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83F48DB-384C-4F8A-81BB-E30DDC103230}" xr6:coauthVersionLast="47" xr6:coauthVersionMax="47" xr10:uidLastSave="{00000000-0000-0000-0000-000000000000}"/>
  <bookViews>
    <workbookView xWindow="-120" yWindow="-120" windowWidth="24240" windowHeight="13290" xr2:uid="{75BED6C0-E5AD-41A7-B1C4-C87644F82914}"/>
  </bookViews>
  <sheets>
    <sheet name="Acc" sheetId="721" r:id="rId1"/>
    <sheet name="BDD" sheetId="714" r:id="rId2"/>
    <sheet name="Prm" sheetId="718" state="hidden" r:id="rId3"/>
    <sheet name="TCD" sheetId="720" state="hidden" r:id="rId4"/>
    <sheet name="Synth" sheetId="722" r:id="rId5"/>
    <sheet name="Calc" sheetId="723" state="hidden" r:id="rId6"/>
  </sheets>
  <functionGroups builtInGroupCount="19"/>
  <definedNames>
    <definedName name="_CERISE">IF(Synth!XER1&lt;&gt;"",IFERROR(SUM(Synth!XEZ1:XFD1)/SUM(INDIRECT("$X$3:$AB$"&amp;COUNTA(LProj)+2)),""),"")</definedName>
    <definedName name="_FRAISE">IF(Synth!XER1&lt;&gt;"",IFERROR(SUM(Synth!XEZ1:XFD1)/SUM(INDIRECT("$AN$3:$AR$"&amp;COUNTA(Synth!XER:XER))),""),"")</definedName>
    <definedName name="_GALOPIN">INDIRECT("A" &amp; ROW()*2)</definedName>
    <definedName name="_LIBELLULE">IF(Synth!XER1&lt;&gt;"",SUM(Synth!XEZ1:XFD1)/SUM(Synth!$I$33:$M$40),"")</definedName>
    <definedName name="_PAPILLON">INDIRECT("A"&amp;(ROW()-100)*2)</definedName>
    <definedName name="_POMME">SUM(Synth!A2:A6)</definedName>
    <definedName name="LBD">OFFSET(BDD!$A$1,,,COUNTA(BDD!$A:$A),12)</definedName>
    <definedName name="LBU">OFFSET(Prm!$A$1,1,,COUNTA(Prm!$A:$A)-1)</definedName>
    <definedName name="LProj">OFFSET(Prm!$C$1,1,,COUNTA(Prm!$C:$C)-1)</definedName>
    <definedName name="RChoixBU">Synth!$B$1</definedName>
    <definedName name="RStatProjAll">OFFSET(INDIRECT("P$3AD" &amp; COUNTA(Synth!A:A)-2),,,,15)</definedName>
    <definedName name="RStatProjBU">OFFSET(INDIRECT("P$3AD" &amp; COUNTA(Synth!A:A)-2),,,,15)</definedName>
    <definedName name="RSyntAllBU">OFFSET(Synth!$A$31,2,1,COUNTA(Synth!$N:$N)-2,13)</definedName>
    <definedName name="_xlnm.Print_Area" localSheetId="4">Synth!$A$1:$L$7</definedName>
  </definedNames>
  <calcPr calcId="18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2" i="722" l="1"/>
  <c r="AA2" i="722"/>
  <c r="Z2" i="722"/>
  <c r="Y2" i="722"/>
  <c r="X2" i="722"/>
  <c r="W2" i="722"/>
  <c r="V2" i="722"/>
  <c r="U2" i="722"/>
  <c r="T2" i="722"/>
  <c r="S2" i="722"/>
  <c r="R2" i="722"/>
  <c r="Q2" i="722"/>
  <c r="M32" i="722"/>
  <c r="L32" i="722"/>
  <c r="K32" i="722"/>
  <c r="J32" i="722"/>
  <c r="I32" i="722"/>
  <c r="H32" i="722"/>
  <c r="G32" i="722"/>
  <c r="F32" i="722"/>
  <c r="E32" i="722"/>
  <c r="D32" i="722"/>
  <c r="C32" i="722"/>
  <c r="B32" i="722"/>
  <c r="N33" i="722"/>
  <c r="N34" i="722"/>
  <c r="N35" i="722"/>
  <c r="N36" i="722"/>
  <c r="N37" i="722"/>
  <c r="N38" i="722"/>
  <c r="N39" i="722"/>
  <c r="N40" i="722"/>
  <c r="N41" i="722"/>
  <c r="AQ2" i="722"/>
  <c r="AP2" i="722"/>
  <c r="AO2" i="722"/>
  <c r="AN2" i="722"/>
  <c r="AM2" i="722"/>
  <c r="AL2" i="722"/>
  <c r="AK2" i="722"/>
  <c r="AJ2" i="722"/>
  <c r="AI2" i="722"/>
  <c r="AH2" i="722"/>
  <c r="AG2" i="722"/>
  <c r="AF1" i="722"/>
  <c r="AC3" i="722"/>
  <c r="AC7" i="722"/>
  <c r="AC11" i="722"/>
  <c r="AC15" i="722"/>
  <c r="AC19" i="722"/>
  <c r="AC23" i="722"/>
  <c r="AC27" i="722"/>
  <c r="AC31" i="722"/>
  <c r="AC35" i="722"/>
  <c r="AC39" i="722"/>
  <c r="AC4" i="722"/>
  <c r="AC8" i="722"/>
  <c r="AC12" i="722"/>
  <c r="AC16" i="722"/>
  <c r="AC20" i="722"/>
  <c r="AC24" i="722"/>
  <c r="AC28" i="722"/>
  <c r="AC32" i="722"/>
  <c r="AC36" i="722"/>
  <c r="AC40" i="722"/>
  <c r="AC5" i="722"/>
  <c r="AC9" i="722"/>
  <c r="AC13" i="722"/>
  <c r="AC17" i="722"/>
  <c r="AC21" i="722"/>
  <c r="AC25" i="722"/>
  <c r="AC29" i="722"/>
  <c r="AC33" i="722"/>
  <c r="AC37" i="722"/>
  <c r="AC41" i="722"/>
  <c r="AC45" i="722"/>
  <c r="AC44" i="722"/>
  <c r="AC6" i="722"/>
  <c r="AC10" i="722"/>
  <c r="AC14" i="722"/>
  <c r="AC18" i="722"/>
  <c r="AC22" i="722"/>
  <c r="AC26" i="722"/>
  <c r="AC30" i="722"/>
  <c r="AC34" i="722"/>
  <c r="AC38" i="722"/>
  <c r="AC42" i="722"/>
  <c r="AC46" i="722"/>
  <c r="AC43" i="722"/>
  <c r="AS3" i="722"/>
  <c r="AS7" i="722"/>
  <c r="AS4" i="722"/>
  <c r="AS5" i="722"/>
  <c r="AS6" i="722"/>
  <c r="N32" i="722" l="1"/>
  <c r="AC2" i="722"/>
  <c r="AS2" i="722"/>
  <c r="D280" i="723"/>
  <c r="C280" i="723"/>
  <c r="B280" i="723"/>
  <c r="A280" i="723"/>
  <c r="D278" i="723"/>
  <c r="C278" i="723"/>
  <c r="B278" i="723"/>
  <c r="A278" i="723"/>
  <c r="D276" i="723"/>
  <c r="C276" i="723"/>
  <c r="B276" i="723"/>
  <c r="A276" i="723"/>
  <c r="D274" i="723"/>
  <c r="C274" i="723"/>
  <c r="B274" i="723"/>
  <c r="A274" i="723"/>
  <c r="D272" i="723"/>
  <c r="B272" i="723"/>
  <c r="A272" i="723"/>
  <c r="D270" i="723"/>
  <c r="C270" i="723"/>
  <c r="B270" i="723"/>
  <c r="A270" i="723"/>
  <c r="D268" i="723"/>
  <c r="C268" i="723"/>
  <c r="B268" i="723"/>
  <c r="A268" i="723"/>
  <c r="D266" i="723"/>
  <c r="C266" i="723"/>
  <c r="B266" i="723"/>
  <c r="A266" i="723"/>
  <c r="D264" i="723"/>
  <c r="C264" i="723"/>
  <c r="B264" i="723"/>
  <c r="A264" i="723"/>
  <c r="D262" i="723"/>
  <c r="B262" i="723"/>
  <c r="A262" i="723"/>
  <c r="D260" i="723"/>
  <c r="C260" i="723"/>
  <c r="B260" i="723"/>
  <c r="A260" i="723"/>
  <c r="D258" i="723"/>
  <c r="C258" i="723"/>
  <c r="B258" i="723"/>
  <c r="A258" i="723"/>
  <c r="D256" i="723"/>
  <c r="C256" i="723"/>
  <c r="B256" i="723"/>
  <c r="A256" i="723"/>
  <c r="D254" i="723"/>
  <c r="C254" i="723"/>
  <c r="B254" i="723"/>
  <c r="A254" i="723"/>
  <c r="D252" i="723"/>
  <c r="B252" i="723"/>
  <c r="A252" i="723"/>
  <c r="D250" i="723"/>
  <c r="B250" i="723"/>
  <c r="A250" i="723"/>
  <c r="D248" i="723"/>
  <c r="B248" i="723"/>
  <c r="A248" i="723"/>
  <c r="D246" i="723"/>
  <c r="B246" i="723"/>
  <c r="A246" i="723"/>
  <c r="D244" i="723"/>
  <c r="B244" i="723"/>
  <c r="A244" i="723"/>
  <c r="B242" i="723"/>
  <c r="A242" i="723"/>
  <c r="C240" i="723"/>
  <c r="B240" i="723"/>
  <c r="A240" i="723"/>
  <c r="C238" i="723"/>
  <c r="B238" i="723"/>
  <c r="A238" i="723"/>
  <c r="C236" i="723"/>
  <c r="B236" i="723"/>
  <c r="A236" i="723"/>
  <c r="C234" i="723"/>
  <c r="B234" i="723"/>
  <c r="A234" i="723"/>
  <c r="A232" i="723"/>
  <c r="A230" i="723"/>
  <c r="A228" i="723"/>
  <c r="A226" i="723"/>
  <c r="A224" i="723"/>
  <c r="A222" i="723"/>
  <c r="A220" i="723"/>
  <c r="A218" i="723"/>
  <c r="A216" i="723"/>
  <c r="A214" i="723"/>
  <c r="A212" i="723"/>
  <c r="A210" i="723"/>
  <c r="A208" i="723"/>
  <c r="A206" i="723"/>
  <c r="A204" i="723"/>
  <c r="A202" i="723"/>
  <c r="D80" i="723"/>
  <c r="C80" i="723"/>
  <c r="D78" i="723"/>
  <c r="C78" i="723"/>
  <c r="D76" i="723"/>
  <c r="C76" i="723"/>
  <c r="D74" i="723"/>
  <c r="C74" i="723"/>
  <c r="B74" i="723"/>
  <c r="B76" i="723" s="1"/>
  <c r="D72" i="723"/>
  <c r="D70" i="723"/>
  <c r="C70" i="723"/>
  <c r="D68" i="723"/>
  <c r="C68" i="723"/>
  <c r="D66" i="723"/>
  <c r="C66" i="723"/>
  <c r="D64" i="723"/>
  <c r="C64" i="723"/>
  <c r="D62" i="723"/>
  <c r="D60" i="723"/>
  <c r="C60" i="723"/>
  <c r="D58" i="723"/>
  <c r="C58" i="723"/>
  <c r="D56" i="723"/>
  <c r="C56" i="723"/>
  <c r="D54" i="723"/>
  <c r="C54" i="723"/>
  <c r="D52" i="723"/>
  <c r="D50" i="723"/>
  <c r="B50" i="723"/>
  <c r="B52" i="723" s="1"/>
  <c r="D48" i="723"/>
  <c r="D46" i="723"/>
  <c r="D44" i="723"/>
  <c r="C40" i="723"/>
  <c r="C38" i="723"/>
  <c r="C36" i="723"/>
  <c r="C34" i="723"/>
  <c r="C30" i="723"/>
  <c r="C28" i="723"/>
  <c r="B26" i="723"/>
  <c r="B28" i="723" s="1"/>
  <c r="C20" i="723"/>
  <c r="C18" i="723"/>
  <c r="C16" i="723"/>
  <c r="C14" i="723"/>
  <c r="C10" i="723"/>
  <c r="C8" i="723"/>
  <c r="C6" i="723"/>
  <c r="C4" i="723"/>
  <c r="B2" i="723"/>
  <c r="B4" i="723" s="1"/>
  <c r="J23" i="722"/>
  <c r="I23" i="722"/>
  <c r="H23" i="722"/>
  <c r="G23" i="722"/>
  <c r="F23" i="722"/>
  <c r="E23" i="722"/>
  <c r="D23" i="722"/>
  <c r="C23" i="722"/>
  <c r="B23" i="722"/>
  <c r="AR2" i="722"/>
  <c r="O235" i="723"/>
  <c r="O231" i="723"/>
  <c r="O228" i="723"/>
  <c r="O221" i="723"/>
  <c r="O218" i="723"/>
  <c r="O223" i="723"/>
  <c r="O201" i="723"/>
  <c r="O240" i="723"/>
  <c r="O214" i="723"/>
  <c r="O209" i="723"/>
  <c r="O233" i="723"/>
  <c r="O230" i="723"/>
  <c r="O225" i="723"/>
  <c r="O203" i="723"/>
  <c r="O220" i="723"/>
  <c r="O208" i="723"/>
  <c r="O238" i="723"/>
  <c r="O237" i="723"/>
  <c r="O216" i="723"/>
  <c r="O211" i="723"/>
  <c r="O212" i="723"/>
  <c r="O232" i="723"/>
  <c r="O202" i="723"/>
  <c r="O222" i="723"/>
  <c r="O217" i="723"/>
  <c r="O224" i="723"/>
  <c r="O236" i="723"/>
  <c r="O239" i="723"/>
  <c r="O210" i="723"/>
  <c r="O205" i="723"/>
  <c r="O206" i="723"/>
  <c r="O227" i="723"/>
  <c r="O204" i="723"/>
  <c r="O215" i="723"/>
  <c r="O207" i="723"/>
  <c r="O229" i="723"/>
  <c r="O234" i="723"/>
  <c r="O219" i="723"/>
  <c r="O213" i="723"/>
  <c r="O226" i="723"/>
  <c r="A2" i="723" l="1"/>
  <c r="A26" i="723"/>
  <c r="A74" i="723"/>
  <c r="A52" i="723"/>
  <c r="B54" i="723"/>
  <c r="A54" i="723" s="1"/>
  <c r="A50" i="723"/>
  <c r="B78" i="723"/>
  <c r="A76" i="723"/>
  <c r="B30" i="723"/>
  <c r="A28" i="723"/>
  <c r="B6" i="723"/>
  <c r="A4" i="723"/>
  <c r="O26" i="723"/>
  <c r="O14" i="723"/>
  <c r="O37" i="723"/>
  <c r="O2" i="723"/>
  <c r="O13" i="723"/>
  <c r="O1" i="723"/>
  <c r="O27" i="723"/>
  <c r="O25" i="723"/>
  <c r="O38" i="723"/>
  <c r="B56" i="723" l="1"/>
  <c r="A56" i="723" s="1"/>
  <c r="B9" i="722"/>
  <c r="D11" i="722"/>
  <c r="I10" i="722"/>
  <c r="F13" i="722"/>
  <c r="G10" i="722"/>
  <c r="G9" i="722"/>
  <c r="D12" i="722"/>
  <c r="I11" i="722"/>
  <c r="B10" i="722"/>
  <c r="B32" i="723"/>
  <c r="A30" i="723"/>
  <c r="B8" i="723"/>
  <c r="A6" i="723"/>
  <c r="B80" i="723"/>
  <c r="A80" i="723" s="1"/>
  <c r="A78" i="723"/>
  <c r="O40" i="723"/>
  <c r="O3" i="723"/>
  <c r="O39" i="723"/>
  <c r="O15" i="723"/>
  <c r="O28" i="723"/>
  <c r="B58" i="723" l="1"/>
  <c r="A58" i="723" s="1"/>
  <c r="I12" i="722"/>
  <c r="G11" i="722"/>
  <c r="I13" i="722"/>
  <c r="D13" i="722"/>
  <c r="B11" i="722"/>
  <c r="B10" i="723"/>
  <c r="A8" i="723"/>
  <c r="B34" i="723"/>
  <c r="A32" i="723"/>
  <c r="O4" i="723"/>
  <c r="O29" i="723"/>
  <c r="O16" i="723"/>
  <c r="B60" i="723" l="1"/>
  <c r="A60" i="723" s="1"/>
  <c r="G12" i="722"/>
  <c r="B12" i="722"/>
  <c r="E9" i="722"/>
  <c r="B36" i="723"/>
  <c r="A34" i="723"/>
  <c r="B12" i="723"/>
  <c r="A10" i="723"/>
  <c r="O5" i="723"/>
  <c r="O30" i="723"/>
  <c r="O17" i="723"/>
  <c r="B62" i="723" l="1"/>
  <c r="A62" i="723" s="1"/>
  <c r="G13" i="722"/>
  <c r="G8" i="722" s="1"/>
  <c r="B13" i="722"/>
  <c r="B8" i="722" s="1"/>
  <c r="E10" i="722"/>
  <c r="A12" i="723"/>
  <c r="B14" i="723"/>
  <c r="B38" i="723"/>
  <c r="A36" i="723"/>
  <c r="O31" i="723"/>
  <c r="O18" i="723"/>
  <c r="O6" i="723"/>
  <c r="B64" i="723" l="1"/>
  <c r="A64" i="723" s="1"/>
  <c r="E11" i="722"/>
  <c r="C9" i="722"/>
  <c r="H9" i="722"/>
  <c r="B66" i="723"/>
  <c r="B40" i="723"/>
  <c r="A38" i="723"/>
  <c r="B16" i="723"/>
  <c r="A14" i="723"/>
  <c r="O32" i="723"/>
  <c r="O7" i="723"/>
  <c r="O19" i="723"/>
  <c r="E12" i="722" l="1"/>
  <c r="C10" i="722"/>
  <c r="H10" i="722"/>
  <c r="B42" i="723"/>
  <c r="A40" i="723"/>
  <c r="B18" i="723"/>
  <c r="A16" i="723"/>
  <c r="B68" i="723"/>
  <c r="A66" i="723"/>
  <c r="O20" i="723"/>
  <c r="O8" i="723"/>
  <c r="O33" i="723"/>
  <c r="H11" i="722" l="1"/>
  <c r="C11" i="722"/>
  <c r="E13" i="722"/>
  <c r="E8" i="722" s="1"/>
  <c r="B20" i="723"/>
  <c r="A18" i="723"/>
  <c r="A42" i="723"/>
  <c r="B44" i="723"/>
  <c r="B70" i="723"/>
  <c r="A68" i="723"/>
  <c r="O34" i="723"/>
  <c r="O21" i="723"/>
  <c r="O9" i="723"/>
  <c r="H12" i="722" l="1"/>
  <c r="F9" i="722"/>
  <c r="C12" i="722"/>
  <c r="B46" i="723"/>
  <c r="A44" i="723"/>
  <c r="B72" i="723"/>
  <c r="A72" i="723" s="1"/>
  <c r="A70" i="723"/>
  <c r="B22" i="723"/>
  <c r="A20" i="723"/>
  <c r="O35" i="723"/>
  <c r="O10" i="723"/>
  <c r="O22" i="723"/>
  <c r="O36" i="723"/>
  <c r="H13" i="722" l="1"/>
  <c r="H8" i="722" s="1"/>
  <c r="I9" i="722"/>
  <c r="I8" i="722" s="1"/>
  <c r="C13" i="722"/>
  <c r="C8" i="722" s="1"/>
  <c r="F10" i="722"/>
  <c r="B48" i="723"/>
  <c r="A48" i="723" s="1"/>
  <c r="A46" i="723"/>
  <c r="B24" i="723"/>
  <c r="A24" i="723" s="1"/>
  <c r="A22" i="723"/>
  <c r="O12" i="723"/>
  <c r="O24" i="723"/>
  <c r="O11" i="723"/>
  <c r="O23" i="723"/>
  <c r="D9" i="722" l="1"/>
  <c r="D10" i="722"/>
  <c r="F11" i="722"/>
  <c r="F12" i="722"/>
  <c r="D8" i="722" l="1"/>
  <c r="F8" i="7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B1" authorId="0" shapeId="0" xr:uid="{ECD7ECC1-9F9B-49E3-B167-01DC8B38D877}">
      <text>
        <r>
          <rPr>
            <sz val="12"/>
            <color indexed="10"/>
            <rFont val="Tahoma"/>
            <family val="2"/>
          </rPr>
          <t xml:space="preserve">Cliquez pour choisir un BU
</t>
        </r>
        <r>
          <rPr>
            <b/>
            <sz val="12"/>
            <color indexed="10"/>
            <rFont val="Tahoma"/>
            <family val="2"/>
          </rPr>
          <t>Supprimez</t>
        </r>
        <r>
          <rPr>
            <sz val="12"/>
            <color indexed="10"/>
            <rFont val="Tahoma"/>
            <family val="2"/>
          </rPr>
          <t xml:space="preserve"> pour tous BU</t>
        </r>
      </text>
    </comment>
    <comment ref="AC3" authorId="0" shapeId="0" xr:uid="{91062C04-39B7-4C00-9FEB-7A739C2D74AD}">
      <text>
        <r>
          <rPr>
            <b/>
            <sz val="9"/>
            <color indexed="81"/>
            <rFont val="Tahoma"/>
            <family val="2"/>
          </rPr>
          <t>Formule nommée : "_CERISE"</t>
        </r>
        <r>
          <rPr>
            <sz val="9"/>
            <color indexed="81"/>
            <rFont val="Tahoma"/>
            <family val="2"/>
          </rPr>
          <t xml:space="preserve">
=SI(Synth!P3&lt;&gt;"";SIERREUR(SOMME(Synth!X3:AB3)/SOMME(INDIRECT("$X$3:$AB$"&amp;NBVAL(LProj)+2));"");"")</t>
        </r>
      </text>
    </comment>
    <comment ref="N33" authorId="0" shapeId="0" xr:uid="{FA9B066B-6DBF-431C-9DB2-DEA916260D2E}">
      <text>
        <r>
          <rPr>
            <b/>
            <sz val="9"/>
            <color indexed="81"/>
            <rFont val="Tahoma"/>
            <family val="2"/>
          </rPr>
          <t>Formule nommée : "_LIBELLULE"</t>
        </r>
        <r>
          <rPr>
            <sz val="9"/>
            <color indexed="81"/>
            <rFont val="Tahoma"/>
            <family val="2"/>
          </rPr>
          <t xml:space="preserve">
=SI(Synth!A33&lt;&gt;"";SOMME(Synth!I33:M33)/SOMME(Synth!$I$33:$M$41);"")</t>
        </r>
      </text>
    </comment>
  </commentList>
</comments>
</file>

<file path=xl/sharedStrings.xml><?xml version="1.0" encoding="utf-8"?>
<sst xmlns="http://schemas.openxmlformats.org/spreadsheetml/2006/main" count="2778" uniqueCount="135">
  <si>
    <t>Types de gains</t>
  </si>
  <si>
    <t>Activity efficiency</t>
  </si>
  <si>
    <t>Business increase</t>
  </si>
  <si>
    <t>Client relation</t>
  </si>
  <si>
    <t>Cost Reduction</t>
  </si>
  <si>
    <t>Others</t>
  </si>
  <si>
    <t>BU</t>
  </si>
  <si>
    <t>Yes</t>
  </si>
  <si>
    <t>Cost 2021</t>
  </si>
  <si>
    <t>BU 2022</t>
  </si>
  <si>
    <t>BU 2023</t>
  </si>
  <si>
    <t>Total</t>
  </si>
  <si>
    <t>Run</t>
  </si>
  <si>
    <t>No</t>
  </si>
  <si>
    <t>Build BU</t>
  </si>
  <si>
    <t>TDF?</t>
  </si>
  <si>
    <t>NEW?</t>
  </si>
  <si>
    <t>CONTACT</t>
  </si>
  <si>
    <t>STATUT</t>
  </si>
  <si>
    <t>COMMENTS</t>
  </si>
  <si>
    <t>iD</t>
  </si>
  <si>
    <t>Project Name</t>
  </si>
  <si>
    <t>BIOGAS</t>
  </si>
  <si>
    <t>LNG</t>
  </si>
  <si>
    <t>TRADING</t>
  </si>
  <si>
    <t>YEAR</t>
  </si>
  <si>
    <t>CRIT</t>
  </si>
  <si>
    <t>VALUE</t>
  </si>
  <si>
    <t>Somme de VALUE</t>
  </si>
  <si>
    <t>Total général</t>
  </si>
  <si>
    <t>Nbr de projets</t>
  </si>
  <si>
    <t>ProjName</t>
  </si>
  <si>
    <t>Stats</t>
  </si>
  <si>
    <t>2021 (real)</t>
  </si>
  <si>
    <t>2022 (exp.)</t>
  </si>
  <si>
    <t>2023 (exp.)</t>
  </si>
  <si>
    <t>2024 (exp.)</t>
  </si>
  <si>
    <t>2025 (exp.)</t>
  </si>
  <si>
    <t>2021 Real</t>
  </si>
  <si>
    <t>Liste des champs disponibles :</t>
  </si>
  <si>
    <t>ActEff</t>
  </si>
  <si>
    <t>BusInc</t>
  </si>
  <si>
    <t>CostR</t>
  </si>
  <si>
    <t>CosR</t>
  </si>
  <si>
    <t>ZONE DE TRANSIT</t>
  </si>
  <si>
    <t>DES RESULTATS :</t>
  </si>
  <si>
    <t>TypeG</t>
  </si>
  <si>
    <t>SAFT</t>
  </si>
  <si>
    <t>CROSSBU</t>
  </si>
  <si>
    <t>POWERGEN</t>
  </si>
  <si>
    <t>REN</t>
  </si>
  <si>
    <t>SOLEAD</t>
  </si>
  <si>
    <t>PGE</t>
  </si>
  <si>
    <t>Contrôle de la performance</t>
  </si>
  <si>
    <t>TDF</t>
  </si>
  <si>
    <t>Cost</t>
  </si>
  <si>
    <t>Value</t>
  </si>
  <si>
    <t>TYPE</t>
  </si>
  <si>
    <t>ClientRel</t>
  </si>
  <si>
    <t>Crit</t>
  </si>
  <si>
    <t>Total Cost</t>
  </si>
  <si>
    <t>Total Value</t>
  </si>
  <si>
    <t>All</t>
  </si>
  <si>
    <t>&lt;&gt;""</t>
  </si>
  <si>
    <t>Nb Gains</t>
  </si>
  <si>
    <t>Nb projets</t>
  </si>
  <si>
    <t>% Contrib</t>
  </si>
  <si>
    <t>Fin</t>
  </si>
  <si>
    <t>Fin de la zone des calculs individuels pour les BU</t>
  </si>
  <si>
    <t>Une macro très simple permettrait de coller "en dur" les résultats du 1er tableau</t>
  </si>
  <si>
    <t>Puis recalculer le deuxième tableau pour tous les BU</t>
  </si>
  <si>
    <t>Au lieu de mettre des formules dans la feuille Synth on collerait tout "en dur"</t>
  </si>
  <si>
    <t>De Toute façon tout est recalculé instantanément quand on rentre dans la feuille Synth</t>
  </si>
  <si>
    <t>Donc c'est pas un problème.</t>
  </si>
  <si>
    <t>De la même manière dans la feuille Synth On pourrait faire en sorte de figer les résultats quand on change le BU</t>
  </si>
  <si>
    <t>Mébon je te laisse le plaisir de jouer avec ça…</t>
  </si>
  <si>
    <r>
      <t xml:space="preserve">Les calculs pour le deuxième tableau sont à la ligne </t>
    </r>
    <r>
      <rPr>
        <b/>
        <sz val="11"/>
        <color theme="1"/>
        <rFont val="Calibri"/>
        <family val="2"/>
        <scheme val="minor"/>
      </rPr>
      <t>200</t>
    </r>
  </si>
  <si>
    <r>
      <rPr>
        <sz val="11"/>
        <rFont val="Calibri"/>
        <family val="2"/>
        <scheme val="minor"/>
      </rPr>
      <t>La seule différence est que dans le deuxième tableau tous les BU sont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&lt;&gt;""</t>
    </r>
  </si>
  <si>
    <t>Avantage : pas besoin du PAPILLON : C'est toujours GALOPIN qui ramène les calculs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</si>
  <si>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 xml:space="preserve"> : Cette deuxième série n'est pas obligatoire car les requêtes sont identiques  :</t>
    </r>
  </si>
  <si>
    <t>SOMME</t>
  </si>
  <si>
    <t>*</t>
  </si>
  <si>
    <t>Galopin</t>
  </si>
  <si>
    <t>Roméo</t>
  </si>
  <si>
    <t>Juliette</t>
  </si>
  <si>
    <t>Samson</t>
  </si>
  <si>
    <t>Dalila</t>
  </si>
  <si>
    <t>Bonnie</t>
  </si>
  <si>
    <t>Clyde</t>
  </si>
  <si>
    <t>Mohamed Ali</t>
  </si>
  <si>
    <t>Moïse</t>
  </si>
  <si>
    <t>Banana Split</t>
  </si>
  <si>
    <t>Europa</t>
  </si>
  <si>
    <t>Terpsichore</t>
  </si>
  <si>
    <t>Babel</t>
  </si>
  <si>
    <t>Brain storming</t>
  </si>
  <si>
    <t>Méditerranéenne</t>
  </si>
  <si>
    <t>Tandori</t>
  </si>
  <si>
    <t>Rhône-Alpes</t>
  </si>
  <si>
    <t>Dispatch</t>
  </si>
  <si>
    <t>Castor</t>
  </si>
  <si>
    <t>Pollux</t>
  </si>
  <si>
    <t>Diabolico</t>
  </si>
  <si>
    <t>Concorde</t>
  </si>
  <si>
    <t>Start &amp; Stop</t>
  </si>
  <si>
    <t>Click &amp; Play</t>
  </si>
  <si>
    <t>Aération</t>
  </si>
  <si>
    <t>Analyse</t>
  </si>
  <si>
    <t>Holidays</t>
  </si>
  <si>
    <t>B2B</t>
  </si>
  <si>
    <t>Brockers</t>
  </si>
  <si>
    <t>OMG</t>
  </si>
  <si>
    <t>Pierre de Lune</t>
  </si>
  <si>
    <t>SIAL</t>
  </si>
  <si>
    <t>CoVoiturage</t>
  </si>
  <si>
    <t>CRM</t>
  </si>
  <si>
    <t>POWERG</t>
  </si>
  <si>
    <t>Pilotage</t>
  </si>
  <si>
    <t>Outils</t>
  </si>
  <si>
    <t>RAZ</t>
  </si>
  <si>
    <t>Aménagement</t>
  </si>
  <si>
    <t>Décoration</t>
  </si>
  <si>
    <t>Evaluation</t>
  </si>
  <si>
    <t>Sécurité</t>
  </si>
  <si>
    <t>Sponsor</t>
  </si>
  <si>
    <t>Pyramide</t>
  </si>
  <si>
    <t>Evacuation</t>
  </si>
  <si>
    <t>Décollage</t>
  </si>
  <si>
    <t>Shutdown</t>
  </si>
  <si>
    <t>Panneaux solaires</t>
  </si>
  <si>
    <t>GPAO</t>
  </si>
  <si>
    <t>Mal Référentiel</t>
  </si>
  <si>
    <t>Certification tracabilité</t>
  </si>
  <si>
    <t>Référenciel</t>
  </si>
  <si>
    <t>BIOTY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</si>
</sst>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00000"/>
  </numFmts>
  <fonts count="16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indexed="10"/>
      <name val="Tahoma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10"/>
      <name val="Tahoma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33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/>
    <xf numFmtId="164" fontId="0" fillId="0" borderId="0" xfId="0" applyNumberFormat="1"/>
    <xf numFmtId="0" fontId="1" fillId="0" borderId="0" xfId="0" applyFont="1" applyFill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Fill="1" applyProtection="1">
      <protection locked="0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6" fillId="0" borderId="3" xfId="0" applyFont="1" applyBorder="1"/>
    <xf numFmtId="0" fontId="6" fillId="0" borderId="7" xfId="0" applyFont="1" applyBorder="1"/>
    <xf numFmtId="0" fontId="6" fillId="0" borderId="0" xfId="0" applyFont="1" applyFill="1"/>
    <xf numFmtId="0" fontId="6" fillId="0" borderId="4" xfId="0" applyFont="1" applyBorder="1"/>
    <xf numFmtId="0" fontId="6" fillId="0" borderId="5" xfId="0" applyFont="1" applyFill="1" applyBorder="1"/>
    <xf numFmtId="0" fontId="6" fillId="0" borderId="6" xfId="0" applyFont="1" applyFill="1" applyBorder="1"/>
    <xf numFmtId="0" fontId="6" fillId="0" borderId="10" xfId="0" applyFont="1" applyFill="1" applyBorder="1"/>
    <xf numFmtId="0" fontId="6" fillId="0" borderId="9" xfId="0" applyFont="1" applyFill="1" applyBorder="1"/>
    <xf numFmtId="0" fontId="6" fillId="0" borderId="6" xfId="0" applyFont="1" applyBorder="1"/>
    <xf numFmtId="0" fontId="6" fillId="0" borderId="3" xfId="0" applyFont="1" applyFill="1" applyBorder="1"/>
    <xf numFmtId="0" fontId="6" fillId="0" borderId="7" xfId="0" applyFont="1" applyFill="1" applyBorder="1"/>
    <xf numFmtId="0" fontId="6" fillId="0" borderId="11" xfId="0" applyFont="1" applyFill="1" applyBorder="1"/>
    <xf numFmtId="0" fontId="6" fillId="0" borderId="10" xfId="0" applyFont="1" applyBorder="1"/>
    <xf numFmtId="0" fontId="6" fillId="0" borderId="9" xfId="0" applyFont="1" applyBorder="1"/>
    <xf numFmtId="0" fontId="5" fillId="0" borderId="0" xfId="0" applyFont="1" applyAlignment="1">
      <alignment horizontal="right" indent="2"/>
    </xf>
    <xf numFmtId="0" fontId="8" fillId="0" borderId="0" xfId="0" applyFont="1"/>
    <xf numFmtId="0" fontId="4" fillId="0" borderId="0" xfId="0" applyFont="1" applyAlignment="1">
      <alignment horizontal="left"/>
    </xf>
    <xf numFmtId="1" fontId="0" fillId="0" borderId="12" xfId="0" applyNumberFormat="1" applyBorder="1" applyAlignment="1">
      <alignment horizontal="right" indent="2"/>
    </xf>
    <xf numFmtId="1" fontId="0" fillId="0" borderId="13" xfId="0" applyNumberFormat="1" applyBorder="1" applyAlignment="1">
      <alignment horizontal="right" indent="2"/>
    </xf>
    <xf numFmtId="1" fontId="0" fillId="0" borderId="14" xfId="0" applyNumberFormat="1" applyBorder="1" applyAlignment="1">
      <alignment horizontal="right" indent="2"/>
    </xf>
    <xf numFmtId="1" fontId="0" fillId="0" borderId="8" xfId="0" applyNumberFormat="1" applyBorder="1" applyAlignment="1">
      <alignment horizontal="right" indent="2"/>
    </xf>
    <xf numFmtId="1" fontId="0" fillId="0" borderId="10" xfId="0" applyNumberFormat="1" applyBorder="1" applyAlignment="1">
      <alignment horizontal="right" indent="2"/>
    </xf>
    <xf numFmtId="1" fontId="0" fillId="0" borderId="6" xfId="0" applyNumberFormat="1" applyBorder="1" applyAlignment="1">
      <alignment horizontal="right" indent="2"/>
    </xf>
    <xf numFmtId="1" fontId="0" fillId="0" borderId="0" xfId="0" applyNumberFormat="1" applyAlignment="1"/>
    <xf numFmtId="1" fontId="0" fillId="0" borderId="0" xfId="0" applyNumberFormat="1"/>
    <xf numFmtId="0" fontId="5" fillId="0" borderId="0" xfId="0" applyFont="1" applyAlignment="1">
      <alignment horizontal="centerContinuous"/>
    </xf>
    <xf numFmtId="0" fontId="6" fillId="0" borderId="0" xfId="0" applyFont="1" applyBorder="1"/>
    <xf numFmtId="0" fontId="6" fillId="0" borderId="0" xfId="0" applyFont="1" applyFill="1" applyBorder="1"/>
    <xf numFmtId="0" fontId="6" fillId="0" borderId="16" xfId="0" applyFont="1" applyBorder="1"/>
    <xf numFmtId="1" fontId="6" fillId="0" borderId="3" xfId="0" applyNumberFormat="1" applyFont="1" applyBorder="1"/>
    <xf numFmtId="1" fontId="6" fillId="0" borderId="8" xfId="0" applyNumberFormat="1" applyFont="1" applyBorder="1"/>
    <xf numFmtId="1" fontId="6" fillId="0" borderId="15" xfId="0" applyNumberFormat="1" applyFont="1" applyBorder="1"/>
    <xf numFmtId="1" fontId="6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1" fontId="10" fillId="0" borderId="0" xfId="0" applyNumberFormat="1" applyFont="1"/>
    <xf numFmtId="1" fontId="0" fillId="0" borderId="0" xfId="0" applyNumberFormat="1" applyBorder="1" applyAlignment="1">
      <alignment horizontal="right" indent="2"/>
    </xf>
    <xf numFmtId="0" fontId="0" fillId="0" borderId="0" xfId="0" applyFont="1" applyAlignment="1"/>
    <xf numFmtId="0" fontId="11" fillId="0" borderId="0" xfId="0" applyFont="1" applyAlignment="1"/>
    <xf numFmtId="0" fontId="3" fillId="0" borderId="0" xfId="0" applyFont="1" applyAlignment="1"/>
    <xf numFmtId="0" fontId="0" fillId="0" borderId="15" xfId="0" applyBorder="1" applyAlignment="1">
      <alignment horizontal="right" indent="2"/>
    </xf>
    <xf numFmtId="0" fontId="0" fillId="0" borderId="0" xfId="0" applyBorder="1" applyAlignment="1">
      <alignment horizontal="right" indent="2"/>
    </xf>
    <xf numFmtId="10" fontId="0" fillId="0" borderId="16" xfId="1" applyNumberFormat="1" applyFont="1" applyBorder="1" applyAlignment="1">
      <alignment horizontal="right" indent="2"/>
    </xf>
    <xf numFmtId="0" fontId="0" fillId="4" borderId="0" xfId="0" applyFill="1" applyAlignment="1"/>
    <xf numFmtId="0" fontId="0" fillId="3" borderId="1" xfId="0" applyFont="1" applyFill="1" applyBorder="1" applyAlignment="1"/>
    <xf numFmtId="0" fontId="0" fillId="0" borderId="11" xfId="0" applyFont="1" applyBorder="1" applyAlignment="1"/>
    <xf numFmtId="0" fontId="0" fillId="0" borderId="1" xfId="0" applyFont="1" applyBorder="1" applyAlignment="1"/>
    <xf numFmtId="0" fontId="0" fillId="3" borderId="2" xfId="0" applyFont="1" applyFill="1" applyBorder="1" applyAlignment="1"/>
    <xf numFmtId="0" fontId="11" fillId="0" borderId="0" xfId="0" applyFont="1"/>
    <xf numFmtId="0" fontId="3" fillId="0" borderId="0" xfId="0" applyFont="1" applyFill="1" applyBorder="1" applyAlignment="1">
      <alignment horizontal="right"/>
    </xf>
    <xf numFmtId="1" fontId="0" fillId="0" borderId="3" xfId="0" applyNumberFormat="1" applyBorder="1" applyAlignment="1">
      <alignment horizontal="right" indent="2"/>
    </xf>
    <xf numFmtId="1" fontId="0" fillId="0" borderId="7" xfId="0" applyNumberFormat="1" applyBorder="1" applyAlignment="1">
      <alignment horizontal="right" indent="2"/>
    </xf>
    <xf numFmtId="1" fontId="0" fillId="0" borderId="15" xfId="0" applyNumberFormat="1" applyBorder="1" applyAlignment="1">
      <alignment horizontal="right" indent="2"/>
    </xf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1" fontId="0" fillId="0" borderId="0" xfId="0" applyNumberFormat="1" applyAlignment="1">
      <alignment horizontal="left" indent="2"/>
    </xf>
    <xf numFmtId="1" fontId="3" fillId="0" borderId="17" xfId="0" applyNumberFormat="1" applyFont="1" applyBorder="1" applyAlignment="1">
      <alignment horizontal="right" indent="2"/>
    </xf>
    <xf numFmtId="1" fontId="3" fillId="0" borderId="18" xfId="0" applyNumberFormat="1" applyFont="1" applyBorder="1" applyAlignment="1">
      <alignment horizontal="right" indent="2"/>
    </xf>
    <xf numFmtId="1" fontId="0" fillId="0" borderId="20" xfId="0" applyNumberFormat="1" applyBorder="1" applyAlignment="1">
      <alignment horizontal="right" indent="2"/>
    </xf>
    <xf numFmtId="1" fontId="0" fillId="0" borderId="21" xfId="0" applyNumberFormat="1" applyBorder="1" applyAlignment="1">
      <alignment horizontal="right" indent="2"/>
    </xf>
    <xf numFmtId="1" fontId="0" fillId="0" borderId="22" xfId="0" applyNumberFormat="1" applyBorder="1" applyAlignment="1">
      <alignment horizontal="right" indent="2"/>
    </xf>
    <xf numFmtId="1" fontId="3" fillId="0" borderId="19" xfId="0" applyNumberFormat="1" applyFont="1" applyBorder="1" applyAlignment="1">
      <alignment horizontal="right" indent="2"/>
    </xf>
    <xf numFmtId="0" fontId="3" fillId="0" borderId="3" xfId="0" applyFont="1" applyBorder="1"/>
    <xf numFmtId="0" fontId="3" fillId="0" borderId="7" xfId="0" applyFont="1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3" fillId="0" borderId="4" xfId="0" applyFont="1" applyBorder="1"/>
    <xf numFmtId="1" fontId="0" fillId="0" borderId="23" xfId="0" applyNumberFormat="1" applyBorder="1" applyAlignment="1">
      <alignment horizontal="right" indent="2"/>
    </xf>
    <xf numFmtId="1" fontId="3" fillId="0" borderId="3" xfId="0" applyNumberFormat="1" applyFont="1" applyBorder="1" applyAlignment="1">
      <alignment horizontal="right" indent="2"/>
    </xf>
    <xf numFmtId="1" fontId="3" fillId="0" borderId="7" xfId="0" applyNumberFormat="1" applyFont="1" applyBorder="1" applyAlignment="1">
      <alignment horizontal="right" indent="2"/>
    </xf>
    <xf numFmtId="1" fontId="3" fillId="0" borderId="4" xfId="0" applyNumberFormat="1" applyFont="1" applyBorder="1" applyAlignment="1">
      <alignment horizontal="right" indent="2"/>
    </xf>
    <xf numFmtId="1" fontId="0" fillId="0" borderId="24" xfId="0" applyNumberFormat="1" applyBorder="1" applyAlignment="1">
      <alignment horizontal="right" indent="2"/>
    </xf>
    <xf numFmtId="1" fontId="0" fillId="0" borderId="25" xfId="0" applyNumberFormat="1" applyBorder="1" applyAlignment="1">
      <alignment horizontal="right" indent="2"/>
    </xf>
    <xf numFmtId="9" fontId="4" fillId="0" borderId="0" xfId="1" applyFont="1" applyBorder="1" applyAlignment="1">
      <alignment horizontal="center"/>
    </xf>
    <xf numFmtId="1" fontId="3" fillId="0" borderId="0" xfId="0" applyNumberFormat="1" applyFont="1" applyBorder="1"/>
    <xf numFmtId="1" fontId="0" fillId="0" borderId="16" xfId="0" applyNumberFormat="1" applyBorder="1" applyAlignment="1">
      <alignment horizontal="right" indent="2"/>
    </xf>
    <xf numFmtId="9" fontId="0" fillId="0" borderId="4" xfId="1" applyFont="1" applyBorder="1" applyAlignment="1">
      <alignment horizontal="right" indent="2"/>
    </xf>
    <xf numFmtId="9" fontId="0" fillId="0" borderId="16" xfId="1" applyFont="1" applyBorder="1" applyAlignment="1">
      <alignment horizontal="right" indent="2"/>
    </xf>
    <xf numFmtId="0" fontId="0" fillId="0" borderId="16" xfId="0" applyBorder="1" applyAlignment="1">
      <alignment horizontal="right" indent="2"/>
    </xf>
    <xf numFmtId="0" fontId="0" fillId="0" borderId="0" xfId="0" applyAlignment="1">
      <alignment horizontal="right" indent="2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" fontId="0" fillId="0" borderId="0" xfId="0" applyNumberFormat="1" applyAlignment="1">
      <alignment horizontal="right" indent="2"/>
    </xf>
    <xf numFmtId="0" fontId="15" fillId="0" borderId="0" xfId="0" applyFont="1" applyBorder="1" applyAlignment="1">
      <alignment horizontal="center"/>
    </xf>
    <xf numFmtId="1" fontId="0" fillId="0" borderId="0" xfId="0" applyNumberFormat="1" applyFill="1" applyAlignment="1"/>
    <xf numFmtId="9" fontId="0" fillId="0" borderId="16" xfId="0" applyNumberFormat="1" applyBorder="1" applyAlignment="1">
      <alignment horizontal="right" indent="2"/>
    </xf>
    <xf numFmtId="9" fontId="4" fillId="0" borderId="0" xfId="1" applyNumberFormat="1" applyFont="1" applyBorder="1" applyAlignment="1">
      <alignment horizontal="center"/>
    </xf>
    <xf numFmtId="9" fontId="3" fillId="0" borderId="19" xfId="0" applyNumberFormat="1" applyFont="1" applyBorder="1" applyAlignment="1">
      <alignment horizontal="right" indent="2"/>
    </xf>
    <xf numFmtId="9" fontId="0" fillId="0" borderId="0" xfId="0" applyNumberFormat="1" applyAlignment="1">
      <alignment horizontal="right" indent="2"/>
    </xf>
    <xf numFmtId="9" fontId="0" fillId="0" borderId="0" xfId="1" applyNumberFormat="1" applyFont="1" applyAlignment="1">
      <alignment horizontal="right" indent="2"/>
    </xf>
    <xf numFmtId="1" fontId="3" fillId="0" borderId="7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34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general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64" formatCode="\R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C6E0B4"/>
      <color rgb="FF663300"/>
      <color rgb="FFFFFFFF"/>
      <color rgb="FF4472C4"/>
      <color rgb="FF203764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381000</xdr:rowOff>
    </xdr:to>
    <xdr:pic macro="[0]!picGoA_Cliquer">
      <xdr:nvPicPr>
        <xdr:cNvPr id="3" name="picGoA">
          <a:extLst>
            <a:ext uri="{FF2B5EF4-FFF2-40B4-BE49-F238E27FC236}">
              <a16:creationId xmlns:a16="http://schemas.microsoft.com/office/drawing/2014/main" id="{0F156221-4C08-4079-82B3-8834D51C0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5300" cy="3810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495300</xdr:colOff>
      <xdr:row>0</xdr:row>
      <xdr:rowOff>381000</xdr:rowOff>
    </xdr:to>
    <xdr:pic macro="[0]!picGoA_Cliquer">
      <xdr:nvPicPr>
        <xdr:cNvPr id="2" name="picGoA">
          <a:extLst>
            <a:ext uri="{FF2B5EF4-FFF2-40B4-BE49-F238E27FC236}">
              <a16:creationId xmlns:a16="http://schemas.microsoft.com/office/drawing/2014/main" id="{65DE9224-93DF-40A7-9D95-9CBB49B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5300" cy="381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495300</xdr:colOff>
      <xdr:row>0</xdr:row>
      <xdr:rowOff>381000</xdr:rowOff>
    </xdr:to>
    <xdr:pic macro="[0]!picGoA_Cliquer">
      <xdr:nvPicPr>
        <xdr:cNvPr id="2" name="picGoA">
          <a:extLst>
            <a:ext uri="{FF2B5EF4-FFF2-40B4-BE49-F238E27FC236}">
              <a16:creationId xmlns:a16="http://schemas.microsoft.com/office/drawing/2014/main" id="{15DC9B47-282C-4D7F-B86E-E9724D22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5300" cy="381000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619125</xdr:colOff>
      <xdr:row>17</xdr:row>
      <xdr:rowOff>219074</xdr:rowOff>
    </xdr:from>
    <xdr:to>
      <xdr:col>13</xdr:col>
      <xdr:colOff>180976</xdr:colOff>
      <xdr:row>18</xdr:row>
      <xdr:rowOff>219074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AA267641-1AB5-43A3-9D60-7D75BDBDFE90}"/>
            </a:ext>
          </a:extLst>
        </xdr:cNvPr>
        <xdr:cNvSpPr txBox="1"/>
      </xdr:nvSpPr>
      <xdr:spPr>
        <a:xfrm>
          <a:off x="8439150" y="4667249"/>
          <a:ext cx="1990726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Formule nommée : "_POMME"</a:t>
          </a:r>
        </a:p>
      </xdr:txBody>
    </xdr:sp>
    <xdr:clientData/>
  </xdr:twoCellAnchor>
  <xdr:twoCellAnchor>
    <xdr:from>
      <xdr:col>8</xdr:col>
      <xdr:colOff>704854</xdr:colOff>
      <xdr:row>7</xdr:row>
      <xdr:rowOff>142879</xdr:rowOff>
    </xdr:from>
    <xdr:to>
      <xdr:col>10</xdr:col>
      <xdr:colOff>619125</xdr:colOff>
      <xdr:row>18</xdr:row>
      <xdr:rowOff>100012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D5581AD-AE1C-4ABF-ABB9-07BA8278E041}"/>
            </a:ext>
          </a:extLst>
        </xdr:cNvPr>
        <xdr:cNvCxnSpPr>
          <a:stCxn id="10" idx="1"/>
        </xdr:cNvCxnSpPr>
      </xdr:nvCxnSpPr>
      <xdr:spPr>
        <a:xfrm flipH="1" flipV="1">
          <a:off x="7000879" y="2209804"/>
          <a:ext cx="1438271" cy="25765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733425</xdr:colOff>
      <xdr:row>18</xdr:row>
      <xdr:rowOff>100012</xdr:rowOff>
    </xdr:from>
    <xdr:to>
      <xdr:col>10</xdr:col>
      <xdr:colOff>619125</xdr:colOff>
      <xdr:row>22</xdr:row>
      <xdr:rowOff>76201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8F27270F-6CDD-4B4A-8F7E-12CE184D13C7}"/>
            </a:ext>
          </a:extLst>
        </xdr:cNvPr>
        <xdr:cNvCxnSpPr>
          <a:stCxn id="10" idx="1"/>
        </xdr:cNvCxnSpPr>
      </xdr:nvCxnSpPr>
      <xdr:spPr>
        <a:xfrm flipH="1">
          <a:off x="7791450" y="4786312"/>
          <a:ext cx="647700" cy="9286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0</xdr:row>
      <xdr:rowOff>123824</xdr:rowOff>
    </xdr:from>
    <xdr:to>
      <xdr:col>4</xdr:col>
      <xdr:colOff>533399</xdr:colOff>
      <xdr:row>0</xdr:row>
      <xdr:rowOff>371475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BA70DB45-5762-4CD7-B196-CE76AAE72CC7}"/>
            </a:ext>
          </a:extLst>
        </xdr:cNvPr>
        <xdr:cNvSpPr txBox="1"/>
      </xdr:nvSpPr>
      <xdr:spPr>
        <a:xfrm>
          <a:off x="1771649" y="123824"/>
          <a:ext cx="2009775" cy="247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&lt;=Cellule nommée : RChoixBU</a:t>
          </a:r>
        </a:p>
      </xdr:txBody>
    </xdr:sp>
    <xdr:clientData/>
  </xdr:twoCellAnchor>
  <xdr:twoCellAnchor>
    <xdr:from>
      <xdr:col>11</xdr:col>
      <xdr:colOff>619125</xdr:colOff>
      <xdr:row>0</xdr:row>
      <xdr:rowOff>152400</xdr:rowOff>
    </xdr:from>
    <xdr:to>
      <xdr:col>13</xdr:col>
      <xdr:colOff>438150</xdr:colOff>
      <xdr:row>0</xdr:row>
      <xdr:rowOff>476250</xdr:rowOff>
    </xdr:to>
    <xdr:sp macro="[0]!StatProjBU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85D13DE0-DFFB-4038-8F09-36835B99C5E8}"/>
            </a:ext>
          </a:extLst>
        </xdr:cNvPr>
        <xdr:cNvSpPr/>
      </xdr:nvSpPr>
      <xdr:spPr>
        <a:xfrm>
          <a:off x="9201150" y="152400"/>
          <a:ext cx="1485900" cy="323850"/>
        </a:xfrm>
        <a:prstGeom prst="roundRect">
          <a:avLst/>
        </a:prstGeom>
        <a:solidFill>
          <a:sysClr val="window" lastClr="FFFFFF"/>
        </a:solidFill>
        <a:ln w="6350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Maj StatProjBU</a:t>
          </a:r>
        </a:p>
      </xdr:txBody>
    </xdr:sp>
    <xdr:clientData fPrintsWithSheet="0"/>
  </xdr:twoCellAnchor>
  <xdr:twoCellAnchor>
    <xdr:from>
      <xdr:col>31</xdr:col>
      <xdr:colOff>552450</xdr:colOff>
      <xdr:row>0</xdr:row>
      <xdr:rowOff>19050</xdr:rowOff>
    </xdr:from>
    <xdr:to>
      <xdr:col>31</xdr:col>
      <xdr:colOff>1019175</xdr:colOff>
      <xdr:row>0</xdr:row>
      <xdr:rowOff>361950</xdr:rowOff>
    </xdr:to>
    <xdr:sp macro="[0]!GoToLeft" textlink="">
      <xdr:nvSpPr>
        <xdr:cNvPr id="24" name="Flèche : gauche 23">
          <a:extLst>
            <a:ext uri="{FF2B5EF4-FFF2-40B4-BE49-F238E27FC236}">
              <a16:creationId xmlns:a16="http://schemas.microsoft.com/office/drawing/2014/main" id="{543A1835-6D56-45DB-9391-618F2778172E}"/>
            </a:ext>
          </a:extLst>
        </xdr:cNvPr>
        <xdr:cNvSpPr/>
      </xdr:nvSpPr>
      <xdr:spPr>
        <a:xfrm>
          <a:off x="26555700" y="19050"/>
          <a:ext cx="46672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560.723692361113" createdVersion="7" refreshedVersion="7" minRefreshableVersion="3" recordCount="245" xr:uid="{DFCA1FF4-19CA-405C-901B-4465E26C217A}">
  <cacheSource type="worksheet">
    <worksheetSource name="TBD"/>
  </cacheSource>
  <cacheFields count="12">
    <cacheField name="iD" numFmtId="164">
      <sharedItems containsSemiMixedTypes="0" containsString="0" containsNumber="1" containsInteger="1" minValue="1" maxValue="245"/>
    </cacheField>
    <cacheField name="BU" numFmtId="0">
      <sharedItems count="8">
        <s v="SAFT"/>
        <s v="TRADING"/>
        <s v="CROSSBU"/>
        <s v="POWERGEN"/>
        <s v="REN"/>
        <s v="LNG"/>
        <s v="PGE"/>
        <s v="BIOGAS"/>
      </sharedItems>
    </cacheField>
    <cacheField name="Project Name" numFmtId="0">
      <sharedItems/>
    </cacheField>
    <cacheField name="TDF?" numFmtId="0">
      <sharedItems/>
    </cacheField>
    <cacheField name="NEW?" numFmtId="0">
      <sharedItems/>
    </cacheField>
    <cacheField name="CONTACT" numFmtId="0">
      <sharedItems/>
    </cacheField>
    <cacheField name="STATUT" numFmtId="0">
      <sharedItems/>
    </cacheField>
    <cacheField name="CRIT" numFmtId="0">
      <sharedItems count="2">
        <s v="Cost"/>
        <s v="Value"/>
      </sharedItems>
    </cacheField>
    <cacheField name="YEAR" numFmtId="0">
      <sharedItems containsSemiMixedTypes="0" containsString="0" containsNumber="1" containsInteger="1" minValue="2021" maxValue="2025" count="5">
        <n v="2021"/>
        <n v="2022"/>
        <n v="2023"/>
        <n v="2024"/>
        <n v="2025"/>
      </sharedItems>
    </cacheField>
    <cacheField name="TYPE" numFmtId="0">
      <sharedItems count="6">
        <s v="CostR"/>
        <s v="ActEff"/>
        <s v="BusInc"/>
        <s v="Others"/>
        <s v="ClientRel"/>
        <s v="CosR" u="1"/>
      </sharedItems>
    </cacheField>
    <cacheField name="VALUE" numFmtId="1">
      <sharedItems containsSemiMixedTypes="0" containsString="0" containsNumber="1" minValue="4" maxValue="31000"/>
    </cacheField>
    <cacheField name="COMMENT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">
  <r>
    <n v="1"/>
    <x v="0"/>
    <s v="4Mation"/>
    <s v="Yes"/>
    <s v="No"/>
    <s v="Didier Panis"/>
    <s v="Run"/>
    <x v="0"/>
    <x v="0"/>
    <x v="0"/>
    <n v="237.5"/>
    <m/>
  </r>
  <r>
    <n v="2"/>
    <x v="0"/>
    <s v="4Mation"/>
    <s v="Yes"/>
    <s v="No"/>
    <s v="Didier Panis"/>
    <s v="Run"/>
    <x v="0"/>
    <x v="1"/>
    <x v="0"/>
    <n v="350"/>
    <m/>
  </r>
  <r>
    <n v="3"/>
    <x v="0"/>
    <s v="4Mation"/>
    <s v="Yes"/>
    <s v="No"/>
    <s v="Didier Panis"/>
    <s v="Run"/>
    <x v="1"/>
    <x v="0"/>
    <x v="0"/>
    <n v="60"/>
    <m/>
  </r>
  <r>
    <n v="4"/>
    <x v="0"/>
    <s v="4Mation"/>
    <s v="Yes"/>
    <s v="No"/>
    <s v="Didier Panis"/>
    <s v="Run"/>
    <x v="1"/>
    <x v="1"/>
    <x v="0"/>
    <n v="410"/>
    <m/>
  </r>
  <r>
    <n v="5"/>
    <x v="0"/>
    <s v="Other projects supporting Operational Excellence"/>
    <s v="No"/>
    <s v="Yes"/>
    <s v="Didier Panis"/>
    <s v="Run"/>
    <x v="0"/>
    <x v="0"/>
    <x v="1"/>
    <n v="237.5"/>
    <m/>
  </r>
  <r>
    <n v="6"/>
    <x v="0"/>
    <s v="Other projects supporting Operational Excellence"/>
    <s v="No"/>
    <s v="Yes"/>
    <s v="Didier Panis"/>
    <s v="Run"/>
    <x v="0"/>
    <x v="1"/>
    <x v="1"/>
    <n v="350"/>
    <m/>
  </r>
  <r>
    <n v="7"/>
    <x v="0"/>
    <s v="Other projects supporting Operational Excellence"/>
    <s v="No"/>
    <s v="Yes"/>
    <s v="Didier Panis"/>
    <s v="Run"/>
    <x v="1"/>
    <x v="0"/>
    <x v="1"/>
    <n v="700"/>
    <m/>
  </r>
  <r>
    <n v="8"/>
    <x v="0"/>
    <s v="Other projects supporting Operational Excellence"/>
    <s v="No"/>
    <s v="Yes"/>
    <s v="Didier Panis"/>
    <s v="Run"/>
    <x v="1"/>
    <x v="1"/>
    <x v="1"/>
    <n v="1930"/>
    <m/>
  </r>
  <r>
    <n v="9"/>
    <x v="0"/>
    <s v="« ESS digital twin » MVP2 (contract mgmt)"/>
    <s v="No"/>
    <s v="No"/>
    <s v="Didier Panis"/>
    <s v="Run"/>
    <x v="0"/>
    <x v="0"/>
    <x v="2"/>
    <n v="237.5"/>
    <m/>
  </r>
  <r>
    <n v="10"/>
    <x v="0"/>
    <s v="« ESS digital twin » MVP2 (contract mgmt)"/>
    <s v="No"/>
    <s v="No"/>
    <s v="Didier Panis"/>
    <s v="Run"/>
    <x v="0"/>
    <x v="1"/>
    <x v="2"/>
    <n v="350"/>
    <m/>
  </r>
  <r>
    <n v="11"/>
    <x v="0"/>
    <s v="« ESS digital twin » MVP2 (contract mgmt)"/>
    <s v="No"/>
    <s v="No"/>
    <s v="Didier Panis"/>
    <s v="Run"/>
    <x v="1"/>
    <x v="1"/>
    <x v="2"/>
    <n v="110"/>
    <m/>
  </r>
  <r>
    <n v="12"/>
    <x v="0"/>
    <s v="Other projects supporting Growth"/>
    <s v="No"/>
    <s v="Yes"/>
    <s v="Didier Panis"/>
    <s v="Run"/>
    <x v="0"/>
    <x v="0"/>
    <x v="2"/>
    <n v="237.5"/>
    <m/>
  </r>
  <r>
    <n v="13"/>
    <x v="0"/>
    <s v="Other projects supporting Growth"/>
    <s v="No"/>
    <s v="Yes"/>
    <s v="Didier Panis"/>
    <s v="Run"/>
    <x v="0"/>
    <x v="1"/>
    <x v="2"/>
    <n v="350"/>
    <m/>
  </r>
  <r>
    <n v="14"/>
    <x v="0"/>
    <s v="Other projects supporting Growth"/>
    <s v="No"/>
    <s v="Yes"/>
    <s v="Didier Panis"/>
    <s v="Run"/>
    <x v="1"/>
    <x v="1"/>
    <x v="2"/>
    <n v="490"/>
    <m/>
  </r>
  <r>
    <n v="15"/>
    <x v="1"/>
    <s v="SCOR16"/>
    <s v="Yes"/>
    <s v="No"/>
    <s v="Youssef Lebbar"/>
    <s v="TDF"/>
    <x v="0"/>
    <x v="1"/>
    <x v="2"/>
    <n v="1800"/>
    <m/>
  </r>
  <r>
    <n v="16"/>
    <x v="2"/>
    <s v="TIM"/>
    <s v="No"/>
    <s v="No"/>
    <s v="X"/>
    <s v="Build BU"/>
    <x v="0"/>
    <x v="0"/>
    <x v="1"/>
    <n v="140"/>
    <m/>
  </r>
  <r>
    <n v="17"/>
    <x v="3"/>
    <s v="AUTOMATISER LES TACHES_x000a_ENERGY MANAGEMENT"/>
    <s v="No"/>
    <s v="Yes"/>
    <s v="Eric Canneva"/>
    <s v="Build BU"/>
    <x v="0"/>
    <x v="1"/>
    <x v="1"/>
    <n v="160"/>
    <m/>
  </r>
  <r>
    <n v="18"/>
    <x v="3"/>
    <s v="AUTOMATISER LES TACHES_x000a_ENERGY MANAGEMENT"/>
    <s v="No"/>
    <s v="Yes"/>
    <s v="Eric Canneva"/>
    <s v="Build BU"/>
    <x v="0"/>
    <x v="2"/>
    <x v="1"/>
    <n v="160"/>
    <m/>
  </r>
  <r>
    <n v="19"/>
    <x v="3"/>
    <s v="AUTOMATISER LES TACHES_x000a_ENERGY MANAGEMENT"/>
    <s v="No"/>
    <s v="Yes"/>
    <s v="Eric Canneva"/>
    <s v="Build BU"/>
    <x v="1"/>
    <x v="1"/>
    <x v="1"/>
    <n v="333.5"/>
    <m/>
  </r>
  <r>
    <n v="20"/>
    <x v="3"/>
    <s v="AUTOMATISER LES TACHES_x000a_ENERGY MANAGEMENT"/>
    <s v="No"/>
    <s v="Yes"/>
    <s v="Eric Canneva"/>
    <s v="Build BU"/>
    <x v="1"/>
    <x v="2"/>
    <x v="1"/>
    <n v="667"/>
    <m/>
  </r>
  <r>
    <n v="21"/>
    <x v="3"/>
    <s v="AUTOMATISER LES TACHES_x000a_ENERGY MANAGEMENT"/>
    <s v="No"/>
    <s v="Yes"/>
    <s v="Eric Canneva"/>
    <s v="Build BU"/>
    <x v="1"/>
    <x v="3"/>
    <x v="1"/>
    <n v="667"/>
    <m/>
  </r>
  <r>
    <n v="22"/>
    <x v="3"/>
    <s v="AUTOMATISER LES TACHES_x000a_ENERGY MANAGEMENT"/>
    <s v="No"/>
    <s v="Yes"/>
    <s v="Eric Canneva"/>
    <s v="Build BU"/>
    <x v="1"/>
    <x v="4"/>
    <x v="1"/>
    <n v="667"/>
    <m/>
  </r>
  <r>
    <n v="23"/>
    <x v="3"/>
    <s v="MIEUX PILOTER NOS FOURNISSEURS - CTAIMA"/>
    <s v="No"/>
    <s v="Yes"/>
    <s v="Eric Canneva"/>
    <s v="Build BU"/>
    <x v="0"/>
    <x v="0"/>
    <x v="1"/>
    <n v="28"/>
    <m/>
  </r>
  <r>
    <n v="24"/>
    <x v="3"/>
    <s v="MIEUX PILOTER NOS FOURNISSEURS - CTAIMA"/>
    <s v="No"/>
    <s v="Yes"/>
    <s v="Eric Canneva"/>
    <s v="Build BU"/>
    <x v="0"/>
    <x v="1"/>
    <x v="1"/>
    <n v="56"/>
    <m/>
  </r>
  <r>
    <n v="25"/>
    <x v="3"/>
    <s v="MIEUX PILOTER NOS FOURNISSEURS - CTAIMA"/>
    <s v="No"/>
    <s v="Yes"/>
    <s v="Eric Canneva"/>
    <s v="Build BU"/>
    <x v="0"/>
    <x v="2"/>
    <x v="1"/>
    <n v="50"/>
    <m/>
  </r>
  <r>
    <n v="26"/>
    <x v="3"/>
    <s v="MIEUX PILOTER NOS FOURNISSEURS - CTAIMA"/>
    <s v="No"/>
    <s v="Yes"/>
    <s v="Eric Canneva"/>
    <s v="Build BU"/>
    <x v="1"/>
    <x v="2"/>
    <x v="1"/>
    <n v="50"/>
    <m/>
  </r>
  <r>
    <n v="27"/>
    <x v="3"/>
    <s v="MIEUX PILOTER NOS FOURNISSEURS - CTAIMA"/>
    <s v="No"/>
    <s v="Yes"/>
    <s v="Eric Canneva"/>
    <s v="Build BU"/>
    <x v="1"/>
    <x v="3"/>
    <x v="1"/>
    <n v="50"/>
    <m/>
  </r>
  <r>
    <n v="28"/>
    <x v="3"/>
    <s v="MIEUX PILOTER NOS FOURNISSEURS - CTAIMA"/>
    <s v="No"/>
    <s v="Yes"/>
    <s v="Eric Canneva"/>
    <s v="Build BU"/>
    <x v="1"/>
    <x v="4"/>
    <x v="1"/>
    <n v="50"/>
    <m/>
  </r>
  <r>
    <n v="29"/>
    <x v="3"/>
    <s v="MIEUX PILOTER NOS ACTIVITES "/>
    <s v="No"/>
    <s v="Yes"/>
    <s v="Eric Canneva"/>
    <s v="Build BU"/>
    <x v="0"/>
    <x v="0"/>
    <x v="1"/>
    <n v="78"/>
    <m/>
  </r>
  <r>
    <n v="30"/>
    <x v="3"/>
    <s v="MIEUX PILOTER NOS ACTIVITES "/>
    <s v="No"/>
    <s v="Yes"/>
    <s v="Eric Canneva"/>
    <s v="Build BU"/>
    <x v="0"/>
    <x v="1"/>
    <x v="1"/>
    <n v="200"/>
    <m/>
  </r>
  <r>
    <n v="31"/>
    <x v="3"/>
    <s v="MIEUX PILOTER NOS ACTIVITES "/>
    <s v="No"/>
    <s v="Yes"/>
    <s v="Eric Canneva"/>
    <s v="Build BU"/>
    <x v="0"/>
    <x v="2"/>
    <x v="1"/>
    <n v="150"/>
    <m/>
  </r>
  <r>
    <n v="32"/>
    <x v="3"/>
    <s v="MIEUX PILOTER NOS ACTIVITES "/>
    <s v="No"/>
    <s v="Yes"/>
    <s v="Eric Canneva"/>
    <s v="Build BU"/>
    <x v="1"/>
    <x v="2"/>
    <x v="1"/>
    <n v="550"/>
    <m/>
  </r>
  <r>
    <n v="33"/>
    <x v="3"/>
    <s v="MIEUX PILOTER NOS ACTIVITES "/>
    <s v="No"/>
    <s v="Yes"/>
    <s v="Eric Canneva"/>
    <s v="Build BU"/>
    <x v="1"/>
    <x v="3"/>
    <x v="1"/>
    <n v="1100"/>
    <m/>
  </r>
  <r>
    <n v="34"/>
    <x v="3"/>
    <s v="MIEUX PILOTER NOS ACTIVITES "/>
    <s v="No"/>
    <s v="Yes"/>
    <s v="Eric Canneva"/>
    <s v="Build BU"/>
    <x v="1"/>
    <x v="4"/>
    <x v="1"/>
    <n v="1100"/>
    <m/>
  </r>
  <r>
    <n v="35"/>
    <x v="3"/>
    <s v="ANALYTICS - PREVENTIF - RAID"/>
    <s v="No"/>
    <s v="Yes"/>
    <s v="Eric Canneva"/>
    <s v="Build BU"/>
    <x v="0"/>
    <x v="0"/>
    <x v="0"/>
    <n v="14"/>
    <m/>
  </r>
  <r>
    <n v="36"/>
    <x v="3"/>
    <s v="ANALYTICS - PREVENTIF - RAID"/>
    <s v="No"/>
    <s v="Yes"/>
    <s v="Eric Canneva"/>
    <s v="Build BU"/>
    <x v="0"/>
    <x v="1"/>
    <x v="0"/>
    <n v="100"/>
    <m/>
  </r>
  <r>
    <n v="37"/>
    <x v="3"/>
    <s v="ANALYTICS - PREVENTIF - RAID"/>
    <s v="No"/>
    <s v="Yes"/>
    <s v="Eric Canneva"/>
    <s v="Build BU"/>
    <x v="0"/>
    <x v="2"/>
    <x v="0"/>
    <n v="300"/>
    <m/>
  </r>
  <r>
    <n v="38"/>
    <x v="3"/>
    <s v="ANALYTICS - PREVENTIF - RAID"/>
    <s v="No"/>
    <s v="Yes"/>
    <s v="Eric Canneva"/>
    <s v="Build BU"/>
    <x v="1"/>
    <x v="2"/>
    <x v="0"/>
    <n v="280"/>
    <m/>
  </r>
  <r>
    <n v="39"/>
    <x v="3"/>
    <s v="ANALYTICS - PREVENTIF - RAID"/>
    <s v="No"/>
    <s v="Yes"/>
    <s v="Eric Canneva"/>
    <s v="Build BU"/>
    <x v="1"/>
    <x v="3"/>
    <x v="0"/>
    <n v="560"/>
    <m/>
  </r>
  <r>
    <n v="40"/>
    <x v="3"/>
    <s v="ANALYTICS - PREVENTIF - RAID"/>
    <s v="No"/>
    <s v="Yes"/>
    <s v="Eric Canneva"/>
    <s v="Build BU"/>
    <x v="1"/>
    <x v="4"/>
    <x v="0"/>
    <n v="560"/>
    <m/>
  </r>
  <r>
    <n v="41"/>
    <x v="3"/>
    <s v="ANALYTICS - PREDICTIF PERFORMANCE - METROSCOPE"/>
    <s v="No"/>
    <s v="Yes"/>
    <s v="Eric Canneva"/>
    <s v="Run"/>
    <x v="0"/>
    <x v="0"/>
    <x v="1"/>
    <n v="80"/>
    <m/>
  </r>
  <r>
    <n v="42"/>
    <x v="3"/>
    <s v="ANALYTICS - PREDICTIF PERFORMANCE - METROSCOPE"/>
    <s v="No"/>
    <s v="Yes"/>
    <s v="Eric Canneva"/>
    <s v="Run"/>
    <x v="0"/>
    <x v="1"/>
    <x v="1"/>
    <n v="270"/>
    <m/>
  </r>
  <r>
    <n v="43"/>
    <x v="3"/>
    <s v="ANALYTICS - PREDICTIF PERFORMANCE - METROSCOPE"/>
    <s v="No"/>
    <s v="Yes"/>
    <s v="Eric Canneva"/>
    <s v="Run"/>
    <x v="0"/>
    <x v="2"/>
    <x v="1"/>
    <n v="781.2"/>
    <m/>
  </r>
  <r>
    <n v="44"/>
    <x v="3"/>
    <s v="ANALYTICS - PREDICTIF PERFORMANCE - METROSCOPE"/>
    <s v="No"/>
    <s v="Yes"/>
    <s v="Eric Canneva"/>
    <s v="Run"/>
    <x v="1"/>
    <x v="2"/>
    <x v="1"/>
    <n v="928.25"/>
    <m/>
  </r>
  <r>
    <n v="45"/>
    <x v="3"/>
    <s v="ANALYTICS - PREDICTIF PERFORMANCE - METROSCOPE"/>
    <s v="No"/>
    <s v="Yes"/>
    <s v="Eric Canneva"/>
    <s v="Run"/>
    <x v="1"/>
    <x v="3"/>
    <x v="1"/>
    <n v="1856.5"/>
    <m/>
  </r>
  <r>
    <n v="46"/>
    <x v="3"/>
    <s v="ANALYTICS - PREDICTIF PERFORMANCE - METROSCOPE"/>
    <s v="No"/>
    <s v="Yes"/>
    <s v="Eric Canneva"/>
    <s v="Run"/>
    <x v="1"/>
    <x v="4"/>
    <x v="1"/>
    <n v="1856.5"/>
    <m/>
  </r>
  <r>
    <n v="47"/>
    <x v="3"/>
    <s v="Data Exploration &amp; autres expertise Data à la TDF"/>
    <s v="Yes"/>
    <s v="Yes"/>
    <s v="Eric Canneva"/>
    <s v="TDF"/>
    <x v="0"/>
    <x v="1"/>
    <x v="1"/>
    <n v="64"/>
    <m/>
  </r>
  <r>
    <n v="48"/>
    <x v="3"/>
    <s v="Data Exploration &amp; autres expertise Data à la TDF"/>
    <s v="Yes"/>
    <s v="Yes"/>
    <s v="Eric Canneva"/>
    <s v="TDF"/>
    <x v="0"/>
    <x v="2"/>
    <x v="1"/>
    <n v="360"/>
    <m/>
  </r>
  <r>
    <n v="49"/>
    <x v="3"/>
    <s v="Data Exploration &amp; autres expertise Data à la TDF"/>
    <s v="Yes"/>
    <s v="Yes"/>
    <s v="Eric Canneva"/>
    <s v="TDF"/>
    <x v="1"/>
    <x v="2"/>
    <x v="1"/>
    <n v="928.25"/>
    <m/>
  </r>
  <r>
    <n v="50"/>
    <x v="3"/>
    <s v="Data Exploration &amp; autres expertise Data à la TDF"/>
    <s v="Yes"/>
    <s v="Yes"/>
    <s v="Eric Canneva"/>
    <s v="TDF"/>
    <x v="1"/>
    <x v="3"/>
    <x v="1"/>
    <n v="1856.5"/>
    <m/>
  </r>
  <r>
    <n v="51"/>
    <x v="3"/>
    <s v="Data Exploration &amp; autres expertise Data à la TDF"/>
    <s v="Yes"/>
    <s v="Yes"/>
    <s v="Eric Canneva"/>
    <s v="TDF"/>
    <x v="1"/>
    <x v="4"/>
    <x v="1"/>
    <n v="1856.5"/>
    <m/>
  </r>
  <r>
    <n v="52"/>
    <x v="3"/>
    <s v="MOBILITE: TIM Implémenter MyForm pour remplacer Formulaires"/>
    <s v="No"/>
    <s v="Yes"/>
    <s v="Eric Canneva"/>
    <s v="Build BU"/>
    <x v="0"/>
    <x v="0"/>
    <x v="1"/>
    <n v="80"/>
    <m/>
  </r>
  <r>
    <n v="53"/>
    <x v="3"/>
    <s v="MOBILITE: TIM Implémenter MyForm pour remplacer Formulaires"/>
    <s v="No"/>
    <s v="Yes"/>
    <s v="Eric Canneva"/>
    <s v="Build BU"/>
    <x v="0"/>
    <x v="1"/>
    <x v="1"/>
    <n v="150"/>
    <m/>
  </r>
  <r>
    <n v="54"/>
    <x v="3"/>
    <s v="MOBILITE: TIM Implémenter MyForm pour remplacer Formulaires"/>
    <s v="No"/>
    <s v="Yes"/>
    <s v="Eric Canneva"/>
    <s v="Build BU"/>
    <x v="0"/>
    <x v="2"/>
    <x v="1"/>
    <n v="200"/>
    <m/>
  </r>
  <r>
    <n v="55"/>
    <x v="3"/>
    <s v="MOBILITE: TIM Implémenter MyForm pour remplacer Formulaires"/>
    <s v="No"/>
    <s v="Yes"/>
    <s v="Eric Canneva"/>
    <s v="Build BU"/>
    <x v="1"/>
    <x v="1"/>
    <x v="1"/>
    <n v="750"/>
    <m/>
  </r>
  <r>
    <n v="56"/>
    <x v="3"/>
    <s v="MOBILITE: TIM Implémenter MyForm pour remplacer Formulaires"/>
    <s v="No"/>
    <s v="Yes"/>
    <s v="Eric Canneva"/>
    <s v="Build BU"/>
    <x v="1"/>
    <x v="2"/>
    <x v="1"/>
    <n v="1500"/>
    <m/>
  </r>
  <r>
    <n v="57"/>
    <x v="3"/>
    <s v="MOBILITE: TIM Implémenter MyForm pour remplacer Formulaires"/>
    <s v="No"/>
    <s v="Yes"/>
    <s v="Eric Canneva"/>
    <s v="Build BU"/>
    <x v="1"/>
    <x v="3"/>
    <x v="1"/>
    <n v="1500"/>
    <m/>
  </r>
  <r>
    <n v="58"/>
    <x v="4"/>
    <s v="REN Sizing Tools"/>
    <s v="Yes"/>
    <s v="Yes"/>
    <s v="Benoit Colin"/>
    <s v="TDF"/>
    <x v="0"/>
    <x v="0"/>
    <x v="1"/>
    <n v="720"/>
    <m/>
  </r>
  <r>
    <n v="59"/>
    <x v="4"/>
    <s v="REN Sizing Tools"/>
    <s v="Yes"/>
    <s v="Yes"/>
    <s v="Benoit Colin"/>
    <s v="TDF"/>
    <x v="0"/>
    <x v="1"/>
    <x v="1"/>
    <n v="1325"/>
    <m/>
  </r>
  <r>
    <n v="60"/>
    <x v="4"/>
    <s v="REN Cockpit"/>
    <s v="Yes"/>
    <s v="Yes"/>
    <s v="Benoit Colin"/>
    <s v="TDF"/>
    <x v="0"/>
    <x v="0"/>
    <x v="1"/>
    <n v="1025"/>
    <m/>
  </r>
  <r>
    <n v="61"/>
    <x v="4"/>
    <s v="REN Cockpit"/>
    <s v="Yes"/>
    <s v="Yes"/>
    <s v="Benoit Colin"/>
    <s v="TDF"/>
    <x v="0"/>
    <x v="1"/>
    <x v="1"/>
    <n v="1505"/>
    <m/>
  </r>
  <r>
    <n v="62"/>
    <x v="4"/>
    <s v="REN Cockpit"/>
    <s v="Yes"/>
    <s v="Yes"/>
    <s v="Benoit Colin"/>
    <s v="TDF"/>
    <x v="1"/>
    <x v="1"/>
    <x v="1"/>
    <n v="3000"/>
    <m/>
  </r>
  <r>
    <n v="63"/>
    <x v="4"/>
    <s v="REN Cockpit"/>
    <s v="Yes"/>
    <s v="Yes"/>
    <s v="Benoit Colin"/>
    <s v="TDF"/>
    <x v="1"/>
    <x v="2"/>
    <x v="1"/>
    <n v="10000"/>
    <m/>
  </r>
  <r>
    <n v="64"/>
    <x v="4"/>
    <s v="REN Cockpit"/>
    <s v="Yes"/>
    <s v="Yes"/>
    <s v="Benoit Colin"/>
    <s v="TDF"/>
    <x v="1"/>
    <x v="3"/>
    <x v="1"/>
    <n v="24000"/>
    <m/>
  </r>
  <r>
    <n v="65"/>
    <x v="4"/>
    <s v="REN Cockpit"/>
    <s v="Yes"/>
    <s v="Yes"/>
    <s v="Benoit Colin"/>
    <s v="TDF"/>
    <x v="1"/>
    <x v="4"/>
    <x v="1"/>
    <n v="31000"/>
    <m/>
  </r>
  <r>
    <n v="66"/>
    <x v="4"/>
    <s v="SOLEAD"/>
    <s v="Yes"/>
    <s v="Yes"/>
    <s v="Benoit Colin"/>
    <s v="TDF"/>
    <x v="1"/>
    <x v="0"/>
    <x v="2"/>
    <n v="72"/>
    <m/>
  </r>
  <r>
    <n v="67"/>
    <x v="4"/>
    <s v="SOLEAD"/>
    <s v="Yes"/>
    <s v="Yes"/>
    <s v="Benoit Colin"/>
    <s v="TDF"/>
    <x v="1"/>
    <x v="1"/>
    <x v="2"/>
    <n v="355"/>
    <m/>
  </r>
  <r>
    <n v="68"/>
    <x v="4"/>
    <s v="SOLEAD"/>
    <s v="Yes"/>
    <s v="Yes"/>
    <s v="Benoit Colin"/>
    <s v="TDF"/>
    <x v="1"/>
    <x v="2"/>
    <x v="2"/>
    <n v="355"/>
    <m/>
  </r>
  <r>
    <n v="69"/>
    <x v="4"/>
    <s v="SOLEAD"/>
    <s v="Yes"/>
    <s v="Yes"/>
    <s v="Benoit Colin"/>
    <s v="TDF"/>
    <x v="1"/>
    <x v="3"/>
    <x v="2"/>
    <n v="355"/>
    <m/>
  </r>
  <r>
    <n v="70"/>
    <x v="4"/>
    <s v="SOLEAD"/>
    <s v="Yes"/>
    <s v="Yes"/>
    <s v="Benoit Colin"/>
    <s v="TDF"/>
    <x v="1"/>
    <x v="4"/>
    <x v="2"/>
    <n v="355"/>
    <m/>
  </r>
  <r>
    <n v="71"/>
    <x v="5"/>
    <s v="CRM (Customer Relationship Management)"/>
    <s v="No"/>
    <s v="Yes"/>
    <s v="Frédéric Deybach"/>
    <s v="Build BU"/>
    <x v="0"/>
    <x v="1"/>
    <x v="2"/>
    <n v="1200"/>
    <m/>
  </r>
  <r>
    <n v="72"/>
    <x v="5"/>
    <s v="CRM (Customer Relationship Management)"/>
    <s v="No"/>
    <s v="Yes"/>
    <s v="Frédéric Deybach"/>
    <s v="Build BU"/>
    <x v="0"/>
    <x v="2"/>
    <x v="2"/>
    <n v="500"/>
    <m/>
  </r>
  <r>
    <n v="73"/>
    <x v="5"/>
    <s v="CRM (Customer Relationship Management)"/>
    <s v="No"/>
    <s v="Yes"/>
    <s v="Frédéric Deybach"/>
    <s v="Build BU"/>
    <x v="1"/>
    <x v="3"/>
    <x v="2"/>
    <n v="2799.4994999999999"/>
    <m/>
  </r>
  <r>
    <n v="74"/>
    <x v="5"/>
    <s v="CRM (Customer Relationship Management)"/>
    <s v="No"/>
    <s v="Yes"/>
    <s v="Frédéric Deybach"/>
    <s v="Build BU"/>
    <x v="1"/>
    <x v="3"/>
    <x v="0"/>
    <n v="630"/>
    <m/>
  </r>
  <r>
    <n v="75"/>
    <x v="5"/>
    <s v="CRM (Customer Relationship Management)"/>
    <s v="No"/>
    <s v="Yes"/>
    <s v="Frédéric Deybach"/>
    <s v="Build BU"/>
    <x v="1"/>
    <x v="4"/>
    <x v="2"/>
    <n v="4094.42"/>
    <m/>
  </r>
  <r>
    <n v="76"/>
    <x v="5"/>
    <s v="CRM (Customer Relationship Management)"/>
    <s v="No"/>
    <s v="Yes"/>
    <s v="Frédéric Deybach"/>
    <s v="Build BU"/>
    <x v="1"/>
    <x v="4"/>
    <x v="0"/>
    <n v="810"/>
    <m/>
  </r>
  <r>
    <n v="77"/>
    <x v="5"/>
    <s v="Market Intelligence"/>
    <s v="No"/>
    <s v="Yes"/>
    <s v="Frédéric Deybach"/>
    <s v="Build BU"/>
    <x v="0"/>
    <x v="1"/>
    <x v="2"/>
    <n v="480"/>
    <m/>
  </r>
  <r>
    <n v="78"/>
    <x v="5"/>
    <s v="Market Intelligence"/>
    <s v="No"/>
    <s v="Yes"/>
    <s v="Frédéric Deybach"/>
    <s v="Build BU"/>
    <x v="0"/>
    <x v="2"/>
    <x v="2"/>
    <n v="200"/>
    <m/>
  </r>
  <r>
    <n v="79"/>
    <x v="5"/>
    <s v="Market Intelligence"/>
    <s v="No"/>
    <s v="Yes"/>
    <s v="Frédéric Deybach"/>
    <s v="Build BU"/>
    <x v="1"/>
    <x v="3"/>
    <x v="2"/>
    <n v="1119.7998"/>
    <m/>
  </r>
  <r>
    <n v="80"/>
    <x v="5"/>
    <s v="Market Intelligence"/>
    <s v="No"/>
    <s v="Yes"/>
    <s v="Frédéric Deybach"/>
    <s v="Build BU"/>
    <x v="1"/>
    <x v="3"/>
    <x v="0"/>
    <n v="252"/>
    <m/>
  </r>
  <r>
    <n v="81"/>
    <x v="5"/>
    <s v="Market Intelligence"/>
    <s v="No"/>
    <s v="Yes"/>
    <s v="Frédéric Deybach"/>
    <s v="Build BU"/>
    <x v="1"/>
    <x v="4"/>
    <x v="2"/>
    <n v="1637.768"/>
    <m/>
  </r>
  <r>
    <n v="82"/>
    <x v="5"/>
    <s v="Market Intelligence"/>
    <s v="No"/>
    <s v="Yes"/>
    <s v="Frédéric Deybach"/>
    <s v="Build BU"/>
    <x v="1"/>
    <x v="4"/>
    <x v="0"/>
    <n v="324"/>
    <m/>
  </r>
  <r>
    <n v="83"/>
    <x v="5"/>
    <s v="New LT deals impact on portfolio"/>
    <s v="No"/>
    <s v="Yes"/>
    <s v="Frédéric Deybach"/>
    <s v="Build BU"/>
    <x v="0"/>
    <x v="1"/>
    <x v="2"/>
    <n v="480"/>
    <m/>
  </r>
  <r>
    <n v="84"/>
    <x v="5"/>
    <s v="New LT deals impact on portfolio"/>
    <s v="No"/>
    <s v="Yes"/>
    <s v="Frédéric Deybach"/>
    <s v="Build BU"/>
    <x v="0"/>
    <x v="2"/>
    <x v="2"/>
    <n v="200"/>
    <m/>
  </r>
  <r>
    <n v="85"/>
    <x v="5"/>
    <s v="New LT deals impact on portfolio"/>
    <s v="No"/>
    <s v="Yes"/>
    <s v="Frédéric Deybach"/>
    <s v="Build BU"/>
    <x v="1"/>
    <x v="3"/>
    <x v="2"/>
    <n v="1119.7998"/>
    <m/>
  </r>
  <r>
    <n v="86"/>
    <x v="5"/>
    <s v="New LT deals impact on portfolio"/>
    <s v="No"/>
    <s v="Yes"/>
    <s v="Frédéric Deybach"/>
    <s v="Build BU"/>
    <x v="1"/>
    <x v="3"/>
    <x v="0"/>
    <n v="252"/>
    <m/>
  </r>
  <r>
    <n v="87"/>
    <x v="5"/>
    <s v="New LT deals impact on portfolio"/>
    <s v="No"/>
    <s v="Yes"/>
    <s v="Frédéric Deybach"/>
    <s v="Build BU"/>
    <x v="1"/>
    <x v="4"/>
    <x v="2"/>
    <n v="1637.768"/>
    <m/>
  </r>
  <r>
    <n v="88"/>
    <x v="5"/>
    <s v="New LT deals impact on portfolio"/>
    <s v="No"/>
    <s v="Yes"/>
    <s v="Frédéric Deybach"/>
    <s v="Build BU"/>
    <x v="1"/>
    <x v="4"/>
    <x v="0"/>
    <n v="324"/>
    <m/>
  </r>
  <r>
    <n v="89"/>
    <x v="5"/>
    <s v="CLM (Contract Lifecycle Management)"/>
    <s v="No"/>
    <s v="Yes"/>
    <s v="Frédéric Deybach"/>
    <s v="Build BU"/>
    <x v="0"/>
    <x v="1"/>
    <x v="2"/>
    <n v="240"/>
    <m/>
  </r>
  <r>
    <n v="90"/>
    <x v="5"/>
    <s v="CLM (Contract Lifecycle Management)"/>
    <s v="No"/>
    <s v="Yes"/>
    <s v="Frédéric Deybach"/>
    <s v="Build BU"/>
    <x v="0"/>
    <x v="2"/>
    <x v="2"/>
    <n v="100"/>
    <m/>
  </r>
  <r>
    <n v="91"/>
    <x v="5"/>
    <s v="CLM (Contract Lifecycle Management)"/>
    <s v="No"/>
    <s v="Yes"/>
    <s v="Frédéric Deybach"/>
    <s v="Build BU"/>
    <x v="1"/>
    <x v="3"/>
    <x v="2"/>
    <n v="559.8999"/>
    <m/>
  </r>
  <r>
    <n v="92"/>
    <x v="5"/>
    <s v="CLM (Contract Lifecycle Management)"/>
    <s v="No"/>
    <s v="Yes"/>
    <s v="Frédéric Deybach"/>
    <s v="Build BU"/>
    <x v="1"/>
    <x v="3"/>
    <x v="0"/>
    <n v="126"/>
    <m/>
  </r>
  <r>
    <n v="93"/>
    <x v="5"/>
    <s v="CLM (Contract Lifecycle Management)"/>
    <s v="No"/>
    <s v="Yes"/>
    <s v="Frédéric Deybach"/>
    <s v="Build BU"/>
    <x v="1"/>
    <x v="4"/>
    <x v="2"/>
    <n v="818.88400000000001"/>
    <m/>
  </r>
  <r>
    <n v="94"/>
    <x v="5"/>
    <s v="CLM (Contract Lifecycle Management)"/>
    <s v="No"/>
    <s v="Yes"/>
    <s v="Frédéric Deybach"/>
    <s v="Build BU"/>
    <x v="1"/>
    <x v="4"/>
    <x v="0"/>
    <n v="162"/>
    <m/>
  </r>
  <r>
    <n v="95"/>
    <x v="5"/>
    <s v="Shipping Operations Monitoring (Collect &amp; Process)"/>
    <s v="No"/>
    <s v="Yes"/>
    <s v="Frédéric Deybach"/>
    <s v="Build BU"/>
    <x v="0"/>
    <x v="0"/>
    <x v="2"/>
    <n v="99.6"/>
    <m/>
  </r>
  <r>
    <n v="96"/>
    <x v="5"/>
    <s v="Shipping Operations Monitoring (Collect &amp; Process)"/>
    <s v="No"/>
    <s v="Yes"/>
    <s v="Frédéric Deybach"/>
    <s v="Build BU"/>
    <x v="0"/>
    <x v="1"/>
    <x v="2"/>
    <n v="603.6"/>
    <m/>
  </r>
  <r>
    <n v="97"/>
    <x v="5"/>
    <s v="Shipping Operations Monitoring (Collect &amp; Process)"/>
    <s v="No"/>
    <s v="Yes"/>
    <s v="Frédéric Deybach"/>
    <s v="Build BU"/>
    <x v="0"/>
    <x v="2"/>
    <x v="2"/>
    <n v="543.6"/>
    <m/>
  </r>
  <r>
    <n v="98"/>
    <x v="5"/>
    <s v="Shipping Operations Monitoring (Collect &amp; Process)"/>
    <s v="No"/>
    <s v="Yes"/>
    <s v="Frédéric Deybach"/>
    <s v="Build BU"/>
    <x v="1"/>
    <x v="2"/>
    <x v="2"/>
    <n v="160.43369999999999"/>
    <m/>
  </r>
  <r>
    <n v="99"/>
    <x v="5"/>
    <s v="Shipping Operations Monitoring (Collect &amp; Process)"/>
    <s v="No"/>
    <s v="Yes"/>
    <s v="Frédéric Deybach"/>
    <s v="Build BU"/>
    <x v="1"/>
    <x v="2"/>
    <x v="0"/>
    <n v="81"/>
    <m/>
  </r>
  <r>
    <n v="100"/>
    <x v="5"/>
    <s v="Shipping Operations Monitoring (Collect &amp; Process)"/>
    <s v="No"/>
    <s v="Yes"/>
    <s v="Frédéric Deybach"/>
    <s v="Build BU"/>
    <x v="1"/>
    <x v="2"/>
    <x v="3"/>
    <n v="50.2881"/>
    <m/>
  </r>
  <r>
    <n v="101"/>
    <x v="5"/>
    <s v="Shipping Operations Monitoring (Collect &amp; Process)"/>
    <s v="No"/>
    <s v="Yes"/>
    <s v="Frédéric Deybach"/>
    <s v="Build BU"/>
    <x v="1"/>
    <x v="3"/>
    <x v="2"/>
    <n v="470.0421"/>
    <m/>
  </r>
  <r>
    <n v="102"/>
    <x v="5"/>
    <s v="Shipping Operations Monitoring (Collect &amp; Process)"/>
    <s v="No"/>
    <s v="Yes"/>
    <s v="Frédéric Deybach"/>
    <s v="Build BU"/>
    <x v="1"/>
    <x v="3"/>
    <x v="0"/>
    <n v="216"/>
    <m/>
  </r>
  <r>
    <n v="103"/>
    <x v="5"/>
    <s v="Shipping Operations Monitoring (Collect &amp; Process)"/>
    <s v="No"/>
    <s v="Yes"/>
    <s v="Frédéric Deybach"/>
    <s v="Build BU"/>
    <x v="1"/>
    <x v="3"/>
    <x v="3"/>
    <n v="147.00960000000001"/>
    <m/>
  </r>
  <r>
    <n v="104"/>
    <x v="5"/>
    <s v="Shipping Operations Monitoring (Collect &amp; Process)"/>
    <s v="No"/>
    <s v="Yes"/>
    <s v="Frédéric Deybach"/>
    <s v="Build BU"/>
    <x v="1"/>
    <x v="4"/>
    <x v="2"/>
    <n v="660.66060000000004"/>
    <m/>
  </r>
  <r>
    <n v="105"/>
    <x v="5"/>
    <s v="Shipping Operations Monitoring (Collect &amp; Process)"/>
    <s v="No"/>
    <s v="Yes"/>
    <s v="Frédéric Deybach"/>
    <s v="Build BU"/>
    <x v="1"/>
    <x v="4"/>
    <x v="0"/>
    <n v="270"/>
    <m/>
  </r>
  <r>
    <n v="106"/>
    <x v="5"/>
    <s v="Shipping Operations Monitoring (Collect &amp; Process)"/>
    <s v="No"/>
    <s v="Yes"/>
    <s v="Frédéric Deybach"/>
    <s v="Build BU"/>
    <x v="1"/>
    <x v="4"/>
    <x v="3"/>
    <n v="206.172"/>
    <m/>
  </r>
  <r>
    <n v="107"/>
    <x v="5"/>
    <s v="Shipping Performance and Data management (Action)"/>
    <s v="No"/>
    <s v="Yes"/>
    <s v="Frédéric Deybach"/>
    <s v="Build BU"/>
    <x v="0"/>
    <x v="0"/>
    <x v="2"/>
    <n v="66.400000000000006"/>
    <m/>
  </r>
  <r>
    <n v="108"/>
    <x v="5"/>
    <s v="Shipping Performance and Data management (Action)"/>
    <s v="No"/>
    <s v="Yes"/>
    <s v="Frédéric Deybach"/>
    <s v="Build BU"/>
    <x v="0"/>
    <x v="1"/>
    <x v="2"/>
    <n v="402.4"/>
    <m/>
  </r>
  <r>
    <n v="109"/>
    <x v="5"/>
    <s v="Shipping Performance and Data management (Action)"/>
    <s v="No"/>
    <s v="Yes"/>
    <s v="Frédéric Deybach"/>
    <s v="Build BU"/>
    <x v="0"/>
    <x v="2"/>
    <x v="2"/>
    <n v="362.4"/>
    <m/>
  </r>
  <r>
    <n v="110"/>
    <x v="5"/>
    <s v="Shipping Performance and Data management (Action)"/>
    <s v="No"/>
    <s v="Yes"/>
    <s v="Frédéric Deybach"/>
    <s v="Build BU"/>
    <x v="1"/>
    <x v="2"/>
    <x v="2"/>
    <n v="106.9558"/>
    <m/>
  </r>
  <r>
    <n v="111"/>
    <x v="5"/>
    <s v="Shipping Performance and Data management (Action)"/>
    <s v="No"/>
    <s v="Yes"/>
    <s v="Frédéric Deybach"/>
    <s v="Build BU"/>
    <x v="1"/>
    <x v="2"/>
    <x v="0"/>
    <n v="54"/>
    <m/>
  </r>
  <r>
    <n v="112"/>
    <x v="5"/>
    <s v="Shipping Performance and Data management (Action)"/>
    <s v="No"/>
    <s v="Yes"/>
    <s v="Frédéric Deybach"/>
    <s v="Build BU"/>
    <x v="1"/>
    <x v="2"/>
    <x v="3"/>
    <n v="33.525399999999998"/>
    <m/>
  </r>
  <r>
    <n v="113"/>
    <x v="5"/>
    <s v="Shipping Performance and Data management (Action)"/>
    <s v="No"/>
    <s v="Yes"/>
    <s v="Frédéric Deybach"/>
    <s v="Build BU"/>
    <x v="1"/>
    <x v="3"/>
    <x v="2"/>
    <n v="313.3614"/>
    <m/>
  </r>
  <r>
    <n v="114"/>
    <x v="5"/>
    <s v="Shipping Performance and Data management (Action)"/>
    <s v="No"/>
    <s v="Yes"/>
    <s v="Frédéric Deybach"/>
    <s v="Build BU"/>
    <x v="1"/>
    <x v="3"/>
    <x v="0"/>
    <n v="144"/>
    <m/>
  </r>
  <r>
    <n v="115"/>
    <x v="5"/>
    <s v="Shipping Performance and Data management (Action)"/>
    <s v="No"/>
    <s v="Yes"/>
    <s v="Frédéric Deybach"/>
    <s v="Build BU"/>
    <x v="1"/>
    <x v="3"/>
    <x v="3"/>
    <n v="98.006399999999999"/>
    <m/>
  </r>
  <r>
    <n v="116"/>
    <x v="5"/>
    <s v="Shipping Performance and Data management (Action)"/>
    <s v="No"/>
    <s v="Yes"/>
    <s v="Frédéric Deybach"/>
    <s v="Build BU"/>
    <x v="1"/>
    <x v="4"/>
    <x v="2"/>
    <n v="440.44040000000001"/>
    <m/>
  </r>
  <r>
    <n v="117"/>
    <x v="5"/>
    <s v="Shipping Performance and Data management (Action)"/>
    <s v="No"/>
    <s v="Yes"/>
    <s v="Frédéric Deybach"/>
    <s v="Build BU"/>
    <x v="1"/>
    <x v="4"/>
    <x v="0"/>
    <n v="180"/>
    <m/>
  </r>
  <r>
    <n v="118"/>
    <x v="5"/>
    <s v="Shipping Performance and Data management (Action)"/>
    <s v="No"/>
    <s v="Yes"/>
    <s v="Frédéric Deybach"/>
    <s v="Build BU"/>
    <x v="1"/>
    <x v="4"/>
    <x v="3"/>
    <n v="137.44800000000001"/>
    <m/>
  </r>
  <r>
    <n v="119"/>
    <x v="5"/>
    <s v="Global emissions reporting and calculations"/>
    <s v="No"/>
    <s v="Yes"/>
    <s v="Frédéric Deybach"/>
    <s v="Build BU"/>
    <x v="0"/>
    <x v="0"/>
    <x v="2"/>
    <n v="66.400000000000006"/>
    <m/>
  </r>
  <r>
    <n v="120"/>
    <x v="5"/>
    <s v="Global emissions reporting and calculations"/>
    <s v="No"/>
    <s v="Yes"/>
    <s v="Frédéric Deybach"/>
    <s v="Build BU"/>
    <x v="0"/>
    <x v="1"/>
    <x v="2"/>
    <n v="402.4"/>
    <m/>
  </r>
  <r>
    <n v="121"/>
    <x v="5"/>
    <s v="Global emissions reporting and calculations"/>
    <s v="No"/>
    <s v="Yes"/>
    <s v="Frédéric Deybach"/>
    <s v="Build BU"/>
    <x v="0"/>
    <x v="2"/>
    <x v="2"/>
    <n v="362.4"/>
    <m/>
  </r>
  <r>
    <n v="122"/>
    <x v="5"/>
    <s v="Global emissions reporting and calculations"/>
    <s v="No"/>
    <s v="Yes"/>
    <s v="Frédéric Deybach"/>
    <s v="Build BU"/>
    <x v="1"/>
    <x v="2"/>
    <x v="2"/>
    <n v="106.9558"/>
    <m/>
  </r>
  <r>
    <n v="123"/>
    <x v="5"/>
    <s v="Global emissions reporting and calculations"/>
    <s v="No"/>
    <s v="Yes"/>
    <s v="Frédéric Deybach"/>
    <s v="Build BU"/>
    <x v="1"/>
    <x v="2"/>
    <x v="0"/>
    <n v="54"/>
    <m/>
  </r>
  <r>
    <n v="124"/>
    <x v="5"/>
    <s v="Global emissions reporting and calculations"/>
    <s v="No"/>
    <s v="Yes"/>
    <s v="Frédéric Deybach"/>
    <s v="Build BU"/>
    <x v="1"/>
    <x v="2"/>
    <x v="3"/>
    <n v="33.525399999999998"/>
    <m/>
  </r>
  <r>
    <n v="125"/>
    <x v="5"/>
    <s v="Global emissions reporting and calculations"/>
    <s v="No"/>
    <s v="Yes"/>
    <s v="Frédéric Deybach"/>
    <s v="Build BU"/>
    <x v="1"/>
    <x v="3"/>
    <x v="2"/>
    <n v="313.3614"/>
    <m/>
  </r>
  <r>
    <n v="126"/>
    <x v="5"/>
    <s v="Global emissions reporting and calculations"/>
    <s v="No"/>
    <s v="Yes"/>
    <s v="Frédéric Deybach"/>
    <s v="Build BU"/>
    <x v="1"/>
    <x v="3"/>
    <x v="0"/>
    <n v="144"/>
    <m/>
  </r>
  <r>
    <n v="127"/>
    <x v="5"/>
    <s v="Global emissions reporting and calculations"/>
    <s v="No"/>
    <s v="Yes"/>
    <s v="Frédéric Deybach"/>
    <s v="Build BU"/>
    <x v="1"/>
    <x v="3"/>
    <x v="3"/>
    <n v="98.006399999999999"/>
    <m/>
  </r>
  <r>
    <n v="128"/>
    <x v="5"/>
    <s v="Global emissions reporting and calculations"/>
    <s v="No"/>
    <s v="Yes"/>
    <s v="Frédéric Deybach"/>
    <s v="Build BU"/>
    <x v="1"/>
    <x v="4"/>
    <x v="2"/>
    <n v="440.44040000000001"/>
    <m/>
  </r>
  <r>
    <n v="129"/>
    <x v="5"/>
    <s v="Global emissions reporting and calculations"/>
    <s v="No"/>
    <s v="Yes"/>
    <s v="Frédéric Deybach"/>
    <s v="Build BU"/>
    <x v="1"/>
    <x v="4"/>
    <x v="0"/>
    <n v="180"/>
    <m/>
  </r>
  <r>
    <n v="130"/>
    <x v="5"/>
    <s v="Global emissions reporting and calculations"/>
    <s v="No"/>
    <s v="Yes"/>
    <s v="Frédéric Deybach"/>
    <s v="Build BU"/>
    <x v="1"/>
    <x v="4"/>
    <x v="3"/>
    <n v="137.44800000000001"/>
    <m/>
  </r>
  <r>
    <n v="131"/>
    <x v="5"/>
    <s v="Liq. Assets’ reporting automation"/>
    <s v="No"/>
    <s v="Yes"/>
    <s v="Frédéric Deybach"/>
    <s v="Build BU"/>
    <x v="0"/>
    <x v="0"/>
    <x v="2"/>
    <n v="33.200000000000003"/>
    <m/>
  </r>
  <r>
    <n v="132"/>
    <x v="5"/>
    <s v="Liq. Assets’ reporting automation"/>
    <s v="No"/>
    <s v="Yes"/>
    <s v="Frédéric Deybach"/>
    <s v="Build BU"/>
    <x v="0"/>
    <x v="1"/>
    <x v="2"/>
    <n v="201.2"/>
    <m/>
  </r>
  <r>
    <n v="133"/>
    <x v="5"/>
    <s v="Liq. Assets’ reporting automation"/>
    <s v="No"/>
    <s v="Yes"/>
    <s v="Frédéric Deybach"/>
    <s v="Build BU"/>
    <x v="0"/>
    <x v="2"/>
    <x v="2"/>
    <n v="181.2"/>
    <m/>
  </r>
  <r>
    <n v="134"/>
    <x v="5"/>
    <s v="Liq. Assets’ reporting automation"/>
    <s v="No"/>
    <s v="Yes"/>
    <s v="Frédéric Deybach"/>
    <s v="Build BU"/>
    <x v="1"/>
    <x v="2"/>
    <x v="2"/>
    <n v="53.477899999999998"/>
    <m/>
  </r>
  <r>
    <n v="135"/>
    <x v="5"/>
    <s v="Liq. Assets’ reporting automation"/>
    <s v="No"/>
    <s v="Yes"/>
    <s v="Frédéric Deybach"/>
    <s v="Build BU"/>
    <x v="1"/>
    <x v="2"/>
    <x v="0"/>
    <n v="27"/>
    <m/>
  </r>
  <r>
    <n v="136"/>
    <x v="5"/>
    <s v="Liq. Assets’ reporting automation"/>
    <s v="No"/>
    <s v="Yes"/>
    <s v="Frédéric Deybach"/>
    <s v="Build BU"/>
    <x v="1"/>
    <x v="2"/>
    <x v="3"/>
    <n v="16.762699999999999"/>
    <m/>
  </r>
  <r>
    <n v="137"/>
    <x v="5"/>
    <s v="Liq. Assets’ reporting automation"/>
    <s v="No"/>
    <s v="Yes"/>
    <s v="Frédéric Deybach"/>
    <s v="Build BU"/>
    <x v="1"/>
    <x v="3"/>
    <x v="2"/>
    <n v="156.6807"/>
    <m/>
  </r>
  <r>
    <n v="138"/>
    <x v="5"/>
    <s v="Liq. Assets’ reporting automation"/>
    <s v="No"/>
    <s v="Yes"/>
    <s v="Frédéric Deybach"/>
    <s v="Build BU"/>
    <x v="1"/>
    <x v="3"/>
    <x v="0"/>
    <n v="72"/>
    <m/>
  </r>
  <r>
    <n v="139"/>
    <x v="5"/>
    <s v="Liq. Assets’ reporting automation"/>
    <s v="No"/>
    <s v="Yes"/>
    <s v="Frédéric Deybach"/>
    <s v="Build BU"/>
    <x v="1"/>
    <x v="3"/>
    <x v="3"/>
    <n v="49.0032"/>
    <m/>
  </r>
  <r>
    <n v="140"/>
    <x v="5"/>
    <s v="Liq. Assets’ reporting automation"/>
    <s v="No"/>
    <s v="Yes"/>
    <s v="Frédéric Deybach"/>
    <s v="Build BU"/>
    <x v="1"/>
    <x v="4"/>
    <x v="2"/>
    <n v="220.22020000000001"/>
    <m/>
  </r>
  <r>
    <n v="141"/>
    <x v="5"/>
    <s v="Liq. Assets’ reporting automation"/>
    <s v="No"/>
    <s v="Yes"/>
    <s v="Frédéric Deybach"/>
    <s v="Build BU"/>
    <x v="1"/>
    <x v="4"/>
    <x v="0"/>
    <n v="90"/>
    <m/>
  </r>
  <r>
    <n v="142"/>
    <x v="5"/>
    <s v="Liq. Assets’ reporting automation"/>
    <s v="No"/>
    <s v="Yes"/>
    <s v="Frédéric Deybach"/>
    <s v="Build BU"/>
    <x v="1"/>
    <x v="4"/>
    <x v="3"/>
    <n v="68.724000000000004"/>
    <m/>
  </r>
  <r>
    <n v="143"/>
    <x v="5"/>
    <s v="Portfolio optimization with emissions"/>
    <s v="No"/>
    <s v="Yes"/>
    <s v="Frédéric Deybach"/>
    <s v="Build BU"/>
    <x v="0"/>
    <x v="0"/>
    <x v="2"/>
    <n v="33.200000000000003"/>
    <m/>
  </r>
  <r>
    <n v="144"/>
    <x v="5"/>
    <s v="Portfolio optimization with emissions"/>
    <s v="No"/>
    <s v="Yes"/>
    <s v="Frédéric Deybach"/>
    <s v="Build BU"/>
    <x v="0"/>
    <x v="1"/>
    <x v="2"/>
    <n v="201.2"/>
    <m/>
  </r>
  <r>
    <n v="145"/>
    <x v="5"/>
    <s v="Portfolio optimization with emissions"/>
    <s v="No"/>
    <s v="Yes"/>
    <s v="Frédéric Deybach"/>
    <s v="Build BU"/>
    <x v="0"/>
    <x v="2"/>
    <x v="2"/>
    <n v="181.2"/>
    <m/>
  </r>
  <r>
    <n v="146"/>
    <x v="5"/>
    <s v="Portfolio optimization with emissions"/>
    <s v="No"/>
    <s v="Yes"/>
    <s v="Frédéric Deybach"/>
    <s v="Build BU"/>
    <x v="1"/>
    <x v="2"/>
    <x v="2"/>
    <n v="53.477899999999998"/>
    <m/>
  </r>
  <r>
    <n v="147"/>
    <x v="5"/>
    <s v="Portfolio optimization with emissions"/>
    <s v="No"/>
    <s v="Yes"/>
    <s v="Frédéric Deybach"/>
    <s v="Build BU"/>
    <x v="1"/>
    <x v="2"/>
    <x v="0"/>
    <n v="27"/>
    <m/>
  </r>
  <r>
    <n v="148"/>
    <x v="5"/>
    <s v="Portfolio optimization with emissions"/>
    <s v="No"/>
    <s v="Yes"/>
    <s v="Frédéric Deybach"/>
    <s v="Build BU"/>
    <x v="1"/>
    <x v="2"/>
    <x v="3"/>
    <n v="16.762699999999999"/>
    <m/>
  </r>
  <r>
    <n v="149"/>
    <x v="5"/>
    <s v="Portfolio optimization with emissions"/>
    <s v="No"/>
    <s v="Yes"/>
    <s v="Frédéric Deybach"/>
    <s v="Build BU"/>
    <x v="1"/>
    <x v="3"/>
    <x v="2"/>
    <n v="156.6807"/>
    <m/>
  </r>
  <r>
    <n v="150"/>
    <x v="5"/>
    <s v="Portfolio optimization with emissions"/>
    <s v="No"/>
    <s v="Yes"/>
    <s v="Frédéric Deybach"/>
    <s v="Build BU"/>
    <x v="1"/>
    <x v="3"/>
    <x v="0"/>
    <n v="72"/>
    <m/>
  </r>
  <r>
    <n v="151"/>
    <x v="5"/>
    <s v="Portfolio optimization with emissions"/>
    <s v="No"/>
    <s v="Yes"/>
    <s v="Frédéric Deybach"/>
    <s v="Build BU"/>
    <x v="1"/>
    <x v="3"/>
    <x v="3"/>
    <n v="49.0032"/>
    <m/>
  </r>
  <r>
    <n v="152"/>
    <x v="5"/>
    <s v="Portfolio optimization with emissions"/>
    <s v="No"/>
    <s v="Yes"/>
    <s v="Frédéric Deybach"/>
    <s v="Build BU"/>
    <x v="1"/>
    <x v="4"/>
    <x v="2"/>
    <n v="220.22020000000001"/>
    <m/>
  </r>
  <r>
    <n v="153"/>
    <x v="5"/>
    <s v="Portfolio optimization with emissions"/>
    <s v="No"/>
    <s v="Yes"/>
    <s v="Frédéric Deybach"/>
    <s v="Build BU"/>
    <x v="1"/>
    <x v="4"/>
    <x v="0"/>
    <n v="90"/>
    <m/>
  </r>
  <r>
    <n v="154"/>
    <x v="5"/>
    <s v="Portfolio optimization with emissions"/>
    <s v="No"/>
    <s v="Yes"/>
    <s v="Frédéric Deybach"/>
    <s v="Build BU"/>
    <x v="1"/>
    <x v="4"/>
    <x v="3"/>
    <n v="68.724000000000004"/>
    <m/>
  </r>
  <r>
    <n v="155"/>
    <x v="5"/>
    <s v="Data empowering for chartering"/>
    <s v="No"/>
    <s v="Yes"/>
    <s v="Frédéric Deybach"/>
    <s v="Build BU"/>
    <x v="0"/>
    <x v="0"/>
    <x v="2"/>
    <n v="33.200000000000003"/>
    <m/>
  </r>
  <r>
    <n v="156"/>
    <x v="5"/>
    <s v="Data empowering for chartering"/>
    <s v="No"/>
    <s v="Yes"/>
    <s v="Frédéric Deybach"/>
    <s v="Build BU"/>
    <x v="0"/>
    <x v="1"/>
    <x v="2"/>
    <n v="201.2"/>
    <m/>
  </r>
  <r>
    <n v="157"/>
    <x v="5"/>
    <s v="Data empowering for chartering"/>
    <s v="No"/>
    <s v="Yes"/>
    <s v="Frédéric Deybach"/>
    <s v="Build BU"/>
    <x v="0"/>
    <x v="2"/>
    <x v="2"/>
    <n v="181.2"/>
    <m/>
  </r>
  <r>
    <n v="158"/>
    <x v="5"/>
    <s v="Data empowering for chartering"/>
    <s v="No"/>
    <s v="Yes"/>
    <s v="Frédéric Deybach"/>
    <s v="Build BU"/>
    <x v="1"/>
    <x v="2"/>
    <x v="2"/>
    <n v="53.477899999999998"/>
    <m/>
  </r>
  <r>
    <n v="159"/>
    <x v="5"/>
    <s v="Data empowering for chartering"/>
    <s v="No"/>
    <s v="Yes"/>
    <s v="Frédéric Deybach"/>
    <s v="Build BU"/>
    <x v="1"/>
    <x v="2"/>
    <x v="0"/>
    <n v="27"/>
    <m/>
  </r>
  <r>
    <n v="160"/>
    <x v="5"/>
    <s v="Data empowering for chartering"/>
    <s v="No"/>
    <s v="Yes"/>
    <s v="Frédéric Deybach"/>
    <s v="Build BU"/>
    <x v="1"/>
    <x v="2"/>
    <x v="3"/>
    <n v="16.762699999999999"/>
    <m/>
  </r>
  <r>
    <n v="161"/>
    <x v="5"/>
    <s v="Data empowering for chartering"/>
    <s v="No"/>
    <s v="Yes"/>
    <s v="Frédéric Deybach"/>
    <s v="Build BU"/>
    <x v="1"/>
    <x v="3"/>
    <x v="2"/>
    <n v="156.6807"/>
    <m/>
  </r>
  <r>
    <n v="162"/>
    <x v="5"/>
    <s v="Data empowering for chartering"/>
    <s v="No"/>
    <s v="Yes"/>
    <s v="Frédéric Deybach"/>
    <s v="Build BU"/>
    <x v="1"/>
    <x v="3"/>
    <x v="0"/>
    <n v="72"/>
    <m/>
  </r>
  <r>
    <n v="163"/>
    <x v="5"/>
    <s v="Data empowering for chartering"/>
    <s v="No"/>
    <s v="Yes"/>
    <s v="Frédéric Deybach"/>
    <s v="Build BU"/>
    <x v="1"/>
    <x v="3"/>
    <x v="3"/>
    <n v="49.0032"/>
    <m/>
  </r>
  <r>
    <n v="164"/>
    <x v="5"/>
    <s v="Data empowering for chartering"/>
    <s v="No"/>
    <s v="Yes"/>
    <s v="Frédéric Deybach"/>
    <s v="Build BU"/>
    <x v="1"/>
    <x v="4"/>
    <x v="2"/>
    <n v="220.22020000000001"/>
    <m/>
  </r>
  <r>
    <n v="165"/>
    <x v="5"/>
    <s v="Data empowering for chartering"/>
    <s v="No"/>
    <s v="Yes"/>
    <s v="Frédéric Deybach"/>
    <s v="Build BU"/>
    <x v="1"/>
    <x v="4"/>
    <x v="0"/>
    <n v="90"/>
    <m/>
  </r>
  <r>
    <n v="166"/>
    <x v="5"/>
    <s v="Data empowering for chartering"/>
    <s v="No"/>
    <s v="Yes"/>
    <s v="Frédéric Deybach"/>
    <s v="Build BU"/>
    <x v="1"/>
    <x v="4"/>
    <x v="3"/>
    <n v="68.724000000000004"/>
    <m/>
  </r>
  <r>
    <n v="167"/>
    <x v="5"/>
    <s v="Deals management &amp; execution"/>
    <s v="No"/>
    <s v="Yes"/>
    <s v="Frédéric Deybach"/>
    <s v="Build BU"/>
    <x v="0"/>
    <x v="1"/>
    <x v="0"/>
    <n v="200"/>
    <m/>
  </r>
  <r>
    <n v="168"/>
    <x v="5"/>
    <s v="Deals management &amp; execution"/>
    <s v="No"/>
    <s v="Yes"/>
    <s v="Frédéric Deybach"/>
    <s v="Build BU"/>
    <x v="1"/>
    <x v="2"/>
    <x v="0"/>
    <n v="1100"/>
    <m/>
  </r>
  <r>
    <n v="169"/>
    <x v="5"/>
    <s v="Deals management &amp; execution"/>
    <s v="No"/>
    <s v="Yes"/>
    <s v="Frédéric Deybach"/>
    <s v="Build BU"/>
    <x v="1"/>
    <x v="3"/>
    <x v="0"/>
    <n v="1100"/>
    <m/>
  </r>
  <r>
    <n v="170"/>
    <x v="5"/>
    <s v="Deals management &amp; execution"/>
    <s v="No"/>
    <s v="Yes"/>
    <s v="Frédéric Deybach"/>
    <s v="Build BU"/>
    <x v="1"/>
    <x v="4"/>
    <x v="0"/>
    <n v="1100"/>
    <m/>
  </r>
  <r>
    <n v="171"/>
    <x v="5"/>
    <s v="MyPocketLNG improvements"/>
    <s v="No"/>
    <s v="Yes"/>
    <s v="Frédéric Deybach"/>
    <s v="Build BU"/>
    <x v="0"/>
    <x v="1"/>
    <x v="0"/>
    <n v="48"/>
    <m/>
  </r>
  <r>
    <n v="172"/>
    <x v="5"/>
    <s v="MyPocketLNG improvements"/>
    <s v="No"/>
    <s v="Yes"/>
    <s v="Frédéric Deybach"/>
    <s v="Build BU"/>
    <x v="0"/>
    <x v="2"/>
    <x v="0"/>
    <n v="152"/>
    <m/>
  </r>
  <r>
    <n v="173"/>
    <x v="5"/>
    <s v="MyPocketLNG improvements"/>
    <s v="No"/>
    <s v="Yes"/>
    <s v="Frédéric Deybach"/>
    <s v="Build BU"/>
    <x v="1"/>
    <x v="2"/>
    <x v="0"/>
    <n v="8"/>
    <m/>
  </r>
  <r>
    <n v="174"/>
    <x v="5"/>
    <s v="MyPocketLNG improvements"/>
    <s v="No"/>
    <s v="Yes"/>
    <s v="Frédéric Deybach"/>
    <s v="Build BU"/>
    <x v="1"/>
    <x v="3"/>
    <x v="0"/>
    <n v="28"/>
    <m/>
  </r>
  <r>
    <n v="175"/>
    <x v="5"/>
    <s v="MyPocketLNG improvements"/>
    <s v="No"/>
    <s v="Yes"/>
    <s v="Frédéric Deybach"/>
    <s v="Build BU"/>
    <x v="1"/>
    <x v="4"/>
    <x v="0"/>
    <n v="40"/>
    <m/>
  </r>
  <r>
    <n v="176"/>
    <x v="5"/>
    <s v="Project management"/>
    <s v="No"/>
    <s v="Yes"/>
    <s v="Frédéric Deybach"/>
    <s v="Build BU"/>
    <x v="0"/>
    <x v="1"/>
    <x v="0"/>
    <n v="48"/>
    <m/>
  </r>
  <r>
    <n v="177"/>
    <x v="5"/>
    <s v="Project management"/>
    <s v="No"/>
    <s v="Yes"/>
    <s v="Frédéric Deybach"/>
    <s v="Build BU"/>
    <x v="0"/>
    <x v="2"/>
    <x v="0"/>
    <n v="152"/>
    <m/>
  </r>
  <r>
    <n v="178"/>
    <x v="5"/>
    <s v="Project management"/>
    <s v="No"/>
    <s v="Yes"/>
    <s v="Frédéric Deybach"/>
    <s v="Build BU"/>
    <x v="1"/>
    <x v="2"/>
    <x v="0"/>
    <n v="8"/>
    <m/>
  </r>
  <r>
    <n v="179"/>
    <x v="5"/>
    <s v="Project management"/>
    <s v="No"/>
    <s v="Yes"/>
    <s v="Frédéric Deybach"/>
    <s v="Build BU"/>
    <x v="1"/>
    <x v="3"/>
    <x v="0"/>
    <n v="28"/>
    <m/>
  </r>
  <r>
    <n v="180"/>
    <x v="5"/>
    <s v="Project management"/>
    <s v="No"/>
    <s v="Yes"/>
    <s v="Frédéric Deybach"/>
    <s v="Build BU"/>
    <x v="1"/>
    <x v="4"/>
    <x v="0"/>
    <n v="40"/>
    <m/>
  </r>
  <r>
    <n v="181"/>
    <x v="5"/>
    <s v="Collaboration workshops"/>
    <s v="No"/>
    <s v="Yes"/>
    <s v="Frédéric Deybach"/>
    <s v="Build BU"/>
    <x v="0"/>
    <x v="1"/>
    <x v="0"/>
    <n v="48"/>
    <m/>
  </r>
  <r>
    <n v="182"/>
    <x v="5"/>
    <s v="Collaboration workshops"/>
    <s v="No"/>
    <s v="Yes"/>
    <s v="Frédéric Deybach"/>
    <s v="Build BU"/>
    <x v="0"/>
    <x v="2"/>
    <x v="0"/>
    <n v="152"/>
    <m/>
  </r>
  <r>
    <n v="183"/>
    <x v="5"/>
    <s v="Collaboration workshops"/>
    <s v="No"/>
    <s v="Yes"/>
    <s v="Frédéric Deybach"/>
    <s v="Build BU"/>
    <x v="1"/>
    <x v="2"/>
    <x v="0"/>
    <n v="8"/>
    <m/>
  </r>
  <r>
    <n v="184"/>
    <x v="5"/>
    <s v="Collaboration workshops"/>
    <s v="No"/>
    <s v="Yes"/>
    <s v="Frédéric Deybach"/>
    <s v="Build BU"/>
    <x v="1"/>
    <x v="3"/>
    <x v="0"/>
    <n v="28"/>
    <m/>
  </r>
  <r>
    <n v="185"/>
    <x v="5"/>
    <s v="Collaboration workshops"/>
    <s v="No"/>
    <s v="Yes"/>
    <s v="Frédéric Deybach"/>
    <s v="Build BU"/>
    <x v="1"/>
    <x v="4"/>
    <x v="0"/>
    <n v="40"/>
    <m/>
  </r>
  <r>
    <n v="186"/>
    <x v="5"/>
    <s v="CubeLogic improvement"/>
    <s v="No"/>
    <s v="Yes"/>
    <s v="Frédéric Deybach"/>
    <s v="Build BU"/>
    <x v="0"/>
    <x v="1"/>
    <x v="0"/>
    <n v="24"/>
    <m/>
  </r>
  <r>
    <n v="187"/>
    <x v="5"/>
    <s v="CubeLogic improvement"/>
    <s v="No"/>
    <s v="Yes"/>
    <s v="Frédéric Deybach"/>
    <s v="Build BU"/>
    <x v="0"/>
    <x v="2"/>
    <x v="0"/>
    <n v="76"/>
    <m/>
  </r>
  <r>
    <n v="188"/>
    <x v="5"/>
    <s v="CubeLogic improvement"/>
    <s v="No"/>
    <s v="Yes"/>
    <s v="Frédéric Deybach"/>
    <s v="Build BU"/>
    <x v="1"/>
    <x v="2"/>
    <x v="0"/>
    <n v="4"/>
    <m/>
  </r>
  <r>
    <n v="189"/>
    <x v="5"/>
    <s v="CubeLogic improvement"/>
    <s v="No"/>
    <s v="Yes"/>
    <s v="Frédéric Deybach"/>
    <s v="Build BU"/>
    <x v="1"/>
    <x v="3"/>
    <x v="0"/>
    <n v="14"/>
    <m/>
  </r>
  <r>
    <n v="190"/>
    <x v="5"/>
    <s v="CubeLogic improvement"/>
    <s v="No"/>
    <s v="Yes"/>
    <s v="Frédéric Deybach"/>
    <s v="Build BU"/>
    <x v="1"/>
    <x v="4"/>
    <x v="0"/>
    <n v="20"/>
    <m/>
  </r>
  <r>
    <n v="191"/>
    <x v="5"/>
    <s v="Knowledge management"/>
    <s v="No"/>
    <s v="Yes"/>
    <s v="Frédéric Deybach"/>
    <s v="Build BU"/>
    <x v="0"/>
    <x v="1"/>
    <x v="0"/>
    <n v="48"/>
    <m/>
  </r>
  <r>
    <n v="192"/>
    <x v="5"/>
    <s v="Knowledge management"/>
    <s v="No"/>
    <s v="Yes"/>
    <s v="Frédéric Deybach"/>
    <s v="Build BU"/>
    <x v="0"/>
    <x v="2"/>
    <x v="0"/>
    <n v="152"/>
    <m/>
  </r>
  <r>
    <n v="193"/>
    <x v="5"/>
    <s v="Knowledge management"/>
    <s v="No"/>
    <s v="Yes"/>
    <s v="Frédéric Deybach"/>
    <s v="Build BU"/>
    <x v="1"/>
    <x v="2"/>
    <x v="0"/>
    <n v="8"/>
    <m/>
  </r>
  <r>
    <n v="194"/>
    <x v="5"/>
    <s v="Knowledge management"/>
    <s v="No"/>
    <s v="Yes"/>
    <s v="Frédéric Deybach"/>
    <s v="Build BU"/>
    <x v="1"/>
    <x v="3"/>
    <x v="0"/>
    <n v="28"/>
    <m/>
  </r>
  <r>
    <n v="195"/>
    <x v="5"/>
    <s v="Knowledge management"/>
    <s v="No"/>
    <s v="Yes"/>
    <s v="Frédéric Deybach"/>
    <s v="Build BU"/>
    <x v="1"/>
    <x v="4"/>
    <x v="0"/>
    <n v="40"/>
    <m/>
  </r>
  <r>
    <n v="196"/>
    <x v="5"/>
    <s v="Digital economics"/>
    <s v="No"/>
    <s v="Yes"/>
    <s v="Frédéric Deybach"/>
    <s v="Build BU"/>
    <x v="0"/>
    <x v="1"/>
    <x v="0"/>
    <n v="24"/>
    <m/>
  </r>
  <r>
    <n v="197"/>
    <x v="5"/>
    <s v="Digital economics"/>
    <s v="No"/>
    <s v="Yes"/>
    <s v="Frédéric Deybach"/>
    <s v="Build BU"/>
    <x v="0"/>
    <x v="2"/>
    <x v="0"/>
    <n v="76"/>
    <m/>
  </r>
  <r>
    <n v="198"/>
    <x v="5"/>
    <s v="Digital economics"/>
    <s v="No"/>
    <s v="Yes"/>
    <s v="Frédéric Deybach"/>
    <s v="Build BU"/>
    <x v="1"/>
    <x v="2"/>
    <x v="0"/>
    <n v="4"/>
    <m/>
  </r>
  <r>
    <n v="199"/>
    <x v="5"/>
    <s v="Digital economics"/>
    <s v="No"/>
    <s v="Yes"/>
    <s v="Frédéric Deybach"/>
    <s v="Build BU"/>
    <x v="1"/>
    <x v="3"/>
    <x v="0"/>
    <n v="14"/>
    <m/>
  </r>
  <r>
    <n v="200"/>
    <x v="5"/>
    <s v="Digital economics"/>
    <s v="No"/>
    <s v="Yes"/>
    <s v="Frédéric Deybach"/>
    <s v="Build BU"/>
    <x v="1"/>
    <x v="4"/>
    <x v="0"/>
    <n v="20"/>
    <m/>
  </r>
  <r>
    <n v="201"/>
    <x v="6"/>
    <s v="Décomposition de la courbe de charge (Prisme)"/>
    <s v="No"/>
    <s v="No"/>
    <s v="Laurence Guillemot"/>
    <s v="Build BU"/>
    <x v="0"/>
    <x v="0"/>
    <x v="1"/>
    <n v="252"/>
    <m/>
  </r>
  <r>
    <n v="202"/>
    <x v="6"/>
    <s v="Décomposition de la courbe de charge (Prisme)"/>
    <s v="No"/>
    <s v="No"/>
    <s v="Laurence Guillemot"/>
    <s v="Build BU"/>
    <x v="0"/>
    <x v="1"/>
    <x v="1"/>
    <n v="370"/>
    <m/>
  </r>
  <r>
    <n v="203"/>
    <x v="6"/>
    <s v="Mise à niveau Gazpar"/>
    <s v="No"/>
    <s v="No"/>
    <s v="Laurence Guillemot"/>
    <s v="Build BU"/>
    <x v="0"/>
    <x v="0"/>
    <x v="1"/>
    <n v="210"/>
    <m/>
  </r>
  <r>
    <n v="204"/>
    <x v="6"/>
    <s v="Mise à niveau Gazpar"/>
    <s v="No"/>
    <s v="No"/>
    <s v="Laurence Guillemot"/>
    <s v="Build BU"/>
    <x v="0"/>
    <x v="1"/>
    <x v="1"/>
    <n v="210"/>
    <m/>
  </r>
  <r>
    <n v="205"/>
    <x v="6"/>
    <s v="Refonte EC B2B"/>
    <s v="No"/>
    <s v="No"/>
    <s v="Laurence Guillemot"/>
    <s v="Build BU"/>
    <x v="0"/>
    <x v="0"/>
    <x v="1"/>
    <n v="520"/>
    <m/>
  </r>
  <r>
    <n v="206"/>
    <x v="6"/>
    <s v="Refonte EC B2B"/>
    <s v="No"/>
    <s v="No"/>
    <s v="Laurence Guillemot"/>
    <s v="Build BU"/>
    <x v="1"/>
    <x v="1"/>
    <x v="1"/>
    <n v="1000"/>
    <m/>
  </r>
  <r>
    <n v="207"/>
    <x v="6"/>
    <s v="Refonte EC B2B"/>
    <s v="No"/>
    <s v="No"/>
    <s v="Laurence Guillemot"/>
    <s v="Build BU"/>
    <x v="1"/>
    <x v="2"/>
    <x v="1"/>
    <n v="1000"/>
    <m/>
  </r>
  <r>
    <n v="208"/>
    <x v="6"/>
    <s v="Refonte EC B2B"/>
    <s v="No"/>
    <s v="No"/>
    <s v="Laurence Guillemot"/>
    <s v="Build BU"/>
    <x v="1"/>
    <x v="3"/>
    <x v="1"/>
    <n v="1000"/>
    <m/>
  </r>
  <r>
    <n v="209"/>
    <x v="6"/>
    <s v="Refonte EC B2B"/>
    <s v="No"/>
    <s v="No"/>
    <s v="Laurence Guillemot"/>
    <s v="Build BU"/>
    <x v="1"/>
    <x v="4"/>
    <x v="1"/>
    <n v="1000"/>
    <m/>
  </r>
  <r>
    <n v="210"/>
    <x v="6"/>
    <s v="CRM + Pricing B2B"/>
    <s v="No"/>
    <s v="No"/>
    <s v="Laurence Guillemot"/>
    <s v="Build BU"/>
    <x v="0"/>
    <x v="0"/>
    <x v="1"/>
    <n v="1800"/>
    <m/>
  </r>
  <r>
    <n v="211"/>
    <x v="6"/>
    <s v="CRM + Pricing B2B"/>
    <s v="No"/>
    <s v="No"/>
    <s v="Laurence Guillemot"/>
    <s v="Build BU"/>
    <x v="0"/>
    <x v="1"/>
    <x v="1"/>
    <n v="2000"/>
    <m/>
  </r>
  <r>
    <n v="212"/>
    <x v="6"/>
    <s v="CRM + Pricing B2B"/>
    <s v="No"/>
    <s v="No"/>
    <s v="Laurence Guillemot"/>
    <s v="Build BU"/>
    <x v="1"/>
    <x v="1"/>
    <x v="1"/>
    <n v="19100"/>
    <m/>
  </r>
  <r>
    <n v="213"/>
    <x v="6"/>
    <s v="CRM + Pricing B2B"/>
    <s v="No"/>
    <s v="No"/>
    <s v="Laurence Guillemot"/>
    <s v="Build BU"/>
    <x v="1"/>
    <x v="2"/>
    <x v="1"/>
    <n v="19100"/>
    <m/>
  </r>
  <r>
    <n v="214"/>
    <x v="6"/>
    <s v="CRM + Pricing B2B"/>
    <s v="No"/>
    <s v="No"/>
    <s v="Laurence Guillemot"/>
    <s v="Build BU"/>
    <x v="1"/>
    <x v="3"/>
    <x v="1"/>
    <n v="19100"/>
    <m/>
  </r>
  <r>
    <n v="215"/>
    <x v="6"/>
    <s v="CRM + Pricing B2B"/>
    <s v="No"/>
    <s v="No"/>
    <s v="Laurence Guillemot"/>
    <s v="Build BU"/>
    <x v="1"/>
    <x v="4"/>
    <x v="1"/>
    <n v="19100"/>
    <m/>
  </r>
  <r>
    <n v="216"/>
    <x v="6"/>
    <s v="Solar Pricing Digital"/>
    <s v="No"/>
    <s v="No"/>
    <s v="Laurence Guillemot"/>
    <s v="Build BU"/>
    <x v="1"/>
    <x v="2"/>
    <x v="1"/>
    <n v="133"/>
    <m/>
  </r>
  <r>
    <n v="217"/>
    <x v="6"/>
    <s v="Solar Pricing Digital"/>
    <s v="No"/>
    <s v="No"/>
    <s v="Laurence Guillemot"/>
    <s v="Build BU"/>
    <x v="1"/>
    <x v="3"/>
    <x v="1"/>
    <n v="133"/>
    <m/>
  </r>
  <r>
    <n v="218"/>
    <x v="6"/>
    <s v="Solar Pricing Digital"/>
    <s v="No"/>
    <s v="No"/>
    <s v="Laurence Guillemot"/>
    <s v="Build BU"/>
    <x v="1"/>
    <x v="4"/>
    <x v="1"/>
    <n v="1000"/>
    <m/>
  </r>
  <r>
    <n v="219"/>
    <x v="6"/>
    <s v="GFA"/>
    <s v="Yes"/>
    <s v="No"/>
    <s v="Laurence Guillemot"/>
    <s v="TDF"/>
    <x v="1"/>
    <x v="0"/>
    <x v="1"/>
    <n v="1800"/>
    <m/>
  </r>
  <r>
    <n v="220"/>
    <x v="6"/>
    <s v="GFA"/>
    <s v="Yes"/>
    <s v="No"/>
    <s v="Laurence Guillemot"/>
    <s v="TDF"/>
    <x v="1"/>
    <x v="1"/>
    <x v="1"/>
    <n v="2100"/>
    <m/>
  </r>
  <r>
    <n v="221"/>
    <x v="6"/>
    <s v="GFA"/>
    <s v="Yes"/>
    <s v="No"/>
    <s v="Laurence Guillemot"/>
    <s v="TDF"/>
    <x v="1"/>
    <x v="2"/>
    <x v="1"/>
    <n v="2100"/>
    <m/>
  </r>
  <r>
    <n v="222"/>
    <x v="6"/>
    <s v="GFA"/>
    <s v="Yes"/>
    <s v="No"/>
    <s v="Laurence Guillemot"/>
    <s v="TDF"/>
    <x v="1"/>
    <x v="3"/>
    <x v="1"/>
    <n v="2100"/>
    <m/>
  </r>
  <r>
    <n v="223"/>
    <x v="6"/>
    <s v="GFA"/>
    <s v="Yes"/>
    <s v="No"/>
    <s v="Laurence Guillemot"/>
    <s v="TDF"/>
    <x v="1"/>
    <x v="4"/>
    <x v="1"/>
    <n v="2100"/>
    <m/>
  </r>
  <r>
    <n v="224"/>
    <x v="7"/>
    <s v="Scheduling asset Biogas"/>
    <s v="Yes"/>
    <s v="Yes"/>
    <s v="Arnaud Menager"/>
    <s v="TDF"/>
    <x v="1"/>
    <x v="2"/>
    <x v="1"/>
    <n v="56.973199999999999"/>
    <m/>
  </r>
  <r>
    <n v="225"/>
    <x v="7"/>
    <s v="Scheduling asset Biogas"/>
    <s v="Yes"/>
    <s v="Yes"/>
    <s v="Arnaud Menager"/>
    <s v="TDF"/>
    <x v="1"/>
    <x v="2"/>
    <x v="2"/>
    <n v="11.394600000000001"/>
    <m/>
  </r>
  <r>
    <n v="226"/>
    <x v="7"/>
    <s v="Scheduling asset Biogas"/>
    <s v="Yes"/>
    <s v="Yes"/>
    <s v="Arnaud Menager"/>
    <s v="TDF"/>
    <x v="1"/>
    <x v="3"/>
    <x v="1"/>
    <n v="77.453199999999995"/>
    <m/>
  </r>
  <r>
    <n v="227"/>
    <x v="7"/>
    <s v="Scheduling asset Biogas"/>
    <s v="Yes"/>
    <s v="Yes"/>
    <s v="Arnaud Menager"/>
    <s v="TDF"/>
    <x v="1"/>
    <x v="3"/>
    <x v="2"/>
    <n v="30.981300000000001"/>
    <m/>
  </r>
  <r>
    <n v="228"/>
    <x v="7"/>
    <s v="Scheduling asset Biogas"/>
    <s v="Yes"/>
    <s v="Yes"/>
    <s v="Arnaud Menager"/>
    <s v="TDF"/>
    <x v="1"/>
    <x v="4"/>
    <x v="1"/>
    <n v="151.84710000000001"/>
    <m/>
  </r>
  <r>
    <n v="229"/>
    <x v="7"/>
    <s v="Scheduling asset Biogas"/>
    <s v="Yes"/>
    <s v="Yes"/>
    <s v="Arnaud Menager"/>
    <s v="TDF"/>
    <x v="1"/>
    <x v="4"/>
    <x v="2"/>
    <n v="91.1083"/>
    <m/>
  </r>
  <r>
    <n v="230"/>
    <x v="7"/>
    <s v="Contrôle de la performance"/>
    <s v="Yes"/>
    <s v="Yes"/>
    <s v="Arnaud Menager"/>
    <s v="TDF"/>
    <x v="1"/>
    <x v="2"/>
    <x v="1"/>
    <n v="11.394600000000001"/>
    <m/>
  </r>
  <r>
    <n v="231"/>
    <x v="7"/>
    <s v="Contrôle de la performance"/>
    <s v="Yes"/>
    <s v="Yes"/>
    <s v="Arnaud Menager"/>
    <s v="TDF"/>
    <x v="1"/>
    <x v="3"/>
    <x v="1"/>
    <n v="30.981300000000001"/>
    <m/>
  </r>
  <r>
    <n v="232"/>
    <x v="7"/>
    <s v="Contrôle de la performance"/>
    <s v="Yes"/>
    <s v="Yes"/>
    <s v="Arnaud Menager"/>
    <s v="TDF"/>
    <x v="1"/>
    <x v="4"/>
    <x v="1"/>
    <n v="91.1083"/>
    <m/>
  </r>
  <r>
    <n v="233"/>
    <x v="7"/>
    <s v="Optimisation des recettes intrants"/>
    <s v="No"/>
    <s v="Yes"/>
    <s v="Arnaud Menager"/>
    <s v="Build BU"/>
    <x v="1"/>
    <x v="2"/>
    <x v="0"/>
    <n v="46.471899999999998"/>
    <m/>
  </r>
  <r>
    <n v="234"/>
    <x v="7"/>
    <s v="Optimisation des recettes intrants"/>
    <s v="No"/>
    <s v="Yes"/>
    <s v="Arnaud Menager"/>
    <s v="Build BU"/>
    <x v="1"/>
    <x v="3"/>
    <x v="0"/>
    <n v="182.2166"/>
    <m/>
  </r>
  <r>
    <n v="235"/>
    <x v="7"/>
    <s v="Optimisation des recettes intrants"/>
    <s v="No"/>
    <s v="Yes"/>
    <s v="Arnaud Menager"/>
    <s v="Build BU"/>
    <x v="1"/>
    <x v="4"/>
    <x v="0"/>
    <n v="317.18529999999998"/>
    <m/>
  </r>
  <r>
    <n v="236"/>
    <x v="7"/>
    <s v="Certification durabilité"/>
    <s v="Yes"/>
    <s v="No"/>
    <s v="Arnaud Menager"/>
    <s v="TDF"/>
    <x v="1"/>
    <x v="1"/>
    <x v="1"/>
    <n v="25"/>
    <m/>
  </r>
  <r>
    <n v="237"/>
    <x v="7"/>
    <s v="Certification durabilité"/>
    <s v="Yes"/>
    <s v="No"/>
    <s v="Arnaud Menager"/>
    <s v="TDF"/>
    <x v="1"/>
    <x v="2"/>
    <x v="1"/>
    <n v="25"/>
    <m/>
  </r>
  <r>
    <n v="238"/>
    <x v="7"/>
    <s v="Certification durabilité"/>
    <s v="Yes"/>
    <s v="No"/>
    <s v="Arnaud Menager"/>
    <s v="TDF"/>
    <x v="1"/>
    <x v="3"/>
    <x v="1"/>
    <n v="25"/>
    <m/>
  </r>
  <r>
    <n v="239"/>
    <x v="7"/>
    <s v="Certification durabilité"/>
    <s v="Yes"/>
    <s v="No"/>
    <s v="Arnaud Menager"/>
    <s v="TDF"/>
    <x v="1"/>
    <x v="4"/>
    <x v="1"/>
    <n v="25"/>
    <m/>
  </r>
  <r>
    <n v="240"/>
    <x v="7"/>
    <s v="Optimisation coût transport"/>
    <s v="No"/>
    <s v="Yes"/>
    <s v="Claire Guerrin"/>
    <s v="Build BU"/>
    <x v="1"/>
    <x v="1"/>
    <x v="1"/>
    <n v="68.367800000000003"/>
    <m/>
  </r>
  <r>
    <n v="241"/>
    <x v="7"/>
    <s v="Optimisation coût transport"/>
    <s v="No"/>
    <s v="Yes"/>
    <s v="Claire Guerrin"/>
    <s v="Build BU"/>
    <x v="1"/>
    <x v="2"/>
    <x v="1"/>
    <n v="139.41579999999999"/>
    <m/>
  </r>
  <r>
    <n v="242"/>
    <x v="7"/>
    <s v="Optimisation coût transport"/>
    <s v="No"/>
    <s v="Yes"/>
    <s v="Claire Guerrin"/>
    <s v="Build BU"/>
    <x v="1"/>
    <x v="3"/>
    <x v="1"/>
    <n v="364.43310000000002"/>
    <m/>
  </r>
  <r>
    <n v="243"/>
    <x v="7"/>
    <s v="Optimisation coût transport"/>
    <s v="No"/>
    <s v="Yes"/>
    <s v="Claire Guerrin"/>
    <s v="Build BU"/>
    <x v="1"/>
    <x v="4"/>
    <x v="1"/>
    <n v="792.9633"/>
    <m/>
  </r>
  <r>
    <n v="244"/>
    <x v="7"/>
    <s v="Optimisation coût transport"/>
    <s v="No"/>
    <s v="Yes"/>
    <s v="Claire Guerrin"/>
    <s v="Build BU"/>
    <x v="1"/>
    <x v="4"/>
    <x v="4"/>
    <n v="1001"/>
    <m/>
  </r>
  <r>
    <n v="245"/>
    <x v="7"/>
    <s v="Optimisation coût transport"/>
    <s v="No"/>
    <s v="Yes"/>
    <s v="Claire Guerrin"/>
    <s v="Build BU"/>
    <x v="1"/>
    <x v="4"/>
    <x v="0"/>
    <n v="1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5DAE51-10E4-4517-9CC4-EA31225D4D8B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showHeaders="0" outline="1" outlineData="1" multipleFieldFilters="0">
  <location ref="A3:K31" firstHeaderRow="1" firstDataRow="3" firstDataCol="1"/>
  <pivotFields count="12">
    <pivotField numFmtId="164" showAll="0"/>
    <pivotField axis="axisRow" showAll="0">
      <items count="9">
        <item x="7"/>
        <item x="5"/>
        <item x="1"/>
        <item x="0"/>
        <item x="2"/>
        <item x="3"/>
        <item x="4"/>
        <item x="6"/>
        <item t="default"/>
      </items>
    </pivotField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axis="axisRow" showAll="0">
      <items count="7">
        <item x="1"/>
        <item x="2"/>
        <item x="4"/>
        <item m="1" x="5"/>
        <item x="3"/>
        <item x="0"/>
        <item t="default"/>
      </items>
    </pivotField>
    <pivotField dataField="1" showAll="0"/>
    <pivotField showAll="0"/>
  </pivotFields>
  <rowFields count="2">
    <field x="1"/>
    <field x="9"/>
  </rowFields>
  <rowItems count="26">
    <i>
      <x/>
    </i>
    <i r="1">
      <x/>
    </i>
    <i r="1">
      <x v="1"/>
    </i>
    <i r="1">
      <x v="2"/>
    </i>
    <i r="1">
      <x v="5"/>
    </i>
    <i>
      <x v="1"/>
    </i>
    <i r="1">
      <x v="1"/>
    </i>
    <i r="1">
      <x v="4"/>
    </i>
    <i r="1">
      <x v="5"/>
    </i>
    <i>
      <x v="2"/>
    </i>
    <i r="1">
      <x v="1"/>
    </i>
    <i>
      <x v="3"/>
    </i>
    <i r="1">
      <x/>
    </i>
    <i r="1">
      <x v="1"/>
    </i>
    <i r="1">
      <x v="5"/>
    </i>
    <i>
      <x v="4"/>
    </i>
    <i r="1">
      <x/>
    </i>
    <i>
      <x v="5"/>
    </i>
    <i r="1">
      <x/>
    </i>
    <i r="1">
      <x v="5"/>
    </i>
    <i>
      <x v="6"/>
    </i>
    <i r="1">
      <x/>
    </i>
    <i r="1">
      <x v="1"/>
    </i>
    <i>
      <x v="7"/>
    </i>
    <i r="1">
      <x/>
    </i>
    <i t="grand">
      <x/>
    </i>
  </rowItems>
  <colFields count="2">
    <field x="7"/>
    <field x="8"/>
  </colFields>
  <colItems count="10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r="1">
      <x v="3"/>
    </i>
    <i r="1">
      <x v="4"/>
    </i>
    <i t="default">
      <x v="1"/>
    </i>
  </colItems>
  <dataFields count="1">
    <dataField name="Somme de VALUE" fld="10" baseField="7" baseItem="0"/>
  </dataFields>
  <formats count="13">
    <format dxfId="12">
      <pivotArea collapsedLevelsAreSubtotals="1" fieldPosition="0">
        <references count="4">
          <reference field="1" count="1" selected="0">
            <x v="5"/>
          </reference>
          <reference field="7" count="1" selected="0">
            <x v="0"/>
          </reference>
          <reference field="8" count="1" selected="0">
            <x v="2"/>
          </reference>
          <reference field="9" count="1">
            <x v="0"/>
          </reference>
        </references>
      </pivotArea>
    </format>
    <format dxfId="11">
      <pivotArea collapsedLevelsAreSubtotals="1" fieldPosition="0">
        <references count="3">
          <reference field="1" count="1">
            <x v="5"/>
          </reference>
          <reference field="7" count="1" selected="0">
            <x v="0"/>
          </reference>
          <reference field="8" count="1" selected="0">
            <x v="2"/>
          </reference>
        </references>
      </pivotArea>
    </format>
    <format dxfId="10">
      <pivotArea field="8" grandRow="1" outline="0" collapsedLevelsAreSubtotals="1" axis="axisCol" fieldPosition="1">
        <references count="2">
          <reference field="7" count="1" selected="0">
            <x v="0"/>
          </reference>
          <reference field="8" count="1" selected="0">
            <x v="2"/>
          </reference>
        </references>
      </pivotArea>
    </format>
    <format dxfId="9">
      <pivotArea field="8" grandRow="1" outline="0" collapsedLevelsAreSubtotals="1" axis="axisCol" fieldPosition="1">
        <references count="2">
          <reference field="7" count="1" selected="0">
            <x v="1"/>
          </reference>
          <reference field="8" count="1" selected="0">
            <x v="1"/>
          </reference>
        </references>
      </pivotArea>
    </format>
    <format dxfId="8">
      <pivotArea field="8" grandRow="1" outline="0" collapsedLevelsAreSubtotals="1" axis="axisCol" fieldPosition="1">
        <references count="2">
          <reference field="7" count="1" selected="0">
            <x v="1"/>
          </reference>
          <reference field="8" count="1" selected="0">
            <x v="2"/>
          </reference>
        </references>
      </pivotArea>
    </format>
    <format dxfId="7">
      <pivotArea field="8" grandRow="1" outline="0" collapsedLevelsAreSubtotals="1" axis="axisCol" fieldPosition="1">
        <references count="2">
          <reference field="7" count="1" selected="0">
            <x v="1"/>
          </reference>
          <reference field="8" count="2" selected="0">
            <x v="3"/>
            <x v="4"/>
          </reference>
        </references>
      </pivotArea>
    </format>
    <format dxfId="6">
      <pivotArea collapsedLevelsAreSubtotals="1" fieldPosition="0">
        <references count="3">
          <reference field="1" count="1">
            <x v="0"/>
          </reference>
          <reference field="7" count="1" selected="0">
            <x v="1"/>
          </reference>
          <reference field="8" count="4" selected="0">
            <x v="1"/>
            <x v="2"/>
            <x v="3"/>
            <x v="4"/>
          </reference>
        </references>
      </pivotArea>
    </format>
    <format dxfId="5">
      <pivotArea collapsedLevelsAreSubtotals="1" fieldPosition="0">
        <references count="2">
          <reference field="1" count="1">
            <x v="1"/>
          </reference>
          <reference field="7" count="1" selected="0" defaultSubtotal="1">
            <x v="0"/>
          </reference>
        </references>
      </pivotArea>
    </format>
    <format dxfId="4">
      <pivotArea collapsedLevelsAreSubtotals="1" fieldPosition="0">
        <references count="3">
          <reference field="1" count="1">
            <x v="1"/>
          </reference>
          <reference field="7" count="1" selected="0">
            <x v="1"/>
          </reference>
          <reference field="8" count="0" selected="0"/>
        </references>
      </pivotArea>
    </format>
    <format dxfId="3">
      <pivotArea collapsedLevelsAreSubtotals="1" fieldPosition="0">
        <references count="3">
          <reference field="1" count="1" selected="0">
            <x v="0"/>
          </reference>
          <reference field="7" count="1" selected="0" defaultSubtotal="1">
            <x v="0"/>
          </reference>
          <reference field="9" count="4">
            <x v="0"/>
            <x v="1"/>
            <x v="2"/>
            <x v="5"/>
          </reference>
        </references>
      </pivotArea>
    </format>
    <format dxfId="2">
      <pivotArea collapsedLevelsAreSubtotals="1" fieldPosition="0">
        <references count="4">
          <reference field="1" count="1" selected="0">
            <x v="0"/>
          </reference>
          <reference field="7" count="1" selected="0">
            <x v="1"/>
          </reference>
          <reference field="8" count="0" selected="0"/>
          <reference field="9" count="4">
            <x v="0"/>
            <x v="1"/>
            <x v="2"/>
            <x v="5"/>
          </reference>
        </references>
      </pivotArea>
    </format>
    <format dxfId="1">
      <pivotArea collapsedLevelsAreSubtotals="1" fieldPosition="0">
        <references count="3">
          <reference field="1" count="1" selected="0">
            <x v="1"/>
          </reference>
          <reference field="7" count="1" selected="0" defaultSubtotal="1">
            <x v="0"/>
          </reference>
          <reference field="9" count="2">
            <x v="1"/>
            <x v="4"/>
          </reference>
        </references>
      </pivotArea>
    </format>
    <format dxfId="0">
      <pivotArea collapsedLevelsAreSubtotals="1" fieldPosition="0">
        <references count="4">
          <reference field="1" count="1" selected="0">
            <x v="1"/>
          </reference>
          <reference field="7" count="1" selected="0">
            <x v="1"/>
          </reference>
          <reference field="8" count="0" selected="0"/>
          <reference field="9" count="2">
            <x v="1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F277C5-CECC-435C-B701-9167C9BA0FE2}" name="TBD" displayName="TBD" ref="A1:L247" totalsRowShown="0" headerRowDxfId="33">
  <autoFilter ref="A1:L247" xr:uid="{DEF277C5-CECC-435C-B701-9167C9BA0FE2}"/>
  <tableColumns count="12">
    <tableColumn id="1" xr3:uid="{594C2B8D-FF7E-428B-81A4-B082DD27D2C1}" name="iD" dataDxfId="32"/>
    <tableColumn id="2" xr3:uid="{8CB10F8F-1860-47A6-BE92-781E6AAD4A65}" name="BU"/>
    <tableColumn id="3" xr3:uid="{DC493EBC-879D-4E81-9908-3FA478DB72BA}" name="Project Name"/>
    <tableColumn id="4" xr3:uid="{14F251E0-AF12-44A8-AF9E-8FEA942AF809}" name="TDF?"/>
    <tableColumn id="5" xr3:uid="{96734519-675B-450E-9E27-F475B3358BF9}" name="NEW?"/>
    <tableColumn id="6" xr3:uid="{147F725F-FAED-4D5B-A8AD-30BD8BC5E901}" name="CONTACT"/>
    <tableColumn id="7" xr3:uid="{D051F822-D506-4823-B936-00A7DF53B2E3}" name="STATUT"/>
    <tableColumn id="10" xr3:uid="{94FEFDA1-B2C6-45FB-A2E1-C58E54248063}" name="CRIT"/>
    <tableColumn id="8" xr3:uid="{0E724621-5D4E-4F12-B2E1-65B926D09490}" name="YEAR"/>
    <tableColumn id="9" xr3:uid="{F0A6BFF7-2ED7-4CCC-844C-0AB66F1A27F9}" name="TYPE"/>
    <tableColumn id="11" xr3:uid="{4CD2338C-3BDD-48D1-8FB5-517BFCDE8141}" name="VALUE" dataDxfId="31"/>
    <tableColumn id="12" xr3:uid="{E6901853-A400-4036-B604-C796C63E60DD}" name="COMMENTS" dataDxfId="3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B4DCD9-DFE8-4B64-B9EE-354A458D49BD}" name="TBU" displayName="TBU" ref="A1:A10" totalsRowShown="0" headerRowDxfId="29" dataDxfId="28">
  <autoFilter ref="A1:A10" xr:uid="{FFB4DCD9-DFE8-4B64-B9EE-354A458D49BD}"/>
  <sortState xmlns:xlrd2="http://schemas.microsoft.com/office/spreadsheetml/2017/richdata2" ref="A2">
    <sortCondition ref="A2"/>
  </sortState>
  <tableColumns count="1">
    <tableColumn id="1" xr3:uid="{CB2B8286-FE16-4F65-B332-3601EFA292B9}" name="BU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B9DC93-60AF-4CBE-A16C-F708CF96110E}" name="TProj" displayName="TProj" ref="C1:C46" totalsRowShown="0" headerRowDxfId="26" dataDxfId="25">
  <autoFilter ref="C1:C46" xr:uid="{14B9DC93-60AF-4CBE-A16C-F708CF96110E}"/>
  <tableColumns count="1">
    <tableColumn id="1" xr3:uid="{3FEA07DE-BD12-47AF-8919-ED0354DBCCD7}" name="ProjName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0F31FF-24B8-4FEF-8973-152DD629DD51}" name="TypeG" displayName="TypeG" ref="E1:E6" totalsRowShown="0" headerRowDxfId="23" dataDxfId="22" tableBorderDxfId="21">
  <autoFilter ref="E1:E6" xr:uid="{C40F31FF-24B8-4FEF-8973-152DD629DD51}"/>
  <tableColumns count="1">
    <tableColumn id="1" xr3:uid="{BF8D7898-BB5E-438D-855E-ECA21DF8F8E8}" name="TypeG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2BD0998-560A-4BC3-8AFA-9C8D24EDCEA9}" name="TStats" displayName="TStats" ref="G1:G4" totalsRowShown="0" headerRowDxfId="19" dataDxfId="18">
  <autoFilter ref="G1:G4" xr:uid="{82BD0998-560A-4BC3-8AFA-9C8D24EDCEA9}"/>
  <tableColumns count="1">
    <tableColumn id="1" xr3:uid="{B1C02097-B457-4BB1-A5BF-B29506BD0700}" name="Stats" dataDxfId="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7471177-0CFD-478C-B431-D65730F0484F}" name="TCrit" displayName="TCrit" ref="I1:I3" totalsRowShown="0" headerRowDxfId="16" dataDxfId="15" tableBorderDxfId="14">
  <autoFilter ref="I1:I3" xr:uid="{97471177-0CFD-478C-B431-D65730F0484F}"/>
  <tableColumns count="1">
    <tableColumn id="1" xr3:uid="{0F213041-8C6C-4333-9BF5-9BD9EB1FFFB4}" name="Crit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BB16-A042-4D44-9975-A6820978F089}">
  <sheetPr codeName="WsA"/>
  <dimension ref="J15"/>
  <sheetViews>
    <sheetView tabSelected="1" workbookViewId="0">
      <selection activeCell="J15" sqref="J15"/>
    </sheetView>
  </sheetViews>
  <sheetFormatPr baseColWidth="10" defaultRowHeight="15" x14ac:dyDescent="0.25"/>
  <cols>
    <col min="1" max="16384" width="11.42578125" style="8"/>
  </cols>
  <sheetData>
    <row r="15" spans="10:10" x14ac:dyDescent="0.25">
      <c r="J15" s="9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6A2FF-12D8-47A4-89BD-E67A47B2360B}">
  <sheetPr codeName="WsB"/>
  <dimension ref="A1:M247"/>
  <sheetViews>
    <sheetView workbookViewId="0">
      <pane ySplit="1" topLeftCell="A2" activePane="bottomLeft" state="frozen"/>
      <selection pane="bottomLeft" activeCell="C28" sqref="C28"/>
    </sheetView>
  </sheetViews>
  <sheetFormatPr baseColWidth="10" defaultRowHeight="15" x14ac:dyDescent="0.25"/>
  <cols>
    <col min="1" max="1" width="7.42578125" customWidth="1"/>
    <col min="2" max="2" width="10.42578125" customWidth="1"/>
    <col min="3" max="3" width="24.28515625" customWidth="1"/>
    <col min="6" max="6" width="17" customWidth="1"/>
    <col min="7" max="7" width="10.85546875" customWidth="1"/>
    <col min="8" max="8" width="9" customWidth="1"/>
    <col min="9" max="9" width="8.42578125" customWidth="1"/>
    <col min="10" max="10" width="8.28515625" customWidth="1"/>
    <col min="11" max="11" width="10.5703125" customWidth="1"/>
    <col min="12" max="12" width="20.140625" customWidth="1"/>
    <col min="13" max="13" width="11.7109375" style="1" customWidth="1"/>
  </cols>
  <sheetData>
    <row r="1" spans="1:13" s="4" customFormat="1" ht="43.5" customHeight="1" x14ac:dyDescent="0.2">
      <c r="A1" s="3" t="s">
        <v>20</v>
      </c>
      <c r="B1" s="3" t="s">
        <v>6</v>
      </c>
      <c r="C1" s="3" t="s">
        <v>21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26</v>
      </c>
      <c r="I1" s="3" t="s">
        <v>25</v>
      </c>
      <c r="J1" s="3" t="s">
        <v>57</v>
      </c>
      <c r="K1" s="3" t="s">
        <v>27</v>
      </c>
      <c r="L1" s="3" t="s">
        <v>19</v>
      </c>
    </row>
    <row r="2" spans="1:13" x14ac:dyDescent="0.25">
      <c r="A2" s="2">
        <v>1</v>
      </c>
      <c r="B2" t="s">
        <v>47</v>
      </c>
      <c r="C2" t="s">
        <v>98</v>
      </c>
      <c r="D2" t="s">
        <v>7</v>
      </c>
      <c r="E2" t="s">
        <v>13</v>
      </c>
      <c r="F2" t="s">
        <v>87</v>
      </c>
      <c r="G2" t="s">
        <v>12</v>
      </c>
      <c r="H2" t="s">
        <v>55</v>
      </c>
      <c r="I2">
        <v>2021</v>
      </c>
      <c r="J2" t="s">
        <v>42</v>
      </c>
      <c r="K2" s="39">
        <v>237.5</v>
      </c>
      <c r="L2" s="1"/>
      <c r="M2"/>
    </row>
    <row r="3" spans="1:13" x14ac:dyDescent="0.25">
      <c r="A3" s="2">
        <v>2</v>
      </c>
      <c r="B3" t="s">
        <v>47</v>
      </c>
      <c r="C3" t="s">
        <v>98</v>
      </c>
      <c r="D3" t="s">
        <v>7</v>
      </c>
      <c r="E3" t="s">
        <v>13</v>
      </c>
      <c r="F3" t="s">
        <v>87</v>
      </c>
      <c r="G3" t="s">
        <v>12</v>
      </c>
      <c r="H3" t="s">
        <v>55</v>
      </c>
      <c r="I3">
        <v>2022</v>
      </c>
      <c r="J3" t="s">
        <v>42</v>
      </c>
      <c r="K3" s="39">
        <v>350</v>
      </c>
      <c r="L3" s="1"/>
      <c r="M3"/>
    </row>
    <row r="4" spans="1:13" x14ac:dyDescent="0.25">
      <c r="A4" s="2">
        <v>3</v>
      </c>
      <c r="B4" t="s">
        <v>47</v>
      </c>
      <c r="C4" t="s">
        <v>98</v>
      </c>
      <c r="D4" t="s">
        <v>7</v>
      </c>
      <c r="E4" t="s">
        <v>13</v>
      </c>
      <c r="F4" t="s">
        <v>87</v>
      </c>
      <c r="G4" t="s">
        <v>12</v>
      </c>
      <c r="H4" t="s">
        <v>56</v>
      </c>
      <c r="I4">
        <v>2021</v>
      </c>
      <c r="J4" t="s">
        <v>42</v>
      </c>
      <c r="K4" s="39">
        <v>60</v>
      </c>
      <c r="L4" s="1"/>
      <c r="M4"/>
    </row>
    <row r="5" spans="1:13" x14ac:dyDescent="0.25">
      <c r="A5" s="2">
        <v>4</v>
      </c>
      <c r="B5" t="s">
        <v>47</v>
      </c>
      <c r="C5" t="s">
        <v>98</v>
      </c>
      <c r="D5" t="s">
        <v>7</v>
      </c>
      <c r="E5" t="s">
        <v>13</v>
      </c>
      <c r="F5" t="s">
        <v>87</v>
      </c>
      <c r="G5" t="s">
        <v>12</v>
      </c>
      <c r="H5" t="s">
        <v>56</v>
      </c>
      <c r="I5">
        <v>2022</v>
      </c>
      <c r="J5" t="s">
        <v>42</v>
      </c>
      <c r="K5" s="39">
        <v>410</v>
      </c>
      <c r="L5" s="1"/>
      <c r="M5"/>
    </row>
    <row r="6" spans="1:13" x14ac:dyDescent="0.25">
      <c r="A6" s="2">
        <v>5</v>
      </c>
      <c r="B6" t="s">
        <v>47</v>
      </c>
      <c r="C6" t="s">
        <v>91</v>
      </c>
      <c r="D6" t="s">
        <v>13</v>
      </c>
      <c r="E6" t="s">
        <v>7</v>
      </c>
      <c r="F6" t="s">
        <v>87</v>
      </c>
      <c r="G6" t="s">
        <v>12</v>
      </c>
      <c r="H6" t="s">
        <v>55</v>
      </c>
      <c r="I6">
        <v>2021</v>
      </c>
      <c r="J6" t="s">
        <v>40</v>
      </c>
      <c r="K6" s="39">
        <v>237.5</v>
      </c>
      <c r="L6" s="1"/>
      <c r="M6"/>
    </row>
    <row r="7" spans="1:13" x14ac:dyDescent="0.25">
      <c r="A7" s="2">
        <v>6</v>
      </c>
      <c r="B7" t="s">
        <v>47</v>
      </c>
      <c r="C7" t="s">
        <v>91</v>
      </c>
      <c r="D7" t="s">
        <v>13</v>
      </c>
      <c r="E7" t="s">
        <v>7</v>
      </c>
      <c r="F7" t="s">
        <v>87</v>
      </c>
      <c r="G7" t="s">
        <v>12</v>
      </c>
      <c r="H7" t="s">
        <v>55</v>
      </c>
      <c r="I7">
        <v>2022</v>
      </c>
      <c r="J7" t="s">
        <v>40</v>
      </c>
      <c r="K7" s="39">
        <v>350</v>
      </c>
      <c r="L7" s="1"/>
      <c r="M7"/>
    </row>
    <row r="8" spans="1:13" x14ac:dyDescent="0.25">
      <c r="A8" s="2">
        <v>7</v>
      </c>
      <c r="B8" t="s">
        <v>47</v>
      </c>
      <c r="C8" t="s">
        <v>91</v>
      </c>
      <c r="D8" t="s">
        <v>13</v>
      </c>
      <c r="E8" t="s">
        <v>7</v>
      </c>
      <c r="F8" t="s">
        <v>87</v>
      </c>
      <c r="G8" t="s">
        <v>12</v>
      </c>
      <c r="H8" t="s">
        <v>56</v>
      </c>
      <c r="I8">
        <v>2021</v>
      </c>
      <c r="J8" t="s">
        <v>40</v>
      </c>
      <c r="K8" s="39">
        <v>700</v>
      </c>
      <c r="L8" s="1"/>
      <c r="M8"/>
    </row>
    <row r="9" spans="1:13" x14ac:dyDescent="0.25">
      <c r="A9" s="2">
        <v>8</v>
      </c>
      <c r="B9" t="s">
        <v>47</v>
      </c>
      <c r="C9" t="s">
        <v>91</v>
      </c>
      <c r="D9" t="s">
        <v>13</v>
      </c>
      <c r="E9" t="s">
        <v>7</v>
      </c>
      <c r="F9" t="s">
        <v>87</v>
      </c>
      <c r="G9" t="s">
        <v>12</v>
      </c>
      <c r="H9" t="s">
        <v>56</v>
      </c>
      <c r="I9">
        <v>2022</v>
      </c>
      <c r="J9" t="s">
        <v>40</v>
      </c>
      <c r="K9" s="39">
        <v>1930</v>
      </c>
      <c r="L9" s="1"/>
      <c r="M9"/>
    </row>
    <row r="10" spans="1:13" x14ac:dyDescent="0.25">
      <c r="A10" s="2">
        <v>9</v>
      </c>
      <c r="B10" t="s">
        <v>47</v>
      </c>
      <c r="C10" t="s">
        <v>92</v>
      </c>
      <c r="D10" t="s">
        <v>13</v>
      </c>
      <c r="E10" t="s">
        <v>13</v>
      </c>
      <c r="F10" t="s">
        <v>87</v>
      </c>
      <c r="G10" t="s">
        <v>12</v>
      </c>
      <c r="H10" t="s">
        <v>55</v>
      </c>
      <c r="I10">
        <v>2021</v>
      </c>
      <c r="J10" t="s">
        <v>41</v>
      </c>
      <c r="K10" s="39">
        <v>237.5</v>
      </c>
      <c r="L10" s="1"/>
      <c r="M10"/>
    </row>
    <row r="11" spans="1:13" x14ac:dyDescent="0.25">
      <c r="A11" s="2">
        <v>10</v>
      </c>
      <c r="B11" t="s">
        <v>47</v>
      </c>
      <c r="C11" t="s">
        <v>92</v>
      </c>
      <c r="D11" t="s">
        <v>13</v>
      </c>
      <c r="E11" t="s">
        <v>13</v>
      </c>
      <c r="F11" t="s">
        <v>87</v>
      </c>
      <c r="G11" t="s">
        <v>12</v>
      </c>
      <c r="H11" t="s">
        <v>55</v>
      </c>
      <c r="I11">
        <v>2022</v>
      </c>
      <c r="J11" t="s">
        <v>41</v>
      </c>
      <c r="K11" s="39">
        <v>350</v>
      </c>
      <c r="L11" s="1"/>
      <c r="M11"/>
    </row>
    <row r="12" spans="1:13" x14ac:dyDescent="0.25">
      <c r="A12" s="2">
        <v>11</v>
      </c>
      <c r="B12" t="s">
        <v>47</v>
      </c>
      <c r="C12" t="s">
        <v>92</v>
      </c>
      <c r="D12" t="s">
        <v>13</v>
      </c>
      <c r="E12" t="s">
        <v>13</v>
      </c>
      <c r="F12" t="s">
        <v>87</v>
      </c>
      <c r="G12" t="s">
        <v>12</v>
      </c>
      <c r="H12" t="s">
        <v>56</v>
      </c>
      <c r="I12">
        <v>2022</v>
      </c>
      <c r="J12" t="s">
        <v>41</v>
      </c>
      <c r="K12" s="39">
        <v>110</v>
      </c>
      <c r="L12" s="1"/>
      <c r="M12"/>
    </row>
    <row r="13" spans="1:13" x14ac:dyDescent="0.25">
      <c r="A13" s="2">
        <v>12</v>
      </c>
      <c r="B13" t="s">
        <v>47</v>
      </c>
      <c r="C13" t="s">
        <v>99</v>
      </c>
      <c r="D13" t="s">
        <v>13</v>
      </c>
      <c r="E13" t="s">
        <v>7</v>
      </c>
      <c r="F13" t="s">
        <v>87</v>
      </c>
      <c r="G13" t="s">
        <v>12</v>
      </c>
      <c r="H13" t="s">
        <v>55</v>
      </c>
      <c r="I13">
        <v>2021</v>
      </c>
      <c r="J13" t="s">
        <v>41</v>
      </c>
      <c r="K13" s="39">
        <v>237.5</v>
      </c>
      <c r="L13" s="1"/>
      <c r="M13"/>
    </row>
    <row r="14" spans="1:13" x14ac:dyDescent="0.25">
      <c r="A14" s="2">
        <v>13</v>
      </c>
      <c r="B14" t="s">
        <v>47</v>
      </c>
      <c r="C14" t="s">
        <v>99</v>
      </c>
      <c r="D14" t="s">
        <v>13</v>
      </c>
      <c r="E14" t="s">
        <v>7</v>
      </c>
      <c r="F14" t="s">
        <v>87</v>
      </c>
      <c r="G14" t="s">
        <v>12</v>
      </c>
      <c r="H14" t="s">
        <v>55</v>
      </c>
      <c r="I14">
        <v>2022</v>
      </c>
      <c r="J14" t="s">
        <v>41</v>
      </c>
      <c r="K14" s="39">
        <v>350</v>
      </c>
      <c r="L14" s="1"/>
      <c r="M14"/>
    </row>
    <row r="15" spans="1:13" x14ac:dyDescent="0.25">
      <c r="A15" s="2">
        <v>14</v>
      </c>
      <c r="B15" t="s">
        <v>47</v>
      </c>
      <c r="C15" t="s">
        <v>99</v>
      </c>
      <c r="D15" t="s">
        <v>13</v>
      </c>
      <c r="E15" t="s">
        <v>7</v>
      </c>
      <c r="F15" t="s">
        <v>87</v>
      </c>
      <c r="G15" t="s">
        <v>12</v>
      </c>
      <c r="H15" t="s">
        <v>56</v>
      </c>
      <c r="I15">
        <v>2022</v>
      </c>
      <c r="J15" t="s">
        <v>41</v>
      </c>
      <c r="K15" s="39">
        <v>490</v>
      </c>
      <c r="L15" s="1"/>
      <c r="M15"/>
    </row>
    <row r="16" spans="1:13" x14ac:dyDescent="0.25">
      <c r="A16" s="2">
        <v>15</v>
      </c>
      <c r="B16" t="s">
        <v>24</v>
      </c>
      <c r="C16" t="s">
        <v>100</v>
      </c>
      <c r="D16" t="s">
        <v>7</v>
      </c>
      <c r="E16" t="s">
        <v>13</v>
      </c>
      <c r="F16" t="s">
        <v>89</v>
      </c>
      <c r="G16" t="s">
        <v>54</v>
      </c>
      <c r="H16" t="s">
        <v>55</v>
      </c>
      <c r="I16">
        <v>2022</v>
      </c>
      <c r="J16" t="s">
        <v>41</v>
      </c>
      <c r="K16" s="39">
        <v>1800</v>
      </c>
      <c r="L16" s="1"/>
      <c r="M16"/>
    </row>
    <row r="17" spans="1:13" x14ac:dyDescent="0.25">
      <c r="A17" s="2">
        <v>16</v>
      </c>
      <c r="B17" t="s">
        <v>48</v>
      </c>
      <c r="C17" t="s">
        <v>101</v>
      </c>
      <c r="D17" t="s">
        <v>13</v>
      </c>
      <c r="E17" t="s">
        <v>13</v>
      </c>
      <c r="F17" t="s">
        <v>82</v>
      </c>
      <c r="G17" t="s">
        <v>14</v>
      </c>
      <c r="H17" t="s">
        <v>55</v>
      </c>
      <c r="I17">
        <v>2021</v>
      </c>
      <c r="J17" t="s">
        <v>40</v>
      </c>
      <c r="K17" s="39">
        <v>140</v>
      </c>
      <c r="L17" s="1"/>
      <c r="M17"/>
    </row>
    <row r="18" spans="1:13" x14ac:dyDescent="0.25">
      <c r="A18" s="2">
        <v>17</v>
      </c>
      <c r="B18" t="s">
        <v>116</v>
      </c>
      <c r="C18" s="70" t="s">
        <v>93</v>
      </c>
      <c r="D18" t="s">
        <v>13</v>
      </c>
      <c r="E18" t="s">
        <v>7</v>
      </c>
      <c r="F18" t="s">
        <v>83</v>
      </c>
      <c r="G18" t="s">
        <v>14</v>
      </c>
      <c r="H18" t="s">
        <v>55</v>
      </c>
      <c r="I18">
        <v>2022</v>
      </c>
      <c r="J18" t="s">
        <v>40</v>
      </c>
      <c r="K18" s="39">
        <v>160</v>
      </c>
      <c r="L18" s="1"/>
      <c r="M18"/>
    </row>
    <row r="19" spans="1:13" x14ac:dyDescent="0.25">
      <c r="A19" s="2">
        <v>18</v>
      </c>
      <c r="B19" t="s">
        <v>116</v>
      </c>
      <c r="C19" t="s">
        <v>93</v>
      </c>
      <c r="D19" t="s">
        <v>13</v>
      </c>
      <c r="E19" t="s">
        <v>7</v>
      </c>
      <c r="F19" t="s">
        <v>83</v>
      </c>
      <c r="G19" t="s">
        <v>14</v>
      </c>
      <c r="H19" t="s">
        <v>55</v>
      </c>
      <c r="I19">
        <v>2023</v>
      </c>
      <c r="J19" t="s">
        <v>40</v>
      </c>
      <c r="K19" s="39">
        <v>160</v>
      </c>
      <c r="L19" s="1"/>
      <c r="M19"/>
    </row>
    <row r="20" spans="1:13" x14ac:dyDescent="0.25">
      <c r="A20" s="2">
        <v>19</v>
      </c>
      <c r="B20" t="s">
        <v>116</v>
      </c>
      <c r="C20" t="s">
        <v>93</v>
      </c>
      <c r="D20" t="s">
        <v>13</v>
      </c>
      <c r="E20" t="s">
        <v>7</v>
      </c>
      <c r="F20" t="s">
        <v>83</v>
      </c>
      <c r="G20" t="s">
        <v>14</v>
      </c>
      <c r="H20" t="s">
        <v>56</v>
      </c>
      <c r="I20">
        <v>2022</v>
      </c>
      <c r="J20" t="s">
        <v>40</v>
      </c>
      <c r="K20" s="39">
        <v>333.5</v>
      </c>
      <c r="L20" s="1"/>
      <c r="M20"/>
    </row>
    <row r="21" spans="1:13" x14ac:dyDescent="0.25">
      <c r="A21" s="2">
        <v>20</v>
      </c>
      <c r="B21" t="s">
        <v>116</v>
      </c>
      <c r="C21" t="s">
        <v>93</v>
      </c>
      <c r="D21" t="s">
        <v>13</v>
      </c>
      <c r="E21" t="s">
        <v>7</v>
      </c>
      <c r="F21" t="s">
        <v>83</v>
      </c>
      <c r="G21" t="s">
        <v>14</v>
      </c>
      <c r="H21" t="s">
        <v>56</v>
      </c>
      <c r="I21">
        <v>2023</v>
      </c>
      <c r="J21" t="s">
        <v>40</v>
      </c>
      <c r="K21" s="39">
        <v>667</v>
      </c>
      <c r="L21" s="1"/>
      <c r="M21"/>
    </row>
    <row r="22" spans="1:13" x14ac:dyDescent="0.25">
      <c r="A22" s="2">
        <v>21</v>
      </c>
      <c r="B22" t="s">
        <v>116</v>
      </c>
      <c r="C22" t="s">
        <v>93</v>
      </c>
      <c r="D22" t="s">
        <v>13</v>
      </c>
      <c r="E22" t="s">
        <v>7</v>
      </c>
      <c r="F22" t="s">
        <v>83</v>
      </c>
      <c r="G22" t="s">
        <v>14</v>
      </c>
      <c r="H22" t="s">
        <v>56</v>
      </c>
      <c r="I22">
        <v>2024</v>
      </c>
      <c r="J22" t="s">
        <v>40</v>
      </c>
      <c r="K22" s="39">
        <v>667</v>
      </c>
      <c r="L22" s="1"/>
      <c r="M22"/>
    </row>
    <row r="23" spans="1:13" x14ac:dyDescent="0.25">
      <c r="A23" s="2">
        <v>22</v>
      </c>
      <c r="B23" t="s">
        <v>116</v>
      </c>
      <c r="C23" t="s">
        <v>93</v>
      </c>
      <c r="D23" t="s">
        <v>13</v>
      </c>
      <c r="E23" t="s">
        <v>7</v>
      </c>
      <c r="F23" t="s">
        <v>83</v>
      </c>
      <c r="G23" t="s">
        <v>14</v>
      </c>
      <c r="H23" t="s">
        <v>56</v>
      </c>
      <c r="I23">
        <v>2025</v>
      </c>
      <c r="J23" t="s">
        <v>40</v>
      </c>
      <c r="K23" s="39">
        <v>667</v>
      </c>
      <c r="L23" s="1"/>
      <c r="M23"/>
    </row>
    <row r="24" spans="1:13" x14ac:dyDescent="0.25">
      <c r="A24" s="2">
        <v>23</v>
      </c>
      <c r="B24" t="s">
        <v>116</v>
      </c>
      <c r="C24" t="s">
        <v>94</v>
      </c>
      <c r="D24" t="s">
        <v>13</v>
      </c>
      <c r="E24" t="s">
        <v>7</v>
      </c>
      <c r="F24" t="s">
        <v>83</v>
      </c>
      <c r="G24" t="s">
        <v>14</v>
      </c>
      <c r="H24" t="s">
        <v>55</v>
      </c>
      <c r="I24">
        <v>2021</v>
      </c>
      <c r="J24" t="s">
        <v>40</v>
      </c>
      <c r="K24" s="39">
        <v>28</v>
      </c>
      <c r="L24" s="1"/>
      <c r="M24"/>
    </row>
    <row r="25" spans="1:13" x14ac:dyDescent="0.25">
      <c r="A25" s="2">
        <v>24</v>
      </c>
      <c r="B25" t="s">
        <v>116</v>
      </c>
      <c r="C25" t="s">
        <v>94</v>
      </c>
      <c r="D25" t="s">
        <v>13</v>
      </c>
      <c r="E25" t="s">
        <v>7</v>
      </c>
      <c r="F25" t="s">
        <v>83</v>
      </c>
      <c r="G25" t="s">
        <v>14</v>
      </c>
      <c r="H25" t="s">
        <v>55</v>
      </c>
      <c r="I25">
        <v>2022</v>
      </c>
      <c r="J25" t="s">
        <v>40</v>
      </c>
      <c r="K25" s="39">
        <v>56</v>
      </c>
      <c r="L25" s="1"/>
      <c r="M25"/>
    </row>
    <row r="26" spans="1:13" x14ac:dyDescent="0.25">
      <c r="A26" s="2">
        <v>25</v>
      </c>
      <c r="B26" t="s">
        <v>116</v>
      </c>
      <c r="C26" t="s">
        <v>94</v>
      </c>
      <c r="D26" t="s">
        <v>13</v>
      </c>
      <c r="E26" t="s">
        <v>7</v>
      </c>
      <c r="F26" t="s">
        <v>83</v>
      </c>
      <c r="G26" t="s">
        <v>14</v>
      </c>
      <c r="H26" t="s">
        <v>55</v>
      </c>
      <c r="I26">
        <v>2023</v>
      </c>
      <c r="J26" t="s">
        <v>40</v>
      </c>
      <c r="K26" s="39">
        <v>50</v>
      </c>
      <c r="L26" s="1"/>
      <c r="M26"/>
    </row>
    <row r="27" spans="1:13" x14ac:dyDescent="0.25">
      <c r="A27" s="2">
        <v>26</v>
      </c>
      <c r="B27" t="s">
        <v>116</v>
      </c>
      <c r="C27" t="s">
        <v>94</v>
      </c>
      <c r="D27" t="s">
        <v>13</v>
      </c>
      <c r="E27" t="s">
        <v>7</v>
      </c>
      <c r="F27" t="s">
        <v>83</v>
      </c>
      <c r="G27" t="s">
        <v>14</v>
      </c>
      <c r="H27" t="s">
        <v>56</v>
      </c>
      <c r="I27">
        <v>2023</v>
      </c>
      <c r="J27" t="s">
        <v>40</v>
      </c>
      <c r="K27" s="39">
        <v>50</v>
      </c>
      <c r="L27" s="1"/>
      <c r="M27"/>
    </row>
    <row r="28" spans="1:13" x14ac:dyDescent="0.25">
      <c r="A28" s="2">
        <v>27</v>
      </c>
      <c r="B28" t="s">
        <v>116</v>
      </c>
      <c r="C28" t="s">
        <v>94</v>
      </c>
      <c r="D28" t="s">
        <v>13</v>
      </c>
      <c r="E28" t="s">
        <v>7</v>
      </c>
      <c r="F28" t="s">
        <v>83</v>
      </c>
      <c r="G28" t="s">
        <v>14</v>
      </c>
      <c r="H28" t="s">
        <v>56</v>
      </c>
      <c r="I28">
        <v>2024</v>
      </c>
      <c r="J28" t="s">
        <v>40</v>
      </c>
      <c r="K28" s="39">
        <v>50</v>
      </c>
      <c r="L28" s="1"/>
      <c r="M28"/>
    </row>
    <row r="29" spans="1:13" x14ac:dyDescent="0.25">
      <c r="A29" s="2">
        <v>28</v>
      </c>
      <c r="B29" t="s">
        <v>116</v>
      </c>
      <c r="C29" t="s">
        <v>94</v>
      </c>
      <c r="D29" t="s">
        <v>13</v>
      </c>
      <c r="E29" t="s">
        <v>7</v>
      </c>
      <c r="F29" t="s">
        <v>83</v>
      </c>
      <c r="G29" t="s">
        <v>14</v>
      </c>
      <c r="H29" t="s">
        <v>56</v>
      </c>
      <c r="I29">
        <v>2025</v>
      </c>
      <c r="J29" t="s">
        <v>40</v>
      </c>
      <c r="K29" s="39">
        <v>50</v>
      </c>
      <c r="L29" s="1"/>
      <c r="M29"/>
    </row>
    <row r="30" spans="1:13" x14ac:dyDescent="0.25">
      <c r="A30" s="2">
        <v>29</v>
      </c>
      <c r="B30" t="s">
        <v>116</v>
      </c>
      <c r="C30" t="s">
        <v>102</v>
      </c>
      <c r="D30" t="s">
        <v>13</v>
      </c>
      <c r="E30" t="s">
        <v>7</v>
      </c>
      <c r="F30" t="s">
        <v>83</v>
      </c>
      <c r="G30" t="s">
        <v>14</v>
      </c>
      <c r="H30" t="s">
        <v>55</v>
      </c>
      <c r="I30">
        <v>2021</v>
      </c>
      <c r="J30" t="s">
        <v>40</v>
      </c>
      <c r="K30" s="39">
        <v>78</v>
      </c>
      <c r="L30" s="1"/>
      <c r="M30"/>
    </row>
    <row r="31" spans="1:13" x14ac:dyDescent="0.25">
      <c r="A31" s="2">
        <v>30</v>
      </c>
      <c r="B31" t="s">
        <v>116</v>
      </c>
      <c r="C31" t="s">
        <v>102</v>
      </c>
      <c r="D31" t="s">
        <v>13</v>
      </c>
      <c r="E31" t="s">
        <v>7</v>
      </c>
      <c r="F31" t="s">
        <v>83</v>
      </c>
      <c r="G31" t="s">
        <v>14</v>
      </c>
      <c r="H31" t="s">
        <v>55</v>
      </c>
      <c r="I31">
        <v>2022</v>
      </c>
      <c r="J31" t="s">
        <v>40</v>
      </c>
      <c r="K31" s="39">
        <v>200</v>
      </c>
      <c r="L31" s="1"/>
      <c r="M31"/>
    </row>
    <row r="32" spans="1:13" x14ac:dyDescent="0.25">
      <c r="A32" s="2">
        <v>31</v>
      </c>
      <c r="B32" t="s">
        <v>116</v>
      </c>
      <c r="C32" t="s">
        <v>102</v>
      </c>
      <c r="D32" t="s">
        <v>13</v>
      </c>
      <c r="E32" t="s">
        <v>7</v>
      </c>
      <c r="F32" t="s">
        <v>83</v>
      </c>
      <c r="G32" t="s">
        <v>14</v>
      </c>
      <c r="H32" t="s">
        <v>55</v>
      </c>
      <c r="I32">
        <v>2023</v>
      </c>
      <c r="J32" t="s">
        <v>40</v>
      </c>
      <c r="K32" s="39">
        <v>150</v>
      </c>
      <c r="L32" s="1"/>
      <c r="M32"/>
    </row>
    <row r="33" spans="1:13" x14ac:dyDescent="0.25">
      <c r="A33" s="2">
        <v>32</v>
      </c>
      <c r="B33" t="s">
        <v>116</v>
      </c>
      <c r="C33" t="s">
        <v>102</v>
      </c>
      <c r="D33" t="s">
        <v>13</v>
      </c>
      <c r="E33" t="s">
        <v>7</v>
      </c>
      <c r="F33" t="s">
        <v>83</v>
      </c>
      <c r="G33" t="s">
        <v>14</v>
      </c>
      <c r="H33" t="s">
        <v>56</v>
      </c>
      <c r="I33">
        <v>2023</v>
      </c>
      <c r="J33" t="s">
        <v>40</v>
      </c>
      <c r="K33" s="39">
        <v>550</v>
      </c>
      <c r="L33" s="1"/>
      <c r="M33"/>
    </row>
    <row r="34" spans="1:13" x14ac:dyDescent="0.25">
      <c r="A34" s="2">
        <v>33</v>
      </c>
      <c r="B34" t="s">
        <v>116</v>
      </c>
      <c r="C34" t="s">
        <v>102</v>
      </c>
      <c r="D34" t="s">
        <v>13</v>
      </c>
      <c r="E34" t="s">
        <v>7</v>
      </c>
      <c r="F34" t="s">
        <v>83</v>
      </c>
      <c r="G34" t="s">
        <v>14</v>
      </c>
      <c r="H34" t="s">
        <v>56</v>
      </c>
      <c r="I34">
        <v>2024</v>
      </c>
      <c r="J34" t="s">
        <v>40</v>
      </c>
      <c r="K34" s="39">
        <v>1100</v>
      </c>
      <c r="L34" s="1"/>
      <c r="M34"/>
    </row>
    <row r="35" spans="1:13" x14ac:dyDescent="0.25">
      <c r="A35" s="2">
        <v>34</v>
      </c>
      <c r="B35" t="s">
        <v>116</v>
      </c>
      <c r="C35" t="s">
        <v>102</v>
      </c>
      <c r="D35" t="s">
        <v>13</v>
      </c>
      <c r="E35" t="s">
        <v>7</v>
      </c>
      <c r="F35" t="s">
        <v>83</v>
      </c>
      <c r="G35" t="s">
        <v>14</v>
      </c>
      <c r="H35" t="s">
        <v>56</v>
      </c>
      <c r="I35">
        <v>2025</v>
      </c>
      <c r="J35" t="s">
        <v>40</v>
      </c>
      <c r="K35" s="39">
        <v>1100</v>
      </c>
      <c r="L35" s="1"/>
      <c r="M35"/>
    </row>
    <row r="36" spans="1:13" x14ac:dyDescent="0.25">
      <c r="A36" s="2">
        <v>35</v>
      </c>
      <c r="B36" t="s">
        <v>116</v>
      </c>
      <c r="C36" t="s">
        <v>103</v>
      </c>
      <c r="D36" t="s">
        <v>13</v>
      </c>
      <c r="E36" t="s">
        <v>7</v>
      </c>
      <c r="F36" t="s">
        <v>83</v>
      </c>
      <c r="G36" t="s">
        <v>14</v>
      </c>
      <c r="H36" t="s">
        <v>55</v>
      </c>
      <c r="I36">
        <v>2021</v>
      </c>
      <c r="J36" t="s">
        <v>42</v>
      </c>
      <c r="K36" s="39">
        <v>14</v>
      </c>
      <c r="L36" s="1"/>
      <c r="M36"/>
    </row>
    <row r="37" spans="1:13" x14ac:dyDescent="0.25">
      <c r="A37" s="2">
        <v>36</v>
      </c>
      <c r="B37" t="s">
        <v>116</v>
      </c>
      <c r="C37" t="s">
        <v>103</v>
      </c>
      <c r="D37" t="s">
        <v>13</v>
      </c>
      <c r="E37" t="s">
        <v>7</v>
      </c>
      <c r="F37" t="s">
        <v>83</v>
      </c>
      <c r="G37" t="s">
        <v>14</v>
      </c>
      <c r="H37" t="s">
        <v>55</v>
      </c>
      <c r="I37">
        <v>2022</v>
      </c>
      <c r="J37" t="s">
        <v>42</v>
      </c>
      <c r="K37" s="39">
        <v>100</v>
      </c>
      <c r="L37" s="1"/>
      <c r="M37"/>
    </row>
    <row r="38" spans="1:13" x14ac:dyDescent="0.25">
      <c r="A38" s="2">
        <v>37</v>
      </c>
      <c r="B38" t="s">
        <v>116</v>
      </c>
      <c r="C38" t="s">
        <v>103</v>
      </c>
      <c r="D38" t="s">
        <v>13</v>
      </c>
      <c r="E38" t="s">
        <v>7</v>
      </c>
      <c r="F38" t="s">
        <v>83</v>
      </c>
      <c r="G38" t="s">
        <v>14</v>
      </c>
      <c r="H38" t="s">
        <v>55</v>
      </c>
      <c r="I38">
        <v>2023</v>
      </c>
      <c r="J38" t="s">
        <v>42</v>
      </c>
      <c r="K38" s="39">
        <v>300</v>
      </c>
      <c r="L38" s="1"/>
      <c r="M38"/>
    </row>
    <row r="39" spans="1:13" x14ac:dyDescent="0.25">
      <c r="A39" s="2">
        <v>38</v>
      </c>
      <c r="B39" t="s">
        <v>116</v>
      </c>
      <c r="C39" t="s">
        <v>103</v>
      </c>
      <c r="D39" t="s">
        <v>13</v>
      </c>
      <c r="E39" t="s">
        <v>7</v>
      </c>
      <c r="F39" t="s">
        <v>83</v>
      </c>
      <c r="G39" t="s">
        <v>14</v>
      </c>
      <c r="H39" t="s">
        <v>56</v>
      </c>
      <c r="I39">
        <v>2023</v>
      </c>
      <c r="J39" t="s">
        <v>42</v>
      </c>
      <c r="K39" s="39">
        <v>280</v>
      </c>
      <c r="L39" s="1"/>
      <c r="M39"/>
    </row>
    <row r="40" spans="1:13" x14ac:dyDescent="0.25">
      <c r="A40" s="2">
        <v>39</v>
      </c>
      <c r="B40" t="s">
        <v>116</v>
      </c>
      <c r="C40" t="s">
        <v>103</v>
      </c>
      <c r="D40" t="s">
        <v>13</v>
      </c>
      <c r="E40" t="s">
        <v>7</v>
      </c>
      <c r="F40" t="s">
        <v>83</v>
      </c>
      <c r="G40" t="s">
        <v>14</v>
      </c>
      <c r="H40" t="s">
        <v>56</v>
      </c>
      <c r="I40">
        <v>2024</v>
      </c>
      <c r="J40" t="s">
        <v>42</v>
      </c>
      <c r="K40" s="39">
        <v>560</v>
      </c>
      <c r="L40" s="1"/>
      <c r="M40"/>
    </row>
    <row r="41" spans="1:13" x14ac:dyDescent="0.25">
      <c r="A41" s="2">
        <v>40</v>
      </c>
      <c r="B41" t="s">
        <v>116</v>
      </c>
      <c r="C41" t="s">
        <v>103</v>
      </c>
      <c r="D41" t="s">
        <v>13</v>
      </c>
      <c r="E41" t="s">
        <v>7</v>
      </c>
      <c r="F41" t="s">
        <v>83</v>
      </c>
      <c r="G41" t="s">
        <v>14</v>
      </c>
      <c r="H41" t="s">
        <v>56</v>
      </c>
      <c r="I41">
        <v>2025</v>
      </c>
      <c r="J41" t="s">
        <v>42</v>
      </c>
      <c r="K41" s="39">
        <v>560</v>
      </c>
      <c r="L41" s="1"/>
      <c r="M41"/>
    </row>
    <row r="42" spans="1:13" x14ac:dyDescent="0.25">
      <c r="A42" s="2">
        <v>41</v>
      </c>
      <c r="B42" t="s">
        <v>116</v>
      </c>
      <c r="C42" t="s">
        <v>95</v>
      </c>
      <c r="D42" t="s">
        <v>13</v>
      </c>
      <c r="E42" t="s">
        <v>7</v>
      </c>
      <c r="F42" t="s">
        <v>83</v>
      </c>
      <c r="G42" t="s">
        <v>12</v>
      </c>
      <c r="H42" t="s">
        <v>55</v>
      </c>
      <c r="I42">
        <v>2021</v>
      </c>
      <c r="J42" t="s">
        <v>40</v>
      </c>
      <c r="K42" s="39">
        <v>80</v>
      </c>
      <c r="L42" s="1"/>
      <c r="M42"/>
    </row>
    <row r="43" spans="1:13" x14ac:dyDescent="0.25">
      <c r="A43" s="2">
        <v>42</v>
      </c>
      <c r="B43" t="s">
        <v>116</v>
      </c>
      <c r="C43" t="s">
        <v>95</v>
      </c>
      <c r="D43" t="s">
        <v>13</v>
      </c>
      <c r="E43" t="s">
        <v>7</v>
      </c>
      <c r="F43" t="s">
        <v>83</v>
      </c>
      <c r="G43" t="s">
        <v>12</v>
      </c>
      <c r="H43" t="s">
        <v>55</v>
      </c>
      <c r="I43">
        <v>2022</v>
      </c>
      <c r="J43" t="s">
        <v>40</v>
      </c>
      <c r="K43" s="39">
        <v>270</v>
      </c>
      <c r="L43" s="1"/>
      <c r="M43"/>
    </row>
    <row r="44" spans="1:13" x14ac:dyDescent="0.25">
      <c r="A44" s="2">
        <v>43</v>
      </c>
      <c r="B44" t="s">
        <v>116</v>
      </c>
      <c r="C44" t="s">
        <v>95</v>
      </c>
      <c r="D44" t="s">
        <v>13</v>
      </c>
      <c r="E44" t="s">
        <v>7</v>
      </c>
      <c r="F44" t="s">
        <v>83</v>
      </c>
      <c r="G44" t="s">
        <v>12</v>
      </c>
      <c r="H44" t="s">
        <v>55</v>
      </c>
      <c r="I44">
        <v>2023</v>
      </c>
      <c r="J44" t="s">
        <v>40</v>
      </c>
      <c r="K44" s="39">
        <v>781.2</v>
      </c>
      <c r="L44" s="1"/>
      <c r="M44"/>
    </row>
    <row r="45" spans="1:13" x14ac:dyDescent="0.25">
      <c r="A45" s="2">
        <v>44</v>
      </c>
      <c r="B45" t="s">
        <v>116</v>
      </c>
      <c r="C45" t="s">
        <v>95</v>
      </c>
      <c r="D45" t="s">
        <v>13</v>
      </c>
      <c r="E45" t="s">
        <v>7</v>
      </c>
      <c r="F45" t="s">
        <v>83</v>
      </c>
      <c r="G45" t="s">
        <v>12</v>
      </c>
      <c r="H45" t="s">
        <v>56</v>
      </c>
      <c r="I45">
        <v>2023</v>
      </c>
      <c r="J45" t="s">
        <v>40</v>
      </c>
      <c r="K45" s="39">
        <v>928.25</v>
      </c>
      <c r="L45" s="1"/>
      <c r="M45"/>
    </row>
    <row r="46" spans="1:13" x14ac:dyDescent="0.25">
      <c r="A46" s="2">
        <v>45</v>
      </c>
      <c r="B46" t="s">
        <v>116</v>
      </c>
      <c r="C46" t="s">
        <v>95</v>
      </c>
      <c r="D46" t="s">
        <v>13</v>
      </c>
      <c r="E46" t="s">
        <v>7</v>
      </c>
      <c r="F46" t="s">
        <v>83</v>
      </c>
      <c r="G46" t="s">
        <v>12</v>
      </c>
      <c r="H46" t="s">
        <v>56</v>
      </c>
      <c r="I46">
        <v>2024</v>
      </c>
      <c r="J46" t="s">
        <v>40</v>
      </c>
      <c r="K46" s="39">
        <v>1856.5</v>
      </c>
      <c r="L46" s="1"/>
      <c r="M46"/>
    </row>
    <row r="47" spans="1:13" x14ac:dyDescent="0.25">
      <c r="A47" s="2">
        <v>46</v>
      </c>
      <c r="B47" t="s">
        <v>116</v>
      </c>
      <c r="C47" t="s">
        <v>95</v>
      </c>
      <c r="D47" t="s">
        <v>13</v>
      </c>
      <c r="E47" t="s">
        <v>7</v>
      </c>
      <c r="F47" t="s">
        <v>83</v>
      </c>
      <c r="G47" t="s">
        <v>12</v>
      </c>
      <c r="H47" t="s">
        <v>56</v>
      </c>
      <c r="I47">
        <v>2025</v>
      </c>
      <c r="J47" t="s">
        <v>40</v>
      </c>
      <c r="K47" s="39">
        <v>1856.5</v>
      </c>
      <c r="L47" s="1"/>
      <c r="M47"/>
    </row>
    <row r="48" spans="1:13" x14ac:dyDescent="0.25">
      <c r="A48" s="2">
        <v>47</v>
      </c>
      <c r="B48" t="s">
        <v>116</v>
      </c>
      <c r="C48" t="s">
        <v>96</v>
      </c>
      <c r="D48" t="s">
        <v>7</v>
      </c>
      <c r="E48" t="s">
        <v>7</v>
      </c>
      <c r="F48" t="s">
        <v>83</v>
      </c>
      <c r="G48" t="s">
        <v>54</v>
      </c>
      <c r="H48" t="s">
        <v>55</v>
      </c>
      <c r="I48">
        <v>2022</v>
      </c>
      <c r="J48" t="s">
        <v>40</v>
      </c>
      <c r="K48" s="39">
        <v>64</v>
      </c>
      <c r="L48" s="1"/>
      <c r="M48"/>
    </row>
    <row r="49" spans="1:13" x14ac:dyDescent="0.25">
      <c r="A49" s="2">
        <v>48</v>
      </c>
      <c r="B49" t="s">
        <v>116</v>
      </c>
      <c r="C49" t="s">
        <v>96</v>
      </c>
      <c r="D49" t="s">
        <v>7</v>
      </c>
      <c r="E49" t="s">
        <v>7</v>
      </c>
      <c r="F49" t="s">
        <v>83</v>
      </c>
      <c r="G49" t="s">
        <v>54</v>
      </c>
      <c r="H49" t="s">
        <v>55</v>
      </c>
      <c r="I49">
        <v>2023</v>
      </c>
      <c r="J49" t="s">
        <v>40</v>
      </c>
      <c r="K49" s="39">
        <v>360</v>
      </c>
      <c r="L49" s="1"/>
      <c r="M49"/>
    </row>
    <row r="50" spans="1:13" x14ac:dyDescent="0.25">
      <c r="A50" s="2">
        <v>49</v>
      </c>
      <c r="B50" t="s">
        <v>116</v>
      </c>
      <c r="C50" t="s">
        <v>96</v>
      </c>
      <c r="D50" t="s">
        <v>7</v>
      </c>
      <c r="E50" t="s">
        <v>7</v>
      </c>
      <c r="F50" t="s">
        <v>83</v>
      </c>
      <c r="G50" t="s">
        <v>54</v>
      </c>
      <c r="H50" t="s">
        <v>56</v>
      </c>
      <c r="I50">
        <v>2023</v>
      </c>
      <c r="J50" t="s">
        <v>40</v>
      </c>
      <c r="K50" s="39">
        <v>928.25</v>
      </c>
      <c r="L50" s="1"/>
      <c r="M50"/>
    </row>
    <row r="51" spans="1:13" x14ac:dyDescent="0.25">
      <c r="A51" s="2">
        <v>50</v>
      </c>
      <c r="B51" t="s">
        <v>116</v>
      </c>
      <c r="C51" t="s">
        <v>96</v>
      </c>
      <c r="D51" t="s">
        <v>7</v>
      </c>
      <c r="E51" t="s">
        <v>7</v>
      </c>
      <c r="F51" t="s">
        <v>83</v>
      </c>
      <c r="G51" t="s">
        <v>54</v>
      </c>
      <c r="H51" t="s">
        <v>56</v>
      </c>
      <c r="I51">
        <v>2024</v>
      </c>
      <c r="J51" t="s">
        <v>40</v>
      </c>
      <c r="K51" s="39">
        <v>1856.5</v>
      </c>
      <c r="L51" s="1"/>
      <c r="M51"/>
    </row>
    <row r="52" spans="1:13" x14ac:dyDescent="0.25">
      <c r="A52" s="2">
        <v>51</v>
      </c>
      <c r="B52" t="s">
        <v>116</v>
      </c>
      <c r="C52" t="s">
        <v>96</v>
      </c>
      <c r="D52" t="s">
        <v>7</v>
      </c>
      <c r="E52" t="s">
        <v>7</v>
      </c>
      <c r="F52" t="s">
        <v>83</v>
      </c>
      <c r="G52" t="s">
        <v>54</v>
      </c>
      <c r="H52" t="s">
        <v>56</v>
      </c>
      <c r="I52">
        <v>2025</v>
      </c>
      <c r="J52" t="s">
        <v>40</v>
      </c>
      <c r="K52" s="39">
        <v>1856.5</v>
      </c>
      <c r="L52" s="1"/>
      <c r="M52"/>
    </row>
    <row r="53" spans="1:13" x14ac:dyDescent="0.25">
      <c r="A53" s="2">
        <v>52</v>
      </c>
      <c r="B53" t="s">
        <v>116</v>
      </c>
      <c r="C53" t="s">
        <v>97</v>
      </c>
      <c r="D53" t="s">
        <v>13</v>
      </c>
      <c r="E53" t="s">
        <v>7</v>
      </c>
      <c r="F53" t="s">
        <v>83</v>
      </c>
      <c r="G53" t="s">
        <v>14</v>
      </c>
      <c r="H53" t="s">
        <v>55</v>
      </c>
      <c r="I53">
        <v>2021</v>
      </c>
      <c r="J53" t="s">
        <v>40</v>
      </c>
      <c r="K53" s="39">
        <v>80</v>
      </c>
      <c r="L53" s="1"/>
      <c r="M53"/>
    </row>
    <row r="54" spans="1:13" x14ac:dyDescent="0.25">
      <c r="A54" s="2">
        <v>53</v>
      </c>
      <c r="B54" t="s">
        <v>116</v>
      </c>
      <c r="C54" t="s">
        <v>97</v>
      </c>
      <c r="D54" t="s">
        <v>13</v>
      </c>
      <c r="E54" t="s">
        <v>7</v>
      </c>
      <c r="F54" t="s">
        <v>83</v>
      </c>
      <c r="G54" t="s">
        <v>14</v>
      </c>
      <c r="H54" t="s">
        <v>55</v>
      </c>
      <c r="I54">
        <v>2022</v>
      </c>
      <c r="J54" t="s">
        <v>40</v>
      </c>
      <c r="K54" s="39">
        <v>150</v>
      </c>
      <c r="L54" s="1"/>
      <c r="M54"/>
    </row>
    <row r="55" spans="1:13" x14ac:dyDescent="0.25">
      <c r="A55" s="2">
        <v>54</v>
      </c>
      <c r="B55" t="s">
        <v>116</v>
      </c>
      <c r="C55" t="s">
        <v>97</v>
      </c>
      <c r="D55" t="s">
        <v>13</v>
      </c>
      <c r="E55" t="s">
        <v>7</v>
      </c>
      <c r="F55" t="s">
        <v>83</v>
      </c>
      <c r="G55" t="s">
        <v>14</v>
      </c>
      <c r="H55" t="s">
        <v>55</v>
      </c>
      <c r="I55">
        <v>2023</v>
      </c>
      <c r="J55" t="s">
        <v>40</v>
      </c>
      <c r="K55" s="39">
        <v>200</v>
      </c>
      <c r="L55" s="1"/>
      <c r="M55"/>
    </row>
    <row r="56" spans="1:13" x14ac:dyDescent="0.25">
      <c r="A56" s="2">
        <v>55</v>
      </c>
      <c r="B56" t="s">
        <v>116</v>
      </c>
      <c r="C56" t="s">
        <v>97</v>
      </c>
      <c r="D56" t="s">
        <v>13</v>
      </c>
      <c r="E56" t="s">
        <v>7</v>
      </c>
      <c r="F56" t="s">
        <v>83</v>
      </c>
      <c r="G56" t="s">
        <v>14</v>
      </c>
      <c r="H56" t="s">
        <v>56</v>
      </c>
      <c r="I56">
        <v>2022</v>
      </c>
      <c r="J56" t="s">
        <v>40</v>
      </c>
      <c r="K56" s="39">
        <v>750</v>
      </c>
      <c r="L56" s="1"/>
      <c r="M56"/>
    </row>
    <row r="57" spans="1:13" x14ac:dyDescent="0.25">
      <c r="A57" s="2">
        <v>56</v>
      </c>
      <c r="B57" t="s">
        <v>116</v>
      </c>
      <c r="C57" t="s">
        <v>97</v>
      </c>
      <c r="D57" t="s">
        <v>13</v>
      </c>
      <c r="E57" t="s">
        <v>7</v>
      </c>
      <c r="F57" t="s">
        <v>83</v>
      </c>
      <c r="G57" t="s">
        <v>14</v>
      </c>
      <c r="H57" t="s">
        <v>56</v>
      </c>
      <c r="I57">
        <v>2023</v>
      </c>
      <c r="J57" t="s">
        <v>40</v>
      </c>
      <c r="K57" s="39">
        <v>1500</v>
      </c>
      <c r="L57" s="1"/>
      <c r="M57"/>
    </row>
    <row r="58" spans="1:13" x14ac:dyDescent="0.25">
      <c r="A58" s="2">
        <v>57</v>
      </c>
      <c r="B58" t="s">
        <v>116</v>
      </c>
      <c r="C58" t="s">
        <v>97</v>
      </c>
      <c r="D58" t="s">
        <v>13</v>
      </c>
      <c r="E58" t="s">
        <v>7</v>
      </c>
      <c r="F58" t="s">
        <v>83</v>
      </c>
      <c r="G58" t="s">
        <v>14</v>
      </c>
      <c r="H58" t="s">
        <v>56</v>
      </c>
      <c r="I58">
        <v>2024</v>
      </c>
      <c r="J58" t="s">
        <v>40</v>
      </c>
      <c r="K58" s="39">
        <v>1500</v>
      </c>
      <c r="L58" s="1"/>
      <c r="M58"/>
    </row>
    <row r="59" spans="1:13" x14ac:dyDescent="0.25">
      <c r="A59" s="2">
        <v>58</v>
      </c>
      <c r="B59" t="s">
        <v>50</v>
      </c>
      <c r="C59" t="s">
        <v>118</v>
      </c>
      <c r="D59" t="s">
        <v>7</v>
      </c>
      <c r="E59" t="s">
        <v>7</v>
      </c>
      <c r="F59" t="s">
        <v>88</v>
      </c>
      <c r="G59" t="s">
        <v>54</v>
      </c>
      <c r="H59" t="s">
        <v>55</v>
      </c>
      <c r="I59">
        <v>2021</v>
      </c>
      <c r="J59" t="s">
        <v>40</v>
      </c>
      <c r="K59" s="39">
        <v>720</v>
      </c>
      <c r="L59" s="1"/>
      <c r="M59"/>
    </row>
    <row r="60" spans="1:13" x14ac:dyDescent="0.25">
      <c r="A60" s="2">
        <v>59</v>
      </c>
      <c r="B60" t="s">
        <v>50</v>
      </c>
      <c r="C60" t="s">
        <v>118</v>
      </c>
      <c r="D60" t="s">
        <v>7</v>
      </c>
      <c r="E60" t="s">
        <v>7</v>
      </c>
      <c r="F60" t="s">
        <v>88</v>
      </c>
      <c r="G60" t="s">
        <v>54</v>
      </c>
      <c r="H60" t="s">
        <v>55</v>
      </c>
      <c r="I60">
        <v>2022</v>
      </c>
      <c r="J60" t="s">
        <v>40</v>
      </c>
      <c r="K60" s="39">
        <v>1325</v>
      </c>
      <c r="L60" s="1"/>
    </row>
    <row r="61" spans="1:13" x14ac:dyDescent="0.25">
      <c r="A61" s="2">
        <v>60</v>
      </c>
      <c r="B61" t="s">
        <v>50</v>
      </c>
      <c r="C61" t="s">
        <v>117</v>
      </c>
      <c r="D61" t="s">
        <v>7</v>
      </c>
      <c r="E61" t="s">
        <v>7</v>
      </c>
      <c r="F61" t="s">
        <v>88</v>
      </c>
      <c r="G61" t="s">
        <v>54</v>
      </c>
      <c r="H61" t="s">
        <v>55</v>
      </c>
      <c r="I61">
        <v>2021</v>
      </c>
      <c r="J61" t="s">
        <v>40</v>
      </c>
      <c r="K61" s="39">
        <v>1025</v>
      </c>
      <c r="L61" s="1"/>
    </row>
    <row r="62" spans="1:13" x14ac:dyDescent="0.25">
      <c r="A62" s="2">
        <v>61</v>
      </c>
      <c r="B62" t="s">
        <v>50</v>
      </c>
      <c r="C62" t="s">
        <v>117</v>
      </c>
      <c r="D62" t="s">
        <v>7</v>
      </c>
      <c r="E62" t="s">
        <v>7</v>
      </c>
      <c r="F62" t="s">
        <v>88</v>
      </c>
      <c r="G62" t="s">
        <v>54</v>
      </c>
      <c r="H62" t="s">
        <v>55</v>
      </c>
      <c r="I62">
        <v>2022</v>
      </c>
      <c r="J62" t="s">
        <v>40</v>
      </c>
      <c r="K62" s="39">
        <v>1505</v>
      </c>
      <c r="L62" s="1"/>
    </row>
    <row r="63" spans="1:13" x14ac:dyDescent="0.25">
      <c r="A63" s="2">
        <v>62</v>
      </c>
      <c r="B63" t="s">
        <v>50</v>
      </c>
      <c r="C63" t="s">
        <v>117</v>
      </c>
      <c r="D63" t="s">
        <v>7</v>
      </c>
      <c r="E63" t="s">
        <v>7</v>
      </c>
      <c r="F63" t="s">
        <v>88</v>
      </c>
      <c r="G63" t="s">
        <v>54</v>
      </c>
      <c r="H63" t="s">
        <v>56</v>
      </c>
      <c r="I63">
        <v>2022</v>
      </c>
      <c r="J63" t="s">
        <v>40</v>
      </c>
      <c r="K63" s="39">
        <v>3000</v>
      </c>
      <c r="L63" s="1"/>
    </row>
    <row r="64" spans="1:13" x14ac:dyDescent="0.25">
      <c r="A64" s="2">
        <v>63</v>
      </c>
      <c r="B64" t="s">
        <v>50</v>
      </c>
      <c r="C64" t="s">
        <v>117</v>
      </c>
      <c r="D64" t="s">
        <v>7</v>
      </c>
      <c r="E64" t="s">
        <v>7</v>
      </c>
      <c r="F64" t="s">
        <v>88</v>
      </c>
      <c r="G64" t="s">
        <v>54</v>
      </c>
      <c r="H64" t="s">
        <v>56</v>
      </c>
      <c r="I64">
        <v>2023</v>
      </c>
      <c r="J64" t="s">
        <v>40</v>
      </c>
      <c r="K64" s="39">
        <v>10000</v>
      </c>
      <c r="L64" s="1"/>
    </row>
    <row r="65" spans="1:12" x14ac:dyDescent="0.25">
      <c r="A65" s="2">
        <v>64</v>
      </c>
      <c r="B65" t="s">
        <v>50</v>
      </c>
      <c r="C65" t="s">
        <v>117</v>
      </c>
      <c r="D65" t="s">
        <v>7</v>
      </c>
      <c r="E65" t="s">
        <v>7</v>
      </c>
      <c r="F65" t="s">
        <v>88</v>
      </c>
      <c r="G65" t="s">
        <v>54</v>
      </c>
      <c r="H65" t="s">
        <v>56</v>
      </c>
      <c r="I65">
        <v>2024</v>
      </c>
      <c r="J65" t="s">
        <v>40</v>
      </c>
      <c r="K65" s="39">
        <v>24000</v>
      </c>
      <c r="L65" s="1"/>
    </row>
    <row r="66" spans="1:12" x14ac:dyDescent="0.25">
      <c r="A66" s="2">
        <v>65</v>
      </c>
      <c r="B66" t="s">
        <v>50</v>
      </c>
      <c r="C66" t="s">
        <v>117</v>
      </c>
      <c r="D66" t="s">
        <v>7</v>
      </c>
      <c r="E66" t="s">
        <v>7</v>
      </c>
      <c r="F66" t="s">
        <v>88</v>
      </c>
      <c r="G66" t="s">
        <v>54</v>
      </c>
      <c r="H66" t="s">
        <v>56</v>
      </c>
      <c r="I66">
        <v>2025</v>
      </c>
      <c r="J66" t="s">
        <v>40</v>
      </c>
      <c r="K66" s="39">
        <v>31000</v>
      </c>
      <c r="L66" s="1"/>
    </row>
    <row r="67" spans="1:12" x14ac:dyDescent="0.25">
      <c r="A67" s="2">
        <v>66</v>
      </c>
      <c r="B67" t="s">
        <v>50</v>
      </c>
      <c r="C67" t="s">
        <v>51</v>
      </c>
      <c r="D67" t="s">
        <v>7</v>
      </c>
      <c r="E67" t="s">
        <v>7</v>
      </c>
      <c r="F67" t="s">
        <v>88</v>
      </c>
      <c r="G67" t="s">
        <v>54</v>
      </c>
      <c r="H67" t="s">
        <v>56</v>
      </c>
      <c r="I67">
        <v>2021</v>
      </c>
      <c r="J67" t="s">
        <v>41</v>
      </c>
      <c r="K67" s="39">
        <v>72</v>
      </c>
      <c r="L67" s="1"/>
    </row>
    <row r="68" spans="1:12" x14ac:dyDescent="0.25">
      <c r="A68" s="2">
        <v>67</v>
      </c>
      <c r="B68" t="s">
        <v>50</v>
      </c>
      <c r="C68" t="s">
        <v>51</v>
      </c>
      <c r="D68" t="s">
        <v>7</v>
      </c>
      <c r="E68" t="s">
        <v>7</v>
      </c>
      <c r="F68" t="s">
        <v>88</v>
      </c>
      <c r="G68" t="s">
        <v>54</v>
      </c>
      <c r="H68" t="s">
        <v>56</v>
      </c>
      <c r="I68">
        <v>2022</v>
      </c>
      <c r="J68" t="s">
        <v>41</v>
      </c>
      <c r="K68" s="39">
        <v>355</v>
      </c>
      <c r="L68" s="1"/>
    </row>
    <row r="69" spans="1:12" x14ac:dyDescent="0.25">
      <c r="A69" s="2">
        <v>68</v>
      </c>
      <c r="B69" t="s">
        <v>50</v>
      </c>
      <c r="C69" t="s">
        <v>51</v>
      </c>
      <c r="D69" t="s">
        <v>7</v>
      </c>
      <c r="E69" t="s">
        <v>7</v>
      </c>
      <c r="F69" t="s">
        <v>88</v>
      </c>
      <c r="G69" t="s">
        <v>54</v>
      </c>
      <c r="H69" t="s">
        <v>56</v>
      </c>
      <c r="I69">
        <v>2023</v>
      </c>
      <c r="J69" t="s">
        <v>41</v>
      </c>
      <c r="K69" s="39">
        <v>355</v>
      </c>
      <c r="L69" s="1"/>
    </row>
    <row r="70" spans="1:12" x14ac:dyDescent="0.25">
      <c r="A70" s="2">
        <v>69</v>
      </c>
      <c r="B70" t="s">
        <v>50</v>
      </c>
      <c r="C70" t="s">
        <v>51</v>
      </c>
      <c r="D70" t="s">
        <v>7</v>
      </c>
      <c r="E70" t="s">
        <v>7</v>
      </c>
      <c r="F70" t="s">
        <v>88</v>
      </c>
      <c r="G70" t="s">
        <v>54</v>
      </c>
      <c r="H70" t="s">
        <v>56</v>
      </c>
      <c r="I70">
        <v>2024</v>
      </c>
      <c r="J70" t="s">
        <v>41</v>
      </c>
      <c r="K70" s="39">
        <v>355</v>
      </c>
      <c r="L70" s="1"/>
    </row>
    <row r="71" spans="1:12" x14ac:dyDescent="0.25">
      <c r="A71" s="2">
        <v>70</v>
      </c>
      <c r="B71" t="s">
        <v>50</v>
      </c>
      <c r="C71" t="s">
        <v>51</v>
      </c>
      <c r="D71" t="s">
        <v>7</v>
      </c>
      <c r="E71" t="s">
        <v>7</v>
      </c>
      <c r="F71" t="s">
        <v>88</v>
      </c>
      <c r="G71" t="s">
        <v>54</v>
      </c>
      <c r="H71" t="s">
        <v>56</v>
      </c>
      <c r="I71">
        <v>2025</v>
      </c>
      <c r="J71" t="s">
        <v>41</v>
      </c>
      <c r="K71" s="39">
        <v>355</v>
      </c>
      <c r="L71" s="1"/>
    </row>
    <row r="72" spans="1:12" x14ac:dyDescent="0.25">
      <c r="A72" s="2">
        <v>71</v>
      </c>
      <c r="B72" t="s">
        <v>23</v>
      </c>
      <c r="C72" t="s">
        <v>107</v>
      </c>
      <c r="D72" t="s">
        <v>13</v>
      </c>
      <c r="E72" t="s">
        <v>7</v>
      </c>
      <c r="F72" t="s">
        <v>84</v>
      </c>
      <c r="G72" t="s">
        <v>14</v>
      </c>
      <c r="H72" t="s">
        <v>55</v>
      </c>
      <c r="I72">
        <v>2022</v>
      </c>
      <c r="J72" t="s">
        <v>41</v>
      </c>
      <c r="K72" s="39">
        <v>1200</v>
      </c>
      <c r="L72" s="1"/>
    </row>
    <row r="73" spans="1:12" x14ac:dyDescent="0.25">
      <c r="A73" s="2">
        <v>72</v>
      </c>
      <c r="B73" t="s">
        <v>23</v>
      </c>
      <c r="C73" t="s">
        <v>107</v>
      </c>
      <c r="D73" t="s">
        <v>13</v>
      </c>
      <c r="E73" t="s">
        <v>7</v>
      </c>
      <c r="F73" t="s">
        <v>84</v>
      </c>
      <c r="G73" t="s">
        <v>14</v>
      </c>
      <c r="H73" t="s">
        <v>55</v>
      </c>
      <c r="I73">
        <v>2023</v>
      </c>
      <c r="J73" t="s">
        <v>41</v>
      </c>
      <c r="K73" s="39">
        <v>500</v>
      </c>
      <c r="L73" s="1"/>
    </row>
    <row r="74" spans="1:12" x14ac:dyDescent="0.25">
      <c r="A74" s="2">
        <v>73</v>
      </c>
      <c r="B74" t="s">
        <v>23</v>
      </c>
      <c r="C74" t="s">
        <v>107</v>
      </c>
      <c r="D74" t="s">
        <v>13</v>
      </c>
      <c r="E74" t="s">
        <v>7</v>
      </c>
      <c r="F74" t="s">
        <v>84</v>
      </c>
      <c r="G74" t="s">
        <v>14</v>
      </c>
      <c r="H74" t="s">
        <v>56</v>
      </c>
      <c r="I74">
        <v>2024</v>
      </c>
      <c r="J74" t="s">
        <v>41</v>
      </c>
      <c r="K74" s="39">
        <v>2799.4994999999999</v>
      </c>
      <c r="L74" s="1"/>
    </row>
    <row r="75" spans="1:12" x14ac:dyDescent="0.25">
      <c r="A75" s="2">
        <v>74</v>
      </c>
      <c r="B75" t="s">
        <v>23</v>
      </c>
      <c r="C75" t="s">
        <v>107</v>
      </c>
      <c r="D75" t="s">
        <v>13</v>
      </c>
      <c r="E75" t="s">
        <v>7</v>
      </c>
      <c r="F75" t="s">
        <v>84</v>
      </c>
      <c r="G75" t="s">
        <v>14</v>
      </c>
      <c r="H75" t="s">
        <v>56</v>
      </c>
      <c r="I75">
        <v>2024</v>
      </c>
      <c r="J75" t="s">
        <v>42</v>
      </c>
      <c r="K75" s="39">
        <v>630</v>
      </c>
      <c r="L75" s="1"/>
    </row>
    <row r="76" spans="1:12" x14ac:dyDescent="0.25">
      <c r="A76" s="2">
        <v>75</v>
      </c>
      <c r="B76" t="s">
        <v>23</v>
      </c>
      <c r="C76" t="s">
        <v>107</v>
      </c>
      <c r="D76" t="s">
        <v>13</v>
      </c>
      <c r="E76" t="s">
        <v>7</v>
      </c>
      <c r="F76" t="s">
        <v>84</v>
      </c>
      <c r="G76" t="s">
        <v>14</v>
      </c>
      <c r="H76" t="s">
        <v>56</v>
      </c>
      <c r="I76">
        <v>2025</v>
      </c>
      <c r="J76" t="s">
        <v>41</v>
      </c>
      <c r="K76" s="39">
        <v>4094.42</v>
      </c>
      <c r="L76" s="1"/>
    </row>
    <row r="77" spans="1:12" x14ac:dyDescent="0.25">
      <c r="A77" s="2">
        <v>76</v>
      </c>
      <c r="B77" t="s">
        <v>23</v>
      </c>
      <c r="C77" t="s">
        <v>107</v>
      </c>
      <c r="D77" t="s">
        <v>13</v>
      </c>
      <c r="E77" t="s">
        <v>7</v>
      </c>
      <c r="F77" t="s">
        <v>84</v>
      </c>
      <c r="G77" t="s">
        <v>14</v>
      </c>
      <c r="H77" t="s">
        <v>56</v>
      </c>
      <c r="I77">
        <v>2025</v>
      </c>
      <c r="J77" t="s">
        <v>42</v>
      </c>
      <c r="K77" s="39">
        <v>810</v>
      </c>
      <c r="L77" s="1"/>
    </row>
    <row r="78" spans="1:12" x14ac:dyDescent="0.25">
      <c r="A78" s="2">
        <v>77</v>
      </c>
      <c r="B78" t="s">
        <v>23</v>
      </c>
      <c r="C78" t="s">
        <v>133</v>
      </c>
      <c r="D78" t="s">
        <v>13</v>
      </c>
      <c r="E78" t="s">
        <v>7</v>
      </c>
      <c r="F78" t="s">
        <v>84</v>
      </c>
      <c r="G78" t="s">
        <v>14</v>
      </c>
      <c r="H78" t="s">
        <v>55</v>
      </c>
      <c r="I78">
        <v>2022</v>
      </c>
      <c r="J78" t="s">
        <v>41</v>
      </c>
      <c r="K78" s="39">
        <v>480</v>
      </c>
      <c r="L78" s="1"/>
    </row>
    <row r="79" spans="1:12" x14ac:dyDescent="0.25">
      <c r="A79" s="2">
        <v>78</v>
      </c>
      <c r="B79" t="s">
        <v>23</v>
      </c>
      <c r="C79" t="s">
        <v>133</v>
      </c>
      <c r="D79" t="s">
        <v>13</v>
      </c>
      <c r="E79" t="s">
        <v>7</v>
      </c>
      <c r="F79" t="s">
        <v>84</v>
      </c>
      <c r="G79" t="s">
        <v>14</v>
      </c>
      <c r="H79" t="s">
        <v>55</v>
      </c>
      <c r="I79">
        <v>2023</v>
      </c>
      <c r="J79" t="s">
        <v>41</v>
      </c>
      <c r="K79" s="39">
        <v>200</v>
      </c>
      <c r="L79" s="1"/>
    </row>
    <row r="80" spans="1:12" x14ac:dyDescent="0.25">
      <c r="A80" s="2">
        <v>79</v>
      </c>
      <c r="B80" t="s">
        <v>23</v>
      </c>
      <c r="C80" t="s">
        <v>133</v>
      </c>
      <c r="D80" t="s">
        <v>13</v>
      </c>
      <c r="E80" t="s">
        <v>7</v>
      </c>
      <c r="F80" t="s">
        <v>84</v>
      </c>
      <c r="G80" t="s">
        <v>14</v>
      </c>
      <c r="H80" t="s">
        <v>56</v>
      </c>
      <c r="I80">
        <v>2024</v>
      </c>
      <c r="J80" t="s">
        <v>41</v>
      </c>
      <c r="K80" s="39">
        <v>1119.7998</v>
      </c>
      <c r="L80" s="1"/>
    </row>
    <row r="81" spans="1:12" x14ac:dyDescent="0.25">
      <c r="A81" s="2">
        <v>80</v>
      </c>
      <c r="B81" t="s">
        <v>23</v>
      </c>
      <c r="C81" t="s">
        <v>133</v>
      </c>
      <c r="D81" t="s">
        <v>13</v>
      </c>
      <c r="E81" t="s">
        <v>7</v>
      </c>
      <c r="F81" t="s">
        <v>84</v>
      </c>
      <c r="G81" t="s">
        <v>14</v>
      </c>
      <c r="H81" t="s">
        <v>56</v>
      </c>
      <c r="I81">
        <v>2024</v>
      </c>
      <c r="J81" t="s">
        <v>42</v>
      </c>
      <c r="K81" s="39">
        <v>252</v>
      </c>
      <c r="L81" s="1"/>
    </row>
    <row r="82" spans="1:12" x14ac:dyDescent="0.25">
      <c r="A82" s="2">
        <v>81</v>
      </c>
      <c r="B82" t="s">
        <v>23</v>
      </c>
      <c r="C82" t="s">
        <v>133</v>
      </c>
      <c r="D82" t="s">
        <v>13</v>
      </c>
      <c r="E82" t="s">
        <v>7</v>
      </c>
      <c r="F82" t="s">
        <v>84</v>
      </c>
      <c r="G82" t="s">
        <v>14</v>
      </c>
      <c r="H82" t="s">
        <v>56</v>
      </c>
      <c r="I82">
        <v>2025</v>
      </c>
      <c r="J82" t="s">
        <v>41</v>
      </c>
      <c r="K82" s="39">
        <v>1637.768</v>
      </c>
      <c r="L82" s="1"/>
    </row>
    <row r="83" spans="1:12" x14ac:dyDescent="0.25">
      <c r="A83" s="2">
        <v>82</v>
      </c>
      <c r="B83" t="s">
        <v>23</v>
      </c>
      <c r="C83" t="s">
        <v>133</v>
      </c>
      <c r="D83" t="s">
        <v>13</v>
      </c>
      <c r="E83" t="s">
        <v>7</v>
      </c>
      <c r="F83" t="s">
        <v>84</v>
      </c>
      <c r="G83" t="s">
        <v>14</v>
      </c>
      <c r="H83" t="s">
        <v>56</v>
      </c>
      <c r="I83">
        <v>2025</v>
      </c>
      <c r="J83" t="s">
        <v>42</v>
      </c>
      <c r="K83" s="39">
        <v>324</v>
      </c>
      <c r="L83" s="1"/>
    </row>
    <row r="84" spans="1:12" x14ac:dyDescent="0.25">
      <c r="A84" s="2">
        <v>83</v>
      </c>
      <c r="B84" t="s">
        <v>23</v>
      </c>
      <c r="C84" t="s">
        <v>115</v>
      </c>
      <c r="D84" t="s">
        <v>13</v>
      </c>
      <c r="E84" t="s">
        <v>7</v>
      </c>
      <c r="F84" t="s">
        <v>84</v>
      </c>
      <c r="G84" t="s">
        <v>14</v>
      </c>
      <c r="H84" t="s">
        <v>55</v>
      </c>
      <c r="I84">
        <v>2022</v>
      </c>
      <c r="J84" t="s">
        <v>41</v>
      </c>
      <c r="K84" s="39">
        <v>480</v>
      </c>
      <c r="L84" s="1"/>
    </row>
    <row r="85" spans="1:12" x14ac:dyDescent="0.25">
      <c r="A85" s="2">
        <v>84</v>
      </c>
      <c r="B85" t="s">
        <v>23</v>
      </c>
      <c r="C85" t="s">
        <v>115</v>
      </c>
      <c r="D85" t="s">
        <v>13</v>
      </c>
      <c r="E85" t="s">
        <v>7</v>
      </c>
      <c r="F85" t="s">
        <v>84</v>
      </c>
      <c r="G85" t="s">
        <v>14</v>
      </c>
      <c r="H85" t="s">
        <v>55</v>
      </c>
      <c r="I85">
        <v>2023</v>
      </c>
      <c r="J85" t="s">
        <v>41</v>
      </c>
      <c r="K85" s="39">
        <v>200</v>
      </c>
      <c r="L85" s="1"/>
    </row>
    <row r="86" spans="1:12" x14ac:dyDescent="0.25">
      <c r="A86" s="2">
        <v>85</v>
      </c>
      <c r="B86" t="s">
        <v>23</v>
      </c>
      <c r="C86" t="s">
        <v>115</v>
      </c>
      <c r="D86" t="s">
        <v>13</v>
      </c>
      <c r="E86" t="s">
        <v>7</v>
      </c>
      <c r="F86" t="s">
        <v>84</v>
      </c>
      <c r="G86" t="s">
        <v>14</v>
      </c>
      <c r="H86" t="s">
        <v>56</v>
      </c>
      <c r="I86">
        <v>2024</v>
      </c>
      <c r="J86" t="s">
        <v>41</v>
      </c>
      <c r="K86" s="39">
        <v>1119.7998</v>
      </c>
      <c r="L86" s="1"/>
    </row>
    <row r="87" spans="1:12" x14ac:dyDescent="0.25">
      <c r="A87" s="2">
        <v>86</v>
      </c>
      <c r="B87" t="s">
        <v>23</v>
      </c>
      <c r="C87" t="s">
        <v>115</v>
      </c>
      <c r="D87" t="s">
        <v>13</v>
      </c>
      <c r="E87" t="s">
        <v>7</v>
      </c>
      <c r="F87" t="s">
        <v>84</v>
      </c>
      <c r="G87" t="s">
        <v>14</v>
      </c>
      <c r="H87" t="s">
        <v>56</v>
      </c>
      <c r="I87">
        <v>2024</v>
      </c>
      <c r="J87" t="s">
        <v>42</v>
      </c>
      <c r="K87" s="39">
        <v>252</v>
      </c>
      <c r="L87" s="1"/>
    </row>
    <row r="88" spans="1:12" x14ac:dyDescent="0.25">
      <c r="A88" s="2">
        <v>87</v>
      </c>
      <c r="B88" t="s">
        <v>23</v>
      </c>
      <c r="C88" t="s">
        <v>115</v>
      </c>
      <c r="D88" t="s">
        <v>13</v>
      </c>
      <c r="E88" t="s">
        <v>7</v>
      </c>
      <c r="F88" t="s">
        <v>84</v>
      </c>
      <c r="G88" t="s">
        <v>14</v>
      </c>
      <c r="H88" t="s">
        <v>56</v>
      </c>
      <c r="I88">
        <v>2025</v>
      </c>
      <c r="J88" t="s">
        <v>41</v>
      </c>
      <c r="K88" s="39">
        <v>1637.768</v>
      </c>
      <c r="L88" s="1"/>
    </row>
    <row r="89" spans="1:12" x14ac:dyDescent="0.25">
      <c r="A89" s="2">
        <v>88</v>
      </c>
      <c r="B89" t="s">
        <v>23</v>
      </c>
      <c r="C89" t="s">
        <v>115</v>
      </c>
      <c r="D89" t="s">
        <v>13</v>
      </c>
      <c r="E89" t="s">
        <v>7</v>
      </c>
      <c r="F89" t="s">
        <v>84</v>
      </c>
      <c r="G89" t="s">
        <v>14</v>
      </c>
      <c r="H89" t="s">
        <v>56</v>
      </c>
      <c r="I89">
        <v>2025</v>
      </c>
      <c r="J89" t="s">
        <v>42</v>
      </c>
      <c r="K89" s="39">
        <v>324</v>
      </c>
      <c r="L89" s="1"/>
    </row>
    <row r="90" spans="1:12" x14ac:dyDescent="0.25">
      <c r="A90" s="2">
        <v>89</v>
      </c>
      <c r="B90" t="s">
        <v>23</v>
      </c>
      <c r="C90" t="s">
        <v>114</v>
      </c>
      <c r="D90" t="s">
        <v>13</v>
      </c>
      <c r="E90" t="s">
        <v>7</v>
      </c>
      <c r="F90" t="s">
        <v>84</v>
      </c>
      <c r="G90" t="s">
        <v>14</v>
      </c>
      <c r="H90" t="s">
        <v>55</v>
      </c>
      <c r="I90">
        <v>2022</v>
      </c>
      <c r="J90" t="s">
        <v>41</v>
      </c>
      <c r="K90" s="39">
        <v>240</v>
      </c>
      <c r="L90" s="1"/>
    </row>
    <row r="91" spans="1:12" x14ac:dyDescent="0.25">
      <c r="A91" s="2">
        <v>90</v>
      </c>
      <c r="B91" t="s">
        <v>23</v>
      </c>
      <c r="C91" t="s">
        <v>114</v>
      </c>
      <c r="D91" t="s">
        <v>13</v>
      </c>
      <c r="E91" t="s">
        <v>7</v>
      </c>
      <c r="F91" t="s">
        <v>84</v>
      </c>
      <c r="G91" t="s">
        <v>14</v>
      </c>
      <c r="H91" t="s">
        <v>55</v>
      </c>
      <c r="I91">
        <v>2023</v>
      </c>
      <c r="J91" t="s">
        <v>41</v>
      </c>
      <c r="K91" s="39">
        <v>100</v>
      </c>
      <c r="L91" s="1"/>
    </row>
    <row r="92" spans="1:12" x14ac:dyDescent="0.25">
      <c r="A92" s="2">
        <v>91</v>
      </c>
      <c r="B92" t="s">
        <v>23</v>
      </c>
      <c r="C92" t="s">
        <v>114</v>
      </c>
      <c r="D92" t="s">
        <v>13</v>
      </c>
      <c r="E92" t="s">
        <v>7</v>
      </c>
      <c r="F92" t="s">
        <v>84</v>
      </c>
      <c r="G92" t="s">
        <v>14</v>
      </c>
      <c r="H92" t="s">
        <v>56</v>
      </c>
      <c r="I92">
        <v>2024</v>
      </c>
      <c r="J92" t="s">
        <v>41</v>
      </c>
      <c r="K92" s="39">
        <v>559.8999</v>
      </c>
      <c r="L92" s="1"/>
    </row>
    <row r="93" spans="1:12" x14ac:dyDescent="0.25">
      <c r="A93" s="2">
        <v>92</v>
      </c>
      <c r="B93" t="s">
        <v>23</v>
      </c>
      <c r="C93" t="s">
        <v>114</v>
      </c>
      <c r="D93" t="s">
        <v>13</v>
      </c>
      <c r="E93" t="s">
        <v>7</v>
      </c>
      <c r="F93" t="s">
        <v>84</v>
      </c>
      <c r="G93" t="s">
        <v>14</v>
      </c>
      <c r="H93" t="s">
        <v>56</v>
      </c>
      <c r="I93">
        <v>2024</v>
      </c>
      <c r="J93" t="s">
        <v>42</v>
      </c>
      <c r="K93" s="39">
        <v>126</v>
      </c>
      <c r="L93" s="1"/>
    </row>
    <row r="94" spans="1:12" x14ac:dyDescent="0.25">
      <c r="A94" s="2">
        <v>93</v>
      </c>
      <c r="B94" t="s">
        <v>23</v>
      </c>
      <c r="C94" t="s">
        <v>114</v>
      </c>
      <c r="D94" t="s">
        <v>13</v>
      </c>
      <c r="E94" t="s">
        <v>7</v>
      </c>
      <c r="F94" t="s">
        <v>84</v>
      </c>
      <c r="G94" t="s">
        <v>14</v>
      </c>
      <c r="H94" t="s">
        <v>56</v>
      </c>
      <c r="I94">
        <v>2025</v>
      </c>
      <c r="J94" t="s">
        <v>41</v>
      </c>
      <c r="K94" s="39">
        <v>818.88400000000001</v>
      </c>
      <c r="L94" s="1"/>
    </row>
    <row r="95" spans="1:12" x14ac:dyDescent="0.25">
      <c r="A95" s="2">
        <v>94</v>
      </c>
      <c r="B95" t="s">
        <v>23</v>
      </c>
      <c r="C95" t="s">
        <v>114</v>
      </c>
      <c r="D95" t="s">
        <v>13</v>
      </c>
      <c r="E95" t="s">
        <v>7</v>
      </c>
      <c r="F95" t="s">
        <v>84</v>
      </c>
      <c r="G95" t="s">
        <v>14</v>
      </c>
      <c r="H95" t="s">
        <v>56</v>
      </c>
      <c r="I95">
        <v>2025</v>
      </c>
      <c r="J95" t="s">
        <v>42</v>
      </c>
      <c r="K95" s="39">
        <v>162</v>
      </c>
      <c r="L95" s="1"/>
    </row>
    <row r="96" spans="1:12" x14ac:dyDescent="0.25">
      <c r="A96" s="2">
        <v>95</v>
      </c>
      <c r="B96" t="s">
        <v>23</v>
      </c>
      <c r="C96" t="s">
        <v>104</v>
      </c>
      <c r="D96" t="s">
        <v>13</v>
      </c>
      <c r="E96" t="s">
        <v>7</v>
      </c>
      <c r="F96" t="s">
        <v>84</v>
      </c>
      <c r="G96" t="s">
        <v>14</v>
      </c>
      <c r="H96" t="s">
        <v>55</v>
      </c>
      <c r="I96">
        <v>2021</v>
      </c>
      <c r="J96" t="s">
        <v>41</v>
      </c>
      <c r="K96" s="39">
        <v>99.6</v>
      </c>
      <c r="L96" s="1"/>
    </row>
    <row r="97" spans="1:12" x14ac:dyDescent="0.25">
      <c r="A97" s="2">
        <v>96</v>
      </c>
      <c r="B97" t="s">
        <v>23</v>
      </c>
      <c r="C97" t="s">
        <v>104</v>
      </c>
      <c r="D97" t="s">
        <v>13</v>
      </c>
      <c r="E97" t="s">
        <v>7</v>
      </c>
      <c r="F97" t="s">
        <v>84</v>
      </c>
      <c r="G97" t="s">
        <v>14</v>
      </c>
      <c r="H97" t="s">
        <v>55</v>
      </c>
      <c r="I97">
        <v>2022</v>
      </c>
      <c r="J97" t="s">
        <v>41</v>
      </c>
      <c r="K97" s="39">
        <v>603.6</v>
      </c>
      <c r="L97" s="1"/>
    </row>
    <row r="98" spans="1:12" x14ac:dyDescent="0.25">
      <c r="A98" s="2">
        <v>97</v>
      </c>
      <c r="B98" t="s">
        <v>23</v>
      </c>
      <c r="C98" t="s">
        <v>104</v>
      </c>
      <c r="D98" t="s">
        <v>13</v>
      </c>
      <c r="E98" t="s">
        <v>7</v>
      </c>
      <c r="F98" t="s">
        <v>84</v>
      </c>
      <c r="G98" t="s">
        <v>14</v>
      </c>
      <c r="H98" t="s">
        <v>55</v>
      </c>
      <c r="I98">
        <v>2023</v>
      </c>
      <c r="J98" t="s">
        <v>41</v>
      </c>
      <c r="K98" s="39">
        <v>543.6</v>
      </c>
      <c r="L98" s="1"/>
    </row>
    <row r="99" spans="1:12" x14ac:dyDescent="0.25">
      <c r="A99" s="2">
        <v>98</v>
      </c>
      <c r="B99" t="s">
        <v>23</v>
      </c>
      <c r="C99" t="s">
        <v>104</v>
      </c>
      <c r="D99" t="s">
        <v>13</v>
      </c>
      <c r="E99" t="s">
        <v>7</v>
      </c>
      <c r="F99" t="s">
        <v>84</v>
      </c>
      <c r="G99" t="s">
        <v>14</v>
      </c>
      <c r="H99" t="s">
        <v>56</v>
      </c>
      <c r="I99">
        <v>2023</v>
      </c>
      <c r="J99" t="s">
        <v>41</v>
      </c>
      <c r="K99" s="39">
        <v>160.43369999999999</v>
      </c>
      <c r="L99" s="1"/>
    </row>
    <row r="100" spans="1:12" x14ac:dyDescent="0.25">
      <c r="A100" s="2">
        <v>99</v>
      </c>
      <c r="B100" t="s">
        <v>23</v>
      </c>
      <c r="C100" t="s">
        <v>104</v>
      </c>
      <c r="D100" t="s">
        <v>13</v>
      </c>
      <c r="E100" t="s">
        <v>7</v>
      </c>
      <c r="F100" t="s">
        <v>84</v>
      </c>
      <c r="G100" t="s">
        <v>14</v>
      </c>
      <c r="H100" t="s">
        <v>56</v>
      </c>
      <c r="I100">
        <v>2023</v>
      </c>
      <c r="J100" t="s">
        <v>42</v>
      </c>
      <c r="K100" s="39">
        <v>81</v>
      </c>
      <c r="L100" s="1"/>
    </row>
    <row r="101" spans="1:12" x14ac:dyDescent="0.25">
      <c r="A101" s="2">
        <v>100</v>
      </c>
      <c r="B101" t="s">
        <v>23</v>
      </c>
      <c r="C101" t="s">
        <v>104</v>
      </c>
      <c r="D101" t="s">
        <v>13</v>
      </c>
      <c r="E101" t="s">
        <v>7</v>
      </c>
      <c r="F101" t="s">
        <v>84</v>
      </c>
      <c r="G101" t="s">
        <v>14</v>
      </c>
      <c r="H101" t="s">
        <v>56</v>
      </c>
      <c r="I101">
        <v>2023</v>
      </c>
      <c r="J101" t="s">
        <v>5</v>
      </c>
      <c r="K101" s="39">
        <v>50.2881</v>
      </c>
      <c r="L101" s="1"/>
    </row>
    <row r="102" spans="1:12" x14ac:dyDescent="0.25">
      <c r="A102" s="2">
        <v>101</v>
      </c>
      <c r="B102" t="s">
        <v>23</v>
      </c>
      <c r="C102" t="s">
        <v>104</v>
      </c>
      <c r="D102" t="s">
        <v>13</v>
      </c>
      <c r="E102" t="s">
        <v>7</v>
      </c>
      <c r="F102" t="s">
        <v>84</v>
      </c>
      <c r="G102" t="s">
        <v>14</v>
      </c>
      <c r="H102" t="s">
        <v>56</v>
      </c>
      <c r="I102">
        <v>2024</v>
      </c>
      <c r="J102" t="s">
        <v>41</v>
      </c>
      <c r="K102" s="39">
        <v>470.0421</v>
      </c>
      <c r="L102" s="1"/>
    </row>
    <row r="103" spans="1:12" x14ac:dyDescent="0.25">
      <c r="A103" s="2">
        <v>102</v>
      </c>
      <c r="B103" t="s">
        <v>23</v>
      </c>
      <c r="C103" t="s">
        <v>104</v>
      </c>
      <c r="D103" t="s">
        <v>13</v>
      </c>
      <c r="E103" t="s">
        <v>7</v>
      </c>
      <c r="F103" t="s">
        <v>84</v>
      </c>
      <c r="G103" t="s">
        <v>14</v>
      </c>
      <c r="H103" t="s">
        <v>56</v>
      </c>
      <c r="I103">
        <v>2024</v>
      </c>
      <c r="J103" t="s">
        <v>42</v>
      </c>
      <c r="K103" s="39">
        <v>216</v>
      </c>
      <c r="L103" s="1"/>
    </row>
    <row r="104" spans="1:12" x14ac:dyDescent="0.25">
      <c r="A104" s="2">
        <v>103</v>
      </c>
      <c r="B104" t="s">
        <v>23</v>
      </c>
      <c r="C104" t="s">
        <v>104</v>
      </c>
      <c r="D104" t="s">
        <v>13</v>
      </c>
      <c r="E104" t="s">
        <v>7</v>
      </c>
      <c r="F104" t="s">
        <v>84</v>
      </c>
      <c r="G104" t="s">
        <v>14</v>
      </c>
      <c r="H104" t="s">
        <v>56</v>
      </c>
      <c r="I104">
        <v>2024</v>
      </c>
      <c r="J104" t="s">
        <v>5</v>
      </c>
      <c r="K104" s="39">
        <v>147.00960000000001</v>
      </c>
      <c r="L104" s="1"/>
    </row>
    <row r="105" spans="1:12" x14ac:dyDescent="0.25">
      <c r="A105" s="2">
        <v>104</v>
      </c>
      <c r="B105" t="s">
        <v>23</v>
      </c>
      <c r="C105" t="s">
        <v>104</v>
      </c>
      <c r="D105" t="s">
        <v>13</v>
      </c>
      <c r="E105" t="s">
        <v>7</v>
      </c>
      <c r="F105" t="s">
        <v>84</v>
      </c>
      <c r="G105" t="s">
        <v>14</v>
      </c>
      <c r="H105" t="s">
        <v>56</v>
      </c>
      <c r="I105">
        <v>2025</v>
      </c>
      <c r="J105" t="s">
        <v>41</v>
      </c>
      <c r="K105" s="39">
        <v>660.66060000000004</v>
      </c>
      <c r="L105" s="1"/>
    </row>
    <row r="106" spans="1:12" x14ac:dyDescent="0.25">
      <c r="A106" s="2">
        <v>105</v>
      </c>
      <c r="B106" t="s">
        <v>23</v>
      </c>
      <c r="C106" t="s">
        <v>104</v>
      </c>
      <c r="D106" t="s">
        <v>13</v>
      </c>
      <c r="E106" t="s">
        <v>7</v>
      </c>
      <c r="F106" t="s">
        <v>84</v>
      </c>
      <c r="G106" t="s">
        <v>14</v>
      </c>
      <c r="H106" t="s">
        <v>56</v>
      </c>
      <c r="I106">
        <v>2025</v>
      </c>
      <c r="J106" t="s">
        <v>42</v>
      </c>
      <c r="K106" s="39">
        <v>270</v>
      </c>
      <c r="L106" s="1"/>
    </row>
    <row r="107" spans="1:12" x14ac:dyDescent="0.25">
      <c r="A107" s="2">
        <v>106</v>
      </c>
      <c r="B107" t="s">
        <v>23</v>
      </c>
      <c r="C107" t="s">
        <v>104</v>
      </c>
      <c r="D107" t="s">
        <v>13</v>
      </c>
      <c r="E107" t="s">
        <v>7</v>
      </c>
      <c r="F107" t="s">
        <v>84</v>
      </c>
      <c r="G107" t="s">
        <v>14</v>
      </c>
      <c r="H107" t="s">
        <v>56</v>
      </c>
      <c r="I107">
        <v>2025</v>
      </c>
      <c r="J107" t="s">
        <v>5</v>
      </c>
      <c r="K107" s="39">
        <v>206.172</v>
      </c>
      <c r="L107" s="1"/>
    </row>
    <row r="108" spans="1:12" x14ac:dyDescent="0.25">
      <c r="A108" s="2">
        <v>107</v>
      </c>
      <c r="B108" t="s">
        <v>23</v>
      </c>
      <c r="C108" t="s">
        <v>110</v>
      </c>
      <c r="D108" t="s">
        <v>13</v>
      </c>
      <c r="E108" t="s">
        <v>7</v>
      </c>
      <c r="F108" t="s">
        <v>84</v>
      </c>
      <c r="G108" t="s">
        <v>14</v>
      </c>
      <c r="H108" t="s">
        <v>55</v>
      </c>
      <c r="I108">
        <v>2021</v>
      </c>
      <c r="J108" t="s">
        <v>41</v>
      </c>
      <c r="K108" s="39">
        <v>66.400000000000006</v>
      </c>
      <c r="L108" s="1"/>
    </row>
    <row r="109" spans="1:12" x14ac:dyDescent="0.25">
      <c r="A109" s="2">
        <v>108</v>
      </c>
      <c r="B109" t="s">
        <v>23</v>
      </c>
      <c r="C109" t="s">
        <v>110</v>
      </c>
      <c r="D109" t="s">
        <v>13</v>
      </c>
      <c r="E109" t="s">
        <v>7</v>
      </c>
      <c r="F109" t="s">
        <v>84</v>
      </c>
      <c r="G109" t="s">
        <v>14</v>
      </c>
      <c r="H109" t="s">
        <v>55</v>
      </c>
      <c r="I109">
        <v>2022</v>
      </c>
      <c r="J109" t="s">
        <v>41</v>
      </c>
      <c r="K109" s="39">
        <v>402.4</v>
      </c>
      <c r="L109" s="1"/>
    </row>
    <row r="110" spans="1:12" x14ac:dyDescent="0.25">
      <c r="A110" s="2">
        <v>109</v>
      </c>
      <c r="B110" t="s">
        <v>23</v>
      </c>
      <c r="C110" t="s">
        <v>110</v>
      </c>
      <c r="D110" t="s">
        <v>13</v>
      </c>
      <c r="E110" t="s">
        <v>7</v>
      </c>
      <c r="F110" t="s">
        <v>84</v>
      </c>
      <c r="G110" t="s">
        <v>14</v>
      </c>
      <c r="H110" t="s">
        <v>55</v>
      </c>
      <c r="I110">
        <v>2023</v>
      </c>
      <c r="J110" t="s">
        <v>41</v>
      </c>
      <c r="K110" s="39">
        <v>362.4</v>
      </c>
      <c r="L110" s="1"/>
    </row>
    <row r="111" spans="1:12" x14ac:dyDescent="0.25">
      <c r="A111" s="2">
        <v>110</v>
      </c>
      <c r="B111" t="s">
        <v>23</v>
      </c>
      <c r="C111" t="s">
        <v>110</v>
      </c>
      <c r="D111" t="s">
        <v>13</v>
      </c>
      <c r="E111" t="s">
        <v>7</v>
      </c>
      <c r="F111" t="s">
        <v>84</v>
      </c>
      <c r="G111" t="s">
        <v>14</v>
      </c>
      <c r="H111" t="s">
        <v>56</v>
      </c>
      <c r="I111">
        <v>2023</v>
      </c>
      <c r="J111" t="s">
        <v>41</v>
      </c>
      <c r="K111" s="39">
        <v>106.9558</v>
      </c>
      <c r="L111" s="1"/>
    </row>
    <row r="112" spans="1:12" x14ac:dyDescent="0.25">
      <c r="A112" s="2">
        <v>111</v>
      </c>
      <c r="B112" t="s">
        <v>23</v>
      </c>
      <c r="C112" t="s">
        <v>110</v>
      </c>
      <c r="D112" t="s">
        <v>13</v>
      </c>
      <c r="E112" t="s">
        <v>7</v>
      </c>
      <c r="F112" t="s">
        <v>84</v>
      </c>
      <c r="G112" t="s">
        <v>14</v>
      </c>
      <c r="H112" t="s">
        <v>56</v>
      </c>
      <c r="I112">
        <v>2023</v>
      </c>
      <c r="J112" t="s">
        <v>42</v>
      </c>
      <c r="K112" s="39">
        <v>54</v>
      </c>
      <c r="L112" s="1"/>
    </row>
    <row r="113" spans="1:12" x14ac:dyDescent="0.25">
      <c r="A113" s="2">
        <v>112</v>
      </c>
      <c r="B113" t="s">
        <v>23</v>
      </c>
      <c r="C113" t="s">
        <v>110</v>
      </c>
      <c r="D113" t="s">
        <v>13</v>
      </c>
      <c r="E113" t="s">
        <v>7</v>
      </c>
      <c r="F113" t="s">
        <v>84</v>
      </c>
      <c r="G113" t="s">
        <v>14</v>
      </c>
      <c r="H113" t="s">
        <v>56</v>
      </c>
      <c r="I113">
        <v>2023</v>
      </c>
      <c r="J113" t="s">
        <v>5</v>
      </c>
      <c r="K113" s="39">
        <v>33.525399999999998</v>
      </c>
      <c r="L113" s="1"/>
    </row>
    <row r="114" spans="1:12" x14ac:dyDescent="0.25">
      <c r="A114" s="2">
        <v>113</v>
      </c>
      <c r="B114" t="s">
        <v>23</v>
      </c>
      <c r="C114" t="s">
        <v>110</v>
      </c>
      <c r="D114" t="s">
        <v>13</v>
      </c>
      <c r="E114" t="s">
        <v>7</v>
      </c>
      <c r="F114" t="s">
        <v>84</v>
      </c>
      <c r="G114" t="s">
        <v>14</v>
      </c>
      <c r="H114" t="s">
        <v>56</v>
      </c>
      <c r="I114">
        <v>2024</v>
      </c>
      <c r="J114" t="s">
        <v>41</v>
      </c>
      <c r="K114" s="39">
        <v>313.3614</v>
      </c>
      <c r="L114" s="1"/>
    </row>
    <row r="115" spans="1:12" x14ac:dyDescent="0.25">
      <c r="A115" s="2">
        <v>114</v>
      </c>
      <c r="B115" t="s">
        <v>23</v>
      </c>
      <c r="C115" t="s">
        <v>110</v>
      </c>
      <c r="D115" t="s">
        <v>13</v>
      </c>
      <c r="E115" t="s">
        <v>7</v>
      </c>
      <c r="F115" t="s">
        <v>84</v>
      </c>
      <c r="G115" t="s">
        <v>14</v>
      </c>
      <c r="H115" t="s">
        <v>56</v>
      </c>
      <c r="I115">
        <v>2024</v>
      </c>
      <c r="J115" t="s">
        <v>42</v>
      </c>
      <c r="K115" s="39">
        <v>144</v>
      </c>
      <c r="L115" s="1"/>
    </row>
    <row r="116" spans="1:12" x14ac:dyDescent="0.25">
      <c r="A116" s="2">
        <v>115</v>
      </c>
      <c r="B116" t="s">
        <v>23</v>
      </c>
      <c r="C116" t="s">
        <v>110</v>
      </c>
      <c r="D116" t="s">
        <v>13</v>
      </c>
      <c r="E116" t="s">
        <v>7</v>
      </c>
      <c r="F116" t="s">
        <v>84</v>
      </c>
      <c r="G116" t="s">
        <v>14</v>
      </c>
      <c r="H116" t="s">
        <v>56</v>
      </c>
      <c r="I116">
        <v>2024</v>
      </c>
      <c r="J116" t="s">
        <v>5</v>
      </c>
      <c r="K116" s="39">
        <v>98.006399999999999</v>
      </c>
      <c r="L116" s="1"/>
    </row>
    <row r="117" spans="1:12" x14ac:dyDescent="0.25">
      <c r="A117" s="2">
        <v>116</v>
      </c>
      <c r="B117" t="s">
        <v>23</v>
      </c>
      <c r="C117" t="s">
        <v>110</v>
      </c>
      <c r="D117" t="s">
        <v>13</v>
      </c>
      <c r="E117" t="s">
        <v>7</v>
      </c>
      <c r="F117" t="s">
        <v>84</v>
      </c>
      <c r="G117" t="s">
        <v>14</v>
      </c>
      <c r="H117" t="s">
        <v>56</v>
      </c>
      <c r="I117">
        <v>2025</v>
      </c>
      <c r="J117" t="s">
        <v>41</v>
      </c>
      <c r="K117" s="39">
        <v>440.44040000000001</v>
      </c>
      <c r="L117" s="1"/>
    </row>
    <row r="118" spans="1:12" x14ac:dyDescent="0.25">
      <c r="A118" s="2">
        <v>117</v>
      </c>
      <c r="B118" t="s">
        <v>23</v>
      </c>
      <c r="C118" t="s">
        <v>110</v>
      </c>
      <c r="D118" t="s">
        <v>13</v>
      </c>
      <c r="E118" t="s">
        <v>7</v>
      </c>
      <c r="F118" t="s">
        <v>84</v>
      </c>
      <c r="G118" t="s">
        <v>14</v>
      </c>
      <c r="H118" t="s">
        <v>56</v>
      </c>
      <c r="I118">
        <v>2025</v>
      </c>
      <c r="J118" t="s">
        <v>42</v>
      </c>
      <c r="K118" s="39">
        <v>180</v>
      </c>
      <c r="L118" s="1"/>
    </row>
    <row r="119" spans="1:12" x14ac:dyDescent="0.25">
      <c r="A119" s="2">
        <v>118</v>
      </c>
      <c r="B119" t="s">
        <v>23</v>
      </c>
      <c r="C119" t="s">
        <v>110</v>
      </c>
      <c r="D119" t="s">
        <v>13</v>
      </c>
      <c r="E119" t="s">
        <v>7</v>
      </c>
      <c r="F119" t="s">
        <v>84</v>
      </c>
      <c r="G119" t="s">
        <v>14</v>
      </c>
      <c r="H119" t="s">
        <v>56</v>
      </c>
      <c r="I119">
        <v>2025</v>
      </c>
      <c r="J119" t="s">
        <v>5</v>
      </c>
      <c r="K119" s="39">
        <v>137.44800000000001</v>
      </c>
      <c r="L119" s="1"/>
    </row>
    <row r="120" spans="1:12" x14ac:dyDescent="0.25">
      <c r="A120" s="2">
        <v>119</v>
      </c>
      <c r="B120" t="s">
        <v>23</v>
      </c>
      <c r="C120" t="s">
        <v>112</v>
      </c>
      <c r="D120" t="s">
        <v>13</v>
      </c>
      <c r="E120" t="s">
        <v>7</v>
      </c>
      <c r="F120" t="s">
        <v>84</v>
      </c>
      <c r="G120" t="s">
        <v>14</v>
      </c>
      <c r="H120" t="s">
        <v>55</v>
      </c>
      <c r="I120">
        <v>2021</v>
      </c>
      <c r="J120" t="s">
        <v>41</v>
      </c>
      <c r="K120" s="39">
        <v>66.400000000000006</v>
      </c>
      <c r="L120" s="1"/>
    </row>
    <row r="121" spans="1:12" x14ac:dyDescent="0.25">
      <c r="A121" s="2">
        <v>120</v>
      </c>
      <c r="B121" t="s">
        <v>23</v>
      </c>
      <c r="C121" t="s">
        <v>112</v>
      </c>
      <c r="D121" t="s">
        <v>13</v>
      </c>
      <c r="E121" t="s">
        <v>7</v>
      </c>
      <c r="F121" t="s">
        <v>84</v>
      </c>
      <c r="G121" t="s">
        <v>14</v>
      </c>
      <c r="H121" t="s">
        <v>55</v>
      </c>
      <c r="I121">
        <v>2022</v>
      </c>
      <c r="J121" t="s">
        <v>41</v>
      </c>
      <c r="K121" s="39">
        <v>402.4</v>
      </c>
      <c r="L121" s="1"/>
    </row>
    <row r="122" spans="1:12" x14ac:dyDescent="0.25">
      <c r="A122" s="2">
        <v>121</v>
      </c>
      <c r="B122" t="s">
        <v>23</v>
      </c>
      <c r="C122" t="s">
        <v>112</v>
      </c>
      <c r="D122" t="s">
        <v>13</v>
      </c>
      <c r="E122" t="s">
        <v>7</v>
      </c>
      <c r="F122" t="s">
        <v>84</v>
      </c>
      <c r="G122" t="s">
        <v>14</v>
      </c>
      <c r="H122" t="s">
        <v>55</v>
      </c>
      <c r="I122">
        <v>2023</v>
      </c>
      <c r="J122" t="s">
        <v>41</v>
      </c>
      <c r="K122" s="39">
        <v>362.4</v>
      </c>
      <c r="L122" s="1"/>
    </row>
    <row r="123" spans="1:12" x14ac:dyDescent="0.25">
      <c r="A123" s="2">
        <v>122</v>
      </c>
      <c r="B123" t="s">
        <v>23</v>
      </c>
      <c r="C123" t="s">
        <v>112</v>
      </c>
      <c r="D123" t="s">
        <v>13</v>
      </c>
      <c r="E123" t="s">
        <v>7</v>
      </c>
      <c r="F123" t="s">
        <v>84</v>
      </c>
      <c r="G123" t="s">
        <v>14</v>
      </c>
      <c r="H123" t="s">
        <v>56</v>
      </c>
      <c r="I123">
        <v>2023</v>
      </c>
      <c r="J123" t="s">
        <v>41</v>
      </c>
      <c r="K123" s="39">
        <v>106.9558</v>
      </c>
      <c r="L123" s="1"/>
    </row>
    <row r="124" spans="1:12" x14ac:dyDescent="0.25">
      <c r="A124" s="2">
        <v>123</v>
      </c>
      <c r="B124" t="s">
        <v>23</v>
      </c>
      <c r="C124" t="s">
        <v>112</v>
      </c>
      <c r="D124" t="s">
        <v>13</v>
      </c>
      <c r="E124" t="s">
        <v>7</v>
      </c>
      <c r="F124" t="s">
        <v>84</v>
      </c>
      <c r="G124" t="s">
        <v>14</v>
      </c>
      <c r="H124" t="s">
        <v>56</v>
      </c>
      <c r="I124">
        <v>2023</v>
      </c>
      <c r="J124" t="s">
        <v>42</v>
      </c>
      <c r="K124" s="39">
        <v>54</v>
      </c>
      <c r="L124" s="1"/>
    </row>
    <row r="125" spans="1:12" x14ac:dyDescent="0.25">
      <c r="A125" s="2">
        <v>124</v>
      </c>
      <c r="B125" t="s">
        <v>23</v>
      </c>
      <c r="C125" t="s">
        <v>112</v>
      </c>
      <c r="D125" t="s">
        <v>13</v>
      </c>
      <c r="E125" t="s">
        <v>7</v>
      </c>
      <c r="F125" t="s">
        <v>84</v>
      </c>
      <c r="G125" t="s">
        <v>14</v>
      </c>
      <c r="H125" t="s">
        <v>56</v>
      </c>
      <c r="I125">
        <v>2023</v>
      </c>
      <c r="J125" t="s">
        <v>5</v>
      </c>
      <c r="K125" s="39">
        <v>33.525399999999998</v>
      </c>
      <c r="L125" s="1"/>
    </row>
    <row r="126" spans="1:12" x14ac:dyDescent="0.25">
      <c r="A126" s="2">
        <v>125</v>
      </c>
      <c r="B126" t="s">
        <v>23</v>
      </c>
      <c r="C126" t="s">
        <v>112</v>
      </c>
      <c r="D126" t="s">
        <v>13</v>
      </c>
      <c r="E126" t="s">
        <v>7</v>
      </c>
      <c r="F126" t="s">
        <v>84</v>
      </c>
      <c r="G126" t="s">
        <v>14</v>
      </c>
      <c r="H126" t="s">
        <v>56</v>
      </c>
      <c r="I126">
        <v>2024</v>
      </c>
      <c r="J126" t="s">
        <v>41</v>
      </c>
      <c r="K126" s="39">
        <v>313.3614</v>
      </c>
      <c r="L126" s="1"/>
    </row>
    <row r="127" spans="1:12" x14ac:dyDescent="0.25">
      <c r="A127" s="2">
        <v>126</v>
      </c>
      <c r="B127" t="s">
        <v>23</v>
      </c>
      <c r="C127" t="s">
        <v>112</v>
      </c>
      <c r="D127" t="s">
        <v>13</v>
      </c>
      <c r="E127" t="s">
        <v>7</v>
      </c>
      <c r="F127" t="s">
        <v>84</v>
      </c>
      <c r="G127" t="s">
        <v>14</v>
      </c>
      <c r="H127" t="s">
        <v>56</v>
      </c>
      <c r="I127">
        <v>2024</v>
      </c>
      <c r="J127" t="s">
        <v>42</v>
      </c>
      <c r="K127" s="39">
        <v>144</v>
      </c>
      <c r="L127" s="1"/>
    </row>
    <row r="128" spans="1:12" x14ac:dyDescent="0.25">
      <c r="A128" s="2">
        <v>127</v>
      </c>
      <c r="B128" t="s">
        <v>23</v>
      </c>
      <c r="C128" t="s">
        <v>112</v>
      </c>
      <c r="D128" t="s">
        <v>13</v>
      </c>
      <c r="E128" t="s">
        <v>7</v>
      </c>
      <c r="F128" t="s">
        <v>84</v>
      </c>
      <c r="G128" t="s">
        <v>14</v>
      </c>
      <c r="H128" t="s">
        <v>56</v>
      </c>
      <c r="I128">
        <v>2024</v>
      </c>
      <c r="J128" t="s">
        <v>5</v>
      </c>
      <c r="K128" s="39">
        <v>98.006399999999999</v>
      </c>
      <c r="L128" s="1"/>
    </row>
    <row r="129" spans="1:12" x14ac:dyDescent="0.25">
      <c r="A129" s="2">
        <v>128</v>
      </c>
      <c r="B129" t="s">
        <v>23</v>
      </c>
      <c r="C129" t="s">
        <v>112</v>
      </c>
      <c r="D129" t="s">
        <v>13</v>
      </c>
      <c r="E129" t="s">
        <v>7</v>
      </c>
      <c r="F129" t="s">
        <v>84</v>
      </c>
      <c r="G129" t="s">
        <v>14</v>
      </c>
      <c r="H129" t="s">
        <v>56</v>
      </c>
      <c r="I129">
        <v>2025</v>
      </c>
      <c r="J129" t="s">
        <v>41</v>
      </c>
      <c r="K129" s="39">
        <v>440.44040000000001</v>
      </c>
      <c r="L129" s="1"/>
    </row>
    <row r="130" spans="1:12" x14ac:dyDescent="0.25">
      <c r="A130" s="2">
        <v>129</v>
      </c>
      <c r="B130" t="s">
        <v>23</v>
      </c>
      <c r="C130" t="s">
        <v>112</v>
      </c>
      <c r="D130" t="s">
        <v>13</v>
      </c>
      <c r="E130" t="s">
        <v>7</v>
      </c>
      <c r="F130" t="s">
        <v>84</v>
      </c>
      <c r="G130" t="s">
        <v>14</v>
      </c>
      <c r="H130" t="s">
        <v>56</v>
      </c>
      <c r="I130">
        <v>2025</v>
      </c>
      <c r="J130" t="s">
        <v>42</v>
      </c>
      <c r="K130" s="39">
        <v>180</v>
      </c>
      <c r="L130" s="1"/>
    </row>
    <row r="131" spans="1:12" x14ac:dyDescent="0.25">
      <c r="A131" s="2">
        <v>130</v>
      </c>
      <c r="B131" t="s">
        <v>23</v>
      </c>
      <c r="C131" t="s">
        <v>112</v>
      </c>
      <c r="D131" t="s">
        <v>13</v>
      </c>
      <c r="E131" t="s">
        <v>7</v>
      </c>
      <c r="F131" t="s">
        <v>84</v>
      </c>
      <c r="G131" t="s">
        <v>14</v>
      </c>
      <c r="H131" t="s">
        <v>56</v>
      </c>
      <c r="I131">
        <v>2025</v>
      </c>
      <c r="J131" t="s">
        <v>5</v>
      </c>
      <c r="K131" s="39">
        <v>137.44800000000001</v>
      </c>
      <c r="L131" s="1"/>
    </row>
    <row r="132" spans="1:12" x14ac:dyDescent="0.25">
      <c r="A132" s="2">
        <v>131</v>
      </c>
      <c r="B132" t="s">
        <v>23</v>
      </c>
      <c r="C132" t="s">
        <v>111</v>
      </c>
      <c r="D132" t="s">
        <v>13</v>
      </c>
      <c r="E132" t="s">
        <v>7</v>
      </c>
      <c r="F132" t="s">
        <v>84</v>
      </c>
      <c r="G132" t="s">
        <v>14</v>
      </c>
      <c r="H132" t="s">
        <v>55</v>
      </c>
      <c r="I132">
        <v>2021</v>
      </c>
      <c r="J132" t="s">
        <v>41</v>
      </c>
      <c r="K132" s="39">
        <v>33.200000000000003</v>
      </c>
      <c r="L132" s="1"/>
    </row>
    <row r="133" spans="1:12" x14ac:dyDescent="0.25">
      <c r="A133" s="2">
        <v>132</v>
      </c>
      <c r="B133" t="s">
        <v>23</v>
      </c>
      <c r="C133" t="s">
        <v>111</v>
      </c>
      <c r="D133" t="s">
        <v>13</v>
      </c>
      <c r="E133" t="s">
        <v>7</v>
      </c>
      <c r="F133" t="s">
        <v>84</v>
      </c>
      <c r="G133" t="s">
        <v>14</v>
      </c>
      <c r="H133" t="s">
        <v>55</v>
      </c>
      <c r="I133">
        <v>2022</v>
      </c>
      <c r="J133" t="s">
        <v>41</v>
      </c>
      <c r="K133" s="39">
        <v>201.2</v>
      </c>
      <c r="L133" s="1"/>
    </row>
    <row r="134" spans="1:12" x14ac:dyDescent="0.25">
      <c r="A134" s="2">
        <v>133</v>
      </c>
      <c r="B134" t="s">
        <v>23</v>
      </c>
      <c r="C134" t="s">
        <v>111</v>
      </c>
      <c r="D134" t="s">
        <v>13</v>
      </c>
      <c r="E134" t="s">
        <v>7</v>
      </c>
      <c r="F134" t="s">
        <v>84</v>
      </c>
      <c r="G134" t="s">
        <v>14</v>
      </c>
      <c r="H134" t="s">
        <v>55</v>
      </c>
      <c r="I134">
        <v>2023</v>
      </c>
      <c r="J134" t="s">
        <v>41</v>
      </c>
      <c r="K134" s="39">
        <v>181.2</v>
      </c>
      <c r="L134" s="1"/>
    </row>
    <row r="135" spans="1:12" x14ac:dyDescent="0.25">
      <c r="A135" s="2">
        <v>134</v>
      </c>
      <c r="B135" t="s">
        <v>23</v>
      </c>
      <c r="C135" t="s">
        <v>111</v>
      </c>
      <c r="D135" t="s">
        <v>13</v>
      </c>
      <c r="E135" t="s">
        <v>7</v>
      </c>
      <c r="F135" t="s">
        <v>84</v>
      </c>
      <c r="G135" t="s">
        <v>14</v>
      </c>
      <c r="H135" t="s">
        <v>56</v>
      </c>
      <c r="I135">
        <v>2023</v>
      </c>
      <c r="J135" t="s">
        <v>41</v>
      </c>
      <c r="K135" s="39">
        <v>53.477899999999998</v>
      </c>
      <c r="L135" s="1"/>
    </row>
    <row r="136" spans="1:12" x14ac:dyDescent="0.25">
      <c r="A136" s="2">
        <v>135</v>
      </c>
      <c r="B136" t="s">
        <v>23</v>
      </c>
      <c r="C136" t="s">
        <v>111</v>
      </c>
      <c r="D136" t="s">
        <v>13</v>
      </c>
      <c r="E136" t="s">
        <v>7</v>
      </c>
      <c r="F136" t="s">
        <v>84</v>
      </c>
      <c r="G136" t="s">
        <v>14</v>
      </c>
      <c r="H136" t="s">
        <v>56</v>
      </c>
      <c r="I136">
        <v>2023</v>
      </c>
      <c r="J136" t="s">
        <v>42</v>
      </c>
      <c r="K136" s="39">
        <v>27</v>
      </c>
      <c r="L136" s="1"/>
    </row>
    <row r="137" spans="1:12" x14ac:dyDescent="0.25">
      <c r="A137" s="2">
        <v>136</v>
      </c>
      <c r="B137" t="s">
        <v>23</v>
      </c>
      <c r="C137" t="s">
        <v>111</v>
      </c>
      <c r="D137" t="s">
        <v>13</v>
      </c>
      <c r="E137" t="s">
        <v>7</v>
      </c>
      <c r="F137" t="s">
        <v>84</v>
      </c>
      <c r="G137" t="s">
        <v>14</v>
      </c>
      <c r="H137" t="s">
        <v>56</v>
      </c>
      <c r="I137">
        <v>2023</v>
      </c>
      <c r="J137" t="s">
        <v>5</v>
      </c>
      <c r="K137" s="39">
        <v>16.762699999999999</v>
      </c>
      <c r="L137" s="1"/>
    </row>
    <row r="138" spans="1:12" x14ac:dyDescent="0.25">
      <c r="A138" s="2">
        <v>137</v>
      </c>
      <c r="B138" t="s">
        <v>23</v>
      </c>
      <c r="C138" t="s">
        <v>111</v>
      </c>
      <c r="D138" t="s">
        <v>13</v>
      </c>
      <c r="E138" t="s">
        <v>7</v>
      </c>
      <c r="F138" t="s">
        <v>84</v>
      </c>
      <c r="G138" t="s">
        <v>14</v>
      </c>
      <c r="H138" t="s">
        <v>56</v>
      </c>
      <c r="I138">
        <v>2024</v>
      </c>
      <c r="J138" t="s">
        <v>41</v>
      </c>
      <c r="K138" s="39">
        <v>156.6807</v>
      </c>
      <c r="L138" s="1"/>
    </row>
    <row r="139" spans="1:12" x14ac:dyDescent="0.25">
      <c r="A139" s="2">
        <v>138</v>
      </c>
      <c r="B139" t="s">
        <v>23</v>
      </c>
      <c r="C139" t="s">
        <v>111</v>
      </c>
      <c r="D139" t="s">
        <v>13</v>
      </c>
      <c r="E139" t="s">
        <v>7</v>
      </c>
      <c r="F139" t="s">
        <v>84</v>
      </c>
      <c r="G139" t="s">
        <v>14</v>
      </c>
      <c r="H139" t="s">
        <v>56</v>
      </c>
      <c r="I139">
        <v>2024</v>
      </c>
      <c r="J139" t="s">
        <v>42</v>
      </c>
      <c r="K139" s="39">
        <v>72</v>
      </c>
      <c r="L139" s="1"/>
    </row>
    <row r="140" spans="1:12" x14ac:dyDescent="0.25">
      <c r="A140" s="2">
        <v>139</v>
      </c>
      <c r="B140" t="s">
        <v>23</v>
      </c>
      <c r="C140" t="s">
        <v>111</v>
      </c>
      <c r="D140" t="s">
        <v>13</v>
      </c>
      <c r="E140" t="s">
        <v>7</v>
      </c>
      <c r="F140" t="s">
        <v>84</v>
      </c>
      <c r="G140" t="s">
        <v>14</v>
      </c>
      <c r="H140" t="s">
        <v>56</v>
      </c>
      <c r="I140">
        <v>2024</v>
      </c>
      <c r="J140" t="s">
        <v>5</v>
      </c>
      <c r="K140" s="39">
        <v>49.0032</v>
      </c>
      <c r="L140" s="1"/>
    </row>
    <row r="141" spans="1:12" x14ac:dyDescent="0.25">
      <c r="A141" s="2">
        <v>140</v>
      </c>
      <c r="B141" t="s">
        <v>23</v>
      </c>
      <c r="C141" t="s">
        <v>111</v>
      </c>
      <c r="D141" t="s">
        <v>13</v>
      </c>
      <c r="E141" t="s">
        <v>7</v>
      </c>
      <c r="F141" t="s">
        <v>84</v>
      </c>
      <c r="G141" t="s">
        <v>14</v>
      </c>
      <c r="H141" t="s">
        <v>56</v>
      </c>
      <c r="I141">
        <v>2025</v>
      </c>
      <c r="J141" t="s">
        <v>41</v>
      </c>
      <c r="K141" s="39">
        <v>220.22020000000001</v>
      </c>
      <c r="L141" s="1"/>
    </row>
    <row r="142" spans="1:12" x14ac:dyDescent="0.25">
      <c r="A142" s="2">
        <v>141</v>
      </c>
      <c r="B142" t="s">
        <v>23</v>
      </c>
      <c r="C142" t="s">
        <v>111</v>
      </c>
      <c r="D142" t="s">
        <v>13</v>
      </c>
      <c r="E142" t="s">
        <v>7</v>
      </c>
      <c r="F142" t="s">
        <v>84</v>
      </c>
      <c r="G142" t="s">
        <v>14</v>
      </c>
      <c r="H142" t="s">
        <v>56</v>
      </c>
      <c r="I142">
        <v>2025</v>
      </c>
      <c r="J142" t="s">
        <v>42</v>
      </c>
      <c r="K142" s="39">
        <v>90</v>
      </c>
      <c r="L142" s="1"/>
    </row>
    <row r="143" spans="1:12" x14ac:dyDescent="0.25">
      <c r="A143" s="2">
        <v>142</v>
      </c>
      <c r="B143" t="s">
        <v>23</v>
      </c>
      <c r="C143" t="s">
        <v>111</v>
      </c>
      <c r="D143" t="s">
        <v>13</v>
      </c>
      <c r="E143" t="s">
        <v>7</v>
      </c>
      <c r="F143" t="s">
        <v>84</v>
      </c>
      <c r="G143" t="s">
        <v>14</v>
      </c>
      <c r="H143" t="s">
        <v>56</v>
      </c>
      <c r="I143">
        <v>2025</v>
      </c>
      <c r="J143" t="s">
        <v>5</v>
      </c>
      <c r="K143" s="39">
        <v>68.724000000000004</v>
      </c>
      <c r="L143" s="1"/>
    </row>
    <row r="144" spans="1:12" x14ac:dyDescent="0.25">
      <c r="A144" s="2">
        <v>143</v>
      </c>
      <c r="B144" t="s">
        <v>23</v>
      </c>
      <c r="C144" t="s">
        <v>105</v>
      </c>
      <c r="D144" t="s">
        <v>13</v>
      </c>
      <c r="E144" t="s">
        <v>7</v>
      </c>
      <c r="F144" t="s">
        <v>84</v>
      </c>
      <c r="G144" t="s">
        <v>14</v>
      </c>
      <c r="H144" t="s">
        <v>55</v>
      </c>
      <c r="I144">
        <v>2021</v>
      </c>
      <c r="J144" t="s">
        <v>41</v>
      </c>
      <c r="K144" s="39">
        <v>33.200000000000003</v>
      </c>
      <c r="L144" s="1"/>
    </row>
    <row r="145" spans="1:12" x14ac:dyDescent="0.25">
      <c r="A145" s="2">
        <v>144</v>
      </c>
      <c r="B145" t="s">
        <v>23</v>
      </c>
      <c r="C145" t="s">
        <v>105</v>
      </c>
      <c r="D145" t="s">
        <v>13</v>
      </c>
      <c r="E145" t="s">
        <v>7</v>
      </c>
      <c r="F145" t="s">
        <v>84</v>
      </c>
      <c r="G145" t="s">
        <v>14</v>
      </c>
      <c r="H145" t="s">
        <v>55</v>
      </c>
      <c r="I145">
        <v>2022</v>
      </c>
      <c r="J145" t="s">
        <v>41</v>
      </c>
      <c r="K145" s="39">
        <v>201.2</v>
      </c>
      <c r="L145" s="1"/>
    </row>
    <row r="146" spans="1:12" x14ac:dyDescent="0.25">
      <c r="A146" s="2">
        <v>145</v>
      </c>
      <c r="B146" t="s">
        <v>23</v>
      </c>
      <c r="C146" t="s">
        <v>105</v>
      </c>
      <c r="D146" t="s">
        <v>13</v>
      </c>
      <c r="E146" t="s">
        <v>7</v>
      </c>
      <c r="F146" t="s">
        <v>84</v>
      </c>
      <c r="G146" t="s">
        <v>14</v>
      </c>
      <c r="H146" t="s">
        <v>55</v>
      </c>
      <c r="I146">
        <v>2023</v>
      </c>
      <c r="J146" t="s">
        <v>41</v>
      </c>
      <c r="K146" s="39">
        <v>181.2</v>
      </c>
      <c r="L146" s="1"/>
    </row>
    <row r="147" spans="1:12" x14ac:dyDescent="0.25">
      <c r="A147" s="2">
        <v>146</v>
      </c>
      <c r="B147" t="s">
        <v>23</v>
      </c>
      <c r="C147" t="s">
        <v>105</v>
      </c>
      <c r="D147" t="s">
        <v>13</v>
      </c>
      <c r="E147" t="s">
        <v>7</v>
      </c>
      <c r="F147" t="s">
        <v>84</v>
      </c>
      <c r="G147" t="s">
        <v>14</v>
      </c>
      <c r="H147" t="s">
        <v>56</v>
      </c>
      <c r="I147">
        <v>2023</v>
      </c>
      <c r="J147" t="s">
        <v>41</v>
      </c>
      <c r="K147" s="39">
        <v>53.477899999999998</v>
      </c>
      <c r="L147" s="1"/>
    </row>
    <row r="148" spans="1:12" x14ac:dyDescent="0.25">
      <c r="A148" s="2">
        <v>147</v>
      </c>
      <c r="B148" t="s">
        <v>23</v>
      </c>
      <c r="C148" t="s">
        <v>105</v>
      </c>
      <c r="D148" t="s">
        <v>13</v>
      </c>
      <c r="E148" t="s">
        <v>7</v>
      </c>
      <c r="F148" t="s">
        <v>84</v>
      </c>
      <c r="G148" t="s">
        <v>14</v>
      </c>
      <c r="H148" t="s">
        <v>56</v>
      </c>
      <c r="I148">
        <v>2023</v>
      </c>
      <c r="J148" t="s">
        <v>42</v>
      </c>
      <c r="K148" s="39">
        <v>27</v>
      </c>
      <c r="L148" s="1"/>
    </row>
    <row r="149" spans="1:12" x14ac:dyDescent="0.25">
      <c r="A149" s="2">
        <v>148</v>
      </c>
      <c r="B149" t="s">
        <v>23</v>
      </c>
      <c r="C149" t="s">
        <v>105</v>
      </c>
      <c r="D149" t="s">
        <v>13</v>
      </c>
      <c r="E149" t="s">
        <v>7</v>
      </c>
      <c r="F149" t="s">
        <v>84</v>
      </c>
      <c r="G149" t="s">
        <v>14</v>
      </c>
      <c r="H149" t="s">
        <v>56</v>
      </c>
      <c r="I149">
        <v>2023</v>
      </c>
      <c r="J149" t="s">
        <v>5</v>
      </c>
      <c r="K149" s="39">
        <v>16.762699999999999</v>
      </c>
      <c r="L149" s="1"/>
    </row>
    <row r="150" spans="1:12" x14ac:dyDescent="0.25">
      <c r="A150" s="2">
        <v>149</v>
      </c>
      <c r="B150" t="s">
        <v>23</v>
      </c>
      <c r="C150" t="s">
        <v>105</v>
      </c>
      <c r="D150" t="s">
        <v>13</v>
      </c>
      <c r="E150" t="s">
        <v>7</v>
      </c>
      <c r="F150" t="s">
        <v>84</v>
      </c>
      <c r="G150" t="s">
        <v>14</v>
      </c>
      <c r="H150" t="s">
        <v>56</v>
      </c>
      <c r="I150">
        <v>2024</v>
      </c>
      <c r="J150" t="s">
        <v>41</v>
      </c>
      <c r="K150" s="39">
        <v>156.6807</v>
      </c>
      <c r="L150" s="1"/>
    </row>
    <row r="151" spans="1:12" x14ac:dyDescent="0.25">
      <c r="A151" s="2">
        <v>150</v>
      </c>
      <c r="B151" t="s">
        <v>23</v>
      </c>
      <c r="C151" t="s">
        <v>105</v>
      </c>
      <c r="D151" t="s">
        <v>13</v>
      </c>
      <c r="E151" t="s">
        <v>7</v>
      </c>
      <c r="F151" t="s">
        <v>84</v>
      </c>
      <c r="G151" t="s">
        <v>14</v>
      </c>
      <c r="H151" t="s">
        <v>56</v>
      </c>
      <c r="I151">
        <v>2024</v>
      </c>
      <c r="J151" t="s">
        <v>42</v>
      </c>
      <c r="K151" s="39">
        <v>72</v>
      </c>
      <c r="L151" s="1"/>
    </row>
    <row r="152" spans="1:12" x14ac:dyDescent="0.25">
      <c r="A152" s="2">
        <v>151</v>
      </c>
      <c r="B152" t="s">
        <v>23</v>
      </c>
      <c r="C152" t="s">
        <v>105</v>
      </c>
      <c r="D152" t="s">
        <v>13</v>
      </c>
      <c r="E152" t="s">
        <v>7</v>
      </c>
      <c r="F152" t="s">
        <v>84</v>
      </c>
      <c r="G152" t="s">
        <v>14</v>
      </c>
      <c r="H152" t="s">
        <v>56</v>
      </c>
      <c r="I152">
        <v>2024</v>
      </c>
      <c r="J152" t="s">
        <v>5</v>
      </c>
      <c r="K152" s="39">
        <v>49.0032</v>
      </c>
      <c r="L152" s="1"/>
    </row>
    <row r="153" spans="1:12" x14ac:dyDescent="0.25">
      <c r="A153" s="2">
        <v>152</v>
      </c>
      <c r="B153" t="s">
        <v>23</v>
      </c>
      <c r="C153" t="s">
        <v>105</v>
      </c>
      <c r="D153" t="s">
        <v>13</v>
      </c>
      <c r="E153" t="s">
        <v>7</v>
      </c>
      <c r="F153" t="s">
        <v>84</v>
      </c>
      <c r="G153" t="s">
        <v>14</v>
      </c>
      <c r="H153" t="s">
        <v>56</v>
      </c>
      <c r="I153">
        <v>2025</v>
      </c>
      <c r="J153" t="s">
        <v>41</v>
      </c>
      <c r="K153" s="39">
        <v>220.22020000000001</v>
      </c>
      <c r="L153" s="1"/>
    </row>
    <row r="154" spans="1:12" x14ac:dyDescent="0.25">
      <c r="A154" s="2">
        <v>153</v>
      </c>
      <c r="B154" t="s">
        <v>23</v>
      </c>
      <c r="C154" t="s">
        <v>105</v>
      </c>
      <c r="D154" t="s">
        <v>13</v>
      </c>
      <c r="E154" t="s">
        <v>7</v>
      </c>
      <c r="F154" t="s">
        <v>84</v>
      </c>
      <c r="G154" t="s">
        <v>14</v>
      </c>
      <c r="H154" t="s">
        <v>56</v>
      </c>
      <c r="I154">
        <v>2025</v>
      </c>
      <c r="J154" t="s">
        <v>42</v>
      </c>
      <c r="K154" s="39">
        <v>90</v>
      </c>
      <c r="L154" s="1"/>
    </row>
    <row r="155" spans="1:12" x14ac:dyDescent="0.25">
      <c r="A155" s="2">
        <v>154</v>
      </c>
      <c r="B155" t="s">
        <v>23</v>
      </c>
      <c r="C155" t="s">
        <v>105</v>
      </c>
      <c r="D155" t="s">
        <v>13</v>
      </c>
      <c r="E155" t="s">
        <v>7</v>
      </c>
      <c r="F155" t="s">
        <v>84</v>
      </c>
      <c r="G155" t="s">
        <v>14</v>
      </c>
      <c r="H155" t="s">
        <v>56</v>
      </c>
      <c r="I155">
        <v>2025</v>
      </c>
      <c r="J155" t="s">
        <v>5</v>
      </c>
      <c r="K155" s="39">
        <v>68.724000000000004</v>
      </c>
      <c r="L155" s="1"/>
    </row>
    <row r="156" spans="1:12" x14ac:dyDescent="0.25">
      <c r="A156" s="2">
        <v>155</v>
      </c>
      <c r="B156" t="s">
        <v>23</v>
      </c>
      <c r="C156" t="s">
        <v>113</v>
      </c>
      <c r="D156" t="s">
        <v>13</v>
      </c>
      <c r="E156" t="s">
        <v>7</v>
      </c>
      <c r="F156" t="s">
        <v>84</v>
      </c>
      <c r="G156" t="s">
        <v>14</v>
      </c>
      <c r="H156" t="s">
        <v>55</v>
      </c>
      <c r="I156">
        <v>2021</v>
      </c>
      <c r="J156" t="s">
        <v>41</v>
      </c>
      <c r="K156" s="39">
        <v>33.200000000000003</v>
      </c>
      <c r="L156" s="1"/>
    </row>
    <row r="157" spans="1:12" x14ac:dyDescent="0.25">
      <c r="A157" s="2">
        <v>156</v>
      </c>
      <c r="B157" t="s">
        <v>23</v>
      </c>
      <c r="C157" t="s">
        <v>113</v>
      </c>
      <c r="D157" t="s">
        <v>13</v>
      </c>
      <c r="E157" t="s">
        <v>7</v>
      </c>
      <c r="F157" t="s">
        <v>84</v>
      </c>
      <c r="G157" t="s">
        <v>14</v>
      </c>
      <c r="H157" t="s">
        <v>55</v>
      </c>
      <c r="I157">
        <v>2022</v>
      </c>
      <c r="J157" t="s">
        <v>41</v>
      </c>
      <c r="K157" s="39">
        <v>201.2</v>
      </c>
      <c r="L157" s="1"/>
    </row>
    <row r="158" spans="1:12" x14ac:dyDescent="0.25">
      <c r="A158" s="2">
        <v>157</v>
      </c>
      <c r="B158" t="s">
        <v>23</v>
      </c>
      <c r="C158" t="s">
        <v>113</v>
      </c>
      <c r="D158" t="s">
        <v>13</v>
      </c>
      <c r="E158" t="s">
        <v>7</v>
      </c>
      <c r="F158" t="s">
        <v>84</v>
      </c>
      <c r="G158" t="s">
        <v>14</v>
      </c>
      <c r="H158" t="s">
        <v>55</v>
      </c>
      <c r="I158">
        <v>2023</v>
      </c>
      <c r="J158" t="s">
        <v>41</v>
      </c>
      <c r="K158" s="39">
        <v>181.2</v>
      </c>
      <c r="L158" s="1"/>
    </row>
    <row r="159" spans="1:12" x14ac:dyDescent="0.25">
      <c r="A159" s="2">
        <v>158</v>
      </c>
      <c r="B159" t="s">
        <v>23</v>
      </c>
      <c r="C159" t="s">
        <v>113</v>
      </c>
      <c r="D159" t="s">
        <v>13</v>
      </c>
      <c r="E159" t="s">
        <v>7</v>
      </c>
      <c r="F159" t="s">
        <v>84</v>
      </c>
      <c r="G159" t="s">
        <v>14</v>
      </c>
      <c r="H159" t="s">
        <v>56</v>
      </c>
      <c r="I159">
        <v>2023</v>
      </c>
      <c r="J159" t="s">
        <v>41</v>
      </c>
      <c r="K159" s="39">
        <v>53.477899999999998</v>
      </c>
      <c r="L159" s="1"/>
    </row>
    <row r="160" spans="1:12" x14ac:dyDescent="0.25">
      <c r="A160" s="2">
        <v>159</v>
      </c>
      <c r="B160" t="s">
        <v>23</v>
      </c>
      <c r="C160" t="s">
        <v>113</v>
      </c>
      <c r="D160" t="s">
        <v>13</v>
      </c>
      <c r="E160" t="s">
        <v>7</v>
      </c>
      <c r="F160" t="s">
        <v>84</v>
      </c>
      <c r="G160" t="s">
        <v>14</v>
      </c>
      <c r="H160" t="s">
        <v>56</v>
      </c>
      <c r="I160">
        <v>2023</v>
      </c>
      <c r="J160" t="s">
        <v>42</v>
      </c>
      <c r="K160" s="39">
        <v>27</v>
      </c>
      <c r="L160" s="1"/>
    </row>
    <row r="161" spans="1:12" x14ac:dyDescent="0.25">
      <c r="A161" s="2">
        <v>160</v>
      </c>
      <c r="B161" t="s">
        <v>23</v>
      </c>
      <c r="C161" t="s">
        <v>113</v>
      </c>
      <c r="D161" t="s">
        <v>13</v>
      </c>
      <c r="E161" t="s">
        <v>7</v>
      </c>
      <c r="F161" t="s">
        <v>84</v>
      </c>
      <c r="G161" t="s">
        <v>14</v>
      </c>
      <c r="H161" t="s">
        <v>56</v>
      </c>
      <c r="I161">
        <v>2023</v>
      </c>
      <c r="J161" t="s">
        <v>5</v>
      </c>
      <c r="K161" s="39">
        <v>16.762699999999999</v>
      </c>
      <c r="L161" s="1"/>
    </row>
    <row r="162" spans="1:12" x14ac:dyDescent="0.25">
      <c r="A162" s="2">
        <v>161</v>
      </c>
      <c r="B162" t="s">
        <v>23</v>
      </c>
      <c r="C162" t="s">
        <v>113</v>
      </c>
      <c r="D162" t="s">
        <v>13</v>
      </c>
      <c r="E162" t="s">
        <v>7</v>
      </c>
      <c r="F162" t="s">
        <v>84</v>
      </c>
      <c r="G162" t="s">
        <v>14</v>
      </c>
      <c r="H162" t="s">
        <v>56</v>
      </c>
      <c r="I162">
        <v>2024</v>
      </c>
      <c r="J162" t="s">
        <v>41</v>
      </c>
      <c r="K162" s="39">
        <v>156.6807</v>
      </c>
      <c r="L162" s="1"/>
    </row>
    <row r="163" spans="1:12" x14ac:dyDescent="0.25">
      <c r="A163" s="2">
        <v>162</v>
      </c>
      <c r="B163" t="s">
        <v>23</v>
      </c>
      <c r="C163" t="s">
        <v>113</v>
      </c>
      <c r="D163" t="s">
        <v>13</v>
      </c>
      <c r="E163" t="s">
        <v>7</v>
      </c>
      <c r="F163" t="s">
        <v>84</v>
      </c>
      <c r="G163" t="s">
        <v>14</v>
      </c>
      <c r="H163" t="s">
        <v>56</v>
      </c>
      <c r="I163">
        <v>2024</v>
      </c>
      <c r="J163" t="s">
        <v>42</v>
      </c>
      <c r="K163" s="39">
        <v>72</v>
      </c>
      <c r="L163" s="1"/>
    </row>
    <row r="164" spans="1:12" x14ac:dyDescent="0.25">
      <c r="A164" s="2">
        <v>163</v>
      </c>
      <c r="B164" t="s">
        <v>23</v>
      </c>
      <c r="C164" t="s">
        <v>113</v>
      </c>
      <c r="D164" t="s">
        <v>13</v>
      </c>
      <c r="E164" t="s">
        <v>7</v>
      </c>
      <c r="F164" t="s">
        <v>84</v>
      </c>
      <c r="G164" t="s">
        <v>14</v>
      </c>
      <c r="H164" t="s">
        <v>56</v>
      </c>
      <c r="I164">
        <v>2024</v>
      </c>
      <c r="J164" t="s">
        <v>5</v>
      </c>
      <c r="K164" s="39">
        <v>49.0032</v>
      </c>
      <c r="L164" s="1"/>
    </row>
    <row r="165" spans="1:12" x14ac:dyDescent="0.25">
      <c r="A165" s="2">
        <v>164</v>
      </c>
      <c r="B165" t="s">
        <v>23</v>
      </c>
      <c r="C165" t="s">
        <v>113</v>
      </c>
      <c r="D165" t="s">
        <v>13</v>
      </c>
      <c r="E165" t="s">
        <v>7</v>
      </c>
      <c r="F165" t="s">
        <v>84</v>
      </c>
      <c r="G165" t="s">
        <v>14</v>
      </c>
      <c r="H165" t="s">
        <v>56</v>
      </c>
      <c r="I165">
        <v>2025</v>
      </c>
      <c r="J165" t="s">
        <v>41</v>
      </c>
      <c r="K165" s="39">
        <v>220.22020000000001</v>
      </c>
      <c r="L165" s="1"/>
    </row>
    <row r="166" spans="1:12" x14ac:dyDescent="0.25">
      <c r="A166" s="2">
        <v>165</v>
      </c>
      <c r="B166" t="s">
        <v>23</v>
      </c>
      <c r="C166" t="s">
        <v>113</v>
      </c>
      <c r="D166" t="s">
        <v>13</v>
      </c>
      <c r="E166" t="s">
        <v>7</v>
      </c>
      <c r="F166" t="s">
        <v>84</v>
      </c>
      <c r="G166" t="s">
        <v>14</v>
      </c>
      <c r="H166" t="s">
        <v>56</v>
      </c>
      <c r="I166">
        <v>2025</v>
      </c>
      <c r="J166" t="s">
        <v>42</v>
      </c>
      <c r="K166" s="39">
        <v>90</v>
      </c>
      <c r="L166" s="1"/>
    </row>
    <row r="167" spans="1:12" x14ac:dyDescent="0.25">
      <c r="A167" s="2">
        <v>166</v>
      </c>
      <c r="B167" t="s">
        <v>23</v>
      </c>
      <c r="C167" t="s">
        <v>113</v>
      </c>
      <c r="D167" t="s">
        <v>13</v>
      </c>
      <c r="E167" t="s">
        <v>7</v>
      </c>
      <c r="F167" t="s">
        <v>84</v>
      </c>
      <c r="G167" t="s">
        <v>14</v>
      </c>
      <c r="H167" t="s">
        <v>56</v>
      </c>
      <c r="I167">
        <v>2025</v>
      </c>
      <c r="J167" t="s">
        <v>5</v>
      </c>
      <c r="K167" s="39">
        <v>68.724000000000004</v>
      </c>
      <c r="L167" s="1"/>
    </row>
    <row r="168" spans="1:12" x14ac:dyDescent="0.25">
      <c r="A168" s="2">
        <v>167</v>
      </c>
      <c r="B168" t="s">
        <v>23</v>
      </c>
      <c r="C168" t="s">
        <v>119</v>
      </c>
      <c r="D168" t="s">
        <v>13</v>
      </c>
      <c r="E168" t="s">
        <v>7</v>
      </c>
      <c r="F168" t="s">
        <v>84</v>
      </c>
      <c r="G168" t="s">
        <v>14</v>
      </c>
      <c r="H168" t="s">
        <v>55</v>
      </c>
      <c r="I168">
        <v>2022</v>
      </c>
      <c r="J168" t="s">
        <v>42</v>
      </c>
      <c r="K168" s="39">
        <v>200</v>
      </c>
      <c r="L168" s="1"/>
    </row>
    <row r="169" spans="1:12" x14ac:dyDescent="0.25">
      <c r="A169" s="2">
        <v>168</v>
      </c>
      <c r="B169" t="s">
        <v>23</v>
      </c>
      <c r="C169" t="s">
        <v>119</v>
      </c>
      <c r="D169" t="s">
        <v>13</v>
      </c>
      <c r="E169" t="s">
        <v>7</v>
      </c>
      <c r="F169" t="s">
        <v>84</v>
      </c>
      <c r="G169" t="s">
        <v>14</v>
      </c>
      <c r="H169" t="s">
        <v>56</v>
      </c>
      <c r="I169">
        <v>2023</v>
      </c>
      <c r="J169" t="s">
        <v>42</v>
      </c>
      <c r="K169" s="39">
        <v>1100</v>
      </c>
      <c r="L169" s="1"/>
    </row>
    <row r="170" spans="1:12" x14ac:dyDescent="0.25">
      <c r="A170" s="2">
        <v>169</v>
      </c>
      <c r="B170" t="s">
        <v>23</v>
      </c>
      <c r="C170" t="s">
        <v>119</v>
      </c>
      <c r="D170" t="s">
        <v>13</v>
      </c>
      <c r="E170" t="s">
        <v>7</v>
      </c>
      <c r="F170" t="s">
        <v>84</v>
      </c>
      <c r="G170" t="s">
        <v>14</v>
      </c>
      <c r="H170" t="s">
        <v>56</v>
      </c>
      <c r="I170">
        <v>2024</v>
      </c>
      <c r="J170" t="s">
        <v>42</v>
      </c>
      <c r="K170" s="39">
        <v>1100</v>
      </c>
      <c r="L170" s="1"/>
    </row>
    <row r="171" spans="1:12" x14ac:dyDescent="0.25">
      <c r="A171" s="2">
        <v>170</v>
      </c>
      <c r="B171" t="s">
        <v>23</v>
      </c>
      <c r="C171" t="s">
        <v>119</v>
      </c>
      <c r="D171" t="s">
        <v>13</v>
      </c>
      <c r="E171" t="s">
        <v>7</v>
      </c>
      <c r="F171" t="s">
        <v>84</v>
      </c>
      <c r="G171" t="s">
        <v>14</v>
      </c>
      <c r="H171" t="s">
        <v>56</v>
      </c>
      <c r="I171">
        <v>2025</v>
      </c>
      <c r="J171" t="s">
        <v>42</v>
      </c>
      <c r="K171" s="39">
        <v>1100</v>
      </c>
      <c r="L171" s="1"/>
    </row>
    <row r="172" spans="1:12" x14ac:dyDescent="0.25">
      <c r="A172" s="2">
        <v>171</v>
      </c>
      <c r="B172" t="s">
        <v>23</v>
      </c>
      <c r="C172" t="s">
        <v>120</v>
      </c>
      <c r="D172" t="s">
        <v>13</v>
      </c>
      <c r="E172" t="s">
        <v>7</v>
      </c>
      <c r="F172" t="s">
        <v>84</v>
      </c>
      <c r="G172" t="s">
        <v>14</v>
      </c>
      <c r="H172" t="s">
        <v>55</v>
      </c>
      <c r="I172">
        <v>2022</v>
      </c>
      <c r="J172" t="s">
        <v>42</v>
      </c>
      <c r="K172" s="39">
        <v>48</v>
      </c>
      <c r="L172" s="1"/>
    </row>
    <row r="173" spans="1:12" x14ac:dyDescent="0.25">
      <c r="A173" s="2">
        <v>172</v>
      </c>
      <c r="B173" t="s">
        <v>23</v>
      </c>
      <c r="C173" t="s">
        <v>120</v>
      </c>
      <c r="D173" t="s">
        <v>13</v>
      </c>
      <c r="E173" t="s">
        <v>7</v>
      </c>
      <c r="F173" t="s">
        <v>84</v>
      </c>
      <c r="G173" t="s">
        <v>14</v>
      </c>
      <c r="H173" t="s">
        <v>55</v>
      </c>
      <c r="I173">
        <v>2023</v>
      </c>
      <c r="J173" t="s">
        <v>42</v>
      </c>
      <c r="K173" s="39">
        <v>152</v>
      </c>
      <c r="L173" s="1"/>
    </row>
    <row r="174" spans="1:12" x14ac:dyDescent="0.25">
      <c r="A174" s="2">
        <v>173</v>
      </c>
      <c r="B174" t="s">
        <v>23</v>
      </c>
      <c r="C174" t="s">
        <v>120</v>
      </c>
      <c r="D174" t="s">
        <v>13</v>
      </c>
      <c r="E174" t="s">
        <v>7</v>
      </c>
      <c r="F174" t="s">
        <v>84</v>
      </c>
      <c r="G174" t="s">
        <v>14</v>
      </c>
      <c r="H174" t="s">
        <v>56</v>
      </c>
      <c r="I174">
        <v>2023</v>
      </c>
      <c r="J174" t="s">
        <v>42</v>
      </c>
      <c r="K174" s="39">
        <v>8</v>
      </c>
      <c r="L174" s="1"/>
    </row>
    <row r="175" spans="1:12" x14ac:dyDescent="0.25">
      <c r="A175" s="2">
        <v>174</v>
      </c>
      <c r="B175" t="s">
        <v>23</v>
      </c>
      <c r="C175" t="s">
        <v>120</v>
      </c>
      <c r="D175" t="s">
        <v>13</v>
      </c>
      <c r="E175" t="s">
        <v>7</v>
      </c>
      <c r="F175" t="s">
        <v>84</v>
      </c>
      <c r="G175" t="s">
        <v>14</v>
      </c>
      <c r="H175" t="s">
        <v>56</v>
      </c>
      <c r="I175">
        <v>2024</v>
      </c>
      <c r="J175" t="s">
        <v>42</v>
      </c>
      <c r="K175" s="39">
        <v>28</v>
      </c>
      <c r="L175" s="1"/>
    </row>
    <row r="176" spans="1:12" x14ac:dyDescent="0.25">
      <c r="A176" s="2">
        <v>175</v>
      </c>
      <c r="B176" t="s">
        <v>23</v>
      </c>
      <c r="C176" t="s">
        <v>120</v>
      </c>
      <c r="D176" t="s">
        <v>13</v>
      </c>
      <c r="E176" t="s">
        <v>7</v>
      </c>
      <c r="F176" t="s">
        <v>84</v>
      </c>
      <c r="G176" t="s">
        <v>14</v>
      </c>
      <c r="H176" t="s">
        <v>56</v>
      </c>
      <c r="I176">
        <v>2025</v>
      </c>
      <c r="J176" t="s">
        <v>42</v>
      </c>
      <c r="K176" s="39">
        <v>40</v>
      </c>
      <c r="L176" s="1"/>
    </row>
    <row r="177" spans="1:12" x14ac:dyDescent="0.25">
      <c r="A177" s="2">
        <v>176</v>
      </c>
      <c r="B177" t="s">
        <v>23</v>
      </c>
      <c r="C177" t="s">
        <v>121</v>
      </c>
      <c r="D177" t="s">
        <v>13</v>
      </c>
      <c r="E177" t="s">
        <v>7</v>
      </c>
      <c r="F177" t="s">
        <v>84</v>
      </c>
      <c r="G177" t="s">
        <v>14</v>
      </c>
      <c r="H177" t="s">
        <v>55</v>
      </c>
      <c r="I177">
        <v>2022</v>
      </c>
      <c r="J177" t="s">
        <v>42</v>
      </c>
      <c r="K177" s="39">
        <v>48</v>
      </c>
      <c r="L177" s="1"/>
    </row>
    <row r="178" spans="1:12" x14ac:dyDescent="0.25">
      <c r="A178" s="2">
        <v>177</v>
      </c>
      <c r="B178" t="s">
        <v>23</v>
      </c>
      <c r="C178" t="s">
        <v>121</v>
      </c>
      <c r="D178" t="s">
        <v>13</v>
      </c>
      <c r="E178" t="s">
        <v>7</v>
      </c>
      <c r="F178" t="s">
        <v>84</v>
      </c>
      <c r="G178" t="s">
        <v>14</v>
      </c>
      <c r="H178" t="s">
        <v>55</v>
      </c>
      <c r="I178">
        <v>2023</v>
      </c>
      <c r="J178" t="s">
        <v>42</v>
      </c>
      <c r="K178" s="39">
        <v>152</v>
      </c>
      <c r="L178" s="1"/>
    </row>
    <row r="179" spans="1:12" x14ac:dyDescent="0.25">
      <c r="A179" s="2">
        <v>178</v>
      </c>
      <c r="B179" t="s">
        <v>23</v>
      </c>
      <c r="C179" t="s">
        <v>121</v>
      </c>
      <c r="D179" t="s">
        <v>13</v>
      </c>
      <c r="E179" t="s">
        <v>7</v>
      </c>
      <c r="F179" t="s">
        <v>84</v>
      </c>
      <c r="G179" t="s">
        <v>14</v>
      </c>
      <c r="H179" t="s">
        <v>56</v>
      </c>
      <c r="I179">
        <v>2023</v>
      </c>
      <c r="J179" t="s">
        <v>42</v>
      </c>
      <c r="K179" s="39">
        <v>8</v>
      </c>
      <c r="L179" s="1"/>
    </row>
    <row r="180" spans="1:12" x14ac:dyDescent="0.25">
      <c r="A180" s="2">
        <v>179</v>
      </c>
      <c r="B180" t="s">
        <v>23</v>
      </c>
      <c r="C180" t="s">
        <v>121</v>
      </c>
      <c r="D180" t="s">
        <v>13</v>
      </c>
      <c r="E180" t="s">
        <v>7</v>
      </c>
      <c r="F180" t="s">
        <v>84</v>
      </c>
      <c r="G180" t="s">
        <v>14</v>
      </c>
      <c r="H180" t="s">
        <v>56</v>
      </c>
      <c r="I180">
        <v>2024</v>
      </c>
      <c r="J180" t="s">
        <v>42</v>
      </c>
      <c r="K180" s="39">
        <v>28</v>
      </c>
      <c r="L180" s="1"/>
    </row>
    <row r="181" spans="1:12" x14ac:dyDescent="0.25">
      <c r="A181" s="2">
        <v>180</v>
      </c>
      <c r="B181" t="s">
        <v>23</v>
      </c>
      <c r="C181" t="s">
        <v>121</v>
      </c>
      <c r="D181" t="s">
        <v>13</v>
      </c>
      <c r="E181" t="s">
        <v>7</v>
      </c>
      <c r="F181" t="s">
        <v>84</v>
      </c>
      <c r="G181" t="s">
        <v>14</v>
      </c>
      <c r="H181" t="s">
        <v>56</v>
      </c>
      <c r="I181">
        <v>2025</v>
      </c>
      <c r="J181" t="s">
        <v>42</v>
      </c>
      <c r="K181" s="39">
        <v>40</v>
      </c>
      <c r="L181" s="1"/>
    </row>
    <row r="182" spans="1:12" x14ac:dyDescent="0.25">
      <c r="A182" s="2">
        <v>181</v>
      </c>
      <c r="B182" t="s">
        <v>23</v>
      </c>
      <c r="C182" t="s">
        <v>122</v>
      </c>
      <c r="D182" t="s">
        <v>13</v>
      </c>
      <c r="E182" t="s">
        <v>7</v>
      </c>
      <c r="F182" t="s">
        <v>84</v>
      </c>
      <c r="G182" t="s">
        <v>14</v>
      </c>
      <c r="H182" t="s">
        <v>55</v>
      </c>
      <c r="I182">
        <v>2022</v>
      </c>
      <c r="J182" t="s">
        <v>42</v>
      </c>
      <c r="K182" s="39">
        <v>48</v>
      </c>
      <c r="L182" s="1"/>
    </row>
    <row r="183" spans="1:12" x14ac:dyDescent="0.25">
      <c r="A183" s="2">
        <v>182</v>
      </c>
      <c r="B183" t="s">
        <v>23</v>
      </c>
      <c r="C183" t="s">
        <v>122</v>
      </c>
      <c r="D183" t="s">
        <v>13</v>
      </c>
      <c r="E183" t="s">
        <v>7</v>
      </c>
      <c r="F183" t="s">
        <v>84</v>
      </c>
      <c r="G183" t="s">
        <v>14</v>
      </c>
      <c r="H183" t="s">
        <v>55</v>
      </c>
      <c r="I183">
        <v>2023</v>
      </c>
      <c r="J183" t="s">
        <v>42</v>
      </c>
      <c r="K183" s="39">
        <v>152</v>
      </c>
      <c r="L183" s="1"/>
    </row>
    <row r="184" spans="1:12" x14ac:dyDescent="0.25">
      <c r="A184" s="2">
        <v>183</v>
      </c>
      <c r="B184" t="s">
        <v>23</v>
      </c>
      <c r="C184" t="s">
        <v>122</v>
      </c>
      <c r="D184" t="s">
        <v>13</v>
      </c>
      <c r="E184" t="s">
        <v>7</v>
      </c>
      <c r="F184" t="s">
        <v>84</v>
      </c>
      <c r="G184" t="s">
        <v>14</v>
      </c>
      <c r="H184" t="s">
        <v>56</v>
      </c>
      <c r="I184">
        <v>2023</v>
      </c>
      <c r="J184" t="s">
        <v>42</v>
      </c>
      <c r="K184" s="39">
        <v>8</v>
      </c>
      <c r="L184" s="1"/>
    </row>
    <row r="185" spans="1:12" x14ac:dyDescent="0.25">
      <c r="A185" s="2">
        <v>184</v>
      </c>
      <c r="B185" t="s">
        <v>23</v>
      </c>
      <c r="C185" t="s">
        <v>122</v>
      </c>
      <c r="D185" t="s">
        <v>13</v>
      </c>
      <c r="E185" t="s">
        <v>7</v>
      </c>
      <c r="F185" t="s">
        <v>84</v>
      </c>
      <c r="G185" t="s">
        <v>14</v>
      </c>
      <c r="H185" t="s">
        <v>56</v>
      </c>
      <c r="I185">
        <v>2024</v>
      </c>
      <c r="J185" t="s">
        <v>42</v>
      </c>
      <c r="K185" s="39">
        <v>28</v>
      </c>
      <c r="L185" s="1"/>
    </row>
    <row r="186" spans="1:12" x14ac:dyDescent="0.25">
      <c r="A186" s="2">
        <v>185</v>
      </c>
      <c r="B186" t="s">
        <v>23</v>
      </c>
      <c r="C186" t="s">
        <v>122</v>
      </c>
      <c r="D186" t="s">
        <v>13</v>
      </c>
      <c r="E186" t="s">
        <v>7</v>
      </c>
      <c r="F186" t="s">
        <v>84</v>
      </c>
      <c r="G186" t="s">
        <v>14</v>
      </c>
      <c r="H186" t="s">
        <v>56</v>
      </c>
      <c r="I186">
        <v>2025</v>
      </c>
      <c r="J186" t="s">
        <v>42</v>
      </c>
      <c r="K186" s="39">
        <v>40</v>
      </c>
      <c r="L186" s="1"/>
    </row>
    <row r="187" spans="1:12" x14ac:dyDescent="0.25">
      <c r="A187" s="2">
        <v>186</v>
      </c>
      <c r="B187" t="s">
        <v>23</v>
      </c>
      <c r="C187" t="s">
        <v>109</v>
      </c>
      <c r="D187" t="s">
        <v>13</v>
      </c>
      <c r="E187" t="s">
        <v>7</v>
      </c>
      <c r="F187" t="s">
        <v>84</v>
      </c>
      <c r="G187" t="s">
        <v>14</v>
      </c>
      <c r="H187" t="s">
        <v>55</v>
      </c>
      <c r="I187">
        <v>2022</v>
      </c>
      <c r="J187" t="s">
        <v>42</v>
      </c>
      <c r="K187" s="39">
        <v>24</v>
      </c>
      <c r="L187" s="1"/>
    </row>
    <row r="188" spans="1:12" x14ac:dyDescent="0.25">
      <c r="A188" s="2">
        <v>187</v>
      </c>
      <c r="B188" t="s">
        <v>23</v>
      </c>
      <c r="C188" t="s">
        <v>109</v>
      </c>
      <c r="D188" t="s">
        <v>13</v>
      </c>
      <c r="E188" t="s">
        <v>7</v>
      </c>
      <c r="F188" t="s">
        <v>84</v>
      </c>
      <c r="G188" t="s">
        <v>14</v>
      </c>
      <c r="H188" t="s">
        <v>55</v>
      </c>
      <c r="I188">
        <v>2023</v>
      </c>
      <c r="J188" t="s">
        <v>42</v>
      </c>
      <c r="K188" s="39">
        <v>76</v>
      </c>
      <c r="L188" s="1"/>
    </row>
    <row r="189" spans="1:12" x14ac:dyDescent="0.25">
      <c r="A189" s="2">
        <v>188</v>
      </c>
      <c r="B189" t="s">
        <v>23</v>
      </c>
      <c r="C189" t="s">
        <v>109</v>
      </c>
      <c r="D189" t="s">
        <v>13</v>
      </c>
      <c r="E189" t="s">
        <v>7</v>
      </c>
      <c r="F189" t="s">
        <v>84</v>
      </c>
      <c r="G189" t="s">
        <v>14</v>
      </c>
      <c r="H189" t="s">
        <v>56</v>
      </c>
      <c r="I189">
        <v>2023</v>
      </c>
      <c r="J189" t="s">
        <v>42</v>
      </c>
      <c r="K189" s="39">
        <v>4</v>
      </c>
      <c r="L189" s="1"/>
    </row>
    <row r="190" spans="1:12" x14ac:dyDescent="0.25">
      <c r="A190" s="2">
        <v>189</v>
      </c>
      <c r="B190" t="s">
        <v>23</v>
      </c>
      <c r="C190" t="s">
        <v>109</v>
      </c>
      <c r="D190" t="s">
        <v>13</v>
      </c>
      <c r="E190" t="s">
        <v>7</v>
      </c>
      <c r="F190" t="s">
        <v>84</v>
      </c>
      <c r="G190" t="s">
        <v>14</v>
      </c>
      <c r="H190" t="s">
        <v>56</v>
      </c>
      <c r="I190">
        <v>2024</v>
      </c>
      <c r="J190" t="s">
        <v>42</v>
      </c>
      <c r="K190" s="39">
        <v>14</v>
      </c>
      <c r="L190" s="1"/>
    </row>
    <row r="191" spans="1:12" x14ac:dyDescent="0.25">
      <c r="A191" s="2">
        <v>190</v>
      </c>
      <c r="B191" t="s">
        <v>23</v>
      </c>
      <c r="C191" t="s">
        <v>109</v>
      </c>
      <c r="D191" t="s">
        <v>13</v>
      </c>
      <c r="E191" t="s">
        <v>7</v>
      </c>
      <c r="F191" t="s">
        <v>84</v>
      </c>
      <c r="G191" t="s">
        <v>14</v>
      </c>
      <c r="H191" t="s">
        <v>56</v>
      </c>
      <c r="I191">
        <v>2025</v>
      </c>
      <c r="J191" t="s">
        <v>42</v>
      </c>
      <c r="K191" s="39">
        <v>20</v>
      </c>
      <c r="L191" s="1"/>
    </row>
    <row r="192" spans="1:12" x14ac:dyDescent="0.25">
      <c r="A192" s="2">
        <v>191</v>
      </c>
      <c r="B192" t="s">
        <v>23</v>
      </c>
      <c r="C192" t="s">
        <v>123</v>
      </c>
      <c r="D192" t="s">
        <v>13</v>
      </c>
      <c r="E192" t="s">
        <v>7</v>
      </c>
      <c r="F192" t="s">
        <v>84</v>
      </c>
      <c r="G192" t="s">
        <v>14</v>
      </c>
      <c r="H192" t="s">
        <v>55</v>
      </c>
      <c r="I192">
        <v>2022</v>
      </c>
      <c r="J192" t="s">
        <v>42</v>
      </c>
      <c r="K192" s="39">
        <v>48</v>
      </c>
      <c r="L192" s="1"/>
    </row>
    <row r="193" spans="1:12" x14ac:dyDescent="0.25">
      <c r="A193" s="2">
        <v>192</v>
      </c>
      <c r="B193" t="s">
        <v>23</v>
      </c>
      <c r="C193" t="s">
        <v>123</v>
      </c>
      <c r="D193" t="s">
        <v>13</v>
      </c>
      <c r="E193" t="s">
        <v>7</v>
      </c>
      <c r="F193" t="s">
        <v>84</v>
      </c>
      <c r="G193" t="s">
        <v>14</v>
      </c>
      <c r="H193" t="s">
        <v>55</v>
      </c>
      <c r="I193">
        <v>2023</v>
      </c>
      <c r="J193" t="s">
        <v>42</v>
      </c>
      <c r="K193" s="39">
        <v>152</v>
      </c>
      <c r="L193" s="1"/>
    </row>
    <row r="194" spans="1:12" x14ac:dyDescent="0.25">
      <c r="A194" s="2">
        <v>193</v>
      </c>
      <c r="B194" t="s">
        <v>23</v>
      </c>
      <c r="C194" t="s">
        <v>123</v>
      </c>
      <c r="D194" t="s">
        <v>13</v>
      </c>
      <c r="E194" t="s">
        <v>7</v>
      </c>
      <c r="F194" t="s">
        <v>84</v>
      </c>
      <c r="G194" t="s">
        <v>14</v>
      </c>
      <c r="H194" t="s">
        <v>56</v>
      </c>
      <c r="I194">
        <v>2023</v>
      </c>
      <c r="J194" t="s">
        <v>42</v>
      </c>
      <c r="K194" s="39">
        <v>8</v>
      </c>
      <c r="L194" s="1"/>
    </row>
    <row r="195" spans="1:12" x14ac:dyDescent="0.25">
      <c r="A195" s="2">
        <v>194</v>
      </c>
      <c r="B195" t="s">
        <v>23</v>
      </c>
      <c r="C195" t="s">
        <v>123</v>
      </c>
      <c r="D195" t="s">
        <v>13</v>
      </c>
      <c r="E195" t="s">
        <v>7</v>
      </c>
      <c r="F195" t="s">
        <v>84</v>
      </c>
      <c r="G195" t="s">
        <v>14</v>
      </c>
      <c r="H195" t="s">
        <v>56</v>
      </c>
      <c r="I195">
        <v>2024</v>
      </c>
      <c r="J195" t="s">
        <v>42</v>
      </c>
      <c r="K195" s="39">
        <v>28</v>
      </c>
      <c r="L195" s="1"/>
    </row>
    <row r="196" spans="1:12" x14ac:dyDescent="0.25">
      <c r="A196" s="2">
        <v>195</v>
      </c>
      <c r="B196" t="s">
        <v>23</v>
      </c>
      <c r="C196" t="s">
        <v>123</v>
      </c>
      <c r="D196" t="s">
        <v>13</v>
      </c>
      <c r="E196" t="s">
        <v>7</v>
      </c>
      <c r="F196" t="s">
        <v>84</v>
      </c>
      <c r="G196" t="s">
        <v>14</v>
      </c>
      <c r="H196" t="s">
        <v>56</v>
      </c>
      <c r="I196">
        <v>2025</v>
      </c>
      <c r="J196" t="s">
        <v>42</v>
      </c>
      <c r="K196" s="39">
        <v>40</v>
      </c>
      <c r="L196" s="1"/>
    </row>
    <row r="197" spans="1:12" x14ac:dyDescent="0.25">
      <c r="A197" s="2">
        <v>196</v>
      </c>
      <c r="B197" t="s">
        <v>23</v>
      </c>
      <c r="C197" t="s">
        <v>124</v>
      </c>
      <c r="D197" t="s">
        <v>13</v>
      </c>
      <c r="E197" t="s">
        <v>7</v>
      </c>
      <c r="F197" t="s">
        <v>84</v>
      </c>
      <c r="G197" t="s">
        <v>14</v>
      </c>
      <c r="H197" t="s">
        <v>55</v>
      </c>
      <c r="I197">
        <v>2022</v>
      </c>
      <c r="J197" t="s">
        <v>42</v>
      </c>
      <c r="K197" s="39">
        <v>24</v>
      </c>
      <c r="L197" s="1"/>
    </row>
    <row r="198" spans="1:12" x14ac:dyDescent="0.25">
      <c r="A198" s="2">
        <v>197</v>
      </c>
      <c r="B198" t="s">
        <v>23</v>
      </c>
      <c r="C198" t="s">
        <v>124</v>
      </c>
      <c r="D198" t="s">
        <v>13</v>
      </c>
      <c r="E198" t="s">
        <v>7</v>
      </c>
      <c r="F198" t="s">
        <v>84</v>
      </c>
      <c r="G198" t="s">
        <v>14</v>
      </c>
      <c r="H198" t="s">
        <v>55</v>
      </c>
      <c r="I198">
        <v>2023</v>
      </c>
      <c r="J198" t="s">
        <v>42</v>
      </c>
      <c r="K198" s="39">
        <v>76</v>
      </c>
      <c r="L198" s="1"/>
    </row>
    <row r="199" spans="1:12" x14ac:dyDescent="0.25">
      <c r="A199" s="2">
        <v>198</v>
      </c>
      <c r="B199" t="s">
        <v>23</v>
      </c>
      <c r="C199" t="s">
        <v>124</v>
      </c>
      <c r="D199" t="s">
        <v>13</v>
      </c>
      <c r="E199" t="s">
        <v>7</v>
      </c>
      <c r="F199" t="s">
        <v>84</v>
      </c>
      <c r="G199" t="s">
        <v>14</v>
      </c>
      <c r="H199" t="s">
        <v>56</v>
      </c>
      <c r="I199">
        <v>2023</v>
      </c>
      <c r="J199" t="s">
        <v>42</v>
      </c>
      <c r="K199" s="39">
        <v>4</v>
      </c>
      <c r="L199" s="1"/>
    </row>
    <row r="200" spans="1:12" x14ac:dyDescent="0.25">
      <c r="A200" s="2">
        <v>199</v>
      </c>
      <c r="B200" t="s">
        <v>23</v>
      </c>
      <c r="C200" t="s">
        <v>124</v>
      </c>
      <c r="D200" t="s">
        <v>13</v>
      </c>
      <c r="E200" t="s">
        <v>7</v>
      </c>
      <c r="F200" t="s">
        <v>84</v>
      </c>
      <c r="G200" t="s">
        <v>14</v>
      </c>
      <c r="H200" t="s">
        <v>56</v>
      </c>
      <c r="I200">
        <v>2024</v>
      </c>
      <c r="J200" t="s">
        <v>42</v>
      </c>
      <c r="K200" s="39">
        <v>14</v>
      </c>
      <c r="L200" s="1"/>
    </row>
    <row r="201" spans="1:12" x14ac:dyDescent="0.25">
      <c r="A201" s="2">
        <v>200</v>
      </c>
      <c r="B201" t="s">
        <v>23</v>
      </c>
      <c r="C201" t="s">
        <v>124</v>
      </c>
      <c r="D201" t="s">
        <v>13</v>
      </c>
      <c r="E201" t="s">
        <v>7</v>
      </c>
      <c r="F201" t="s">
        <v>84</v>
      </c>
      <c r="G201" t="s">
        <v>14</v>
      </c>
      <c r="H201" t="s">
        <v>56</v>
      </c>
      <c r="I201">
        <v>2025</v>
      </c>
      <c r="J201" t="s">
        <v>42</v>
      </c>
      <c r="K201" s="39">
        <v>20</v>
      </c>
      <c r="L201" s="1"/>
    </row>
    <row r="202" spans="1:12" x14ac:dyDescent="0.25">
      <c r="A202" s="2">
        <v>201</v>
      </c>
      <c r="B202" t="s">
        <v>52</v>
      </c>
      <c r="C202" t="s">
        <v>125</v>
      </c>
      <c r="D202" t="s">
        <v>13</v>
      </c>
      <c r="E202" t="s">
        <v>13</v>
      </c>
      <c r="F202" t="s">
        <v>85</v>
      </c>
      <c r="G202" t="s">
        <v>14</v>
      </c>
      <c r="H202" t="s">
        <v>55</v>
      </c>
      <c r="I202">
        <v>2021</v>
      </c>
      <c r="J202" t="s">
        <v>40</v>
      </c>
      <c r="K202" s="39">
        <v>252</v>
      </c>
      <c r="L202" s="1"/>
    </row>
    <row r="203" spans="1:12" x14ac:dyDescent="0.25">
      <c r="A203" s="2">
        <v>202</v>
      </c>
      <c r="B203" t="s">
        <v>52</v>
      </c>
      <c r="C203" t="s">
        <v>125</v>
      </c>
      <c r="D203" t="s">
        <v>13</v>
      </c>
      <c r="E203" t="s">
        <v>13</v>
      </c>
      <c r="F203" t="s">
        <v>85</v>
      </c>
      <c r="G203" t="s">
        <v>14</v>
      </c>
      <c r="H203" t="s">
        <v>55</v>
      </c>
      <c r="I203">
        <v>2022</v>
      </c>
      <c r="J203" t="s">
        <v>40</v>
      </c>
      <c r="K203" s="39">
        <v>370</v>
      </c>
      <c r="L203" s="1"/>
    </row>
    <row r="204" spans="1:12" x14ac:dyDescent="0.25">
      <c r="A204" s="2">
        <v>203</v>
      </c>
      <c r="B204" t="s">
        <v>52</v>
      </c>
      <c r="C204" t="s">
        <v>126</v>
      </c>
      <c r="D204" t="s">
        <v>13</v>
      </c>
      <c r="E204" t="s">
        <v>13</v>
      </c>
      <c r="F204" t="s">
        <v>85</v>
      </c>
      <c r="G204" t="s">
        <v>14</v>
      </c>
      <c r="H204" t="s">
        <v>55</v>
      </c>
      <c r="I204">
        <v>2021</v>
      </c>
      <c r="J204" t="s">
        <v>40</v>
      </c>
      <c r="K204" s="39">
        <v>210</v>
      </c>
      <c r="L204" s="1"/>
    </row>
    <row r="205" spans="1:12" x14ac:dyDescent="0.25">
      <c r="A205" s="2">
        <v>204</v>
      </c>
      <c r="B205" t="s">
        <v>52</v>
      </c>
      <c r="C205" t="s">
        <v>126</v>
      </c>
      <c r="D205" t="s">
        <v>13</v>
      </c>
      <c r="E205" t="s">
        <v>13</v>
      </c>
      <c r="F205" t="s">
        <v>85</v>
      </c>
      <c r="G205" t="s">
        <v>14</v>
      </c>
      <c r="H205" t="s">
        <v>55</v>
      </c>
      <c r="I205">
        <v>2022</v>
      </c>
      <c r="J205" t="s">
        <v>40</v>
      </c>
      <c r="K205" s="39">
        <v>210</v>
      </c>
      <c r="L205" s="1"/>
    </row>
    <row r="206" spans="1:12" x14ac:dyDescent="0.25">
      <c r="A206" s="2">
        <v>205</v>
      </c>
      <c r="B206" t="s">
        <v>52</v>
      </c>
      <c r="C206" t="s">
        <v>127</v>
      </c>
      <c r="D206" t="s">
        <v>13</v>
      </c>
      <c r="E206" t="s">
        <v>13</v>
      </c>
      <c r="F206" t="s">
        <v>85</v>
      </c>
      <c r="G206" t="s">
        <v>14</v>
      </c>
      <c r="H206" t="s">
        <v>55</v>
      </c>
      <c r="I206">
        <v>2021</v>
      </c>
      <c r="J206" t="s">
        <v>40</v>
      </c>
      <c r="K206" s="39">
        <v>520</v>
      </c>
      <c r="L206" s="1"/>
    </row>
    <row r="207" spans="1:12" x14ac:dyDescent="0.25">
      <c r="A207" s="2">
        <v>206</v>
      </c>
      <c r="B207" t="s">
        <v>52</v>
      </c>
      <c r="C207" t="s">
        <v>127</v>
      </c>
      <c r="D207" t="s">
        <v>13</v>
      </c>
      <c r="E207" t="s">
        <v>13</v>
      </c>
      <c r="F207" t="s">
        <v>85</v>
      </c>
      <c r="G207" t="s">
        <v>14</v>
      </c>
      <c r="H207" t="s">
        <v>56</v>
      </c>
      <c r="I207">
        <v>2022</v>
      </c>
      <c r="J207" t="s">
        <v>40</v>
      </c>
      <c r="K207" s="39">
        <v>1000</v>
      </c>
      <c r="L207" s="1"/>
    </row>
    <row r="208" spans="1:12" x14ac:dyDescent="0.25">
      <c r="A208" s="2">
        <v>207</v>
      </c>
      <c r="B208" t="s">
        <v>52</v>
      </c>
      <c r="C208" t="s">
        <v>127</v>
      </c>
      <c r="D208" t="s">
        <v>13</v>
      </c>
      <c r="E208" t="s">
        <v>13</v>
      </c>
      <c r="F208" t="s">
        <v>85</v>
      </c>
      <c r="G208" t="s">
        <v>14</v>
      </c>
      <c r="H208" t="s">
        <v>56</v>
      </c>
      <c r="I208">
        <v>2023</v>
      </c>
      <c r="J208" t="s">
        <v>40</v>
      </c>
      <c r="K208" s="39">
        <v>1000</v>
      </c>
      <c r="L208" s="1"/>
    </row>
    <row r="209" spans="1:12" x14ac:dyDescent="0.25">
      <c r="A209" s="2">
        <v>208</v>
      </c>
      <c r="B209" t="s">
        <v>52</v>
      </c>
      <c r="C209" t="s">
        <v>127</v>
      </c>
      <c r="D209" t="s">
        <v>13</v>
      </c>
      <c r="E209" t="s">
        <v>13</v>
      </c>
      <c r="F209" t="s">
        <v>85</v>
      </c>
      <c r="G209" t="s">
        <v>14</v>
      </c>
      <c r="H209" t="s">
        <v>56</v>
      </c>
      <c r="I209">
        <v>2024</v>
      </c>
      <c r="J209" t="s">
        <v>40</v>
      </c>
      <c r="K209" s="39">
        <v>1000</v>
      </c>
      <c r="L209" s="1"/>
    </row>
    <row r="210" spans="1:12" x14ac:dyDescent="0.25">
      <c r="A210" s="2">
        <v>209</v>
      </c>
      <c r="B210" t="s">
        <v>52</v>
      </c>
      <c r="C210" t="s">
        <v>127</v>
      </c>
      <c r="D210" t="s">
        <v>13</v>
      </c>
      <c r="E210" t="s">
        <v>13</v>
      </c>
      <c r="F210" t="s">
        <v>85</v>
      </c>
      <c r="G210" t="s">
        <v>14</v>
      </c>
      <c r="H210" t="s">
        <v>56</v>
      </c>
      <c r="I210">
        <v>2025</v>
      </c>
      <c r="J210" t="s">
        <v>40</v>
      </c>
      <c r="K210" s="39">
        <v>1000</v>
      </c>
      <c r="L210" s="1"/>
    </row>
    <row r="211" spans="1:12" x14ac:dyDescent="0.25">
      <c r="A211" s="2">
        <v>210</v>
      </c>
      <c r="B211" t="s">
        <v>52</v>
      </c>
      <c r="C211" t="s">
        <v>128</v>
      </c>
      <c r="D211" t="s">
        <v>13</v>
      </c>
      <c r="E211" t="s">
        <v>13</v>
      </c>
      <c r="F211" t="s">
        <v>85</v>
      </c>
      <c r="G211" t="s">
        <v>14</v>
      </c>
      <c r="H211" t="s">
        <v>55</v>
      </c>
      <c r="I211">
        <v>2021</v>
      </c>
      <c r="J211" t="s">
        <v>40</v>
      </c>
      <c r="K211" s="39">
        <v>1800</v>
      </c>
      <c r="L211" s="1"/>
    </row>
    <row r="212" spans="1:12" x14ac:dyDescent="0.25">
      <c r="A212" s="2">
        <v>211</v>
      </c>
      <c r="B212" t="s">
        <v>52</v>
      </c>
      <c r="C212" t="s">
        <v>128</v>
      </c>
      <c r="D212" t="s">
        <v>13</v>
      </c>
      <c r="E212" t="s">
        <v>13</v>
      </c>
      <c r="F212" t="s">
        <v>85</v>
      </c>
      <c r="G212" t="s">
        <v>14</v>
      </c>
      <c r="H212" t="s">
        <v>55</v>
      </c>
      <c r="I212">
        <v>2022</v>
      </c>
      <c r="J212" t="s">
        <v>40</v>
      </c>
      <c r="K212" s="39">
        <v>2000</v>
      </c>
      <c r="L212" s="1"/>
    </row>
    <row r="213" spans="1:12" x14ac:dyDescent="0.25">
      <c r="A213" s="2">
        <v>212</v>
      </c>
      <c r="B213" t="s">
        <v>52</v>
      </c>
      <c r="C213" t="s">
        <v>128</v>
      </c>
      <c r="D213" t="s">
        <v>13</v>
      </c>
      <c r="E213" t="s">
        <v>13</v>
      </c>
      <c r="F213" t="s">
        <v>85</v>
      </c>
      <c r="G213" t="s">
        <v>14</v>
      </c>
      <c r="H213" t="s">
        <v>56</v>
      </c>
      <c r="I213">
        <v>2022</v>
      </c>
      <c r="J213" t="s">
        <v>40</v>
      </c>
      <c r="K213" s="39">
        <v>19100</v>
      </c>
      <c r="L213" s="1"/>
    </row>
    <row r="214" spans="1:12" x14ac:dyDescent="0.25">
      <c r="A214" s="2">
        <v>213</v>
      </c>
      <c r="B214" t="s">
        <v>52</v>
      </c>
      <c r="C214" t="s">
        <v>128</v>
      </c>
      <c r="D214" t="s">
        <v>13</v>
      </c>
      <c r="E214" t="s">
        <v>13</v>
      </c>
      <c r="F214" t="s">
        <v>85</v>
      </c>
      <c r="G214" t="s">
        <v>14</v>
      </c>
      <c r="H214" t="s">
        <v>56</v>
      </c>
      <c r="I214">
        <v>2023</v>
      </c>
      <c r="J214" t="s">
        <v>40</v>
      </c>
      <c r="K214" s="39">
        <v>19100</v>
      </c>
      <c r="L214" s="1"/>
    </row>
    <row r="215" spans="1:12" x14ac:dyDescent="0.25">
      <c r="A215" s="2">
        <v>214</v>
      </c>
      <c r="B215" t="s">
        <v>52</v>
      </c>
      <c r="C215" t="s">
        <v>128</v>
      </c>
      <c r="D215" t="s">
        <v>13</v>
      </c>
      <c r="E215" t="s">
        <v>13</v>
      </c>
      <c r="F215" t="s">
        <v>85</v>
      </c>
      <c r="G215" t="s">
        <v>14</v>
      </c>
      <c r="H215" t="s">
        <v>56</v>
      </c>
      <c r="I215">
        <v>2024</v>
      </c>
      <c r="J215" t="s">
        <v>40</v>
      </c>
      <c r="K215" s="39">
        <v>19100</v>
      </c>
      <c r="L215" s="1"/>
    </row>
    <row r="216" spans="1:12" x14ac:dyDescent="0.25">
      <c r="A216" s="2">
        <v>215</v>
      </c>
      <c r="B216" t="s">
        <v>52</v>
      </c>
      <c r="C216" t="s">
        <v>128</v>
      </c>
      <c r="D216" t="s">
        <v>13</v>
      </c>
      <c r="E216" t="s">
        <v>13</v>
      </c>
      <c r="F216" t="s">
        <v>85</v>
      </c>
      <c r="G216" t="s">
        <v>14</v>
      </c>
      <c r="H216" t="s">
        <v>56</v>
      </c>
      <c r="I216">
        <v>2025</v>
      </c>
      <c r="J216" t="s">
        <v>40</v>
      </c>
      <c r="K216" s="39">
        <v>19100</v>
      </c>
      <c r="L216" s="1"/>
    </row>
    <row r="217" spans="1:12" x14ac:dyDescent="0.25">
      <c r="A217" s="2">
        <v>216</v>
      </c>
      <c r="B217" t="s">
        <v>52</v>
      </c>
      <c r="C217" t="s">
        <v>129</v>
      </c>
      <c r="D217" t="s">
        <v>13</v>
      </c>
      <c r="E217" t="s">
        <v>13</v>
      </c>
      <c r="F217" t="s">
        <v>85</v>
      </c>
      <c r="G217" t="s">
        <v>14</v>
      </c>
      <c r="H217" t="s">
        <v>56</v>
      </c>
      <c r="I217">
        <v>2023</v>
      </c>
      <c r="J217" t="s">
        <v>40</v>
      </c>
      <c r="K217" s="39">
        <v>133</v>
      </c>
      <c r="L217" s="1"/>
    </row>
    <row r="218" spans="1:12" x14ac:dyDescent="0.25">
      <c r="A218" s="2">
        <v>217</v>
      </c>
      <c r="B218" t="s">
        <v>52</v>
      </c>
      <c r="C218" t="s">
        <v>129</v>
      </c>
      <c r="D218" t="s">
        <v>13</v>
      </c>
      <c r="E218" t="s">
        <v>13</v>
      </c>
      <c r="F218" t="s">
        <v>85</v>
      </c>
      <c r="G218" t="s">
        <v>14</v>
      </c>
      <c r="H218" t="s">
        <v>56</v>
      </c>
      <c r="I218">
        <v>2024</v>
      </c>
      <c r="J218" t="s">
        <v>40</v>
      </c>
      <c r="K218" s="39">
        <v>133</v>
      </c>
      <c r="L218" s="1"/>
    </row>
    <row r="219" spans="1:12" x14ac:dyDescent="0.25">
      <c r="A219" s="2">
        <v>218</v>
      </c>
      <c r="B219" t="s">
        <v>52</v>
      </c>
      <c r="C219" t="s">
        <v>129</v>
      </c>
      <c r="D219" t="s">
        <v>13</v>
      </c>
      <c r="E219" t="s">
        <v>13</v>
      </c>
      <c r="F219" t="s">
        <v>85</v>
      </c>
      <c r="G219" t="s">
        <v>14</v>
      </c>
      <c r="H219" t="s">
        <v>56</v>
      </c>
      <c r="I219">
        <v>2025</v>
      </c>
      <c r="J219" t="s">
        <v>40</v>
      </c>
      <c r="K219" s="39">
        <v>1000</v>
      </c>
      <c r="L219" s="1"/>
    </row>
    <row r="220" spans="1:12" x14ac:dyDescent="0.25">
      <c r="A220" s="2">
        <v>219</v>
      </c>
      <c r="B220" t="s">
        <v>52</v>
      </c>
      <c r="C220" t="s">
        <v>130</v>
      </c>
      <c r="D220" t="s">
        <v>7</v>
      </c>
      <c r="E220" t="s">
        <v>13</v>
      </c>
      <c r="F220" t="s">
        <v>85</v>
      </c>
      <c r="G220" t="s">
        <v>54</v>
      </c>
      <c r="H220" t="s">
        <v>56</v>
      </c>
      <c r="I220">
        <v>2021</v>
      </c>
      <c r="J220" t="s">
        <v>40</v>
      </c>
      <c r="K220" s="39">
        <v>1800</v>
      </c>
      <c r="L220" s="1"/>
    </row>
    <row r="221" spans="1:12" x14ac:dyDescent="0.25">
      <c r="A221" s="2">
        <v>220</v>
      </c>
      <c r="B221" t="s">
        <v>52</v>
      </c>
      <c r="C221" t="s">
        <v>130</v>
      </c>
      <c r="D221" t="s">
        <v>7</v>
      </c>
      <c r="E221" t="s">
        <v>13</v>
      </c>
      <c r="F221" t="s">
        <v>85</v>
      </c>
      <c r="G221" t="s">
        <v>54</v>
      </c>
      <c r="H221" t="s">
        <v>56</v>
      </c>
      <c r="I221">
        <v>2022</v>
      </c>
      <c r="J221" t="s">
        <v>40</v>
      </c>
      <c r="K221" s="39">
        <v>2100</v>
      </c>
      <c r="L221" s="1"/>
    </row>
    <row r="222" spans="1:12" x14ac:dyDescent="0.25">
      <c r="A222" s="2">
        <v>221</v>
      </c>
      <c r="B222" t="s">
        <v>52</v>
      </c>
      <c r="C222" t="s">
        <v>130</v>
      </c>
      <c r="D222" t="s">
        <v>7</v>
      </c>
      <c r="E222" t="s">
        <v>13</v>
      </c>
      <c r="F222" t="s">
        <v>85</v>
      </c>
      <c r="G222" t="s">
        <v>54</v>
      </c>
      <c r="H222" t="s">
        <v>56</v>
      </c>
      <c r="I222">
        <v>2023</v>
      </c>
      <c r="J222" t="s">
        <v>40</v>
      </c>
      <c r="K222" s="39">
        <v>2100</v>
      </c>
      <c r="L222" s="1"/>
    </row>
    <row r="223" spans="1:12" x14ac:dyDescent="0.25">
      <c r="A223" s="2">
        <v>222</v>
      </c>
      <c r="B223" t="s">
        <v>52</v>
      </c>
      <c r="C223" t="s">
        <v>130</v>
      </c>
      <c r="D223" t="s">
        <v>7</v>
      </c>
      <c r="E223" t="s">
        <v>13</v>
      </c>
      <c r="F223" t="s">
        <v>85</v>
      </c>
      <c r="G223" t="s">
        <v>54</v>
      </c>
      <c r="H223" t="s">
        <v>56</v>
      </c>
      <c r="I223">
        <v>2024</v>
      </c>
      <c r="J223" t="s">
        <v>40</v>
      </c>
      <c r="K223" s="39">
        <v>2100</v>
      </c>
      <c r="L223" s="1"/>
    </row>
    <row r="224" spans="1:12" x14ac:dyDescent="0.25">
      <c r="A224" s="2">
        <v>223</v>
      </c>
      <c r="B224" t="s">
        <v>52</v>
      </c>
      <c r="C224" t="s">
        <v>130</v>
      </c>
      <c r="D224" t="s">
        <v>7</v>
      </c>
      <c r="E224" t="s">
        <v>13</v>
      </c>
      <c r="F224" t="s">
        <v>85</v>
      </c>
      <c r="G224" t="s">
        <v>54</v>
      </c>
      <c r="H224" t="s">
        <v>56</v>
      </c>
      <c r="I224">
        <v>2025</v>
      </c>
      <c r="J224" t="s">
        <v>40</v>
      </c>
      <c r="K224" s="39">
        <v>2100</v>
      </c>
      <c r="L224" s="1"/>
    </row>
    <row r="225" spans="1:12" x14ac:dyDescent="0.25">
      <c r="A225" s="2">
        <v>224</v>
      </c>
      <c r="B225" t="s">
        <v>134</v>
      </c>
      <c r="C225" t="s">
        <v>131</v>
      </c>
      <c r="D225" t="s">
        <v>7</v>
      </c>
      <c r="E225" t="s">
        <v>7</v>
      </c>
      <c r="F225" t="s">
        <v>86</v>
      </c>
      <c r="G225" t="s">
        <v>54</v>
      </c>
      <c r="H225" t="s">
        <v>56</v>
      </c>
      <c r="I225">
        <v>2023</v>
      </c>
      <c r="J225" t="s">
        <v>40</v>
      </c>
      <c r="K225" s="39">
        <v>56.973199999999999</v>
      </c>
      <c r="L225" s="1"/>
    </row>
    <row r="226" spans="1:12" x14ac:dyDescent="0.25">
      <c r="A226" s="2">
        <v>225</v>
      </c>
      <c r="B226" t="s">
        <v>134</v>
      </c>
      <c r="C226" t="s">
        <v>131</v>
      </c>
      <c r="D226" t="s">
        <v>7</v>
      </c>
      <c r="E226" t="s">
        <v>7</v>
      </c>
      <c r="F226" t="s">
        <v>86</v>
      </c>
      <c r="G226" t="s">
        <v>54</v>
      </c>
      <c r="H226" t="s">
        <v>56</v>
      </c>
      <c r="I226">
        <v>2023</v>
      </c>
      <c r="J226" t="s">
        <v>41</v>
      </c>
      <c r="K226" s="39">
        <v>11.394600000000001</v>
      </c>
      <c r="L226" s="1"/>
    </row>
    <row r="227" spans="1:12" x14ac:dyDescent="0.25">
      <c r="A227" s="2">
        <v>226</v>
      </c>
      <c r="B227" t="s">
        <v>134</v>
      </c>
      <c r="C227" t="s">
        <v>131</v>
      </c>
      <c r="D227" t="s">
        <v>7</v>
      </c>
      <c r="E227" t="s">
        <v>7</v>
      </c>
      <c r="F227" t="s">
        <v>86</v>
      </c>
      <c r="G227" t="s">
        <v>54</v>
      </c>
      <c r="H227" t="s">
        <v>56</v>
      </c>
      <c r="I227">
        <v>2024</v>
      </c>
      <c r="J227" t="s">
        <v>40</v>
      </c>
      <c r="K227" s="39">
        <v>77.453199999999995</v>
      </c>
      <c r="L227" s="1"/>
    </row>
    <row r="228" spans="1:12" x14ac:dyDescent="0.25">
      <c r="A228" s="2">
        <v>227</v>
      </c>
      <c r="B228" t="s">
        <v>134</v>
      </c>
      <c r="C228" t="s">
        <v>131</v>
      </c>
      <c r="D228" t="s">
        <v>7</v>
      </c>
      <c r="E228" t="s">
        <v>7</v>
      </c>
      <c r="F228" t="s">
        <v>86</v>
      </c>
      <c r="G228" t="s">
        <v>54</v>
      </c>
      <c r="H228" t="s">
        <v>56</v>
      </c>
      <c r="I228">
        <v>2024</v>
      </c>
      <c r="J228" t="s">
        <v>41</v>
      </c>
      <c r="K228" s="39">
        <v>30.981300000000001</v>
      </c>
      <c r="L228" s="1"/>
    </row>
    <row r="229" spans="1:12" x14ac:dyDescent="0.25">
      <c r="A229" s="2">
        <v>228</v>
      </c>
      <c r="B229" t="s">
        <v>134</v>
      </c>
      <c r="C229" t="s">
        <v>131</v>
      </c>
      <c r="D229" t="s">
        <v>7</v>
      </c>
      <c r="E229" t="s">
        <v>7</v>
      </c>
      <c r="F229" t="s">
        <v>86</v>
      </c>
      <c r="G229" t="s">
        <v>54</v>
      </c>
      <c r="H229" t="s">
        <v>56</v>
      </c>
      <c r="I229">
        <v>2025</v>
      </c>
      <c r="J229" t="s">
        <v>40</v>
      </c>
      <c r="K229" s="39">
        <v>151.84710000000001</v>
      </c>
      <c r="L229" s="1"/>
    </row>
    <row r="230" spans="1:12" x14ac:dyDescent="0.25">
      <c r="A230" s="2">
        <v>229</v>
      </c>
      <c r="B230" t="s">
        <v>134</v>
      </c>
      <c r="C230" t="s">
        <v>131</v>
      </c>
      <c r="D230" t="s">
        <v>7</v>
      </c>
      <c r="E230" t="s">
        <v>7</v>
      </c>
      <c r="F230" t="s">
        <v>86</v>
      </c>
      <c r="G230" t="s">
        <v>54</v>
      </c>
      <c r="H230" t="s">
        <v>56</v>
      </c>
      <c r="I230">
        <v>2025</v>
      </c>
      <c r="J230" t="s">
        <v>41</v>
      </c>
      <c r="K230" s="39">
        <v>91.1083</v>
      </c>
      <c r="L230" s="1"/>
    </row>
    <row r="231" spans="1:12" x14ac:dyDescent="0.25">
      <c r="A231" s="2">
        <v>230</v>
      </c>
      <c r="B231" t="s">
        <v>134</v>
      </c>
      <c r="C231" t="s">
        <v>53</v>
      </c>
      <c r="D231" t="s">
        <v>7</v>
      </c>
      <c r="E231" t="s">
        <v>7</v>
      </c>
      <c r="F231" t="s">
        <v>86</v>
      </c>
      <c r="G231" t="s">
        <v>54</v>
      </c>
      <c r="H231" t="s">
        <v>56</v>
      </c>
      <c r="I231">
        <v>2023</v>
      </c>
      <c r="J231" t="s">
        <v>40</v>
      </c>
      <c r="K231" s="39">
        <v>11.394600000000001</v>
      </c>
      <c r="L231" s="1"/>
    </row>
    <row r="232" spans="1:12" x14ac:dyDescent="0.25">
      <c r="A232" s="2">
        <v>231</v>
      </c>
      <c r="B232" t="s">
        <v>134</v>
      </c>
      <c r="C232" t="s">
        <v>53</v>
      </c>
      <c r="D232" t="s">
        <v>7</v>
      </c>
      <c r="E232" t="s">
        <v>7</v>
      </c>
      <c r="F232" t="s">
        <v>86</v>
      </c>
      <c r="G232" t="s">
        <v>54</v>
      </c>
      <c r="H232" t="s">
        <v>56</v>
      </c>
      <c r="I232">
        <v>2024</v>
      </c>
      <c r="J232" t="s">
        <v>40</v>
      </c>
      <c r="K232" s="39">
        <v>30.981300000000001</v>
      </c>
      <c r="L232" s="1"/>
    </row>
    <row r="233" spans="1:12" x14ac:dyDescent="0.25">
      <c r="A233" s="2">
        <v>232</v>
      </c>
      <c r="B233" t="s">
        <v>134</v>
      </c>
      <c r="C233" t="s">
        <v>53</v>
      </c>
      <c r="D233" t="s">
        <v>7</v>
      </c>
      <c r="E233" t="s">
        <v>7</v>
      </c>
      <c r="F233" t="s">
        <v>86</v>
      </c>
      <c r="G233" t="s">
        <v>54</v>
      </c>
      <c r="H233" t="s">
        <v>56</v>
      </c>
      <c r="I233">
        <v>2025</v>
      </c>
      <c r="J233" t="s">
        <v>40</v>
      </c>
      <c r="K233" s="39">
        <v>91.1083</v>
      </c>
      <c r="L233" s="1"/>
    </row>
    <row r="234" spans="1:12" x14ac:dyDescent="0.25">
      <c r="A234" s="2">
        <v>233</v>
      </c>
      <c r="B234" t="s">
        <v>134</v>
      </c>
      <c r="C234" t="s">
        <v>108</v>
      </c>
      <c r="D234" t="s">
        <v>13</v>
      </c>
      <c r="E234" t="s">
        <v>7</v>
      </c>
      <c r="F234" t="s">
        <v>86</v>
      </c>
      <c r="G234" t="s">
        <v>14</v>
      </c>
      <c r="H234" t="s">
        <v>56</v>
      </c>
      <c r="I234">
        <v>2023</v>
      </c>
      <c r="J234" t="s">
        <v>42</v>
      </c>
      <c r="K234" s="39">
        <v>46.471899999999998</v>
      </c>
      <c r="L234" s="1"/>
    </row>
    <row r="235" spans="1:12" x14ac:dyDescent="0.25">
      <c r="A235" s="2">
        <v>234</v>
      </c>
      <c r="B235" t="s">
        <v>134</v>
      </c>
      <c r="C235" t="s">
        <v>108</v>
      </c>
      <c r="D235" t="s">
        <v>13</v>
      </c>
      <c r="E235" t="s">
        <v>7</v>
      </c>
      <c r="F235" t="s">
        <v>86</v>
      </c>
      <c r="G235" t="s">
        <v>14</v>
      </c>
      <c r="H235" t="s">
        <v>56</v>
      </c>
      <c r="I235">
        <v>2024</v>
      </c>
      <c r="J235" t="s">
        <v>42</v>
      </c>
      <c r="K235" s="39">
        <v>182.2166</v>
      </c>
      <c r="L235" s="1"/>
    </row>
    <row r="236" spans="1:12" x14ac:dyDescent="0.25">
      <c r="A236" s="2">
        <v>235</v>
      </c>
      <c r="B236" t="s">
        <v>134</v>
      </c>
      <c r="C236" t="s">
        <v>108</v>
      </c>
      <c r="D236" t="s">
        <v>13</v>
      </c>
      <c r="E236" t="s">
        <v>7</v>
      </c>
      <c r="F236" t="s">
        <v>86</v>
      </c>
      <c r="G236" t="s">
        <v>14</v>
      </c>
      <c r="H236" t="s">
        <v>56</v>
      </c>
      <c r="I236">
        <v>2025</v>
      </c>
      <c r="J236" t="s">
        <v>42</v>
      </c>
      <c r="K236" s="39">
        <v>317.18529999999998</v>
      </c>
      <c r="L236" s="1"/>
    </row>
    <row r="237" spans="1:12" x14ac:dyDescent="0.25">
      <c r="A237" s="2">
        <v>236</v>
      </c>
      <c r="B237" t="s">
        <v>134</v>
      </c>
      <c r="C237" t="s">
        <v>132</v>
      </c>
      <c r="D237" t="s">
        <v>7</v>
      </c>
      <c r="E237" t="s">
        <v>13</v>
      </c>
      <c r="F237" t="s">
        <v>86</v>
      </c>
      <c r="G237" t="s">
        <v>54</v>
      </c>
      <c r="H237" t="s">
        <v>56</v>
      </c>
      <c r="I237">
        <v>2022</v>
      </c>
      <c r="J237" t="s">
        <v>40</v>
      </c>
      <c r="K237" s="39">
        <v>25</v>
      </c>
      <c r="L237" s="1"/>
    </row>
    <row r="238" spans="1:12" x14ac:dyDescent="0.25">
      <c r="A238" s="2">
        <v>237</v>
      </c>
      <c r="B238" t="s">
        <v>134</v>
      </c>
      <c r="C238" t="s">
        <v>132</v>
      </c>
      <c r="D238" t="s">
        <v>7</v>
      </c>
      <c r="E238" t="s">
        <v>13</v>
      </c>
      <c r="F238" t="s">
        <v>86</v>
      </c>
      <c r="G238" t="s">
        <v>54</v>
      </c>
      <c r="H238" t="s">
        <v>56</v>
      </c>
      <c r="I238">
        <v>2023</v>
      </c>
      <c r="J238" t="s">
        <v>40</v>
      </c>
      <c r="K238" s="39">
        <v>25</v>
      </c>
      <c r="L238" s="1"/>
    </row>
    <row r="239" spans="1:12" x14ac:dyDescent="0.25">
      <c r="A239" s="2">
        <v>238</v>
      </c>
      <c r="B239" t="s">
        <v>134</v>
      </c>
      <c r="C239" t="s">
        <v>132</v>
      </c>
      <c r="D239" t="s">
        <v>7</v>
      </c>
      <c r="E239" t="s">
        <v>13</v>
      </c>
      <c r="F239" t="s">
        <v>86</v>
      </c>
      <c r="G239" t="s">
        <v>54</v>
      </c>
      <c r="H239" t="s">
        <v>56</v>
      </c>
      <c r="I239">
        <v>2024</v>
      </c>
      <c r="J239" t="s">
        <v>40</v>
      </c>
      <c r="K239" s="39">
        <v>25</v>
      </c>
      <c r="L239" s="1"/>
    </row>
    <row r="240" spans="1:12" x14ac:dyDescent="0.25">
      <c r="A240" s="2">
        <v>239</v>
      </c>
      <c r="B240" t="s">
        <v>134</v>
      </c>
      <c r="C240" t="s">
        <v>132</v>
      </c>
      <c r="D240" t="s">
        <v>7</v>
      </c>
      <c r="E240" t="s">
        <v>13</v>
      </c>
      <c r="F240" t="s">
        <v>86</v>
      </c>
      <c r="G240" t="s">
        <v>54</v>
      </c>
      <c r="H240" t="s">
        <v>56</v>
      </c>
      <c r="I240">
        <v>2025</v>
      </c>
      <c r="J240" t="s">
        <v>40</v>
      </c>
      <c r="K240" s="39">
        <v>25</v>
      </c>
      <c r="L240" s="1"/>
    </row>
    <row r="241" spans="1:12" x14ac:dyDescent="0.25">
      <c r="A241" s="2">
        <v>240</v>
      </c>
      <c r="B241" t="s">
        <v>134</v>
      </c>
      <c r="C241" t="s">
        <v>106</v>
      </c>
      <c r="D241" t="s">
        <v>13</v>
      </c>
      <c r="E241" t="s">
        <v>7</v>
      </c>
      <c r="F241" t="s">
        <v>90</v>
      </c>
      <c r="G241" t="s">
        <v>14</v>
      </c>
      <c r="H241" t="s">
        <v>56</v>
      </c>
      <c r="I241">
        <v>2022</v>
      </c>
      <c r="J241" t="s">
        <v>40</v>
      </c>
      <c r="K241" s="39">
        <v>68.367800000000003</v>
      </c>
      <c r="L241" s="1"/>
    </row>
    <row r="242" spans="1:12" x14ac:dyDescent="0.25">
      <c r="A242" s="2">
        <v>241</v>
      </c>
      <c r="B242" t="s">
        <v>134</v>
      </c>
      <c r="C242" t="s">
        <v>106</v>
      </c>
      <c r="D242" t="s">
        <v>13</v>
      </c>
      <c r="E242" t="s">
        <v>7</v>
      </c>
      <c r="F242" t="s">
        <v>90</v>
      </c>
      <c r="G242" t="s">
        <v>14</v>
      </c>
      <c r="H242" t="s">
        <v>56</v>
      </c>
      <c r="I242">
        <v>2023</v>
      </c>
      <c r="J242" t="s">
        <v>40</v>
      </c>
      <c r="K242" s="39">
        <v>139.41579999999999</v>
      </c>
      <c r="L242" s="1"/>
    </row>
    <row r="243" spans="1:12" x14ac:dyDescent="0.25">
      <c r="A243" s="2">
        <v>242</v>
      </c>
      <c r="B243" t="s">
        <v>134</v>
      </c>
      <c r="C243" t="s">
        <v>106</v>
      </c>
      <c r="D243" t="s">
        <v>13</v>
      </c>
      <c r="E243" t="s">
        <v>7</v>
      </c>
      <c r="F243" t="s">
        <v>90</v>
      </c>
      <c r="G243" t="s">
        <v>14</v>
      </c>
      <c r="H243" t="s">
        <v>56</v>
      </c>
      <c r="I243">
        <v>2024</v>
      </c>
      <c r="J243" t="s">
        <v>40</v>
      </c>
      <c r="K243" s="39">
        <v>364.43310000000002</v>
      </c>
      <c r="L243" s="1"/>
    </row>
    <row r="244" spans="1:12" x14ac:dyDescent="0.25">
      <c r="A244" s="2">
        <v>243</v>
      </c>
      <c r="B244" t="s">
        <v>134</v>
      </c>
      <c r="C244" t="s">
        <v>106</v>
      </c>
      <c r="D244" t="s">
        <v>13</v>
      </c>
      <c r="E244" t="s">
        <v>7</v>
      </c>
      <c r="F244" t="s">
        <v>90</v>
      </c>
      <c r="G244" t="s">
        <v>14</v>
      </c>
      <c r="H244" t="s">
        <v>56</v>
      </c>
      <c r="I244">
        <v>2025</v>
      </c>
      <c r="J244" t="s">
        <v>40</v>
      </c>
      <c r="K244" s="39">
        <v>792.9633</v>
      </c>
      <c r="L244" s="1"/>
    </row>
    <row r="245" spans="1:12" x14ac:dyDescent="0.25">
      <c r="A245" s="2">
        <v>244</v>
      </c>
      <c r="B245" t="s">
        <v>134</v>
      </c>
      <c r="C245" t="s">
        <v>106</v>
      </c>
      <c r="D245" t="s">
        <v>13</v>
      </c>
      <c r="E245" t="s">
        <v>7</v>
      </c>
      <c r="F245" t="s">
        <v>90</v>
      </c>
      <c r="G245" t="s">
        <v>14</v>
      </c>
      <c r="H245" t="s">
        <v>56</v>
      </c>
      <c r="I245">
        <v>2025</v>
      </c>
      <c r="J245" t="s">
        <v>58</v>
      </c>
      <c r="K245" s="104">
        <v>1001</v>
      </c>
      <c r="L245" s="1"/>
    </row>
    <row r="246" spans="1:12" x14ac:dyDescent="0.25">
      <c r="A246" s="2">
        <v>245</v>
      </c>
      <c r="B246" t="s">
        <v>134</v>
      </c>
      <c r="C246" t="s">
        <v>106</v>
      </c>
      <c r="D246" t="s">
        <v>13</v>
      </c>
      <c r="E246" t="s">
        <v>7</v>
      </c>
      <c r="F246" t="s">
        <v>90</v>
      </c>
      <c r="G246" t="s">
        <v>14</v>
      </c>
      <c r="H246" t="s">
        <v>56</v>
      </c>
      <c r="I246">
        <v>2025</v>
      </c>
      <c r="J246" t="s">
        <v>42</v>
      </c>
      <c r="K246" s="39">
        <v>1000</v>
      </c>
      <c r="L246" s="1"/>
    </row>
    <row r="247" spans="1:12" x14ac:dyDescent="0.25">
      <c r="A247" s="2"/>
      <c r="G247" t="s">
        <v>81</v>
      </c>
      <c r="K247" s="39"/>
      <c r="L247" s="1"/>
    </row>
  </sheetData>
  <phoneticPr fontId="2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3251-67BC-4F83-801B-51626F76E238}">
  <sheetPr codeName="WsP"/>
  <dimension ref="A1:T45"/>
  <sheetViews>
    <sheetView workbookViewId="0">
      <selection activeCell="A10" sqref="A10"/>
    </sheetView>
  </sheetViews>
  <sheetFormatPr baseColWidth="10" defaultRowHeight="15" x14ac:dyDescent="0.25"/>
  <cols>
    <col min="1" max="1" width="11.42578125" style="1"/>
    <col min="2" max="2" width="2.85546875" style="1" customWidth="1"/>
    <col min="3" max="3" width="60.5703125" style="1" customWidth="1"/>
    <col min="4" max="4" width="3.140625" style="1" customWidth="1"/>
    <col min="5" max="5" width="20.140625" style="1" customWidth="1"/>
    <col min="6" max="6" width="2.85546875" style="1" customWidth="1"/>
    <col min="7" max="7" width="11.42578125" style="1"/>
    <col min="8" max="8" width="2.85546875" style="1" customWidth="1"/>
    <col min="9" max="16384" width="11.42578125" style="1"/>
  </cols>
  <sheetData>
    <row r="1" spans="1:20" x14ac:dyDescent="0.25">
      <c r="A1" s="1" t="s">
        <v>6</v>
      </c>
      <c r="B1" s="60"/>
      <c r="C1" s="1" t="s">
        <v>31</v>
      </c>
      <c r="D1" s="60"/>
      <c r="E1" s="1" t="s">
        <v>46</v>
      </c>
      <c r="F1" s="60"/>
      <c r="G1" s="1" t="s">
        <v>32</v>
      </c>
      <c r="H1" s="60"/>
      <c r="I1" s="1" t="s">
        <v>59</v>
      </c>
      <c r="T1" s="1" t="b">
        <v>1</v>
      </c>
    </row>
    <row r="2" spans="1:20" x14ac:dyDescent="0.25">
      <c r="A2" s="1" t="s">
        <v>134</v>
      </c>
      <c r="B2" s="60"/>
      <c r="C2" s="1" t="s">
        <v>106</v>
      </c>
      <c r="D2" s="60"/>
      <c r="E2" s="61" t="s">
        <v>40</v>
      </c>
      <c r="F2" s="60"/>
      <c r="G2" s="1" t="s">
        <v>12</v>
      </c>
      <c r="H2" s="60"/>
      <c r="I2" s="62" t="s">
        <v>55</v>
      </c>
      <c r="T2" s="1" t="b">
        <v>1</v>
      </c>
    </row>
    <row r="3" spans="1:20" x14ac:dyDescent="0.25">
      <c r="A3" s="1" t="s">
        <v>48</v>
      </c>
      <c r="B3" s="60"/>
      <c r="C3" s="1" t="s">
        <v>120</v>
      </c>
      <c r="D3" s="60"/>
      <c r="E3" s="63" t="s">
        <v>41</v>
      </c>
      <c r="F3" s="60"/>
      <c r="G3" s="1" t="s">
        <v>54</v>
      </c>
      <c r="H3" s="60"/>
      <c r="I3" s="62" t="s">
        <v>56</v>
      </c>
      <c r="T3" s="1" t="b">
        <v>1</v>
      </c>
    </row>
    <row r="4" spans="1:20" x14ac:dyDescent="0.25">
      <c r="A4" s="1" t="s">
        <v>23</v>
      </c>
      <c r="B4" s="60"/>
      <c r="C4" s="1" t="s">
        <v>107</v>
      </c>
      <c r="D4" s="60"/>
      <c r="E4" s="61" t="s">
        <v>58</v>
      </c>
      <c r="F4" s="60"/>
      <c r="G4" s="1" t="s">
        <v>14</v>
      </c>
      <c r="H4" s="60"/>
    </row>
    <row r="5" spans="1:20" x14ac:dyDescent="0.25">
      <c r="A5" s="1" t="s">
        <v>52</v>
      </c>
      <c r="B5" s="60"/>
      <c r="C5" s="1" t="s">
        <v>109</v>
      </c>
      <c r="D5" s="60"/>
      <c r="E5" s="63" t="s">
        <v>43</v>
      </c>
      <c r="F5" s="60"/>
      <c r="H5" s="60"/>
    </row>
    <row r="6" spans="1:20" x14ac:dyDescent="0.25">
      <c r="A6" s="1" t="s">
        <v>116</v>
      </c>
      <c r="B6" s="60"/>
      <c r="C6" s="1" t="s">
        <v>94</v>
      </c>
      <c r="D6" s="60"/>
      <c r="E6" s="64" t="s">
        <v>5</v>
      </c>
      <c r="F6" s="60"/>
      <c r="H6" s="60"/>
    </row>
    <row r="7" spans="1:20" x14ac:dyDescent="0.25">
      <c r="A7" s="1" t="s">
        <v>50</v>
      </c>
      <c r="B7" s="60"/>
      <c r="C7" s="1" t="s">
        <v>91</v>
      </c>
      <c r="D7" s="60"/>
      <c r="F7" s="60"/>
      <c r="H7" s="60"/>
    </row>
    <row r="8" spans="1:20" x14ac:dyDescent="0.25">
      <c r="A8" s="1" t="s">
        <v>47</v>
      </c>
      <c r="B8" s="60"/>
      <c r="C8" s="1" t="s">
        <v>95</v>
      </c>
      <c r="D8" s="60"/>
      <c r="F8" s="60"/>
      <c r="H8" s="60"/>
    </row>
    <row r="9" spans="1:20" x14ac:dyDescent="0.25">
      <c r="A9" s="1" t="s">
        <v>24</v>
      </c>
      <c r="B9" s="60"/>
      <c r="C9" s="1" t="s">
        <v>110</v>
      </c>
      <c r="D9" s="60"/>
      <c r="F9" s="60"/>
      <c r="H9" s="60"/>
    </row>
    <row r="10" spans="1:20" x14ac:dyDescent="0.25">
      <c r="B10" s="60"/>
      <c r="C10" s="1" t="s">
        <v>100</v>
      </c>
      <c r="D10" s="60"/>
      <c r="F10" s="60"/>
      <c r="H10" s="60"/>
    </row>
    <row r="11" spans="1:20" x14ac:dyDescent="0.25">
      <c r="B11" s="60"/>
      <c r="C11" s="1" t="s">
        <v>132</v>
      </c>
      <c r="D11" s="60"/>
      <c r="F11" s="60"/>
      <c r="H11" s="60"/>
    </row>
    <row r="12" spans="1:20" x14ac:dyDescent="0.25">
      <c r="B12" s="60"/>
      <c r="C12" s="1" t="s">
        <v>105</v>
      </c>
      <c r="D12" s="60"/>
      <c r="F12" s="60"/>
      <c r="H12" s="60"/>
    </row>
    <row r="13" spans="1:20" x14ac:dyDescent="0.25">
      <c r="B13" s="60"/>
      <c r="C13" s="1" t="s">
        <v>103</v>
      </c>
      <c r="D13" s="60"/>
      <c r="F13" s="60"/>
      <c r="H13" s="60"/>
    </row>
    <row r="14" spans="1:20" x14ac:dyDescent="0.25">
      <c r="B14" s="60"/>
      <c r="C14" s="1" t="s">
        <v>53</v>
      </c>
      <c r="D14" s="60"/>
      <c r="F14" s="60"/>
      <c r="H14" s="60"/>
    </row>
    <row r="15" spans="1:20" x14ac:dyDescent="0.25">
      <c r="B15" s="60"/>
      <c r="C15" s="1" t="s">
        <v>114</v>
      </c>
      <c r="D15" s="60"/>
      <c r="F15" s="60"/>
      <c r="H15" s="60"/>
    </row>
    <row r="16" spans="1:20" x14ac:dyDescent="0.25">
      <c r="B16" s="60"/>
      <c r="C16" s="1" t="s">
        <v>115</v>
      </c>
      <c r="D16" s="60"/>
      <c r="F16" s="60"/>
      <c r="H16" s="60"/>
    </row>
    <row r="17" spans="2:8" x14ac:dyDescent="0.25">
      <c r="B17" s="60"/>
      <c r="C17" s="1" t="s">
        <v>127</v>
      </c>
      <c r="D17" s="60"/>
      <c r="F17" s="60"/>
      <c r="H17" s="60"/>
    </row>
    <row r="18" spans="2:8" x14ac:dyDescent="0.25">
      <c r="B18" s="60"/>
      <c r="C18" s="1" t="s">
        <v>121</v>
      </c>
      <c r="D18" s="60"/>
      <c r="F18" s="60"/>
      <c r="H18" s="60"/>
    </row>
    <row r="19" spans="2:8" x14ac:dyDescent="0.25">
      <c r="B19" s="60"/>
      <c r="C19" s="1" t="s">
        <v>102</v>
      </c>
      <c r="D19" s="60"/>
      <c r="F19" s="60"/>
      <c r="H19" s="60"/>
    </row>
    <row r="20" spans="2:8" x14ac:dyDescent="0.25">
      <c r="B20" s="60"/>
      <c r="C20" s="1" t="s">
        <v>99</v>
      </c>
      <c r="D20" s="60"/>
      <c r="F20" s="60"/>
      <c r="H20" s="60"/>
    </row>
    <row r="21" spans="2:8" x14ac:dyDescent="0.25">
      <c r="B21" s="60"/>
      <c r="C21" s="1" t="s">
        <v>92</v>
      </c>
      <c r="D21" s="60"/>
      <c r="F21" s="60"/>
      <c r="H21" s="60"/>
    </row>
    <row r="22" spans="2:8" x14ac:dyDescent="0.25">
      <c r="B22" s="60"/>
      <c r="C22" s="1" t="s">
        <v>126</v>
      </c>
      <c r="D22" s="60"/>
      <c r="F22" s="60"/>
      <c r="H22" s="60"/>
    </row>
    <row r="23" spans="2:8" x14ac:dyDescent="0.25">
      <c r="B23" s="60"/>
      <c r="C23" s="1" t="s">
        <v>122</v>
      </c>
      <c r="D23" s="60"/>
      <c r="F23" s="60"/>
      <c r="H23" s="60"/>
    </row>
    <row r="24" spans="2:8" x14ac:dyDescent="0.25">
      <c r="C24" s="1" t="s">
        <v>130</v>
      </c>
    </row>
    <row r="25" spans="2:8" x14ac:dyDescent="0.25">
      <c r="C25" s="1" t="s">
        <v>108</v>
      </c>
    </row>
    <row r="26" spans="2:8" x14ac:dyDescent="0.25">
      <c r="C26" s="1" t="s">
        <v>131</v>
      </c>
    </row>
    <row r="27" spans="2:8" x14ac:dyDescent="0.25">
      <c r="C27" s="1" t="s">
        <v>96</v>
      </c>
    </row>
    <row r="28" spans="2:8" x14ac:dyDescent="0.25">
      <c r="C28" s="1" t="s">
        <v>111</v>
      </c>
    </row>
    <row r="29" spans="2:8" x14ac:dyDescent="0.25">
      <c r="C29" s="1" t="s">
        <v>118</v>
      </c>
    </row>
    <row r="30" spans="2:8" x14ac:dyDescent="0.25">
      <c r="C30" s="1" t="s">
        <v>129</v>
      </c>
    </row>
    <row r="31" spans="2:8" x14ac:dyDescent="0.25">
      <c r="C31" s="1" t="s">
        <v>112</v>
      </c>
    </row>
    <row r="32" spans="2:8" x14ac:dyDescent="0.25">
      <c r="C32" s="1" t="s">
        <v>117</v>
      </c>
    </row>
    <row r="33" spans="3:3" x14ac:dyDescent="0.25">
      <c r="C33" s="1" t="s">
        <v>101</v>
      </c>
    </row>
    <row r="34" spans="3:3" x14ac:dyDescent="0.25">
      <c r="C34" s="1" t="s">
        <v>125</v>
      </c>
    </row>
    <row r="35" spans="3:3" x14ac:dyDescent="0.25">
      <c r="C35" s="1" t="s">
        <v>119</v>
      </c>
    </row>
    <row r="36" spans="3:3" x14ac:dyDescent="0.25">
      <c r="C36" s="1" t="s">
        <v>133</v>
      </c>
    </row>
    <row r="37" spans="3:3" x14ac:dyDescent="0.25">
      <c r="C37" s="1" t="s">
        <v>98</v>
      </c>
    </row>
    <row r="38" spans="3:3" x14ac:dyDescent="0.25">
      <c r="C38" s="1" t="s">
        <v>123</v>
      </c>
    </row>
    <row r="39" spans="3:3" x14ac:dyDescent="0.25">
      <c r="C39" s="1" t="s">
        <v>128</v>
      </c>
    </row>
    <row r="40" spans="3:3" x14ac:dyDescent="0.25">
      <c r="C40" s="1" t="s">
        <v>113</v>
      </c>
    </row>
    <row r="41" spans="3:3" x14ac:dyDescent="0.25">
      <c r="C41" s="1" t="s">
        <v>51</v>
      </c>
    </row>
    <row r="42" spans="3:3" x14ac:dyDescent="0.25">
      <c r="C42" s="1" t="s">
        <v>124</v>
      </c>
    </row>
    <row r="43" spans="3:3" x14ac:dyDescent="0.25">
      <c r="C43" s="1" t="s">
        <v>104</v>
      </c>
    </row>
    <row r="44" spans="3:3" x14ac:dyDescent="0.25">
      <c r="C44" s="1" t="s">
        <v>97</v>
      </c>
    </row>
    <row r="45" spans="3:3" x14ac:dyDescent="0.25">
      <c r="C45" s="1" t="s">
        <v>93</v>
      </c>
    </row>
  </sheetData>
  <sortState xmlns:xlrd2="http://schemas.microsoft.com/office/spreadsheetml/2017/richdata2" ref="C2:C46">
    <sortCondition ref="C1"/>
  </sortState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6CF0-5B52-4263-9B10-5217C5DBDDB3}">
  <sheetPr codeName="WsT"/>
  <dimension ref="A1:K31"/>
  <sheetViews>
    <sheetView workbookViewId="0"/>
  </sheetViews>
  <sheetFormatPr baseColWidth="10" defaultRowHeight="15" x14ac:dyDescent="0.25"/>
  <cols>
    <col min="1" max="1" width="16.85546875" bestFit="1" customWidth="1"/>
    <col min="2" max="2" width="6.7109375" bestFit="1" customWidth="1"/>
    <col min="3" max="3" width="6" bestFit="1" customWidth="1"/>
    <col min="4" max="4" width="5" bestFit="1" customWidth="1"/>
    <col min="5" max="5" width="9.7109375" hidden="1" customWidth="1"/>
    <col min="6" max="6" width="8" bestFit="1" customWidth="1"/>
    <col min="7" max="8" width="7" bestFit="1" customWidth="1"/>
    <col min="9" max="10" width="6" bestFit="1" customWidth="1"/>
    <col min="11" max="11" width="12" customWidth="1"/>
    <col min="12" max="14" width="11" bestFit="1" customWidth="1"/>
    <col min="15" max="15" width="8.140625" bestFit="1" customWidth="1"/>
    <col min="16" max="19" width="5" bestFit="1" customWidth="1"/>
    <col min="20" max="20" width="11.140625" bestFit="1" customWidth="1"/>
  </cols>
  <sheetData>
    <row r="1" spans="1:11" ht="49.5" customHeight="1" x14ac:dyDescent="0.25"/>
    <row r="3" spans="1:11" x14ac:dyDescent="0.25">
      <c r="A3" s="5" t="s">
        <v>28</v>
      </c>
    </row>
    <row r="4" spans="1:11" x14ac:dyDescent="0.25">
      <c r="B4" t="s">
        <v>55</v>
      </c>
      <c r="E4" t="s">
        <v>60</v>
      </c>
      <c r="F4" t="s">
        <v>56</v>
      </c>
      <c r="K4" t="s">
        <v>61</v>
      </c>
    </row>
    <row r="5" spans="1:11" x14ac:dyDescent="0.25">
      <c r="B5">
        <v>2021</v>
      </c>
      <c r="C5">
        <v>2022</v>
      </c>
      <c r="D5">
        <v>2023</v>
      </c>
      <c r="F5">
        <v>2021</v>
      </c>
      <c r="G5">
        <v>2022</v>
      </c>
      <c r="H5">
        <v>2023</v>
      </c>
      <c r="I5">
        <v>2024</v>
      </c>
      <c r="J5">
        <v>2025</v>
      </c>
    </row>
    <row r="6" spans="1:11" x14ac:dyDescent="0.25">
      <c r="A6" s="6" t="s">
        <v>22</v>
      </c>
      <c r="B6" s="7"/>
      <c r="C6" s="7"/>
      <c r="D6" s="7"/>
      <c r="E6" s="7"/>
      <c r="F6" s="7"/>
      <c r="G6" s="40">
        <v>93.367800000000003</v>
      </c>
      <c r="H6" s="40">
        <v>290.65009999999995</v>
      </c>
      <c r="I6" s="40">
        <v>711.06550000000004</v>
      </c>
      <c r="J6" s="40">
        <v>3470.2123000000001</v>
      </c>
      <c r="K6" s="7">
        <v>4565.2956999999997</v>
      </c>
    </row>
    <row r="7" spans="1:11" x14ac:dyDescent="0.25">
      <c r="A7" s="10" t="s">
        <v>40</v>
      </c>
      <c r="B7" s="7"/>
      <c r="C7" s="7"/>
      <c r="D7" s="7"/>
      <c r="E7" s="40"/>
      <c r="F7" s="40"/>
      <c r="G7" s="40">
        <v>93.367800000000003</v>
      </c>
      <c r="H7" s="40">
        <v>232.78359999999998</v>
      </c>
      <c r="I7" s="40">
        <v>497.86760000000004</v>
      </c>
      <c r="J7" s="40">
        <v>1060.9186999999999</v>
      </c>
      <c r="K7" s="7">
        <v>1884.9376999999999</v>
      </c>
    </row>
    <row r="8" spans="1:11" x14ac:dyDescent="0.25">
      <c r="A8" s="10" t="s">
        <v>41</v>
      </c>
      <c r="B8" s="7"/>
      <c r="C8" s="7"/>
      <c r="D8" s="7"/>
      <c r="E8" s="40"/>
      <c r="F8" s="40"/>
      <c r="G8" s="40"/>
      <c r="H8" s="40">
        <v>11.394600000000001</v>
      </c>
      <c r="I8" s="40">
        <v>30.981300000000001</v>
      </c>
      <c r="J8" s="40">
        <v>91.1083</v>
      </c>
      <c r="K8" s="7">
        <v>133.48419999999999</v>
      </c>
    </row>
    <row r="9" spans="1:11" x14ac:dyDescent="0.25">
      <c r="A9" s="10" t="s">
        <v>58</v>
      </c>
      <c r="B9" s="7"/>
      <c r="C9" s="7"/>
      <c r="D9" s="7"/>
      <c r="E9" s="40"/>
      <c r="F9" s="40"/>
      <c r="G9" s="40"/>
      <c r="H9" s="40"/>
      <c r="I9" s="40"/>
      <c r="J9" s="40">
        <v>1001</v>
      </c>
      <c r="K9" s="7">
        <v>1001</v>
      </c>
    </row>
    <row r="10" spans="1:11" x14ac:dyDescent="0.25">
      <c r="A10" s="10" t="s">
        <v>42</v>
      </c>
      <c r="B10" s="7"/>
      <c r="C10" s="7"/>
      <c r="D10" s="7"/>
      <c r="E10" s="40"/>
      <c r="F10" s="40"/>
      <c r="G10" s="40"/>
      <c r="H10" s="40">
        <v>46.471899999999998</v>
      </c>
      <c r="I10" s="40">
        <v>182.2166</v>
      </c>
      <c r="J10" s="40">
        <v>1317.1853000000001</v>
      </c>
      <c r="K10" s="7">
        <v>1545.8738000000001</v>
      </c>
    </row>
    <row r="11" spans="1:11" x14ac:dyDescent="0.25">
      <c r="A11" s="6" t="s">
        <v>23</v>
      </c>
      <c r="B11" s="7">
        <v>332</v>
      </c>
      <c r="C11" s="7">
        <v>4852</v>
      </c>
      <c r="D11" s="7">
        <v>3571.9999999999995</v>
      </c>
      <c r="E11" s="40">
        <v>8756</v>
      </c>
      <c r="F11" s="40"/>
      <c r="G11" s="40"/>
      <c r="H11" s="40">
        <v>2112.4059999999999</v>
      </c>
      <c r="I11" s="40">
        <v>10875.838</v>
      </c>
      <c r="J11" s="40">
        <v>14898.281999999997</v>
      </c>
      <c r="K11" s="7">
        <v>27886.525999999998</v>
      </c>
    </row>
    <row r="12" spans="1:11" x14ac:dyDescent="0.25">
      <c r="A12" s="10" t="s">
        <v>41</v>
      </c>
      <c r="B12" s="7">
        <v>332</v>
      </c>
      <c r="C12" s="7">
        <v>4412</v>
      </c>
      <c r="D12" s="7">
        <v>2811.9999999999995</v>
      </c>
      <c r="E12" s="40">
        <v>7556</v>
      </c>
      <c r="F12" s="40"/>
      <c r="G12" s="40"/>
      <c r="H12" s="40">
        <v>534.779</v>
      </c>
      <c r="I12" s="40">
        <v>7165.8059999999987</v>
      </c>
      <c r="J12" s="40">
        <v>10391.041999999998</v>
      </c>
      <c r="K12" s="7">
        <v>18091.626999999997</v>
      </c>
    </row>
    <row r="13" spans="1:11" x14ac:dyDescent="0.25">
      <c r="A13" s="10" t="s">
        <v>5</v>
      </c>
      <c r="B13" s="7"/>
      <c r="C13" s="7"/>
      <c r="D13" s="7"/>
      <c r="E13" s="40"/>
      <c r="F13" s="40"/>
      <c r="G13" s="40"/>
      <c r="H13" s="40">
        <v>167.62699999999998</v>
      </c>
      <c r="I13" s="40">
        <v>490.03199999999998</v>
      </c>
      <c r="J13" s="40">
        <v>687.24000000000012</v>
      </c>
      <c r="K13" s="7">
        <v>1344.8990000000001</v>
      </c>
    </row>
    <row r="14" spans="1:11" x14ac:dyDescent="0.25">
      <c r="A14" s="10" t="s">
        <v>42</v>
      </c>
      <c r="B14" s="7"/>
      <c r="C14" s="7">
        <v>440</v>
      </c>
      <c r="D14" s="7">
        <v>760</v>
      </c>
      <c r="E14" s="7">
        <v>1200</v>
      </c>
      <c r="F14" s="7"/>
      <c r="G14" s="7"/>
      <c r="H14" s="7">
        <v>1410</v>
      </c>
      <c r="I14" s="7">
        <v>3220</v>
      </c>
      <c r="J14" s="7">
        <v>3820</v>
      </c>
      <c r="K14" s="7">
        <v>8450</v>
      </c>
    </row>
    <row r="15" spans="1:11" x14ac:dyDescent="0.25">
      <c r="A15" s="6" t="s">
        <v>24</v>
      </c>
      <c r="B15" s="7"/>
      <c r="C15" s="7">
        <v>1800</v>
      </c>
      <c r="D15" s="7"/>
      <c r="E15" s="7">
        <v>1800</v>
      </c>
      <c r="F15" s="7"/>
      <c r="G15" s="7"/>
      <c r="H15" s="7"/>
      <c r="I15" s="7"/>
      <c r="J15" s="7"/>
      <c r="K15" s="7"/>
    </row>
    <row r="16" spans="1:11" x14ac:dyDescent="0.25">
      <c r="A16" s="10" t="s">
        <v>41</v>
      </c>
      <c r="B16" s="7"/>
      <c r="C16" s="7">
        <v>1800</v>
      </c>
      <c r="D16" s="7"/>
      <c r="E16" s="7">
        <v>1800</v>
      </c>
      <c r="F16" s="7"/>
      <c r="G16" s="7"/>
      <c r="H16" s="7"/>
      <c r="I16" s="7"/>
      <c r="J16" s="7"/>
      <c r="K16" s="7"/>
    </row>
    <row r="17" spans="1:11" x14ac:dyDescent="0.25">
      <c r="A17" s="6" t="s">
        <v>47</v>
      </c>
      <c r="B17" s="7">
        <v>950</v>
      </c>
      <c r="C17" s="7">
        <v>1400</v>
      </c>
      <c r="D17" s="7"/>
      <c r="E17" s="7">
        <v>2350</v>
      </c>
      <c r="F17" s="7">
        <v>760</v>
      </c>
      <c r="G17" s="7">
        <v>2940</v>
      </c>
      <c r="H17" s="7"/>
      <c r="I17" s="7"/>
      <c r="J17" s="7"/>
      <c r="K17" s="7">
        <v>3700</v>
      </c>
    </row>
    <row r="18" spans="1:11" x14ac:dyDescent="0.25">
      <c r="A18" s="10" t="s">
        <v>40</v>
      </c>
      <c r="B18" s="7">
        <v>237.5</v>
      </c>
      <c r="C18" s="7">
        <v>350</v>
      </c>
      <c r="D18" s="7"/>
      <c r="E18" s="7">
        <v>587.5</v>
      </c>
      <c r="F18" s="7">
        <v>700</v>
      </c>
      <c r="G18" s="7">
        <v>1930</v>
      </c>
      <c r="H18" s="7"/>
      <c r="I18" s="7"/>
      <c r="J18" s="7"/>
      <c r="K18" s="7">
        <v>2630</v>
      </c>
    </row>
    <row r="19" spans="1:11" x14ac:dyDescent="0.25">
      <c r="A19" s="10" t="s">
        <v>41</v>
      </c>
      <c r="B19" s="7">
        <v>475</v>
      </c>
      <c r="C19" s="7">
        <v>700</v>
      </c>
      <c r="D19" s="7"/>
      <c r="E19" s="7">
        <v>1175</v>
      </c>
      <c r="F19" s="7"/>
      <c r="G19" s="7">
        <v>600</v>
      </c>
      <c r="H19" s="7"/>
      <c r="I19" s="7"/>
      <c r="J19" s="7"/>
      <c r="K19" s="7">
        <v>600</v>
      </c>
    </row>
    <row r="20" spans="1:11" x14ac:dyDescent="0.25">
      <c r="A20" s="10" t="s">
        <v>42</v>
      </c>
      <c r="B20" s="7">
        <v>237.5</v>
      </c>
      <c r="C20" s="7">
        <v>350</v>
      </c>
      <c r="D20" s="7"/>
      <c r="E20" s="7">
        <v>587.5</v>
      </c>
      <c r="F20" s="7">
        <v>60</v>
      </c>
      <c r="G20" s="7">
        <v>410</v>
      </c>
      <c r="H20" s="7"/>
      <c r="I20" s="7"/>
      <c r="J20" s="7"/>
      <c r="K20" s="7">
        <v>470</v>
      </c>
    </row>
    <row r="21" spans="1:11" x14ac:dyDescent="0.25">
      <c r="A21" s="6" t="s">
        <v>48</v>
      </c>
      <c r="B21" s="7">
        <v>140</v>
      </c>
      <c r="C21" s="7"/>
      <c r="D21" s="7"/>
      <c r="E21" s="7">
        <v>140</v>
      </c>
      <c r="F21" s="7"/>
      <c r="G21" s="7"/>
      <c r="H21" s="7"/>
      <c r="I21" s="7"/>
      <c r="J21" s="7"/>
      <c r="K21" s="7"/>
    </row>
    <row r="22" spans="1:11" x14ac:dyDescent="0.25">
      <c r="A22" s="10" t="s">
        <v>40</v>
      </c>
      <c r="B22" s="7">
        <v>140</v>
      </c>
      <c r="C22" s="7"/>
      <c r="D22" s="7"/>
      <c r="E22" s="7">
        <v>140</v>
      </c>
      <c r="F22" s="7"/>
      <c r="G22" s="7"/>
      <c r="H22" s="7"/>
      <c r="I22" s="7"/>
      <c r="J22" s="7"/>
      <c r="K22" s="7"/>
    </row>
    <row r="23" spans="1:11" x14ac:dyDescent="0.25">
      <c r="A23" s="6" t="s">
        <v>49</v>
      </c>
      <c r="B23" s="7">
        <v>280</v>
      </c>
      <c r="C23" s="7">
        <v>1000</v>
      </c>
      <c r="D23" s="40">
        <v>2001.2</v>
      </c>
      <c r="E23" s="7">
        <v>3281.2</v>
      </c>
      <c r="F23" s="7"/>
      <c r="G23" s="7">
        <v>1083.5</v>
      </c>
      <c r="H23" s="7">
        <v>4903.5</v>
      </c>
      <c r="I23" s="7">
        <v>7590</v>
      </c>
      <c r="J23" s="7">
        <v>6090</v>
      </c>
      <c r="K23" s="7">
        <v>19667</v>
      </c>
    </row>
    <row r="24" spans="1:11" x14ac:dyDescent="0.25">
      <c r="A24" s="10" t="s">
        <v>40</v>
      </c>
      <c r="B24" s="7">
        <v>266</v>
      </c>
      <c r="C24" s="7">
        <v>900</v>
      </c>
      <c r="D24" s="40">
        <v>1701.2</v>
      </c>
      <c r="E24" s="7">
        <v>2867.2</v>
      </c>
      <c r="F24" s="7"/>
      <c r="G24" s="7">
        <v>1083.5</v>
      </c>
      <c r="H24" s="7">
        <v>4623.5</v>
      </c>
      <c r="I24" s="7">
        <v>7030</v>
      </c>
      <c r="J24" s="7">
        <v>5530</v>
      </c>
      <c r="K24" s="7">
        <v>18267</v>
      </c>
    </row>
    <row r="25" spans="1:11" x14ac:dyDescent="0.25">
      <c r="A25" s="10" t="s">
        <v>42</v>
      </c>
      <c r="B25" s="7">
        <v>14</v>
      </c>
      <c r="C25" s="7">
        <v>100</v>
      </c>
      <c r="D25" s="7">
        <v>300</v>
      </c>
      <c r="E25" s="7">
        <v>414</v>
      </c>
      <c r="F25" s="7"/>
      <c r="G25" s="7"/>
      <c r="H25" s="7">
        <v>280</v>
      </c>
      <c r="I25" s="7">
        <v>560</v>
      </c>
      <c r="J25" s="7">
        <v>560</v>
      </c>
      <c r="K25" s="7">
        <v>1400</v>
      </c>
    </row>
    <row r="26" spans="1:11" x14ac:dyDescent="0.25">
      <c r="A26" s="6" t="s">
        <v>50</v>
      </c>
      <c r="B26" s="7">
        <v>1745</v>
      </c>
      <c r="C26" s="7">
        <v>2830</v>
      </c>
      <c r="D26" s="7"/>
      <c r="E26" s="7">
        <v>4575</v>
      </c>
      <c r="F26" s="7">
        <v>72</v>
      </c>
      <c r="G26" s="7">
        <v>3355</v>
      </c>
      <c r="H26" s="7">
        <v>10355</v>
      </c>
      <c r="I26" s="7">
        <v>24355</v>
      </c>
      <c r="J26" s="7">
        <v>31355</v>
      </c>
      <c r="K26" s="7">
        <v>69492</v>
      </c>
    </row>
    <row r="27" spans="1:11" x14ac:dyDescent="0.25">
      <c r="A27" s="10" t="s">
        <v>40</v>
      </c>
      <c r="B27" s="7">
        <v>1745</v>
      </c>
      <c r="C27" s="7">
        <v>2830</v>
      </c>
      <c r="D27" s="7"/>
      <c r="E27" s="7">
        <v>4575</v>
      </c>
      <c r="F27" s="7"/>
      <c r="G27" s="7">
        <v>3000</v>
      </c>
      <c r="H27" s="7">
        <v>10000</v>
      </c>
      <c r="I27" s="7">
        <v>24000</v>
      </c>
      <c r="J27" s="7">
        <v>31000</v>
      </c>
      <c r="K27" s="7">
        <v>68000</v>
      </c>
    </row>
    <row r="28" spans="1:11" x14ac:dyDescent="0.25">
      <c r="A28" s="10" t="s">
        <v>41</v>
      </c>
      <c r="B28" s="7"/>
      <c r="C28" s="7"/>
      <c r="D28" s="7"/>
      <c r="E28" s="7"/>
      <c r="F28" s="7">
        <v>72</v>
      </c>
      <c r="G28" s="7">
        <v>355</v>
      </c>
      <c r="H28" s="7">
        <v>355</v>
      </c>
      <c r="I28" s="7">
        <v>355</v>
      </c>
      <c r="J28" s="7">
        <v>355</v>
      </c>
      <c r="K28" s="7">
        <v>1492</v>
      </c>
    </row>
    <row r="29" spans="1:11" x14ac:dyDescent="0.25">
      <c r="A29" s="6" t="s">
        <v>52</v>
      </c>
      <c r="B29" s="7">
        <v>2782</v>
      </c>
      <c r="C29" s="7">
        <v>2580</v>
      </c>
      <c r="D29" s="7"/>
      <c r="E29" s="7">
        <v>5362</v>
      </c>
      <c r="F29" s="7">
        <v>1800</v>
      </c>
      <c r="G29" s="7">
        <v>22200</v>
      </c>
      <c r="H29" s="7">
        <v>22333</v>
      </c>
      <c r="I29" s="7">
        <v>22333</v>
      </c>
      <c r="J29" s="7">
        <v>23200</v>
      </c>
      <c r="K29" s="7">
        <v>91866</v>
      </c>
    </row>
    <row r="30" spans="1:11" x14ac:dyDescent="0.25">
      <c r="A30" s="10" t="s">
        <v>40</v>
      </c>
      <c r="B30" s="7">
        <v>2782</v>
      </c>
      <c r="C30" s="7">
        <v>2580</v>
      </c>
      <c r="D30" s="7"/>
      <c r="E30" s="7">
        <v>5362</v>
      </c>
      <c r="F30" s="7">
        <v>1800</v>
      </c>
      <c r="G30" s="7">
        <v>22200</v>
      </c>
      <c r="H30" s="7">
        <v>22333</v>
      </c>
      <c r="I30" s="7">
        <v>22333</v>
      </c>
      <c r="J30" s="7">
        <v>23200</v>
      </c>
      <c r="K30" s="7">
        <v>91866</v>
      </c>
    </row>
    <row r="31" spans="1:11" x14ac:dyDescent="0.25">
      <c r="A31" s="6" t="s">
        <v>29</v>
      </c>
      <c r="B31" s="7">
        <v>6229</v>
      </c>
      <c r="C31" s="7">
        <v>14462</v>
      </c>
      <c r="D31" s="40">
        <v>5573.2</v>
      </c>
      <c r="E31" s="7">
        <v>26264.2</v>
      </c>
      <c r="F31" s="7">
        <v>2632</v>
      </c>
      <c r="G31" s="40">
        <v>29671.8678</v>
      </c>
      <c r="H31" s="40">
        <v>39994.556100000002</v>
      </c>
      <c r="I31" s="40">
        <v>65864.9035</v>
      </c>
      <c r="J31" s="40">
        <v>79013.494299999991</v>
      </c>
      <c r="K31" s="7">
        <v>217176.8217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A993-7813-4160-9D00-C0760DC883F2}">
  <sheetPr codeName="WsS"/>
  <dimension ref="A1:AT437"/>
  <sheetViews>
    <sheetView showZeros="0" topLeftCell="N1" zoomScaleNormal="100" workbookViewId="0"/>
  </sheetViews>
  <sheetFormatPr baseColWidth="10" defaultRowHeight="15" x14ac:dyDescent="0.25"/>
  <cols>
    <col min="1" max="1" width="14.42578125" customWidth="1"/>
    <col min="2" max="10" width="11.42578125" customWidth="1"/>
    <col min="12" max="12" width="13.5703125" customWidth="1"/>
    <col min="14" max="14" width="12.28515625" bestFit="1" customWidth="1"/>
    <col min="15" max="15" width="11.42578125" customWidth="1"/>
    <col min="16" max="16" width="38" style="1" customWidth="1"/>
    <col min="17" max="22" width="11.42578125" style="99" customWidth="1"/>
    <col min="23" max="24" width="11.5703125" style="99" bestFit="1" customWidth="1"/>
    <col min="25" max="28" width="12.140625" style="99" bestFit="1" customWidth="1"/>
    <col min="29" max="29" width="11.42578125" style="99" customWidth="1"/>
    <col min="30" max="31" width="2.85546875" customWidth="1"/>
    <col min="32" max="32" width="25.5703125" style="6" customWidth="1"/>
    <col min="33" max="36" width="11.42578125" style="99"/>
    <col min="37" max="44" width="11.42578125" style="102"/>
    <col min="45" max="45" width="13.140625" style="108" bestFit="1" customWidth="1"/>
  </cols>
  <sheetData>
    <row r="1" spans="1:46" ht="50.25" customHeight="1" x14ac:dyDescent="0.35">
      <c r="A1" s="11" t="s">
        <v>6</v>
      </c>
      <c r="B1" s="12" t="s">
        <v>134</v>
      </c>
      <c r="P1" s="56" t="s">
        <v>31</v>
      </c>
      <c r="Q1" s="100" t="s">
        <v>65</v>
      </c>
      <c r="R1" s="101" t="s">
        <v>14</v>
      </c>
      <c r="S1" s="101" t="s">
        <v>12</v>
      </c>
      <c r="T1" s="101" t="s">
        <v>54</v>
      </c>
      <c r="U1" s="101" t="s">
        <v>8</v>
      </c>
      <c r="V1" s="101" t="s">
        <v>9</v>
      </c>
      <c r="W1" s="101" t="s">
        <v>10</v>
      </c>
      <c r="X1" s="101" t="s">
        <v>33</v>
      </c>
      <c r="Y1" s="101" t="s">
        <v>34</v>
      </c>
      <c r="Z1" s="101" t="s">
        <v>35</v>
      </c>
      <c r="AA1" s="101" t="s">
        <v>36</v>
      </c>
      <c r="AB1" s="101" t="s">
        <v>37</v>
      </c>
      <c r="AC1" s="81" t="s">
        <v>66</v>
      </c>
      <c r="AF1" s="103" t="str">
        <f>"ProjName " &amp; RChoixBU</f>
        <v>ProjName BIOTY</v>
      </c>
      <c r="AG1" s="101" t="s">
        <v>65</v>
      </c>
      <c r="AH1" s="101" t="s">
        <v>14</v>
      </c>
      <c r="AI1" s="101" t="s">
        <v>12</v>
      </c>
      <c r="AJ1" s="101" t="s">
        <v>54</v>
      </c>
      <c r="AK1" s="110" t="s">
        <v>8</v>
      </c>
      <c r="AL1" s="110" t="s">
        <v>9</v>
      </c>
      <c r="AM1" s="110" t="s">
        <v>10</v>
      </c>
      <c r="AN1" s="110" t="s">
        <v>33</v>
      </c>
      <c r="AO1" s="110" t="s">
        <v>34</v>
      </c>
      <c r="AP1" s="110" t="s">
        <v>35</v>
      </c>
      <c r="AQ1" s="110" t="s">
        <v>36</v>
      </c>
      <c r="AR1" s="110" t="s">
        <v>37</v>
      </c>
      <c r="AS1" s="106" t="s">
        <v>66</v>
      </c>
      <c r="AT1" s="93"/>
    </row>
    <row r="2" spans="1:46" ht="18.75" customHeight="1" x14ac:dyDescent="0.3">
      <c r="A2" s="13" t="s">
        <v>30</v>
      </c>
      <c r="B2" s="30">
        <v>5</v>
      </c>
      <c r="M2" s="14"/>
      <c r="N2" s="14"/>
      <c r="O2" s="13"/>
      <c r="P2" s="66" t="s">
        <v>80</v>
      </c>
      <c r="Q2" s="73">
        <f>SUM(Q3:Q46)</f>
        <v>44</v>
      </c>
      <c r="R2" s="74">
        <f>SUM(R3:R46)</f>
        <v>188</v>
      </c>
      <c r="S2" s="74">
        <f>SUM(S3:S46)</f>
        <v>20</v>
      </c>
      <c r="T2" s="74">
        <f>SUM(T3:T46)</f>
        <v>37</v>
      </c>
      <c r="U2" s="74">
        <f>SUM(U3:U46)</f>
        <v>6229.0000000000009</v>
      </c>
      <c r="V2" s="74">
        <f>SUM(V3:V46)</f>
        <v>14462</v>
      </c>
      <c r="W2" s="74">
        <f>SUM(W3:W46)</f>
        <v>5573.2</v>
      </c>
      <c r="X2" s="74">
        <f>SUM(X3:X46)</f>
        <v>2632</v>
      </c>
      <c r="Y2" s="74">
        <f>SUM(Y3:Y46)</f>
        <v>29671.8678</v>
      </c>
      <c r="Z2" s="74">
        <f>SUM(Z3:Z46)</f>
        <v>39132.803899999999</v>
      </c>
      <c r="AA2" s="74">
        <f>SUM(AA3:AA46)</f>
        <v>57901.6443</v>
      </c>
      <c r="AB2" s="74">
        <f>SUM(AB3:AB46)</f>
        <v>65776.641900000002</v>
      </c>
      <c r="AC2" s="78">
        <f ca="1">SUM(AC3:AC46)</f>
        <v>1.0000000000000002</v>
      </c>
      <c r="AF2" s="66" t="s">
        <v>80</v>
      </c>
      <c r="AG2" s="73">
        <f>SUM(AG3:AG7)</f>
        <v>5</v>
      </c>
      <c r="AH2" s="74">
        <f>SUM(AH3:AH7)</f>
        <v>9</v>
      </c>
      <c r="AI2" s="74">
        <f>SUM(AI3:AI7)</f>
        <v>0</v>
      </c>
      <c r="AJ2" s="74">
        <f>SUM(AJ3:AJ7)</f>
        <v>13</v>
      </c>
      <c r="AK2" s="74">
        <f>SUM(AK3:AK7)</f>
        <v>0</v>
      </c>
      <c r="AL2" s="74">
        <f>SUM(AL3:AL7)</f>
        <v>0</v>
      </c>
      <c r="AM2" s="74">
        <f>SUM(AM3:AM7)</f>
        <v>0</v>
      </c>
      <c r="AN2" s="74">
        <f>SUM(AN3:AN7)</f>
        <v>0</v>
      </c>
      <c r="AO2" s="74">
        <f>SUM(AO3:AO7)</f>
        <v>93.367800000000003</v>
      </c>
      <c r="AP2" s="74">
        <f>SUM(AP3:AP7)</f>
        <v>233.67689999999999</v>
      </c>
      <c r="AQ2" s="74">
        <f>SUM(AQ3:AQ7)</f>
        <v>633.6123</v>
      </c>
      <c r="AR2" s="74">
        <f t="shared" ref="AR2" si="0">SUM(AR3:AR46)</f>
        <v>1524.4018999999998</v>
      </c>
      <c r="AS2" s="107">
        <f ca="1">SUM(AS3:AS7)</f>
        <v>1</v>
      </c>
      <c r="AT2" s="94"/>
    </row>
    <row r="3" spans="1:46" ht="18.75" customHeight="1" x14ac:dyDescent="0.3">
      <c r="A3" s="13" t="s">
        <v>14</v>
      </c>
      <c r="B3" s="30">
        <v>2</v>
      </c>
      <c r="M3" s="31"/>
      <c r="N3" s="31"/>
      <c r="O3" s="15"/>
      <c r="P3" s="54" t="s">
        <v>106</v>
      </c>
      <c r="Q3" s="67">
        <v>1</v>
      </c>
      <c r="R3" s="68">
        <v>6</v>
      </c>
      <c r="S3" s="68"/>
      <c r="T3" s="68"/>
      <c r="U3" s="68"/>
      <c r="V3" s="68"/>
      <c r="W3" s="68"/>
      <c r="X3" s="68"/>
      <c r="Y3" s="68">
        <v>68.367800000000003</v>
      </c>
      <c r="Z3" s="68">
        <v>139.41579999999999</v>
      </c>
      <c r="AA3" s="68">
        <v>364.43310000000002</v>
      </c>
      <c r="AB3" s="68">
        <v>1000</v>
      </c>
      <c r="AC3" s="96">
        <f ca="1">_CERISE</f>
        <v>8.0578993887582429E-3</v>
      </c>
      <c r="AF3" s="6" t="s">
        <v>131</v>
      </c>
      <c r="AG3" s="99">
        <v>1</v>
      </c>
      <c r="AJ3" s="99">
        <v>6</v>
      </c>
      <c r="AP3" s="102">
        <v>11.394600000000001</v>
      </c>
      <c r="AQ3" s="102">
        <v>30.981300000000001</v>
      </c>
      <c r="AR3" s="102">
        <v>91.1083</v>
      </c>
      <c r="AS3" s="109">
        <f ca="1">_FRAISE</f>
        <v>5.3714702697791182E-2</v>
      </c>
    </row>
    <row r="4" spans="1:46" ht="18.75" customHeight="1" x14ac:dyDescent="0.3">
      <c r="A4" s="13" t="s">
        <v>12</v>
      </c>
      <c r="B4" s="30"/>
      <c r="M4" s="31"/>
      <c r="N4" s="31"/>
      <c r="O4" s="13"/>
      <c r="P4" s="55" t="s">
        <v>120</v>
      </c>
      <c r="Q4" s="69">
        <v>1</v>
      </c>
      <c r="R4" s="53">
        <v>5</v>
      </c>
      <c r="S4" s="53"/>
      <c r="T4" s="53"/>
      <c r="U4" s="53"/>
      <c r="V4" s="53">
        <v>48</v>
      </c>
      <c r="W4" s="53">
        <v>152</v>
      </c>
      <c r="X4" s="53"/>
      <c r="Y4" s="53"/>
      <c r="Z4" s="53">
        <v>8</v>
      </c>
      <c r="AA4" s="53">
        <v>28</v>
      </c>
      <c r="AB4" s="53">
        <v>40</v>
      </c>
      <c r="AC4" s="97">
        <f ca="1">_CERISE</f>
        <v>3.8951396047734801E-4</v>
      </c>
      <c r="AF4" s="6" t="s">
        <v>53</v>
      </c>
      <c r="AG4" s="99">
        <v>1</v>
      </c>
      <c r="AJ4" s="99">
        <v>3</v>
      </c>
      <c r="AP4" s="102">
        <v>11.394600000000001</v>
      </c>
      <c r="AQ4" s="102">
        <v>30.981300000000001</v>
      </c>
      <c r="AR4" s="102">
        <v>91.1083</v>
      </c>
      <c r="AS4" s="109">
        <f ca="1">_FRAISE</f>
        <v>5.3714702697791182E-2</v>
      </c>
    </row>
    <row r="5" spans="1:46" ht="18.75" customHeight="1" x14ac:dyDescent="0.3">
      <c r="A5" s="13" t="s">
        <v>54</v>
      </c>
      <c r="B5" s="30">
        <v>3</v>
      </c>
      <c r="M5" s="31"/>
      <c r="N5" s="31"/>
      <c r="P5" s="54" t="s">
        <v>107</v>
      </c>
      <c r="Q5" s="69">
        <v>1</v>
      </c>
      <c r="R5" s="53">
        <v>6</v>
      </c>
      <c r="S5" s="53"/>
      <c r="T5" s="53"/>
      <c r="U5" s="53"/>
      <c r="V5" s="53">
        <v>1200</v>
      </c>
      <c r="W5" s="53">
        <v>500</v>
      </c>
      <c r="X5" s="53"/>
      <c r="Y5" s="53"/>
      <c r="Z5" s="53"/>
      <c r="AA5" s="53">
        <v>630</v>
      </c>
      <c r="AB5" s="53">
        <v>810</v>
      </c>
      <c r="AC5" s="97">
        <f ca="1">_CERISE</f>
        <v>7.380264514307646E-3</v>
      </c>
      <c r="AF5" s="6" t="s">
        <v>108</v>
      </c>
      <c r="AG5" s="99">
        <v>1</v>
      </c>
      <c r="AH5" s="99">
        <v>3</v>
      </c>
      <c r="AP5" s="102">
        <v>46.471899999999998</v>
      </c>
      <c r="AQ5" s="102">
        <v>182.2166</v>
      </c>
      <c r="AR5" s="102">
        <v>317.18529999999998</v>
      </c>
      <c r="AS5" s="109">
        <f ca="1">_FRAISE</f>
        <v>0.21966231866777886</v>
      </c>
    </row>
    <row r="6" spans="1:46" ht="18.75" customHeight="1" x14ac:dyDescent="0.3">
      <c r="B6" s="30"/>
      <c r="M6" s="31"/>
      <c r="N6" s="32"/>
      <c r="P6" s="1" t="s">
        <v>109</v>
      </c>
      <c r="Q6" s="69">
        <v>1</v>
      </c>
      <c r="R6" s="53">
        <v>5</v>
      </c>
      <c r="S6" s="53"/>
      <c r="T6" s="53"/>
      <c r="U6" s="53"/>
      <c r="V6" s="53">
        <v>24</v>
      </c>
      <c r="W6" s="53">
        <v>76</v>
      </c>
      <c r="X6" s="53"/>
      <c r="Y6" s="53"/>
      <c r="Z6" s="53">
        <v>4</v>
      </c>
      <c r="AA6" s="53">
        <v>14</v>
      </c>
      <c r="AB6" s="53">
        <v>20</v>
      </c>
      <c r="AC6" s="97">
        <f ca="1">_CERISE</f>
        <v>1.9475698023867401E-4</v>
      </c>
      <c r="AF6" s="6" t="s">
        <v>132</v>
      </c>
      <c r="AG6" s="99">
        <v>1</v>
      </c>
      <c r="AJ6" s="99">
        <v>4</v>
      </c>
      <c r="AO6" s="102">
        <v>25</v>
      </c>
      <c r="AP6" s="102">
        <v>25</v>
      </c>
      <c r="AQ6" s="102">
        <v>25</v>
      </c>
      <c r="AR6" s="102">
        <v>25</v>
      </c>
      <c r="AS6" s="109">
        <f ca="1">_FRAISE</f>
        <v>4.0240494903360235E-2</v>
      </c>
    </row>
    <row r="7" spans="1:46" ht="18.75" customHeight="1" x14ac:dyDescent="0.25">
      <c r="A7" s="14" t="s">
        <v>0</v>
      </c>
      <c r="B7" s="82" t="s">
        <v>8</v>
      </c>
      <c r="C7" s="83" t="s">
        <v>9</v>
      </c>
      <c r="D7" s="83" t="s">
        <v>10</v>
      </c>
      <c r="E7" s="84" t="s">
        <v>33</v>
      </c>
      <c r="F7" s="84" t="s">
        <v>34</v>
      </c>
      <c r="G7" s="84" t="s">
        <v>35</v>
      </c>
      <c r="H7" s="84" t="s">
        <v>36</v>
      </c>
      <c r="I7" s="85" t="s">
        <v>37</v>
      </c>
      <c r="P7" s="70" t="s">
        <v>94</v>
      </c>
      <c r="Q7" s="69">
        <v>1</v>
      </c>
      <c r="R7" s="53">
        <v>6</v>
      </c>
      <c r="S7" s="53"/>
      <c r="T7" s="53"/>
      <c r="U7" s="53">
        <v>28</v>
      </c>
      <c r="V7" s="53">
        <v>56</v>
      </c>
      <c r="W7" s="53">
        <v>50</v>
      </c>
      <c r="X7" s="53"/>
      <c r="Y7" s="53"/>
      <c r="Z7" s="53">
        <v>50</v>
      </c>
      <c r="AA7" s="53">
        <v>50</v>
      </c>
      <c r="AB7" s="53">
        <v>50</v>
      </c>
      <c r="AC7" s="97">
        <f ca="1">_CERISE</f>
        <v>7.6877755357371313E-4</v>
      </c>
      <c r="AF7" s="6" t="s">
        <v>106</v>
      </c>
      <c r="AG7" s="99">
        <v>1</v>
      </c>
      <c r="AH7" s="99">
        <v>6</v>
      </c>
      <c r="AO7" s="102">
        <v>68.367800000000003</v>
      </c>
      <c r="AP7" s="102">
        <v>139.41579999999999</v>
      </c>
      <c r="AQ7" s="102">
        <v>364.43310000000002</v>
      </c>
      <c r="AR7" s="102">
        <v>1000</v>
      </c>
      <c r="AS7" s="109">
        <f ca="1">_FRAISE</f>
        <v>0.63266778103327848</v>
      </c>
    </row>
    <row r="8" spans="1:46" ht="18.75" customHeight="1" x14ac:dyDescent="0.25">
      <c r="A8" s="13" t="s">
        <v>11</v>
      </c>
      <c r="B8" s="88">
        <f t="shared" ref="B8:I8" ca="1" si="1">_POMME</f>
        <v>0</v>
      </c>
      <c r="C8" s="89">
        <f t="shared" ca="1" si="1"/>
        <v>0</v>
      </c>
      <c r="D8" s="89">
        <f t="shared" ca="1" si="1"/>
        <v>0</v>
      </c>
      <c r="E8" s="89">
        <f t="shared" ca="1" si="1"/>
        <v>0</v>
      </c>
      <c r="F8" s="89">
        <f t="shared" ca="1" si="1"/>
        <v>93.367800000000003</v>
      </c>
      <c r="G8" s="89">
        <f t="shared" ca="1" si="1"/>
        <v>290.65009999999995</v>
      </c>
      <c r="H8" s="89">
        <f t="shared" ca="1" si="1"/>
        <v>711.06550000000004</v>
      </c>
      <c r="I8" s="90">
        <f t="shared" ca="1" si="1"/>
        <v>3470.2123000000001</v>
      </c>
      <c r="P8" s="1" t="s">
        <v>91</v>
      </c>
      <c r="Q8" s="69">
        <v>1</v>
      </c>
      <c r="R8" s="53"/>
      <c r="S8" s="53">
        <v>4</v>
      </c>
      <c r="T8" s="53"/>
      <c r="U8" s="53">
        <v>237.5</v>
      </c>
      <c r="V8" s="53">
        <v>350</v>
      </c>
      <c r="W8" s="53"/>
      <c r="X8" s="53">
        <v>700</v>
      </c>
      <c r="Y8" s="53">
        <v>1930</v>
      </c>
      <c r="Z8" s="53"/>
      <c r="AA8" s="53"/>
      <c r="AB8" s="53"/>
      <c r="AC8" s="97">
        <f ca="1">_CERISE</f>
        <v>1.3479233105992437E-2</v>
      </c>
      <c r="AS8" s="109"/>
    </row>
    <row r="9" spans="1:46" ht="18.75" customHeight="1" x14ac:dyDescent="0.25">
      <c r="A9" s="13" t="s">
        <v>1</v>
      </c>
      <c r="B9" s="87">
        <f ca="1">Calc!O1</f>
        <v>0</v>
      </c>
      <c r="C9" s="91">
        <f ca="1">Calc!O6</f>
        <v>0</v>
      </c>
      <c r="D9" s="91">
        <f ca="1">Calc!O11</f>
        <v>0</v>
      </c>
      <c r="E9" s="91">
        <f ca="1">Calc!O16</f>
        <v>0</v>
      </c>
      <c r="F9" s="91">
        <f ca="1">Calc!O21</f>
        <v>93.367800000000003</v>
      </c>
      <c r="G9" s="91">
        <f ca="1">Calc!O26</f>
        <v>232.78359999999998</v>
      </c>
      <c r="H9" s="91">
        <f ca="1">Calc!O31</f>
        <v>497.86760000000004</v>
      </c>
      <c r="I9" s="92">
        <f ca="1">Calc!O36</f>
        <v>1060.9186999999999</v>
      </c>
      <c r="P9" s="70" t="s">
        <v>95</v>
      </c>
      <c r="Q9" s="69">
        <v>1</v>
      </c>
      <c r="R9" s="53"/>
      <c r="S9" s="53">
        <v>6</v>
      </c>
      <c r="T9" s="53"/>
      <c r="U9" s="53">
        <v>80</v>
      </c>
      <c r="V9" s="53">
        <v>270</v>
      </c>
      <c r="W9" s="53">
        <v>781.2</v>
      </c>
      <c r="X9" s="53"/>
      <c r="Y9" s="53"/>
      <c r="Z9" s="53">
        <v>928.25</v>
      </c>
      <c r="AA9" s="53">
        <v>1856.5</v>
      </c>
      <c r="AB9" s="53">
        <v>1856.5</v>
      </c>
      <c r="AC9" s="97">
        <f ca="1">_CERISE</f>
        <v>2.3787258803493309E-2</v>
      </c>
      <c r="AS9" s="109"/>
    </row>
    <row r="10" spans="1:46" ht="18.75" customHeight="1" x14ac:dyDescent="0.25">
      <c r="A10" s="13" t="s">
        <v>2</v>
      </c>
      <c r="B10" s="33">
        <f ca="1">Calc!O2</f>
        <v>0</v>
      </c>
      <c r="C10" s="34">
        <f ca="1">Calc!O7</f>
        <v>0</v>
      </c>
      <c r="D10" s="34">
        <f ca="1">Calc!O12</f>
        <v>0</v>
      </c>
      <c r="E10" s="34">
        <f ca="1">Calc!O17</f>
        <v>0</v>
      </c>
      <c r="F10" s="34">
        <f ca="1">Calc!O22</f>
        <v>0</v>
      </c>
      <c r="G10" s="34">
        <f ca="1">Calc!O27</f>
        <v>11.394600000000001</v>
      </c>
      <c r="H10" s="34">
        <f ca="1">Calc!O32</f>
        <v>30.981300000000001</v>
      </c>
      <c r="I10" s="35">
        <f ca="1">Calc!O37</f>
        <v>91.1083</v>
      </c>
      <c r="P10" s="1" t="s">
        <v>110</v>
      </c>
      <c r="Q10" s="69">
        <v>1</v>
      </c>
      <c r="R10" s="53">
        <v>12</v>
      </c>
      <c r="S10" s="53"/>
      <c r="T10" s="53"/>
      <c r="U10" s="53">
        <v>66.400000000000006</v>
      </c>
      <c r="V10" s="53">
        <v>402.4</v>
      </c>
      <c r="W10" s="53">
        <v>362.4</v>
      </c>
      <c r="X10" s="53"/>
      <c r="Y10" s="53"/>
      <c r="Z10" s="53">
        <v>33.525399999999998</v>
      </c>
      <c r="AA10" s="53">
        <v>98.006399999999999</v>
      </c>
      <c r="AB10" s="53">
        <v>137.44800000000001</v>
      </c>
      <c r="AC10" s="97">
        <f ca="1">_CERISE</f>
        <v>1.3785708840316443E-3</v>
      </c>
      <c r="AS10" s="109"/>
    </row>
    <row r="11" spans="1:46" ht="18.75" customHeight="1" x14ac:dyDescent="0.25">
      <c r="A11" s="13" t="s">
        <v>3</v>
      </c>
      <c r="B11" s="33">
        <f ca="1">Calc!O3</f>
        <v>0</v>
      </c>
      <c r="C11" s="34">
        <f ca="1">Calc!O8</f>
        <v>0</v>
      </c>
      <c r="D11" s="34">
        <f ca="1">Calc!O13</f>
        <v>0</v>
      </c>
      <c r="E11" s="34">
        <f ca="1">Calc!O18</f>
        <v>0</v>
      </c>
      <c r="F11" s="34">
        <f ca="1">Calc!O23</f>
        <v>0</v>
      </c>
      <c r="G11" s="34">
        <f ca="1">Calc!O28</f>
        <v>0</v>
      </c>
      <c r="H11" s="34">
        <f ca="1">Calc!O33</f>
        <v>0</v>
      </c>
      <c r="I11" s="35">
        <f ca="1">Calc!O38</f>
        <v>1001</v>
      </c>
      <c r="P11" s="1" t="s">
        <v>100</v>
      </c>
      <c r="Q11" s="69">
        <v>1</v>
      </c>
      <c r="R11" s="53"/>
      <c r="S11" s="53"/>
      <c r="T11" s="53">
        <v>1</v>
      </c>
      <c r="U11" s="53"/>
      <c r="V11" s="53">
        <v>1800</v>
      </c>
      <c r="W11" s="53"/>
      <c r="X11" s="53"/>
      <c r="Y11" s="53"/>
      <c r="Z11" s="53"/>
      <c r="AA11" s="53"/>
      <c r="AB11" s="53"/>
      <c r="AC11" s="97">
        <f ca="1">_CERISE</f>
        <v>0</v>
      </c>
      <c r="AS11" s="109"/>
    </row>
    <row r="12" spans="1:46" ht="18.75" customHeight="1" x14ac:dyDescent="0.25">
      <c r="A12" s="13" t="s">
        <v>4</v>
      </c>
      <c r="B12" s="33">
        <f ca="1">Calc!O4</f>
        <v>0</v>
      </c>
      <c r="C12" s="34">
        <f ca="1">Calc!O9</f>
        <v>0</v>
      </c>
      <c r="D12" s="34">
        <f ca="1">Calc!O14</f>
        <v>0</v>
      </c>
      <c r="E12" s="34">
        <f ca="1">Calc!O19</f>
        <v>0</v>
      </c>
      <c r="F12" s="34">
        <f ca="1">Calc!O24</f>
        <v>0</v>
      </c>
      <c r="G12" s="34">
        <f ca="1">Calc!O29</f>
        <v>46.471899999999998</v>
      </c>
      <c r="H12" s="34">
        <f ca="1">Calc!O34</f>
        <v>182.2166</v>
      </c>
      <c r="I12" s="35">
        <f ca="1">Calc!O39</f>
        <v>1317.1853000000001</v>
      </c>
      <c r="P12" s="1" t="s">
        <v>132</v>
      </c>
      <c r="Q12" s="69">
        <v>1</v>
      </c>
      <c r="R12" s="53"/>
      <c r="S12" s="53"/>
      <c r="T12" s="53">
        <v>4</v>
      </c>
      <c r="U12" s="53"/>
      <c r="V12" s="53"/>
      <c r="W12" s="53"/>
      <c r="X12" s="53"/>
      <c r="Y12" s="53">
        <v>25</v>
      </c>
      <c r="Z12" s="53">
        <v>25</v>
      </c>
      <c r="AA12" s="53">
        <v>25</v>
      </c>
      <c r="AB12" s="53">
        <v>25</v>
      </c>
      <c r="AC12" s="97">
        <f ca="1">_CERISE</f>
        <v>5.1251836904914216E-4</v>
      </c>
      <c r="AS12" s="109"/>
    </row>
    <row r="13" spans="1:46" ht="18.75" customHeight="1" x14ac:dyDescent="0.25">
      <c r="A13" s="13" t="s">
        <v>5</v>
      </c>
      <c r="B13" s="36">
        <f ca="1">Calc!O5</f>
        <v>0</v>
      </c>
      <c r="C13" s="37">
        <f ca="1">Calc!O10</f>
        <v>0</v>
      </c>
      <c r="D13" s="37">
        <f ca="1">Calc!O15</f>
        <v>0</v>
      </c>
      <c r="E13" s="37">
        <f ca="1">Calc!O20</f>
        <v>0</v>
      </c>
      <c r="F13" s="37">
        <f ca="1">Calc!O25</f>
        <v>0</v>
      </c>
      <c r="G13" s="37">
        <f ca="1">Calc!O30</f>
        <v>0</v>
      </c>
      <c r="H13" s="37">
        <f ca="1">Calc!O35</f>
        <v>0</v>
      </c>
      <c r="I13" s="38">
        <f ca="1">Calc!O40</f>
        <v>0</v>
      </c>
      <c r="P13" s="1" t="s">
        <v>105</v>
      </c>
      <c r="Q13" s="69">
        <v>1</v>
      </c>
      <c r="R13" s="53">
        <v>12</v>
      </c>
      <c r="S13" s="53"/>
      <c r="T13" s="53"/>
      <c r="U13" s="53">
        <v>33.200000000000003</v>
      </c>
      <c r="V13" s="53">
        <v>201.2</v>
      </c>
      <c r="W13" s="53">
        <v>181.2</v>
      </c>
      <c r="X13" s="53"/>
      <c r="Y13" s="53"/>
      <c r="Z13" s="53">
        <v>16.762699999999999</v>
      </c>
      <c r="AA13" s="53">
        <v>49.0032</v>
      </c>
      <c r="AB13" s="53">
        <v>68.724000000000004</v>
      </c>
      <c r="AC13" s="97">
        <f ca="1">_CERISE</f>
        <v>6.8928544201582215E-4</v>
      </c>
      <c r="AS13" s="109"/>
    </row>
    <row r="14" spans="1:46" ht="18.75" customHeight="1" x14ac:dyDescent="0.25">
      <c r="P14" s="1" t="s">
        <v>103</v>
      </c>
      <c r="Q14" s="69">
        <v>1</v>
      </c>
      <c r="R14" s="53">
        <v>6</v>
      </c>
      <c r="S14" s="53"/>
      <c r="T14" s="53"/>
      <c r="U14" s="53">
        <v>14</v>
      </c>
      <c r="V14" s="53">
        <v>100</v>
      </c>
      <c r="W14" s="53">
        <v>300</v>
      </c>
      <c r="X14" s="53"/>
      <c r="Y14" s="53"/>
      <c r="Z14" s="53">
        <v>280</v>
      </c>
      <c r="AA14" s="53">
        <v>560</v>
      </c>
      <c r="AB14" s="53">
        <v>560</v>
      </c>
      <c r="AC14" s="97">
        <f ca="1">_CERISE</f>
        <v>7.1752571666879898E-3</v>
      </c>
      <c r="AS14" s="109"/>
    </row>
    <row r="15" spans="1:46" ht="18.75" customHeight="1" x14ac:dyDescent="0.25">
      <c r="P15" s="1" t="s">
        <v>53</v>
      </c>
      <c r="Q15" s="69">
        <v>1</v>
      </c>
      <c r="R15" s="53"/>
      <c r="S15" s="53"/>
      <c r="T15" s="53">
        <v>3</v>
      </c>
      <c r="U15" s="53"/>
      <c r="V15" s="53"/>
      <c r="W15" s="53"/>
      <c r="X15" s="53"/>
      <c r="Y15" s="53"/>
      <c r="Z15" s="53">
        <v>11.394600000000001</v>
      </c>
      <c r="AA15" s="53">
        <v>30.981300000000001</v>
      </c>
      <c r="AB15" s="53">
        <v>91.1083</v>
      </c>
      <c r="AC15" s="97">
        <f ca="1">_CERISE</f>
        <v>6.8413104477829494E-4</v>
      </c>
      <c r="AS15" s="109"/>
    </row>
    <row r="16" spans="1:46" ht="18.75" customHeight="1" x14ac:dyDescent="0.3">
      <c r="A16" s="11" t="s">
        <v>6</v>
      </c>
      <c r="B16" s="41" t="s">
        <v>62</v>
      </c>
      <c r="P16" s="1" t="s">
        <v>114</v>
      </c>
      <c r="Q16" s="69">
        <v>1</v>
      </c>
      <c r="R16" s="53">
        <v>6</v>
      </c>
      <c r="S16" s="53"/>
      <c r="T16" s="53"/>
      <c r="U16" s="53"/>
      <c r="V16" s="53">
        <v>240</v>
      </c>
      <c r="W16" s="53">
        <v>100</v>
      </c>
      <c r="X16" s="53"/>
      <c r="Y16" s="53"/>
      <c r="Z16" s="53"/>
      <c r="AA16" s="53">
        <v>126</v>
      </c>
      <c r="AB16" s="53">
        <v>162</v>
      </c>
      <c r="AC16" s="97">
        <f ca="1">_CERISE</f>
        <v>1.4760529028615293E-3</v>
      </c>
      <c r="AS16" s="109"/>
    </row>
    <row r="17" spans="1:45" ht="18.75" customHeight="1" x14ac:dyDescent="0.3">
      <c r="A17" s="13" t="s">
        <v>30</v>
      </c>
      <c r="B17" s="30">
        <v>44</v>
      </c>
      <c r="P17" s="1" t="s">
        <v>115</v>
      </c>
      <c r="Q17" s="69">
        <v>1</v>
      </c>
      <c r="R17" s="53">
        <v>6</v>
      </c>
      <c r="S17" s="53"/>
      <c r="T17" s="53"/>
      <c r="U17" s="53"/>
      <c r="V17" s="53">
        <v>480</v>
      </c>
      <c r="W17" s="53">
        <v>200</v>
      </c>
      <c r="X17" s="53"/>
      <c r="Y17" s="53"/>
      <c r="Z17" s="53"/>
      <c r="AA17" s="53">
        <v>252</v>
      </c>
      <c r="AB17" s="53">
        <v>324</v>
      </c>
      <c r="AC17" s="97">
        <f ca="1">_CERISE</f>
        <v>2.9521058057230586E-3</v>
      </c>
      <c r="AS17" s="109"/>
    </row>
    <row r="18" spans="1:45" ht="18.75" customHeight="1" x14ac:dyDescent="0.3">
      <c r="A18" s="13" t="s">
        <v>14</v>
      </c>
      <c r="B18" s="30">
        <v>31</v>
      </c>
      <c r="P18" s="1" t="s">
        <v>127</v>
      </c>
      <c r="Q18" s="69">
        <v>1</v>
      </c>
      <c r="R18" s="53">
        <v>5</v>
      </c>
      <c r="S18" s="53"/>
      <c r="T18" s="53"/>
      <c r="U18" s="53">
        <v>520</v>
      </c>
      <c r="V18" s="53"/>
      <c r="W18" s="53"/>
      <c r="X18" s="53"/>
      <c r="Y18" s="53">
        <v>1000</v>
      </c>
      <c r="Z18" s="53">
        <v>1000</v>
      </c>
      <c r="AA18" s="53">
        <v>1000</v>
      </c>
      <c r="AB18" s="53">
        <v>1000</v>
      </c>
      <c r="AC18" s="97">
        <f ca="1">_CERISE</f>
        <v>2.0500734761965685E-2</v>
      </c>
      <c r="AS18" s="109"/>
    </row>
    <row r="19" spans="1:45" ht="18.75" customHeight="1" x14ac:dyDescent="0.3">
      <c r="A19" s="13" t="s">
        <v>12</v>
      </c>
      <c r="B19" s="30">
        <v>5</v>
      </c>
      <c r="C19" s="31"/>
      <c r="P19" s="1" t="s">
        <v>121</v>
      </c>
      <c r="Q19" s="69">
        <v>1</v>
      </c>
      <c r="R19" s="53">
        <v>5</v>
      </c>
      <c r="S19" s="53"/>
      <c r="T19" s="53"/>
      <c r="U19" s="53"/>
      <c r="V19" s="53">
        <v>48</v>
      </c>
      <c r="W19" s="53">
        <v>152</v>
      </c>
      <c r="X19" s="53"/>
      <c r="Y19" s="53"/>
      <c r="Z19" s="53">
        <v>8</v>
      </c>
      <c r="AA19" s="53">
        <v>28</v>
      </c>
      <c r="AB19" s="53">
        <v>40</v>
      </c>
      <c r="AC19" s="97">
        <f ca="1">_CERISE</f>
        <v>3.8951396047734801E-4</v>
      </c>
      <c r="AS19" s="109"/>
    </row>
    <row r="20" spans="1:45" ht="18.75" customHeight="1" x14ac:dyDescent="0.3">
      <c r="A20" s="13" t="s">
        <v>54</v>
      </c>
      <c r="B20" s="30">
        <v>9</v>
      </c>
      <c r="P20" s="1" t="s">
        <v>102</v>
      </c>
      <c r="Q20" s="69">
        <v>1</v>
      </c>
      <c r="R20" s="53">
        <v>6</v>
      </c>
      <c r="S20" s="53"/>
      <c r="T20" s="53"/>
      <c r="U20" s="53">
        <v>78</v>
      </c>
      <c r="V20" s="53">
        <v>200</v>
      </c>
      <c r="W20" s="53">
        <v>150</v>
      </c>
      <c r="X20" s="53"/>
      <c r="Y20" s="53"/>
      <c r="Z20" s="53">
        <v>550</v>
      </c>
      <c r="AA20" s="53">
        <v>1100</v>
      </c>
      <c r="AB20" s="53">
        <v>1100</v>
      </c>
      <c r="AC20" s="97">
        <f ca="1">_CERISE</f>
        <v>1.4094255148851409E-2</v>
      </c>
      <c r="AS20" s="109"/>
    </row>
    <row r="21" spans="1:45" ht="18.75" customHeight="1" x14ac:dyDescent="0.25">
      <c r="P21" s="1" t="s">
        <v>99</v>
      </c>
      <c r="Q21" s="69">
        <v>1</v>
      </c>
      <c r="R21" s="53"/>
      <c r="S21" s="53">
        <v>3</v>
      </c>
      <c r="T21" s="53"/>
      <c r="U21" s="53">
        <v>237.5</v>
      </c>
      <c r="V21" s="53">
        <v>350</v>
      </c>
      <c r="W21" s="53"/>
      <c r="X21" s="53"/>
      <c r="Y21" s="53">
        <v>490</v>
      </c>
      <c r="Z21" s="53"/>
      <c r="AA21" s="53"/>
      <c r="AB21" s="53"/>
      <c r="AC21" s="97">
        <f ca="1">_CERISE</f>
        <v>2.5113400083407963E-3</v>
      </c>
      <c r="AS21" s="109"/>
    </row>
    <row r="22" spans="1:45" ht="18.75" customHeight="1" x14ac:dyDescent="0.25">
      <c r="A22" s="14" t="s">
        <v>0</v>
      </c>
      <c r="B22" s="82" t="s">
        <v>8</v>
      </c>
      <c r="C22" s="83" t="s">
        <v>9</v>
      </c>
      <c r="D22" s="83" t="s">
        <v>10</v>
      </c>
      <c r="E22" s="83" t="s">
        <v>33</v>
      </c>
      <c r="F22" s="83" t="s">
        <v>34</v>
      </c>
      <c r="G22" s="83" t="s">
        <v>35</v>
      </c>
      <c r="H22" s="83" t="s">
        <v>36</v>
      </c>
      <c r="I22" s="83" t="s">
        <v>37</v>
      </c>
      <c r="J22" s="86" t="s">
        <v>64</v>
      </c>
      <c r="P22" s="1" t="s">
        <v>92</v>
      </c>
      <c r="Q22" s="69">
        <v>1</v>
      </c>
      <c r="R22" s="53"/>
      <c r="S22" s="53">
        <v>3</v>
      </c>
      <c r="T22" s="53"/>
      <c r="U22" s="53">
        <v>237.5</v>
      </c>
      <c r="V22" s="53">
        <v>350</v>
      </c>
      <c r="W22" s="53"/>
      <c r="X22" s="53"/>
      <c r="Y22" s="53">
        <v>110</v>
      </c>
      <c r="Z22" s="53"/>
      <c r="AA22" s="53"/>
      <c r="AB22" s="53"/>
      <c r="AC22" s="97">
        <f ca="1">_CERISE</f>
        <v>5.6377020595405633E-4</v>
      </c>
      <c r="AS22" s="109"/>
    </row>
    <row r="23" spans="1:45" ht="18.75" customHeight="1" x14ac:dyDescent="0.25">
      <c r="A23" s="13" t="s">
        <v>11</v>
      </c>
      <c r="B23" s="73">
        <f t="shared" ref="B23:J23" si="2">_POMME</f>
        <v>6229</v>
      </c>
      <c r="C23" s="74">
        <f t="shared" si="2"/>
        <v>14462</v>
      </c>
      <c r="D23" s="74">
        <f t="shared" si="2"/>
        <v>5573.2</v>
      </c>
      <c r="E23" s="74">
        <f t="shared" si="2"/>
        <v>2632</v>
      </c>
      <c r="F23" s="74">
        <f t="shared" si="2"/>
        <v>29671.8678</v>
      </c>
      <c r="G23" s="74">
        <f t="shared" si="2"/>
        <v>39994.556100000002</v>
      </c>
      <c r="H23" s="74">
        <f t="shared" si="2"/>
        <v>65864.9035</v>
      </c>
      <c r="I23" s="74">
        <f t="shared" si="2"/>
        <v>79013.494300000006</v>
      </c>
      <c r="J23" s="78">
        <f t="shared" si="2"/>
        <v>0</v>
      </c>
      <c r="P23" s="1" t="s">
        <v>126</v>
      </c>
      <c r="Q23" s="69">
        <v>1</v>
      </c>
      <c r="R23" s="53">
        <v>2</v>
      </c>
      <c r="S23" s="53"/>
      <c r="T23" s="53"/>
      <c r="U23" s="53">
        <v>210</v>
      </c>
      <c r="V23" s="53">
        <v>210</v>
      </c>
      <c r="W23" s="53"/>
      <c r="X23" s="53"/>
      <c r="Y23" s="53"/>
      <c r="Z23" s="53"/>
      <c r="AA23" s="53"/>
      <c r="AB23" s="53"/>
      <c r="AC23" s="97">
        <f ca="1">_CERISE</f>
        <v>0</v>
      </c>
      <c r="AS23" s="109"/>
    </row>
    <row r="24" spans="1:45" ht="18.75" customHeight="1" x14ac:dyDescent="0.25">
      <c r="A24" s="13" t="s">
        <v>1</v>
      </c>
      <c r="B24" s="75">
        <v>5170.5</v>
      </c>
      <c r="C24" s="76">
        <v>6660</v>
      </c>
      <c r="D24" s="76">
        <v>1701.2</v>
      </c>
      <c r="E24" s="76">
        <v>2500</v>
      </c>
      <c r="F24" s="76">
        <v>28306.8678</v>
      </c>
      <c r="G24" s="76">
        <v>37189.283600000002</v>
      </c>
      <c r="H24" s="76">
        <v>53860.867600000005</v>
      </c>
      <c r="I24" s="76">
        <v>60790.918700000002</v>
      </c>
      <c r="J24" s="77"/>
      <c r="P24" s="1" t="s">
        <v>122</v>
      </c>
      <c r="Q24" s="69">
        <v>1</v>
      </c>
      <c r="R24" s="53">
        <v>5</v>
      </c>
      <c r="S24" s="53"/>
      <c r="T24" s="53"/>
      <c r="U24" s="53"/>
      <c r="V24" s="53">
        <v>48</v>
      </c>
      <c r="W24" s="53">
        <v>152</v>
      </c>
      <c r="X24" s="53"/>
      <c r="Y24" s="53"/>
      <c r="Z24" s="53">
        <v>8</v>
      </c>
      <c r="AA24" s="53">
        <v>28</v>
      </c>
      <c r="AB24" s="53">
        <v>40</v>
      </c>
      <c r="AC24" s="97">
        <f ca="1">_CERISE</f>
        <v>3.8951396047734801E-4</v>
      </c>
      <c r="AS24" s="109"/>
    </row>
    <row r="25" spans="1:45" ht="18.75" customHeight="1" x14ac:dyDescent="0.25">
      <c r="A25" s="13" t="s">
        <v>2</v>
      </c>
      <c r="B25" s="33">
        <v>807.00000000000011</v>
      </c>
      <c r="C25" s="34">
        <v>6911.9999999999991</v>
      </c>
      <c r="D25" s="34">
        <v>2811.9999999999995</v>
      </c>
      <c r="E25" s="34">
        <v>72</v>
      </c>
      <c r="F25" s="34">
        <v>955</v>
      </c>
      <c r="G25" s="34">
        <v>901.17359999999985</v>
      </c>
      <c r="H25" s="34">
        <v>7551.787299999999</v>
      </c>
      <c r="I25" s="34">
        <v>10837.150299999998</v>
      </c>
      <c r="J25" s="35"/>
      <c r="P25" s="1" t="s">
        <v>130</v>
      </c>
      <c r="Q25" s="69">
        <v>1</v>
      </c>
      <c r="R25" s="53"/>
      <c r="S25" s="53"/>
      <c r="T25" s="53">
        <v>5</v>
      </c>
      <c r="U25" s="53"/>
      <c r="V25" s="53"/>
      <c r="W25" s="53"/>
      <c r="X25" s="53">
        <v>1800</v>
      </c>
      <c r="Y25" s="53">
        <v>2100</v>
      </c>
      <c r="Z25" s="53">
        <v>2100</v>
      </c>
      <c r="AA25" s="53">
        <v>2100</v>
      </c>
      <c r="AB25" s="53">
        <v>2100</v>
      </c>
      <c r="AC25" s="97">
        <f ca="1">_CERISE</f>
        <v>5.2276873643012492E-2</v>
      </c>
      <c r="AS25" s="109"/>
    </row>
    <row r="26" spans="1:45" ht="18.75" customHeight="1" x14ac:dyDescent="0.25">
      <c r="A26" s="13" t="s">
        <v>3</v>
      </c>
      <c r="B26" s="33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1001</v>
      </c>
      <c r="J26" s="35"/>
      <c r="P26" s="1" t="s">
        <v>108</v>
      </c>
      <c r="Q26" s="69">
        <v>1</v>
      </c>
      <c r="R26" s="53">
        <v>3</v>
      </c>
      <c r="S26" s="53"/>
      <c r="T26" s="53"/>
      <c r="U26" s="53"/>
      <c r="V26" s="53"/>
      <c r="W26" s="53"/>
      <c r="X26" s="53"/>
      <c r="Y26" s="53"/>
      <c r="Z26" s="53">
        <v>46.471899999999998</v>
      </c>
      <c r="AA26" s="53">
        <v>182.2166</v>
      </c>
      <c r="AB26" s="53">
        <v>317.18529999999998</v>
      </c>
      <c r="AC26" s="97">
        <f ca="1">_CERISE</f>
        <v>2.7977034968265759E-3</v>
      </c>
      <c r="AS26" s="109"/>
    </row>
    <row r="27" spans="1:45" ht="18.75" customHeight="1" x14ac:dyDescent="0.25">
      <c r="A27" s="13" t="s">
        <v>4</v>
      </c>
      <c r="B27" s="33">
        <v>251.5</v>
      </c>
      <c r="C27" s="34">
        <v>890</v>
      </c>
      <c r="D27" s="34">
        <v>1060</v>
      </c>
      <c r="E27" s="34">
        <v>60</v>
      </c>
      <c r="F27" s="34">
        <v>410</v>
      </c>
      <c r="G27" s="34">
        <v>1736.4719</v>
      </c>
      <c r="H27" s="34">
        <v>3962.2166000000002</v>
      </c>
      <c r="I27" s="34">
        <v>5697.1853000000001</v>
      </c>
      <c r="J27" s="35"/>
      <c r="P27" s="1" t="s">
        <v>131</v>
      </c>
      <c r="Q27" s="69">
        <v>1</v>
      </c>
      <c r="R27" s="53"/>
      <c r="S27" s="53"/>
      <c r="T27" s="53">
        <v>6</v>
      </c>
      <c r="U27" s="53"/>
      <c r="V27" s="53"/>
      <c r="W27" s="53"/>
      <c r="X27" s="53"/>
      <c r="Y27" s="53"/>
      <c r="Z27" s="53">
        <v>11.394600000000001</v>
      </c>
      <c r="AA27" s="53">
        <v>30.981300000000001</v>
      </c>
      <c r="AB27" s="53">
        <v>91.1083</v>
      </c>
      <c r="AC27" s="97">
        <f ca="1">_CERISE</f>
        <v>6.8413104477829494E-4</v>
      </c>
      <c r="AS27" s="109"/>
    </row>
    <row r="28" spans="1:45" ht="18.75" customHeight="1" x14ac:dyDescent="0.25">
      <c r="A28" s="13" t="s">
        <v>5</v>
      </c>
      <c r="B28" s="36">
        <v>0</v>
      </c>
      <c r="C28" s="37">
        <v>0</v>
      </c>
      <c r="D28" s="37">
        <v>0</v>
      </c>
      <c r="E28" s="37">
        <v>0</v>
      </c>
      <c r="F28" s="37">
        <v>0</v>
      </c>
      <c r="G28" s="37">
        <v>167.62699999999998</v>
      </c>
      <c r="H28" s="37">
        <v>490.03199999999998</v>
      </c>
      <c r="I28" s="37">
        <v>687.24000000000012</v>
      </c>
      <c r="J28" s="38"/>
      <c r="P28" s="1" t="s">
        <v>96</v>
      </c>
      <c r="Q28" s="69">
        <v>1</v>
      </c>
      <c r="R28" s="53"/>
      <c r="S28" s="53"/>
      <c r="T28" s="53">
        <v>5</v>
      </c>
      <c r="U28" s="53"/>
      <c r="V28" s="53">
        <v>64</v>
      </c>
      <c r="W28" s="53">
        <v>360</v>
      </c>
      <c r="X28" s="53"/>
      <c r="Y28" s="53"/>
      <c r="Z28" s="53">
        <v>928.25</v>
      </c>
      <c r="AA28" s="53">
        <v>1856.5</v>
      </c>
      <c r="AB28" s="53">
        <v>1856.5</v>
      </c>
      <c r="AC28" s="97">
        <f ca="1">_CERISE</f>
        <v>2.3787258803493309E-2</v>
      </c>
      <c r="AS28" s="109"/>
    </row>
    <row r="29" spans="1:45" ht="18.75" customHeight="1" x14ac:dyDescent="0.25">
      <c r="P29" s="1" t="s">
        <v>111</v>
      </c>
      <c r="Q29" s="69">
        <v>1</v>
      </c>
      <c r="R29" s="53">
        <v>12</v>
      </c>
      <c r="S29" s="53"/>
      <c r="T29" s="53"/>
      <c r="U29" s="53">
        <v>33.200000000000003</v>
      </c>
      <c r="V29" s="53">
        <v>201.2</v>
      </c>
      <c r="W29" s="53">
        <v>181.2</v>
      </c>
      <c r="X29" s="53"/>
      <c r="Y29" s="53"/>
      <c r="Z29" s="53">
        <v>16.762699999999999</v>
      </c>
      <c r="AA29" s="53">
        <v>49.0032</v>
      </c>
      <c r="AB29" s="53">
        <v>68.724000000000004</v>
      </c>
      <c r="AC29" s="97">
        <f ca="1">_CERISE</f>
        <v>6.8928544201582215E-4</v>
      </c>
      <c r="AS29" s="109"/>
    </row>
    <row r="30" spans="1:45" ht="18.75" customHeight="1" x14ac:dyDescent="0.25">
      <c r="P30" s="1" t="s">
        <v>118</v>
      </c>
      <c r="Q30" s="69">
        <v>1</v>
      </c>
      <c r="R30" s="53"/>
      <c r="S30" s="53"/>
      <c r="T30" s="53">
        <v>2</v>
      </c>
      <c r="U30" s="53">
        <v>720</v>
      </c>
      <c r="V30" s="53">
        <v>1325</v>
      </c>
      <c r="W30" s="53"/>
      <c r="X30" s="53"/>
      <c r="Y30" s="53"/>
      <c r="Z30" s="53"/>
      <c r="AA30" s="53"/>
      <c r="AB30" s="53"/>
      <c r="AC30" s="97">
        <f ca="1">_CERISE</f>
        <v>0</v>
      </c>
      <c r="AS30" s="109"/>
    </row>
    <row r="31" spans="1:45" ht="18.75" customHeight="1" x14ac:dyDescent="0.25">
      <c r="A31" s="11" t="s">
        <v>6</v>
      </c>
      <c r="B31" s="79" t="s">
        <v>65</v>
      </c>
      <c r="C31" s="80" t="s">
        <v>14</v>
      </c>
      <c r="D31" s="80" t="s">
        <v>12</v>
      </c>
      <c r="E31" s="80" t="s">
        <v>54</v>
      </c>
      <c r="F31" s="80" t="s">
        <v>8</v>
      </c>
      <c r="G31" s="80" t="s">
        <v>9</v>
      </c>
      <c r="H31" s="80" t="s">
        <v>10</v>
      </c>
      <c r="I31" s="80" t="s">
        <v>33</v>
      </c>
      <c r="J31" s="80" t="s">
        <v>34</v>
      </c>
      <c r="K31" s="80" t="s">
        <v>35</v>
      </c>
      <c r="L31" s="80" t="s">
        <v>36</v>
      </c>
      <c r="M31" s="80" t="s">
        <v>37</v>
      </c>
      <c r="N31" s="81" t="s">
        <v>66</v>
      </c>
      <c r="P31" s="1" t="s">
        <v>129</v>
      </c>
      <c r="Q31" s="69">
        <v>1</v>
      </c>
      <c r="R31" s="53">
        <v>3</v>
      </c>
      <c r="S31" s="53"/>
      <c r="T31" s="53"/>
      <c r="U31" s="53"/>
      <c r="V31" s="53"/>
      <c r="W31" s="53"/>
      <c r="X31" s="53"/>
      <c r="Y31" s="53"/>
      <c r="Z31" s="53">
        <v>133</v>
      </c>
      <c r="AA31" s="53">
        <v>133</v>
      </c>
      <c r="AB31" s="53">
        <v>1000</v>
      </c>
      <c r="AC31" s="97">
        <f ca="1">_CERISE</f>
        <v>6.4884825521621392E-3</v>
      </c>
      <c r="AS31" s="109"/>
    </row>
    <row r="32" spans="1:45" ht="18.75" customHeight="1" x14ac:dyDescent="0.25">
      <c r="A32" s="13" t="s">
        <v>11</v>
      </c>
      <c r="B32" s="73">
        <f>SUM(B33:B41)</f>
        <v>44</v>
      </c>
      <c r="C32" s="74">
        <f>SUM(C33:C41)</f>
        <v>30</v>
      </c>
      <c r="D32" s="74">
        <f>SUM(D33:D41)</f>
        <v>5</v>
      </c>
      <c r="E32" s="74">
        <f>SUM(E33:E41)</f>
        <v>9</v>
      </c>
      <c r="F32" s="74">
        <f>SUM(F33:F41)</f>
        <v>6229</v>
      </c>
      <c r="G32" s="74">
        <f>SUM(G33:G41)</f>
        <v>14462</v>
      </c>
      <c r="H32" s="74">
        <f>SUM(H33:H41)</f>
        <v>5573.2</v>
      </c>
      <c r="I32" s="74">
        <f>SUM(I33:I41)</f>
        <v>2632</v>
      </c>
      <c r="J32" s="74">
        <f>SUM(J33:J41)</f>
        <v>29671.8678</v>
      </c>
      <c r="K32" s="74">
        <f>SUM(K33:K41)</f>
        <v>39994.556100000002</v>
      </c>
      <c r="L32" s="74">
        <f>SUM(L33:L41)</f>
        <v>65864.9035</v>
      </c>
      <c r="M32" s="74">
        <f>SUM(M33:M41)</f>
        <v>79013.494299999991</v>
      </c>
      <c r="N32" s="78">
        <f>SUM(N33:N41)</f>
        <v>1</v>
      </c>
      <c r="P32" s="1" t="s">
        <v>112</v>
      </c>
      <c r="Q32" s="69">
        <v>1</v>
      </c>
      <c r="R32" s="53">
        <v>12</v>
      </c>
      <c r="S32" s="53"/>
      <c r="T32" s="53"/>
      <c r="U32" s="53">
        <v>66.400000000000006</v>
      </c>
      <c r="V32" s="53">
        <v>402.4</v>
      </c>
      <c r="W32" s="53">
        <v>362.4</v>
      </c>
      <c r="X32" s="53"/>
      <c r="Y32" s="53"/>
      <c r="Z32" s="53">
        <v>33.525399999999998</v>
      </c>
      <c r="AA32" s="53">
        <v>98.006399999999999</v>
      </c>
      <c r="AB32" s="53">
        <v>137.44800000000001</v>
      </c>
      <c r="AC32" s="97">
        <f ca="1">_CERISE</f>
        <v>1.3785708840316443E-3</v>
      </c>
      <c r="AS32" s="109"/>
    </row>
    <row r="33" spans="1:45" ht="18.75" customHeight="1" x14ac:dyDescent="0.25">
      <c r="A33" s="13" t="s">
        <v>134</v>
      </c>
      <c r="B33" s="57">
        <v>5</v>
      </c>
      <c r="C33" s="58">
        <v>2</v>
      </c>
      <c r="D33" s="58"/>
      <c r="E33" s="58">
        <v>3</v>
      </c>
      <c r="F33" s="53">
        <v>0</v>
      </c>
      <c r="G33" s="58">
        <v>0</v>
      </c>
      <c r="H33" s="53">
        <v>0</v>
      </c>
      <c r="I33" s="53">
        <v>0</v>
      </c>
      <c r="J33" s="53">
        <v>93.367800000000003</v>
      </c>
      <c r="K33" s="53">
        <v>290.65009999999995</v>
      </c>
      <c r="L33" s="53">
        <v>711.06550000000004</v>
      </c>
      <c r="M33" s="53">
        <v>3470.2123000000001</v>
      </c>
      <c r="N33" s="59">
        <f>_LIBELLULE</f>
        <v>2.1021100061526504E-2</v>
      </c>
      <c r="P33" s="1" t="s">
        <v>117</v>
      </c>
      <c r="Q33" s="69">
        <v>1</v>
      </c>
      <c r="R33" s="53"/>
      <c r="S33" s="53"/>
      <c r="T33" s="53">
        <v>6</v>
      </c>
      <c r="U33" s="53">
        <v>1025</v>
      </c>
      <c r="V33" s="53">
        <v>1505</v>
      </c>
      <c r="W33" s="53"/>
      <c r="X33" s="53"/>
      <c r="Y33" s="53">
        <v>3000</v>
      </c>
      <c r="Z33" s="53">
        <v>10000</v>
      </c>
      <c r="AA33" s="53">
        <v>24000</v>
      </c>
      <c r="AB33" s="53">
        <v>31000</v>
      </c>
      <c r="AC33" s="97">
        <f ca="1">_CERISE</f>
        <v>0.34851249095341663</v>
      </c>
      <c r="AS33" s="109"/>
    </row>
    <row r="34" spans="1:45" ht="18.75" customHeight="1" x14ac:dyDescent="0.25">
      <c r="A34" s="13" t="s">
        <v>48</v>
      </c>
      <c r="B34" s="57">
        <v>1</v>
      </c>
      <c r="C34" s="58">
        <v>1</v>
      </c>
      <c r="D34" s="58"/>
      <c r="E34" s="58"/>
      <c r="F34" s="53">
        <v>140</v>
      </c>
      <c r="G34" s="58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9">
        <f>_LIBELLULE</f>
        <v>0</v>
      </c>
      <c r="P34" s="1" t="s">
        <v>101</v>
      </c>
      <c r="Q34" s="69">
        <v>1</v>
      </c>
      <c r="R34" s="53">
        <v>1</v>
      </c>
      <c r="S34" s="53"/>
      <c r="T34" s="53"/>
      <c r="U34" s="53">
        <v>140</v>
      </c>
      <c r="V34" s="53"/>
      <c r="W34" s="53"/>
      <c r="X34" s="53"/>
      <c r="Y34" s="53"/>
      <c r="Z34" s="53"/>
      <c r="AA34" s="53"/>
      <c r="AB34" s="53"/>
      <c r="AC34" s="97">
        <f ca="1">_CERISE</f>
        <v>0</v>
      </c>
      <c r="AS34" s="109"/>
    </row>
    <row r="35" spans="1:45" ht="18.75" customHeight="1" x14ac:dyDescent="0.25">
      <c r="A35" s="13" t="s">
        <v>23</v>
      </c>
      <c r="B35" s="57">
        <v>17</v>
      </c>
      <c r="C35" s="58">
        <v>17</v>
      </c>
      <c r="D35" s="58"/>
      <c r="E35" s="58"/>
      <c r="F35" s="53">
        <v>332</v>
      </c>
      <c r="G35" s="58">
        <v>4852</v>
      </c>
      <c r="H35" s="53">
        <v>3571.9999999999995</v>
      </c>
      <c r="I35" s="53">
        <v>0</v>
      </c>
      <c r="J35" s="53">
        <v>0</v>
      </c>
      <c r="K35" s="53">
        <v>2112.4059999999999</v>
      </c>
      <c r="L35" s="53">
        <v>10875.837999999998</v>
      </c>
      <c r="M35" s="53">
        <v>14898.281999999997</v>
      </c>
      <c r="N35" s="59">
        <f>_LIBELLULE</f>
        <v>0.1284047062744173</v>
      </c>
      <c r="P35" s="1" t="s">
        <v>125</v>
      </c>
      <c r="Q35" s="69">
        <v>1</v>
      </c>
      <c r="R35" s="53">
        <v>2</v>
      </c>
      <c r="S35" s="53"/>
      <c r="T35" s="53"/>
      <c r="U35" s="53">
        <v>252</v>
      </c>
      <c r="V35" s="53">
        <v>370</v>
      </c>
      <c r="W35" s="53"/>
      <c r="X35" s="53"/>
      <c r="Y35" s="53"/>
      <c r="Z35" s="53"/>
      <c r="AA35" s="53"/>
      <c r="AB35" s="53"/>
      <c r="AC35" s="97">
        <f ca="1">_CERISE</f>
        <v>0</v>
      </c>
      <c r="AS35" s="109"/>
    </row>
    <row r="36" spans="1:45" ht="18.75" customHeight="1" x14ac:dyDescent="0.25">
      <c r="A36" s="13" t="s">
        <v>52</v>
      </c>
      <c r="B36" s="57">
        <v>6</v>
      </c>
      <c r="C36" s="58">
        <v>5</v>
      </c>
      <c r="D36" s="58"/>
      <c r="E36" s="53">
        <v>1</v>
      </c>
      <c r="F36" s="53">
        <v>2782</v>
      </c>
      <c r="G36" s="58">
        <v>2580</v>
      </c>
      <c r="H36" s="53">
        <v>0</v>
      </c>
      <c r="I36" s="53">
        <v>1800</v>
      </c>
      <c r="J36" s="53">
        <v>22200</v>
      </c>
      <c r="K36" s="53">
        <v>22333</v>
      </c>
      <c r="L36" s="53">
        <v>22333</v>
      </c>
      <c r="M36" s="53">
        <v>23200</v>
      </c>
      <c r="N36" s="59">
        <f>_LIBELLULE</f>
        <v>0.42300094126481086</v>
      </c>
      <c r="P36" s="1" t="s">
        <v>119</v>
      </c>
      <c r="Q36" s="69">
        <v>1</v>
      </c>
      <c r="R36" s="53">
        <v>4</v>
      </c>
      <c r="S36" s="53"/>
      <c r="T36" s="53"/>
      <c r="U36" s="53"/>
      <c r="V36" s="53">
        <v>200</v>
      </c>
      <c r="W36" s="53"/>
      <c r="X36" s="53"/>
      <c r="Y36" s="53"/>
      <c r="Z36" s="53">
        <v>1100</v>
      </c>
      <c r="AA36" s="53">
        <v>1100</v>
      </c>
      <c r="AB36" s="53">
        <v>1100</v>
      </c>
      <c r="AC36" s="97">
        <f ca="1">_CERISE</f>
        <v>1.6913106178621691E-2</v>
      </c>
      <c r="AS36" s="109"/>
    </row>
    <row r="37" spans="1:45" ht="18.75" customHeight="1" x14ac:dyDescent="0.25">
      <c r="A37" s="13" t="s">
        <v>116</v>
      </c>
      <c r="B37" s="57">
        <v>7</v>
      </c>
      <c r="C37" s="58">
        <v>5</v>
      </c>
      <c r="D37" s="58">
        <v>1</v>
      </c>
      <c r="E37" s="53">
        <v>1</v>
      </c>
      <c r="F37" s="53">
        <v>280</v>
      </c>
      <c r="G37" s="58">
        <v>1000</v>
      </c>
      <c r="H37" s="53">
        <v>2001.2</v>
      </c>
      <c r="I37" s="53">
        <v>0</v>
      </c>
      <c r="J37" s="53">
        <v>1083.5</v>
      </c>
      <c r="K37" s="53">
        <v>4903.5</v>
      </c>
      <c r="L37" s="53">
        <v>7590</v>
      </c>
      <c r="M37" s="53">
        <v>6090</v>
      </c>
      <c r="N37" s="59">
        <f>_LIBELLULE</f>
        <v>9.0557545902238426E-2</v>
      </c>
      <c r="P37" s="1" t="s">
        <v>133</v>
      </c>
      <c r="Q37" s="69">
        <v>1</v>
      </c>
      <c r="R37" s="53">
        <v>6</v>
      </c>
      <c r="S37" s="53"/>
      <c r="T37" s="53"/>
      <c r="U37" s="53"/>
      <c r="V37" s="53">
        <v>480</v>
      </c>
      <c r="W37" s="53">
        <v>200</v>
      </c>
      <c r="X37" s="53"/>
      <c r="Y37" s="53"/>
      <c r="Z37" s="53"/>
      <c r="AA37" s="53">
        <v>252</v>
      </c>
      <c r="AB37" s="53">
        <v>324</v>
      </c>
      <c r="AC37" s="97">
        <f ca="1">_CERISE</f>
        <v>2.9521058057230586E-3</v>
      </c>
      <c r="AS37" s="109"/>
    </row>
    <row r="38" spans="1:45" ht="18.75" customHeight="1" x14ac:dyDescent="0.25">
      <c r="A38" s="13" t="s">
        <v>50</v>
      </c>
      <c r="B38" s="57">
        <v>3</v>
      </c>
      <c r="C38" s="58"/>
      <c r="D38" s="58"/>
      <c r="E38" s="53">
        <v>3</v>
      </c>
      <c r="F38" s="53">
        <v>1745</v>
      </c>
      <c r="G38" s="58">
        <v>2830</v>
      </c>
      <c r="H38" s="53">
        <v>0</v>
      </c>
      <c r="I38" s="53">
        <v>72</v>
      </c>
      <c r="J38" s="53">
        <v>3355</v>
      </c>
      <c r="K38" s="53">
        <v>10355</v>
      </c>
      <c r="L38" s="53">
        <v>24355</v>
      </c>
      <c r="M38" s="53">
        <v>31355</v>
      </c>
      <c r="N38" s="59">
        <f>_LIBELLULE</f>
        <v>0.31997889763758341</v>
      </c>
      <c r="P38" s="1" t="s">
        <v>98</v>
      </c>
      <c r="Q38" s="69">
        <v>1</v>
      </c>
      <c r="R38" s="53"/>
      <c r="S38" s="53">
        <v>4</v>
      </c>
      <c r="T38" s="53"/>
      <c r="U38" s="53">
        <v>237.5</v>
      </c>
      <c r="V38" s="53">
        <v>350</v>
      </c>
      <c r="W38" s="53"/>
      <c r="X38" s="53">
        <v>60</v>
      </c>
      <c r="Y38" s="53">
        <v>410</v>
      </c>
      <c r="Z38" s="53"/>
      <c r="AA38" s="53"/>
      <c r="AB38" s="53"/>
      <c r="AC38" s="97">
        <f ca="1">_CERISE</f>
        <v>2.4088363345309677E-3</v>
      </c>
      <c r="AS38" s="109"/>
    </row>
    <row r="39" spans="1:45" ht="18.75" customHeight="1" x14ac:dyDescent="0.25">
      <c r="A39" s="13" t="s">
        <v>47</v>
      </c>
      <c r="B39" s="57">
        <v>4</v>
      </c>
      <c r="C39" s="58"/>
      <c r="D39" s="58">
        <v>4</v>
      </c>
      <c r="E39" s="53"/>
      <c r="F39" s="53">
        <v>950</v>
      </c>
      <c r="G39" s="58">
        <v>1400</v>
      </c>
      <c r="H39" s="53">
        <v>0</v>
      </c>
      <c r="I39" s="53">
        <v>760</v>
      </c>
      <c r="J39" s="53">
        <v>2940</v>
      </c>
      <c r="K39" s="53">
        <v>0</v>
      </c>
      <c r="L39" s="53">
        <v>0</v>
      </c>
      <c r="M39" s="53">
        <v>0</v>
      </c>
      <c r="N39" s="59">
        <f>_LIBELLULE</f>
        <v>1.7036808859423509E-2</v>
      </c>
      <c r="P39" s="1" t="s">
        <v>123</v>
      </c>
      <c r="Q39" s="69">
        <v>1</v>
      </c>
      <c r="R39" s="53">
        <v>5</v>
      </c>
      <c r="S39" s="53"/>
      <c r="T39" s="53"/>
      <c r="U39" s="53"/>
      <c r="V39" s="53">
        <v>48</v>
      </c>
      <c r="W39" s="53">
        <v>152</v>
      </c>
      <c r="X39" s="53"/>
      <c r="Y39" s="53"/>
      <c r="Z39" s="53">
        <v>8</v>
      </c>
      <c r="AA39" s="53">
        <v>28</v>
      </c>
      <c r="AB39" s="53">
        <v>40</v>
      </c>
      <c r="AC39" s="97">
        <f ca="1">_CERISE</f>
        <v>3.8951396047734801E-4</v>
      </c>
      <c r="AS39" s="109"/>
    </row>
    <row r="40" spans="1:45" ht="18.75" customHeight="1" x14ac:dyDescent="0.25">
      <c r="A40" s="13" t="s">
        <v>24</v>
      </c>
      <c r="B40" s="57">
        <v>1</v>
      </c>
      <c r="C40" s="58"/>
      <c r="D40" s="58"/>
      <c r="E40" s="53">
        <v>1</v>
      </c>
      <c r="F40" s="53">
        <v>0</v>
      </c>
      <c r="G40" s="58">
        <v>1800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9">
        <f>_LIBELLULE</f>
        <v>0</v>
      </c>
      <c r="P40" s="1" t="s">
        <v>128</v>
      </c>
      <c r="Q40" s="69">
        <v>1</v>
      </c>
      <c r="R40" s="53">
        <v>6</v>
      </c>
      <c r="S40" s="53"/>
      <c r="T40" s="53"/>
      <c r="U40" s="53">
        <v>1800</v>
      </c>
      <c r="V40" s="53">
        <v>2000</v>
      </c>
      <c r="W40" s="53"/>
      <c r="X40" s="53"/>
      <c r="Y40" s="53">
        <v>19100</v>
      </c>
      <c r="Z40" s="53">
        <v>19100</v>
      </c>
      <c r="AA40" s="53">
        <v>19100</v>
      </c>
      <c r="AB40" s="53">
        <v>19100</v>
      </c>
      <c r="AC40" s="97">
        <f ca="1">_CERISE</f>
        <v>0.39156403395354455</v>
      </c>
      <c r="AS40" s="109"/>
    </row>
    <row r="41" spans="1:45" ht="18.75" customHeight="1" x14ac:dyDescent="0.25"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 t="str">
        <f>_LIBELLULE</f>
        <v/>
      </c>
      <c r="P41" s="1" t="s">
        <v>113</v>
      </c>
      <c r="Q41" s="69">
        <v>1</v>
      </c>
      <c r="R41" s="53">
        <v>12</v>
      </c>
      <c r="S41" s="53"/>
      <c r="T41" s="53"/>
      <c r="U41" s="53">
        <v>33.200000000000003</v>
      </c>
      <c r="V41" s="53">
        <v>201.2</v>
      </c>
      <c r="W41" s="53">
        <v>181.2</v>
      </c>
      <c r="X41" s="53"/>
      <c r="Y41" s="53"/>
      <c r="Z41" s="53">
        <v>16.762699999999999</v>
      </c>
      <c r="AA41" s="53">
        <v>49.0032</v>
      </c>
      <c r="AB41" s="53">
        <v>68.724000000000004</v>
      </c>
      <c r="AC41" s="97">
        <f ca="1">_CERISE</f>
        <v>6.8928544201582215E-4</v>
      </c>
      <c r="AS41" s="109"/>
    </row>
    <row r="42" spans="1:45" ht="18.75" customHeight="1" x14ac:dyDescent="0.25"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P42" s="1" t="s">
        <v>51</v>
      </c>
      <c r="Q42" s="69">
        <v>1</v>
      </c>
      <c r="R42" s="53"/>
      <c r="S42" s="53"/>
      <c r="T42" s="53">
        <v>5</v>
      </c>
      <c r="U42" s="53"/>
      <c r="V42" s="53"/>
      <c r="W42" s="53"/>
      <c r="X42" s="53">
        <v>72</v>
      </c>
      <c r="Y42" s="53">
        <v>355</v>
      </c>
      <c r="Z42" s="53">
        <v>355</v>
      </c>
      <c r="AA42" s="53">
        <v>355</v>
      </c>
      <c r="AB42" s="53">
        <v>355</v>
      </c>
      <c r="AC42" s="97">
        <f ca="1">_CERISE</f>
        <v>7.6467740662132001E-3</v>
      </c>
      <c r="AS42" s="109"/>
    </row>
    <row r="43" spans="1:45" ht="18.75" customHeight="1" x14ac:dyDescent="0.25"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P43" s="1" t="s">
        <v>124</v>
      </c>
      <c r="Q43" s="69">
        <v>1</v>
      </c>
      <c r="R43" s="53">
        <v>5</v>
      </c>
      <c r="S43" s="53"/>
      <c r="T43" s="53"/>
      <c r="U43" s="53"/>
      <c r="V43" s="53">
        <v>24</v>
      </c>
      <c r="W43" s="53">
        <v>76</v>
      </c>
      <c r="X43" s="53"/>
      <c r="Y43" s="53"/>
      <c r="Z43" s="53">
        <v>4</v>
      </c>
      <c r="AA43" s="53">
        <v>14</v>
      </c>
      <c r="AB43" s="53">
        <v>20</v>
      </c>
      <c r="AC43" s="97">
        <f ca="1">_CERISE</f>
        <v>1.9475698023867401E-4</v>
      </c>
      <c r="AS43" s="109"/>
    </row>
    <row r="44" spans="1:45" ht="18.75" customHeight="1" x14ac:dyDescent="0.25"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P44" s="1" t="s">
        <v>104</v>
      </c>
      <c r="Q44" s="69">
        <v>1</v>
      </c>
      <c r="R44" s="53">
        <v>12</v>
      </c>
      <c r="S44" s="53"/>
      <c r="T44" s="53"/>
      <c r="U44" s="53">
        <v>99.6</v>
      </c>
      <c r="V44" s="53">
        <v>603.6</v>
      </c>
      <c r="W44" s="53">
        <v>543.6</v>
      </c>
      <c r="X44" s="53"/>
      <c r="Y44" s="53"/>
      <c r="Z44" s="53">
        <v>50.2881</v>
      </c>
      <c r="AA44" s="53">
        <v>147.00960000000001</v>
      </c>
      <c r="AB44" s="53">
        <v>206.172</v>
      </c>
      <c r="AC44" s="97">
        <f ca="1">_CERISE</f>
        <v>2.0678563260474667E-3</v>
      </c>
      <c r="AS44" s="109"/>
    </row>
    <row r="45" spans="1:45" ht="18.75" customHeight="1" x14ac:dyDescent="0.25">
      <c r="B45" s="71"/>
      <c r="C45" s="71"/>
      <c r="D45" s="71"/>
      <c r="E45" s="71"/>
      <c r="F45" s="71"/>
      <c r="G45" s="71"/>
      <c r="H45" s="72"/>
      <c r="I45" s="71"/>
      <c r="J45" s="71"/>
      <c r="K45" s="71"/>
      <c r="L45" s="71"/>
      <c r="M45" s="71"/>
      <c r="N45" s="71"/>
      <c r="P45" s="1" t="s">
        <v>97</v>
      </c>
      <c r="Q45" s="69">
        <v>1</v>
      </c>
      <c r="R45" s="53">
        <v>6</v>
      </c>
      <c r="S45" s="53"/>
      <c r="T45" s="53"/>
      <c r="U45" s="53">
        <v>80</v>
      </c>
      <c r="V45" s="53">
        <v>150</v>
      </c>
      <c r="W45" s="53">
        <v>200</v>
      </c>
      <c r="X45" s="53"/>
      <c r="Y45" s="53">
        <v>750</v>
      </c>
      <c r="Z45" s="53">
        <v>1500</v>
      </c>
      <c r="AA45" s="53">
        <v>1500</v>
      </c>
      <c r="AB45" s="53"/>
      <c r="AC45" s="97">
        <f ca="1">_CERISE</f>
        <v>1.921943883934283E-2</v>
      </c>
      <c r="AS45" s="109"/>
    </row>
    <row r="46" spans="1:45" x14ac:dyDescent="0.25">
      <c r="B46" s="71"/>
      <c r="C46" s="71"/>
      <c r="D46" s="71"/>
      <c r="E46" s="71"/>
      <c r="F46" s="71"/>
      <c r="G46" s="71"/>
      <c r="H46" s="72"/>
      <c r="I46" s="71"/>
      <c r="J46" s="71"/>
      <c r="K46" s="71"/>
      <c r="L46" s="71"/>
      <c r="M46" s="71"/>
      <c r="N46" s="71"/>
      <c r="P46" s="1" t="s">
        <v>93</v>
      </c>
      <c r="Q46" s="69">
        <v>1</v>
      </c>
      <c r="R46" s="53">
        <v>6</v>
      </c>
      <c r="S46" s="53"/>
      <c r="T46" s="53"/>
      <c r="U46" s="53"/>
      <c r="V46" s="53">
        <v>160</v>
      </c>
      <c r="W46" s="53">
        <v>160</v>
      </c>
      <c r="X46" s="53"/>
      <c r="Y46" s="53">
        <v>333.5</v>
      </c>
      <c r="Z46" s="53">
        <v>667</v>
      </c>
      <c r="AA46" s="53">
        <v>667</v>
      </c>
      <c r="AB46" s="53">
        <v>667</v>
      </c>
      <c r="AC46" s="105">
        <f ca="1">_CERISE</f>
        <v>1.1964741325452222E-2</v>
      </c>
      <c r="AS46" s="109"/>
    </row>
    <row r="47" spans="1:45" x14ac:dyDescent="0.25">
      <c r="B47" s="71"/>
      <c r="C47" s="71"/>
      <c r="D47" s="71"/>
      <c r="E47" s="71"/>
      <c r="F47" s="71"/>
      <c r="G47" s="71"/>
      <c r="H47" s="72"/>
      <c r="I47" s="71"/>
      <c r="J47" s="71"/>
      <c r="K47" s="71"/>
      <c r="L47" s="71"/>
      <c r="M47" s="71"/>
      <c r="N47" s="71"/>
      <c r="Q47" s="69"/>
      <c r="R47" s="53"/>
      <c r="S47" s="53"/>
      <c r="T47" s="53"/>
      <c r="U47" s="53"/>
      <c r="W47" s="53"/>
      <c r="X47" s="53"/>
      <c r="Y47" s="53"/>
      <c r="Z47" s="53"/>
      <c r="AA47" s="53"/>
      <c r="AB47" s="53"/>
      <c r="AC47" s="95"/>
      <c r="AS47" s="109"/>
    </row>
    <row r="48" spans="1:45" x14ac:dyDescent="0.25">
      <c r="B48" s="71"/>
      <c r="C48" s="71"/>
      <c r="D48" s="71"/>
      <c r="E48" s="71"/>
      <c r="F48" s="71"/>
      <c r="G48" s="71"/>
      <c r="H48" s="72"/>
      <c r="I48" s="71"/>
      <c r="J48" s="71"/>
      <c r="K48" s="71"/>
      <c r="L48" s="71"/>
      <c r="M48" s="71"/>
      <c r="N48" s="71"/>
      <c r="Q48" s="69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95"/>
      <c r="AS48" s="109"/>
    </row>
    <row r="49" spans="2:45" x14ac:dyDescent="0.25">
      <c r="B49" s="71"/>
      <c r="C49" s="71"/>
      <c r="D49" s="71"/>
      <c r="E49" s="71"/>
      <c r="F49" s="71"/>
      <c r="G49" s="71"/>
      <c r="H49" s="72"/>
      <c r="I49" s="71"/>
      <c r="J49" s="71"/>
      <c r="K49" s="71"/>
      <c r="L49" s="71"/>
      <c r="M49" s="71"/>
      <c r="N49" s="71"/>
      <c r="Q49" s="69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95"/>
      <c r="AS49" s="109"/>
    </row>
    <row r="50" spans="2:45" x14ac:dyDescent="0.25">
      <c r="B50" s="71"/>
      <c r="C50" s="71"/>
      <c r="D50" s="71"/>
      <c r="E50" s="71"/>
      <c r="F50" s="71"/>
      <c r="G50" s="71"/>
      <c r="H50" s="72"/>
      <c r="I50" s="71"/>
      <c r="J50" s="71"/>
      <c r="K50" s="71"/>
      <c r="L50" s="71"/>
      <c r="M50" s="71"/>
      <c r="N50" s="71"/>
      <c r="Q50" s="69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95"/>
      <c r="AS50" s="109"/>
    </row>
    <row r="51" spans="2:45" x14ac:dyDescent="0.25"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Q51" s="69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95"/>
      <c r="AS51" s="109"/>
    </row>
    <row r="52" spans="2:45" x14ac:dyDescent="0.25"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Q52" s="69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95"/>
      <c r="AS52" s="109"/>
    </row>
    <row r="53" spans="2:45" x14ac:dyDescent="0.25"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Q53" s="69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95"/>
      <c r="AS53" s="109"/>
    </row>
    <row r="54" spans="2:45" x14ac:dyDescent="0.25"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Q54" s="69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95"/>
      <c r="AS54" s="109"/>
    </row>
    <row r="55" spans="2:45" x14ac:dyDescent="0.25"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Q55" s="69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95"/>
      <c r="AS55" s="109"/>
    </row>
    <row r="56" spans="2:45" x14ac:dyDescent="0.25"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Q56" s="69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95"/>
      <c r="AS56" s="109"/>
    </row>
    <row r="57" spans="2:45" x14ac:dyDescent="0.25"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Q57" s="69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95"/>
      <c r="AS57" s="109"/>
    </row>
    <row r="58" spans="2:45" x14ac:dyDescent="0.25"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Q58" s="69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95"/>
      <c r="AS58" s="109"/>
    </row>
    <row r="59" spans="2:45" x14ac:dyDescent="0.25"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Q59" s="69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95"/>
      <c r="AS59" s="109"/>
    </row>
    <row r="60" spans="2:45" x14ac:dyDescent="0.25"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Q60" s="69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95"/>
      <c r="AS60" s="109"/>
    </row>
    <row r="61" spans="2:45" x14ac:dyDescent="0.25"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Q61" s="69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95"/>
      <c r="AS61" s="109"/>
    </row>
    <row r="62" spans="2:45" x14ac:dyDescent="0.25">
      <c r="Q62" s="69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95"/>
      <c r="AS62" s="109"/>
    </row>
    <row r="63" spans="2:45" x14ac:dyDescent="0.25">
      <c r="Q63" s="69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95"/>
      <c r="AS63" s="109"/>
    </row>
    <row r="64" spans="2:45" x14ac:dyDescent="0.25">
      <c r="Q64" s="69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95"/>
      <c r="AS64" s="109"/>
    </row>
    <row r="65" spans="17:45" x14ac:dyDescent="0.25">
      <c r="Q65" s="69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95"/>
      <c r="AS65" s="109"/>
    </row>
    <row r="66" spans="17:45" x14ac:dyDescent="0.25">
      <c r="Q66" s="69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95"/>
      <c r="AS66" s="109"/>
    </row>
    <row r="67" spans="17:45" x14ac:dyDescent="0.25">
      <c r="Q67" s="69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95"/>
      <c r="AS67" s="109"/>
    </row>
    <row r="68" spans="17:45" x14ac:dyDescent="0.25">
      <c r="Q68" s="69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95"/>
      <c r="AS68" s="109"/>
    </row>
    <row r="69" spans="17:45" x14ac:dyDescent="0.25">
      <c r="Q69" s="69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95"/>
      <c r="AS69" s="109"/>
    </row>
    <row r="70" spans="17:45" x14ac:dyDescent="0.25">
      <c r="Q70" s="69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95"/>
      <c r="AS70" s="109"/>
    </row>
    <row r="71" spans="17:45" x14ac:dyDescent="0.25">
      <c r="Q71" s="69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95"/>
      <c r="AS71" s="109"/>
    </row>
    <row r="72" spans="17:45" x14ac:dyDescent="0.25">
      <c r="Q72" s="69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95"/>
      <c r="AS72" s="109"/>
    </row>
    <row r="73" spans="17:45" x14ac:dyDescent="0.25">
      <c r="Q73" s="69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95"/>
      <c r="AS73" s="109"/>
    </row>
    <row r="74" spans="17:45" x14ac:dyDescent="0.25">
      <c r="Q74" s="69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95"/>
      <c r="AS74" s="109"/>
    </row>
    <row r="75" spans="17:45" x14ac:dyDescent="0.25">
      <c r="Q75" s="69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95"/>
      <c r="AS75" s="109"/>
    </row>
    <row r="76" spans="17:45" x14ac:dyDescent="0.25">
      <c r="Q76" s="69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95"/>
      <c r="AS76" s="109"/>
    </row>
    <row r="77" spans="17:45" x14ac:dyDescent="0.25">
      <c r="Q77" s="69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95"/>
      <c r="AS77" s="109"/>
    </row>
    <row r="78" spans="17:45" x14ac:dyDescent="0.25">
      <c r="Q78" s="69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95"/>
      <c r="AS78" s="109"/>
    </row>
    <row r="79" spans="17:45" x14ac:dyDescent="0.25">
      <c r="Q79" s="69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95"/>
      <c r="AS79" s="109"/>
    </row>
    <row r="80" spans="17:45" x14ac:dyDescent="0.25">
      <c r="Q80" s="69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95"/>
      <c r="AS80" s="109"/>
    </row>
    <row r="81" spans="17:45" x14ac:dyDescent="0.25">
      <c r="Q81" s="69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95"/>
      <c r="AS81" s="109"/>
    </row>
    <row r="82" spans="17:45" x14ac:dyDescent="0.25">
      <c r="Q82" s="69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95"/>
      <c r="AS82" s="109"/>
    </row>
    <row r="83" spans="17:45" x14ac:dyDescent="0.25">
      <c r="Q83" s="69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95"/>
      <c r="AS83" s="109"/>
    </row>
    <row r="84" spans="17:45" x14ac:dyDescent="0.25">
      <c r="Q84" s="69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95"/>
      <c r="AS84" s="109"/>
    </row>
    <row r="85" spans="17:45" x14ac:dyDescent="0.25">
      <c r="Q85" s="69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95"/>
      <c r="AS85" s="109"/>
    </row>
    <row r="86" spans="17:45" x14ac:dyDescent="0.25">
      <c r="Q86" s="69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95"/>
      <c r="AS86" s="109"/>
    </row>
    <row r="87" spans="17:45" x14ac:dyDescent="0.25">
      <c r="Q87" s="69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95"/>
      <c r="AS87" s="109"/>
    </row>
    <row r="88" spans="17:45" x14ac:dyDescent="0.25">
      <c r="Q88" s="69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95"/>
      <c r="AS88" s="109"/>
    </row>
    <row r="89" spans="17:45" x14ac:dyDescent="0.25">
      <c r="Q89" s="69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95"/>
      <c r="AS89" s="109"/>
    </row>
    <row r="90" spans="17:45" x14ac:dyDescent="0.25">
      <c r="Q90" s="69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95"/>
      <c r="AS90" s="109"/>
    </row>
    <row r="91" spans="17:45" x14ac:dyDescent="0.25">
      <c r="Q91" s="69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95"/>
      <c r="AS91" s="109"/>
    </row>
    <row r="92" spans="17:45" x14ac:dyDescent="0.25">
      <c r="Q92" s="69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95"/>
      <c r="AS92" s="109"/>
    </row>
    <row r="93" spans="17:45" x14ac:dyDescent="0.25">
      <c r="Q93" s="69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95"/>
      <c r="AS93" s="109"/>
    </row>
    <row r="94" spans="17:45" x14ac:dyDescent="0.25">
      <c r="Q94" s="69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95"/>
      <c r="AS94" s="109"/>
    </row>
    <row r="95" spans="17:45" x14ac:dyDescent="0.25">
      <c r="Q95" s="69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95"/>
      <c r="AS95" s="109"/>
    </row>
    <row r="96" spans="17:45" x14ac:dyDescent="0.25">
      <c r="Q96" s="69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95"/>
      <c r="AS96" s="109"/>
    </row>
    <row r="97" spans="17:45" x14ac:dyDescent="0.25">
      <c r="Q97" s="69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95"/>
      <c r="AS97" s="109"/>
    </row>
    <row r="98" spans="17:45" x14ac:dyDescent="0.25">
      <c r="Q98" s="69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95"/>
      <c r="AS98" s="109"/>
    </row>
    <row r="99" spans="17:45" x14ac:dyDescent="0.25">
      <c r="Q99" s="69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95"/>
      <c r="AS99" s="109"/>
    </row>
    <row r="100" spans="17:45" x14ac:dyDescent="0.25">
      <c r="Q100" s="69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95"/>
      <c r="AS100" s="109"/>
    </row>
    <row r="101" spans="17:45" x14ac:dyDescent="0.25">
      <c r="Q101" s="69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95"/>
      <c r="AS101" s="109"/>
    </row>
    <row r="102" spans="17:45" x14ac:dyDescent="0.25">
      <c r="Q102" s="69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95"/>
      <c r="AS102" s="109"/>
    </row>
    <row r="103" spans="17:45" x14ac:dyDescent="0.25">
      <c r="Q103" s="69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95"/>
      <c r="AS103" s="109"/>
    </row>
    <row r="104" spans="17:45" x14ac:dyDescent="0.25">
      <c r="Q104" s="69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95"/>
      <c r="AS104" s="109"/>
    </row>
    <row r="105" spans="17:45" x14ac:dyDescent="0.25">
      <c r="Q105" s="69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95"/>
      <c r="AS105" s="109"/>
    </row>
    <row r="106" spans="17:45" x14ac:dyDescent="0.25">
      <c r="Q106" s="69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95"/>
      <c r="AS106" s="109"/>
    </row>
    <row r="107" spans="17:45" x14ac:dyDescent="0.25">
      <c r="Q107" s="69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95"/>
      <c r="AS107" s="109"/>
    </row>
    <row r="108" spans="17:45" x14ac:dyDescent="0.25">
      <c r="Q108" s="69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95"/>
      <c r="AS108" s="109"/>
    </row>
    <row r="109" spans="17:45" x14ac:dyDescent="0.25">
      <c r="Q109" s="69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95"/>
      <c r="AS109" s="109"/>
    </row>
    <row r="110" spans="17:45" x14ac:dyDescent="0.25">
      <c r="Q110" s="69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95"/>
      <c r="AS110" s="109"/>
    </row>
    <row r="111" spans="17:45" x14ac:dyDescent="0.25">
      <c r="Q111" s="69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95"/>
      <c r="AS111" s="109"/>
    </row>
    <row r="112" spans="17:45" x14ac:dyDescent="0.25">
      <c r="Q112" s="69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95"/>
      <c r="AS112" s="109"/>
    </row>
    <row r="113" spans="17:45" x14ac:dyDescent="0.25">
      <c r="Q113" s="69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95"/>
      <c r="AS113" s="109"/>
    </row>
    <row r="114" spans="17:45" x14ac:dyDescent="0.25">
      <c r="Q114" s="69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95"/>
      <c r="AS114" s="109"/>
    </row>
    <row r="115" spans="17:45" x14ac:dyDescent="0.25">
      <c r="Q115" s="69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95"/>
      <c r="AS115" s="109"/>
    </row>
    <row r="116" spans="17:45" x14ac:dyDescent="0.25">
      <c r="Q116" s="69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95"/>
      <c r="AS116" s="109"/>
    </row>
    <row r="117" spans="17:45" x14ac:dyDescent="0.25">
      <c r="Q117" s="69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95"/>
      <c r="AS117" s="109"/>
    </row>
    <row r="118" spans="17:45" x14ac:dyDescent="0.25">
      <c r="Q118" s="69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95"/>
      <c r="AS118" s="109"/>
    </row>
    <row r="119" spans="17:45" x14ac:dyDescent="0.25">
      <c r="Q119" s="69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95"/>
      <c r="AS119" s="109"/>
    </row>
    <row r="120" spans="17:45" x14ac:dyDescent="0.25">
      <c r="Q120" s="69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95"/>
      <c r="AS120" s="109"/>
    </row>
    <row r="121" spans="17:45" x14ac:dyDescent="0.25">
      <c r="Q121" s="69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95"/>
      <c r="AS121" s="109"/>
    </row>
    <row r="122" spans="17:45" x14ac:dyDescent="0.25">
      <c r="Q122" s="69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95"/>
      <c r="AS122" s="109"/>
    </row>
    <row r="123" spans="17:45" x14ac:dyDescent="0.25">
      <c r="Q123" s="69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95"/>
      <c r="AS123" s="109"/>
    </row>
    <row r="124" spans="17:45" x14ac:dyDescent="0.25">
      <c r="Q124" s="69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95"/>
      <c r="AS124" s="109"/>
    </row>
    <row r="125" spans="17:45" x14ac:dyDescent="0.25">
      <c r="Q125" s="69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95"/>
      <c r="AS125" s="109"/>
    </row>
    <row r="126" spans="17:45" x14ac:dyDescent="0.25">
      <c r="Q126" s="69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95"/>
      <c r="AS126" s="109"/>
    </row>
    <row r="127" spans="17:45" x14ac:dyDescent="0.25">
      <c r="Q127" s="69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95"/>
      <c r="AS127" s="109"/>
    </row>
    <row r="128" spans="17:45" x14ac:dyDescent="0.25">
      <c r="Q128" s="69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95"/>
      <c r="AS128" s="109"/>
    </row>
    <row r="129" spans="17:45" x14ac:dyDescent="0.25">
      <c r="Q129" s="69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95"/>
      <c r="AS129" s="109"/>
    </row>
    <row r="130" spans="17:45" x14ac:dyDescent="0.25">
      <c r="Q130" s="69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95"/>
      <c r="AS130" s="109"/>
    </row>
    <row r="131" spans="17:45" x14ac:dyDescent="0.25">
      <c r="Q131" s="69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95"/>
      <c r="AS131" s="109"/>
    </row>
    <row r="132" spans="17:45" x14ac:dyDescent="0.25">
      <c r="Q132" s="69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95"/>
      <c r="AS132" s="109"/>
    </row>
    <row r="133" spans="17:45" x14ac:dyDescent="0.25">
      <c r="Q133" s="69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95"/>
      <c r="AS133" s="109"/>
    </row>
    <row r="134" spans="17:45" x14ac:dyDescent="0.25">
      <c r="Q134" s="69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95"/>
      <c r="AS134" s="109"/>
    </row>
    <row r="135" spans="17:45" x14ac:dyDescent="0.25">
      <c r="Q135" s="69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95"/>
      <c r="AS135" s="109"/>
    </row>
    <row r="136" spans="17:45" x14ac:dyDescent="0.25">
      <c r="Q136" s="69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95"/>
      <c r="AS136" s="109"/>
    </row>
    <row r="137" spans="17:45" x14ac:dyDescent="0.25">
      <c r="Q137" s="69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95"/>
      <c r="AS137" s="109"/>
    </row>
    <row r="138" spans="17:45" x14ac:dyDescent="0.25">
      <c r="Q138" s="69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95"/>
      <c r="AS138" s="109"/>
    </row>
    <row r="139" spans="17:45" x14ac:dyDescent="0.25">
      <c r="Q139" s="69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95"/>
      <c r="AS139" s="109"/>
    </row>
    <row r="140" spans="17:45" x14ac:dyDescent="0.25">
      <c r="Q140" s="69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95"/>
      <c r="AS140" s="109"/>
    </row>
    <row r="141" spans="17:45" x14ac:dyDescent="0.25">
      <c r="Q141" s="69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95"/>
      <c r="AS141" s="109"/>
    </row>
    <row r="142" spans="17:45" x14ac:dyDescent="0.25">
      <c r="Q142" s="69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95"/>
      <c r="AS142" s="109"/>
    </row>
    <row r="143" spans="17:45" x14ac:dyDescent="0.25">
      <c r="Q143" s="69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95"/>
      <c r="AS143" s="109"/>
    </row>
    <row r="144" spans="17:45" x14ac:dyDescent="0.25">
      <c r="Q144" s="69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95"/>
      <c r="AS144" s="109"/>
    </row>
    <row r="145" spans="17:45" x14ac:dyDescent="0.25">
      <c r="Q145" s="69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95"/>
      <c r="AS145" s="109"/>
    </row>
    <row r="146" spans="17:45" x14ac:dyDescent="0.25">
      <c r="Q146" s="69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95"/>
      <c r="AS146" s="109"/>
    </row>
    <row r="147" spans="17:45" x14ac:dyDescent="0.25">
      <c r="Q147" s="69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95"/>
      <c r="AS147" s="109"/>
    </row>
    <row r="148" spans="17:45" x14ac:dyDescent="0.25">
      <c r="Q148" s="69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95"/>
      <c r="AS148" s="109"/>
    </row>
    <row r="149" spans="17:45" x14ac:dyDescent="0.25">
      <c r="Q149" s="69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95"/>
      <c r="AS149" s="109"/>
    </row>
    <row r="150" spans="17:45" x14ac:dyDescent="0.25">
      <c r="Q150" s="69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95"/>
      <c r="AS150" s="109"/>
    </row>
    <row r="151" spans="17:45" x14ac:dyDescent="0.25">
      <c r="Q151" s="69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95"/>
      <c r="AS151" s="109"/>
    </row>
    <row r="152" spans="17:45" x14ac:dyDescent="0.25">
      <c r="Q152" s="69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95"/>
      <c r="AS152" s="109"/>
    </row>
    <row r="153" spans="17:45" x14ac:dyDescent="0.25">
      <c r="Q153" s="69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95"/>
      <c r="AS153" s="109"/>
    </row>
    <row r="154" spans="17:45" x14ac:dyDescent="0.25">
      <c r="Q154" s="69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95"/>
      <c r="AS154" s="109"/>
    </row>
    <row r="155" spans="17:45" x14ac:dyDescent="0.25">
      <c r="Q155" s="69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95"/>
      <c r="AS155" s="109"/>
    </row>
    <row r="156" spans="17:45" x14ac:dyDescent="0.25">
      <c r="Q156" s="69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95"/>
      <c r="AS156" s="109"/>
    </row>
    <row r="157" spans="17:45" x14ac:dyDescent="0.25">
      <c r="Q157" s="69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95"/>
      <c r="AS157" s="109"/>
    </row>
    <row r="158" spans="17:45" x14ac:dyDescent="0.25">
      <c r="Q158" s="69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95"/>
      <c r="AS158" s="109"/>
    </row>
    <row r="159" spans="17:45" x14ac:dyDescent="0.25">
      <c r="Q159" s="69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95"/>
      <c r="AS159" s="109"/>
    </row>
    <row r="160" spans="17:45" x14ac:dyDescent="0.25">
      <c r="Q160" s="69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95"/>
      <c r="AS160" s="109"/>
    </row>
    <row r="161" spans="17:45" x14ac:dyDescent="0.25">
      <c r="Q161" s="69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95"/>
      <c r="AS161" s="109"/>
    </row>
    <row r="162" spans="17:45" x14ac:dyDescent="0.25">
      <c r="Q162" s="69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95"/>
      <c r="AS162" s="109"/>
    </row>
    <row r="163" spans="17:45" x14ac:dyDescent="0.25">
      <c r="Q163" s="69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95"/>
      <c r="AS163" s="109"/>
    </row>
    <row r="164" spans="17:45" x14ac:dyDescent="0.25">
      <c r="Q164" s="69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95"/>
      <c r="AS164" s="109"/>
    </row>
    <row r="165" spans="17:45" x14ac:dyDescent="0.25">
      <c r="Q165" s="69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95"/>
      <c r="AS165" s="109"/>
    </row>
    <row r="166" spans="17:45" x14ac:dyDescent="0.25">
      <c r="Q166" s="69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95"/>
      <c r="AS166" s="109"/>
    </row>
    <row r="167" spans="17:45" x14ac:dyDescent="0.25">
      <c r="Q167" s="69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95"/>
      <c r="AS167" s="109"/>
    </row>
    <row r="168" spans="17:45" x14ac:dyDescent="0.25">
      <c r="Q168" s="69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95"/>
      <c r="AS168" s="109"/>
    </row>
    <row r="169" spans="17:45" x14ac:dyDescent="0.25">
      <c r="Q169" s="69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95"/>
      <c r="AS169" s="109"/>
    </row>
    <row r="170" spans="17:45" x14ac:dyDescent="0.25">
      <c r="Q170" s="69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95"/>
      <c r="AS170" s="109"/>
    </row>
    <row r="171" spans="17:45" x14ac:dyDescent="0.25">
      <c r="Q171" s="69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95"/>
      <c r="AS171" s="109"/>
    </row>
    <row r="172" spans="17:45" x14ac:dyDescent="0.25">
      <c r="Q172" s="69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95"/>
      <c r="AS172" s="109"/>
    </row>
    <row r="173" spans="17:45" x14ac:dyDescent="0.25">
      <c r="Q173" s="69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95"/>
      <c r="AS173" s="109"/>
    </row>
    <row r="174" spans="17:45" x14ac:dyDescent="0.25">
      <c r="Q174" s="69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95"/>
      <c r="AS174" s="109"/>
    </row>
    <row r="175" spans="17:45" x14ac:dyDescent="0.25">
      <c r="Q175" s="69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95"/>
      <c r="AS175" s="109"/>
    </row>
    <row r="176" spans="17:45" x14ac:dyDescent="0.25">
      <c r="Q176" s="69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95"/>
      <c r="AS176" s="109"/>
    </row>
    <row r="177" spans="17:45" x14ac:dyDescent="0.25">
      <c r="Q177" s="69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95"/>
      <c r="AS177" s="109"/>
    </row>
    <row r="178" spans="17:45" x14ac:dyDescent="0.25">
      <c r="Q178" s="69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95"/>
      <c r="AS178" s="109"/>
    </row>
    <row r="179" spans="17:45" x14ac:dyDescent="0.25">
      <c r="Q179" s="69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95"/>
      <c r="AS179" s="109"/>
    </row>
    <row r="180" spans="17:45" x14ac:dyDescent="0.25">
      <c r="Q180" s="69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95"/>
      <c r="AS180" s="109"/>
    </row>
    <row r="181" spans="17:45" x14ac:dyDescent="0.25">
      <c r="Q181" s="69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95"/>
      <c r="AS181" s="109"/>
    </row>
    <row r="182" spans="17:45" x14ac:dyDescent="0.25">
      <c r="Q182" s="69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95"/>
      <c r="AS182" s="109"/>
    </row>
    <row r="183" spans="17:45" x14ac:dyDescent="0.25">
      <c r="Q183" s="69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95"/>
      <c r="AS183" s="109"/>
    </row>
    <row r="184" spans="17:45" x14ac:dyDescent="0.25">
      <c r="Q184" s="69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95"/>
      <c r="AS184" s="109"/>
    </row>
    <row r="185" spans="17:45" x14ac:dyDescent="0.25">
      <c r="Q185" s="69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95"/>
      <c r="AS185" s="109"/>
    </row>
    <row r="186" spans="17:45" x14ac:dyDescent="0.25">
      <c r="Q186" s="69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95"/>
      <c r="AS186" s="109"/>
    </row>
    <row r="187" spans="17:45" x14ac:dyDescent="0.25">
      <c r="Q187" s="69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95"/>
      <c r="AS187" s="109"/>
    </row>
    <row r="188" spans="17:45" x14ac:dyDescent="0.25">
      <c r="Q188" s="69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95"/>
      <c r="AS188" s="109"/>
    </row>
    <row r="189" spans="17:45" x14ac:dyDescent="0.25">
      <c r="Q189" s="69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95"/>
      <c r="AS189" s="109"/>
    </row>
    <row r="190" spans="17:45" x14ac:dyDescent="0.25">
      <c r="Q190" s="69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95"/>
      <c r="AS190" s="109"/>
    </row>
    <row r="191" spans="17:45" x14ac:dyDescent="0.25">
      <c r="Q191" s="69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95"/>
      <c r="AS191" s="109"/>
    </row>
    <row r="192" spans="17:45" x14ac:dyDescent="0.25">
      <c r="Q192" s="69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95"/>
      <c r="AS192" s="109"/>
    </row>
    <row r="193" spans="17:45" x14ac:dyDescent="0.25">
      <c r="Q193" s="69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95"/>
      <c r="AS193" s="109"/>
    </row>
    <row r="194" spans="17:45" x14ac:dyDescent="0.25">
      <c r="Q194" s="69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95"/>
      <c r="AS194" s="109"/>
    </row>
    <row r="195" spans="17:45" x14ac:dyDescent="0.25">
      <c r="Q195" s="69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95"/>
      <c r="AS195" s="109"/>
    </row>
    <row r="196" spans="17:45" x14ac:dyDescent="0.25">
      <c r="Q196" s="69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95"/>
      <c r="AS196" s="109"/>
    </row>
    <row r="197" spans="17:45" x14ac:dyDescent="0.25">
      <c r="Q197" s="69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95"/>
      <c r="AS197" s="109"/>
    </row>
    <row r="198" spans="17:45" x14ac:dyDescent="0.25">
      <c r="Q198" s="69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95"/>
      <c r="AS198" s="109"/>
    </row>
    <row r="199" spans="17:45" x14ac:dyDescent="0.25">
      <c r="Q199" s="69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95"/>
      <c r="AS199" s="109"/>
    </row>
    <row r="200" spans="17:45" x14ac:dyDescent="0.25">
      <c r="Q200" s="69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95"/>
      <c r="AS200" s="109"/>
    </row>
    <row r="201" spans="17:45" x14ac:dyDescent="0.25">
      <c r="Q201" s="69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95"/>
      <c r="AS201" s="109"/>
    </row>
    <row r="202" spans="17:45" x14ac:dyDescent="0.25">
      <c r="Q202" s="69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95"/>
      <c r="AS202" s="109"/>
    </row>
    <row r="203" spans="17:45" x14ac:dyDescent="0.25">
      <c r="Q203" s="69"/>
      <c r="AC203" s="98"/>
      <c r="AS203" s="109"/>
    </row>
    <row r="204" spans="17:45" x14ac:dyDescent="0.25">
      <c r="Q204" s="69"/>
      <c r="AC204" s="98"/>
      <c r="AS204" s="109"/>
    </row>
    <row r="205" spans="17:45" x14ac:dyDescent="0.25">
      <c r="Q205" s="69"/>
      <c r="AC205" s="98"/>
      <c r="AS205" s="109"/>
    </row>
    <row r="206" spans="17:45" x14ac:dyDescent="0.25">
      <c r="Q206" s="69"/>
      <c r="AC206" s="98"/>
      <c r="AS206" s="109"/>
    </row>
    <row r="207" spans="17:45" x14ac:dyDescent="0.25">
      <c r="Q207" s="69"/>
      <c r="AC207" s="98"/>
      <c r="AS207" s="109"/>
    </row>
    <row r="208" spans="17:45" x14ac:dyDescent="0.25">
      <c r="Q208" s="69"/>
      <c r="AC208" s="98"/>
      <c r="AS208" s="109"/>
    </row>
    <row r="209" spans="17:45" x14ac:dyDescent="0.25">
      <c r="Q209" s="69"/>
      <c r="AC209" s="98"/>
      <c r="AS209" s="109"/>
    </row>
    <row r="210" spans="17:45" x14ac:dyDescent="0.25">
      <c r="Q210" s="69"/>
      <c r="AC210" s="98"/>
      <c r="AS210" s="109"/>
    </row>
    <row r="211" spans="17:45" x14ac:dyDescent="0.25">
      <c r="Q211" s="69"/>
      <c r="AC211" s="98"/>
      <c r="AS211" s="109"/>
    </row>
    <row r="212" spans="17:45" x14ac:dyDescent="0.25">
      <c r="Q212" s="69"/>
      <c r="AC212" s="98"/>
      <c r="AS212" s="109"/>
    </row>
    <row r="213" spans="17:45" x14ac:dyDescent="0.25">
      <c r="Q213" s="69"/>
      <c r="AC213" s="98"/>
      <c r="AS213" s="109"/>
    </row>
    <row r="214" spans="17:45" x14ac:dyDescent="0.25">
      <c r="Q214" s="69"/>
      <c r="AC214" s="98"/>
      <c r="AS214" s="109"/>
    </row>
    <row r="215" spans="17:45" x14ac:dyDescent="0.25">
      <c r="Q215" s="69"/>
      <c r="AC215" s="98"/>
      <c r="AS215" s="109"/>
    </row>
    <row r="216" spans="17:45" x14ac:dyDescent="0.25">
      <c r="Q216" s="69"/>
      <c r="AC216" s="98"/>
      <c r="AS216" s="109"/>
    </row>
    <row r="217" spans="17:45" x14ac:dyDescent="0.25">
      <c r="Q217" s="69"/>
      <c r="AC217" s="98"/>
      <c r="AS217" s="109"/>
    </row>
    <row r="218" spans="17:45" x14ac:dyDescent="0.25">
      <c r="Q218" s="69"/>
      <c r="AC218" s="98"/>
      <c r="AS218" s="109"/>
    </row>
    <row r="219" spans="17:45" x14ac:dyDescent="0.25">
      <c r="Q219" s="69"/>
      <c r="AC219" s="98"/>
      <c r="AS219" s="109"/>
    </row>
    <row r="220" spans="17:45" x14ac:dyDescent="0.25">
      <c r="Q220" s="69"/>
      <c r="AC220" s="98"/>
      <c r="AS220" s="109"/>
    </row>
    <row r="221" spans="17:45" x14ac:dyDescent="0.25">
      <c r="Q221" s="69"/>
      <c r="AC221" s="98"/>
      <c r="AS221" s="109"/>
    </row>
    <row r="222" spans="17:45" x14ac:dyDescent="0.25">
      <c r="Q222" s="69"/>
      <c r="AC222" s="98"/>
      <c r="AS222" s="109"/>
    </row>
    <row r="223" spans="17:45" x14ac:dyDescent="0.25">
      <c r="Q223" s="69"/>
      <c r="AC223" s="98"/>
      <c r="AS223" s="109"/>
    </row>
    <row r="224" spans="17:45" x14ac:dyDescent="0.25">
      <c r="Q224" s="69"/>
      <c r="AC224" s="98"/>
      <c r="AS224" s="109"/>
    </row>
    <row r="225" spans="17:45" x14ac:dyDescent="0.25">
      <c r="Q225" s="69"/>
      <c r="AC225" s="98"/>
      <c r="AS225" s="109"/>
    </row>
    <row r="226" spans="17:45" x14ac:dyDescent="0.25">
      <c r="Q226" s="69"/>
      <c r="AC226" s="98"/>
      <c r="AS226" s="109"/>
    </row>
    <row r="227" spans="17:45" x14ac:dyDescent="0.25">
      <c r="Q227" s="69"/>
      <c r="AC227" s="98"/>
      <c r="AS227" s="109"/>
    </row>
    <row r="228" spans="17:45" x14ac:dyDescent="0.25">
      <c r="Q228" s="69"/>
      <c r="AC228" s="98"/>
      <c r="AS228" s="109"/>
    </row>
    <row r="229" spans="17:45" x14ac:dyDescent="0.25">
      <c r="Q229" s="69"/>
      <c r="AC229" s="98"/>
      <c r="AS229" s="109"/>
    </row>
    <row r="230" spans="17:45" x14ac:dyDescent="0.25">
      <c r="Q230" s="69"/>
      <c r="AC230" s="98"/>
      <c r="AS230" s="109"/>
    </row>
    <row r="231" spans="17:45" x14ac:dyDescent="0.25">
      <c r="Q231" s="69"/>
      <c r="AC231" s="98"/>
      <c r="AS231" s="109"/>
    </row>
    <row r="232" spans="17:45" x14ac:dyDescent="0.25">
      <c r="Q232" s="69"/>
      <c r="AC232" s="98"/>
      <c r="AS232" s="109"/>
    </row>
    <row r="233" spans="17:45" x14ac:dyDescent="0.25">
      <c r="Q233" s="69"/>
      <c r="AC233" s="98"/>
      <c r="AS233" s="109"/>
    </row>
    <row r="234" spans="17:45" x14ac:dyDescent="0.25">
      <c r="Q234" s="69"/>
      <c r="AC234" s="98"/>
      <c r="AS234" s="109"/>
    </row>
    <row r="235" spans="17:45" x14ac:dyDescent="0.25">
      <c r="Q235" s="69"/>
      <c r="AC235" s="98"/>
      <c r="AS235" s="109"/>
    </row>
    <row r="236" spans="17:45" x14ac:dyDescent="0.25">
      <c r="Q236" s="69"/>
      <c r="AC236" s="98"/>
      <c r="AS236" s="109"/>
    </row>
    <row r="237" spans="17:45" x14ac:dyDescent="0.25">
      <c r="Q237" s="69"/>
      <c r="AC237" s="98"/>
      <c r="AS237" s="109"/>
    </row>
    <row r="238" spans="17:45" x14ac:dyDescent="0.25">
      <c r="Q238" s="69"/>
      <c r="AC238" s="98"/>
      <c r="AS238" s="109"/>
    </row>
    <row r="239" spans="17:45" x14ac:dyDescent="0.25">
      <c r="Q239" s="69"/>
      <c r="AC239" s="98"/>
      <c r="AS239" s="109"/>
    </row>
    <row r="240" spans="17:45" x14ac:dyDescent="0.25">
      <c r="Q240" s="69"/>
      <c r="AC240" s="98"/>
      <c r="AS240" s="109"/>
    </row>
    <row r="241" spans="17:45" x14ac:dyDescent="0.25">
      <c r="Q241" s="69"/>
      <c r="AC241" s="98"/>
      <c r="AS241" s="109"/>
    </row>
    <row r="242" spans="17:45" x14ac:dyDescent="0.25">
      <c r="Q242" s="69"/>
      <c r="AC242" s="98"/>
      <c r="AS242" s="109"/>
    </row>
    <row r="243" spans="17:45" x14ac:dyDescent="0.25">
      <c r="Q243" s="69"/>
      <c r="AC243" s="98"/>
      <c r="AS243" s="109"/>
    </row>
    <row r="244" spans="17:45" x14ac:dyDescent="0.25">
      <c r="Q244" s="69"/>
      <c r="AC244" s="98"/>
      <c r="AS244" s="109"/>
    </row>
    <row r="245" spans="17:45" x14ac:dyDescent="0.25">
      <c r="Q245" s="69"/>
      <c r="AC245" s="98"/>
      <c r="AS245" s="109"/>
    </row>
    <row r="246" spans="17:45" x14ac:dyDescent="0.25">
      <c r="Q246" s="69"/>
      <c r="AC246" s="98"/>
      <c r="AS246" s="109"/>
    </row>
    <row r="247" spans="17:45" x14ac:dyDescent="0.25">
      <c r="Q247" s="69"/>
      <c r="AC247" s="98"/>
      <c r="AS247" s="109"/>
    </row>
    <row r="248" spans="17:45" x14ac:dyDescent="0.25">
      <c r="Q248" s="69"/>
      <c r="AC248" s="98"/>
      <c r="AS248" s="109"/>
    </row>
    <row r="249" spans="17:45" x14ac:dyDescent="0.25">
      <c r="Q249" s="69"/>
      <c r="AC249" s="98"/>
      <c r="AS249" s="109"/>
    </row>
    <row r="250" spans="17:45" x14ac:dyDescent="0.25">
      <c r="Q250" s="69"/>
      <c r="AC250" s="98"/>
      <c r="AS250" s="109"/>
    </row>
    <row r="251" spans="17:45" x14ac:dyDescent="0.25">
      <c r="Q251" s="69"/>
      <c r="AC251" s="98"/>
      <c r="AS251" s="109"/>
    </row>
    <row r="252" spans="17:45" x14ac:dyDescent="0.25">
      <c r="Q252" s="69"/>
      <c r="AC252" s="98"/>
      <c r="AS252" s="109"/>
    </row>
    <row r="253" spans="17:45" x14ac:dyDescent="0.25">
      <c r="Q253" s="69"/>
      <c r="AC253" s="98"/>
      <c r="AS253" s="109"/>
    </row>
    <row r="254" spans="17:45" x14ac:dyDescent="0.25">
      <c r="Q254" s="69"/>
      <c r="AC254" s="98"/>
      <c r="AS254" s="109"/>
    </row>
    <row r="255" spans="17:45" x14ac:dyDescent="0.25">
      <c r="Q255" s="69"/>
      <c r="AC255" s="98"/>
      <c r="AS255" s="109"/>
    </row>
    <row r="256" spans="17:45" x14ac:dyDescent="0.25">
      <c r="Q256" s="69"/>
      <c r="AC256" s="98"/>
      <c r="AS256" s="109"/>
    </row>
    <row r="257" spans="17:45" x14ac:dyDescent="0.25">
      <c r="Q257" s="69"/>
      <c r="AC257" s="98"/>
      <c r="AS257" s="109"/>
    </row>
    <row r="258" spans="17:45" x14ac:dyDescent="0.25">
      <c r="Q258" s="69"/>
      <c r="AC258" s="98"/>
      <c r="AS258" s="109"/>
    </row>
    <row r="259" spans="17:45" x14ac:dyDescent="0.25">
      <c r="Q259" s="69"/>
      <c r="AC259" s="98"/>
      <c r="AS259" s="109"/>
    </row>
    <row r="260" spans="17:45" x14ac:dyDescent="0.25">
      <c r="Q260" s="69"/>
      <c r="AC260" s="98"/>
      <c r="AS260" s="109"/>
    </row>
    <row r="261" spans="17:45" x14ac:dyDescent="0.25">
      <c r="Q261" s="69"/>
      <c r="AC261" s="98"/>
      <c r="AS261" s="109"/>
    </row>
    <row r="262" spans="17:45" x14ac:dyDescent="0.25">
      <c r="Q262" s="69"/>
      <c r="AC262" s="98"/>
      <c r="AS262" s="109"/>
    </row>
    <row r="263" spans="17:45" x14ac:dyDescent="0.25">
      <c r="Q263" s="69"/>
      <c r="AC263" s="98"/>
      <c r="AS263" s="109"/>
    </row>
    <row r="264" spans="17:45" x14ac:dyDescent="0.25">
      <c r="Q264" s="69"/>
      <c r="AC264" s="98"/>
      <c r="AS264" s="109"/>
    </row>
    <row r="265" spans="17:45" x14ac:dyDescent="0.25">
      <c r="Q265" s="69"/>
      <c r="AC265" s="98"/>
      <c r="AS265" s="109"/>
    </row>
    <row r="266" spans="17:45" x14ac:dyDescent="0.25">
      <c r="Q266" s="69"/>
      <c r="AC266" s="98"/>
      <c r="AS266" s="109"/>
    </row>
    <row r="267" spans="17:45" x14ac:dyDescent="0.25">
      <c r="Q267" s="69"/>
      <c r="AC267" s="98"/>
      <c r="AS267" s="109"/>
    </row>
    <row r="268" spans="17:45" x14ac:dyDescent="0.25">
      <c r="Q268" s="69"/>
      <c r="AC268" s="98"/>
      <c r="AS268" s="109"/>
    </row>
    <row r="269" spans="17:45" x14ac:dyDescent="0.25">
      <c r="Q269" s="69"/>
      <c r="AC269" s="98"/>
      <c r="AS269" s="109"/>
    </row>
    <row r="270" spans="17:45" x14ac:dyDescent="0.25">
      <c r="Q270" s="69"/>
      <c r="AC270" s="98"/>
      <c r="AS270" s="109"/>
    </row>
    <row r="271" spans="17:45" x14ac:dyDescent="0.25">
      <c r="Q271" s="69"/>
      <c r="AC271" s="98"/>
      <c r="AS271" s="109"/>
    </row>
    <row r="272" spans="17:45" x14ac:dyDescent="0.25">
      <c r="Q272" s="69"/>
      <c r="AC272" s="98"/>
      <c r="AS272" s="109"/>
    </row>
    <row r="273" spans="17:45" x14ac:dyDescent="0.25">
      <c r="Q273" s="69"/>
      <c r="AC273" s="98"/>
      <c r="AS273" s="109"/>
    </row>
    <row r="274" spans="17:45" x14ac:dyDescent="0.25">
      <c r="Q274" s="69"/>
      <c r="AC274" s="98"/>
      <c r="AS274" s="109"/>
    </row>
    <row r="275" spans="17:45" x14ac:dyDescent="0.25">
      <c r="Q275" s="69"/>
      <c r="AC275" s="98"/>
      <c r="AS275" s="109"/>
    </row>
    <row r="276" spans="17:45" x14ac:dyDescent="0.25">
      <c r="Q276" s="69"/>
      <c r="AC276" s="98"/>
      <c r="AS276" s="109"/>
    </row>
    <row r="277" spans="17:45" x14ac:dyDescent="0.25">
      <c r="Q277" s="69"/>
      <c r="AC277" s="98"/>
      <c r="AS277" s="109"/>
    </row>
    <row r="278" spans="17:45" x14ac:dyDescent="0.25">
      <c r="Q278" s="69"/>
      <c r="AC278" s="98"/>
      <c r="AS278" s="109"/>
    </row>
    <row r="279" spans="17:45" x14ac:dyDescent="0.25">
      <c r="Q279" s="69"/>
      <c r="AC279" s="98"/>
      <c r="AS279" s="109"/>
    </row>
    <row r="280" spans="17:45" x14ac:dyDescent="0.25">
      <c r="Q280" s="69"/>
      <c r="AC280" s="98"/>
      <c r="AS280" s="109"/>
    </row>
    <row r="281" spans="17:45" x14ac:dyDescent="0.25">
      <c r="Q281" s="69"/>
      <c r="AC281" s="98"/>
      <c r="AS281" s="109"/>
    </row>
    <row r="282" spans="17:45" x14ac:dyDescent="0.25">
      <c r="Q282" s="69"/>
      <c r="AC282" s="98"/>
      <c r="AS282" s="109"/>
    </row>
    <row r="283" spans="17:45" x14ac:dyDescent="0.25">
      <c r="Q283" s="69"/>
      <c r="AC283" s="98"/>
      <c r="AS283" s="109"/>
    </row>
    <row r="284" spans="17:45" x14ac:dyDescent="0.25">
      <c r="Q284" s="69"/>
      <c r="AC284" s="98"/>
      <c r="AS284" s="109"/>
    </row>
    <row r="285" spans="17:45" x14ac:dyDescent="0.25">
      <c r="Q285" s="69"/>
      <c r="AC285" s="98"/>
      <c r="AS285" s="109"/>
    </row>
    <row r="286" spans="17:45" x14ac:dyDescent="0.25">
      <c r="Q286" s="69"/>
      <c r="AC286" s="98"/>
      <c r="AS286" s="109"/>
    </row>
    <row r="287" spans="17:45" x14ac:dyDescent="0.25">
      <c r="Q287" s="69"/>
      <c r="AC287" s="98"/>
      <c r="AS287" s="109"/>
    </row>
    <row r="288" spans="17:45" x14ac:dyDescent="0.25">
      <c r="Q288" s="69"/>
      <c r="AC288" s="98"/>
      <c r="AS288" s="109"/>
    </row>
    <row r="289" spans="17:45" x14ac:dyDescent="0.25">
      <c r="Q289" s="69"/>
      <c r="AC289" s="98"/>
      <c r="AS289" s="109"/>
    </row>
    <row r="290" spans="17:45" x14ac:dyDescent="0.25">
      <c r="Q290" s="69"/>
      <c r="AC290" s="98"/>
      <c r="AS290" s="109"/>
    </row>
    <row r="291" spans="17:45" x14ac:dyDescent="0.25">
      <c r="Q291" s="69"/>
      <c r="AC291" s="98"/>
      <c r="AS291" s="109"/>
    </row>
    <row r="292" spans="17:45" x14ac:dyDescent="0.25">
      <c r="Q292" s="69"/>
      <c r="AC292" s="98"/>
      <c r="AS292" s="109"/>
    </row>
    <row r="293" spans="17:45" x14ac:dyDescent="0.25">
      <c r="Q293" s="69"/>
      <c r="AC293" s="98"/>
      <c r="AS293" s="109"/>
    </row>
    <row r="294" spans="17:45" x14ac:dyDescent="0.25">
      <c r="Q294" s="69"/>
      <c r="AC294" s="98"/>
      <c r="AS294" s="109"/>
    </row>
    <row r="295" spans="17:45" x14ac:dyDescent="0.25">
      <c r="Q295" s="69"/>
      <c r="AC295" s="98"/>
      <c r="AS295" s="109"/>
    </row>
    <row r="296" spans="17:45" x14ac:dyDescent="0.25">
      <c r="Q296" s="69"/>
      <c r="AC296" s="98"/>
      <c r="AS296" s="109"/>
    </row>
    <row r="297" spans="17:45" x14ac:dyDescent="0.25">
      <c r="Q297" s="69"/>
      <c r="AC297" s="98"/>
      <c r="AS297" s="109"/>
    </row>
    <row r="298" spans="17:45" x14ac:dyDescent="0.25">
      <c r="Q298" s="69"/>
      <c r="AC298" s="98"/>
      <c r="AS298" s="109"/>
    </row>
    <row r="299" spans="17:45" x14ac:dyDescent="0.25">
      <c r="Q299" s="69"/>
      <c r="AC299" s="98"/>
      <c r="AS299" s="109"/>
    </row>
    <row r="300" spans="17:45" x14ac:dyDescent="0.25">
      <c r="Q300" s="69"/>
      <c r="AC300" s="98"/>
      <c r="AS300" s="109"/>
    </row>
    <row r="301" spans="17:45" x14ac:dyDescent="0.25">
      <c r="Q301" s="69"/>
      <c r="AC301" s="98"/>
      <c r="AS301" s="109"/>
    </row>
    <row r="302" spans="17:45" x14ac:dyDescent="0.25">
      <c r="Q302" s="69"/>
      <c r="AC302" s="98"/>
      <c r="AS302" s="109"/>
    </row>
    <row r="303" spans="17:45" x14ac:dyDescent="0.25">
      <c r="Q303" s="69"/>
      <c r="AC303" s="98"/>
      <c r="AS303" s="109"/>
    </row>
    <row r="304" spans="17:45" x14ac:dyDescent="0.25">
      <c r="Q304" s="69"/>
      <c r="AC304" s="98"/>
      <c r="AS304" s="109"/>
    </row>
    <row r="305" spans="17:45" x14ac:dyDescent="0.25">
      <c r="Q305" s="69"/>
      <c r="AC305" s="98"/>
      <c r="AS305" s="109"/>
    </row>
    <row r="306" spans="17:45" x14ac:dyDescent="0.25">
      <c r="Q306" s="69"/>
      <c r="AC306" s="98"/>
      <c r="AS306" s="109"/>
    </row>
    <row r="307" spans="17:45" x14ac:dyDescent="0.25">
      <c r="Q307" s="69"/>
      <c r="AC307" s="98"/>
      <c r="AS307" s="109"/>
    </row>
    <row r="308" spans="17:45" x14ac:dyDescent="0.25">
      <c r="Q308" s="69"/>
      <c r="AC308" s="98"/>
      <c r="AS308" s="109"/>
    </row>
    <row r="309" spans="17:45" x14ac:dyDescent="0.25">
      <c r="Q309" s="69"/>
      <c r="AC309" s="98"/>
      <c r="AS309" s="109"/>
    </row>
    <row r="310" spans="17:45" x14ac:dyDescent="0.25">
      <c r="Q310" s="69"/>
      <c r="AC310" s="98"/>
      <c r="AS310" s="109"/>
    </row>
    <row r="311" spans="17:45" x14ac:dyDescent="0.25">
      <c r="Q311" s="69"/>
      <c r="AC311" s="98"/>
      <c r="AS311" s="109"/>
    </row>
    <row r="312" spans="17:45" x14ac:dyDescent="0.25">
      <c r="Q312" s="69"/>
      <c r="AC312" s="98"/>
      <c r="AS312" s="109"/>
    </row>
    <row r="313" spans="17:45" x14ac:dyDescent="0.25">
      <c r="Q313" s="69"/>
      <c r="AC313" s="98"/>
      <c r="AS313" s="109"/>
    </row>
    <row r="314" spans="17:45" x14ac:dyDescent="0.25">
      <c r="Q314" s="69"/>
      <c r="AC314" s="98"/>
      <c r="AS314" s="109"/>
    </row>
    <row r="315" spans="17:45" x14ac:dyDescent="0.25">
      <c r="Q315" s="69"/>
      <c r="AC315" s="98"/>
      <c r="AS315" s="109"/>
    </row>
    <row r="316" spans="17:45" x14ac:dyDescent="0.25">
      <c r="Q316" s="69"/>
      <c r="AC316" s="98"/>
      <c r="AS316" s="109"/>
    </row>
    <row r="317" spans="17:45" x14ac:dyDescent="0.25">
      <c r="Q317" s="69"/>
      <c r="AC317" s="98"/>
      <c r="AS317" s="109"/>
    </row>
    <row r="318" spans="17:45" x14ac:dyDescent="0.25">
      <c r="Q318" s="69"/>
      <c r="AC318" s="98"/>
      <c r="AS318" s="109"/>
    </row>
    <row r="319" spans="17:45" x14ac:dyDescent="0.25">
      <c r="Q319" s="69"/>
      <c r="AC319" s="98"/>
      <c r="AS319" s="109"/>
    </row>
    <row r="320" spans="17:45" x14ac:dyDescent="0.25">
      <c r="Q320" s="69"/>
      <c r="AC320" s="98"/>
      <c r="AS320" s="109"/>
    </row>
    <row r="321" spans="17:45" x14ac:dyDescent="0.25">
      <c r="Q321" s="69"/>
      <c r="AC321" s="98"/>
      <c r="AS321" s="109"/>
    </row>
    <row r="322" spans="17:45" x14ac:dyDescent="0.25">
      <c r="Q322" s="69"/>
      <c r="AC322" s="98"/>
      <c r="AS322" s="109"/>
    </row>
    <row r="323" spans="17:45" x14ac:dyDescent="0.25">
      <c r="Q323" s="69"/>
      <c r="AC323" s="98"/>
      <c r="AS323" s="109"/>
    </row>
    <row r="324" spans="17:45" x14ac:dyDescent="0.25">
      <c r="Q324" s="69"/>
      <c r="AC324" s="98"/>
      <c r="AS324" s="109"/>
    </row>
    <row r="325" spans="17:45" x14ac:dyDescent="0.25">
      <c r="Q325" s="69"/>
      <c r="AC325" s="98"/>
      <c r="AS325" s="109"/>
    </row>
    <row r="326" spans="17:45" x14ac:dyDescent="0.25">
      <c r="Q326" s="69"/>
      <c r="AC326" s="98"/>
      <c r="AS326" s="109"/>
    </row>
    <row r="327" spans="17:45" x14ac:dyDescent="0.25">
      <c r="Q327" s="69"/>
      <c r="AC327" s="98"/>
      <c r="AS327" s="109"/>
    </row>
    <row r="328" spans="17:45" x14ac:dyDescent="0.25">
      <c r="Q328" s="69"/>
      <c r="AC328" s="98"/>
      <c r="AS328" s="109"/>
    </row>
    <row r="329" spans="17:45" x14ac:dyDescent="0.25">
      <c r="Q329" s="69"/>
      <c r="AC329" s="98"/>
      <c r="AS329" s="109"/>
    </row>
    <row r="330" spans="17:45" x14ac:dyDescent="0.25">
      <c r="Q330" s="69"/>
      <c r="AC330" s="98"/>
      <c r="AS330" s="109"/>
    </row>
    <row r="331" spans="17:45" x14ac:dyDescent="0.25">
      <c r="Q331" s="69"/>
      <c r="AC331" s="98"/>
      <c r="AS331" s="109"/>
    </row>
    <row r="332" spans="17:45" x14ac:dyDescent="0.25">
      <c r="Q332" s="69"/>
      <c r="AC332" s="98"/>
      <c r="AS332" s="109"/>
    </row>
    <row r="333" spans="17:45" x14ac:dyDescent="0.25">
      <c r="Q333" s="69"/>
      <c r="AC333" s="98"/>
      <c r="AS333" s="109"/>
    </row>
    <row r="334" spans="17:45" x14ac:dyDescent="0.25">
      <c r="Q334" s="69"/>
      <c r="AC334" s="98"/>
      <c r="AS334" s="109"/>
    </row>
    <row r="335" spans="17:45" x14ac:dyDescent="0.25">
      <c r="Q335" s="69"/>
      <c r="AC335" s="98"/>
      <c r="AS335" s="109"/>
    </row>
    <row r="336" spans="17:45" x14ac:dyDescent="0.25">
      <c r="Q336" s="69"/>
      <c r="AC336" s="98"/>
      <c r="AS336" s="109"/>
    </row>
    <row r="337" spans="17:45" x14ac:dyDescent="0.25">
      <c r="Q337" s="69"/>
      <c r="AC337" s="98"/>
      <c r="AS337" s="109"/>
    </row>
    <row r="338" spans="17:45" x14ac:dyDescent="0.25">
      <c r="Q338" s="69"/>
      <c r="AC338" s="98"/>
      <c r="AS338" s="109"/>
    </row>
    <row r="339" spans="17:45" x14ac:dyDescent="0.25">
      <c r="Q339" s="69"/>
      <c r="AC339" s="98"/>
      <c r="AS339" s="109"/>
    </row>
    <row r="340" spans="17:45" x14ac:dyDescent="0.25">
      <c r="Q340" s="69"/>
      <c r="AC340" s="98"/>
      <c r="AS340" s="109"/>
    </row>
    <row r="341" spans="17:45" x14ac:dyDescent="0.25">
      <c r="Q341" s="69"/>
      <c r="AC341" s="98"/>
      <c r="AS341" s="109"/>
    </row>
    <row r="342" spans="17:45" x14ac:dyDescent="0.25">
      <c r="Q342" s="69"/>
      <c r="AC342" s="98"/>
      <c r="AS342" s="109"/>
    </row>
    <row r="343" spans="17:45" x14ac:dyDescent="0.25">
      <c r="Q343" s="69"/>
      <c r="AC343" s="98"/>
      <c r="AS343" s="109"/>
    </row>
    <row r="344" spans="17:45" x14ac:dyDescent="0.25">
      <c r="AS344" s="109"/>
    </row>
    <row r="345" spans="17:45" x14ac:dyDescent="0.25">
      <c r="AS345" s="109"/>
    </row>
    <row r="346" spans="17:45" x14ac:dyDescent="0.25">
      <c r="AS346" s="109"/>
    </row>
    <row r="347" spans="17:45" x14ac:dyDescent="0.25">
      <c r="AS347" s="109"/>
    </row>
    <row r="348" spans="17:45" x14ac:dyDescent="0.25">
      <c r="AS348" s="109"/>
    </row>
    <row r="349" spans="17:45" x14ac:dyDescent="0.25">
      <c r="AS349" s="109"/>
    </row>
    <row r="350" spans="17:45" x14ac:dyDescent="0.25">
      <c r="AS350" s="109"/>
    </row>
    <row r="351" spans="17:45" x14ac:dyDescent="0.25">
      <c r="AS351" s="109"/>
    </row>
    <row r="352" spans="17:45" x14ac:dyDescent="0.25">
      <c r="AS352" s="109"/>
    </row>
    <row r="353" spans="45:45" x14ac:dyDescent="0.25">
      <c r="AS353" s="109"/>
    </row>
    <row r="354" spans="45:45" x14ac:dyDescent="0.25">
      <c r="AS354" s="109"/>
    </row>
    <row r="355" spans="45:45" x14ac:dyDescent="0.25">
      <c r="AS355" s="109"/>
    </row>
    <row r="356" spans="45:45" x14ac:dyDescent="0.25">
      <c r="AS356" s="109"/>
    </row>
    <row r="357" spans="45:45" x14ac:dyDescent="0.25">
      <c r="AS357" s="109"/>
    </row>
    <row r="358" spans="45:45" x14ac:dyDescent="0.25">
      <c r="AS358" s="109"/>
    </row>
    <row r="359" spans="45:45" x14ac:dyDescent="0.25">
      <c r="AS359" s="109"/>
    </row>
    <row r="360" spans="45:45" x14ac:dyDescent="0.25">
      <c r="AS360" s="109"/>
    </row>
    <row r="361" spans="45:45" x14ac:dyDescent="0.25">
      <c r="AS361" s="109"/>
    </row>
    <row r="362" spans="45:45" x14ac:dyDescent="0.25">
      <c r="AS362" s="109"/>
    </row>
    <row r="363" spans="45:45" x14ac:dyDescent="0.25">
      <c r="AS363" s="109"/>
    </row>
    <row r="364" spans="45:45" x14ac:dyDescent="0.25">
      <c r="AS364" s="109"/>
    </row>
    <row r="365" spans="45:45" x14ac:dyDescent="0.25">
      <c r="AS365" s="109"/>
    </row>
    <row r="366" spans="45:45" x14ac:dyDescent="0.25">
      <c r="AS366" s="109"/>
    </row>
    <row r="367" spans="45:45" x14ac:dyDescent="0.25">
      <c r="AS367" s="109"/>
    </row>
    <row r="368" spans="45:45" x14ac:dyDescent="0.25">
      <c r="AS368" s="109"/>
    </row>
    <row r="369" spans="45:45" x14ac:dyDescent="0.25">
      <c r="AS369" s="109"/>
    </row>
    <row r="370" spans="45:45" x14ac:dyDescent="0.25">
      <c r="AS370" s="109"/>
    </row>
    <row r="371" spans="45:45" x14ac:dyDescent="0.25">
      <c r="AS371" s="109"/>
    </row>
    <row r="372" spans="45:45" x14ac:dyDescent="0.25">
      <c r="AS372" s="109"/>
    </row>
    <row r="373" spans="45:45" x14ac:dyDescent="0.25">
      <c r="AS373" s="109"/>
    </row>
    <row r="374" spans="45:45" x14ac:dyDescent="0.25">
      <c r="AS374" s="109"/>
    </row>
    <row r="375" spans="45:45" x14ac:dyDescent="0.25">
      <c r="AS375" s="109"/>
    </row>
    <row r="376" spans="45:45" x14ac:dyDescent="0.25">
      <c r="AS376" s="109"/>
    </row>
    <row r="377" spans="45:45" x14ac:dyDescent="0.25">
      <c r="AS377" s="109"/>
    </row>
    <row r="378" spans="45:45" x14ac:dyDescent="0.25">
      <c r="AS378" s="109"/>
    </row>
    <row r="379" spans="45:45" x14ac:dyDescent="0.25">
      <c r="AS379" s="109"/>
    </row>
    <row r="380" spans="45:45" x14ac:dyDescent="0.25">
      <c r="AS380" s="109"/>
    </row>
    <row r="381" spans="45:45" x14ac:dyDescent="0.25">
      <c r="AS381" s="109"/>
    </row>
    <row r="382" spans="45:45" x14ac:dyDescent="0.25">
      <c r="AS382" s="109"/>
    </row>
    <row r="383" spans="45:45" x14ac:dyDescent="0.25">
      <c r="AS383" s="109"/>
    </row>
    <row r="384" spans="45:45" x14ac:dyDescent="0.25">
      <c r="AS384" s="109"/>
    </row>
    <row r="385" spans="45:45" x14ac:dyDescent="0.25">
      <c r="AS385" s="109"/>
    </row>
    <row r="386" spans="45:45" x14ac:dyDescent="0.25">
      <c r="AS386" s="109"/>
    </row>
    <row r="387" spans="45:45" x14ac:dyDescent="0.25">
      <c r="AS387" s="109"/>
    </row>
    <row r="388" spans="45:45" x14ac:dyDescent="0.25">
      <c r="AS388" s="109"/>
    </row>
    <row r="389" spans="45:45" x14ac:dyDescent="0.25">
      <c r="AS389" s="109"/>
    </row>
    <row r="390" spans="45:45" x14ac:dyDescent="0.25">
      <c r="AS390" s="109"/>
    </row>
    <row r="391" spans="45:45" x14ac:dyDescent="0.25">
      <c r="AS391" s="109"/>
    </row>
    <row r="392" spans="45:45" x14ac:dyDescent="0.25">
      <c r="AS392" s="109"/>
    </row>
    <row r="393" spans="45:45" x14ac:dyDescent="0.25">
      <c r="AS393" s="109"/>
    </row>
    <row r="394" spans="45:45" x14ac:dyDescent="0.25">
      <c r="AS394" s="109"/>
    </row>
    <row r="395" spans="45:45" x14ac:dyDescent="0.25">
      <c r="AS395" s="109"/>
    </row>
    <row r="396" spans="45:45" x14ac:dyDescent="0.25">
      <c r="AS396" s="109"/>
    </row>
    <row r="397" spans="45:45" x14ac:dyDescent="0.25">
      <c r="AS397" s="109"/>
    </row>
    <row r="398" spans="45:45" x14ac:dyDescent="0.25">
      <c r="AS398" s="109"/>
    </row>
    <row r="399" spans="45:45" x14ac:dyDescent="0.25">
      <c r="AS399" s="109"/>
    </row>
    <row r="400" spans="45:45" x14ac:dyDescent="0.25">
      <c r="AS400" s="109"/>
    </row>
    <row r="401" spans="45:45" x14ac:dyDescent="0.25">
      <c r="AS401" s="109"/>
    </row>
    <row r="402" spans="45:45" x14ac:dyDescent="0.25">
      <c r="AS402" s="109"/>
    </row>
    <row r="403" spans="45:45" x14ac:dyDescent="0.25">
      <c r="AS403" s="109"/>
    </row>
    <row r="404" spans="45:45" x14ac:dyDescent="0.25">
      <c r="AS404" s="109"/>
    </row>
    <row r="405" spans="45:45" x14ac:dyDescent="0.25">
      <c r="AS405" s="109"/>
    </row>
    <row r="406" spans="45:45" x14ac:dyDescent="0.25">
      <c r="AS406" s="109"/>
    </row>
    <row r="407" spans="45:45" x14ac:dyDescent="0.25">
      <c r="AS407" s="109"/>
    </row>
    <row r="408" spans="45:45" x14ac:dyDescent="0.25">
      <c r="AS408" s="109"/>
    </row>
    <row r="409" spans="45:45" x14ac:dyDescent="0.25">
      <c r="AS409" s="109"/>
    </row>
    <row r="410" spans="45:45" x14ac:dyDescent="0.25">
      <c r="AS410" s="109"/>
    </row>
    <row r="411" spans="45:45" x14ac:dyDescent="0.25">
      <c r="AS411" s="109"/>
    </row>
    <row r="412" spans="45:45" x14ac:dyDescent="0.25">
      <c r="AS412" s="109"/>
    </row>
    <row r="413" spans="45:45" x14ac:dyDescent="0.25">
      <c r="AS413" s="109"/>
    </row>
    <row r="414" spans="45:45" x14ac:dyDescent="0.25">
      <c r="AS414" s="109"/>
    </row>
    <row r="415" spans="45:45" x14ac:dyDescent="0.25">
      <c r="AS415" s="109"/>
    </row>
    <row r="416" spans="45:45" x14ac:dyDescent="0.25">
      <c r="AS416" s="109"/>
    </row>
    <row r="417" spans="45:45" x14ac:dyDescent="0.25">
      <c r="AS417" s="109"/>
    </row>
    <row r="418" spans="45:45" x14ac:dyDescent="0.25">
      <c r="AS418" s="109"/>
    </row>
    <row r="419" spans="45:45" x14ac:dyDescent="0.25">
      <c r="AS419" s="109"/>
    </row>
    <row r="420" spans="45:45" x14ac:dyDescent="0.25">
      <c r="AS420" s="109"/>
    </row>
    <row r="421" spans="45:45" x14ac:dyDescent="0.25">
      <c r="AS421" s="109"/>
    </row>
    <row r="422" spans="45:45" x14ac:dyDescent="0.25">
      <c r="AS422" s="109"/>
    </row>
    <row r="423" spans="45:45" x14ac:dyDescent="0.25">
      <c r="AS423" s="109"/>
    </row>
    <row r="424" spans="45:45" x14ac:dyDescent="0.25">
      <c r="AS424" s="109"/>
    </row>
    <row r="425" spans="45:45" x14ac:dyDescent="0.25">
      <c r="AS425" s="109"/>
    </row>
    <row r="426" spans="45:45" x14ac:dyDescent="0.25">
      <c r="AS426" s="109"/>
    </row>
    <row r="427" spans="45:45" x14ac:dyDescent="0.25">
      <c r="AS427" s="109"/>
    </row>
    <row r="428" spans="45:45" x14ac:dyDescent="0.25">
      <c r="AS428" s="109"/>
    </row>
    <row r="429" spans="45:45" x14ac:dyDescent="0.25">
      <c r="AS429" s="109"/>
    </row>
    <row r="430" spans="45:45" x14ac:dyDescent="0.25">
      <c r="AS430" s="109"/>
    </row>
    <row r="431" spans="45:45" x14ac:dyDescent="0.25">
      <c r="AS431" s="109"/>
    </row>
    <row r="432" spans="45:45" x14ac:dyDescent="0.25">
      <c r="AS432" s="109"/>
    </row>
    <row r="433" spans="45:45" x14ac:dyDescent="0.25">
      <c r="AS433" s="109"/>
    </row>
    <row r="434" spans="45:45" x14ac:dyDescent="0.25">
      <c r="AS434" s="109"/>
    </row>
    <row r="435" spans="45:45" x14ac:dyDescent="0.25">
      <c r="AS435" s="109"/>
    </row>
    <row r="436" spans="45:45" x14ac:dyDescent="0.25">
      <c r="AS436" s="109"/>
    </row>
    <row r="437" spans="45:45" x14ac:dyDescent="0.25">
      <c r="AS437" s="109"/>
    </row>
  </sheetData>
  <dataValidations count="1">
    <dataValidation type="list" allowBlank="1" showInputMessage="1" showErrorMessage="1" sqref="B1" xr:uid="{66488725-13C1-43F8-98D4-324174E2B555}">
      <formula1>"BIOTY,CROSSBU,LNG,PGE,POWERG,REN,SAFT,TRADING"</formula1>
    </dataValidation>
  </dataValidations>
  <pageMargins left="0.25" right="0.25" top="0.75" bottom="0.75" header="0.3" footer="0.3"/>
  <pageSetup paperSize="9" orientation="landscape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99FED-CB6D-456A-A439-F2025FFCD3EC}">
  <sheetPr codeName="WsC"/>
  <dimension ref="A1:P280"/>
  <sheetViews>
    <sheetView workbookViewId="0">
      <selection activeCell="H76" sqref="H76"/>
    </sheetView>
  </sheetViews>
  <sheetFormatPr baseColWidth="10" defaultRowHeight="15" x14ac:dyDescent="0.25"/>
  <cols>
    <col min="1" max="1" width="11.42578125" style="48"/>
    <col min="2" max="3" width="11.42578125" style="15"/>
    <col min="4" max="4" width="11.42578125" style="18"/>
    <col min="5" max="6" width="11.42578125" style="15"/>
    <col min="7" max="7" width="11.42578125" style="6"/>
    <col min="9" max="14" width="11.42578125" style="49"/>
    <col min="15" max="15" width="11.28515625" style="52" customWidth="1"/>
    <col min="16" max="16" width="6.5703125" customWidth="1"/>
  </cols>
  <sheetData>
    <row r="1" spans="1:16" x14ac:dyDescent="0.25">
      <c r="A1" s="45"/>
      <c r="B1" s="16" t="s">
        <v>6</v>
      </c>
      <c r="C1" s="17" t="s">
        <v>25</v>
      </c>
      <c r="D1" s="18" t="s">
        <v>26</v>
      </c>
      <c r="E1" s="17" t="s">
        <v>57</v>
      </c>
      <c r="F1" s="19" t="s">
        <v>27</v>
      </c>
      <c r="J1" s="49" t="s">
        <v>39</v>
      </c>
      <c r="N1" s="50" t="s">
        <v>44</v>
      </c>
      <c r="O1" s="48">
        <f ca="1">_GALOPIN</f>
        <v>0</v>
      </c>
      <c r="P1">
        <v>2021</v>
      </c>
    </row>
    <row r="2" spans="1:16" x14ac:dyDescent="0.25">
      <c r="A2" s="46">
        <f ca="1">DSUM(LBD,F1,B1:F2)</f>
        <v>0</v>
      </c>
      <c r="B2" s="20" t="str">
        <f>RChoixBU</f>
        <v>BIOTY</v>
      </c>
      <c r="C2" s="21">
        <v>2021</v>
      </c>
      <c r="D2" s="22" t="s">
        <v>55</v>
      </c>
      <c r="E2" s="23" t="s">
        <v>40</v>
      </c>
      <c r="F2" s="24"/>
      <c r="G2" s="6">
        <v>2021</v>
      </c>
      <c r="K2" s="51" t="s">
        <v>15</v>
      </c>
      <c r="N2" s="50" t="s">
        <v>45</v>
      </c>
      <c r="O2" s="48">
        <f t="shared" ref="O2:O40" ca="1" si="0">_GALOPIN</f>
        <v>0</v>
      </c>
    </row>
    <row r="3" spans="1:16" x14ac:dyDescent="0.25">
      <c r="A3" s="45"/>
      <c r="B3" s="25" t="s">
        <v>6</v>
      </c>
      <c r="C3" s="26" t="s">
        <v>25</v>
      </c>
      <c r="D3" s="18" t="s">
        <v>26</v>
      </c>
      <c r="E3" s="26" t="s">
        <v>57</v>
      </c>
      <c r="F3" s="19" t="s">
        <v>27</v>
      </c>
      <c r="K3" s="49" t="s">
        <v>16</v>
      </c>
      <c r="O3" s="48">
        <f t="shared" ca="1" si="0"/>
        <v>0</v>
      </c>
    </row>
    <row r="4" spans="1:16" x14ac:dyDescent="0.25">
      <c r="A4" s="46">
        <f ca="1">DSUM(LBD,F3,B3:F4)</f>
        <v>0</v>
      </c>
      <c r="B4" s="22" t="str">
        <f>B2</f>
        <v>BIOTY</v>
      </c>
      <c r="C4" s="21">
        <f>C2</f>
        <v>2021</v>
      </c>
      <c r="D4" s="27" t="s">
        <v>55</v>
      </c>
      <c r="E4" s="22" t="s">
        <v>41</v>
      </c>
      <c r="F4" s="24"/>
      <c r="K4" s="49" t="s">
        <v>17</v>
      </c>
      <c r="O4" s="48">
        <f t="shared" ca="1" si="0"/>
        <v>0</v>
      </c>
    </row>
    <row r="5" spans="1:16" x14ac:dyDescent="0.25">
      <c r="A5" s="45"/>
      <c r="B5" s="25" t="s">
        <v>6</v>
      </c>
      <c r="C5" s="26" t="s">
        <v>25</v>
      </c>
      <c r="D5" s="18" t="s">
        <v>26</v>
      </c>
      <c r="E5" s="26" t="s">
        <v>57</v>
      </c>
      <c r="F5" s="19" t="s">
        <v>27</v>
      </c>
      <c r="K5" s="49" t="s">
        <v>18</v>
      </c>
      <c r="O5" s="48">
        <f t="shared" ca="1" si="0"/>
        <v>0</v>
      </c>
    </row>
    <row r="6" spans="1:16" x14ac:dyDescent="0.25">
      <c r="A6" s="46">
        <f ca="1">DSUM(LBD,F5,B5:F6)</f>
        <v>0</v>
      </c>
      <c r="B6" s="22" t="str">
        <f>B4</f>
        <v>BIOTY</v>
      </c>
      <c r="C6" s="21">
        <f>C4</f>
        <v>2021</v>
      </c>
      <c r="D6" s="27" t="s">
        <v>55</v>
      </c>
      <c r="E6" s="23" t="s">
        <v>58</v>
      </c>
      <c r="F6" s="24"/>
      <c r="K6" s="49" t="s">
        <v>26</v>
      </c>
      <c r="O6" s="48">
        <f t="shared" ca="1" si="0"/>
        <v>0</v>
      </c>
      <c r="P6">
        <v>2022</v>
      </c>
    </row>
    <row r="7" spans="1:16" x14ac:dyDescent="0.25">
      <c r="A7" s="45"/>
      <c r="B7" s="16" t="s">
        <v>6</v>
      </c>
      <c r="C7" s="17" t="s">
        <v>25</v>
      </c>
      <c r="D7" s="18" t="s">
        <v>26</v>
      </c>
      <c r="E7" s="17" t="s">
        <v>57</v>
      </c>
      <c r="F7" s="19" t="s">
        <v>27</v>
      </c>
      <c r="K7" s="49" t="s">
        <v>25</v>
      </c>
      <c r="O7" s="48">
        <f t="shared" ca="1" si="0"/>
        <v>0</v>
      </c>
    </row>
    <row r="8" spans="1:16" x14ac:dyDescent="0.25">
      <c r="A8" s="46">
        <f ca="1">DSUM(LBD,F7,B7:F8)</f>
        <v>0</v>
      </c>
      <c r="B8" s="28" t="str">
        <f>B6</f>
        <v>BIOTY</v>
      </c>
      <c r="C8" s="21">
        <f>C6</f>
        <v>2021</v>
      </c>
      <c r="D8" s="27" t="s">
        <v>55</v>
      </c>
      <c r="E8" s="23" t="s">
        <v>42</v>
      </c>
      <c r="F8" s="24"/>
      <c r="K8" s="49" t="s">
        <v>57</v>
      </c>
      <c r="O8" s="48">
        <f t="shared" ca="1" si="0"/>
        <v>0</v>
      </c>
    </row>
    <row r="9" spans="1:16" x14ac:dyDescent="0.25">
      <c r="A9" s="45"/>
      <c r="B9" s="16" t="s">
        <v>6</v>
      </c>
      <c r="C9" s="17" t="s">
        <v>25</v>
      </c>
      <c r="D9" s="18" t="s">
        <v>26</v>
      </c>
      <c r="E9" s="17" t="s">
        <v>57</v>
      </c>
      <c r="F9" s="19" t="s">
        <v>27</v>
      </c>
      <c r="K9" s="49" t="s">
        <v>27</v>
      </c>
      <c r="O9" s="48">
        <f t="shared" ca="1" si="0"/>
        <v>0</v>
      </c>
    </row>
    <row r="10" spans="1:16" x14ac:dyDescent="0.25">
      <c r="A10" s="46">
        <f ca="1">DSUM(LBD,F9,B9:F10)</f>
        <v>0</v>
      </c>
      <c r="B10" s="28" t="str">
        <f>B8</f>
        <v>BIOTY</v>
      </c>
      <c r="C10" s="21">
        <f>C8</f>
        <v>2021</v>
      </c>
      <c r="D10" s="27" t="s">
        <v>55</v>
      </c>
      <c r="E10" s="29" t="s">
        <v>5</v>
      </c>
      <c r="F10" s="24"/>
      <c r="O10" s="48">
        <f t="shared" ca="1" si="0"/>
        <v>0</v>
      </c>
    </row>
    <row r="11" spans="1:16" x14ac:dyDescent="0.25">
      <c r="A11" s="45"/>
      <c r="B11" s="16" t="s">
        <v>6</v>
      </c>
      <c r="C11" s="17" t="s">
        <v>25</v>
      </c>
      <c r="D11" s="18" t="s">
        <v>26</v>
      </c>
      <c r="E11" s="17" t="s">
        <v>57</v>
      </c>
      <c r="F11" s="19" t="s">
        <v>27</v>
      </c>
      <c r="O11" s="48">
        <f t="shared" ca="1" si="0"/>
        <v>0</v>
      </c>
      <c r="P11">
        <v>2023</v>
      </c>
    </row>
    <row r="12" spans="1:16" x14ac:dyDescent="0.25">
      <c r="A12" s="46">
        <f ca="1">DSUM(LBD,F11,B11:F12)</f>
        <v>0</v>
      </c>
      <c r="B12" s="28" t="str">
        <f>B10</f>
        <v>BIOTY</v>
      </c>
      <c r="C12" s="24">
        <v>2022</v>
      </c>
      <c r="D12" s="22" t="s">
        <v>55</v>
      </c>
      <c r="E12" s="23" t="s">
        <v>40</v>
      </c>
      <c r="F12" s="24"/>
      <c r="G12" s="6">
        <v>2022</v>
      </c>
      <c r="O12" s="48">
        <f t="shared" ca="1" si="0"/>
        <v>0</v>
      </c>
    </row>
    <row r="13" spans="1:16" x14ac:dyDescent="0.25">
      <c r="A13" s="45"/>
      <c r="B13" s="16" t="s">
        <v>6</v>
      </c>
      <c r="C13" s="17" t="s">
        <v>25</v>
      </c>
      <c r="D13" s="18" t="s">
        <v>26</v>
      </c>
      <c r="E13" s="17" t="s">
        <v>57</v>
      </c>
      <c r="F13" s="19" t="s">
        <v>27</v>
      </c>
      <c r="O13" s="48">
        <f t="shared" ca="1" si="0"/>
        <v>0</v>
      </c>
    </row>
    <row r="14" spans="1:16" x14ac:dyDescent="0.25">
      <c r="A14" s="46">
        <f ca="1">DSUM(LBD,F13,B13:F14)</f>
        <v>0</v>
      </c>
      <c r="B14" s="28" t="str">
        <f>B12</f>
        <v>BIOTY</v>
      </c>
      <c r="C14" s="24">
        <f>C12</f>
        <v>2022</v>
      </c>
      <c r="D14" s="27" t="s">
        <v>55</v>
      </c>
      <c r="E14" s="22" t="s">
        <v>41</v>
      </c>
      <c r="F14" s="24"/>
      <c r="O14" s="48">
        <f t="shared" ca="1" si="0"/>
        <v>0</v>
      </c>
    </row>
    <row r="15" spans="1:16" x14ac:dyDescent="0.25">
      <c r="A15" s="45"/>
      <c r="B15" s="25" t="s">
        <v>6</v>
      </c>
      <c r="C15" s="26" t="s">
        <v>25</v>
      </c>
      <c r="D15" s="18" t="s">
        <v>26</v>
      </c>
      <c r="E15" s="26" t="s">
        <v>57</v>
      </c>
      <c r="F15" s="19" t="s">
        <v>27</v>
      </c>
      <c r="O15" s="48">
        <f t="shared" ca="1" si="0"/>
        <v>0</v>
      </c>
    </row>
    <row r="16" spans="1:16" x14ac:dyDescent="0.25">
      <c r="A16" s="46">
        <f ca="1">DSUM(LBD,F15,B15:F16)</f>
        <v>0</v>
      </c>
      <c r="B16" s="28" t="str">
        <f>B14</f>
        <v>BIOTY</v>
      </c>
      <c r="C16" s="24">
        <f>C14</f>
        <v>2022</v>
      </c>
      <c r="D16" s="27" t="s">
        <v>55</v>
      </c>
      <c r="E16" s="23" t="s">
        <v>58</v>
      </c>
      <c r="F16" s="24"/>
      <c r="O16" s="48">
        <f t="shared" ca="1" si="0"/>
        <v>0</v>
      </c>
      <c r="P16">
        <v>2021</v>
      </c>
    </row>
    <row r="17" spans="1:16" x14ac:dyDescent="0.25">
      <c r="A17" s="45"/>
      <c r="B17" s="25" t="s">
        <v>6</v>
      </c>
      <c r="C17" s="26" t="s">
        <v>25</v>
      </c>
      <c r="D17" s="18" t="s">
        <v>26</v>
      </c>
      <c r="E17" s="17" t="s">
        <v>57</v>
      </c>
      <c r="F17" s="19" t="s">
        <v>27</v>
      </c>
      <c r="O17" s="48">
        <f t="shared" ca="1" si="0"/>
        <v>0</v>
      </c>
    </row>
    <row r="18" spans="1:16" x14ac:dyDescent="0.25">
      <c r="A18" s="46">
        <f ca="1">DSUM(LBD,F17,B17:F18)</f>
        <v>0</v>
      </c>
      <c r="B18" s="28" t="str">
        <f>B16</f>
        <v>BIOTY</v>
      </c>
      <c r="C18" s="24">
        <f>C16</f>
        <v>2022</v>
      </c>
      <c r="D18" s="27" t="s">
        <v>55</v>
      </c>
      <c r="E18" s="23" t="s">
        <v>42</v>
      </c>
      <c r="F18" s="24"/>
      <c r="O18" s="48">
        <f t="shared" ca="1" si="0"/>
        <v>0</v>
      </c>
    </row>
    <row r="19" spans="1:16" x14ac:dyDescent="0.25">
      <c r="A19" s="45"/>
      <c r="B19" s="16" t="s">
        <v>6</v>
      </c>
      <c r="C19" s="17" t="s">
        <v>25</v>
      </c>
      <c r="D19" s="18" t="s">
        <v>26</v>
      </c>
      <c r="E19" s="17" t="s">
        <v>57</v>
      </c>
      <c r="F19" s="19" t="s">
        <v>27</v>
      </c>
      <c r="O19" s="48">
        <f t="shared" ca="1" si="0"/>
        <v>0</v>
      </c>
    </row>
    <row r="20" spans="1:16" x14ac:dyDescent="0.25">
      <c r="A20" s="46">
        <f ca="1">DSUM(LBD,F19,B19:F20)</f>
        <v>0</v>
      </c>
      <c r="B20" s="28" t="str">
        <f>B18</f>
        <v>BIOTY</v>
      </c>
      <c r="C20" s="24">
        <f>C18</f>
        <v>2022</v>
      </c>
      <c r="D20" s="27" t="s">
        <v>55</v>
      </c>
      <c r="E20" s="29" t="s">
        <v>5</v>
      </c>
      <c r="F20" s="24"/>
      <c r="O20" s="48">
        <f t="shared" ca="1" si="0"/>
        <v>0</v>
      </c>
    </row>
    <row r="21" spans="1:16" x14ac:dyDescent="0.25">
      <c r="A21" s="45"/>
      <c r="B21" s="16" t="s">
        <v>6</v>
      </c>
      <c r="C21" s="17" t="s">
        <v>25</v>
      </c>
      <c r="D21" s="18" t="s">
        <v>26</v>
      </c>
      <c r="E21" s="17" t="s">
        <v>57</v>
      </c>
      <c r="F21" s="19" t="s">
        <v>27</v>
      </c>
      <c r="O21" s="48">
        <f t="shared" ca="1" si="0"/>
        <v>93.367800000000003</v>
      </c>
      <c r="P21">
        <v>2022</v>
      </c>
    </row>
    <row r="22" spans="1:16" x14ac:dyDescent="0.25">
      <c r="A22" s="46">
        <f ca="1">DSUM(LBD,F21,B21:F22)</f>
        <v>0</v>
      </c>
      <c r="B22" s="28" t="str">
        <f>B20</f>
        <v>BIOTY</v>
      </c>
      <c r="C22" s="24">
        <v>2023</v>
      </c>
      <c r="D22" s="22" t="s">
        <v>55</v>
      </c>
      <c r="E22" s="23" t="s">
        <v>40</v>
      </c>
      <c r="F22" s="24"/>
      <c r="G22" s="6">
        <v>2023</v>
      </c>
      <c r="O22" s="48">
        <f t="shared" ca="1" si="0"/>
        <v>0</v>
      </c>
    </row>
    <row r="23" spans="1:16" x14ac:dyDescent="0.25">
      <c r="A23" s="45"/>
      <c r="B23" s="16" t="s">
        <v>6</v>
      </c>
      <c r="C23" s="17" t="s">
        <v>25</v>
      </c>
      <c r="D23" s="18" t="s">
        <v>26</v>
      </c>
      <c r="E23" s="17" t="s">
        <v>57</v>
      </c>
      <c r="F23" s="19" t="s">
        <v>27</v>
      </c>
      <c r="O23" s="48">
        <f t="shared" ca="1" si="0"/>
        <v>0</v>
      </c>
    </row>
    <row r="24" spans="1:16" x14ac:dyDescent="0.25">
      <c r="A24" s="46">
        <f ca="1">DSUM(LBD,F23,B23:F24)</f>
        <v>0</v>
      </c>
      <c r="B24" s="28" t="str">
        <f>B22</f>
        <v>BIOTY</v>
      </c>
      <c r="C24" s="24">
        <v>2023</v>
      </c>
      <c r="D24" s="27" t="s">
        <v>55</v>
      </c>
      <c r="E24" s="22" t="s">
        <v>41</v>
      </c>
      <c r="F24" s="24"/>
      <c r="O24" s="48">
        <f t="shared" ca="1" si="0"/>
        <v>0</v>
      </c>
    </row>
    <row r="25" spans="1:16" x14ac:dyDescent="0.25">
      <c r="A25" s="45"/>
      <c r="B25" s="16" t="s">
        <v>6</v>
      </c>
      <c r="C25" s="17" t="s">
        <v>25</v>
      </c>
      <c r="D25" s="18" t="s">
        <v>26</v>
      </c>
      <c r="E25" s="17" t="s">
        <v>57</v>
      </c>
      <c r="F25" s="19" t="s">
        <v>27</v>
      </c>
      <c r="O25" s="48">
        <f t="shared" ca="1" si="0"/>
        <v>0</v>
      </c>
    </row>
    <row r="26" spans="1:16" x14ac:dyDescent="0.25">
      <c r="A26" s="46">
        <f ca="1">DSUM(LBD,F25,B25:F26)</f>
        <v>0</v>
      </c>
      <c r="B26" s="20" t="str">
        <f>RChoixBU</f>
        <v>BIOTY</v>
      </c>
      <c r="C26" s="24">
        <v>2023</v>
      </c>
      <c r="D26" s="27" t="s">
        <v>55</v>
      </c>
      <c r="E26" s="23" t="s">
        <v>58</v>
      </c>
      <c r="F26" s="24"/>
      <c r="O26" s="48">
        <f t="shared" ca="1" si="0"/>
        <v>232.78359999999998</v>
      </c>
      <c r="P26">
        <v>2023</v>
      </c>
    </row>
    <row r="27" spans="1:16" x14ac:dyDescent="0.25">
      <c r="A27" s="45"/>
      <c r="B27" s="25" t="s">
        <v>6</v>
      </c>
      <c r="C27" s="26" t="s">
        <v>25</v>
      </c>
      <c r="D27" s="18" t="s">
        <v>26</v>
      </c>
      <c r="E27" s="17" t="s">
        <v>57</v>
      </c>
      <c r="F27" s="19" t="s">
        <v>27</v>
      </c>
      <c r="O27" s="48">
        <f t="shared" ca="1" si="0"/>
        <v>11.394600000000001</v>
      </c>
    </row>
    <row r="28" spans="1:16" x14ac:dyDescent="0.25">
      <c r="A28" s="46">
        <f ca="1">DSUM(LBD,F27,B27:F28)</f>
        <v>0</v>
      </c>
      <c r="B28" s="22" t="str">
        <f>B26</f>
        <v>BIOTY</v>
      </c>
      <c r="C28" s="21">
        <f>C26</f>
        <v>2023</v>
      </c>
      <c r="D28" s="27" t="s">
        <v>55</v>
      </c>
      <c r="E28" s="23" t="s">
        <v>42</v>
      </c>
      <c r="F28" s="24"/>
      <c r="O28" s="48">
        <f t="shared" ca="1" si="0"/>
        <v>0</v>
      </c>
    </row>
    <row r="29" spans="1:16" x14ac:dyDescent="0.25">
      <c r="A29" s="45"/>
      <c r="B29" s="25" t="s">
        <v>6</v>
      </c>
      <c r="C29" s="26" t="s">
        <v>25</v>
      </c>
      <c r="D29" s="18" t="s">
        <v>26</v>
      </c>
      <c r="E29" s="17" t="s">
        <v>57</v>
      </c>
      <c r="F29" s="19" t="s">
        <v>27</v>
      </c>
      <c r="O29" s="48">
        <f t="shared" ca="1" si="0"/>
        <v>46.471899999999998</v>
      </c>
    </row>
    <row r="30" spans="1:16" x14ac:dyDescent="0.25">
      <c r="A30" s="46">
        <f ca="1">DSUM(LBD,F29,B29:F30)</f>
        <v>0</v>
      </c>
      <c r="B30" s="22" t="str">
        <f>B28</f>
        <v>BIOTY</v>
      </c>
      <c r="C30" s="21">
        <f>C28</f>
        <v>2023</v>
      </c>
      <c r="D30" s="27" t="s">
        <v>55</v>
      </c>
      <c r="E30" s="29" t="s">
        <v>5</v>
      </c>
      <c r="F30" s="24"/>
      <c r="O30" s="48">
        <f t="shared" ca="1" si="0"/>
        <v>0</v>
      </c>
    </row>
    <row r="31" spans="1:16" x14ac:dyDescent="0.25">
      <c r="A31" s="45"/>
      <c r="B31" s="16" t="s">
        <v>6</v>
      </c>
      <c r="C31" s="17" t="s">
        <v>25</v>
      </c>
      <c r="D31" s="18" t="s">
        <v>26</v>
      </c>
      <c r="E31" s="17" t="s">
        <v>57</v>
      </c>
      <c r="F31" s="19" t="s">
        <v>27</v>
      </c>
      <c r="O31" s="48">
        <f t="shared" ca="1" si="0"/>
        <v>497.86760000000004</v>
      </c>
      <c r="P31">
        <v>2024</v>
      </c>
    </row>
    <row r="32" spans="1:16" x14ac:dyDescent="0.25">
      <c r="A32" s="46">
        <f ca="1">DSUM(LBD,F31,B31:F32)</f>
        <v>0</v>
      </c>
      <c r="B32" s="28" t="str">
        <f>B30</f>
        <v>BIOTY</v>
      </c>
      <c r="C32" s="21">
        <v>2021</v>
      </c>
      <c r="D32" s="27" t="s">
        <v>56</v>
      </c>
      <c r="E32" s="23" t="s">
        <v>40</v>
      </c>
      <c r="F32" s="24"/>
      <c r="G32" s="6" t="s">
        <v>38</v>
      </c>
      <c r="O32" s="48">
        <f t="shared" ca="1" si="0"/>
        <v>30.981300000000001</v>
      </c>
    </row>
    <row r="33" spans="1:16" x14ac:dyDescent="0.25">
      <c r="A33" s="45"/>
      <c r="B33" s="16" t="s">
        <v>6</v>
      </c>
      <c r="C33" s="17" t="s">
        <v>25</v>
      </c>
      <c r="D33" s="18" t="s">
        <v>26</v>
      </c>
      <c r="E33" s="17" t="s">
        <v>57</v>
      </c>
      <c r="F33" s="19" t="s">
        <v>27</v>
      </c>
      <c r="O33" s="48">
        <f t="shared" ca="1" si="0"/>
        <v>0</v>
      </c>
    </row>
    <row r="34" spans="1:16" x14ac:dyDescent="0.25">
      <c r="A34" s="46">
        <f ca="1">DSUM(LBD,F33,B33:F34)</f>
        <v>0</v>
      </c>
      <c r="B34" s="28" t="str">
        <f>B32</f>
        <v>BIOTY</v>
      </c>
      <c r="C34" s="21">
        <f>C32</f>
        <v>2021</v>
      </c>
      <c r="D34" s="27" t="s">
        <v>56</v>
      </c>
      <c r="E34" s="22" t="s">
        <v>41</v>
      </c>
      <c r="F34" s="24"/>
      <c r="O34" s="48">
        <f t="shared" ca="1" si="0"/>
        <v>182.2166</v>
      </c>
    </row>
    <row r="35" spans="1:16" x14ac:dyDescent="0.25">
      <c r="A35" s="45"/>
      <c r="B35" s="16" t="s">
        <v>6</v>
      </c>
      <c r="C35" s="17" t="s">
        <v>25</v>
      </c>
      <c r="D35" s="18" t="s">
        <v>26</v>
      </c>
      <c r="E35" s="17" t="s">
        <v>57</v>
      </c>
      <c r="F35" s="19" t="s">
        <v>27</v>
      </c>
      <c r="O35" s="48">
        <f t="shared" ca="1" si="0"/>
        <v>0</v>
      </c>
    </row>
    <row r="36" spans="1:16" x14ac:dyDescent="0.25">
      <c r="A36" s="46">
        <f ca="1">DSUM(LBD,F35,B35:F36)</f>
        <v>0</v>
      </c>
      <c r="B36" s="28" t="str">
        <f>B34</f>
        <v>BIOTY</v>
      </c>
      <c r="C36" s="21">
        <f>C34</f>
        <v>2021</v>
      </c>
      <c r="D36" s="27" t="s">
        <v>56</v>
      </c>
      <c r="E36" s="23" t="s">
        <v>58</v>
      </c>
      <c r="F36" s="24"/>
      <c r="O36" s="48">
        <f t="shared" ca="1" si="0"/>
        <v>1060.9186999999999</v>
      </c>
      <c r="P36">
        <v>2025</v>
      </c>
    </row>
    <row r="37" spans="1:16" x14ac:dyDescent="0.25">
      <c r="A37" s="45"/>
      <c r="B37" s="16" t="s">
        <v>6</v>
      </c>
      <c r="C37" s="17" t="s">
        <v>25</v>
      </c>
      <c r="D37" s="18" t="s">
        <v>26</v>
      </c>
      <c r="E37" s="17" t="s">
        <v>57</v>
      </c>
      <c r="F37" s="19" t="s">
        <v>27</v>
      </c>
      <c r="O37" s="48">
        <f t="shared" ca="1" si="0"/>
        <v>91.1083</v>
      </c>
    </row>
    <row r="38" spans="1:16" x14ac:dyDescent="0.25">
      <c r="A38" s="46">
        <f ca="1">DSUM(LBD,F37,B37:F38)</f>
        <v>0</v>
      </c>
      <c r="B38" s="28" t="str">
        <f>B36</f>
        <v>BIOTY</v>
      </c>
      <c r="C38" s="21">
        <f>C36</f>
        <v>2021</v>
      </c>
      <c r="D38" s="27" t="s">
        <v>56</v>
      </c>
      <c r="E38" s="23" t="s">
        <v>42</v>
      </c>
      <c r="F38" s="24"/>
      <c r="O38" s="48">
        <f t="shared" ca="1" si="0"/>
        <v>1001</v>
      </c>
    </row>
    <row r="39" spans="1:16" x14ac:dyDescent="0.25">
      <c r="A39" s="45"/>
      <c r="B39" s="25" t="s">
        <v>6</v>
      </c>
      <c r="C39" s="26" t="s">
        <v>25</v>
      </c>
      <c r="D39" s="18" t="s">
        <v>26</v>
      </c>
      <c r="E39" s="17" t="s">
        <v>57</v>
      </c>
      <c r="F39" s="19" t="s">
        <v>27</v>
      </c>
      <c r="O39" s="48">
        <f t="shared" ca="1" si="0"/>
        <v>1317.1853000000001</v>
      </c>
    </row>
    <row r="40" spans="1:16" x14ac:dyDescent="0.25">
      <c r="A40" s="46">
        <f ca="1">DSUM(LBD,F39,B39:F40)</f>
        <v>0</v>
      </c>
      <c r="B40" s="28" t="str">
        <f>B38</f>
        <v>BIOTY</v>
      </c>
      <c r="C40" s="21">
        <f>C38</f>
        <v>2021</v>
      </c>
      <c r="D40" s="27" t="s">
        <v>56</v>
      </c>
      <c r="E40" s="29" t="s">
        <v>5</v>
      </c>
      <c r="F40" s="24"/>
      <c r="O40" s="48">
        <f t="shared" ca="1" si="0"/>
        <v>0</v>
      </c>
    </row>
    <row r="41" spans="1:16" x14ac:dyDescent="0.25">
      <c r="A41" s="45"/>
      <c r="B41" s="25" t="s">
        <v>6</v>
      </c>
      <c r="C41" s="26" t="s">
        <v>25</v>
      </c>
      <c r="D41" s="18" t="s">
        <v>26</v>
      </c>
      <c r="E41" s="17" t="s">
        <v>57</v>
      </c>
      <c r="F41" s="19" t="s">
        <v>27</v>
      </c>
    </row>
    <row r="42" spans="1:16" x14ac:dyDescent="0.25">
      <c r="A42" s="46">
        <f ca="1">DSUM(LBD,F41,B41:F42)</f>
        <v>93.367800000000003</v>
      </c>
      <c r="B42" s="28" t="str">
        <f>B40</f>
        <v>BIOTY</v>
      </c>
      <c r="C42" s="24">
        <v>2022</v>
      </c>
      <c r="D42" s="27" t="s">
        <v>56</v>
      </c>
      <c r="E42" s="23" t="s">
        <v>40</v>
      </c>
      <c r="F42" s="24"/>
      <c r="G42" s="6">
        <v>2022</v>
      </c>
    </row>
    <row r="43" spans="1:16" x14ac:dyDescent="0.25">
      <c r="A43" s="45"/>
      <c r="B43" s="16" t="s">
        <v>6</v>
      </c>
      <c r="C43" s="17" t="s">
        <v>25</v>
      </c>
      <c r="D43" s="18" t="s">
        <v>26</v>
      </c>
      <c r="E43" s="17" t="s">
        <v>57</v>
      </c>
      <c r="F43" s="19" t="s">
        <v>27</v>
      </c>
    </row>
    <row r="44" spans="1:16" x14ac:dyDescent="0.25">
      <c r="A44" s="46">
        <f ca="1">DSUM(LBD,F43,B43:F44)</f>
        <v>0</v>
      </c>
      <c r="B44" s="28" t="str">
        <f>B42</f>
        <v>BIOTY</v>
      </c>
      <c r="C44" s="24">
        <v>2022</v>
      </c>
      <c r="D44" s="22" t="str">
        <f>D42</f>
        <v>Value</v>
      </c>
      <c r="E44" s="22" t="s">
        <v>41</v>
      </c>
      <c r="F44" s="24"/>
    </row>
    <row r="45" spans="1:16" x14ac:dyDescent="0.25">
      <c r="A45" s="45"/>
      <c r="B45" s="16" t="s">
        <v>6</v>
      </c>
      <c r="C45" s="17" t="s">
        <v>25</v>
      </c>
      <c r="D45" s="18" t="s">
        <v>26</v>
      </c>
      <c r="E45" s="17" t="s">
        <v>57</v>
      </c>
      <c r="F45" s="19" t="s">
        <v>27</v>
      </c>
    </row>
    <row r="46" spans="1:16" x14ac:dyDescent="0.25">
      <c r="A46" s="46">
        <f ca="1">DSUM(LBD,F45,B45:F46)</f>
        <v>0</v>
      </c>
      <c r="B46" s="28" t="str">
        <f>B44</f>
        <v>BIOTY</v>
      </c>
      <c r="C46" s="24">
        <v>2022</v>
      </c>
      <c r="D46" s="22" t="str">
        <f>D44</f>
        <v>Value</v>
      </c>
      <c r="E46" s="23" t="s">
        <v>58</v>
      </c>
      <c r="F46" s="24"/>
    </row>
    <row r="47" spans="1:16" x14ac:dyDescent="0.25">
      <c r="A47" s="45"/>
      <c r="B47" s="16" t="s">
        <v>6</v>
      </c>
      <c r="C47" s="17" t="s">
        <v>25</v>
      </c>
      <c r="D47" s="18" t="s">
        <v>26</v>
      </c>
      <c r="E47" s="17" t="s">
        <v>57</v>
      </c>
      <c r="F47" s="19" t="s">
        <v>27</v>
      </c>
    </row>
    <row r="48" spans="1:16" x14ac:dyDescent="0.25">
      <c r="A48" s="46">
        <f ca="1">DSUM(LBD,F47,B47:F48)</f>
        <v>0</v>
      </c>
      <c r="B48" s="28" t="str">
        <f>B46</f>
        <v>BIOTY</v>
      </c>
      <c r="C48" s="24">
        <v>2022</v>
      </c>
      <c r="D48" s="22" t="str">
        <f>D46</f>
        <v>Value</v>
      </c>
      <c r="E48" s="23" t="s">
        <v>42</v>
      </c>
      <c r="F48" s="24"/>
    </row>
    <row r="49" spans="1:8" x14ac:dyDescent="0.25">
      <c r="A49" s="45"/>
      <c r="B49" s="16" t="s">
        <v>6</v>
      </c>
      <c r="C49" s="17" t="s">
        <v>25</v>
      </c>
      <c r="D49" s="18" t="s">
        <v>26</v>
      </c>
      <c r="E49" s="17" t="s">
        <v>57</v>
      </c>
      <c r="F49" s="19" t="s">
        <v>27</v>
      </c>
    </row>
    <row r="50" spans="1:8" x14ac:dyDescent="0.25">
      <c r="A50" s="46">
        <f ca="1">DSUM(LBD,F49,B49:F50)</f>
        <v>0</v>
      </c>
      <c r="B50" s="20" t="str">
        <f>RChoixBU</f>
        <v>BIOTY</v>
      </c>
      <c r="C50" s="24">
        <v>2022</v>
      </c>
      <c r="D50" s="22" t="str">
        <f>D48</f>
        <v>Value</v>
      </c>
      <c r="E50" s="29" t="s">
        <v>5</v>
      </c>
      <c r="F50" s="24"/>
    </row>
    <row r="51" spans="1:8" x14ac:dyDescent="0.25">
      <c r="A51" s="45"/>
      <c r="B51" s="25" t="s">
        <v>6</v>
      </c>
      <c r="C51" s="26" t="s">
        <v>25</v>
      </c>
      <c r="D51" s="18" t="s">
        <v>26</v>
      </c>
      <c r="E51" s="17" t="s">
        <v>57</v>
      </c>
      <c r="F51" s="19" t="s">
        <v>27</v>
      </c>
    </row>
    <row r="52" spans="1:8" x14ac:dyDescent="0.25">
      <c r="A52" s="46">
        <f ca="1">DSUM(LBD,F51,B51:F52)</f>
        <v>232.78359999999998</v>
      </c>
      <c r="B52" s="22" t="str">
        <f>B50</f>
        <v>BIOTY</v>
      </c>
      <c r="C52" s="21">
        <v>2023</v>
      </c>
      <c r="D52" s="22" t="str">
        <f>D50</f>
        <v>Value</v>
      </c>
      <c r="E52" s="23" t="s">
        <v>40</v>
      </c>
      <c r="F52" s="24"/>
      <c r="G52" s="6">
        <v>2023</v>
      </c>
    </row>
    <row r="53" spans="1:8" x14ac:dyDescent="0.25">
      <c r="A53" s="45"/>
      <c r="B53" s="25" t="s">
        <v>6</v>
      </c>
      <c r="C53" s="26" t="s">
        <v>25</v>
      </c>
      <c r="D53" s="18" t="s">
        <v>26</v>
      </c>
      <c r="E53" s="17" t="s">
        <v>57</v>
      </c>
      <c r="F53" s="19" t="s">
        <v>27</v>
      </c>
    </row>
    <row r="54" spans="1:8" x14ac:dyDescent="0.25">
      <c r="A54" s="46">
        <f ca="1">DSUM(LBD,F53,B53:F54)</f>
        <v>11.394600000000001</v>
      </c>
      <c r="B54" s="22" t="str">
        <f>B52</f>
        <v>BIOTY</v>
      </c>
      <c r="C54" s="21">
        <f>C52</f>
        <v>2023</v>
      </c>
      <c r="D54" s="22" t="str">
        <f>D52</f>
        <v>Value</v>
      </c>
      <c r="E54" s="22" t="s">
        <v>41</v>
      </c>
      <c r="F54" s="24"/>
    </row>
    <row r="55" spans="1:8" x14ac:dyDescent="0.25">
      <c r="A55" s="45"/>
      <c r="B55" s="16" t="s">
        <v>6</v>
      </c>
      <c r="C55" s="17" t="s">
        <v>25</v>
      </c>
      <c r="D55" s="18" t="s">
        <v>26</v>
      </c>
      <c r="E55" s="17" t="s">
        <v>57</v>
      </c>
      <c r="F55" s="19" t="s">
        <v>27</v>
      </c>
    </row>
    <row r="56" spans="1:8" x14ac:dyDescent="0.25">
      <c r="A56" s="46">
        <f ca="1">DSUM(LBD,F55,B55:F56)</f>
        <v>0</v>
      </c>
      <c r="B56" s="28" t="str">
        <f>B54</f>
        <v>BIOTY</v>
      </c>
      <c r="C56" s="21">
        <f>C54</f>
        <v>2023</v>
      </c>
      <c r="D56" s="22" t="str">
        <f>D54</f>
        <v>Value</v>
      </c>
      <c r="E56" s="23" t="s">
        <v>58</v>
      </c>
      <c r="F56" s="24"/>
    </row>
    <row r="57" spans="1:8" x14ac:dyDescent="0.25">
      <c r="A57" s="45"/>
      <c r="B57" s="16" t="s">
        <v>6</v>
      </c>
      <c r="C57" s="17" t="s">
        <v>25</v>
      </c>
      <c r="D57" s="18" t="s">
        <v>26</v>
      </c>
      <c r="E57" s="17" t="s">
        <v>57</v>
      </c>
      <c r="F57" s="19" t="s">
        <v>27</v>
      </c>
    </row>
    <row r="58" spans="1:8" x14ac:dyDescent="0.25">
      <c r="A58" s="46">
        <f ca="1">DSUM(LBD,F57,B57:F58)</f>
        <v>46.471899999999998</v>
      </c>
      <c r="B58" s="28" t="str">
        <f>B56</f>
        <v>BIOTY</v>
      </c>
      <c r="C58" s="21">
        <f>C56</f>
        <v>2023</v>
      </c>
      <c r="D58" s="22" t="str">
        <f>D56</f>
        <v>Value</v>
      </c>
      <c r="E58" s="23" t="s">
        <v>42</v>
      </c>
      <c r="F58" s="24"/>
    </row>
    <row r="59" spans="1:8" x14ac:dyDescent="0.25">
      <c r="A59" s="45"/>
      <c r="B59" s="16" t="s">
        <v>6</v>
      </c>
      <c r="C59" s="17" t="s">
        <v>25</v>
      </c>
      <c r="D59" s="18" t="s">
        <v>26</v>
      </c>
      <c r="E59" s="17" t="s">
        <v>57</v>
      </c>
      <c r="F59" s="19" t="s">
        <v>27</v>
      </c>
    </row>
    <row r="60" spans="1:8" x14ac:dyDescent="0.25">
      <c r="A60" s="46">
        <f ca="1">DSUM(LBD,F59,B59:F60)</f>
        <v>0</v>
      </c>
      <c r="B60" s="28" t="str">
        <f>B58</f>
        <v>BIOTY</v>
      </c>
      <c r="C60" s="21">
        <f>C58</f>
        <v>2023</v>
      </c>
      <c r="D60" s="22" t="str">
        <f>D58</f>
        <v>Value</v>
      </c>
      <c r="E60" s="29" t="s">
        <v>5</v>
      </c>
      <c r="F60" s="24"/>
      <c r="H60" t="s">
        <v>68</v>
      </c>
    </row>
    <row r="61" spans="1:8" x14ac:dyDescent="0.25">
      <c r="A61" s="45"/>
      <c r="B61" s="16" t="s">
        <v>6</v>
      </c>
      <c r="C61" s="17" t="s">
        <v>25</v>
      </c>
      <c r="D61" s="18" t="s">
        <v>26</v>
      </c>
      <c r="E61" s="17" t="s">
        <v>57</v>
      </c>
      <c r="F61" s="19" t="s">
        <v>27</v>
      </c>
      <c r="H61" s="49"/>
    </row>
    <row r="62" spans="1:8" x14ac:dyDescent="0.25">
      <c r="A62" s="46">
        <f ca="1">DSUM(LBD,F61,B61:F62)</f>
        <v>497.86760000000004</v>
      </c>
      <c r="B62" s="28" t="str">
        <f>B60</f>
        <v>BIOTY</v>
      </c>
      <c r="C62" s="24">
        <v>2024</v>
      </c>
      <c r="D62" s="22" t="str">
        <f>D60</f>
        <v>Value</v>
      </c>
      <c r="E62" s="23" t="s">
        <v>40</v>
      </c>
      <c r="F62" s="24"/>
      <c r="G62" s="6">
        <v>2024</v>
      </c>
      <c r="H62" t="s">
        <v>76</v>
      </c>
    </row>
    <row r="63" spans="1:8" x14ac:dyDescent="0.25">
      <c r="A63" s="45"/>
      <c r="B63" s="25" t="s">
        <v>6</v>
      </c>
      <c r="C63" s="26" t="s">
        <v>25</v>
      </c>
      <c r="D63" s="18" t="s">
        <v>26</v>
      </c>
      <c r="E63" s="17" t="s">
        <v>57</v>
      </c>
      <c r="F63" s="19" t="s">
        <v>27</v>
      </c>
    </row>
    <row r="64" spans="1:8" x14ac:dyDescent="0.25">
      <c r="A64" s="46">
        <f ca="1">DSUM(LBD,F63,B63:F64)</f>
        <v>30.981300000000001</v>
      </c>
      <c r="B64" s="28" t="str">
        <f>B62</f>
        <v>BIOTY</v>
      </c>
      <c r="C64" s="24">
        <f>C62</f>
        <v>2024</v>
      </c>
      <c r="D64" s="22" t="str">
        <f>D62</f>
        <v>Value</v>
      </c>
      <c r="E64" s="22" t="s">
        <v>41</v>
      </c>
      <c r="F64" s="24"/>
      <c r="H64" t="s">
        <v>79</v>
      </c>
    </row>
    <row r="65" spans="1:8" x14ac:dyDescent="0.25">
      <c r="A65" s="45"/>
      <c r="B65" s="25" t="s">
        <v>6</v>
      </c>
      <c r="C65" s="26" t="s">
        <v>25</v>
      </c>
      <c r="D65" s="18" t="s">
        <v>26</v>
      </c>
      <c r="E65" s="17" t="s">
        <v>57</v>
      </c>
      <c r="F65" s="19" t="s">
        <v>27</v>
      </c>
      <c r="H65" s="49" t="s">
        <v>77</v>
      </c>
    </row>
    <row r="66" spans="1:8" x14ac:dyDescent="0.25">
      <c r="A66" s="46">
        <f ca="1">DSUM(LBD,F65,B65:F66)</f>
        <v>0</v>
      </c>
      <c r="B66" s="28" t="str">
        <f>B64</f>
        <v>BIOTY</v>
      </c>
      <c r="C66" s="24">
        <f>C64</f>
        <v>2024</v>
      </c>
      <c r="D66" s="22" t="str">
        <f>D64</f>
        <v>Value</v>
      </c>
      <c r="E66" s="23" t="s">
        <v>58</v>
      </c>
      <c r="F66" s="24"/>
    </row>
    <row r="67" spans="1:8" x14ac:dyDescent="0.25">
      <c r="A67" s="45"/>
      <c r="B67" s="16" t="s">
        <v>6</v>
      </c>
      <c r="C67" s="17" t="s">
        <v>25</v>
      </c>
      <c r="D67" s="18" t="s">
        <v>26</v>
      </c>
      <c r="E67" s="17" t="s">
        <v>57</v>
      </c>
      <c r="F67" s="19" t="s">
        <v>27</v>
      </c>
      <c r="H67" t="s">
        <v>69</v>
      </c>
    </row>
    <row r="68" spans="1:8" x14ac:dyDescent="0.25">
      <c r="A68" s="46">
        <f ca="1">DSUM(LBD,F67,B67:F68)</f>
        <v>182.2166</v>
      </c>
      <c r="B68" s="28" t="str">
        <f>B66</f>
        <v>BIOTY</v>
      </c>
      <c r="C68" s="24">
        <f>C66</f>
        <v>2024</v>
      </c>
      <c r="D68" s="22" t="str">
        <f>D66</f>
        <v>Value</v>
      </c>
      <c r="E68" s="23" t="s">
        <v>42</v>
      </c>
      <c r="F68" s="24"/>
      <c r="H68" t="s">
        <v>70</v>
      </c>
    </row>
    <row r="69" spans="1:8" x14ac:dyDescent="0.25">
      <c r="A69" s="45"/>
      <c r="B69" s="16" t="s">
        <v>6</v>
      </c>
      <c r="C69" s="17" t="s">
        <v>25</v>
      </c>
      <c r="D69" s="18" t="s">
        <v>26</v>
      </c>
      <c r="E69" s="17" t="s">
        <v>57</v>
      </c>
      <c r="F69" s="19" t="s">
        <v>27</v>
      </c>
      <c r="H69" s="65" t="s">
        <v>78</v>
      </c>
    </row>
    <row r="70" spans="1:8" x14ac:dyDescent="0.25">
      <c r="A70" s="46">
        <f ca="1">DSUM(LBD,F69,B69:F70)</f>
        <v>0</v>
      </c>
      <c r="B70" s="28" t="str">
        <f>B68</f>
        <v>BIOTY</v>
      </c>
      <c r="C70" s="24">
        <f>C68</f>
        <v>2024</v>
      </c>
      <c r="D70" s="22" t="str">
        <f>D68</f>
        <v>Value</v>
      </c>
      <c r="E70" s="29" t="s">
        <v>5</v>
      </c>
      <c r="F70" s="24"/>
      <c r="H70" t="s">
        <v>71</v>
      </c>
    </row>
    <row r="71" spans="1:8" x14ac:dyDescent="0.25">
      <c r="A71" s="45"/>
      <c r="B71" s="16" t="s">
        <v>6</v>
      </c>
      <c r="C71" s="17" t="s">
        <v>25</v>
      </c>
      <c r="D71" s="18" t="s">
        <v>26</v>
      </c>
      <c r="E71" s="17" t="s">
        <v>57</v>
      </c>
      <c r="F71" s="19" t="s">
        <v>27</v>
      </c>
    </row>
    <row r="72" spans="1:8" x14ac:dyDescent="0.25">
      <c r="A72" s="46">
        <f ca="1">DSUM(LBD,F71,B71:F72)</f>
        <v>1060.9186999999999</v>
      </c>
      <c r="B72" s="28" t="str">
        <f>B70</f>
        <v>BIOTY</v>
      </c>
      <c r="C72" s="24">
        <v>2025</v>
      </c>
      <c r="D72" s="22" t="str">
        <f>D70</f>
        <v>Value</v>
      </c>
      <c r="E72" s="23" t="s">
        <v>40</v>
      </c>
      <c r="F72" s="24"/>
      <c r="G72" s="6">
        <v>2025</v>
      </c>
      <c r="H72" t="s">
        <v>72</v>
      </c>
    </row>
    <row r="73" spans="1:8" x14ac:dyDescent="0.25">
      <c r="A73" s="45"/>
      <c r="B73" s="16" t="s">
        <v>6</v>
      </c>
      <c r="C73" s="17" t="s">
        <v>25</v>
      </c>
      <c r="D73" s="18" t="s">
        <v>26</v>
      </c>
      <c r="E73" s="17" t="s">
        <v>57</v>
      </c>
      <c r="F73" s="19" t="s">
        <v>27</v>
      </c>
      <c r="H73" t="s">
        <v>73</v>
      </c>
    </row>
    <row r="74" spans="1:8" x14ac:dyDescent="0.25">
      <c r="A74" s="46">
        <f ca="1">DSUM(LBD,F73,B73:F74)</f>
        <v>91.1083</v>
      </c>
      <c r="B74" s="20" t="str">
        <f>RChoixBU</f>
        <v>BIOTY</v>
      </c>
      <c r="C74" s="24">
        <f>C72</f>
        <v>2025</v>
      </c>
      <c r="D74" s="22" t="str">
        <f>D72</f>
        <v>Value</v>
      </c>
      <c r="E74" s="22" t="s">
        <v>41</v>
      </c>
      <c r="F74" s="24"/>
    </row>
    <row r="75" spans="1:8" x14ac:dyDescent="0.25">
      <c r="A75" s="45"/>
      <c r="B75" s="25" t="s">
        <v>6</v>
      </c>
      <c r="C75" s="26" t="s">
        <v>25</v>
      </c>
      <c r="D75" s="18" t="s">
        <v>26</v>
      </c>
      <c r="E75" s="17" t="s">
        <v>57</v>
      </c>
      <c r="F75" s="19" t="s">
        <v>27</v>
      </c>
      <c r="H75" t="s">
        <v>74</v>
      </c>
    </row>
    <row r="76" spans="1:8" x14ac:dyDescent="0.25">
      <c r="A76" s="46">
        <f ca="1">DSUM(LBD,F75,B75:F76)</f>
        <v>1001</v>
      </c>
      <c r="B76" s="22" t="str">
        <f>B74</f>
        <v>BIOTY</v>
      </c>
      <c r="C76" s="24">
        <f>C74</f>
        <v>2025</v>
      </c>
      <c r="D76" s="22" t="str">
        <f>D74</f>
        <v>Value</v>
      </c>
      <c r="E76" s="23" t="s">
        <v>58</v>
      </c>
      <c r="F76" s="24"/>
      <c r="H76" t="s">
        <v>75</v>
      </c>
    </row>
    <row r="77" spans="1:8" x14ac:dyDescent="0.25">
      <c r="A77" s="45"/>
      <c r="B77" s="25" t="s">
        <v>6</v>
      </c>
      <c r="C77" s="26" t="s">
        <v>25</v>
      </c>
      <c r="D77" s="18" t="s">
        <v>26</v>
      </c>
      <c r="E77" s="17" t="s">
        <v>57</v>
      </c>
      <c r="F77" s="19" t="s">
        <v>27</v>
      </c>
    </row>
    <row r="78" spans="1:8" x14ac:dyDescent="0.25">
      <c r="A78" s="46">
        <f ca="1">DSUM(LBD,F77,B77:F78)</f>
        <v>1317.1853000000001</v>
      </c>
      <c r="B78" s="22" t="str">
        <f>B76</f>
        <v>BIOTY</v>
      </c>
      <c r="C78" s="21">
        <f>C76</f>
        <v>2025</v>
      </c>
      <c r="D78" s="22" t="str">
        <f>D76</f>
        <v>Value</v>
      </c>
      <c r="E78" s="23" t="s">
        <v>42</v>
      </c>
      <c r="F78" s="24"/>
    </row>
    <row r="79" spans="1:8" x14ac:dyDescent="0.25">
      <c r="A79" s="45"/>
      <c r="B79" s="16" t="s">
        <v>6</v>
      </c>
      <c r="C79" s="17" t="s">
        <v>25</v>
      </c>
      <c r="D79" s="18" t="s">
        <v>26</v>
      </c>
      <c r="E79" s="17" t="s">
        <v>57</v>
      </c>
      <c r="F79" s="19" t="s">
        <v>27</v>
      </c>
    </row>
    <row r="80" spans="1:8" x14ac:dyDescent="0.25">
      <c r="A80" s="46">
        <f ca="1">DSUM(LBD,F79,B79:F80)</f>
        <v>0</v>
      </c>
      <c r="B80" s="28" t="str">
        <f>B78</f>
        <v>BIOTY</v>
      </c>
      <c r="C80" s="21">
        <f>C78</f>
        <v>2025</v>
      </c>
      <c r="D80" s="22" t="str">
        <f>D78</f>
        <v>Value</v>
      </c>
      <c r="E80" s="29" t="s">
        <v>5</v>
      </c>
      <c r="F80" s="24"/>
      <c r="G80" s="6" t="s">
        <v>67</v>
      </c>
    </row>
    <row r="81" spans="1:7" x14ac:dyDescent="0.25">
      <c r="A81" s="49"/>
      <c r="B81" s="49"/>
      <c r="C81" s="49"/>
      <c r="D81" s="49"/>
      <c r="E81" s="49"/>
      <c r="F81" s="49"/>
      <c r="G81" s="49"/>
    </row>
    <row r="82" spans="1:7" x14ac:dyDescent="0.25">
      <c r="A82" s="49"/>
      <c r="B82" s="49"/>
      <c r="C82" s="49"/>
      <c r="D82" s="49"/>
      <c r="E82" s="49"/>
      <c r="F82" s="49"/>
    </row>
    <row r="83" spans="1:7" x14ac:dyDescent="0.25">
      <c r="A83" s="49"/>
      <c r="B83" s="49"/>
      <c r="C83" s="49"/>
      <c r="D83" s="49"/>
      <c r="E83" s="49"/>
      <c r="F83" s="49"/>
    </row>
    <row r="84" spans="1:7" x14ac:dyDescent="0.25">
      <c r="A84" s="49"/>
      <c r="B84" s="49"/>
      <c r="C84" s="49"/>
      <c r="D84" s="49"/>
      <c r="E84" s="49"/>
      <c r="F84" s="49"/>
    </row>
    <row r="85" spans="1:7" x14ac:dyDescent="0.25">
      <c r="A85" s="49"/>
      <c r="B85" s="49"/>
      <c r="C85" s="49"/>
      <c r="D85" s="49"/>
      <c r="E85" s="49"/>
      <c r="F85" s="49"/>
    </row>
    <row r="86" spans="1:7" x14ac:dyDescent="0.25">
      <c r="A86" s="49"/>
      <c r="B86" s="49"/>
      <c r="C86" s="49"/>
      <c r="D86" s="49"/>
      <c r="E86" s="49"/>
      <c r="F86" s="49"/>
    </row>
    <row r="87" spans="1:7" x14ac:dyDescent="0.25">
      <c r="A87" s="49"/>
      <c r="B87" s="49"/>
      <c r="C87" s="49"/>
      <c r="D87" s="49"/>
      <c r="E87" s="49"/>
      <c r="F87" s="49"/>
    </row>
    <row r="88" spans="1:7" x14ac:dyDescent="0.25">
      <c r="A88" s="49"/>
      <c r="B88" s="49"/>
      <c r="C88" s="49"/>
      <c r="D88" s="49"/>
      <c r="E88" s="49"/>
      <c r="F88" s="49"/>
    </row>
    <row r="89" spans="1:7" x14ac:dyDescent="0.25">
      <c r="A89" s="49"/>
      <c r="B89" s="49"/>
      <c r="C89" s="49"/>
      <c r="D89" s="49"/>
      <c r="E89" s="49"/>
      <c r="F89" s="49"/>
    </row>
    <row r="90" spans="1:7" x14ac:dyDescent="0.25">
      <c r="A90" s="49"/>
      <c r="B90" s="49"/>
      <c r="C90" s="49"/>
      <c r="D90" s="49"/>
      <c r="E90" s="49"/>
      <c r="F90" s="49"/>
    </row>
    <row r="91" spans="1:7" x14ac:dyDescent="0.25">
      <c r="A91" s="49"/>
      <c r="B91" s="49"/>
      <c r="C91" s="49"/>
      <c r="D91" s="49"/>
      <c r="E91" s="49"/>
      <c r="F91" s="49"/>
    </row>
    <row r="92" spans="1:7" x14ac:dyDescent="0.25">
      <c r="A92" s="49"/>
      <c r="B92" s="49"/>
      <c r="C92" s="49"/>
      <c r="D92" s="49"/>
      <c r="E92" s="49"/>
      <c r="F92" s="49"/>
    </row>
    <row r="93" spans="1:7" x14ac:dyDescent="0.25">
      <c r="A93" s="49"/>
      <c r="B93" s="49"/>
      <c r="C93" s="49"/>
      <c r="D93" s="49"/>
      <c r="E93" s="49"/>
      <c r="F93" s="49"/>
    </row>
    <row r="94" spans="1:7" x14ac:dyDescent="0.25">
      <c r="A94" s="49"/>
      <c r="B94" s="49"/>
      <c r="C94" s="49"/>
      <c r="D94" s="49"/>
      <c r="E94" s="49"/>
      <c r="F94" s="49"/>
    </row>
    <row r="95" spans="1:7" x14ac:dyDescent="0.25">
      <c r="A95" s="49"/>
      <c r="B95" s="49"/>
      <c r="C95" s="49"/>
      <c r="D95" s="49"/>
      <c r="E95" s="49"/>
      <c r="F95" s="49"/>
    </row>
    <row r="96" spans="1:7" x14ac:dyDescent="0.25">
      <c r="A96" s="49"/>
      <c r="B96" s="49"/>
      <c r="C96" s="49"/>
      <c r="D96" s="49"/>
      <c r="E96" s="49"/>
      <c r="F96" s="49"/>
    </row>
    <row r="97" spans="1:6" x14ac:dyDescent="0.25">
      <c r="A97" s="49"/>
      <c r="B97" s="49"/>
      <c r="C97" s="49"/>
      <c r="D97" s="49"/>
      <c r="E97" s="49"/>
      <c r="F97" s="49"/>
    </row>
    <row r="98" spans="1:6" x14ac:dyDescent="0.25">
      <c r="A98" s="49"/>
      <c r="B98" s="49"/>
      <c r="C98" s="49"/>
      <c r="D98" s="49"/>
      <c r="E98" s="49"/>
      <c r="F98" s="49"/>
    </row>
    <row r="99" spans="1:6" x14ac:dyDescent="0.25">
      <c r="A99" s="49"/>
      <c r="B99" s="49"/>
      <c r="C99" s="49"/>
      <c r="D99" s="49"/>
      <c r="E99" s="49"/>
      <c r="F99" s="49"/>
    </row>
    <row r="100" spans="1:6" x14ac:dyDescent="0.25">
      <c r="A100" s="49"/>
      <c r="B100" s="49"/>
      <c r="C100" s="49"/>
      <c r="D100" s="49"/>
      <c r="E100" s="49"/>
      <c r="F100" s="49"/>
    </row>
    <row r="101" spans="1:6" x14ac:dyDescent="0.25">
      <c r="A101" s="49"/>
      <c r="B101" s="49"/>
      <c r="C101" s="49"/>
      <c r="D101" s="49"/>
      <c r="E101" s="49"/>
      <c r="F101" s="49"/>
    </row>
    <row r="102" spans="1:6" x14ac:dyDescent="0.25">
      <c r="A102" s="49"/>
      <c r="B102" s="49"/>
      <c r="C102" s="49"/>
      <c r="D102" s="49"/>
      <c r="E102" s="49"/>
      <c r="F102" s="49"/>
    </row>
    <row r="103" spans="1:6" x14ac:dyDescent="0.25">
      <c r="A103" s="49"/>
      <c r="B103" s="49"/>
      <c r="C103" s="49"/>
      <c r="D103" s="49"/>
      <c r="E103" s="49"/>
      <c r="F103" s="49"/>
    </row>
    <row r="104" spans="1:6" x14ac:dyDescent="0.25">
      <c r="A104" s="49"/>
      <c r="B104" s="49"/>
      <c r="C104" s="49"/>
      <c r="D104" s="49"/>
      <c r="E104" s="49"/>
      <c r="F104" s="49"/>
    </row>
    <row r="105" spans="1:6" x14ac:dyDescent="0.25">
      <c r="A105" s="49"/>
      <c r="B105" s="49"/>
      <c r="C105" s="49"/>
      <c r="D105" s="49"/>
      <c r="E105" s="49"/>
      <c r="F105" s="49"/>
    </row>
    <row r="106" spans="1:6" x14ac:dyDescent="0.25">
      <c r="A106" s="49"/>
      <c r="B106" s="49"/>
      <c r="C106" s="49"/>
      <c r="D106" s="49"/>
      <c r="E106" s="49"/>
      <c r="F106" s="49"/>
    </row>
    <row r="107" spans="1:6" x14ac:dyDescent="0.25">
      <c r="A107" s="49"/>
      <c r="B107" s="49"/>
      <c r="C107" s="49"/>
      <c r="D107" s="49"/>
      <c r="E107" s="49"/>
      <c r="F107" s="49"/>
    </row>
    <row r="108" spans="1:6" x14ac:dyDescent="0.25">
      <c r="A108" s="49"/>
      <c r="B108" s="49"/>
      <c r="C108" s="49"/>
      <c r="D108" s="49"/>
      <c r="E108" s="49"/>
      <c r="F108" s="49"/>
    </row>
    <row r="109" spans="1:6" x14ac:dyDescent="0.25">
      <c r="A109" s="49"/>
      <c r="B109" s="49"/>
      <c r="C109" s="49"/>
      <c r="D109" s="49"/>
      <c r="E109" s="49"/>
      <c r="F109" s="49"/>
    </row>
    <row r="110" spans="1:6" x14ac:dyDescent="0.25">
      <c r="A110" s="49"/>
      <c r="B110" s="49"/>
      <c r="C110" s="49"/>
      <c r="D110" s="49"/>
      <c r="E110" s="49"/>
      <c r="F110" s="49"/>
    </row>
    <row r="111" spans="1:6" x14ac:dyDescent="0.25">
      <c r="A111" s="49"/>
      <c r="B111" s="49"/>
      <c r="C111" s="49"/>
      <c r="D111" s="49"/>
      <c r="E111" s="49"/>
      <c r="F111" s="49"/>
    </row>
    <row r="112" spans="1:6" x14ac:dyDescent="0.25">
      <c r="A112" s="49"/>
      <c r="B112" s="49"/>
      <c r="C112" s="49"/>
      <c r="D112" s="49"/>
      <c r="E112" s="49"/>
      <c r="F112" s="49"/>
    </row>
    <row r="113" spans="1:6" x14ac:dyDescent="0.25">
      <c r="A113" s="49"/>
      <c r="B113" s="49"/>
      <c r="C113" s="49"/>
      <c r="D113" s="49"/>
      <c r="E113" s="49"/>
      <c r="F113" s="49"/>
    </row>
    <row r="114" spans="1:6" x14ac:dyDescent="0.25">
      <c r="A114" s="49"/>
      <c r="B114" s="49"/>
      <c r="C114" s="49"/>
      <c r="D114" s="49"/>
      <c r="E114" s="49"/>
      <c r="F114" s="49"/>
    </row>
    <row r="115" spans="1:6" x14ac:dyDescent="0.25">
      <c r="A115" s="49"/>
      <c r="B115" s="49"/>
      <c r="C115" s="49"/>
      <c r="D115" s="49"/>
      <c r="E115" s="49"/>
      <c r="F115" s="49"/>
    </row>
    <row r="116" spans="1:6" x14ac:dyDescent="0.25">
      <c r="A116" s="49"/>
      <c r="B116" s="49"/>
      <c r="C116" s="49"/>
      <c r="D116" s="49"/>
      <c r="E116" s="49"/>
      <c r="F116" s="49"/>
    </row>
    <row r="117" spans="1:6" x14ac:dyDescent="0.25">
      <c r="A117" s="49"/>
      <c r="B117" s="49"/>
      <c r="C117" s="49"/>
      <c r="D117" s="49"/>
      <c r="E117" s="49"/>
      <c r="F117" s="49"/>
    </row>
    <row r="118" spans="1:6" x14ac:dyDescent="0.25">
      <c r="A118" s="49"/>
      <c r="B118" s="49"/>
      <c r="C118" s="49"/>
      <c r="D118" s="49"/>
      <c r="E118" s="49"/>
      <c r="F118" s="49"/>
    </row>
    <row r="119" spans="1:6" x14ac:dyDescent="0.25">
      <c r="A119" s="49"/>
      <c r="B119" s="49"/>
      <c r="C119" s="49"/>
      <c r="D119" s="49"/>
      <c r="E119" s="49"/>
      <c r="F119" s="49"/>
    </row>
    <row r="120" spans="1:6" x14ac:dyDescent="0.25">
      <c r="A120" s="49"/>
      <c r="B120" s="49"/>
      <c r="C120" s="49"/>
      <c r="D120" s="49"/>
      <c r="E120" s="49"/>
      <c r="F120" s="49"/>
    </row>
    <row r="121" spans="1:6" x14ac:dyDescent="0.25">
      <c r="A121" s="49"/>
      <c r="B121" s="49"/>
      <c r="C121" s="49"/>
      <c r="D121" s="49"/>
      <c r="E121" s="49"/>
      <c r="F121" s="49"/>
    </row>
    <row r="122" spans="1:6" x14ac:dyDescent="0.25">
      <c r="A122" s="49"/>
      <c r="B122" s="49"/>
      <c r="C122" s="49"/>
      <c r="D122" s="49"/>
      <c r="E122" s="49"/>
      <c r="F122" s="49"/>
    </row>
    <row r="123" spans="1:6" x14ac:dyDescent="0.25">
      <c r="A123" s="49"/>
      <c r="B123" s="49"/>
      <c r="C123" s="49"/>
      <c r="D123" s="49"/>
      <c r="E123" s="49"/>
      <c r="F123" s="49"/>
    </row>
    <row r="124" spans="1:6" x14ac:dyDescent="0.25">
      <c r="A124" s="49"/>
      <c r="B124" s="49"/>
      <c r="C124" s="49"/>
      <c r="D124" s="49"/>
      <c r="E124" s="49"/>
      <c r="F124" s="49"/>
    </row>
    <row r="125" spans="1:6" x14ac:dyDescent="0.25">
      <c r="A125" s="49"/>
      <c r="B125" s="49"/>
      <c r="C125" s="49"/>
      <c r="D125" s="49"/>
      <c r="E125" s="49"/>
      <c r="F125" s="49"/>
    </row>
    <row r="126" spans="1:6" x14ac:dyDescent="0.25">
      <c r="A126" s="49"/>
      <c r="B126" s="49"/>
      <c r="C126" s="49"/>
      <c r="D126" s="49"/>
      <c r="E126" s="49"/>
      <c r="F126" s="49"/>
    </row>
    <row r="127" spans="1:6" x14ac:dyDescent="0.25">
      <c r="A127" s="49"/>
      <c r="B127" s="49"/>
      <c r="C127" s="49"/>
      <c r="D127" s="49"/>
      <c r="E127" s="49"/>
      <c r="F127" s="49"/>
    </row>
    <row r="128" spans="1:6" x14ac:dyDescent="0.25">
      <c r="A128" s="49"/>
      <c r="B128" s="49"/>
      <c r="C128" s="49"/>
      <c r="D128" s="49"/>
      <c r="E128" s="49"/>
      <c r="F128" s="49"/>
    </row>
    <row r="129" spans="1:6" x14ac:dyDescent="0.25">
      <c r="A129" s="49"/>
      <c r="B129" s="49"/>
      <c r="C129" s="49"/>
      <c r="D129" s="49"/>
      <c r="E129" s="49"/>
      <c r="F129" s="49"/>
    </row>
    <row r="130" spans="1:6" x14ac:dyDescent="0.25">
      <c r="A130" s="49"/>
      <c r="B130" s="49"/>
      <c r="C130" s="49"/>
      <c r="D130" s="49"/>
      <c r="E130" s="49"/>
      <c r="F130" s="49"/>
    </row>
    <row r="131" spans="1:6" x14ac:dyDescent="0.25">
      <c r="A131" s="49"/>
      <c r="B131" s="49"/>
      <c r="C131" s="49"/>
      <c r="D131" s="49"/>
      <c r="E131" s="49"/>
      <c r="F131" s="49"/>
    </row>
    <row r="132" spans="1:6" x14ac:dyDescent="0.25">
      <c r="A132" s="49"/>
      <c r="B132" s="49"/>
      <c r="C132" s="49"/>
      <c r="D132" s="49"/>
      <c r="E132" s="49"/>
      <c r="F132" s="49"/>
    </row>
    <row r="133" spans="1:6" x14ac:dyDescent="0.25">
      <c r="A133" s="49"/>
      <c r="B133" s="49"/>
      <c r="C133" s="49"/>
      <c r="D133" s="49"/>
      <c r="E133" s="49"/>
      <c r="F133" s="49"/>
    </row>
    <row r="134" spans="1:6" x14ac:dyDescent="0.25">
      <c r="A134" s="49"/>
      <c r="B134" s="49"/>
      <c r="C134" s="49"/>
      <c r="D134" s="49"/>
      <c r="E134" s="49"/>
      <c r="F134" s="49"/>
    </row>
    <row r="135" spans="1:6" x14ac:dyDescent="0.25">
      <c r="A135" s="49"/>
      <c r="B135" s="49"/>
      <c r="C135" s="49"/>
      <c r="D135" s="49"/>
      <c r="E135" s="49"/>
      <c r="F135" s="49"/>
    </row>
    <row r="136" spans="1:6" x14ac:dyDescent="0.25">
      <c r="A136" s="49"/>
      <c r="B136" s="49"/>
      <c r="C136" s="49"/>
      <c r="D136" s="49"/>
      <c r="E136" s="49"/>
      <c r="F136" s="49"/>
    </row>
    <row r="137" spans="1:6" x14ac:dyDescent="0.25">
      <c r="A137" s="49"/>
      <c r="B137" s="49"/>
      <c r="C137" s="49"/>
      <c r="D137" s="49"/>
      <c r="E137" s="49"/>
      <c r="F137" s="49"/>
    </row>
    <row r="138" spans="1:6" x14ac:dyDescent="0.25">
      <c r="A138" s="49"/>
      <c r="B138" s="49"/>
      <c r="C138" s="49"/>
      <c r="D138" s="49"/>
      <c r="E138" s="49"/>
      <c r="F138" s="49"/>
    </row>
    <row r="139" spans="1:6" x14ac:dyDescent="0.25">
      <c r="A139" s="49"/>
      <c r="B139" s="49"/>
      <c r="C139" s="49"/>
      <c r="D139" s="49"/>
      <c r="E139" s="49"/>
      <c r="F139" s="49"/>
    </row>
    <row r="140" spans="1:6" x14ac:dyDescent="0.25">
      <c r="A140" s="49"/>
      <c r="B140" s="49"/>
      <c r="C140" s="49"/>
      <c r="D140" s="49"/>
      <c r="E140" s="49"/>
      <c r="F140" s="49"/>
    </row>
    <row r="141" spans="1:6" x14ac:dyDescent="0.25">
      <c r="A141" s="49"/>
      <c r="B141" s="49"/>
      <c r="C141" s="49"/>
      <c r="D141" s="49"/>
      <c r="E141" s="49"/>
      <c r="F141" s="49"/>
    </row>
    <row r="142" spans="1:6" x14ac:dyDescent="0.25">
      <c r="A142" s="49"/>
      <c r="B142" s="49"/>
      <c r="C142" s="49"/>
      <c r="D142" s="49"/>
      <c r="E142" s="49"/>
      <c r="F142" s="49"/>
    </row>
    <row r="143" spans="1:6" x14ac:dyDescent="0.25">
      <c r="A143" s="49"/>
      <c r="B143" s="49"/>
      <c r="C143" s="49"/>
      <c r="D143" s="49"/>
      <c r="E143" s="49"/>
      <c r="F143" s="49"/>
    </row>
    <row r="144" spans="1:6" x14ac:dyDescent="0.25">
      <c r="A144" s="49"/>
      <c r="B144" s="49"/>
      <c r="C144" s="49"/>
      <c r="D144" s="49"/>
      <c r="E144" s="49"/>
      <c r="F144" s="49"/>
    </row>
    <row r="145" spans="1:6" x14ac:dyDescent="0.25">
      <c r="A145" s="49"/>
      <c r="B145" s="49"/>
      <c r="C145" s="49"/>
      <c r="D145" s="49"/>
      <c r="E145" s="49"/>
      <c r="F145" s="49"/>
    </row>
    <row r="146" spans="1:6" x14ac:dyDescent="0.25">
      <c r="A146" s="49"/>
      <c r="B146" s="49"/>
      <c r="C146" s="49"/>
      <c r="D146" s="49"/>
      <c r="E146" s="49"/>
      <c r="F146" s="49"/>
    </row>
    <row r="147" spans="1:6" x14ac:dyDescent="0.25">
      <c r="A147" s="49"/>
      <c r="B147" s="49"/>
      <c r="C147" s="49"/>
      <c r="D147" s="49"/>
      <c r="E147" s="49"/>
      <c r="F147" s="49"/>
    </row>
    <row r="148" spans="1:6" x14ac:dyDescent="0.25">
      <c r="A148" s="49"/>
      <c r="B148" s="49"/>
      <c r="C148" s="49"/>
      <c r="D148" s="49"/>
      <c r="E148" s="49"/>
      <c r="F148" s="49"/>
    </row>
    <row r="149" spans="1:6" x14ac:dyDescent="0.25">
      <c r="A149" s="49"/>
      <c r="B149" s="49"/>
      <c r="C149" s="49"/>
      <c r="D149" s="49"/>
      <c r="E149" s="49"/>
      <c r="F149" s="49"/>
    </row>
    <row r="150" spans="1:6" x14ac:dyDescent="0.25">
      <c r="A150" s="49"/>
      <c r="B150" s="49"/>
      <c r="C150" s="49"/>
      <c r="D150" s="49"/>
      <c r="E150" s="49"/>
      <c r="F150" s="49"/>
    </row>
    <row r="151" spans="1:6" x14ac:dyDescent="0.25">
      <c r="A151" s="49"/>
      <c r="B151" s="49"/>
      <c r="C151" s="49"/>
      <c r="D151" s="49"/>
      <c r="E151" s="49"/>
      <c r="F151" s="49"/>
    </row>
    <row r="152" spans="1:6" x14ac:dyDescent="0.25">
      <c r="A152" s="49"/>
      <c r="B152" s="49"/>
      <c r="C152" s="49"/>
      <c r="D152" s="49"/>
      <c r="E152" s="49"/>
      <c r="F152" s="49"/>
    </row>
    <row r="153" spans="1:6" x14ac:dyDescent="0.25">
      <c r="A153" s="49"/>
      <c r="B153" s="49"/>
      <c r="C153" s="49"/>
      <c r="D153" s="49"/>
      <c r="E153" s="49"/>
      <c r="F153" s="49"/>
    </row>
    <row r="154" spans="1:6" x14ac:dyDescent="0.25">
      <c r="A154" s="49"/>
      <c r="B154" s="49"/>
      <c r="C154" s="49"/>
      <c r="D154" s="49"/>
      <c r="E154" s="49"/>
      <c r="F154" s="49"/>
    </row>
    <row r="155" spans="1:6" x14ac:dyDescent="0.25">
      <c r="A155" s="49"/>
      <c r="B155" s="49"/>
      <c r="C155" s="49"/>
      <c r="D155" s="49"/>
      <c r="E155" s="49"/>
      <c r="F155" s="49"/>
    </row>
    <row r="156" spans="1:6" x14ac:dyDescent="0.25">
      <c r="A156" s="49"/>
      <c r="B156" s="49"/>
      <c r="C156" s="49"/>
      <c r="D156" s="49"/>
      <c r="E156" s="49"/>
      <c r="F156" s="49"/>
    </row>
    <row r="157" spans="1:6" x14ac:dyDescent="0.25">
      <c r="A157" s="49"/>
      <c r="B157" s="49"/>
      <c r="C157" s="49"/>
      <c r="D157" s="49"/>
      <c r="E157" s="49"/>
      <c r="F157" s="49"/>
    </row>
    <row r="158" spans="1:6" x14ac:dyDescent="0.25">
      <c r="A158" s="49"/>
      <c r="B158" s="49"/>
      <c r="C158" s="49"/>
      <c r="D158" s="49"/>
      <c r="E158" s="49"/>
      <c r="F158" s="49"/>
    </row>
    <row r="159" spans="1:6" x14ac:dyDescent="0.25">
      <c r="A159" s="49"/>
      <c r="B159" s="49"/>
      <c r="C159" s="49"/>
      <c r="D159" s="49"/>
      <c r="E159" s="49"/>
      <c r="F159" s="49"/>
    </row>
    <row r="160" spans="1:6" x14ac:dyDescent="0.25">
      <c r="A160" s="49"/>
      <c r="B160" s="49"/>
      <c r="C160" s="49"/>
      <c r="D160" s="49"/>
      <c r="E160" s="49"/>
      <c r="F160" s="49"/>
    </row>
    <row r="161" spans="1:6" x14ac:dyDescent="0.25">
      <c r="A161" s="49"/>
      <c r="B161" s="49"/>
      <c r="C161" s="49"/>
      <c r="D161" s="49"/>
      <c r="E161" s="49"/>
      <c r="F161" s="49"/>
    </row>
    <row r="162" spans="1:6" x14ac:dyDescent="0.25">
      <c r="A162" s="49"/>
      <c r="B162" s="49"/>
      <c r="C162" s="49"/>
      <c r="D162" s="49"/>
      <c r="E162" s="49"/>
      <c r="F162" s="49"/>
    </row>
    <row r="163" spans="1:6" x14ac:dyDescent="0.25">
      <c r="A163" s="49"/>
      <c r="B163" s="49"/>
      <c r="C163" s="49"/>
      <c r="D163" s="49"/>
      <c r="E163" s="49"/>
      <c r="F163" s="49"/>
    </row>
    <row r="164" spans="1:6" x14ac:dyDescent="0.25">
      <c r="A164" s="49"/>
      <c r="B164" s="49"/>
      <c r="C164" s="49"/>
      <c r="D164" s="49"/>
      <c r="E164" s="49"/>
      <c r="F164" s="49"/>
    </row>
    <row r="165" spans="1:6" x14ac:dyDescent="0.25">
      <c r="A165" s="49"/>
      <c r="B165" s="49"/>
      <c r="C165" s="49"/>
      <c r="D165" s="49"/>
      <c r="E165" s="49"/>
      <c r="F165" s="49"/>
    </row>
    <row r="166" spans="1:6" x14ac:dyDescent="0.25">
      <c r="A166" s="49"/>
      <c r="B166" s="49"/>
      <c r="C166" s="49"/>
      <c r="D166" s="49"/>
      <c r="E166" s="49"/>
      <c r="F166" s="49"/>
    </row>
    <row r="167" spans="1:6" x14ac:dyDescent="0.25">
      <c r="A167" s="49"/>
      <c r="B167" s="49"/>
      <c r="C167" s="49"/>
      <c r="D167" s="49"/>
      <c r="E167" s="49"/>
      <c r="F167" s="49"/>
    </row>
    <row r="168" spans="1:6" x14ac:dyDescent="0.25">
      <c r="A168" s="49"/>
      <c r="B168" s="49"/>
      <c r="C168" s="49"/>
      <c r="D168" s="49"/>
      <c r="E168" s="49"/>
      <c r="F168" s="49"/>
    </row>
    <row r="201" spans="1:15" x14ac:dyDescent="0.25">
      <c r="A201" s="45"/>
      <c r="B201" s="17" t="s">
        <v>6</v>
      </c>
      <c r="C201" s="17" t="s">
        <v>25</v>
      </c>
      <c r="D201" s="26" t="s">
        <v>26</v>
      </c>
      <c r="E201" s="17" t="s">
        <v>57</v>
      </c>
      <c r="F201" s="19" t="s">
        <v>27</v>
      </c>
      <c r="G201"/>
      <c r="O201" s="52">
        <f ca="1">_PAPILLON</f>
        <v>5170.5</v>
      </c>
    </row>
    <row r="202" spans="1:15" x14ac:dyDescent="0.25">
      <c r="A202" s="47">
        <f ca="1">DSUM(LBD,F201,B201:F202)</f>
        <v>5170.5</v>
      </c>
      <c r="B202" s="42" t="s">
        <v>63</v>
      </c>
      <c r="C202" s="43">
        <v>2021</v>
      </c>
      <c r="D202" s="43" t="s">
        <v>55</v>
      </c>
      <c r="E202" s="43" t="s">
        <v>40</v>
      </c>
      <c r="F202" s="44"/>
      <c r="G202"/>
      <c r="O202" s="52">
        <f t="shared" ref="O202:O240" ca="1" si="1">_PAPILLON</f>
        <v>807.00000000000011</v>
      </c>
    </row>
    <row r="203" spans="1:15" x14ac:dyDescent="0.25">
      <c r="A203" s="45"/>
      <c r="B203" s="17" t="s">
        <v>6</v>
      </c>
      <c r="C203" s="17" t="s">
        <v>25</v>
      </c>
      <c r="D203" s="26" t="s">
        <v>26</v>
      </c>
      <c r="E203" s="17" t="s">
        <v>57</v>
      </c>
      <c r="F203" s="19" t="s">
        <v>27</v>
      </c>
      <c r="G203"/>
      <c r="O203" s="52">
        <f t="shared" ca="1" si="1"/>
        <v>0</v>
      </c>
    </row>
    <row r="204" spans="1:15" x14ac:dyDescent="0.25">
      <c r="A204" s="47">
        <f ca="1">DSUM(LBD,F203,B203:F204)</f>
        <v>807.00000000000011</v>
      </c>
      <c r="B204" s="42" t="s">
        <v>63</v>
      </c>
      <c r="C204" s="43">
        <v>2021</v>
      </c>
      <c r="D204" s="43" t="s">
        <v>55</v>
      </c>
      <c r="E204" s="43" t="s">
        <v>41</v>
      </c>
      <c r="F204" s="44"/>
      <c r="G204"/>
      <c r="O204" s="52">
        <f t="shared" ca="1" si="1"/>
        <v>251.5</v>
      </c>
    </row>
    <row r="205" spans="1:15" x14ac:dyDescent="0.25">
      <c r="A205" s="45"/>
      <c r="B205" s="17" t="s">
        <v>6</v>
      </c>
      <c r="C205" s="17" t="s">
        <v>25</v>
      </c>
      <c r="D205" s="26" t="s">
        <v>26</v>
      </c>
      <c r="E205" s="17" t="s">
        <v>57</v>
      </c>
      <c r="F205" s="19" t="s">
        <v>27</v>
      </c>
      <c r="G205"/>
      <c r="O205" s="52">
        <f t="shared" ca="1" si="1"/>
        <v>0</v>
      </c>
    </row>
    <row r="206" spans="1:15" x14ac:dyDescent="0.25">
      <c r="A206" s="47">
        <f ca="1">DSUM(LBD,F205,B205:F206)</f>
        <v>0</v>
      </c>
      <c r="B206" s="42" t="s">
        <v>63</v>
      </c>
      <c r="C206" s="43">
        <v>2021</v>
      </c>
      <c r="D206" s="43" t="s">
        <v>55</v>
      </c>
      <c r="E206" s="43" t="s">
        <v>58</v>
      </c>
      <c r="F206" s="44"/>
      <c r="G206"/>
      <c r="O206" s="52">
        <f t="shared" ca="1" si="1"/>
        <v>6660</v>
      </c>
    </row>
    <row r="207" spans="1:15" x14ac:dyDescent="0.25">
      <c r="A207" s="45"/>
      <c r="B207" s="17" t="s">
        <v>6</v>
      </c>
      <c r="C207" s="17" t="s">
        <v>25</v>
      </c>
      <c r="D207" s="26" t="s">
        <v>26</v>
      </c>
      <c r="E207" s="17" t="s">
        <v>57</v>
      </c>
      <c r="F207" s="19" t="s">
        <v>27</v>
      </c>
      <c r="G207"/>
      <c r="O207" s="52">
        <f t="shared" ca="1" si="1"/>
        <v>6911.9999999999991</v>
      </c>
    </row>
    <row r="208" spans="1:15" x14ac:dyDescent="0.25">
      <c r="A208" s="47">
        <f ca="1">DSUM(LBD,F207,B207:F208)</f>
        <v>251.5</v>
      </c>
      <c r="B208" s="42" t="s">
        <v>63</v>
      </c>
      <c r="C208" s="43">
        <v>2021</v>
      </c>
      <c r="D208" s="43" t="s">
        <v>55</v>
      </c>
      <c r="E208" s="43" t="s">
        <v>42</v>
      </c>
      <c r="F208" s="44"/>
      <c r="G208"/>
      <c r="O208" s="52">
        <f t="shared" ca="1" si="1"/>
        <v>0</v>
      </c>
    </row>
    <row r="209" spans="1:15" x14ac:dyDescent="0.25">
      <c r="A209" s="45"/>
      <c r="B209" s="17" t="s">
        <v>6</v>
      </c>
      <c r="C209" s="17" t="s">
        <v>25</v>
      </c>
      <c r="D209" s="26" t="s">
        <v>26</v>
      </c>
      <c r="E209" s="17" t="s">
        <v>57</v>
      </c>
      <c r="F209" s="19" t="s">
        <v>27</v>
      </c>
      <c r="G209"/>
      <c r="O209" s="52">
        <f t="shared" ca="1" si="1"/>
        <v>890</v>
      </c>
    </row>
    <row r="210" spans="1:15" x14ac:dyDescent="0.25">
      <c r="A210" s="47">
        <f ca="1">DSUM(LBD,F209,B209:F210)</f>
        <v>0</v>
      </c>
      <c r="B210" s="42" t="s">
        <v>63</v>
      </c>
      <c r="C210" s="43">
        <v>2021</v>
      </c>
      <c r="D210" s="43" t="s">
        <v>55</v>
      </c>
      <c r="E210" s="43" t="s">
        <v>5</v>
      </c>
      <c r="F210" s="44"/>
      <c r="O210" s="52">
        <f t="shared" ca="1" si="1"/>
        <v>0</v>
      </c>
    </row>
    <row r="211" spans="1:15" x14ac:dyDescent="0.25">
      <c r="A211" s="45"/>
      <c r="B211" s="17" t="s">
        <v>6</v>
      </c>
      <c r="C211" s="17" t="s">
        <v>25</v>
      </c>
      <c r="D211" s="26" t="s">
        <v>26</v>
      </c>
      <c r="E211" s="17" t="s">
        <v>57</v>
      </c>
      <c r="F211" s="19" t="s">
        <v>27</v>
      </c>
      <c r="O211" s="52">
        <f t="shared" ca="1" si="1"/>
        <v>1701.2</v>
      </c>
    </row>
    <row r="212" spans="1:15" x14ac:dyDescent="0.25">
      <c r="A212" s="47">
        <f ca="1">DSUM(LBD,F211,B211:F212)</f>
        <v>6660</v>
      </c>
      <c r="B212" s="42" t="s">
        <v>63</v>
      </c>
      <c r="C212" s="42">
        <v>2022</v>
      </c>
      <c r="D212" s="43" t="s">
        <v>55</v>
      </c>
      <c r="E212" s="42" t="s">
        <v>40</v>
      </c>
      <c r="F212" s="44"/>
      <c r="G212" s="6">
        <v>2022</v>
      </c>
      <c r="O212" s="52">
        <f t="shared" ca="1" si="1"/>
        <v>2811.9999999999995</v>
      </c>
    </row>
    <row r="213" spans="1:15" x14ac:dyDescent="0.25">
      <c r="A213" s="45"/>
      <c r="B213" s="17" t="s">
        <v>6</v>
      </c>
      <c r="C213" s="17" t="s">
        <v>25</v>
      </c>
      <c r="D213" s="26" t="s">
        <v>26</v>
      </c>
      <c r="E213" s="17" t="s">
        <v>57</v>
      </c>
      <c r="F213" s="19" t="s">
        <v>27</v>
      </c>
      <c r="O213" s="52">
        <f t="shared" ca="1" si="1"/>
        <v>0</v>
      </c>
    </row>
    <row r="214" spans="1:15" x14ac:dyDescent="0.25">
      <c r="A214" s="47">
        <f ca="1">DSUM(LBD,F213,B213:F214)</f>
        <v>6911.9999999999991</v>
      </c>
      <c r="B214" s="42" t="s">
        <v>63</v>
      </c>
      <c r="C214" s="42">
        <v>2022</v>
      </c>
      <c r="D214" s="43" t="s">
        <v>55</v>
      </c>
      <c r="E214" s="42" t="s">
        <v>41</v>
      </c>
      <c r="F214" s="44"/>
      <c r="O214" s="52">
        <f t="shared" ca="1" si="1"/>
        <v>1060</v>
      </c>
    </row>
    <row r="215" spans="1:15" x14ac:dyDescent="0.25">
      <c r="A215" s="45"/>
      <c r="B215" s="17" t="s">
        <v>6</v>
      </c>
      <c r="C215" s="17" t="s">
        <v>25</v>
      </c>
      <c r="D215" s="26" t="s">
        <v>26</v>
      </c>
      <c r="E215" s="17" t="s">
        <v>57</v>
      </c>
      <c r="F215" s="19" t="s">
        <v>27</v>
      </c>
      <c r="O215" s="52">
        <f t="shared" ca="1" si="1"/>
        <v>0</v>
      </c>
    </row>
    <row r="216" spans="1:15" x14ac:dyDescent="0.25">
      <c r="A216" s="47">
        <f ca="1">DSUM(LBD,F215,B215:F216)</f>
        <v>0</v>
      </c>
      <c r="B216" s="42" t="s">
        <v>63</v>
      </c>
      <c r="C216" s="42">
        <v>2022</v>
      </c>
      <c r="D216" s="43" t="s">
        <v>55</v>
      </c>
      <c r="E216" s="42" t="s">
        <v>58</v>
      </c>
      <c r="F216" s="44"/>
      <c r="O216" s="52">
        <f t="shared" ca="1" si="1"/>
        <v>2500</v>
      </c>
    </row>
    <row r="217" spans="1:15" x14ac:dyDescent="0.25">
      <c r="A217" s="45"/>
      <c r="B217" s="17" t="s">
        <v>6</v>
      </c>
      <c r="C217" s="17" t="s">
        <v>25</v>
      </c>
      <c r="D217" s="26" t="s">
        <v>26</v>
      </c>
      <c r="E217" s="17" t="s">
        <v>57</v>
      </c>
      <c r="F217" s="19" t="s">
        <v>27</v>
      </c>
      <c r="O217" s="52">
        <f t="shared" ca="1" si="1"/>
        <v>72</v>
      </c>
    </row>
    <row r="218" spans="1:15" x14ac:dyDescent="0.25">
      <c r="A218" s="47">
        <f ca="1">DSUM(LBD,F217,B217:F218)</f>
        <v>890</v>
      </c>
      <c r="B218" s="42" t="s">
        <v>63</v>
      </c>
      <c r="C218" s="42">
        <v>2022</v>
      </c>
      <c r="D218" s="43" t="s">
        <v>55</v>
      </c>
      <c r="E218" s="42" t="s">
        <v>42</v>
      </c>
      <c r="F218" s="44"/>
      <c r="O218" s="52">
        <f t="shared" ca="1" si="1"/>
        <v>0</v>
      </c>
    </row>
    <row r="219" spans="1:15" x14ac:dyDescent="0.25">
      <c r="A219" s="45"/>
      <c r="B219" s="17" t="s">
        <v>6</v>
      </c>
      <c r="C219" s="17" t="s">
        <v>25</v>
      </c>
      <c r="D219" s="26" t="s">
        <v>26</v>
      </c>
      <c r="E219" s="17" t="s">
        <v>57</v>
      </c>
      <c r="F219" s="19" t="s">
        <v>27</v>
      </c>
      <c r="O219" s="52">
        <f t="shared" ca="1" si="1"/>
        <v>60</v>
      </c>
    </row>
    <row r="220" spans="1:15" x14ac:dyDescent="0.25">
      <c r="A220" s="47">
        <f ca="1">DSUM(LBD,F219,B219:F220)</f>
        <v>0</v>
      </c>
      <c r="B220" s="42" t="s">
        <v>63</v>
      </c>
      <c r="C220" s="42">
        <v>2022</v>
      </c>
      <c r="D220" s="43" t="s">
        <v>55</v>
      </c>
      <c r="E220" s="42" t="s">
        <v>5</v>
      </c>
      <c r="F220" s="44"/>
      <c r="O220" s="52">
        <f t="shared" ca="1" si="1"/>
        <v>0</v>
      </c>
    </row>
    <row r="221" spans="1:15" x14ac:dyDescent="0.25">
      <c r="A221" s="45"/>
      <c r="B221" s="17" t="s">
        <v>6</v>
      </c>
      <c r="C221" s="17" t="s">
        <v>25</v>
      </c>
      <c r="D221" s="26" t="s">
        <v>26</v>
      </c>
      <c r="E221" s="17" t="s">
        <v>57</v>
      </c>
      <c r="F221" s="19" t="s">
        <v>27</v>
      </c>
      <c r="O221" s="52">
        <f t="shared" ca="1" si="1"/>
        <v>28306.8678</v>
      </c>
    </row>
    <row r="222" spans="1:15" x14ac:dyDescent="0.25">
      <c r="A222" s="47">
        <f ca="1">DSUM(LBD,F221,B221:F222)</f>
        <v>1701.2</v>
      </c>
      <c r="B222" s="42" t="s">
        <v>63</v>
      </c>
      <c r="C222" s="42">
        <v>2023</v>
      </c>
      <c r="D222" s="43" t="s">
        <v>55</v>
      </c>
      <c r="E222" s="42" t="s">
        <v>40</v>
      </c>
      <c r="F222" s="44"/>
      <c r="G222" s="6">
        <v>2023</v>
      </c>
      <c r="O222" s="52">
        <f t="shared" ca="1" si="1"/>
        <v>955</v>
      </c>
    </row>
    <row r="223" spans="1:15" x14ac:dyDescent="0.25">
      <c r="A223" s="45"/>
      <c r="B223" s="17" t="s">
        <v>6</v>
      </c>
      <c r="C223" s="17" t="s">
        <v>25</v>
      </c>
      <c r="D223" s="26" t="s">
        <v>26</v>
      </c>
      <c r="E223" s="17" t="s">
        <v>57</v>
      </c>
      <c r="F223" s="19" t="s">
        <v>27</v>
      </c>
      <c r="O223" s="52">
        <f t="shared" ca="1" si="1"/>
        <v>0</v>
      </c>
    </row>
    <row r="224" spans="1:15" x14ac:dyDescent="0.25">
      <c r="A224" s="47">
        <f ca="1">DSUM(LBD,F223,B223:F224)</f>
        <v>2811.9999999999995</v>
      </c>
      <c r="B224" s="42" t="s">
        <v>63</v>
      </c>
      <c r="C224" s="42">
        <v>2023</v>
      </c>
      <c r="D224" s="43" t="s">
        <v>55</v>
      </c>
      <c r="E224" s="42" t="s">
        <v>41</v>
      </c>
      <c r="F224" s="44"/>
      <c r="O224" s="52">
        <f t="shared" ca="1" si="1"/>
        <v>410</v>
      </c>
    </row>
    <row r="225" spans="1:15" x14ac:dyDescent="0.25">
      <c r="A225" s="45"/>
      <c r="B225" s="17" t="s">
        <v>6</v>
      </c>
      <c r="C225" s="17" t="s">
        <v>25</v>
      </c>
      <c r="D225" s="26" t="s">
        <v>26</v>
      </c>
      <c r="E225" s="17" t="s">
        <v>57</v>
      </c>
      <c r="F225" s="19" t="s">
        <v>27</v>
      </c>
      <c r="O225" s="52">
        <f t="shared" ca="1" si="1"/>
        <v>0</v>
      </c>
    </row>
    <row r="226" spans="1:15" x14ac:dyDescent="0.25">
      <c r="A226" s="47">
        <f ca="1">DSUM(LBD,F225,B225:F226)</f>
        <v>0</v>
      </c>
      <c r="B226" s="42" t="s">
        <v>63</v>
      </c>
      <c r="C226" s="42">
        <v>2023</v>
      </c>
      <c r="D226" s="43" t="s">
        <v>55</v>
      </c>
      <c r="E226" s="42" t="s">
        <v>58</v>
      </c>
      <c r="F226" s="44"/>
      <c r="O226" s="52">
        <f t="shared" ca="1" si="1"/>
        <v>37189.283600000002</v>
      </c>
    </row>
    <row r="227" spans="1:15" x14ac:dyDescent="0.25">
      <c r="A227" s="45"/>
      <c r="B227" s="17" t="s">
        <v>6</v>
      </c>
      <c r="C227" s="17" t="s">
        <v>25</v>
      </c>
      <c r="D227" s="26" t="s">
        <v>26</v>
      </c>
      <c r="E227" s="17" t="s">
        <v>57</v>
      </c>
      <c r="F227" s="19" t="s">
        <v>27</v>
      </c>
      <c r="O227" s="52">
        <f t="shared" ca="1" si="1"/>
        <v>901.17359999999985</v>
      </c>
    </row>
    <row r="228" spans="1:15" x14ac:dyDescent="0.25">
      <c r="A228" s="47">
        <f ca="1">DSUM(LBD,F227,B227:F228)</f>
        <v>1060</v>
      </c>
      <c r="B228" s="42" t="s">
        <v>63</v>
      </c>
      <c r="C228" s="42">
        <v>2023</v>
      </c>
      <c r="D228" s="43" t="s">
        <v>55</v>
      </c>
      <c r="E228" s="42" t="s">
        <v>42</v>
      </c>
      <c r="F228" s="44"/>
      <c r="O228" s="52">
        <f t="shared" ca="1" si="1"/>
        <v>0</v>
      </c>
    </row>
    <row r="229" spans="1:15" x14ac:dyDescent="0.25">
      <c r="A229" s="45"/>
      <c r="B229" s="17" t="s">
        <v>6</v>
      </c>
      <c r="C229" s="17" t="s">
        <v>25</v>
      </c>
      <c r="D229" s="26" t="s">
        <v>26</v>
      </c>
      <c r="E229" s="17" t="s">
        <v>57</v>
      </c>
      <c r="F229" s="19" t="s">
        <v>27</v>
      </c>
      <c r="O229" s="52">
        <f t="shared" ca="1" si="1"/>
        <v>1736.4719</v>
      </c>
    </row>
    <row r="230" spans="1:15" x14ac:dyDescent="0.25">
      <c r="A230" s="47">
        <f ca="1">DSUM(LBD,F229,B229:F230)</f>
        <v>0</v>
      </c>
      <c r="B230" s="42" t="s">
        <v>47</v>
      </c>
      <c r="C230" s="42">
        <v>2023</v>
      </c>
      <c r="D230" s="43" t="s">
        <v>55</v>
      </c>
      <c r="E230" s="42" t="s">
        <v>5</v>
      </c>
      <c r="F230" s="44"/>
      <c r="G230" s="6">
        <v>2021</v>
      </c>
      <c r="O230" s="52">
        <f t="shared" ca="1" si="1"/>
        <v>167.62699999999998</v>
      </c>
    </row>
    <row r="231" spans="1:15" x14ac:dyDescent="0.25">
      <c r="A231" s="45"/>
      <c r="B231" s="17" t="s">
        <v>6</v>
      </c>
      <c r="C231" s="17" t="s">
        <v>25</v>
      </c>
      <c r="D231" s="26" t="s">
        <v>26</v>
      </c>
      <c r="E231" s="17" t="s">
        <v>57</v>
      </c>
      <c r="F231" s="19" t="s">
        <v>27</v>
      </c>
      <c r="O231" s="52">
        <f t="shared" ca="1" si="1"/>
        <v>53860.867600000005</v>
      </c>
    </row>
    <row r="232" spans="1:15" x14ac:dyDescent="0.25">
      <c r="A232" s="46">
        <f ca="1">DSUM(LBD,F231,B231:F232)</f>
        <v>2500</v>
      </c>
      <c r="B232" s="28" t="s">
        <v>63</v>
      </c>
      <c r="C232" s="22">
        <v>2021</v>
      </c>
      <c r="D232" s="22" t="s">
        <v>56</v>
      </c>
      <c r="E232" s="22" t="s">
        <v>40</v>
      </c>
      <c r="F232" s="24"/>
      <c r="O232" s="52">
        <f t="shared" ca="1" si="1"/>
        <v>7551.787299999999</v>
      </c>
    </row>
    <row r="233" spans="1:15" x14ac:dyDescent="0.25">
      <c r="A233" s="45"/>
      <c r="B233" s="16" t="s">
        <v>6</v>
      </c>
      <c r="C233" s="17" t="s">
        <v>25</v>
      </c>
      <c r="D233" s="18" t="s">
        <v>26</v>
      </c>
      <c r="E233" s="17" t="s">
        <v>57</v>
      </c>
      <c r="F233" s="19" t="s">
        <v>27</v>
      </c>
      <c r="O233" s="52">
        <f t="shared" ca="1" si="1"/>
        <v>0</v>
      </c>
    </row>
    <row r="234" spans="1:15" x14ac:dyDescent="0.25">
      <c r="A234" s="46">
        <f ca="1">DSUM(LBD,F233,B233:F234)</f>
        <v>72</v>
      </c>
      <c r="B234" s="28" t="str">
        <f>B232</f>
        <v>&lt;&gt;""</v>
      </c>
      <c r="C234" s="21">
        <f>C232</f>
        <v>2021</v>
      </c>
      <c r="D234" s="27" t="s">
        <v>56</v>
      </c>
      <c r="E234" s="22" t="s">
        <v>41</v>
      </c>
      <c r="F234" s="24"/>
      <c r="O234" s="52">
        <f t="shared" ca="1" si="1"/>
        <v>3962.2166000000002</v>
      </c>
    </row>
    <row r="235" spans="1:15" x14ac:dyDescent="0.25">
      <c r="A235" s="45"/>
      <c r="B235" s="16" t="s">
        <v>6</v>
      </c>
      <c r="C235" s="17" t="s">
        <v>25</v>
      </c>
      <c r="D235" s="18" t="s">
        <v>26</v>
      </c>
      <c r="E235" s="17" t="s">
        <v>57</v>
      </c>
      <c r="F235" s="19" t="s">
        <v>27</v>
      </c>
      <c r="O235" s="52">
        <f t="shared" ca="1" si="1"/>
        <v>490.03199999999998</v>
      </c>
    </row>
    <row r="236" spans="1:15" x14ac:dyDescent="0.25">
      <c r="A236" s="46">
        <f ca="1">DSUM(LBD,F235,B235:F236)</f>
        <v>0</v>
      </c>
      <c r="B236" s="28" t="str">
        <f>B234</f>
        <v>&lt;&gt;""</v>
      </c>
      <c r="C236" s="21">
        <f>C234</f>
        <v>2021</v>
      </c>
      <c r="D236" s="27" t="s">
        <v>56</v>
      </c>
      <c r="E236" s="23" t="s">
        <v>58</v>
      </c>
      <c r="F236" s="24"/>
      <c r="O236" s="52">
        <f t="shared" ca="1" si="1"/>
        <v>60790.918700000002</v>
      </c>
    </row>
    <row r="237" spans="1:15" x14ac:dyDescent="0.25">
      <c r="A237" s="45"/>
      <c r="B237" s="16" t="s">
        <v>6</v>
      </c>
      <c r="C237" s="17" t="s">
        <v>25</v>
      </c>
      <c r="D237" s="18" t="s">
        <v>26</v>
      </c>
      <c r="E237" s="17" t="s">
        <v>57</v>
      </c>
      <c r="F237" s="19" t="s">
        <v>27</v>
      </c>
      <c r="O237" s="52">
        <f t="shared" ca="1" si="1"/>
        <v>10837.150299999998</v>
      </c>
    </row>
    <row r="238" spans="1:15" x14ac:dyDescent="0.25">
      <c r="A238" s="46">
        <f ca="1">DSUM(LBD,F237,B237:F238)</f>
        <v>60</v>
      </c>
      <c r="B238" s="28" t="str">
        <f>B236</f>
        <v>&lt;&gt;""</v>
      </c>
      <c r="C238" s="21">
        <f>C236</f>
        <v>2021</v>
      </c>
      <c r="D238" s="27" t="s">
        <v>56</v>
      </c>
      <c r="E238" s="23" t="s">
        <v>42</v>
      </c>
      <c r="F238" s="24"/>
      <c r="O238" s="52">
        <f t="shared" ca="1" si="1"/>
        <v>1001</v>
      </c>
    </row>
    <row r="239" spans="1:15" x14ac:dyDescent="0.25">
      <c r="A239" s="45"/>
      <c r="B239" s="25" t="s">
        <v>6</v>
      </c>
      <c r="C239" s="26" t="s">
        <v>25</v>
      </c>
      <c r="D239" s="18" t="s">
        <v>26</v>
      </c>
      <c r="E239" s="17" t="s">
        <v>57</v>
      </c>
      <c r="F239" s="19" t="s">
        <v>27</v>
      </c>
      <c r="O239" s="52">
        <f t="shared" ca="1" si="1"/>
        <v>5697.1853000000001</v>
      </c>
    </row>
    <row r="240" spans="1:15" x14ac:dyDescent="0.25">
      <c r="A240" s="46">
        <f ca="1">DSUM(LBD,F239,B239:F240)</f>
        <v>0</v>
      </c>
      <c r="B240" s="28" t="str">
        <f>B238</f>
        <v>&lt;&gt;""</v>
      </c>
      <c r="C240" s="21">
        <f>C238</f>
        <v>2021</v>
      </c>
      <c r="D240" s="27" t="s">
        <v>56</v>
      </c>
      <c r="E240" s="29" t="s">
        <v>5</v>
      </c>
      <c r="F240" s="24"/>
      <c r="G240" s="6">
        <v>2022</v>
      </c>
      <c r="O240" s="52">
        <f t="shared" ca="1" si="1"/>
        <v>687.24000000000012</v>
      </c>
    </row>
    <row r="241" spans="1:7" x14ac:dyDescent="0.25">
      <c r="A241" s="45"/>
      <c r="B241" s="25" t="s">
        <v>6</v>
      </c>
      <c r="C241" s="26" t="s">
        <v>25</v>
      </c>
      <c r="D241" s="18" t="s">
        <v>26</v>
      </c>
      <c r="E241" s="17" t="s">
        <v>57</v>
      </c>
      <c r="F241" s="19" t="s">
        <v>27</v>
      </c>
    </row>
    <row r="242" spans="1:7" x14ac:dyDescent="0.25">
      <c r="A242" s="46">
        <f ca="1">DSUM(LBD,F241,B241:F242)</f>
        <v>28306.8678</v>
      </c>
      <c r="B242" s="28" t="str">
        <f>B240</f>
        <v>&lt;&gt;""</v>
      </c>
      <c r="C242" s="24">
        <v>2022</v>
      </c>
      <c r="D242" s="27" t="s">
        <v>56</v>
      </c>
      <c r="E242" s="23" t="s">
        <v>40</v>
      </c>
      <c r="F242" s="24"/>
    </row>
    <row r="243" spans="1:7" x14ac:dyDescent="0.25">
      <c r="A243" s="45"/>
      <c r="B243" s="16" t="s">
        <v>6</v>
      </c>
      <c r="C243" s="17" t="s">
        <v>25</v>
      </c>
      <c r="D243" s="18" t="s">
        <v>26</v>
      </c>
      <c r="E243" s="17" t="s">
        <v>57</v>
      </c>
      <c r="F243" s="19" t="s">
        <v>27</v>
      </c>
    </row>
    <row r="244" spans="1:7" x14ac:dyDescent="0.25">
      <c r="A244" s="46">
        <f ca="1">DSUM(LBD,F243,B243:F244)</f>
        <v>955</v>
      </c>
      <c r="B244" s="28" t="str">
        <f>B242</f>
        <v>&lt;&gt;""</v>
      </c>
      <c r="C244" s="24">
        <v>2022</v>
      </c>
      <c r="D244" s="22" t="str">
        <f>D242</f>
        <v>Value</v>
      </c>
      <c r="E244" s="22" t="s">
        <v>41</v>
      </c>
      <c r="F244" s="24"/>
    </row>
    <row r="245" spans="1:7" x14ac:dyDescent="0.25">
      <c r="A245" s="45"/>
      <c r="B245" s="16" t="s">
        <v>6</v>
      </c>
      <c r="C245" s="17" t="s">
        <v>25</v>
      </c>
      <c r="D245" s="18" t="s">
        <v>26</v>
      </c>
      <c r="E245" s="17" t="s">
        <v>57</v>
      </c>
      <c r="F245" s="19" t="s">
        <v>27</v>
      </c>
    </row>
    <row r="246" spans="1:7" x14ac:dyDescent="0.25">
      <c r="A246" s="46">
        <f ca="1">DSUM(LBD,F245,B245:F246)</f>
        <v>0</v>
      </c>
      <c r="B246" s="28" t="str">
        <f>B244</f>
        <v>&lt;&gt;""</v>
      </c>
      <c r="C246" s="24">
        <v>2022</v>
      </c>
      <c r="D246" s="22" t="str">
        <f>D244</f>
        <v>Value</v>
      </c>
      <c r="E246" s="23" t="s">
        <v>58</v>
      </c>
      <c r="F246" s="24"/>
    </row>
    <row r="247" spans="1:7" x14ac:dyDescent="0.25">
      <c r="A247" s="45"/>
      <c r="B247" s="16" t="s">
        <v>6</v>
      </c>
      <c r="C247" s="17" t="s">
        <v>25</v>
      </c>
      <c r="D247" s="18" t="s">
        <v>26</v>
      </c>
      <c r="E247" s="17" t="s">
        <v>57</v>
      </c>
      <c r="F247" s="19" t="s">
        <v>27</v>
      </c>
    </row>
    <row r="248" spans="1:7" x14ac:dyDescent="0.25">
      <c r="A248" s="46">
        <f ca="1">DSUM(LBD,F247,B247:F248)</f>
        <v>410</v>
      </c>
      <c r="B248" s="28" t="str">
        <f>B246</f>
        <v>&lt;&gt;""</v>
      </c>
      <c r="C248" s="24">
        <v>2022</v>
      </c>
      <c r="D248" s="22" t="str">
        <f>D246</f>
        <v>Value</v>
      </c>
      <c r="E248" s="23" t="s">
        <v>42</v>
      </c>
      <c r="F248" s="24"/>
    </row>
    <row r="249" spans="1:7" x14ac:dyDescent="0.25">
      <c r="A249" s="45"/>
      <c r="B249" s="16" t="s">
        <v>6</v>
      </c>
      <c r="C249" s="17" t="s">
        <v>25</v>
      </c>
      <c r="D249" s="18" t="s">
        <v>26</v>
      </c>
      <c r="E249" s="17" t="s">
        <v>57</v>
      </c>
      <c r="F249" s="19" t="s">
        <v>27</v>
      </c>
    </row>
    <row r="250" spans="1:7" x14ac:dyDescent="0.25">
      <c r="A250" s="46">
        <f ca="1">DSUM(LBD,F249,B249:F250)</f>
        <v>0</v>
      </c>
      <c r="B250" s="28" t="str">
        <f>B248</f>
        <v>&lt;&gt;""</v>
      </c>
      <c r="C250" s="24">
        <v>2022</v>
      </c>
      <c r="D250" s="22" t="str">
        <f>D248</f>
        <v>Value</v>
      </c>
      <c r="E250" s="29" t="s">
        <v>5</v>
      </c>
      <c r="F250" s="24"/>
      <c r="G250" s="6">
        <v>2023</v>
      </c>
    </row>
    <row r="251" spans="1:7" x14ac:dyDescent="0.25">
      <c r="A251" s="45"/>
      <c r="B251" s="25" t="s">
        <v>6</v>
      </c>
      <c r="C251" s="26" t="s">
        <v>25</v>
      </c>
      <c r="D251" s="18" t="s">
        <v>26</v>
      </c>
      <c r="E251" s="17" t="s">
        <v>57</v>
      </c>
      <c r="F251" s="19" t="s">
        <v>27</v>
      </c>
    </row>
    <row r="252" spans="1:7" x14ac:dyDescent="0.25">
      <c r="A252" s="46">
        <f ca="1">DSUM(LBD,F251,B251:F252)</f>
        <v>37189.283600000002</v>
      </c>
      <c r="B252" s="22" t="str">
        <f>B250</f>
        <v>&lt;&gt;""</v>
      </c>
      <c r="C252" s="21">
        <v>2023</v>
      </c>
      <c r="D252" s="22" t="str">
        <f>D250</f>
        <v>Value</v>
      </c>
      <c r="E252" s="23" t="s">
        <v>40</v>
      </c>
      <c r="F252" s="24"/>
    </row>
    <row r="253" spans="1:7" x14ac:dyDescent="0.25">
      <c r="A253" s="45"/>
      <c r="B253" s="25" t="s">
        <v>6</v>
      </c>
      <c r="C253" s="26" t="s">
        <v>25</v>
      </c>
      <c r="D253" s="18" t="s">
        <v>26</v>
      </c>
      <c r="E253" s="17" t="s">
        <v>57</v>
      </c>
      <c r="F253" s="19" t="s">
        <v>27</v>
      </c>
    </row>
    <row r="254" spans="1:7" x14ac:dyDescent="0.25">
      <c r="A254" s="46">
        <f ca="1">DSUM(LBD,F253,B253:F254)</f>
        <v>901.17359999999985</v>
      </c>
      <c r="B254" s="22" t="str">
        <f>B252</f>
        <v>&lt;&gt;""</v>
      </c>
      <c r="C254" s="21">
        <f>C252</f>
        <v>2023</v>
      </c>
      <c r="D254" s="22" t="str">
        <f>D252</f>
        <v>Value</v>
      </c>
      <c r="E254" s="22" t="s">
        <v>41</v>
      </c>
      <c r="F254" s="24"/>
    </row>
    <row r="255" spans="1:7" x14ac:dyDescent="0.25">
      <c r="A255" s="45"/>
      <c r="B255" s="16" t="s">
        <v>6</v>
      </c>
      <c r="C255" s="17" t="s">
        <v>25</v>
      </c>
      <c r="D255" s="18" t="s">
        <v>26</v>
      </c>
      <c r="E255" s="17" t="s">
        <v>57</v>
      </c>
      <c r="F255" s="19" t="s">
        <v>27</v>
      </c>
    </row>
    <row r="256" spans="1:7" x14ac:dyDescent="0.25">
      <c r="A256" s="46">
        <f ca="1">DSUM(LBD,F255,B255:F256)</f>
        <v>0</v>
      </c>
      <c r="B256" s="28" t="str">
        <f>B254</f>
        <v>&lt;&gt;""</v>
      </c>
      <c r="C256" s="21">
        <f>C254</f>
        <v>2023</v>
      </c>
      <c r="D256" s="22" t="str">
        <f>D254</f>
        <v>Value</v>
      </c>
      <c r="E256" s="23" t="s">
        <v>58</v>
      </c>
      <c r="F256" s="24"/>
    </row>
    <row r="257" spans="1:9" x14ac:dyDescent="0.25">
      <c r="A257" s="45"/>
      <c r="B257" s="16" t="s">
        <v>6</v>
      </c>
      <c r="C257" s="17" t="s">
        <v>25</v>
      </c>
      <c r="D257" s="18" t="s">
        <v>26</v>
      </c>
      <c r="E257" s="17" t="s">
        <v>57</v>
      </c>
      <c r="F257" s="19" t="s">
        <v>27</v>
      </c>
    </row>
    <row r="258" spans="1:9" x14ac:dyDescent="0.25">
      <c r="A258" s="46">
        <f ca="1">DSUM(LBD,F257,B257:F258)</f>
        <v>1736.4719</v>
      </c>
      <c r="B258" s="28" t="str">
        <f>B256</f>
        <v>&lt;&gt;""</v>
      </c>
      <c r="C258" s="21">
        <f>C256</f>
        <v>2023</v>
      </c>
      <c r="D258" s="22" t="str">
        <f>D256</f>
        <v>Value</v>
      </c>
      <c r="E258" s="23" t="s">
        <v>42</v>
      </c>
      <c r="F258" s="24"/>
    </row>
    <row r="259" spans="1:9" x14ac:dyDescent="0.25">
      <c r="A259" s="45"/>
      <c r="B259" s="16" t="s">
        <v>6</v>
      </c>
      <c r="C259" s="17" t="s">
        <v>25</v>
      </c>
      <c r="D259" s="18" t="s">
        <v>26</v>
      </c>
      <c r="E259" s="17" t="s">
        <v>57</v>
      </c>
      <c r="F259" s="19" t="s">
        <v>27</v>
      </c>
    </row>
    <row r="260" spans="1:9" x14ac:dyDescent="0.25">
      <c r="A260" s="46">
        <f ca="1">DSUM(LBD,F259,B259:F260)</f>
        <v>167.62699999999998</v>
      </c>
      <c r="B260" s="28" t="str">
        <f>B258</f>
        <v>&lt;&gt;""</v>
      </c>
      <c r="C260" s="21">
        <f>C258</f>
        <v>2023</v>
      </c>
      <c r="D260" s="22" t="str">
        <f>D258</f>
        <v>Value</v>
      </c>
      <c r="E260" s="29" t="s">
        <v>5</v>
      </c>
      <c r="F260" s="24"/>
      <c r="G260" s="6">
        <v>2024</v>
      </c>
      <c r="I260" s="48"/>
    </row>
    <row r="261" spans="1:9" x14ac:dyDescent="0.25">
      <c r="A261" s="45"/>
      <c r="B261" s="16" t="s">
        <v>6</v>
      </c>
      <c r="C261" s="17" t="s">
        <v>25</v>
      </c>
      <c r="D261" s="18" t="s">
        <v>26</v>
      </c>
      <c r="E261" s="17" t="s">
        <v>57</v>
      </c>
      <c r="F261" s="19" t="s">
        <v>27</v>
      </c>
      <c r="I261" s="48"/>
    </row>
    <row r="262" spans="1:9" x14ac:dyDescent="0.25">
      <c r="A262" s="46">
        <f ca="1">DSUM(LBD,F261,B261:F262)</f>
        <v>53860.867600000005</v>
      </c>
      <c r="B262" s="28" t="str">
        <f>B260</f>
        <v>&lt;&gt;""</v>
      </c>
      <c r="C262" s="24">
        <v>2024</v>
      </c>
      <c r="D262" s="22" t="str">
        <f>D260</f>
        <v>Value</v>
      </c>
      <c r="E262" s="23" t="s">
        <v>40</v>
      </c>
      <c r="F262" s="24"/>
      <c r="I262" s="48"/>
    </row>
    <row r="263" spans="1:9" x14ac:dyDescent="0.25">
      <c r="A263" s="45"/>
      <c r="B263" s="25" t="s">
        <v>6</v>
      </c>
      <c r="C263" s="26" t="s">
        <v>25</v>
      </c>
      <c r="D263" s="18" t="s">
        <v>26</v>
      </c>
      <c r="E263" s="17" t="s">
        <v>57</v>
      </c>
      <c r="F263" s="19" t="s">
        <v>27</v>
      </c>
      <c r="I263" s="48"/>
    </row>
    <row r="264" spans="1:9" x14ac:dyDescent="0.25">
      <c r="A264" s="46">
        <f ca="1">DSUM(LBD,F263,B263:F264)</f>
        <v>7551.787299999999</v>
      </c>
      <c r="B264" s="28" t="str">
        <f>B262</f>
        <v>&lt;&gt;""</v>
      </c>
      <c r="C264" s="24">
        <f>C262</f>
        <v>2024</v>
      </c>
      <c r="D264" s="22" t="str">
        <f>D262</f>
        <v>Value</v>
      </c>
      <c r="E264" s="22" t="s">
        <v>41</v>
      </c>
      <c r="F264" s="24"/>
    </row>
    <row r="265" spans="1:9" x14ac:dyDescent="0.25">
      <c r="A265" s="45"/>
      <c r="B265" s="25" t="s">
        <v>6</v>
      </c>
      <c r="C265" s="26" t="s">
        <v>25</v>
      </c>
      <c r="D265" s="18" t="s">
        <v>26</v>
      </c>
      <c r="E265" s="17" t="s">
        <v>57</v>
      </c>
      <c r="F265" s="19" t="s">
        <v>27</v>
      </c>
    </row>
    <row r="266" spans="1:9" x14ac:dyDescent="0.25">
      <c r="A266" s="46">
        <f ca="1">DSUM(LBD,F265,B265:F266)</f>
        <v>0</v>
      </c>
      <c r="B266" s="28" t="str">
        <f>B264</f>
        <v>&lt;&gt;""</v>
      </c>
      <c r="C266" s="24">
        <f>C264</f>
        <v>2024</v>
      </c>
      <c r="D266" s="22" t="str">
        <f>D264</f>
        <v>Value</v>
      </c>
      <c r="E266" s="23" t="s">
        <v>58</v>
      </c>
      <c r="F266" s="24"/>
    </row>
    <row r="267" spans="1:9" x14ac:dyDescent="0.25">
      <c r="A267" s="45"/>
      <c r="B267" s="16" t="s">
        <v>6</v>
      </c>
      <c r="C267" s="17" t="s">
        <v>25</v>
      </c>
      <c r="D267" s="18" t="s">
        <v>26</v>
      </c>
      <c r="E267" s="17" t="s">
        <v>57</v>
      </c>
      <c r="F267" s="19" t="s">
        <v>27</v>
      </c>
    </row>
    <row r="268" spans="1:9" x14ac:dyDescent="0.25">
      <c r="A268" s="46">
        <f ca="1">DSUM(LBD,F267,B267:F268)</f>
        <v>3962.2166000000002</v>
      </c>
      <c r="B268" s="28" t="str">
        <f>B266</f>
        <v>&lt;&gt;""</v>
      </c>
      <c r="C268" s="24">
        <f>C266</f>
        <v>2024</v>
      </c>
      <c r="D268" s="22" t="str">
        <f>D266</f>
        <v>Value</v>
      </c>
      <c r="E268" s="23" t="s">
        <v>42</v>
      </c>
      <c r="F268" s="24"/>
    </row>
    <row r="269" spans="1:9" x14ac:dyDescent="0.25">
      <c r="A269" s="45"/>
      <c r="B269" s="16" t="s">
        <v>6</v>
      </c>
      <c r="C269" s="17" t="s">
        <v>25</v>
      </c>
      <c r="D269" s="18" t="s">
        <v>26</v>
      </c>
      <c r="E269" s="17" t="s">
        <v>57</v>
      </c>
      <c r="F269" s="19" t="s">
        <v>27</v>
      </c>
    </row>
    <row r="270" spans="1:9" x14ac:dyDescent="0.25">
      <c r="A270" s="46">
        <f ca="1">DSUM(LBD,F269,B269:F270)</f>
        <v>490.03199999999998</v>
      </c>
      <c r="B270" s="28" t="str">
        <f>B268</f>
        <v>&lt;&gt;""</v>
      </c>
      <c r="C270" s="24">
        <f>C268</f>
        <v>2024</v>
      </c>
      <c r="D270" s="22" t="str">
        <f>D268</f>
        <v>Value</v>
      </c>
      <c r="E270" s="29" t="s">
        <v>5</v>
      </c>
      <c r="F270" s="24"/>
      <c r="G270" s="6">
        <v>2025</v>
      </c>
    </row>
    <row r="271" spans="1:9" x14ac:dyDescent="0.25">
      <c r="A271" s="45"/>
      <c r="B271" s="16" t="s">
        <v>6</v>
      </c>
      <c r="C271" s="17" t="s">
        <v>25</v>
      </c>
      <c r="D271" s="18" t="s">
        <v>26</v>
      </c>
      <c r="E271" s="17" t="s">
        <v>57</v>
      </c>
      <c r="F271" s="19" t="s">
        <v>27</v>
      </c>
    </row>
    <row r="272" spans="1:9" x14ac:dyDescent="0.25">
      <c r="A272" s="46">
        <f ca="1">DSUM(LBD,F271,B271:F272)</f>
        <v>60790.918700000002</v>
      </c>
      <c r="B272" s="28" t="str">
        <f>B270</f>
        <v>&lt;&gt;""</v>
      </c>
      <c r="C272" s="24">
        <v>2025</v>
      </c>
      <c r="D272" s="22" t="str">
        <f>D270</f>
        <v>Value</v>
      </c>
      <c r="E272" s="23" t="s">
        <v>40</v>
      </c>
      <c r="F272" s="24"/>
    </row>
    <row r="273" spans="1:6" x14ac:dyDescent="0.25">
      <c r="A273" s="45"/>
      <c r="B273" s="16" t="s">
        <v>6</v>
      </c>
      <c r="C273" s="17" t="s">
        <v>25</v>
      </c>
      <c r="D273" s="18" t="s">
        <v>26</v>
      </c>
      <c r="E273" s="17" t="s">
        <v>57</v>
      </c>
      <c r="F273" s="19" t="s">
        <v>27</v>
      </c>
    </row>
    <row r="274" spans="1:6" x14ac:dyDescent="0.25">
      <c r="A274" s="46">
        <f ca="1">DSUM(LBD,F273,B273:F274)</f>
        <v>10837.150299999998</v>
      </c>
      <c r="B274" s="28" t="str">
        <f>B272</f>
        <v>&lt;&gt;""</v>
      </c>
      <c r="C274" s="24">
        <f>C272</f>
        <v>2025</v>
      </c>
      <c r="D274" s="22" t="str">
        <f>D272</f>
        <v>Value</v>
      </c>
      <c r="E274" s="22" t="s">
        <v>41</v>
      </c>
      <c r="F274" s="24"/>
    </row>
    <row r="275" spans="1:6" x14ac:dyDescent="0.25">
      <c r="A275" s="45"/>
      <c r="B275" s="25" t="s">
        <v>6</v>
      </c>
      <c r="C275" s="26" t="s">
        <v>25</v>
      </c>
      <c r="D275" s="18" t="s">
        <v>26</v>
      </c>
      <c r="E275" s="17" t="s">
        <v>57</v>
      </c>
      <c r="F275" s="19" t="s">
        <v>27</v>
      </c>
    </row>
    <row r="276" spans="1:6" x14ac:dyDescent="0.25">
      <c r="A276" s="46">
        <f ca="1">DSUM(LBD,F275,B275:F276)</f>
        <v>1001</v>
      </c>
      <c r="B276" s="22" t="str">
        <f>B274</f>
        <v>&lt;&gt;""</v>
      </c>
      <c r="C276" s="24">
        <f>C274</f>
        <v>2025</v>
      </c>
      <c r="D276" s="22" t="str">
        <f>D274</f>
        <v>Value</v>
      </c>
      <c r="E276" s="23" t="s">
        <v>58</v>
      </c>
      <c r="F276" s="24"/>
    </row>
    <row r="277" spans="1:6" x14ac:dyDescent="0.25">
      <c r="A277" s="45"/>
      <c r="B277" s="25" t="s">
        <v>6</v>
      </c>
      <c r="C277" s="26" t="s">
        <v>25</v>
      </c>
      <c r="D277" s="18" t="s">
        <v>26</v>
      </c>
      <c r="E277" s="17" t="s">
        <v>57</v>
      </c>
      <c r="F277" s="19" t="s">
        <v>27</v>
      </c>
    </row>
    <row r="278" spans="1:6" x14ac:dyDescent="0.25">
      <c r="A278" s="46">
        <f ca="1">DSUM(LBD,F277,B277:F278)</f>
        <v>5697.1853000000001</v>
      </c>
      <c r="B278" s="22" t="str">
        <f>B276</f>
        <v>&lt;&gt;""</v>
      </c>
      <c r="C278" s="21">
        <f>C276</f>
        <v>2025</v>
      </c>
      <c r="D278" s="22" t="str">
        <f>D276</f>
        <v>Value</v>
      </c>
      <c r="E278" s="23" t="s">
        <v>42</v>
      </c>
      <c r="F278" s="24"/>
    </row>
    <row r="279" spans="1:6" x14ac:dyDescent="0.25">
      <c r="A279" s="45"/>
      <c r="B279" s="16" t="s">
        <v>6</v>
      </c>
      <c r="C279" s="17" t="s">
        <v>25</v>
      </c>
      <c r="D279" s="18" t="s">
        <v>26</v>
      </c>
      <c r="E279" s="17" t="s">
        <v>57</v>
      </c>
      <c r="F279" s="19" t="s">
        <v>27</v>
      </c>
    </row>
    <row r="280" spans="1:6" x14ac:dyDescent="0.25">
      <c r="A280" s="46">
        <f ca="1">DSUM(LBD,F279,B279:F280)</f>
        <v>687.24000000000012</v>
      </c>
      <c r="B280" s="28" t="str">
        <f>B278</f>
        <v>&lt;&gt;""</v>
      </c>
      <c r="C280" s="21">
        <f>C278</f>
        <v>2025</v>
      </c>
      <c r="D280" s="22" t="str">
        <f>D278</f>
        <v>Value</v>
      </c>
      <c r="E280" s="29" t="s">
        <v>5</v>
      </c>
      <c r="F280" s="2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</vt:lpstr>
      <vt:lpstr>BDD</vt:lpstr>
      <vt:lpstr>Prm</vt:lpstr>
      <vt:lpstr>TCD</vt:lpstr>
      <vt:lpstr>Synth</vt:lpstr>
      <vt:lpstr>Calc</vt:lpstr>
      <vt:lpstr>RChoixBU</vt:lpstr>
      <vt:lpstr>Synth!Zone_d_impression</vt:lpstr>
    </vt:vector>
  </TitlesOfParts>
  <Company>ONEPOINT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FRANCOIS</dc:creator>
  <cp:lastModifiedBy>Roger</cp:lastModifiedBy>
  <cp:lastPrinted>2021-12-30T14:46:19Z</cp:lastPrinted>
  <dcterms:created xsi:type="dcterms:W3CDTF">2021-12-06T10:03:43Z</dcterms:created>
  <dcterms:modified xsi:type="dcterms:W3CDTF">2022-01-06T17:43:10Z</dcterms:modified>
</cp:coreProperties>
</file>