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C64015D3-6D02-4524-B525-29DBAD1635BB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Accueil" sheetId="18" r:id="rId1"/>
    <sheet name="Sélection" sheetId="1" r:id="rId2"/>
    <sheet name="Fériés" sheetId="3" state="hidden" r:id="rId3"/>
    <sheet name="Menu déroulant" sheetId="19" state="hidden" r:id="rId4"/>
  </sheets>
  <definedNames>
    <definedName name="_xlnm._FilterDatabase" localSheetId="2" hidden="1">Fériés!$C$1:$C$16</definedName>
    <definedName name="_xlnm._FilterDatabase" localSheetId="1" hidden="1">Sélection!$A$8:$AF$128</definedName>
    <definedName name="AnEnC">2020</definedName>
  </definedNames>
  <calcPr calcId="181029"/>
</workbook>
</file>

<file path=xl/calcChain.xml><?xml version="1.0" encoding="utf-8"?>
<calcChain xmlns="http://schemas.openxmlformats.org/spreadsheetml/2006/main">
  <c r="C1" i="1" l="1"/>
  <c r="AF7" i="1" l="1"/>
  <c r="AF6" i="1"/>
  <c r="AF5" i="1"/>
  <c r="AF4" i="1"/>
  <c r="AF3" i="1"/>
  <c r="S7" i="1"/>
  <c r="S6" i="1"/>
  <c r="S5" i="1"/>
  <c r="S4" i="1"/>
  <c r="S3" i="1"/>
  <c r="F7" i="1"/>
  <c r="F6" i="1"/>
  <c r="F5" i="1"/>
  <c r="F4" i="1"/>
  <c r="F3" i="1"/>
  <c r="Y6" i="1" l="1"/>
  <c r="G6" i="1" l="1"/>
  <c r="H6" i="1"/>
  <c r="I6" i="1"/>
  <c r="J6" i="1"/>
  <c r="K6" i="1"/>
  <c r="L6" i="1"/>
  <c r="M6" i="1"/>
  <c r="N6" i="1"/>
  <c r="O6" i="1"/>
  <c r="P6" i="1"/>
  <c r="Q6" i="1"/>
  <c r="R6" i="1"/>
  <c r="A1" i="3"/>
  <c r="A17" i="3" s="1"/>
  <c r="AE7" i="1"/>
  <c r="AD7" i="1"/>
  <c r="AC7" i="1"/>
  <c r="AB7" i="1"/>
  <c r="AA7" i="1"/>
  <c r="Z7" i="1"/>
  <c r="Y7" i="1"/>
  <c r="X7" i="1"/>
  <c r="W7" i="1"/>
  <c r="V7" i="1"/>
  <c r="U7" i="1"/>
  <c r="T7" i="1"/>
  <c r="R7" i="1"/>
  <c r="Q7" i="1"/>
  <c r="P7" i="1"/>
  <c r="O7" i="1"/>
  <c r="N7" i="1"/>
  <c r="M7" i="1"/>
  <c r="L7" i="1"/>
  <c r="K7" i="1"/>
  <c r="J7" i="1"/>
  <c r="I7" i="1"/>
  <c r="H7" i="1"/>
  <c r="G7" i="1"/>
  <c r="AE6" i="1"/>
  <c r="AD6" i="1"/>
  <c r="AC6" i="1"/>
  <c r="AB6" i="1"/>
  <c r="AA6" i="1"/>
  <c r="Z6" i="1"/>
  <c r="X6" i="1"/>
  <c r="W6" i="1"/>
  <c r="V6" i="1"/>
  <c r="U6" i="1"/>
  <c r="T6" i="1"/>
  <c r="AE5" i="1"/>
  <c r="AD5" i="1"/>
  <c r="AC5" i="1"/>
  <c r="AB5" i="1"/>
  <c r="AA5" i="1"/>
  <c r="Z5" i="1"/>
  <c r="Y5" i="1"/>
  <c r="X5" i="1"/>
  <c r="W5" i="1"/>
  <c r="V5" i="1"/>
  <c r="U5" i="1"/>
  <c r="T5" i="1"/>
  <c r="R5" i="1"/>
  <c r="Q5" i="1"/>
  <c r="P5" i="1"/>
  <c r="O5" i="1"/>
  <c r="N5" i="1"/>
  <c r="M5" i="1"/>
  <c r="L5" i="1"/>
  <c r="K5" i="1"/>
  <c r="J5" i="1"/>
  <c r="I5" i="1"/>
  <c r="H5" i="1"/>
  <c r="G5" i="1"/>
  <c r="AE4" i="1"/>
  <c r="AD4" i="1"/>
  <c r="AC4" i="1"/>
  <c r="AB4" i="1"/>
  <c r="AA4" i="1"/>
  <c r="Z4" i="1"/>
  <c r="Y4" i="1"/>
  <c r="X4" i="1"/>
  <c r="W4" i="1"/>
  <c r="V4" i="1"/>
  <c r="U4" i="1"/>
  <c r="T4" i="1"/>
  <c r="R4" i="1"/>
  <c r="Q4" i="1"/>
  <c r="P4" i="1"/>
  <c r="O4" i="1"/>
  <c r="N4" i="1"/>
  <c r="M4" i="1"/>
  <c r="L4" i="1"/>
  <c r="K4" i="1"/>
  <c r="J4" i="1"/>
  <c r="I4" i="1"/>
  <c r="H4" i="1"/>
  <c r="G4" i="1"/>
  <c r="AE3" i="1"/>
  <c r="AD3" i="1"/>
  <c r="AC3" i="1"/>
  <c r="AB3" i="1"/>
  <c r="AA3" i="1"/>
  <c r="Z3" i="1"/>
  <c r="Y3" i="1"/>
  <c r="X3" i="1"/>
  <c r="W3" i="1"/>
  <c r="V3" i="1"/>
  <c r="U3" i="1"/>
  <c r="T3" i="1"/>
  <c r="R3" i="1"/>
  <c r="Q3" i="1"/>
  <c r="P3" i="1"/>
  <c r="O3" i="1"/>
  <c r="N3" i="1"/>
  <c r="M3" i="1"/>
  <c r="L3" i="1"/>
  <c r="K3" i="1"/>
  <c r="J3" i="1"/>
  <c r="I3" i="1"/>
  <c r="H3" i="1"/>
  <c r="G3" i="1"/>
  <c r="C2" i="3" l="1"/>
  <c r="S1" i="1" s="1"/>
  <c r="C5" i="3"/>
  <c r="V1" i="1" s="1"/>
  <c r="C6" i="3"/>
  <c r="W1" i="1" s="1"/>
  <c r="C10" i="3"/>
  <c r="AA1" i="1" s="1"/>
  <c r="C11" i="3"/>
  <c r="AB1" i="1" s="1"/>
  <c r="C12" i="3"/>
  <c r="AC1" i="1" s="1"/>
  <c r="C13" i="3"/>
  <c r="AD1" i="1" s="1"/>
  <c r="C18" i="3"/>
  <c r="F1" i="1" s="1"/>
  <c r="A31" i="3"/>
  <c r="C31" i="3" s="1"/>
  <c r="C30" i="3"/>
  <c r="R1" i="1" s="1"/>
  <c r="C29" i="3"/>
  <c r="Q1" i="1" s="1"/>
  <c r="C28" i="3"/>
  <c r="P1" i="1" s="1"/>
  <c r="C27" i="3"/>
  <c r="O1" i="1" s="1"/>
  <c r="C26" i="3"/>
  <c r="N1" i="1" s="1"/>
  <c r="C22" i="3"/>
  <c r="J1" i="1" s="1"/>
  <c r="C21" i="3"/>
  <c r="I1" i="1" s="1"/>
  <c r="C19" i="3"/>
  <c r="G1" i="1" s="1"/>
  <c r="C3" i="3"/>
  <c r="T1" i="1" s="1"/>
  <c r="C14" i="3"/>
  <c r="AE1" i="1" s="1"/>
  <c r="A15" i="3"/>
  <c r="C15" i="3" s="1"/>
  <c r="AF1" i="1" s="1"/>
  <c r="C25" i="3" l="1"/>
  <c r="M1" i="1" s="1"/>
  <c r="C24" i="3"/>
  <c r="L1" i="1" s="1"/>
  <c r="C23" i="3"/>
  <c r="K1" i="1" s="1"/>
  <c r="C20" i="3"/>
  <c r="H1" i="1" s="1"/>
  <c r="C8" i="3"/>
  <c r="Y1" i="1" s="1"/>
  <c r="C7" i="3"/>
  <c r="X1" i="1" s="1"/>
  <c r="C9" i="3"/>
  <c r="Z1" i="1" s="1"/>
  <c r="C4" i="3"/>
  <c r="U1" i="1" s="1"/>
  <c r="C2" i="1" l="1"/>
  <c r="D2" i="1"/>
  <c r="E62" i="1" l="1"/>
  <c r="E79" i="1"/>
  <c r="E68" i="1"/>
  <c r="E38" i="1"/>
  <c r="E60" i="1"/>
  <c r="E71" i="1"/>
  <c r="E85" i="1"/>
  <c r="E104" i="1"/>
  <c r="E27" i="1"/>
  <c r="E14" i="1"/>
  <c r="E15" i="1"/>
  <c r="E25" i="1"/>
  <c r="E73" i="1"/>
  <c r="E45" i="1"/>
  <c r="E124" i="1"/>
  <c r="E12" i="1"/>
  <c r="E58" i="1"/>
  <c r="E97" i="1"/>
  <c r="E78" i="1"/>
  <c r="E66" i="1"/>
  <c r="E56" i="1"/>
  <c r="E31" i="1"/>
  <c r="E121" i="1"/>
  <c r="E86" i="1"/>
  <c r="E102" i="1"/>
  <c r="E90" i="1"/>
  <c r="E106" i="1"/>
  <c r="E47" i="1"/>
  <c r="E9" i="1"/>
  <c r="E116" i="1"/>
  <c r="E57" i="1"/>
  <c r="E103" i="1"/>
  <c r="E80" i="1"/>
  <c r="E70" i="1"/>
  <c r="E61" i="1"/>
  <c r="E20" i="1"/>
  <c r="E110" i="1"/>
  <c r="E82" i="1"/>
  <c r="E67" i="1"/>
  <c r="E99" i="1"/>
  <c r="E19" i="1"/>
  <c r="E42" i="1"/>
  <c r="E127" i="1"/>
  <c r="E115" i="1"/>
  <c r="E105" i="1"/>
  <c r="E74" i="1"/>
  <c r="E34" i="1"/>
  <c r="E87" i="1"/>
  <c r="E64" i="1"/>
  <c r="E32" i="1"/>
  <c r="E96" i="1"/>
  <c r="E51" i="1"/>
  <c r="E53" i="1"/>
  <c r="E69" i="1"/>
  <c r="E29" i="1"/>
  <c r="E44" i="1"/>
  <c r="E39" i="1"/>
  <c r="E26" i="1"/>
  <c r="E59" i="1"/>
  <c r="E119" i="1"/>
  <c r="E33" i="1"/>
  <c r="E63" i="1"/>
  <c r="E54" i="1"/>
  <c r="E11" i="1"/>
  <c r="E89" i="1"/>
  <c r="E123" i="1"/>
  <c r="E95" i="1"/>
  <c r="E55" i="1"/>
  <c r="E93" i="1"/>
  <c r="E36" i="1"/>
  <c r="E126" i="1"/>
  <c r="E111" i="1"/>
  <c r="E83" i="1"/>
  <c r="E118" i="1"/>
  <c r="E122" i="1"/>
  <c r="E52" i="1"/>
  <c r="E125" i="1"/>
  <c r="E41" i="1"/>
  <c r="E109" i="1"/>
  <c r="E49" i="1"/>
  <c r="E21" i="1"/>
  <c r="E112" i="1"/>
  <c r="E98" i="1"/>
  <c r="E75" i="1"/>
  <c r="E76" i="1"/>
  <c r="E84" i="1"/>
  <c r="E100" i="1"/>
  <c r="E72" i="1"/>
  <c r="E77" i="1"/>
  <c r="E107" i="1"/>
  <c r="E94" i="1"/>
  <c r="E10" i="1"/>
  <c r="E88" i="1"/>
  <c r="E13" i="1"/>
  <c r="E35" i="1"/>
  <c r="E30" i="1"/>
  <c r="E17" i="1"/>
  <c r="E65" i="1"/>
  <c r="E37" i="1"/>
  <c r="E22" i="1"/>
  <c r="E128" i="1"/>
  <c r="E24" i="1"/>
  <c r="E114" i="1"/>
  <c r="E120" i="1"/>
  <c r="E92" i="1"/>
  <c r="E113" i="1"/>
  <c r="E28" i="1"/>
  <c r="E117" i="1"/>
  <c r="E16" i="1"/>
  <c r="E18" i="1"/>
  <c r="E108" i="1"/>
  <c r="E40" i="1"/>
  <c r="E101" i="1"/>
  <c r="E43" i="1"/>
  <c r="E48" i="1"/>
  <c r="E23" i="1"/>
  <c r="E91" i="1"/>
  <c r="E46" i="1"/>
  <c r="E81" i="1"/>
  <c r="E50" i="1"/>
</calcChain>
</file>

<file path=xl/sharedStrings.xml><?xml version="1.0" encoding="utf-8"?>
<sst xmlns="http://schemas.openxmlformats.org/spreadsheetml/2006/main" count="734" uniqueCount="80">
  <si>
    <t>50VV1</t>
  </si>
  <si>
    <t>BF4</t>
  </si>
  <si>
    <t>WE</t>
  </si>
  <si>
    <t>50VV2</t>
  </si>
  <si>
    <t>50 VJ2</t>
  </si>
  <si>
    <t>AFM</t>
  </si>
  <si>
    <t>70WJ</t>
  </si>
  <si>
    <t>90A2V</t>
  </si>
  <si>
    <t>B2</t>
  </si>
  <si>
    <t>A2</t>
  </si>
  <si>
    <t>70WL</t>
  </si>
  <si>
    <t>A1</t>
  </si>
  <si>
    <t>BL2a</t>
  </si>
  <si>
    <t>BFM</t>
  </si>
  <si>
    <t>AL2a</t>
  </si>
  <si>
    <t>B1</t>
  </si>
  <si>
    <t>AL1b</t>
  </si>
  <si>
    <t>50VL1</t>
  </si>
  <si>
    <t>80 B5</t>
  </si>
  <si>
    <t>90B</t>
  </si>
  <si>
    <t>90F</t>
  </si>
  <si>
    <t>BL1a</t>
  </si>
  <si>
    <t>50 BL</t>
  </si>
  <si>
    <t>DS1s</t>
  </si>
  <si>
    <t>50 VJ1</t>
  </si>
  <si>
    <t>DS16</t>
  </si>
  <si>
    <t>50jvsd</t>
  </si>
  <si>
    <t>90BF1</t>
  </si>
  <si>
    <t>DP170</t>
  </si>
  <si>
    <t>50VL2</t>
  </si>
  <si>
    <t>AL1a</t>
  </si>
  <si>
    <t>50K</t>
  </si>
  <si>
    <t>DS7</t>
  </si>
  <si>
    <t>AF4</t>
  </si>
  <si>
    <t>VS4s</t>
  </si>
  <si>
    <t>80G3</t>
  </si>
  <si>
    <t>80 mM V2S2D2</t>
  </si>
  <si>
    <t>S2</t>
  </si>
  <si>
    <t>DS11</t>
  </si>
  <si>
    <t>90PF1</t>
  </si>
  <si>
    <t>50MSD</t>
  </si>
  <si>
    <t>80A</t>
  </si>
  <si>
    <t>Nouvel an</t>
  </si>
  <si>
    <t>Fête du travail</t>
  </si>
  <si>
    <t>Victoire 1945</t>
  </si>
  <si>
    <t>Ascension</t>
  </si>
  <si>
    <t>Fête Nationale</t>
  </si>
  <si>
    <t>Assomption</t>
  </si>
  <si>
    <t>Toussaint</t>
  </si>
  <si>
    <t>Armistice 1918</t>
  </si>
  <si>
    <t>Noël</t>
  </si>
  <si>
    <t>Férié</t>
  </si>
  <si>
    <t>Date</t>
  </si>
  <si>
    <t>Dimanche de Pâques</t>
  </si>
  <si>
    <t>Lundi de Pâques</t>
  </si>
  <si>
    <t>Dimanche de Pentecôte</t>
  </si>
  <si>
    <t>Lundi de Pentecôte</t>
  </si>
  <si>
    <t>Férié à traiter:</t>
  </si>
  <si>
    <t>Période de référence:</t>
  </si>
  <si>
    <t>AGENTS</t>
  </si>
  <si>
    <t>EQUIPE</t>
  </si>
  <si>
    <t>ACTIF</t>
  </si>
  <si>
    <t>TYPE</t>
  </si>
  <si>
    <t>AGENT</t>
  </si>
  <si>
    <t>INTERVENTION</t>
  </si>
  <si>
    <t>CHEF D'EQUIPE</t>
  </si>
  <si>
    <t>CHEF DE SERVICE</t>
  </si>
  <si>
    <t>HS</t>
  </si>
  <si>
    <t>RECUP</t>
  </si>
  <si>
    <t>Bienvenue sur</t>
  </si>
  <si>
    <t>Votre gestionnaire des jours fériés</t>
  </si>
  <si>
    <t>~ Cardinal ~</t>
  </si>
  <si>
    <t>Sélectionnez le jour férié à traiter:</t>
  </si>
  <si>
    <t>VACATAIRE</t>
  </si>
  <si>
    <t>Etape 1</t>
  </si>
  <si>
    <t>B2m</t>
  </si>
  <si>
    <t>A1m</t>
  </si>
  <si>
    <t>B1m</t>
  </si>
  <si>
    <t>A1v</t>
  </si>
  <si>
    <t>AFHEEOFP MJIJOPJPP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</si>
</sst>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2"/>
      <color rgb="FF993300"/>
      <name val="French Script MT"/>
      <family val="4"/>
    </font>
    <font>
      <sz val="48"/>
      <color rgb="FF993300"/>
      <name val="French Script MT"/>
      <family val="4"/>
    </font>
    <font>
      <sz val="26"/>
      <color theme="1"/>
      <name val="French Script MT"/>
      <family val="4"/>
    </font>
    <font>
      <sz val="48"/>
      <color theme="1"/>
      <name val="French Script MT"/>
      <family val="4"/>
    </font>
    <font>
      <sz val="11"/>
      <name val="Calibri"/>
      <family val="2"/>
      <scheme val="minor"/>
    </font>
    <font>
      <u/>
      <sz val="36"/>
      <color rgb="FF993300"/>
      <name val="French Script MT"/>
      <family val="4"/>
    </font>
    <font>
      <sz val="32"/>
      <color theme="1"/>
      <name val="French Script MT"/>
      <family val="4"/>
    </font>
    <font>
      <u/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rgb="FF993300"/>
      </left>
      <right/>
      <top style="thin">
        <color rgb="FF993300"/>
      </top>
      <bottom/>
      <diagonal/>
    </border>
    <border>
      <left/>
      <right/>
      <top style="thin">
        <color rgb="FF993300"/>
      </top>
      <bottom/>
      <diagonal/>
    </border>
    <border>
      <left/>
      <right style="thin">
        <color rgb="FF993300"/>
      </right>
      <top style="thin">
        <color rgb="FF993300"/>
      </top>
      <bottom/>
      <diagonal/>
    </border>
    <border>
      <left style="thin">
        <color rgb="FF993300"/>
      </left>
      <right/>
      <top/>
      <bottom/>
      <diagonal/>
    </border>
    <border>
      <left/>
      <right style="thin">
        <color rgb="FF993300"/>
      </right>
      <top/>
      <bottom/>
      <diagonal/>
    </border>
    <border>
      <left style="thin">
        <color rgb="FF993300"/>
      </left>
      <right/>
      <top/>
      <bottom style="thin">
        <color rgb="FF993300"/>
      </bottom>
      <diagonal/>
    </border>
    <border>
      <left/>
      <right/>
      <top/>
      <bottom style="thin">
        <color rgb="FF993300"/>
      </bottom>
      <diagonal/>
    </border>
    <border>
      <left/>
      <right style="thin">
        <color rgb="FF993300"/>
      </right>
      <top/>
      <bottom style="thin">
        <color rgb="FF9933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left"/>
    </xf>
    <xf numFmtId="0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1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35" borderId="0" xfId="0" applyFill="1"/>
    <xf numFmtId="0" fontId="0" fillId="35" borderId="0" xfId="0" applyFill="1" applyAlignment="1">
      <alignment horizontal="center"/>
    </xf>
    <xf numFmtId="0" fontId="0" fillId="37" borderId="0" xfId="0" applyFill="1"/>
    <xf numFmtId="0" fontId="0" fillId="0" borderId="0" xfId="0" applyFill="1" applyBorder="1" applyAlignment="1">
      <alignment horizontal="center"/>
    </xf>
    <xf numFmtId="0" fontId="27" fillId="35" borderId="0" xfId="0" applyFont="1" applyFill="1" applyAlignment="1">
      <alignment horizontal="center"/>
    </xf>
    <xf numFmtId="0" fontId="27" fillId="35" borderId="0" xfId="0" applyFont="1" applyFill="1" applyAlignment="1">
      <alignment vertical="center"/>
    </xf>
    <xf numFmtId="0" fontId="29" fillId="35" borderId="0" xfId="0" applyFont="1" applyFill="1"/>
    <xf numFmtId="14" fontId="0" fillId="0" borderId="0" xfId="0" applyNumberFormat="1" applyFill="1" applyBorder="1" applyAlignment="1">
      <alignment horizontal="center" vertical="center"/>
    </xf>
    <xf numFmtId="164" fontId="21" fillId="37" borderId="0" xfId="0" applyNumberFormat="1" applyFont="1" applyFill="1" applyBorder="1" applyAlignment="1" applyProtection="1">
      <alignment vertical="center"/>
    </xf>
    <xf numFmtId="164" fontId="23" fillId="35" borderId="13" xfId="0" applyNumberFormat="1" applyFont="1" applyFill="1" applyBorder="1" applyAlignment="1" applyProtection="1">
      <alignment horizontal="center" vertical="center"/>
    </xf>
    <xf numFmtId="164" fontId="19" fillId="37" borderId="30" xfId="0" applyNumberFormat="1" applyFont="1" applyFill="1" applyBorder="1" applyAlignment="1" applyProtection="1">
      <alignment horizontal="center" vertical="center"/>
    </xf>
    <xf numFmtId="164" fontId="20" fillId="39" borderId="22" xfId="0" applyNumberFormat="1" applyFont="1" applyFill="1" applyBorder="1" applyAlignment="1" applyProtection="1">
      <alignment horizontal="center" vertical="center"/>
    </xf>
    <xf numFmtId="164" fontId="20" fillId="39" borderId="12" xfId="0" applyNumberFormat="1" applyFont="1" applyFill="1" applyBorder="1" applyAlignment="1" applyProtection="1">
      <alignment horizontal="center" vertical="center"/>
    </xf>
    <xf numFmtId="164" fontId="20" fillId="33" borderId="12" xfId="0" applyNumberFormat="1" applyFont="1" applyFill="1" applyBorder="1" applyAlignment="1" applyProtection="1">
      <alignment horizontal="center" vertical="center"/>
    </xf>
    <xf numFmtId="164" fontId="21" fillId="37" borderId="0" xfId="0" applyNumberFormat="1" applyFont="1" applyFill="1" applyBorder="1" applyAlignment="1" applyProtection="1">
      <alignment vertical="center" wrapText="1"/>
    </xf>
    <xf numFmtId="164" fontId="23" fillId="35" borderId="16" xfId="0" applyNumberFormat="1" applyFont="1" applyFill="1" applyBorder="1" applyAlignment="1" applyProtection="1">
      <alignment horizontal="center" vertical="center" wrapText="1"/>
    </xf>
    <xf numFmtId="164" fontId="24" fillId="35" borderId="17" xfId="0" applyNumberFormat="1" applyFont="1" applyFill="1" applyBorder="1" applyAlignment="1" applyProtection="1">
      <alignment horizontal="center" vertical="center"/>
    </xf>
    <xf numFmtId="164" fontId="24" fillId="35" borderId="18" xfId="0" applyNumberFormat="1" applyFont="1" applyFill="1" applyBorder="1" applyAlignment="1" applyProtection="1">
      <alignment horizontal="center" vertical="center"/>
    </xf>
    <xf numFmtId="0" fontId="19" fillId="37" borderId="30" xfId="0" applyFont="1" applyFill="1" applyBorder="1" applyAlignment="1" applyProtection="1">
      <alignment horizontal="center"/>
    </xf>
    <xf numFmtId="0" fontId="19" fillId="39" borderId="22" xfId="0" applyFont="1" applyFill="1" applyBorder="1" applyAlignment="1" applyProtection="1">
      <alignment horizontal="center" vertical="center" wrapText="1"/>
    </xf>
    <xf numFmtId="0" fontId="19" fillId="39" borderId="12" xfId="0" applyFont="1" applyFill="1" applyBorder="1" applyAlignment="1" applyProtection="1">
      <alignment horizontal="center" vertical="center" wrapText="1"/>
    </xf>
    <xf numFmtId="0" fontId="19" fillId="33" borderId="12" xfId="0" applyFont="1" applyFill="1" applyBorder="1" applyAlignment="1" applyProtection="1">
      <alignment horizontal="center" vertical="center" wrapText="1"/>
    </xf>
    <xf numFmtId="0" fontId="0" fillId="37" borderId="0" xfId="0" applyFill="1" applyBorder="1" applyAlignment="1" applyProtection="1"/>
    <xf numFmtId="0" fontId="0" fillId="37" borderId="26" xfId="0" applyFill="1" applyBorder="1" applyAlignment="1" applyProtection="1"/>
    <xf numFmtId="0" fontId="19" fillId="39" borderId="24" xfId="0" applyFont="1" applyFill="1" applyBorder="1" applyAlignment="1" applyProtection="1">
      <alignment horizontal="center" vertical="center"/>
    </xf>
    <xf numFmtId="0" fontId="19" fillId="33" borderId="24" xfId="0" applyFont="1" applyFill="1" applyBorder="1" applyAlignment="1" applyProtection="1">
      <alignment horizontal="center" vertical="center"/>
    </xf>
    <xf numFmtId="0" fontId="19" fillId="39" borderId="23" xfId="0" applyFont="1" applyFill="1" applyBorder="1" applyAlignment="1" applyProtection="1">
      <alignment horizontal="center" vertical="center"/>
    </xf>
    <xf numFmtId="0" fontId="19" fillId="33" borderId="23" xfId="0" applyFont="1" applyFill="1" applyBorder="1" applyAlignment="1" applyProtection="1">
      <alignment horizontal="center" vertical="center"/>
    </xf>
    <xf numFmtId="0" fontId="20" fillId="37" borderId="0" xfId="0" applyFont="1" applyFill="1" applyBorder="1" applyAlignment="1" applyProtection="1"/>
    <xf numFmtId="0" fontId="20" fillId="37" borderId="26" xfId="0" applyFont="1" applyFill="1" applyBorder="1" applyAlignment="1" applyProtection="1"/>
    <xf numFmtId="0" fontId="0" fillId="37" borderId="0" xfId="0" applyFill="1" applyBorder="1" applyAlignment="1" applyProtection="1">
      <alignment vertical="top"/>
    </xf>
    <xf numFmtId="0" fontId="0" fillId="37" borderId="26" xfId="0" applyFill="1" applyBorder="1" applyAlignment="1" applyProtection="1">
      <alignment vertical="top"/>
    </xf>
    <xf numFmtId="0" fontId="32" fillId="35" borderId="11" xfId="0" applyFont="1" applyFill="1" applyBorder="1" applyAlignment="1" applyProtection="1">
      <alignment horizontal="center" vertical="center"/>
    </xf>
    <xf numFmtId="0" fontId="20" fillId="35" borderId="22" xfId="0" applyFont="1" applyFill="1" applyBorder="1" applyAlignment="1" applyProtection="1">
      <alignment horizontal="center" vertical="center"/>
    </xf>
    <xf numFmtId="0" fontId="20" fillId="35" borderId="12" xfId="0" applyFont="1" applyFill="1" applyBorder="1" applyAlignment="1" applyProtection="1">
      <alignment horizontal="center" vertical="center"/>
    </xf>
    <xf numFmtId="0" fontId="20" fillId="35" borderId="25" xfId="0" applyFont="1" applyFill="1" applyBorder="1" applyAlignment="1" applyProtection="1">
      <alignment horizontal="center" vertical="center"/>
    </xf>
    <xf numFmtId="0" fontId="20" fillId="35" borderId="29" xfId="0" applyFont="1" applyFill="1" applyBorder="1" applyAlignment="1" applyProtection="1">
      <alignment horizontal="center" vertical="center"/>
    </xf>
    <xf numFmtId="0" fontId="20" fillId="36" borderId="0" xfId="0" applyFont="1" applyFill="1" applyBorder="1" applyAlignment="1" applyProtection="1">
      <alignment vertical="center"/>
    </xf>
    <xf numFmtId="0" fontId="19" fillId="35" borderId="22" xfId="0" applyFont="1" applyFill="1" applyBorder="1" applyAlignment="1" applyProtection="1"/>
    <xf numFmtId="0" fontId="19" fillId="0" borderId="19" xfId="0" applyFont="1" applyFill="1" applyBorder="1" applyAlignment="1" applyProtection="1">
      <alignment horizontal="center"/>
    </xf>
    <xf numFmtId="0" fontId="0" fillId="0" borderId="0" xfId="0" applyAlignment="1" applyProtection="1"/>
    <xf numFmtId="0" fontId="0" fillId="0" borderId="20" xfId="0" applyFill="1" applyBorder="1" applyAlignment="1" applyProtection="1"/>
    <xf numFmtId="0" fontId="0" fillId="40" borderId="19" xfId="0" applyFill="1" applyBorder="1" applyAlignment="1" applyProtection="1"/>
    <xf numFmtId="0" fontId="0" fillId="35" borderId="22" xfId="0" applyFill="1" applyBorder="1" applyAlignment="1" applyProtection="1"/>
    <xf numFmtId="0" fontId="0" fillId="35" borderId="12" xfId="0" applyFill="1" applyBorder="1" applyAlignment="1" applyProtection="1"/>
    <xf numFmtId="0" fontId="0" fillId="40" borderId="20" xfId="0" applyFill="1" applyBorder="1" applyAlignment="1" applyProtection="1"/>
    <xf numFmtId="0" fontId="0" fillId="0" borderId="0" xfId="0" applyFill="1" applyAlignment="1" applyProtection="1"/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ont="1" applyAlignment="1" applyProtection="1">
      <protection locked="0"/>
    </xf>
    <xf numFmtId="0" fontId="0" fillId="0" borderId="28" xfId="0" applyBorder="1" applyAlignment="1" applyProtection="1">
      <protection locked="0"/>
    </xf>
    <xf numFmtId="0" fontId="0" fillId="0" borderId="19" xfId="0" applyFill="1" applyBorder="1" applyAlignment="1" applyProtection="1">
      <alignment horizontal="left"/>
      <protection locked="0"/>
    </xf>
    <xf numFmtId="0" fontId="19" fillId="35" borderId="25" xfId="0" applyFont="1" applyFill="1" applyBorder="1" applyAlignment="1" applyProtection="1">
      <protection locked="0"/>
    </xf>
    <xf numFmtId="0" fontId="20" fillId="34" borderId="27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0" fillId="34" borderId="12" xfId="0" applyFont="1" applyFill="1" applyBorder="1" applyAlignment="1" applyProtection="1">
      <alignment horizontal="center"/>
      <protection locked="0"/>
    </xf>
    <xf numFmtId="0" fontId="0" fillId="0" borderId="19" xfId="0" applyFill="1" applyBorder="1" applyAlignment="1" applyProtection="1">
      <protection locked="0"/>
    </xf>
    <xf numFmtId="0" fontId="20" fillId="34" borderId="12" xfId="0" applyNumberFormat="1" applyFont="1" applyFill="1" applyBorder="1" applyAlignment="1" applyProtection="1">
      <alignment horizontal="center"/>
      <protection locked="0"/>
    </xf>
    <xf numFmtId="0" fontId="0" fillId="0" borderId="20" xfId="0" applyFill="1" applyBorder="1" applyAlignment="1" applyProtection="1">
      <protection locked="0"/>
    </xf>
    <xf numFmtId="0" fontId="20" fillId="34" borderId="12" xfId="0" applyFont="1" applyFill="1" applyBorder="1" applyAlignment="1" applyProtection="1">
      <protection locked="0"/>
    </xf>
    <xf numFmtId="0" fontId="0" fillId="40" borderId="19" xfId="0" applyFill="1" applyBorder="1" applyAlignment="1" applyProtection="1">
      <protection locked="0"/>
    </xf>
    <xf numFmtId="0" fontId="0" fillId="35" borderId="21" xfId="0" applyFill="1" applyBorder="1" applyAlignment="1" applyProtection="1">
      <protection locked="0"/>
    </xf>
    <xf numFmtId="0" fontId="20" fillId="34" borderId="22" xfId="0" applyFont="1" applyFill="1" applyBorder="1" applyAlignment="1" applyProtection="1">
      <protection locked="0"/>
    </xf>
    <xf numFmtId="0" fontId="0" fillId="40" borderId="20" xfId="0" applyFill="1" applyBorder="1" applyAlignment="1" applyProtection="1">
      <protection locked="0"/>
    </xf>
    <xf numFmtId="0" fontId="0" fillId="0" borderId="0" xfId="0" applyFill="1" applyAlignment="1" applyProtection="1">
      <protection locked="0"/>
    </xf>
    <xf numFmtId="0" fontId="28" fillId="35" borderId="0" xfId="0" applyFont="1" applyFill="1" applyAlignment="1">
      <alignment vertical="center"/>
    </xf>
    <xf numFmtId="0" fontId="31" fillId="35" borderId="0" xfId="0" applyFont="1" applyFill="1" applyAlignment="1">
      <alignment vertical="top"/>
    </xf>
    <xf numFmtId="0" fontId="19" fillId="35" borderId="12" xfId="0" applyFont="1" applyFill="1" applyBorder="1" applyAlignment="1" applyProtection="1">
      <protection locked="0"/>
    </xf>
    <xf numFmtId="0" fontId="26" fillId="35" borderId="0" xfId="0" applyFont="1" applyFill="1" applyAlignment="1">
      <alignment horizontal="center" vertical="center"/>
    </xf>
    <xf numFmtId="0" fontId="25" fillId="35" borderId="0" xfId="0" applyFont="1" applyFill="1" applyAlignment="1">
      <alignment horizontal="center" vertical="center"/>
    </xf>
    <xf numFmtId="0" fontId="30" fillId="35" borderId="0" xfId="0" applyFont="1" applyFill="1" applyAlignment="1">
      <alignment horizontal="center" vertical="top"/>
    </xf>
    <xf numFmtId="0" fontId="27" fillId="35" borderId="0" xfId="0" applyFont="1" applyFill="1" applyAlignment="1">
      <alignment horizontal="center" vertical="center"/>
    </xf>
    <xf numFmtId="0" fontId="31" fillId="38" borderId="31" xfId="0" applyFont="1" applyFill="1" applyBorder="1" applyAlignment="1" applyProtection="1">
      <alignment horizontal="center" vertical="top"/>
      <protection locked="0"/>
    </xf>
    <xf numFmtId="0" fontId="31" fillId="38" borderId="32" xfId="0" applyFont="1" applyFill="1" applyBorder="1" applyAlignment="1" applyProtection="1">
      <alignment horizontal="center" vertical="top"/>
      <protection locked="0"/>
    </xf>
    <xf numFmtId="0" fontId="31" fillId="38" borderId="33" xfId="0" applyFont="1" applyFill="1" applyBorder="1" applyAlignment="1" applyProtection="1">
      <alignment horizontal="center" vertical="top"/>
      <protection locked="0"/>
    </xf>
    <xf numFmtId="0" fontId="31" fillId="38" borderId="34" xfId="0" applyFont="1" applyFill="1" applyBorder="1" applyAlignment="1" applyProtection="1">
      <alignment horizontal="center" vertical="top"/>
      <protection locked="0"/>
    </xf>
    <xf numFmtId="0" fontId="31" fillId="38" borderId="0" xfId="0" applyFont="1" applyFill="1" applyAlignment="1" applyProtection="1">
      <alignment horizontal="center" vertical="top"/>
      <protection locked="0"/>
    </xf>
    <xf numFmtId="0" fontId="31" fillId="38" borderId="35" xfId="0" applyFont="1" applyFill="1" applyBorder="1" applyAlignment="1" applyProtection="1">
      <alignment horizontal="center" vertical="top"/>
      <protection locked="0"/>
    </xf>
    <xf numFmtId="0" fontId="31" fillId="38" borderId="36" xfId="0" applyFont="1" applyFill="1" applyBorder="1" applyAlignment="1" applyProtection="1">
      <alignment horizontal="center" vertical="top"/>
      <protection locked="0"/>
    </xf>
    <xf numFmtId="0" fontId="31" fillId="38" borderId="37" xfId="0" applyFont="1" applyFill="1" applyBorder="1" applyAlignment="1" applyProtection="1">
      <alignment horizontal="center" vertical="top"/>
      <protection locked="0"/>
    </xf>
    <xf numFmtId="0" fontId="31" fillId="38" borderId="38" xfId="0" applyFont="1" applyFill="1" applyBorder="1" applyAlignment="1" applyProtection="1">
      <alignment horizontal="center" vertical="top"/>
      <protection locked="0"/>
    </xf>
    <xf numFmtId="164" fontId="24" fillId="35" borderId="14" xfId="0" applyNumberFormat="1" applyFont="1" applyFill="1" applyBorder="1" applyAlignment="1" applyProtection="1">
      <alignment horizontal="center" vertical="center"/>
    </xf>
    <xf numFmtId="164" fontId="24" fillId="35" borderId="15" xfId="0" applyNumberFormat="1" applyFont="1" applyFill="1" applyBorder="1" applyAlignment="1" applyProtection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7"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FF9933"/>
          </stop>
        </gradientFill>
      </fill>
    </dxf>
    <dxf>
      <fill>
        <gradientFill>
          <stop position="0">
            <color theme="0"/>
          </stop>
          <stop position="1">
            <color rgb="FF99FF99"/>
          </stop>
        </gradientFill>
      </fill>
    </dxf>
    <dxf>
      <fill>
        <patternFill>
          <bgColor rgb="FFFFD7FF"/>
        </patternFill>
      </fill>
    </dxf>
    <dxf>
      <fill>
        <gradientFill>
          <stop position="0">
            <color theme="8" tint="0.80001220740379042"/>
          </stop>
          <stop position="1">
            <color rgb="FF66CCFF"/>
          </stop>
        </gradientFill>
      </fill>
    </dxf>
    <dxf>
      <fill>
        <gradientFill>
          <stop position="0">
            <color theme="8" tint="0.80001220740379042"/>
          </stop>
          <stop position="1">
            <color rgb="FFFF7C80"/>
          </stop>
        </gradientFill>
      </fill>
    </dxf>
    <dxf>
      <fill>
        <patternFill>
          <bgColor theme="0"/>
        </patternFill>
      </fill>
    </dxf>
    <dxf>
      <fill>
        <patternFill patternType="solid">
          <fgColor auto="1"/>
          <bgColor rgb="FFD9D9D9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93300"/>
      <color rgb="FFFFCCFF"/>
      <color rgb="FFCCCCFF"/>
      <color rgb="FFFFCCCC"/>
      <color rgb="FFFF9999"/>
      <color rgb="FFCC9900"/>
      <color rgb="FFFFDCFF"/>
      <color rgb="FFD9D9D9"/>
      <color rgb="FFF2F2F2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9.png"/><Relationship Id="rId3" Type="http://schemas.openxmlformats.org/officeDocument/2006/relationships/image" Target="../media/image2.svg"/><Relationship Id="rId7" Type="http://schemas.openxmlformats.org/officeDocument/2006/relationships/hyperlink" Target="#Retenus!A1"/><Relationship Id="rId12" Type="http://schemas.openxmlformats.org/officeDocument/2006/relationships/image" Target="../media/image8.svg"/><Relationship Id="rId2" Type="http://schemas.openxmlformats.org/officeDocument/2006/relationships/image" Target="../media/image1.png"/><Relationship Id="rId1" Type="http://schemas.openxmlformats.org/officeDocument/2006/relationships/hyperlink" Target="#S&#233;lection!A1"/><Relationship Id="rId6" Type="http://schemas.openxmlformats.org/officeDocument/2006/relationships/image" Target="../media/image4.svg"/><Relationship Id="rId11" Type="http://schemas.openxmlformats.org/officeDocument/2006/relationships/image" Target="../media/image7.png"/><Relationship Id="rId5" Type="http://schemas.openxmlformats.org/officeDocument/2006/relationships/image" Target="../media/image3.png"/><Relationship Id="rId10" Type="http://schemas.openxmlformats.org/officeDocument/2006/relationships/hyperlink" Target="#Agents!A1"/><Relationship Id="rId4" Type="http://schemas.openxmlformats.org/officeDocument/2006/relationships/hyperlink" Target="#Inscriptions!A1"/><Relationship Id="rId9" Type="http://schemas.openxmlformats.org/officeDocument/2006/relationships/image" Target="../media/image6.svg"/><Relationship Id="rId14" Type="http://schemas.openxmlformats.org/officeDocument/2006/relationships/image" Target="../media/image10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Accueil!A1"/><Relationship Id="rId3" Type="http://schemas.openxmlformats.org/officeDocument/2006/relationships/image" Target="../media/image13.png"/><Relationship Id="rId7" Type="http://schemas.openxmlformats.org/officeDocument/2006/relationships/image" Target="../media/image16.svg"/><Relationship Id="rId2" Type="http://schemas.openxmlformats.org/officeDocument/2006/relationships/image" Target="../media/image12.svg"/><Relationship Id="rId1" Type="http://schemas.openxmlformats.org/officeDocument/2006/relationships/image" Target="../media/image11.png"/><Relationship Id="rId6" Type="http://schemas.openxmlformats.org/officeDocument/2006/relationships/image" Target="../media/image15.png"/><Relationship Id="rId5" Type="http://schemas.openxmlformats.org/officeDocument/2006/relationships/hyperlink" Target="#'Tirage au sort'!A1"/><Relationship Id="rId10" Type="http://schemas.openxmlformats.org/officeDocument/2006/relationships/image" Target="../media/image18.svg"/><Relationship Id="rId4" Type="http://schemas.openxmlformats.org/officeDocument/2006/relationships/image" Target="../media/image14.svg"/><Relationship Id="rId9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91678</xdr:colOff>
      <xdr:row>26</xdr:row>
      <xdr:rowOff>88110</xdr:rowOff>
    </xdr:from>
    <xdr:to>
      <xdr:col>9</xdr:col>
      <xdr:colOff>216624</xdr:colOff>
      <xdr:row>31</xdr:row>
      <xdr:rowOff>102934</xdr:rowOff>
    </xdr:to>
    <xdr:pic>
      <xdr:nvPicPr>
        <xdr:cNvPr id="2" name="Graphique 1" descr="Palett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9DE221-7057-4BC5-B99A-23619ED11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rcRect/>
        <a:stretch/>
      </xdr:blipFill>
      <xdr:spPr>
        <a:xfrm>
          <a:off x="6187678" y="5079210"/>
          <a:ext cx="886946" cy="967324"/>
        </a:xfrm>
        <a:prstGeom prst="rect">
          <a:avLst/>
        </a:prstGeom>
      </xdr:spPr>
    </xdr:pic>
    <xdr:clientData/>
  </xdr:twoCellAnchor>
  <xdr:twoCellAnchor editAs="oneCell">
    <xdr:from>
      <xdr:col>4</xdr:col>
      <xdr:colOff>565528</xdr:colOff>
      <xdr:row>26</xdr:row>
      <xdr:rowOff>46026</xdr:rowOff>
    </xdr:from>
    <xdr:to>
      <xdr:col>5</xdr:col>
      <xdr:colOff>707966</xdr:colOff>
      <xdr:row>31</xdr:row>
      <xdr:rowOff>193</xdr:rowOff>
    </xdr:to>
    <xdr:pic>
      <xdr:nvPicPr>
        <xdr:cNvPr id="3" name="Graphique 2" descr="Pinceau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683BDB4-A3A1-4302-9A26-FD1CF06AE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3613528" y="5037126"/>
          <a:ext cx="904438" cy="906667"/>
        </a:xfrm>
        <a:prstGeom prst="rect">
          <a:avLst/>
        </a:prstGeom>
      </xdr:spPr>
    </xdr:pic>
    <xdr:clientData/>
  </xdr:twoCellAnchor>
  <xdr:twoCellAnchor editAs="oneCell">
    <xdr:from>
      <xdr:col>11</xdr:col>
      <xdr:colOff>585750</xdr:colOff>
      <xdr:row>26</xdr:row>
      <xdr:rowOff>62670</xdr:rowOff>
    </xdr:from>
    <xdr:to>
      <xdr:col>12</xdr:col>
      <xdr:colOff>716772</xdr:colOff>
      <xdr:row>31</xdr:row>
      <xdr:rowOff>75509</xdr:rowOff>
    </xdr:to>
    <xdr:pic>
      <xdr:nvPicPr>
        <xdr:cNvPr id="4" name="Graphique 3" descr="Drame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B20C074-D85D-4FCF-818D-9D82F2BE2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8967750" y="5053770"/>
          <a:ext cx="893022" cy="965339"/>
        </a:xfrm>
        <a:prstGeom prst="rect">
          <a:avLst/>
        </a:prstGeom>
      </xdr:spPr>
    </xdr:pic>
    <xdr:clientData/>
  </xdr:twoCellAnchor>
  <xdr:twoCellAnchor editAs="oneCell">
    <xdr:from>
      <xdr:col>14</xdr:col>
      <xdr:colOff>666750</xdr:colOff>
      <xdr:row>26</xdr:row>
      <xdr:rowOff>76200</xdr:rowOff>
    </xdr:from>
    <xdr:to>
      <xdr:col>16</xdr:col>
      <xdr:colOff>57150</xdr:colOff>
      <xdr:row>31</xdr:row>
      <xdr:rowOff>38100</xdr:rowOff>
    </xdr:to>
    <xdr:pic>
      <xdr:nvPicPr>
        <xdr:cNvPr id="5" name="Graphique 4" descr="Public cible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1DD770B-D5E9-4985-8CAB-46D206A8C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1334750" y="5067300"/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428625</xdr:colOff>
      <xdr:row>30</xdr:row>
      <xdr:rowOff>180975</xdr:rowOff>
    </xdr:from>
    <xdr:to>
      <xdr:col>7</xdr:col>
      <xdr:colOff>142875</xdr:colOff>
      <xdr:row>32</xdr:row>
      <xdr:rowOff>66675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5B29BB2-886B-4968-83B3-CD5DA6EF2405}"/>
            </a:ext>
          </a:extLst>
        </xdr:cNvPr>
        <xdr:cNvSpPr/>
      </xdr:nvSpPr>
      <xdr:spPr>
        <a:xfrm>
          <a:off x="2714625" y="5934075"/>
          <a:ext cx="2762250" cy="457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French Script MT" panose="03020402040607040605" pitchFamily="66" charset="0"/>
            </a:rPr>
            <a:t>Editer une feuille d'inscription</a:t>
          </a:r>
        </a:p>
      </xdr:txBody>
    </xdr:sp>
    <xdr:clientData/>
  </xdr:twoCellAnchor>
  <xdr:twoCellAnchor>
    <xdr:from>
      <xdr:col>7</xdr:col>
      <xdr:colOff>285749</xdr:colOff>
      <xdr:row>31</xdr:row>
      <xdr:rowOff>0</xdr:rowOff>
    </xdr:from>
    <xdr:to>
      <xdr:col>10</xdr:col>
      <xdr:colOff>104774</xdr:colOff>
      <xdr:row>32</xdr:row>
      <xdr:rowOff>76200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455B7120-EB70-4510-9BA1-5F25110BB279}"/>
            </a:ext>
          </a:extLst>
        </xdr:cNvPr>
        <xdr:cNvSpPr/>
      </xdr:nvSpPr>
      <xdr:spPr>
        <a:xfrm>
          <a:off x="5619749" y="5943600"/>
          <a:ext cx="2105025" cy="457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French Script MT" panose="03020402040607040605" pitchFamily="66" charset="0"/>
            </a:rPr>
            <a:t>Effectuer</a:t>
          </a:r>
          <a:r>
            <a:rPr lang="fr-FR" sz="2400" baseline="0">
              <a:solidFill>
                <a:sysClr val="windowText" lastClr="000000"/>
              </a:solidFill>
              <a:latin typeface="French Script MT" panose="03020402040607040605" pitchFamily="66" charset="0"/>
            </a:rPr>
            <a:t> une sélection</a:t>
          </a:r>
          <a:endParaRPr lang="fr-FR" sz="2400">
            <a:solidFill>
              <a:sysClr val="windowText" lastClr="000000"/>
            </a:solidFill>
            <a:latin typeface="French Script MT" panose="03020402040607040605" pitchFamily="66" charset="0"/>
          </a:endParaRPr>
        </a:p>
      </xdr:txBody>
    </xdr:sp>
    <xdr:clientData/>
  </xdr:twoCellAnchor>
  <xdr:twoCellAnchor>
    <xdr:from>
      <xdr:col>10</xdr:col>
      <xdr:colOff>588190</xdr:colOff>
      <xdr:row>31</xdr:row>
      <xdr:rowOff>28575</xdr:rowOff>
    </xdr:from>
    <xdr:to>
      <xdr:col>13</xdr:col>
      <xdr:colOff>687368</xdr:colOff>
      <xdr:row>32</xdr:row>
      <xdr:rowOff>104775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E905259-2B1E-447B-91B1-CCE594721590}"/>
            </a:ext>
          </a:extLst>
        </xdr:cNvPr>
        <xdr:cNvSpPr/>
      </xdr:nvSpPr>
      <xdr:spPr>
        <a:xfrm>
          <a:off x="8208190" y="5972175"/>
          <a:ext cx="2385178" cy="457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French Script MT" panose="03020402040607040605" pitchFamily="66" charset="0"/>
            </a:rPr>
            <a:t>Editer la</a:t>
          </a:r>
          <a:r>
            <a:rPr lang="fr-FR" sz="2400" baseline="0">
              <a:solidFill>
                <a:sysClr val="windowText" lastClr="000000"/>
              </a:solidFill>
              <a:latin typeface="French Script MT" panose="03020402040607040605" pitchFamily="66" charset="0"/>
            </a:rPr>
            <a:t> liste des retenus</a:t>
          </a:r>
          <a:endParaRPr lang="fr-FR" sz="2400">
            <a:solidFill>
              <a:sysClr val="windowText" lastClr="000000"/>
            </a:solidFill>
            <a:latin typeface="French Script MT" panose="03020402040607040605" pitchFamily="66" charset="0"/>
          </a:endParaRPr>
        </a:p>
      </xdr:txBody>
    </xdr:sp>
    <xdr:clientData/>
  </xdr:twoCellAnchor>
  <xdr:twoCellAnchor>
    <xdr:from>
      <xdr:col>14</xdr:col>
      <xdr:colOff>228600</xdr:colOff>
      <xdr:row>31</xdr:row>
      <xdr:rowOff>28575</xdr:rowOff>
    </xdr:from>
    <xdr:to>
      <xdr:col>16</xdr:col>
      <xdr:colOff>504825</xdr:colOff>
      <xdr:row>32</xdr:row>
      <xdr:rowOff>104775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4627CC1-25E6-4D8C-9731-33669AEA9937}"/>
            </a:ext>
          </a:extLst>
        </xdr:cNvPr>
        <xdr:cNvSpPr/>
      </xdr:nvSpPr>
      <xdr:spPr>
        <a:xfrm>
          <a:off x="10896600" y="5972175"/>
          <a:ext cx="1800225" cy="457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French Script MT" panose="03020402040607040605" pitchFamily="66" charset="0"/>
            </a:rPr>
            <a:t>Gestion</a:t>
          </a:r>
          <a:r>
            <a:rPr lang="fr-FR" sz="2400" baseline="0">
              <a:solidFill>
                <a:sysClr val="windowText" lastClr="000000"/>
              </a:solidFill>
              <a:latin typeface="French Script MT" panose="03020402040607040605" pitchFamily="66" charset="0"/>
            </a:rPr>
            <a:t> des agents</a:t>
          </a:r>
          <a:endParaRPr lang="fr-FR" sz="2400">
            <a:solidFill>
              <a:sysClr val="windowText" lastClr="000000"/>
            </a:solidFill>
            <a:latin typeface="French Script MT" panose="03020402040607040605" pitchFamily="66" charset="0"/>
          </a:endParaRPr>
        </a:p>
      </xdr:txBody>
    </xdr:sp>
    <xdr:clientData/>
  </xdr:twoCellAnchor>
  <xdr:twoCellAnchor editAs="oneCell">
    <xdr:from>
      <xdr:col>3</xdr:col>
      <xdr:colOff>442744</xdr:colOff>
      <xdr:row>0</xdr:row>
      <xdr:rowOff>116760</xdr:rowOff>
    </xdr:from>
    <xdr:to>
      <xdr:col>3</xdr:col>
      <xdr:colOff>731241</xdr:colOff>
      <xdr:row>2</xdr:row>
      <xdr:rowOff>34057</xdr:rowOff>
    </xdr:to>
    <xdr:pic macro="[0]!Adaptateur_Accueil_Hauteur">
      <xdr:nvPicPr>
        <xdr:cNvPr id="10" name="Graphique 9" descr="Agrandir">
          <a:extLst>
            <a:ext uri="{FF2B5EF4-FFF2-40B4-BE49-F238E27FC236}">
              <a16:creationId xmlns:a16="http://schemas.microsoft.com/office/drawing/2014/main" id="{5AF0923E-406F-4D9F-B322-61600C9C0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rcRect/>
        <a:stretch/>
      </xdr:blipFill>
      <xdr:spPr>
        <a:xfrm rot="8094638">
          <a:off x="2723844" y="121660"/>
          <a:ext cx="298297" cy="288497"/>
        </a:xfrm>
        <a:prstGeom prst="rect">
          <a:avLst/>
        </a:prstGeom>
      </xdr:spPr>
    </xdr:pic>
    <xdr:clientData/>
  </xdr:twoCellAnchor>
  <xdr:twoCellAnchor editAs="oneCell">
    <xdr:from>
      <xdr:col>3</xdr:col>
      <xdr:colOff>109142</xdr:colOff>
      <xdr:row>0</xdr:row>
      <xdr:rowOff>128983</xdr:rowOff>
    </xdr:from>
    <xdr:to>
      <xdr:col>3</xdr:col>
      <xdr:colOff>393752</xdr:colOff>
      <xdr:row>2</xdr:row>
      <xdr:rowOff>28427</xdr:rowOff>
    </xdr:to>
    <xdr:pic macro="[0]!Adaptateur_Accueil_Largeur">
      <xdr:nvPicPr>
        <xdr:cNvPr id="11" name="Graphique 10" descr="Agrandir">
          <a:extLst>
            <a:ext uri="{FF2B5EF4-FFF2-40B4-BE49-F238E27FC236}">
              <a16:creationId xmlns:a16="http://schemas.microsoft.com/office/drawing/2014/main" id="{22563C97-5149-4A95-8E84-022521651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rcRect/>
        <a:stretch/>
      </xdr:blipFill>
      <xdr:spPr>
        <a:xfrm rot="2664283">
          <a:off x="2395142" y="128983"/>
          <a:ext cx="284610" cy="2804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761999</xdr:colOff>
      <xdr:row>3</xdr:row>
      <xdr:rowOff>161924</xdr:rowOff>
    </xdr:from>
    <xdr:to>
      <xdr:col>1</xdr:col>
      <xdr:colOff>336749</xdr:colOff>
      <xdr:row>5</xdr:row>
      <xdr:rowOff>117674</xdr:rowOff>
    </xdr:to>
    <xdr:pic macro="[0]!Trier_Inscrits">
      <xdr:nvPicPr>
        <xdr:cNvPr id="3" name="Graphique 2" descr="Recherches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61999" y="1162049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385725</xdr:colOff>
      <xdr:row>3</xdr:row>
      <xdr:rowOff>147600</xdr:rowOff>
    </xdr:from>
    <xdr:to>
      <xdr:col>2</xdr:col>
      <xdr:colOff>817725</xdr:colOff>
      <xdr:row>5</xdr:row>
      <xdr:rowOff>103350</xdr:rowOff>
    </xdr:to>
    <xdr:pic macro="[0]!Validation_Sélection">
      <xdr:nvPicPr>
        <xdr:cNvPr id="7" name="Graphique 6" descr="Marteau de président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rcRect/>
        <a:stretch/>
      </xdr:blipFill>
      <xdr:spPr>
        <a:xfrm>
          <a:off x="3147975" y="1147725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1050075</xdr:colOff>
      <xdr:row>3</xdr:row>
      <xdr:rowOff>135675</xdr:rowOff>
    </xdr:from>
    <xdr:to>
      <xdr:col>1</xdr:col>
      <xdr:colOff>1482075</xdr:colOff>
      <xdr:row>5</xdr:row>
      <xdr:rowOff>91425</xdr:rowOff>
    </xdr:to>
    <xdr:pic>
      <xdr:nvPicPr>
        <xdr:cNvPr id="9" name="Graphique 8" descr="Balance de la justic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1907325" y="1135800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3</xdr:col>
      <xdr:colOff>630892</xdr:colOff>
      <xdr:row>3</xdr:row>
      <xdr:rowOff>133348</xdr:rowOff>
    </xdr:from>
    <xdr:to>
      <xdr:col>4</xdr:col>
      <xdr:colOff>127855</xdr:colOff>
      <xdr:row>5</xdr:row>
      <xdr:rowOff>107098</xdr:rowOff>
    </xdr:to>
    <xdr:pic>
      <xdr:nvPicPr>
        <xdr:cNvPr id="4" name="Graphique 3" descr="Rose des vents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4345642" y="1133473"/>
          <a:ext cx="449463" cy="450000"/>
        </a:xfrm>
        <a:prstGeom prst="rect">
          <a:avLst/>
        </a:prstGeom>
      </xdr:spPr>
    </xdr:pic>
    <xdr:clientData/>
  </xdr:twoCellAnchor>
  <xdr:twoCellAnchor>
    <xdr:from>
      <xdr:col>0</xdr:col>
      <xdr:colOff>428625</xdr:colOff>
      <xdr:row>2</xdr:row>
      <xdr:rowOff>152400</xdr:rowOff>
    </xdr:from>
    <xdr:to>
      <xdr:col>1</xdr:col>
      <xdr:colOff>628650</xdr:colOff>
      <xdr:row>3</xdr:row>
      <xdr:rowOff>123825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28625" y="914400"/>
          <a:ext cx="1057275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Etape</a:t>
          </a:r>
          <a:r>
            <a:rPr lang="fr-FR" sz="1200" u="sng" baseline="0">
              <a:solidFill>
                <a:sysClr val="windowText" lastClr="000000"/>
              </a:solidFill>
            </a:rPr>
            <a:t> 2</a:t>
          </a:r>
          <a:endParaRPr lang="fr-FR" sz="1200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819150</xdr:colOff>
      <xdr:row>2</xdr:row>
      <xdr:rowOff>152400</xdr:rowOff>
    </xdr:from>
    <xdr:to>
      <xdr:col>1</xdr:col>
      <xdr:colOff>1733550</xdr:colOff>
      <xdr:row>3</xdr:row>
      <xdr:rowOff>123825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676400" y="914400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(Etape</a:t>
          </a:r>
          <a:r>
            <a:rPr lang="fr-FR" sz="1200" u="sng" baseline="0">
              <a:solidFill>
                <a:sysClr val="windowText" lastClr="000000"/>
              </a:solidFill>
            </a:rPr>
            <a:t> 3)</a:t>
          </a:r>
          <a:endParaRPr lang="fr-FR" sz="1200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161925</xdr:colOff>
      <xdr:row>2</xdr:row>
      <xdr:rowOff>152400</xdr:rowOff>
    </xdr:from>
    <xdr:to>
      <xdr:col>3</xdr:col>
      <xdr:colOff>123825</xdr:colOff>
      <xdr:row>3</xdr:row>
      <xdr:rowOff>123825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2924175" y="914400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Etape</a:t>
          </a:r>
          <a:r>
            <a:rPr lang="fr-FR" sz="1200" u="sng" baseline="0">
              <a:solidFill>
                <a:sysClr val="windowText" lastClr="000000"/>
              </a:solidFill>
            </a:rPr>
            <a:t> 4</a:t>
          </a:r>
          <a:endParaRPr lang="fr-FR" sz="1200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390525</xdr:colOff>
      <xdr:row>2</xdr:row>
      <xdr:rowOff>152400</xdr:rowOff>
    </xdr:from>
    <xdr:to>
      <xdr:col>4</xdr:col>
      <xdr:colOff>352425</xdr:colOff>
      <xdr:row>3</xdr:row>
      <xdr:rowOff>123825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3962400" y="914400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sng">
              <a:solidFill>
                <a:sysClr val="windowText" lastClr="000000"/>
              </a:solidFill>
            </a:rPr>
            <a:t>Etape</a:t>
          </a:r>
          <a:r>
            <a:rPr lang="fr-FR" sz="1200" u="sng" baseline="0">
              <a:solidFill>
                <a:sysClr val="windowText" lastClr="000000"/>
              </a:solidFill>
            </a:rPr>
            <a:t> 5</a:t>
          </a:r>
        </a:p>
      </xdr:txBody>
    </xdr:sp>
    <xdr:clientData/>
  </xdr:twoCellAnchor>
  <xdr:twoCellAnchor>
    <xdr:from>
      <xdr:col>0</xdr:col>
      <xdr:colOff>438150</xdr:colOff>
      <xdr:row>5</xdr:row>
      <xdr:rowOff>104775</xdr:rowOff>
    </xdr:from>
    <xdr:to>
      <xdr:col>1</xdr:col>
      <xdr:colOff>638175</xdr:colOff>
      <xdr:row>6</xdr:row>
      <xdr:rowOff>76200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438150" y="1581150"/>
          <a:ext cx="1057275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Classer</a:t>
          </a:r>
        </a:p>
      </xdr:txBody>
    </xdr:sp>
    <xdr:clientData/>
  </xdr:twoCellAnchor>
  <xdr:twoCellAnchor>
    <xdr:from>
      <xdr:col>1</xdr:col>
      <xdr:colOff>733425</xdr:colOff>
      <xdr:row>5</xdr:row>
      <xdr:rowOff>114300</xdr:rowOff>
    </xdr:from>
    <xdr:to>
      <xdr:col>1</xdr:col>
      <xdr:colOff>1800225</xdr:colOff>
      <xdr:row>6</xdr:row>
      <xdr:rowOff>66675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1590675" y="1590675"/>
          <a:ext cx="1066800" cy="19050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Tirage</a:t>
          </a:r>
          <a:r>
            <a:rPr lang="fr-FR" sz="1200" u="none" baseline="0">
              <a:solidFill>
                <a:sysClr val="windowText" lastClr="000000"/>
              </a:solidFill>
            </a:rPr>
            <a:t> au sort</a:t>
          </a:r>
          <a:endParaRPr lang="fr-FR" sz="120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152400</xdr:colOff>
      <xdr:row>5</xdr:row>
      <xdr:rowOff>114300</xdr:rowOff>
    </xdr:from>
    <xdr:to>
      <xdr:col>3</xdr:col>
      <xdr:colOff>114300</xdr:colOff>
      <xdr:row>6</xdr:row>
      <xdr:rowOff>85725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2914650" y="1590675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3</xdr:col>
      <xdr:colOff>390525</xdr:colOff>
      <xdr:row>5</xdr:row>
      <xdr:rowOff>114300</xdr:rowOff>
    </xdr:from>
    <xdr:to>
      <xdr:col>4</xdr:col>
      <xdr:colOff>352425</xdr:colOff>
      <xdr:row>6</xdr:row>
      <xdr:rowOff>85725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3962400" y="1590675"/>
          <a:ext cx="914400" cy="209550"/>
        </a:xfrm>
        <a:prstGeom prst="rect">
          <a:avLst/>
        </a:prstGeom>
        <a:solidFill>
          <a:srgbClr val="CCCC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u="none">
              <a:solidFill>
                <a:sysClr val="windowText" lastClr="000000"/>
              </a:solidFill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91F4A-8DC5-48CC-8E66-124926F3D03F}">
  <sheetPr codeName="Feuil11">
    <tabColor theme="7" tint="0.79998168889431442"/>
  </sheetPr>
  <dimension ref="A1:U40"/>
  <sheetViews>
    <sheetView showGridLines="0" tabSelected="1" zoomScale="97" zoomScaleNormal="97" workbookViewId="0">
      <selection activeCell="D9" sqref="D9"/>
    </sheetView>
  </sheetViews>
  <sheetFormatPr baseColWidth="10" defaultColWidth="0" defaultRowHeight="15" customHeight="1" zeroHeight="1" x14ac:dyDescent="0.25"/>
  <cols>
    <col min="1" max="3" width="11.42578125" style="18" customWidth="1"/>
    <col min="4" max="4" width="11.42578125" style="16" customWidth="1"/>
    <col min="5" max="17" width="11.42578125" customWidth="1"/>
    <col min="18" max="18" width="11.42578125" style="16" customWidth="1"/>
    <col min="19" max="21" width="11.42578125" style="18" customWidth="1"/>
    <col min="22" max="16384" width="11.42578125" hidden="1"/>
  </cols>
  <sheetData>
    <row r="1" spans="5:17" x14ac:dyDescent="0.25"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5:17" ht="15" customHeight="1" x14ac:dyDescent="0.25">
      <c r="E2" s="16"/>
      <c r="F2" s="16"/>
      <c r="G2" s="16"/>
      <c r="H2" s="16"/>
      <c r="I2" s="84" t="s">
        <v>69</v>
      </c>
      <c r="J2" s="84"/>
      <c r="K2" s="84"/>
      <c r="L2" s="84"/>
      <c r="M2" s="84"/>
      <c r="N2" s="16"/>
      <c r="O2" s="16"/>
      <c r="P2" s="16"/>
      <c r="Q2" s="16"/>
    </row>
    <row r="3" spans="5:17" x14ac:dyDescent="0.25">
      <c r="E3" s="16"/>
      <c r="F3" s="16"/>
      <c r="G3" s="16"/>
      <c r="H3" s="16"/>
      <c r="I3" s="84"/>
      <c r="J3" s="84"/>
      <c r="K3" s="84"/>
      <c r="L3" s="84"/>
      <c r="M3" s="84"/>
      <c r="N3" s="16"/>
      <c r="O3" s="16"/>
      <c r="P3" s="16"/>
      <c r="Q3" s="16"/>
    </row>
    <row r="4" spans="5:17" x14ac:dyDescent="0.25">
      <c r="E4" s="16"/>
      <c r="F4" s="16"/>
      <c r="G4" s="16"/>
      <c r="H4" s="16"/>
      <c r="I4" s="84"/>
      <c r="J4" s="84"/>
      <c r="K4" s="84"/>
      <c r="L4" s="84"/>
      <c r="M4" s="84"/>
      <c r="N4" s="16"/>
      <c r="O4" s="16"/>
      <c r="P4" s="16"/>
      <c r="Q4" s="16"/>
    </row>
    <row r="5" spans="5:17" x14ac:dyDescent="0.25"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5:17" ht="15" customHeight="1" x14ac:dyDescent="0.25">
      <c r="E6" s="16"/>
      <c r="F6" s="16"/>
      <c r="G6" s="85" t="s">
        <v>71</v>
      </c>
      <c r="H6" s="85"/>
      <c r="I6" s="85"/>
      <c r="J6" s="85"/>
      <c r="K6" s="85"/>
      <c r="L6" s="85"/>
      <c r="M6" s="85"/>
      <c r="N6" s="85"/>
      <c r="O6" s="85"/>
      <c r="P6" s="16"/>
      <c r="Q6" s="16"/>
    </row>
    <row r="7" spans="5:17" ht="15" customHeight="1" x14ac:dyDescent="0.25">
      <c r="E7" s="16"/>
      <c r="F7" s="16"/>
      <c r="G7" s="85"/>
      <c r="H7" s="85"/>
      <c r="I7" s="85"/>
      <c r="J7" s="85"/>
      <c r="K7" s="85"/>
      <c r="L7" s="85"/>
      <c r="M7" s="85"/>
      <c r="N7" s="85"/>
      <c r="O7" s="85"/>
      <c r="P7" s="16"/>
      <c r="Q7" s="16"/>
    </row>
    <row r="8" spans="5:17" ht="15" customHeight="1" x14ac:dyDescent="0.25">
      <c r="E8" s="16"/>
      <c r="F8" s="16"/>
      <c r="G8" s="85"/>
      <c r="H8" s="85"/>
      <c r="I8" s="85"/>
      <c r="J8" s="85"/>
      <c r="K8" s="85"/>
      <c r="L8" s="85"/>
      <c r="M8" s="85"/>
      <c r="N8" s="85"/>
      <c r="O8" s="85"/>
      <c r="P8" s="16"/>
      <c r="Q8" s="16"/>
    </row>
    <row r="9" spans="5:17" ht="15" customHeight="1" x14ac:dyDescent="0.25">
      <c r="E9" s="16"/>
      <c r="F9" s="16"/>
      <c r="G9" s="85"/>
      <c r="H9" s="85"/>
      <c r="I9" s="85"/>
      <c r="J9" s="85"/>
      <c r="K9" s="85"/>
      <c r="L9" s="85"/>
      <c r="M9" s="85"/>
      <c r="N9" s="85"/>
      <c r="O9" s="85"/>
      <c r="P9" s="16"/>
      <c r="Q9" s="16"/>
    </row>
    <row r="10" spans="5:17" ht="15" customHeight="1" x14ac:dyDescent="0.25">
      <c r="E10" s="16"/>
      <c r="F10" s="16"/>
      <c r="G10" s="85"/>
      <c r="H10" s="85"/>
      <c r="I10" s="85"/>
      <c r="J10" s="85"/>
      <c r="K10" s="85"/>
      <c r="L10" s="85"/>
      <c r="M10" s="85"/>
      <c r="N10" s="85"/>
      <c r="O10" s="85"/>
      <c r="P10" s="16"/>
      <c r="Q10" s="16"/>
    </row>
    <row r="11" spans="5:17" ht="15" customHeight="1" x14ac:dyDescent="0.25">
      <c r="E11" s="16"/>
      <c r="F11" s="16"/>
      <c r="G11" s="85"/>
      <c r="H11" s="85"/>
      <c r="I11" s="85"/>
      <c r="J11" s="85"/>
      <c r="K11" s="85"/>
      <c r="L11" s="85"/>
      <c r="M11" s="85"/>
      <c r="N11" s="85"/>
      <c r="O11" s="85"/>
      <c r="P11" s="16"/>
      <c r="Q11" s="16"/>
    </row>
    <row r="12" spans="5:17" ht="15" customHeight="1" x14ac:dyDescent="0.25">
      <c r="E12" s="16"/>
      <c r="F12" s="16"/>
      <c r="G12" s="85"/>
      <c r="H12" s="85"/>
      <c r="I12" s="85"/>
      <c r="J12" s="85"/>
      <c r="K12" s="85"/>
      <c r="L12" s="85"/>
      <c r="M12" s="85"/>
      <c r="N12" s="85"/>
      <c r="O12" s="85"/>
      <c r="P12" s="16"/>
      <c r="Q12" s="16"/>
    </row>
    <row r="13" spans="5:17" x14ac:dyDescent="0.25"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</row>
    <row r="14" spans="5:17" ht="15" customHeight="1" x14ac:dyDescent="0.25">
      <c r="E14" s="16"/>
      <c r="F14" s="16"/>
      <c r="G14" s="16"/>
      <c r="H14" s="86" t="s">
        <v>70</v>
      </c>
      <c r="I14" s="86"/>
      <c r="J14" s="86"/>
      <c r="K14" s="86"/>
      <c r="L14" s="86"/>
      <c r="M14" s="86"/>
      <c r="N14" s="86"/>
      <c r="O14" s="16"/>
      <c r="P14" s="16"/>
      <c r="Q14" s="16"/>
    </row>
    <row r="15" spans="5:17" ht="15" customHeight="1" x14ac:dyDescent="0.25">
      <c r="E15" s="16"/>
      <c r="F15" s="16"/>
      <c r="G15" s="16"/>
      <c r="H15" s="86"/>
      <c r="I15" s="86"/>
      <c r="J15" s="86"/>
      <c r="K15" s="86"/>
      <c r="L15" s="86"/>
      <c r="M15" s="86"/>
      <c r="N15" s="86"/>
      <c r="O15" s="16"/>
      <c r="P15" s="16"/>
      <c r="Q15" s="16"/>
    </row>
    <row r="16" spans="5:17" ht="15" customHeight="1" x14ac:dyDescent="0.25">
      <c r="E16" s="16"/>
      <c r="F16" s="16"/>
      <c r="G16" s="16"/>
      <c r="H16" s="86"/>
      <c r="I16" s="86"/>
      <c r="J16" s="86"/>
      <c r="K16" s="86"/>
      <c r="L16" s="86"/>
      <c r="M16" s="86"/>
      <c r="N16" s="86"/>
      <c r="O16" s="16"/>
      <c r="P16" s="16"/>
      <c r="Q16" s="16"/>
    </row>
    <row r="17" spans="5:17" x14ac:dyDescent="0.25">
      <c r="E17" s="16"/>
      <c r="F17" s="16"/>
      <c r="G17" s="16"/>
      <c r="H17" s="86"/>
      <c r="I17" s="86"/>
      <c r="J17" s="86"/>
      <c r="K17" s="86"/>
      <c r="L17" s="86"/>
      <c r="M17" s="86"/>
      <c r="N17" s="86"/>
      <c r="O17" s="16"/>
      <c r="P17" s="16"/>
      <c r="Q17" s="16"/>
    </row>
    <row r="18" spans="5:17" ht="15" customHeight="1" x14ac:dyDescent="0.25">
      <c r="E18" s="16"/>
      <c r="F18" s="16"/>
      <c r="G18" s="16"/>
      <c r="H18" s="16"/>
      <c r="I18" s="22"/>
      <c r="J18" s="21"/>
      <c r="K18" s="21"/>
      <c r="L18" s="21"/>
      <c r="M18" s="21"/>
      <c r="N18" s="16"/>
      <c r="O18" s="16"/>
      <c r="P18" s="16"/>
      <c r="Q18" s="16"/>
    </row>
    <row r="19" spans="5:17" ht="15" customHeight="1" x14ac:dyDescent="0.25">
      <c r="E19" s="16"/>
      <c r="F19" s="16"/>
      <c r="G19" s="16"/>
      <c r="H19" s="16"/>
      <c r="I19" s="87" t="s">
        <v>72</v>
      </c>
      <c r="J19" s="87"/>
      <c r="K19" s="87"/>
      <c r="L19" s="87"/>
      <c r="M19" s="87"/>
      <c r="N19" s="16"/>
      <c r="O19" s="16"/>
      <c r="P19" s="16"/>
      <c r="Q19" s="16"/>
    </row>
    <row r="20" spans="5:17" ht="15.75" customHeight="1" x14ac:dyDescent="0.25">
      <c r="E20" s="16"/>
      <c r="F20" s="16"/>
      <c r="G20" s="16"/>
      <c r="H20" s="16"/>
      <c r="I20" s="87"/>
      <c r="J20" s="87"/>
      <c r="K20" s="87"/>
      <c r="L20" s="87"/>
      <c r="M20" s="87"/>
      <c r="N20" s="16"/>
      <c r="O20" s="16"/>
      <c r="P20" s="16"/>
      <c r="Q20" s="16"/>
    </row>
    <row r="21" spans="5:17" ht="15" customHeight="1" x14ac:dyDescent="0.25">
      <c r="E21" s="16"/>
      <c r="F21" s="16"/>
      <c r="G21" s="16"/>
      <c r="H21" s="16"/>
      <c r="I21" s="87"/>
      <c r="J21" s="87"/>
      <c r="K21" s="87"/>
      <c r="L21" s="87"/>
      <c r="M21" s="87"/>
      <c r="N21" s="81"/>
      <c r="O21" s="16"/>
      <c r="P21" s="16"/>
      <c r="Q21" s="16"/>
    </row>
    <row r="22" spans="5:17" ht="15.75" customHeight="1" x14ac:dyDescent="0.25">
      <c r="E22" s="16"/>
      <c r="F22" s="16"/>
      <c r="G22" s="16"/>
      <c r="H22" s="82"/>
      <c r="I22" s="88" t="s">
        <v>46</v>
      </c>
      <c r="J22" s="89"/>
      <c r="K22" s="89"/>
      <c r="L22" s="89"/>
      <c r="M22" s="90"/>
      <c r="N22" s="82"/>
      <c r="O22" s="16"/>
      <c r="P22" s="16"/>
      <c r="Q22" s="16"/>
    </row>
    <row r="23" spans="5:17" ht="15.75" customHeight="1" x14ac:dyDescent="0.25">
      <c r="E23" s="16"/>
      <c r="F23" s="16"/>
      <c r="G23" s="16"/>
      <c r="H23" s="82"/>
      <c r="I23" s="91"/>
      <c r="J23" s="92"/>
      <c r="K23" s="92"/>
      <c r="L23" s="92"/>
      <c r="M23" s="93"/>
      <c r="N23" s="82"/>
      <c r="O23" s="16"/>
      <c r="P23" s="16"/>
      <c r="Q23" s="16"/>
    </row>
    <row r="24" spans="5:17" ht="15.75" customHeight="1" x14ac:dyDescent="0.25">
      <c r="E24" s="16"/>
      <c r="F24" s="16"/>
      <c r="G24" s="16"/>
      <c r="H24" s="82"/>
      <c r="I24" s="94"/>
      <c r="J24" s="95"/>
      <c r="K24" s="95"/>
      <c r="L24" s="95"/>
      <c r="M24" s="96"/>
      <c r="N24" s="82"/>
      <c r="O24" s="16"/>
      <c r="P24" s="16"/>
      <c r="Q24" s="16"/>
    </row>
    <row r="25" spans="5:17" ht="15" customHeight="1" x14ac:dyDescent="0.25"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5:17" x14ac:dyDescent="0.25"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5:17" x14ac:dyDescent="0.25">
      <c r="E27" s="16"/>
      <c r="F27" s="17"/>
      <c r="G27" s="16"/>
      <c r="H27" s="17"/>
      <c r="I27" s="16"/>
      <c r="J27" s="16"/>
      <c r="K27" s="16"/>
      <c r="L27" s="16"/>
      <c r="M27" s="16"/>
      <c r="N27" s="16"/>
      <c r="O27" s="16"/>
      <c r="P27" s="16"/>
      <c r="Q27" s="16"/>
    </row>
    <row r="28" spans="5:17" x14ac:dyDescent="0.25"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5:17" x14ac:dyDescent="0.25"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5:17" x14ac:dyDescent="0.25"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5:17" x14ac:dyDescent="0.25"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5:17" ht="30" customHeight="1" x14ac:dyDescent="0.6">
      <c r="E32" s="16"/>
      <c r="F32" s="16"/>
      <c r="G32" s="20"/>
      <c r="H32" s="16"/>
      <c r="I32" s="16"/>
      <c r="J32" s="16"/>
      <c r="K32" s="20"/>
      <c r="L32" s="16"/>
      <c r="M32" s="16"/>
      <c r="N32" s="16"/>
      <c r="O32" s="20"/>
      <c r="P32" s="16"/>
      <c r="Q32" s="16"/>
    </row>
    <row r="33" spans="5:17" x14ac:dyDescent="0.25"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5:17" x14ac:dyDescent="0.25"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5:17" x14ac:dyDescent="0.25"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5:17" x14ac:dyDescent="0.25"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5:17" hidden="1" x14ac:dyDescent="0.25"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5:17" hidden="1" x14ac:dyDescent="0.25"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5:17" hidden="1" x14ac:dyDescent="0.25"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5:17" hidden="1" x14ac:dyDescent="0.25"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</sheetData>
  <sheetProtection selectLockedCells="1"/>
  <mergeCells count="5">
    <mergeCell ref="I2:M4"/>
    <mergeCell ref="G6:O12"/>
    <mergeCell ref="H14:N17"/>
    <mergeCell ref="I19:M21"/>
    <mergeCell ref="I22:M24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85C61C-856D-42EA-96F2-352360E56CFA}">
          <x14:formula1>
            <xm:f>'Menu déroulant'!$A$1:$A$13</xm:f>
          </x14:formula1>
          <xm:sqref>I22:M24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8" tint="0.79998168889431442"/>
    <pageSetUpPr fitToPage="1"/>
  </sheetPr>
  <dimension ref="A1:AK251"/>
  <sheetViews>
    <sheetView showGridLines="0" zoomScaleNormal="100" workbookViewId="0">
      <pane xSplit="5" ySplit="8" topLeftCell="AA101" activePane="bottomRight" state="frozen"/>
      <selection pane="topRight" activeCell="F1" sqref="F1"/>
      <selection pane="bottomLeft" activeCell="A9" sqref="A9"/>
      <selection pane="bottomRight" activeCell="B117" sqref="B117"/>
    </sheetView>
  </sheetViews>
  <sheetFormatPr baseColWidth="10" defaultColWidth="0" defaultRowHeight="15" zeroHeight="1" x14ac:dyDescent="0.25"/>
  <cols>
    <col min="1" max="1" width="12.85546875" style="70" customWidth="1"/>
    <col min="2" max="2" width="28.5703125" style="80" customWidth="1"/>
    <col min="3" max="4" width="14.28515625" style="80" customWidth="1"/>
    <col min="5" max="5" width="12.85546875" style="70" customWidth="1"/>
    <col min="6" max="32" width="11.42578125" style="70" customWidth="1"/>
    <col min="33" max="37" width="0" style="70" hidden="1" customWidth="1"/>
    <col min="38" max="16384" width="11.42578125" style="70" hidden="1"/>
  </cols>
  <sheetData>
    <row r="1" spans="1:32" s="63" customFormat="1" ht="30" customHeight="1" x14ac:dyDescent="0.25">
      <c r="A1" s="24"/>
      <c r="B1" s="25" t="s">
        <v>57</v>
      </c>
      <c r="C1" s="97" t="str">
        <f>Accueil!I22</f>
        <v>Fête Nationale</v>
      </c>
      <c r="D1" s="98"/>
      <c r="E1" s="26"/>
      <c r="F1" s="27">
        <f ca="1">VLOOKUP(F2,Fériés!B18:C30,2,FALSE)</f>
        <v>43831</v>
      </c>
      <c r="G1" s="28">
        <f ca="1">VLOOKUP(G2,Fériés!B18:C30,2,FALSE)</f>
        <v>43933</v>
      </c>
      <c r="H1" s="28">
        <f ca="1">VLOOKUP(H2,Fériés!B18:C30,2,FALSE)</f>
        <v>43934</v>
      </c>
      <c r="I1" s="28">
        <f ca="1">VLOOKUP(I2,Fériés!B18:C30,2,FALSE)</f>
        <v>43952</v>
      </c>
      <c r="J1" s="28">
        <f ca="1">VLOOKUP(J2,Fériés!B18:C30,2,FALSE)</f>
        <v>43959</v>
      </c>
      <c r="K1" s="28">
        <f ca="1">VLOOKUP(K2,Fériés!B18:C30,2,FALSE)</f>
        <v>43972</v>
      </c>
      <c r="L1" s="28">
        <f ca="1">VLOOKUP(L2,Fériés!B18:C30,2,FALSE)</f>
        <v>43982</v>
      </c>
      <c r="M1" s="28">
        <f ca="1">VLOOKUP(M2,Fériés!B18:C30,2,FALSE)</f>
        <v>43983</v>
      </c>
      <c r="N1" s="28">
        <f ca="1">VLOOKUP(N2,Fériés!B18:C30,2,FALSE)</f>
        <v>44026</v>
      </c>
      <c r="O1" s="28">
        <f ca="1">VLOOKUP(O2,Fériés!$B$18:$C$30,2,FALSE)</f>
        <v>44058</v>
      </c>
      <c r="P1" s="28">
        <f ca="1">VLOOKUP(P2,Fériés!$B$18:$C$30,2,FALSE)</f>
        <v>44136</v>
      </c>
      <c r="Q1" s="28">
        <f ca="1">VLOOKUP(Q2,Fériés!$B$18:$C$30,2,FALSE)</f>
        <v>44146</v>
      </c>
      <c r="R1" s="28">
        <f ca="1">VLOOKUP(R2,Fériés!$B$18:$C$30,2,FALSE)</f>
        <v>44190</v>
      </c>
      <c r="S1" s="29">
        <f ca="1">VLOOKUP(S2,Fériés!$B$2:$C$2,2,FALSE)</f>
        <v>44197</v>
      </c>
      <c r="T1" s="29">
        <f ca="1">VLOOKUP(T2,Fériés!B2:C14,2,FALSE)</f>
        <v>44290</v>
      </c>
      <c r="U1" s="29">
        <f ca="1">VLOOKUP(U2,Fériés!B2:C14,2,FALSE)</f>
        <v>44291</v>
      </c>
      <c r="V1" s="29">
        <f ca="1">VLOOKUP(V2,Fériés!$B$2:$C$15,2,FALSE)</f>
        <v>44317</v>
      </c>
      <c r="W1" s="29">
        <f ca="1">VLOOKUP(W2,Fériés!$B$2:$C$15,2,FALSE)</f>
        <v>44324</v>
      </c>
      <c r="X1" s="29">
        <f ca="1">VLOOKUP(X2,Fériés!B2:C14,2,FALSE)</f>
        <v>44329</v>
      </c>
      <c r="Y1" s="29">
        <f ca="1">VLOOKUP(Y2,Fériés!B2:C14,2,FALSE)</f>
        <v>44339</v>
      </c>
      <c r="Z1" s="29">
        <f ca="1">VLOOKUP(Z2,Fériés!B2:C14,2,FALSE)</f>
        <v>44340</v>
      </c>
      <c r="AA1" s="29">
        <f ca="1">VLOOKUP(AA2,Fériés!$B$2:$C$15,2,FALSE)</f>
        <v>44391</v>
      </c>
      <c r="AB1" s="29">
        <f ca="1">VLOOKUP(AB2,Fériés!$B$2:$C$15,2,FALSE)</f>
        <v>44423</v>
      </c>
      <c r="AC1" s="29">
        <f ca="1">VLOOKUP(AC2,Fériés!$B$2:$C$15,2,FALSE)</f>
        <v>44501</v>
      </c>
      <c r="AD1" s="29">
        <f ca="1">VLOOKUP(AD2,Fériés!$B$2:$C$15,2,FALSE)</f>
        <v>44511</v>
      </c>
      <c r="AE1" s="29">
        <f ca="1">VLOOKUP(AE2,Fériés!$B$2:$C$15,2,FALSE)</f>
        <v>44555</v>
      </c>
      <c r="AF1" s="28">
        <f ca="1">VLOOKUP(AF2,Fériés!$B$15:$C$15,2,FALSE)</f>
        <v>44562</v>
      </c>
    </row>
    <row r="2" spans="1:32" s="64" customFormat="1" ht="30" customHeight="1" x14ac:dyDescent="0.25">
      <c r="A2" s="30"/>
      <c r="B2" s="31" t="s">
        <v>58</v>
      </c>
      <c r="C2" s="32">
        <f ca="1">VLOOKUP(C1,Fériés!B19:C31,2,FALSE)</f>
        <v>44026</v>
      </c>
      <c r="D2" s="33">
        <f ca="1">VLOOKUP(C1,Fériés!B3:C15,2,FALSE)</f>
        <v>44391</v>
      </c>
      <c r="E2" s="34"/>
      <c r="F2" s="35" t="s">
        <v>42</v>
      </c>
      <c r="G2" s="36" t="s">
        <v>53</v>
      </c>
      <c r="H2" s="36" t="s">
        <v>54</v>
      </c>
      <c r="I2" s="36" t="s">
        <v>43</v>
      </c>
      <c r="J2" s="36" t="s">
        <v>44</v>
      </c>
      <c r="K2" s="36" t="s">
        <v>45</v>
      </c>
      <c r="L2" s="36" t="s">
        <v>55</v>
      </c>
      <c r="M2" s="36" t="s">
        <v>56</v>
      </c>
      <c r="N2" s="36" t="s">
        <v>46</v>
      </c>
      <c r="O2" s="36" t="s">
        <v>47</v>
      </c>
      <c r="P2" s="36" t="s">
        <v>48</v>
      </c>
      <c r="Q2" s="36" t="s">
        <v>49</v>
      </c>
      <c r="R2" s="36" t="s">
        <v>50</v>
      </c>
      <c r="S2" s="37" t="s">
        <v>42</v>
      </c>
      <c r="T2" s="37" t="s">
        <v>53</v>
      </c>
      <c r="U2" s="37" t="s">
        <v>54</v>
      </c>
      <c r="V2" s="37" t="s">
        <v>43</v>
      </c>
      <c r="W2" s="37" t="s">
        <v>44</v>
      </c>
      <c r="X2" s="37" t="s">
        <v>45</v>
      </c>
      <c r="Y2" s="37" t="s">
        <v>55</v>
      </c>
      <c r="Z2" s="37" t="s">
        <v>56</v>
      </c>
      <c r="AA2" s="37" t="s">
        <v>46</v>
      </c>
      <c r="AB2" s="37" t="s">
        <v>47</v>
      </c>
      <c r="AC2" s="37" t="s">
        <v>48</v>
      </c>
      <c r="AD2" s="37" t="s">
        <v>49</v>
      </c>
      <c r="AE2" s="37" t="s">
        <v>50</v>
      </c>
      <c r="AF2" s="36" t="s">
        <v>42</v>
      </c>
    </row>
    <row r="3" spans="1:32" s="65" customFormat="1" ht="18.75" customHeight="1" x14ac:dyDescent="0.25">
      <c r="A3" s="38"/>
      <c r="B3" s="38"/>
      <c r="C3" s="38"/>
      <c r="D3" s="38"/>
      <c r="E3" s="39"/>
      <c r="F3" s="40" t="str">
        <f>0+COUNTIFS(F$9:F$129,"*",$D$9:$D$129,"CHEF DE SERVICE")&amp;"/0 CS"</f>
        <v>0/0 CS</v>
      </c>
      <c r="G3" s="40" t="str">
        <f t="shared" ref="G3:R3" si="0">0+COUNTIFS(G$9:G$129,"*",$D$9:$D$129,"CHEF DE SERVICE")&amp;"/1 CS"</f>
        <v>0/1 CS</v>
      </c>
      <c r="H3" s="40" t="str">
        <f t="shared" si="0"/>
        <v>0/1 CS</v>
      </c>
      <c r="I3" s="40" t="str">
        <f t="shared" si="0"/>
        <v>0/1 CS</v>
      </c>
      <c r="J3" s="40" t="str">
        <f t="shared" si="0"/>
        <v>0/1 CS</v>
      </c>
      <c r="K3" s="40" t="str">
        <f t="shared" si="0"/>
        <v>0/1 CS</v>
      </c>
      <c r="L3" s="40" t="str">
        <f t="shared" si="0"/>
        <v>0/1 CS</v>
      </c>
      <c r="M3" s="40" t="str">
        <f t="shared" si="0"/>
        <v>0/1 CS</v>
      </c>
      <c r="N3" s="40" t="str">
        <f t="shared" si="0"/>
        <v>1/1 CS</v>
      </c>
      <c r="O3" s="40" t="str">
        <f t="shared" si="0"/>
        <v>2/1 CS</v>
      </c>
      <c r="P3" s="40" t="str">
        <f t="shared" si="0"/>
        <v>0/1 CS</v>
      </c>
      <c r="Q3" s="40" t="str">
        <f t="shared" si="0"/>
        <v>1/1 CS</v>
      </c>
      <c r="R3" s="40" t="str">
        <f t="shared" si="0"/>
        <v>1/1 CS</v>
      </c>
      <c r="S3" s="41" t="str">
        <f>0+COUNTIFS(S$9:S$129,"*",$D$9:$D$129,"CHEF DE SERVICE")&amp;"/0 CS"</f>
        <v>0/0 CS</v>
      </c>
      <c r="T3" s="41" t="str">
        <f t="shared" ref="T3:AE3" si="1">0+COUNTIFS(T$9:T$129,"*",$D$9:$D$129,"CHEF DE SERVICE")&amp;"/1 CS"</f>
        <v>1/1 CS</v>
      </c>
      <c r="U3" s="41" t="str">
        <f t="shared" si="1"/>
        <v>0/1 CS</v>
      </c>
      <c r="V3" s="41" t="str">
        <f t="shared" si="1"/>
        <v>0/1 CS</v>
      </c>
      <c r="W3" s="41" t="str">
        <f t="shared" si="1"/>
        <v>0/1 CS</v>
      </c>
      <c r="X3" s="41" t="str">
        <f t="shared" si="1"/>
        <v>0/1 CS</v>
      </c>
      <c r="Y3" s="41" t="str">
        <f t="shared" si="1"/>
        <v>1/1 CS</v>
      </c>
      <c r="Z3" s="41" t="str">
        <f t="shared" si="1"/>
        <v>0/1 CS</v>
      </c>
      <c r="AA3" s="41" t="str">
        <f t="shared" si="1"/>
        <v>0/1 CS</v>
      </c>
      <c r="AB3" s="41" t="str">
        <f t="shared" si="1"/>
        <v>0/1 CS</v>
      </c>
      <c r="AC3" s="41" t="str">
        <f t="shared" si="1"/>
        <v>0/1 CS</v>
      </c>
      <c r="AD3" s="41" t="str">
        <f t="shared" si="1"/>
        <v>0/1 CS</v>
      </c>
      <c r="AE3" s="41" t="str">
        <f t="shared" si="1"/>
        <v>0/1 CS</v>
      </c>
      <c r="AF3" s="40" t="str">
        <f>0+COUNTIFS(AF$9:AF$129,"*",$D$9:$D$129,"CHEF DE SERVICE")&amp;"/0 CS"</f>
        <v>0/0 CS</v>
      </c>
    </row>
    <row r="4" spans="1:32" s="65" customFormat="1" ht="18.75" customHeight="1" x14ac:dyDescent="0.25">
      <c r="A4" s="38"/>
      <c r="B4" s="38"/>
      <c r="C4" s="38"/>
      <c r="D4" s="38"/>
      <c r="E4" s="39"/>
      <c r="F4" s="42" t="str">
        <f>0+COUNTIFS(F$9:F$129,"*",$D$9:$D$129,"CHEF D'EQUIPE")&amp;"/1 CE"</f>
        <v>2/1 CE</v>
      </c>
      <c r="G4" s="42" t="str">
        <f t="shared" ref="G4:R4" si="2">0+COUNTIFS(G$9:G$129,"*",$D$9:$D$129,"CHEF D'EQUIPE")&amp;"/7 CE"</f>
        <v>1/7 CE</v>
      </c>
      <c r="H4" s="42" t="str">
        <f t="shared" si="2"/>
        <v>1/7 CE</v>
      </c>
      <c r="I4" s="42" t="str">
        <f t="shared" si="2"/>
        <v>1/7 CE</v>
      </c>
      <c r="J4" s="42" t="str">
        <f t="shared" si="2"/>
        <v>0/7 CE</v>
      </c>
      <c r="K4" s="42" t="str">
        <f t="shared" si="2"/>
        <v>0/7 CE</v>
      </c>
      <c r="L4" s="42" t="str">
        <f t="shared" si="2"/>
        <v>0/7 CE</v>
      </c>
      <c r="M4" s="42" t="str">
        <f t="shared" si="2"/>
        <v>1/7 CE</v>
      </c>
      <c r="N4" s="42" t="str">
        <f t="shared" si="2"/>
        <v>2/7 CE</v>
      </c>
      <c r="O4" s="42" t="str">
        <f t="shared" si="2"/>
        <v>3/7 CE</v>
      </c>
      <c r="P4" s="42" t="str">
        <f t="shared" si="2"/>
        <v>3/7 CE</v>
      </c>
      <c r="Q4" s="42" t="str">
        <f t="shared" si="2"/>
        <v>1/7 CE</v>
      </c>
      <c r="R4" s="42" t="str">
        <f t="shared" si="2"/>
        <v>1/7 CE</v>
      </c>
      <c r="S4" s="43" t="str">
        <f>0+COUNTIFS(S$9:S$129,"*",$D$9:$D$129,"CHEF D'EQUIPE")&amp;"/1 CE"</f>
        <v>2/1 CE</v>
      </c>
      <c r="T4" s="43" t="str">
        <f t="shared" ref="T4:AE4" si="3">0+COUNTIFS(T$9:T$129,"*",$D$9:$D$129,"CHEF D'EQUIPE")&amp;"/7 CE"</f>
        <v>1/7 CE</v>
      </c>
      <c r="U4" s="43" t="str">
        <f t="shared" si="3"/>
        <v>2/7 CE</v>
      </c>
      <c r="V4" s="43" t="str">
        <f t="shared" si="3"/>
        <v>2/7 CE</v>
      </c>
      <c r="W4" s="43" t="str">
        <f t="shared" si="3"/>
        <v>2/7 CE</v>
      </c>
      <c r="X4" s="43" t="str">
        <f t="shared" si="3"/>
        <v>1/7 CE</v>
      </c>
      <c r="Y4" s="43" t="str">
        <f t="shared" si="3"/>
        <v>3/7 CE</v>
      </c>
      <c r="Z4" s="43" t="str">
        <f t="shared" si="3"/>
        <v>7/7 CE</v>
      </c>
      <c r="AA4" s="43" t="str">
        <f t="shared" si="3"/>
        <v>0/7 CE</v>
      </c>
      <c r="AB4" s="43" t="str">
        <f t="shared" si="3"/>
        <v>0/7 CE</v>
      </c>
      <c r="AC4" s="43" t="str">
        <f t="shared" si="3"/>
        <v>0/7 CE</v>
      </c>
      <c r="AD4" s="43" t="str">
        <f t="shared" si="3"/>
        <v>0/7 CE</v>
      </c>
      <c r="AE4" s="43" t="str">
        <f t="shared" si="3"/>
        <v>0/7 CE</v>
      </c>
      <c r="AF4" s="42" t="str">
        <f>0+COUNTIFS(AF$9:AF$129,"*",$D$9:$D$129,"CHEF D'EQUIPE")&amp;"/1 CE"</f>
        <v>0/1 CE</v>
      </c>
    </row>
    <row r="5" spans="1:32" s="65" customFormat="1" ht="18.75" customHeight="1" x14ac:dyDescent="0.25">
      <c r="A5" s="38"/>
      <c r="B5" s="38"/>
      <c r="C5" s="38"/>
      <c r="D5" s="38"/>
      <c r="E5" s="39"/>
      <c r="F5" s="42" t="str">
        <f>0+COUNTIFS(F$9:F$129,"*",$D$9:$D$129,"INTERVENTION")&amp;"/1 IR"</f>
        <v>1/1 IR</v>
      </c>
      <c r="G5" s="42" t="str">
        <f t="shared" ref="G5:R5" si="4">0+COUNTIFS(G$9:G$129,"*",$D$9:$D$129,"INTERVENTION")&amp;"/7 IR"</f>
        <v>1/7 IR</v>
      </c>
      <c r="H5" s="42" t="str">
        <f t="shared" si="4"/>
        <v>1/7 IR</v>
      </c>
      <c r="I5" s="42" t="str">
        <f t="shared" si="4"/>
        <v>0/7 IR</v>
      </c>
      <c r="J5" s="42" t="str">
        <f t="shared" si="4"/>
        <v>1/7 IR</v>
      </c>
      <c r="K5" s="42" t="str">
        <f t="shared" si="4"/>
        <v>2/7 IR</v>
      </c>
      <c r="L5" s="42" t="str">
        <f t="shared" si="4"/>
        <v>1/7 IR</v>
      </c>
      <c r="M5" s="42" t="str">
        <f t="shared" si="4"/>
        <v>1/7 IR</v>
      </c>
      <c r="N5" s="42" t="str">
        <f t="shared" si="4"/>
        <v>2/7 IR</v>
      </c>
      <c r="O5" s="42" t="str">
        <f t="shared" si="4"/>
        <v>6/7 IR</v>
      </c>
      <c r="P5" s="42" t="str">
        <f t="shared" si="4"/>
        <v>2/7 IR</v>
      </c>
      <c r="Q5" s="42" t="str">
        <f t="shared" si="4"/>
        <v>4/7 IR</v>
      </c>
      <c r="R5" s="42" t="str">
        <f t="shared" si="4"/>
        <v>2/7 IR</v>
      </c>
      <c r="S5" s="43" t="str">
        <f>0+COUNTIFS(S$9:S$129,"*",$D$9:$D$129,"INTERVENTION")&amp;"/1 IR"</f>
        <v>1/1 IR</v>
      </c>
      <c r="T5" s="43" t="str">
        <f t="shared" ref="T5:AE5" si="5">0+COUNTIFS(T$9:T$129,"*",$D$9:$D$129,"INTERVENTION")&amp;"/7 IR"</f>
        <v>3/7 IR</v>
      </c>
      <c r="U5" s="43" t="str">
        <f t="shared" si="5"/>
        <v>2/7 IR</v>
      </c>
      <c r="V5" s="43" t="str">
        <f t="shared" si="5"/>
        <v>1/7 IR</v>
      </c>
      <c r="W5" s="43" t="str">
        <f t="shared" si="5"/>
        <v>2/7 IR</v>
      </c>
      <c r="X5" s="43" t="str">
        <f t="shared" si="5"/>
        <v>2/7 IR</v>
      </c>
      <c r="Y5" s="43" t="str">
        <f t="shared" si="5"/>
        <v>6/7 IR</v>
      </c>
      <c r="Z5" s="43" t="str">
        <f t="shared" si="5"/>
        <v>6/7 IR</v>
      </c>
      <c r="AA5" s="43" t="str">
        <f t="shared" si="5"/>
        <v>0/7 IR</v>
      </c>
      <c r="AB5" s="43" t="str">
        <f t="shared" si="5"/>
        <v>0/7 IR</v>
      </c>
      <c r="AC5" s="43" t="str">
        <f t="shared" si="5"/>
        <v>0/7 IR</v>
      </c>
      <c r="AD5" s="43" t="str">
        <f t="shared" si="5"/>
        <v>0/7 IR</v>
      </c>
      <c r="AE5" s="43" t="str">
        <f t="shared" si="5"/>
        <v>0/7 IR</v>
      </c>
      <c r="AF5" s="42" t="str">
        <f>0+COUNTIFS(AF$9:AF$129,"*",$D$9:$D$129,"INTERVENTION")&amp;"/1 IR"</f>
        <v>0/1 IR</v>
      </c>
    </row>
    <row r="6" spans="1:32" s="65" customFormat="1" ht="18.75" customHeight="1" x14ac:dyDescent="0.25">
      <c r="A6" s="44"/>
      <c r="B6" s="44"/>
      <c r="C6" s="44"/>
      <c r="D6" s="44"/>
      <c r="E6" s="45"/>
      <c r="F6" s="42" t="str">
        <f>0+COUNTIFS(F$9:F$129,"*",$D$9:$D$129,"VACATAIRE")&amp;"/0 VAC"</f>
        <v>0/0 VAC</v>
      </c>
      <c r="G6" s="42" t="str">
        <f t="shared" ref="G6:R6" si="6">0+COUNTIFS(G$9:G$129,"*",$D$9:$D$129,"VACATAIRE")&amp;"/4 VAC"</f>
        <v>0/4 VAC</v>
      </c>
      <c r="H6" s="42" t="str">
        <f t="shared" si="6"/>
        <v>0/4 VAC</v>
      </c>
      <c r="I6" s="42" t="str">
        <f t="shared" si="6"/>
        <v>0/4 VAC</v>
      </c>
      <c r="J6" s="42" t="str">
        <f t="shared" si="6"/>
        <v>1/4 VAC</v>
      </c>
      <c r="K6" s="42" t="str">
        <f t="shared" si="6"/>
        <v>1/4 VAC</v>
      </c>
      <c r="L6" s="42" t="str">
        <f t="shared" si="6"/>
        <v>1/4 VAC</v>
      </c>
      <c r="M6" s="42" t="str">
        <f t="shared" si="6"/>
        <v>0/4 VAC</v>
      </c>
      <c r="N6" s="42" t="str">
        <f t="shared" si="6"/>
        <v>0/4 VAC</v>
      </c>
      <c r="O6" s="42" t="str">
        <f t="shared" si="6"/>
        <v>9/4 VAC</v>
      </c>
      <c r="P6" s="42" t="str">
        <f t="shared" si="6"/>
        <v>0/4 VAC</v>
      </c>
      <c r="Q6" s="42" t="str">
        <f t="shared" si="6"/>
        <v>0/4 VAC</v>
      </c>
      <c r="R6" s="42" t="str">
        <f t="shared" si="6"/>
        <v>0/4 VAC</v>
      </c>
      <c r="S6" s="43" t="str">
        <f>0+COUNTIFS(S$9:S$129,"*",$D$9:$D$129,"VACATAIRE")&amp;"/0 VAC"</f>
        <v>0/0 VAC</v>
      </c>
      <c r="T6" s="43" t="str">
        <f t="shared" ref="T6:AE6" si="7">0+COUNTIFS(T$9:T$129,"*",$D$9:$D$129,"VACATAIRE")&amp;"/4 VAC"</f>
        <v>0/4 VAC</v>
      </c>
      <c r="U6" s="43" t="str">
        <f t="shared" si="7"/>
        <v>0/4 VAC</v>
      </c>
      <c r="V6" s="43" t="str">
        <f t="shared" si="7"/>
        <v>0/4 VAC</v>
      </c>
      <c r="W6" s="43" t="str">
        <f t="shared" si="7"/>
        <v>1/4 VAC</v>
      </c>
      <c r="X6" s="43" t="str">
        <f t="shared" si="7"/>
        <v>0/4 VAC</v>
      </c>
      <c r="Y6" s="43" t="str">
        <f t="shared" si="7"/>
        <v>8/4 VAC</v>
      </c>
      <c r="Z6" s="43" t="str">
        <f t="shared" si="7"/>
        <v>7/4 VAC</v>
      </c>
      <c r="AA6" s="43" t="str">
        <f t="shared" si="7"/>
        <v>0/4 VAC</v>
      </c>
      <c r="AB6" s="43" t="str">
        <f t="shared" si="7"/>
        <v>0/4 VAC</v>
      </c>
      <c r="AC6" s="43" t="str">
        <f t="shared" si="7"/>
        <v>0/4 VAC</v>
      </c>
      <c r="AD6" s="43" t="str">
        <f t="shared" si="7"/>
        <v>0/4 VAC</v>
      </c>
      <c r="AE6" s="43" t="str">
        <f t="shared" si="7"/>
        <v>0/4 VAC</v>
      </c>
      <c r="AF6" s="42" t="str">
        <f>0+COUNTIFS(AF$9:AF$129,"*",$D$9:$D$129,"VACATAIRE")&amp;"/0 VAC"</f>
        <v>0/0 VAC</v>
      </c>
    </row>
    <row r="7" spans="1:32" s="65" customFormat="1" ht="18.75" customHeight="1" x14ac:dyDescent="0.25">
      <c r="A7" s="46"/>
      <c r="B7" s="46"/>
      <c r="C7" s="46"/>
      <c r="D7" s="46"/>
      <c r="E7" s="47"/>
      <c r="F7" s="42" t="str">
        <f>0+COUNTIFS(F$9:F$129,"*",$D$9:$D$129,"AGENT")&amp;"/1 A"</f>
        <v>1/1 A</v>
      </c>
      <c r="G7" s="42" t="str">
        <f t="shared" ref="G7:R7" si="8">0+COUNTIFS(G$9:G$129,"*",$D$9:$D$129,"AGENT")&amp;"/31 A"</f>
        <v>2/31 A</v>
      </c>
      <c r="H7" s="42" t="str">
        <f t="shared" si="8"/>
        <v>2/31 A</v>
      </c>
      <c r="I7" s="42" t="str">
        <f t="shared" si="8"/>
        <v>0/31 A</v>
      </c>
      <c r="J7" s="42" t="str">
        <f t="shared" si="8"/>
        <v>0/31 A</v>
      </c>
      <c r="K7" s="42" t="str">
        <f t="shared" si="8"/>
        <v>0/31 A</v>
      </c>
      <c r="L7" s="42" t="str">
        <f t="shared" si="8"/>
        <v>0/31 A</v>
      </c>
      <c r="M7" s="42" t="str">
        <f t="shared" si="8"/>
        <v>0/31 A</v>
      </c>
      <c r="N7" s="42" t="str">
        <f t="shared" si="8"/>
        <v>3/31 A</v>
      </c>
      <c r="O7" s="42" t="str">
        <f t="shared" si="8"/>
        <v>23/31 A</v>
      </c>
      <c r="P7" s="42" t="str">
        <f t="shared" si="8"/>
        <v>4/31 A</v>
      </c>
      <c r="Q7" s="42" t="str">
        <f t="shared" si="8"/>
        <v>6/31 A</v>
      </c>
      <c r="R7" s="42" t="str">
        <f t="shared" si="8"/>
        <v>3/31 A</v>
      </c>
      <c r="S7" s="43" t="str">
        <f>0+COUNTIFS(S$9:S$129,"*",$D$9:$D$129,"AGENT")&amp;"/1 A"</f>
        <v>2/1 A</v>
      </c>
      <c r="T7" s="43" t="str">
        <f t="shared" ref="T7:AE7" si="9">0+COUNTIFS(T$9:T$129,"*",$D$9:$D$129,"AGENT")&amp;"/31 A"</f>
        <v>4/31 A</v>
      </c>
      <c r="U7" s="43" t="str">
        <f t="shared" si="9"/>
        <v>3/31 A</v>
      </c>
      <c r="V7" s="43" t="str">
        <f t="shared" si="9"/>
        <v>5/31 A</v>
      </c>
      <c r="W7" s="43" t="str">
        <f t="shared" si="9"/>
        <v>3/31 A</v>
      </c>
      <c r="X7" s="43" t="str">
        <f t="shared" si="9"/>
        <v>4/31 A</v>
      </c>
      <c r="Y7" s="43" t="str">
        <f t="shared" si="9"/>
        <v>26/31 A</v>
      </c>
      <c r="Z7" s="43" t="str">
        <f t="shared" si="9"/>
        <v>28/31 A</v>
      </c>
      <c r="AA7" s="43" t="str">
        <f t="shared" si="9"/>
        <v>0/31 A</v>
      </c>
      <c r="AB7" s="43" t="str">
        <f t="shared" si="9"/>
        <v>0/31 A</v>
      </c>
      <c r="AC7" s="43" t="str">
        <f t="shared" si="9"/>
        <v>0/31 A</v>
      </c>
      <c r="AD7" s="43" t="str">
        <f t="shared" si="9"/>
        <v>0/31 A</v>
      </c>
      <c r="AE7" s="43" t="str">
        <f t="shared" si="9"/>
        <v>0/31 A</v>
      </c>
      <c r="AF7" s="42" t="str">
        <f>0+COUNTIFS(AF$9:AF$129,"*",$D$9:$D$129,"AGENT")&amp;"/1 A"</f>
        <v>0/1 A</v>
      </c>
    </row>
    <row r="8" spans="1:32" s="66" customFormat="1" ht="22.5" customHeight="1" x14ac:dyDescent="0.25">
      <c r="A8" s="48" t="s">
        <v>74</v>
      </c>
      <c r="B8" s="49" t="s">
        <v>59</v>
      </c>
      <c r="C8" s="50" t="s">
        <v>60</v>
      </c>
      <c r="D8" s="51" t="s">
        <v>62</v>
      </c>
      <c r="E8" s="52" t="s">
        <v>61</v>
      </c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</row>
    <row r="9" spans="1:32" ht="15.75" x14ac:dyDescent="0.25">
      <c r="A9" s="67"/>
      <c r="B9" s="54" t="s">
        <v>79</v>
      </c>
      <c r="C9" s="83" t="s">
        <v>0</v>
      </c>
      <c r="D9" s="68" t="s">
        <v>73</v>
      </c>
      <c r="E9" s="55">
        <f t="shared" ref="E9:E40" ca="1" si="10">COUNTIFS(F9:AF9,"*",$F$1:$AF$1,"&gt;="&amp;$C$2,$F$1:$AF$1,"&lt;"&amp;$D$2)+COUNTIFS(F9:R9,"*",$F$2:$R$2,"Ascension",$F$1:$R$1,"&lt;"&amp;$C$2,$S$2:$AE$2,"Ascension",$S$1:$AE$1,"&gt;="&amp;$D$2)-COUNTIFS(F9:R9,"*",$F$2:$R$2,"Ascension",$F$1:$R$1,"&gt;="&amp;$C$2,$S$2:$AE$2,"Ascension",$S$1:$AE$1,"&lt;"&amp;$D$2)+COUNTIFS(F9:R9,"*",$F$2:$R$2,"Fête du travail",$F$1:$R$1,"&lt;"&amp;$C$2,$S$2:$AE$2,"Fête du travail",$S$1:$AE$1,"&gt;="&amp;$D$2)-COUNTIFS(F9:R9,"*",$F$2:$R$2,"Fête du travail",$F$1:$R$1,"&gt;="&amp;$C$2,$S$2:$AE$2,"Fête du travail",$S$1:$AE$1,"&lt;"&amp;$D$2)+COUNTIFS(F9:R9,"*",$F$2:$R$2,"Victoire 1945",$F$1:$R$1,"&lt;"&amp;$C$2,$S$2:$AE$2,"Victoire 1945",$S$1:$AE$1,"&gt;="&amp;$D$2)-COUNTIFS(F9:R9,"*",$F$2:$R$2,"Victoire 1945",$F$1:$R$1,"&gt;="&amp;$C$2,$S$2:$AE$2,"Victoire 1945",$S$1:$AE$1,"&lt;"&amp;$D$2)-COUNTIF(S9,"*")-COUNTIFS(R9,"*",$R$1,"&gt;="&amp;$C$2)-COUNTIFS(AE9,"*",$AE$1,"&lt;"&amp;$D$2)</f>
        <v>2</v>
      </c>
      <c r="F9" s="69"/>
      <c r="G9" s="69"/>
      <c r="H9" s="69"/>
      <c r="I9" s="69"/>
      <c r="J9" s="69"/>
      <c r="K9" s="69"/>
      <c r="L9" s="69"/>
      <c r="M9" s="69"/>
      <c r="N9" s="69"/>
      <c r="O9" s="69" t="s">
        <v>67</v>
      </c>
      <c r="P9" s="69"/>
      <c r="Q9" s="69"/>
      <c r="R9" s="69"/>
      <c r="S9" s="69"/>
      <c r="T9" s="69"/>
      <c r="U9" s="69"/>
      <c r="V9" s="69"/>
      <c r="W9" s="69"/>
      <c r="X9" s="69"/>
      <c r="Y9" s="69" t="s">
        <v>67</v>
      </c>
      <c r="Z9" s="69"/>
      <c r="AA9" s="69"/>
      <c r="AB9" s="69"/>
      <c r="AC9" s="69"/>
      <c r="AD9" s="69"/>
      <c r="AE9" s="69"/>
      <c r="AF9" s="69"/>
    </row>
    <row r="10" spans="1:32" ht="15.75" x14ac:dyDescent="0.25">
      <c r="A10" s="67"/>
      <c r="B10" s="54" t="s">
        <v>79</v>
      </c>
      <c r="C10" s="83" t="s">
        <v>1</v>
      </c>
      <c r="D10" s="68" t="s">
        <v>63</v>
      </c>
      <c r="E10" s="55">
        <f t="shared" ca="1" si="10"/>
        <v>3</v>
      </c>
      <c r="F10" s="69"/>
      <c r="G10" s="69"/>
      <c r="H10" s="69"/>
      <c r="I10" s="69"/>
      <c r="J10" s="69"/>
      <c r="K10" s="69"/>
      <c r="L10" s="69"/>
      <c r="M10" s="69"/>
      <c r="N10" s="69"/>
      <c r="O10" s="69" t="s">
        <v>67</v>
      </c>
      <c r="P10" s="69"/>
      <c r="Q10" s="69"/>
      <c r="R10" s="69"/>
      <c r="S10" s="69"/>
      <c r="T10" s="69"/>
      <c r="U10" s="69"/>
      <c r="V10" s="69"/>
      <c r="W10" s="69"/>
      <c r="X10" s="69"/>
      <c r="Y10" s="69" t="s">
        <v>67</v>
      </c>
      <c r="Z10" s="69" t="s">
        <v>67</v>
      </c>
      <c r="AA10" s="69"/>
      <c r="AB10" s="69"/>
      <c r="AC10" s="69"/>
      <c r="AD10" s="69"/>
      <c r="AE10" s="69"/>
      <c r="AF10" s="69"/>
    </row>
    <row r="11" spans="1:32" ht="15.75" x14ac:dyDescent="0.25">
      <c r="A11" s="67"/>
      <c r="B11" s="54" t="s">
        <v>79</v>
      </c>
      <c r="C11" s="83" t="s">
        <v>2</v>
      </c>
      <c r="D11" s="68" t="s">
        <v>73</v>
      </c>
      <c r="E11" s="55">
        <f t="shared" ca="1" si="10"/>
        <v>0</v>
      </c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</row>
    <row r="12" spans="1:32" ht="15.75" x14ac:dyDescent="0.25">
      <c r="A12" s="67"/>
      <c r="B12" s="54" t="s">
        <v>79</v>
      </c>
      <c r="C12" s="83" t="s">
        <v>3</v>
      </c>
      <c r="D12" s="68" t="s">
        <v>73</v>
      </c>
      <c r="E12" s="55">
        <f t="shared" ca="1" si="10"/>
        <v>0</v>
      </c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69"/>
      <c r="AB12" s="71"/>
      <c r="AC12" s="71"/>
      <c r="AD12" s="71"/>
      <c r="AE12" s="71"/>
      <c r="AF12" s="71"/>
    </row>
    <row r="13" spans="1:32" ht="15.75" x14ac:dyDescent="0.25">
      <c r="A13" s="67"/>
      <c r="B13" s="54" t="s">
        <v>79</v>
      </c>
      <c r="C13" s="83" t="s">
        <v>4</v>
      </c>
      <c r="D13" s="68" t="s">
        <v>73</v>
      </c>
      <c r="E13" s="55">
        <f t="shared" ca="1" si="10"/>
        <v>1</v>
      </c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 t="s">
        <v>67</v>
      </c>
      <c r="AA13" s="69"/>
      <c r="AB13" s="71"/>
      <c r="AC13" s="71"/>
      <c r="AD13" s="71"/>
      <c r="AE13" s="71"/>
      <c r="AF13" s="71"/>
    </row>
    <row r="14" spans="1:32" ht="15.75" x14ac:dyDescent="0.25">
      <c r="A14" s="67"/>
      <c r="B14" s="54" t="s">
        <v>79</v>
      </c>
      <c r="C14" s="83" t="s">
        <v>5</v>
      </c>
      <c r="D14" s="68" t="s">
        <v>63</v>
      </c>
      <c r="E14" s="55">
        <f t="shared" ca="1" si="10"/>
        <v>4</v>
      </c>
      <c r="F14" s="71"/>
      <c r="G14" s="71"/>
      <c r="H14" s="71"/>
      <c r="I14" s="71"/>
      <c r="J14" s="71"/>
      <c r="K14" s="71"/>
      <c r="L14" s="71"/>
      <c r="M14" s="71"/>
      <c r="N14" s="71"/>
      <c r="O14" s="71" t="s">
        <v>67</v>
      </c>
      <c r="P14" s="71"/>
      <c r="Q14" s="71"/>
      <c r="R14" s="71"/>
      <c r="S14" s="71"/>
      <c r="T14" s="71"/>
      <c r="U14" s="71"/>
      <c r="V14" s="71" t="s">
        <v>67</v>
      </c>
      <c r="W14" s="71"/>
      <c r="X14" s="71"/>
      <c r="Y14" s="71" t="s">
        <v>67</v>
      </c>
      <c r="Z14" s="71" t="s">
        <v>67</v>
      </c>
      <c r="AA14" s="69"/>
      <c r="AB14" s="71"/>
      <c r="AC14" s="71"/>
      <c r="AD14" s="71"/>
      <c r="AE14" s="71"/>
      <c r="AF14" s="71"/>
    </row>
    <row r="15" spans="1:32" ht="15.75" x14ac:dyDescent="0.25">
      <c r="A15" s="67"/>
      <c r="B15" s="54" t="s">
        <v>79</v>
      </c>
      <c r="C15" s="83" t="s">
        <v>6</v>
      </c>
      <c r="D15" s="68" t="s">
        <v>73</v>
      </c>
      <c r="E15" s="55">
        <f t="shared" ca="1" si="10"/>
        <v>3</v>
      </c>
      <c r="F15" s="71"/>
      <c r="G15" s="71"/>
      <c r="H15" s="71"/>
      <c r="I15" s="71"/>
      <c r="J15" s="71"/>
      <c r="K15" s="71"/>
      <c r="L15" s="71"/>
      <c r="M15" s="71"/>
      <c r="N15" s="71"/>
      <c r="O15" s="71" t="s">
        <v>67</v>
      </c>
      <c r="P15" s="71"/>
      <c r="Q15" s="71"/>
      <c r="R15" s="71"/>
      <c r="S15" s="71"/>
      <c r="T15" s="71"/>
      <c r="U15" s="71"/>
      <c r="V15" s="71"/>
      <c r="W15" s="71"/>
      <c r="X15" s="71"/>
      <c r="Y15" s="71" t="s">
        <v>67</v>
      </c>
      <c r="Z15" s="71" t="s">
        <v>67</v>
      </c>
      <c r="AA15" s="69"/>
      <c r="AB15" s="71"/>
      <c r="AC15" s="71"/>
      <c r="AD15" s="71"/>
      <c r="AE15" s="71"/>
      <c r="AF15" s="71"/>
    </row>
    <row r="16" spans="1:32" ht="15.75" x14ac:dyDescent="0.25">
      <c r="A16" s="67"/>
      <c r="B16" s="54" t="s">
        <v>79</v>
      </c>
      <c r="C16" s="83" t="s">
        <v>7</v>
      </c>
      <c r="D16" s="68" t="s">
        <v>63</v>
      </c>
      <c r="E16" s="55">
        <f t="shared" ca="1" si="10"/>
        <v>0</v>
      </c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 t="s">
        <v>67</v>
      </c>
      <c r="S16" s="71"/>
      <c r="T16" s="71"/>
      <c r="U16" s="71"/>
      <c r="V16" s="71"/>
      <c r="W16" s="71"/>
      <c r="X16" s="71"/>
      <c r="Y16" s="71"/>
      <c r="Z16" s="71"/>
      <c r="AA16" s="69"/>
      <c r="AB16" s="71"/>
      <c r="AC16" s="71"/>
      <c r="AD16" s="71"/>
      <c r="AE16" s="71"/>
      <c r="AF16" s="71"/>
    </row>
    <row r="17" spans="1:32" ht="15.75" x14ac:dyDescent="0.25">
      <c r="A17" s="67"/>
      <c r="B17" s="54" t="s">
        <v>79</v>
      </c>
      <c r="C17" s="83" t="s">
        <v>8</v>
      </c>
      <c r="D17" s="68" t="s">
        <v>63</v>
      </c>
      <c r="E17" s="55">
        <f t="shared" ca="1" si="10"/>
        <v>0</v>
      </c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69"/>
      <c r="AB17" s="71"/>
      <c r="AC17" s="71"/>
      <c r="AD17" s="71"/>
      <c r="AE17" s="71"/>
      <c r="AF17" s="71"/>
    </row>
    <row r="18" spans="1:32" ht="15.75" x14ac:dyDescent="0.25">
      <c r="A18" s="67"/>
      <c r="B18" s="54" t="s">
        <v>79</v>
      </c>
      <c r="C18" s="83" t="s">
        <v>1</v>
      </c>
      <c r="D18" s="68" t="s">
        <v>63</v>
      </c>
      <c r="E18" s="55">
        <f t="shared" ca="1" si="10"/>
        <v>2</v>
      </c>
      <c r="F18" s="71"/>
      <c r="G18" s="71"/>
      <c r="H18" s="71"/>
      <c r="I18" s="71"/>
      <c r="J18" s="71"/>
      <c r="K18" s="71"/>
      <c r="L18" s="71"/>
      <c r="M18" s="71"/>
      <c r="N18" s="71"/>
      <c r="O18" s="71" t="s">
        <v>67</v>
      </c>
      <c r="P18" s="71" t="s">
        <v>67</v>
      </c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69"/>
      <c r="AB18" s="71"/>
      <c r="AC18" s="71"/>
      <c r="AD18" s="71"/>
      <c r="AE18" s="71"/>
      <c r="AF18" s="71"/>
    </row>
    <row r="19" spans="1:32" ht="15.75" x14ac:dyDescent="0.25">
      <c r="A19" s="72"/>
      <c r="B19" s="54" t="s">
        <v>79</v>
      </c>
      <c r="C19" s="83" t="s">
        <v>9</v>
      </c>
      <c r="D19" s="68" t="s">
        <v>63</v>
      </c>
      <c r="E19" s="55">
        <f t="shared" ca="1" si="10"/>
        <v>4</v>
      </c>
      <c r="F19" s="71"/>
      <c r="G19" s="71"/>
      <c r="H19" s="71"/>
      <c r="I19" s="71"/>
      <c r="J19" s="71"/>
      <c r="K19" s="71"/>
      <c r="L19" s="71"/>
      <c r="M19" s="71"/>
      <c r="N19" s="71" t="s">
        <v>67</v>
      </c>
      <c r="O19" s="71" t="s">
        <v>67</v>
      </c>
      <c r="P19" s="71"/>
      <c r="Q19" s="71" t="s">
        <v>67</v>
      </c>
      <c r="R19" s="71"/>
      <c r="S19" s="71" t="s">
        <v>67</v>
      </c>
      <c r="T19" s="71"/>
      <c r="U19" s="71"/>
      <c r="V19" s="71"/>
      <c r="W19" s="71"/>
      <c r="X19" s="71"/>
      <c r="Y19" s="71"/>
      <c r="Z19" s="71" t="s">
        <v>67</v>
      </c>
      <c r="AA19" s="69"/>
      <c r="AB19" s="71"/>
      <c r="AC19" s="71"/>
      <c r="AD19" s="71"/>
      <c r="AE19" s="71"/>
      <c r="AF19" s="71"/>
    </row>
    <row r="20" spans="1:32" ht="15.75" x14ac:dyDescent="0.25">
      <c r="A20" s="72"/>
      <c r="B20" s="54" t="s">
        <v>79</v>
      </c>
      <c r="C20" s="83" t="s">
        <v>8</v>
      </c>
      <c r="D20" s="68" t="s">
        <v>63</v>
      </c>
      <c r="E20" s="55">
        <f t="shared" ca="1" si="10"/>
        <v>0</v>
      </c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69"/>
      <c r="AB20" s="71"/>
      <c r="AC20" s="71"/>
      <c r="AD20" s="71"/>
      <c r="AE20" s="71"/>
      <c r="AF20" s="71"/>
    </row>
    <row r="21" spans="1:32" ht="15.75" x14ac:dyDescent="0.25">
      <c r="A21" s="72"/>
      <c r="B21" s="54" t="s">
        <v>79</v>
      </c>
      <c r="C21" s="83" t="s">
        <v>10</v>
      </c>
      <c r="D21" s="68" t="s">
        <v>73</v>
      </c>
      <c r="E21" s="55">
        <f t="shared" ca="1" si="10"/>
        <v>1</v>
      </c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 t="s">
        <v>67</v>
      </c>
      <c r="AA21" s="69"/>
      <c r="AB21" s="71"/>
      <c r="AC21" s="71"/>
      <c r="AD21" s="71"/>
      <c r="AE21" s="71"/>
      <c r="AF21" s="71"/>
    </row>
    <row r="22" spans="1:32" ht="15.75" x14ac:dyDescent="0.25">
      <c r="A22" s="72"/>
      <c r="B22" s="54" t="s">
        <v>79</v>
      </c>
      <c r="C22" s="83" t="s">
        <v>11</v>
      </c>
      <c r="D22" s="68" t="s">
        <v>63</v>
      </c>
      <c r="E22" s="55">
        <f t="shared" ca="1" si="10"/>
        <v>4</v>
      </c>
      <c r="F22" s="71"/>
      <c r="G22" s="71"/>
      <c r="H22" s="71"/>
      <c r="I22" s="71"/>
      <c r="J22" s="71"/>
      <c r="K22" s="71"/>
      <c r="L22" s="71"/>
      <c r="M22" s="71"/>
      <c r="N22" s="71"/>
      <c r="O22" s="71" t="s">
        <v>67</v>
      </c>
      <c r="P22" s="71"/>
      <c r="Q22" s="71"/>
      <c r="R22" s="71"/>
      <c r="S22" s="71"/>
      <c r="T22" s="71"/>
      <c r="U22" s="71" t="s">
        <v>67</v>
      </c>
      <c r="V22" s="71"/>
      <c r="W22" s="71"/>
      <c r="X22" s="71"/>
      <c r="Y22" s="71" t="s">
        <v>67</v>
      </c>
      <c r="Z22" s="71" t="s">
        <v>67</v>
      </c>
      <c r="AA22" s="69"/>
      <c r="AB22" s="71"/>
      <c r="AC22" s="71"/>
      <c r="AD22" s="71"/>
      <c r="AE22" s="71"/>
      <c r="AF22" s="71"/>
    </row>
    <row r="23" spans="1:32" ht="15.75" x14ac:dyDescent="0.25">
      <c r="A23" s="72"/>
      <c r="B23" s="54" t="s">
        <v>79</v>
      </c>
      <c r="C23" s="83" t="s">
        <v>12</v>
      </c>
      <c r="D23" s="68" t="s">
        <v>65</v>
      </c>
      <c r="E23" s="55">
        <f t="shared" ca="1" si="10"/>
        <v>4</v>
      </c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 t="s">
        <v>67</v>
      </c>
      <c r="Q23" s="71"/>
      <c r="R23" s="71"/>
      <c r="S23" s="71"/>
      <c r="T23" s="71"/>
      <c r="U23" s="71"/>
      <c r="V23" s="71" t="s">
        <v>68</v>
      </c>
      <c r="W23" s="71" t="s">
        <v>68</v>
      </c>
      <c r="X23" s="71"/>
      <c r="Y23" s="71"/>
      <c r="Z23" s="71" t="s">
        <v>68</v>
      </c>
      <c r="AA23" s="69"/>
      <c r="AB23" s="71"/>
      <c r="AC23" s="71"/>
      <c r="AD23" s="71"/>
      <c r="AE23" s="71"/>
      <c r="AF23" s="71"/>
    </row>
    <row r="24" spans="1:32" ht="15.75" x14ac:dyDescent="0.25">
      <c r="A24" s="72"/>
      <c r="B24" s="54" t="s">
        <v>79</v>
      </c>
      <c r="C24" s="83" t="s">
        <v>13</v>
      </c>
      <c r="D24" s="68" t="s">
        <v>63</v>
      </c>
      <c r="E24" s="55">
        <f t="shared" ca="1" si="10"/>
        <v>0</v>
      </c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69"/>
      <c r="AB24" s="71"/>
      <c r="AC24" s="71"/>
      <c r="AD24" s="71"/>
      <c r="AE24" s="71"/>
      <c r="AF24" s="71"/>
    </row>
    <row r="25" spans="1:32" ht="15.75" x14ac:dyDescent="0.25">
      <c r="A25" s="72"/>
      <c r="B25" s="54" t="s">
        <v>79</v>
      </c>
      <c r="C25" s="83" t="s">
        <v>14</v>
      </c>
      <c r="D25" s="68" t="s">
        <v>65</v>
      </c>
      <c r="E25" s="55">
        <f t="shared" ca="1" si="10"/>
        <v>4</v>
      </c>
      <c r="F25" s="71" t="s">
        <v>67</v>
      </c>
      <c r="G25" s="71"/>
      <c r="H25" s="71"/>
      <c r="I25" s="71"/>
      <c r="J25" s="71"/>
      <c r="K25" s="71"/>
      <c r="L25" s="71"/>
      <c r="M25" s="71"/>
      <c r="N25" s="71" t="s">
        <v>67</v>
      </c>
      <c r="O25" s="71" t="s">
        <v>67</v>
      </c>
      <c r="P25" s="71"/>
      <c r="Q25" s="71" t="s">
        <v>67</v>
      </c>
      <c r="R25" s="71"/>
      <c r="S25" s="71" t="s">
        <v>67</v>
      </c>
      <c r="T25" s="71"/>
      <c r="U25" s="71"/>
      <c r="V25" s="71"/>
      <c r="W25" s="71"/>
      <c r="X25" s="71"/>
      <c r="Y25" s="71"/>
      <c r="Z25" s="71" t="s">
        <v>67</v>
      </c>
      <c r="AA25" s="69"/>
      <c r="AB25" s="71"/>
      <c r="AC25" s="71"/>
      <c r="AD25" s="71"/>
      <c r="AE25" s="71"/>
      <c r="AF25" s="71"/>
    </row>
    <row r="26" spans="1:32" ht="15.75" x14ac:dyDescent="0.25">
      <c r="A26" s="72"/>
      <c r="B26" s="54" t="s">
        <v>79</v>
      </c>
      <c r="C26" s="83" t="s">
        <v>15</v>
      </c>
      <c r="D26" s="68" t="s">
        <v>64</v>
      </c>
      <c r="E26" s="55">
        <f t="shared" ca="1" si="10"/>
        <v>2</v>
      </c>
      <c r="F26" s="71"/>
      <c r="G26" s="71" t="s">
        <v>67</v>
      </c>
      <c r="H26" s="71"/>
      <c r="I26" s="71"/>
      <c r="J26" s="71"/>
      <c r="K26" s="71"/>
      <c r="L26" s="71"/>
      <c r="M26" s="71"/>
      <c r="N26" s="71"/>
      <c r="O26" s="71" t="s">
        <v>67</v>
      </c>
      <c r="P26" s="71"/>
      <c r="Q26" s="71" t="s">
        <v>67</v>
      </c>
      <c r="R26" s="71"/>
      <c r="S26" s="71"/>
      <c r="T26" s="71"/>
      <c r="U26" s="71"/>
      <c r="V26" s="71"/>
      <c r="W26" s="71"/>
      <c r="X26" s="71"/>
      <c r="Y26" s="71"/>
      <c r="Z26" s="71"/>
      <c r="AA26" s="69"/>
      <c r="AB26" s="71"/>
      <c r="AC26" s="71"/>
      <c r="AD26" s="71"/>
      <c r="AE26" s="71"/>
      <c r="AF26" s="71"/>
    </row>
    <row r="27" spans="1:32" ht="15.75" x14ac:dyDescent="0.25">
      <c r="A27" s="72"/>
      <c r="B27" s="54" t="s">
        <v>79</v>
      </c>
      <c r="C27" s="83" t="s">
        <v>9</v>
      </c>
      <c r="D27" s="68" t="s">
        <v>63</v>
      </c>
      <c r="E27" s="55">
        <f t="shared" ca="1" si="10"/>
        <v>0</v>
      </c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9"/>
      <c r="AB27" s="71"/>
      <c r="AC27" s="71"/>
      <c r="AD27" s="71"/>
      <c r="AE27" s="71"/>
      <c r="AF27" s="71"/>
    </row>
    <row r="28" spans="1:32" ht="15.75" x14ac:dyDescent="0.25">
      <c r="A28" s="72"/>
      <c r="B28" s="54" t="s">
        <v>79</v>
      </c>
      <c r="C28" s="83" t="s">
        <v>9</v>
      </c>
      <c r="D28" s="68" t="s">
        <v>63</v>
      </c>
      <c r="E28" s="55">
        <f t="shared" ca="1" si="10"/>
        <v>0</v>
      </c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69"/>
      <c r="AB28" s="71"/>
      <c r="AC28" s="71"/>
      <c r="AD28" s="71"/>
      <c r="AE28" s="71"/>
      <c r="AF28" s="71"/>
    </row>
    <row r="29" spans="1:32" ht="15.75" x14ac:dyDescent="0.25">
      <c r="A29" s="72"/>
      <c r="B29" s="54" t="s">
        <v>79</v>
      </c>
      <c r="C29" s="83" t="s">
        <v>16</v>
      </c>
      <c r="D29" s="68" t="s">
        <v>66</v>
      </c>
      <c r="E29" s="55">
        <f t="shared" ca="1" si="10"/>
        <v>2</v>
      </c>
      <c r="F29" s="71"/>
      <c r="G29" s="71"/>
      <c r="H29" s="71"/>
      <c r="I29" s="71"/>
      <c r="J29" s="71"/>
      <c r="K29" s="71"/>
      <c r="L29" s="71"/>
      <c r="M29" s="71"/>
      <c r="N29" s="71"/>
      <c r="O29" s="71" t="s">
        <v>67</v>
      </c>
      <c r="P29" s="71"/>
      <c r="Q29" s="71"/>
      <c r="R29" s="71"/>
      <c r="S29" s="71"/>
      <c r="T29" s="71" t="s">
        <v>67</v>
      </c>
      <c r="U29" s="71"/>
      <c r="V29" s="71"/>
      <c r="W29" s="71"/>
      <c r="X29" s="71"/>
      <c r="Y29" s="71"/>
      <c r="Z29" s="71"/>
      <c r="AA29" s="69"/>
      <c r="AB29" s="71"/>
      <c r="AC29" s="71"/>
      <c r="AD29" s="71"/>
      <c r="AE29" s="71"/>
      <c r="AF29" s="71"/>
    </row>
    <row r="30" spans="1:32" ht="15.75" x14ac:dyDescent="0.25">
      <c r="A30" s="72"/>
      <c r="B30" s="54" t="s">
        <v>79</v>
      </c>
      <c r="C30" s="83" t="s">
        <v>17</v>
      </c>
      <c r="D30" s="68" t="s">
        <v>73</v>
      </c>
      <c r="E30" s="55">
        <f t="shared" ca="1" si="10"/>
        <v>0</v>
      </c>
      <c r="F30" s="71"/>
      <c r="G30" s="71"/>
      <c r="H30" s="71"/>
      <c r="I30" s="71"/>
      <c r="J30" s="71"/>
      <c r="K30" s="71"/>
      <c r="L30" s="71" t="s">
        <v>67</v>
      </c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69"/>
      <c r="AB30" s="71"/>
      <c r="AC30" s="71"/>
      <c r="AD30" s="71"/>
      <c r="AE30" s="71"/>
      <c r="AF30" s="71"/>
    </row>
    <row r="31" spans="1:32" ht="15.75" x14ac:dyDescent="0.25">
      <c r="A31" s="72"/>
      <c r="B31" s="54" t="s">
        <v>79</v>
      </c>
      <c r="C31" s="83" t="s">
        <v>18</v>
      </c>
      <c r="D31" s="68" t="s">
        <v>63</v>
      </c>
      <c r="E31" s="55">
        <f t="shared" ca="1" si="10"/>
        <v>0</v>
      </c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69"/>
      <c r="AB31" s="71"/>
      <c r="AC31" s="71"/>
      <c r="AD31" s="71"/>
      <c r="AE31" s="71"/>
      <c r="AF31" s="71"/>
    </row>
    <row r="32" spans="1:32" ht="15.75" x14ac:dyDescent="0.25">
      <c r="A32" s="72"/>
      <c r="B32" s="54" t="s">
        <v>79</v>
      </c>
      <c r="C32" s="83" t="s">
        <v>19</v>
      </c>
      <c r="D32" s="68" t="s">
        <v>65</v>
      </c>
      <c r="E32" s="55">
        <f t="shared" ca="1" si="10"/>
        <v>2</v>
      </c>
      <c r="F32" s="71" t="s">
        <v>67</v>
      </c>
      <c r="G32" s="71"/>
      <c r="H32" s="71" t="s">
        <v>67</v>
      </c>
      <c r="I32" s="71"/>
      <c r="J32" s="71"/>
      <c r="K32" s="71"/>
      <c r="L32" s="71"/>
      <c r="M32" s="71" t="s">
        <v>67</v>
      </c>
      <c r="N32" s="71"/>
      <c r="O32" s="71"/>
      <c r="P32" s="71"/>
      <c r="Q32" s="71"/>
      <c r="R32" s="71"/>
      <c r="S32" s="71" t="s">
        <v>67</v>
      </c>
      <c r="T32" s="71"/>
      <c r="U32" s="71" t="s">
        <v>67</v>
      </c>
      <c r="V32" s="71"/>
      <c r="W32" s="71"/>
      <c r="X32" s="71"/>
      <c r="Y32" s="71"/>
      <c r="Z32" s="71" t="s">
        <v>68</v>
      </c>
      <c r="AA32" s="71"/>
      <c r="AB32" s="71"/>
      <c r="AC32" s="71"/>
      <c r="AD32" s="71"/>
      <c r="AE32" s="71"/>
      <c r="AF32" s="71"/>
    </row>
    <row r="33" spans="1:32" ht="15.75" x14ac:dyDescent="0.25">
      <c r="A33" s="72"/>
      <c r="B33" s="54" t="s">
        <v>79</v>
      </c>
      <c r="C33" s="83" t="s">
        <v>0</v>
      </c>
      <c r="D33" s="68" t="s">
        <v>73</v>
      </c>
      <c r="E33" s="55">
        <f t="shared" ca="1" si="10"/>
        <v>0</v>
      </c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69"/>
      <c r="AB33" s="71"/>
      <c r="AC33" s="71"/>
      <c r="AD33" s="71"/>
      <c r="AE33" s="71"/>
      <c r="AF33" s="71"/>
    </row>
    <row r="34" spans="1:32" ht="15.75" x14ac:dyDescent="0.25">
      <c r="A34" s="72"/>
      <c r="B34" s="54" t="s">
        <v>79</v>
      </c>
      <c r="C34" s="83" t="s">
        <v>10</v>
      </c>
      <c r="D34" s="68" t="s">
        <v>73</v>
      </c>
      <c r="E34" s="55">
        <f t="shared" ca="1" si="10"/>
        <v>0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</row>
    <row r="35" spans="1:32" ht="15.75" x14ac:dyDescent="0.25">
      <c r="A35" s="72"/>
      <c r="B35" s="54" t="s">
        <v>79</v>
      </c>
      <c r="C35" s="83" t="s">
        <v>20</v>
      </c>
      <c r="D35" s="68" t="s">
        <v>65</v>
      </c>
      <c r="E35" s="55">
        <f t="shared" ca="1" si="10"/>
        <v>5</v>
      </c>
      <c r="F35" s="71"/>
      <c r="G35" s="71"/>
      <c r="H35" s="71"/>
      <c r="I35" s="71"/>
      <c r="J35" s="71"/>
      <c r="K35" s="71"/>
      <c r="L35" s="71"/>
      <c r="M35" s="71"/>
      <c r="N35" s="71" t="s">
        <v>67</v>
      </c>
      <c r="O35" s="71"/>
      <c r="P35" s="71"/>
      <c r="Q35" s="71"/>
      <c r="R35" s="71"/>
      <c r="S35" s="71"/>
      <c r="T35" s="71" t="s">
        <v>67</v>
      </c>
      <c r="U35" s="71"/>
      <c r="V35" s="71" t="s">
        <v>68</v>
      </c>
      <c r="W35" s="71"/>
      <c r="X35" s="71"/>
      <c r="Y35" s="71" t="s">
        <v>68</v>
      </c>
      <c r="Z35" s="71" t="s">
        <v>67</v>
      </c>
      <c r="AA35" s="71"/>
      <c r="AB35" s="71"/>
      <c r="AC35" s="71"/>
      <c r="AD35" s="71"/>
      <c r="AE35" s="71"/>
      <c r="AF35" s="71"/>
    </row>
    <row r="36" spans="1:32" ht="15.75" x14ac:dyDescent="0.25">
      <c r="A36" s="72"/>
      <c r="B36" s="54" t="s">
        <v>79</v>
      </c>
      <c r="C36" s="83" t="s">
        <v>8</v>
      </c>
      <c r="D36" s="68" t="s">
        <v>63</v>
      </c>
      <c r="E36" s="55">
        <f t="shared" ca="1" si="10"/>
        <v>4</v>
      </c>
      <c r="F36" s="71"/>
      <c r="G36" s="71"/>
      <c r="H36" s="71"/>
      <c r="I36" s="71"/>
      <c r="J36" s="71"/>
      <c r="K36" s="71"/>
      <c r="L36" s="71"/>
      <c r="M36" s="71"/>
      <c r="N36" s="71"/>
      <c r="O36" s="71" t="s">
        <v>67</v>
      </c>
      <c r="P36" s="71"/>
      <c r="Q36" s="71" t="s">
        <v>67</v>
      </c>
      <c r="R36" s="71"/>
      <c r="S36" s="71"/>
      <c r="T36" s="71"/>
      <c r="U36" s="71"/>
      <c r="V36" s="71"/>
      <c r="W36" s="71"/>
      <c r="X36" s="71"/>
      <c r="Y36" s="71" t="s">
        <v>67</v>
      </c>
      <c r="Z36" s="71" t="s">
        <v>67</v>
      </c>
      <c r="AA36" s="71"/>
      <c r="AB36" s="71"/>
      <c r="AC36" s="71"/>
      <c r="AD36" s="71"/>
      <c r="AE36" s="71"/>
      <c r="AF36" s="71"/>
    </row>
    <row r="37" spans="1:32" ht="15.75" x14ac:dyDescent="0.25">
      <c r="A37" s="72"/>
      <c r="B37" s="54" t="s">
        <v>79</v>
      </c>
      <c r="C37" s="83" t="s">
        <v>3</v>
      </c>
      <c r="D37" s="68" t="s">
        <v>73</v>
      </c>
      <c r="E37" s="55">
        <f t="shared" ca="1" si="10"/>
        <v>3</v>
      </c>
      <c r="F37" s="71"/>
      <c r="G37" s="71"/>
      <c r="H37" s="71"/>
      <c r="I37" s="71"/>
      <c r="J37" s="71"/>
      <c r="K37" s="71"/>
      <c r="L37" s="71"/>
      <c r="M37" s="71"/>
      <c r="N37" s="71"/>
      <c r="O37" s="71" t="s">
        <v>67</v>
      </c>
      <c r="P37" s="71"/>
      <c r="Q37" s="71"/>
      <c r="R37" s="71"/>
      <c r="S37" s="71"/>
      <c r="T37" s="71"/>
      <c r="U37" s="71"/>
      <c r="V37" s="71"/>
      <c r="W37" s="71"/>
      <c r="X37" s="71"/>
      <c r="Y37" s="71" t="s">
        <v>67</v>
      </c>
      <c r="Z37" s="71" t="s">
        <v>67</v>
      </c>
      <c r="AA37" s="71"/>
      <c r="AB37" s="71"/>
      <c r="AC37" s="71"/>
      <c r="AD37" s="71"/>
      <c r="AE37" s="71"/>
      <c r="AF37" s="71"/>
    </row>
    <row r="38" spans="1:32" ht="15.75" x14ac:dyDescent="0.25">
      <c r="A38" s="72"/>
      <c r="B38" s="54" t="s">
        <v>79</v>
      </c>
      <c r="C38" s="83" t="s">
        <v>10</v>
      </c>
      <c r="D38" s="68" t="s">
        <v>73</v>
      </c>
      <c r="E38" s="55">
        <f t="shared" ca="1" si="10"/>
        <v>1</v>
      </c>
      <c r="F38" s="71"/>
      <c r="G38" s="71"/>
      <c r="H38" s="71"/>
      <c r="I38" s="71"/>
      <c r="J38" s="71"/>
      <c r="K38" s="71"/>
      <c r="L38" s="71"/>
      <c r="M38" s="71"/>
      <c r="N38" s="71"/>
      <c r="O38" s="71" t="s">
        <v>67</v>
      </c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</row>
    <row r="39" spans="1:32" ht="15.75" x14ac:dyDescent="0.25">
      <c r="A39" s="72"/>
      <c r="B39" s="54" t="s">
        <v>79</v>
      </c>
      <c r="C39" s="83" t="s">
        <v>0</v>
      </c>
      <c r="D39" s="68" t="s">
        <v>73</v>
      </c>
      <c r="E39" s="55">
        <f t="shared" ca="1" si="10"/>
        <v>2</v>
      </c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 t="s">
        <v>67</v>
      </c>
      <c r="Z39" s="71" t="s">
        <v>67</v>
      </c>
      <c r="AA39" s="71"/>
      <c r="AB39" s="71"/>
      <c r="AC39" s="71"/>
      <c r="AD39" s="71"/>
      <c r="AE39" s="71"/>
      <c r="AF39" s="71"/>
    </row>
    <row r="40" spans="1:32" ht="15.75" x14ac:dyDescent="0.25">
      <c r="A40" s="72"/>
      <c r="B40" s="54" t="s">
        <v>79</v>
      </c>
      <c r="C40" s="83" t="s">
        <v>8</v>
      </c>
      <c r="D40" s="68" t="s">
        <v>63</v>
      </c>
      <c r="E40" s="55">
        <f t="shared" ca="1" si="10"/>
        <v>0</v>
      </c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</row>
    <row r="41" spans="1:32" ht="15.75" x14ac:dyDescent="0.25">
      <c r="A41" s="72"/>
      <c r="B41" s="54" t="s">
        <v>79</v>
      </c>
      <c r="C41" s="83" t="s">
        <v>14</v>
      </c>
      <c r="D41" s="68" t="s">
        <v>64</v>
      </c>
      <c r="E41" s="55">
        <f t="shared" ref="E41:E72" ca="1" si="11">COUNTIFS(F41:AF41,"*",$F$1:$AF$1,"&gt;="&amp;$C$2,$F$1:$AF$1,"&lt;"&amp;$D$2)+COUNTIFS(F41:R41,"*",$F$2:$R$2,"Ascension",$F$1:$R$1,"&lt;"&amp;$C$2,$S$2:$AE$2,"Ascension",$S$1:$AE$1,"&gt;="&amp;$D$2)-COUNTIFS(F41:R41,"*",$F$2:$R$2,"Ascension",$F$1:$R$1,"&gt;="&amp;$C$2,$S$2:$AE$2,"Ascension",$S$1:$AE$1,"&lt;"&amp;$D$2)+COUNTIFS(F41:R41,"*",$F$2:$R$2,"Fête du travail",$F$1:$R$1,"&lt;"&amp;$C$2,$S$2:$AE$2,"Fête du travail",$S$1:$AE$1,"&gt;="&amp;$D$2)-COUNTIFS(F41:R41,"*",$F$2:$R$2,"Fête du travail",$F$1:$R$1,"&gt;="&amp;$C$2,$S$2:$AE$2,"Fête du travail",$S$1:$AE$1,"&lt;"&amp;$D$2)+COUNTIFS(F41:R41,"*",$F$2:$R$2,"Victoire 1945",$F$1:$R$1,"&lt;"&amp;$C$2,$S$2:$AE$2,"Victoire 1945",$S$1:$AE$1,"&gt;="&amp;$D$2)-COUNTIFS(F41:R41,"*",$F$2:$R$2,"Victoire 1945",$F$1:$R$1,"&gt;="&amp;$C$2,$S$2:$AE$2,"Victoire 1945",$S$1:$AE$1,"&lt;"&amp;$D$2)-COUNTIF(S41,"*")-COUNTIFS(R41,"*",$R$1,"&gt;="&amp;$C$2)-COUNTIFS(AE41,"*",$AE$1,"&lt;"&amp;$D$2)</f>
        <v>8</v>
      </c>
      <c r="F41" s="71"/>
      <c r="G41" s="71"/>
      <c r="H41" s="71"/>
      <c r="I41" s="71"/>
      <c r="J41" s="71"/>
      <c r="K41" s="71"/>
      <c r="L41" s="71"/>
      <c r="M41" s="71" t="s">
        <v>67</v>
      </c>
      <c r="N41" s="71" t="s">
        <v>67</v>
      </c>
      <c r="O41" s="71" t="s">
        <v>67</v>
      </c>
      <c r="P41" s="71"/>
      <c r="Q41" s="71" t="s">
        <v>67</v>
      </c>
      <c r="R41" s="71"/>
      <c r="S41" s="71"/>
      <c r="T41" s="71"/>
      <c r="U41" s="71" t="s">
        <v>67</v>
      </c>
      <c r="V41" s="71" t="s">
        <v>67</v>
      </c>
      <c r="W41" s="71"/>
      <c r="X41" s="71" t="s">
        <v>67</v>
      </c>
      <c r="Y41" s="71" t="s">
        <v>67</v>
      </c>
      <c r="Z41" s="71" t="s">
        <v>67</v>
      </c>
      <c r="AA41" s="71"/>
      <c r="AB41" s="71"/>
      <c r="AC41" s="71"/>
      <c r="AD41" s="71"/>
      <c r="AE41" s="71"/>
      <c r="AF41" s="71"/>
    </row>
    <row r="42" spans="1:32" ht="15.75" x14ac:dyDescent="0.25">
      <c r="A42" s="72"/>
      <c r="B42" s="54" t="s">
        <v>79</v>
      </c>
      <c r="C42" s="83" t="s">
        <v>9</v>
      </c>
      <c r="D42" s="68" t="s">
        <v>63</v>
      </c>
      <c r="E42" s="55">
        <f t="shared" ca="1" si="11"/>
        <v>3</v>
      </c>
      <c r="F42" s="71"/>
      <c r="G42" s="71"/>
      <c r="H42" s="71"/>
      <c r="I42" s="71"/>
      <c r="J42" s="71"/>
      <c r="K42" s="71"/>
      <c r="L42" s="71"/>
      <c r="M42" s="71"/>
      <c r="N42" s="71"/>
      <c r="O42" s="71" t="s">
        <v>67</v>
      </c>
      <c r="P42" s="71"/>
      <c r="Q42" s="71" t="s">
        <v>67</v>
      </c>
      <c r="R42" s="71"/>
      <c r="S42" s="71"/>
      <c r="T42" s="71"/>
      <c r="U42" s="71"/>
      <c r="V42" s="71"/>
      <c r="W42" s="71"/>
      <c r="X42" s="71"/>
      <c r="Y42" s="71" t="s">
        <v>67</v>
      </c>
      <c r="Z42" s="71"/>
      <c r="AA42" s="71"/>
      <c r="AB42" s="71"/>
      <c r="AC42" s="71"/>
      <c r="AD42" s="71"/>
      <c r="AE42" s="71"/>
      <c r="AF42" s="71"/>
    </row>
    <row r="43" spans="1:32" ht="15.75" x14ac:dyDescent="0.25">
      <c r="A43" s="72"/>
      <c r="B43" s="54" t="s">
        <v>79</v>
      </c>
      <c r="C43" s="83" t="s">
        <v>10</v>
      </c>
      <c r="D43" s="68" t="s">
        <v>73</v>
      </c>
      <c r="E43" s="55">
        <f t="shared" ca="1" si="11"/>
        <v>1</v>
      </c>
      <c r="F43" s="71"/>
      <c r="G43" s="71"/>
      <c r="H43" s="71"/>
      <c r="I43" s="71"/>
      <c r="J43" s="71"/>
      <c r="K43" s="71"/>
      <c r="L43" s="71"/>
      <c r="M43" s="71"/>
      <c r="N43" s="71"/>
      <c r="O43" s="71" t="s">
        <v>67</v>
      </c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</row>
    <row r="44" spans="1:32" ht="15.75" x14ac:dyDescent="0.25">
      <c r="A44" s="72"/>
      <c r="B44" s="54" t="s">
        <v>79</v>
      </c>
      <c r="C44" s="83" t="s">
        <v>75</v>
      </c>
      <c r="D44" s="68" t="s">
        <v>63</v>
      </c>
      <c r="E44" s="55">
        <f t="shared" ca="1" si="11"/>
        <v>2</v>
      </c>
      <c r="F44" s="71"/>
      <c r="G44" s="71" t="s">
        <v>67</v>
      </c>
      <c r="H44" s="71"/>
      <c r="I44" s="71"/>
      <c r="J44" s="71"/>
      <c r="K44" s="71"/>
      <c r="L44" s="71"/>
      <c r="M44" s="71"/>
      <c r="N44" s="71"/>
      <c r="O44" s="71" t="s">
        <v>67</v>
      </c>
      <c r="P44" s="71"/>
      <c r="Q44" s="71"/>
      <c r="R44" s="71"/>
      <c r="S44" s="71"/>
      <c r="T44" s="71"/>
      <c r="U44" s="71"/>
      <c r="V44" s="71" t="s">
        <v>67</v>
      </c>
      <c r="W44" s="71"/>
      <c r="X44" s="71"/>
      <c r="Y44" s="71"/>
      <c r="Z44" s="71"/>
      <c r="AA44" s="71"/>
      <c r="AB44" s="71"/>
      <c r="AC44" s="71"/>
      <c r="AD44" s="71"/>
      <c r="AE44" s="71"/>
      <c r="AF44" s="71"/>
    </row>
    <row r="45" spans="1:32" ht="15.75" x14ac:dyDescent="0.25">
      <c r="A45" s="72"/>
      <c r="B45" s="54" t="s">
        <v>79</v>
      </c>
      <c r="C45" s="83" t="s">
        <v>9</v>
      </c>
      <c r="D45" s="68" t="s">
        <v>63</v>
      </c>
      <c r="E45" s="55">
        <f t="shared" ca="1" si="11"/>
        <v>0</v>
      </c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</row>
    <row r="46" spans="1:32" ht="15.75" x14ac:dyDescent="0.25">
      <c r="A46" s="72"/>
      <c r="B46" s="54" t="s">
        <v>79</v>
      </c>
      <c r="C46" s="83" t="s">
        <v>11</v>
      </c>
      <c r="D46" s="68" t="s">
        <v>63</v>
      </c>
      <c r="E46" s="55">
        <f t="shared" ca="1" si="11"/>
        <v>0</v>
      </c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</row>
    <row r="47" spans="1:32" ht="15.75" x14ac:dyDescent="0.25">
      <c r="A47" s="72"/>
      <c r="B47" s="54" t="s">
        <v>79</v>
      </c>
      <c r="C47" s="83" t="s">
        <v>11</v>
      </c>
      <c r="D47" s="68" t="s">
        <v>63</v>
      </c>
      <c r="E47" s="55">
        <f t="shared" ca="1" si="11"/>
        <v>0</v>
      </c>
      <c r="F47" s="71"/>
      <c r="G47" s="71"/>
      <c r="H47" s="71" t="s">
        <v>67</v>
      </c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</row>
    <row r="48" spans="1:32" ht="15.75" x14ac:dyDescent="0.25">
      <c r="A48" s="72"/>
      <c r="B48" s="54" t="s">
        <v>79</v>
      </c>
      <c r="C48" s="83" t="s">
        <v>22</v>
      </c>
      <c r="D48" s="68" t="s">
        <v>63</v>
      </c>
      <c r="E48" s="55">
        <f t="shared" ca="1" si="11"/>
        <v>3</v>
      </c>
      <c r="F48" s="71"/>
      <c r="G48" s="71"/>
      <c r="H48" s="71"/>
      <c r="I48" s="71"/>
      <c r="J48" s="71"/>
      <c r="K48" s="71"/>
      <c r="L48" s="71"/>
      <c r="M48" s="71"/>
      <c r="N48" s="71"/>
      <c r="O48" s="71" t="s">
        <v>67</v>
      </c>
      <c r="P48" s="71"/>
      <c r="Q48" s="71"/>
      <c r="R48" s="71"/>
      <c r="S48" s="71"/>
      <c r="T48" s="71"/>
      <c r="U48" s="71"/>
      <c r="V48" s="71"/>
      <c r="W48" s="71"/>
      <c r="X48" s="71" t="s">
        <v>67</v>
      </c>
      <c r="Y48" s="71"/>
      <c r="Z48" s="71" t="s">
        <v>67</v>
      </c>
      <c r="AA48" s="71"/>
      <c r="AB48" s="71"/>
      <c r="AC48" s="71"/>
      <c r="AD48" s="71"/>
      <c r="AE48" s="71"/>
      <c r="AF48" s="71"/>
    </row>
    <row r="49" spans="1:32" ht="15.75" x14ac:dyDescent="0.25">
      <c r="A49" s="72"/>
      <c r="B49" s="54" t="s">
        <v>79</v>
      </c>
      <c r="C49" s="83" t="s">
        <v>8</v>
      </c>
      <c r="D49" s="68" t="s">
        <v>63</v>
      </c>
      <c r="E49" s="55">
        <f t="shared" ca="1" si="11"/>
        <v>0</v>
      </c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</row>
    <row r="50" spans="1:32" ht="15.75" x14ac:dyDescent="0.25">
      <c r="A50" s="72"/>
      <c r="B50" s="54" t="s">
        <v>79</v>
      </c>
      <c r="C50" s="83" t="s">
        <v>8</v>
      </c>
      <c r="D50" s="68" t="s">
        <v>63</v>
      </c>
      <c r="E50" s="55">
        <f t="shared" ca="1" si="11"/>
        <v>4</v>
      </c>
      <c r="F50" s="71"/>
      <c r="G50" s="71" t="s">
        <v>67</v>
      </c>
      <c r="H50" s="71"/>
      <c r="I50" s="71"/>
      <c r="J50" s="71"/>
      <c r="K50" s="71"/>
      <c r="L50" s="71"/>
      <c r="M50" s="71"/>
      <c r="N50" s="71"/>
      <c r="O50" s="71" t="s">
        <v>67</v>
      </c>
      <c r="P50" s="71"/>
      <c r="Q50" s="71" t="s">
        <v>67</v>
      </c>
      <c r="R50" s="71"/>
      <c r="S50" s="71"/>
      <c r="T50" s="71"/>
      <c r="U50" s="71"/>
      <c r="V50" s="71"/>
      <c r="W50" s="71"/>
      <c r="X50" s="71"/>
      <c r="Y50" s="71" t="s">
        <v>67</v>
      </c>
      <c r="Z50" s="71" t="s">
        <v>67</v>
      </c>
      <c r="AA50" s="71"/>
      <c r="AB50" s="71"/>
      <c r="AC50" s="71"/>
      <c r="AD50" s="71"/>
      <c r="AE50" s="71"/>
      <c r="AF50" s="71"/>
    </row>
    <row r="51" spans="1:32" ht="15.75" x14ac:dyDescent="0.25">
      <c r="A51" s="72"/>
      <c r="B51" s="54" t="s">
        <v>79</v>
      </c>
      <c r="C51" s="83" t="s">
        <v>8</v>
      </c>
      <c r="D51" s="68" t="s">
        <v>63</v>
      </c>
      <c r="E51" s="55">
        <f t="shared" ca="1" si="11"/>
        <v>4</v>
      </c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 t="s">
        <v>67</v>
      </c>
      <c r="U51" s="71"/>
      <c r="V51" s="71"/>
      <c r="W51" s="71"/>
      <c r="X51" s="71" t="s">
        <v>67</v>
      </c>
      <c r="Y51" s="71" t="s">
        <v>67</v>
      </c>
      <c r="Z51" s="71" t="s">
        <v>67</v>
      </c>
      <c r="AA51" s="71"/>
      <c r="AB51" s="71"/>
      <c r="AC51" s="71"/>
      <c r="AD51" s="71"/>
      <c r="AE51" s="71"/>
      <c r="AF51" s="71"/>
    </row>
    <row r="52" spans="1:32" ht="15.75" x14ac:dyDescent="0.25">
      <c r="A52" s="72"/>
      <c r="B52" s="54" t="s">
        <v>79</v>
      </c>
      <c r="C52" s="83" t="s">
        <v>11</v>
      </c>
      <c r="D52" s="68" t="s">
        <v>63</v>
      </c>
      <c r="E52" s="55">
        <f t="shared" ca="1" si="11"/>
        <v>2</v>
      </c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 t="s">
        <v>67</v>
      </c>
      <c r="Q52" s="71"/>
      <c r="R52" s="71"/>
      <c r="S52" s="71"/>
      <c r="T52" s="71"/>
      <c r="U52" s="71"/>
      <c r="V52" s="71"/>
      <c r="W52" s="71"/>
      <c r="X52" s="71"/>
      <c r="Y52" s="71"/>
      <c r="Z52" s="71" t="s">
        <v>68</v>
      </c>
      <c r="AA52" s="71"/>
      <c r="AB52" s="71"/>
      <c r="AC52" s="71"/>
      <c r="AD52" s="71"/>
      <c r="AE52" s="71"/>
      <c r="AF52" s="71"/>
    </row>
    <row r="53" spans="1:32" ht="15.75" x14ac:dyDescent="0.25">
      <c r="A53" s="72"/>
      <c r="B53" s="54" t="s">
        <v>79</v>
      </c>
      <c r="C53" s="83" t="s">
        <v>75</v>
      </c>
      <c r="D53" s="68" t="s">
        <v>63</v>
      </c>
      <c r="E53" s="55">
        <f t="shared" ca="1" si="11"/>
        <v>3</v>
      </c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 t="s">
        <v>67</v>
      </c>
      <c r="R53" s="71"/>
      <c r="S53" s="71"/>
      <c r="T53" s="71"/>
      <c r="U53" s="71"/>
      <c r="V53" s="71"/>
      <c r="W53" s="71"/>
      <c r="X53" s="71"/>
      <c r="Y53" s="71" t="s">
        <v>67</v>
      </c>
      <c r="Z53" s="71" t="s">
        <v>67</v>
      </c>
      <c r="AA53" s="71"/>
      <c r="AB53" s="71"/>
      <c r="AC53" s="71"/>
      <c r="AD53" s="71"/>
      <c r="AE53" s="71"/>
      <c r="AF53" s="71"/>
    </row>
    <row r="54" spans="1:32" ht="15.75" x14ac:dyDescent="0.25">
      <c r="A54" s="72"/>
      <c r="B54" s="54" t="s">
        <v>79</v>
      </c>
      <c r="C54" s="83" t="s">
        <v>23</v>
      </c>
      <c r="D54" s="68" t="s">
        <v>73</v>
      </c>
      <c r="E54" s="55">
        <f t="shared" ca="1" si="11"/>
        <v>0</v>
      </c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</row>
    <row r="55" spans="1:32" ht="15.75" x14ac:dyDescent="0.25">
      <c r="A55" s="72"/>
      <c r="B55" s="54" t="s">
        <v>79</v>
      </c>
      <c r="C55" s="83" t="s">
        <v>76</v>
      </c>
      <c r="D55" s="68" t="s">
        <v>63</v>
      </c>
      <c r="E55" s="55">
        <f t="shared" ca="1" si="11"/>
        <v>2</v>
      </c>
      <c r="F55" s="71"/>
      <c r="G55" s="71"/>
      <c r="H55" s="71" t="s">
        <v>67</v>
      </c>
      <c r="I55" s="71"/>
      <c r="J55" s="71"/>
      <c r="K55" s="71"/>
      <c r="L55" s="71"/>
      <c r="M55" s="71"/>
      <c r="N55" s="71" t="s">
        <v>67</v>
      </c>
      <c r="O55" s="71" t="s">
        <v>67</v>
      </c>
      <c r="P55" s="71"/>
      <c r="Q55" s="71"/>
      <c r="R55" s="71" t="s">
        <v>67</v>
      </c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</row>
    <row r="56" spans="1:32" ht="15.75" x14ac:dyDescent="0.25">
      <c r="A56" s="72"/>
      <c r="B56" s="54" t="s">
        <v>79</v>
      </c>
      <c r="C56" s="83" t="s">
        <v>77</v>
      </c>
      <c r="D56" s="68" t="s">
        <v>63</v>
      </c>
      <c r="E56" s="55">
        <f t="shared" ca="1" si="11"/>
        <v>3</v>
      </c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 t="s">
        <v>67</v>
      </c>
      <c r="R56" s="71"/>
      <c r="S56" s="71"/>
      <c r="T56" s="71"/>
      <c r="U56" s="71"/>
      <c r="V56" s="71"/>
      <c r="W56" s="71"/>
      <c r="X56" s="71"/>
      <c r="Y56" s="71" t="s">
        <v>67</v>
      </c>
      <c r="Z56" s="71" t="s">
        <v>67</v>
      </c>
      <c r="AA56" s="71"/>
      <c r="AB56" s="71"/>
      <c r="AC56" s="71"/>
      <c r="AD56" s="71"/>
      <c r="AE56" s="71"/>
      <c r="AF56" s="71"/>
    </row>
    <row r="57" spans="1:32" ht="15.75" x14ac:dyDescent="0.25">
      <c r="A57" s="72"/>
      <c r="B57" s="54" t="s">
        <v>79</v>
      </c>
      <c r="C57" s="83" t="s">
        <v>10</v>
      </c>
      <c r="D57" s="68" t="s">
        <v>73</v>
      </c>
      <c r="E57" s="55">
        <f t="shared" ca="1" si="11"/>
        <v>2</v>
      </c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 t="s">
        <v>67</v>
      </c>
      <c r="Z57" s="71" t="s">
        <v>67</v>
      </c>
      <c r="AA57" s="71"/>
      <c r="AB57" s="71"/>
      <c r="AC57" s="71"/>
      <c r="AD57" s="71"/>
      <c r="AE57" s="71"/>
      <c r="AF57" s="71"/>
    </row>
    <row r="58" spans="1:32" ht="15.75" x14ac:dyDescent="0.25">
      <c r="A58" s="72"/>
      <c r="B58" s="54" t="s">
        <v>79</v>
      </c>
      <c r="C58" s="83" t="s">
        <v>2</v>
      </c>
      <c r="D58" s="68" t="s">
        <v>73</v>
      </c>
      <c r="E58" s="55">
        <f t="shared" ca="1" si="11"/>
        <v>0</v>
      </c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</row>
    <row r="59" spans="1:32" ht="15.75" x14ac:dyDescent="0.25">
      <c r="A59" s="72"/>
      <c r="B59" s="54" t="s">
        <v>79</v>
      </c>
      <c r="C59" s="83" t="s">
        <v>15</v>
      </c>
      <c r="D59" s="68" t="s">
        <v>63</v>
      </c>
      <c r="E59" s="55">
        <f t="shared" ca="1" si="11"/>
        <v>0</v>
      </c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</row>
    <row r="60" spans="1:32" ht="15.75" x14ac:dyDescent="0.25">
      <c r="A60" s="72"/>
      <c r="B60" s="54" t="s">
        <v>79</v>
      </c>
      <c r="C60" s="83" t="s">
        <v>21</v>
      </c>
      <c r="D60" s="68" t="s">
        <v>66</v>
      </c>
      <c r="E60" s="55">
        <f t="shared" ca="1" si="11"/>
        <v>4</v>
      </c>
      <c r="F60" s="71"/>
      <c r="G60" s="71"/>
      <c r="H60" s="71"/>
      <c r="I60" s="71"/>
      <c r="J60" s="71"/>
      <c r="K60" s="71"/>
      <c r="L60" s="71"/>
      <c r="M60" s="71"/>
      <c r="N60" s="71" t="s">
        <v>67</v>
      </c>
      <c r="O60" s="71" t="s">
        <v>67</v>
      </c>
      <c r="P60" s="71"/>
      <c r="Q60" s="71" t="s">
        <v>67</v>
      </c>
      <c r="R60" s="71" t="s">
        <v>67</v>
      </c>
      <c r="S60" s="71"/>
      <c r="T60" s="71"/>
      <c r="U60" s="71"/>
      <c r="V60" s="71"/>
      <c r="W60" s="71"/>
      <c r="X60" s="71"/>
      <c r="Y60" s="71" t="s">
        <v>67</v>
      </c>
      <c r="Z60" s="71"/>
      <c r="AA60" s="71"/>
      <c r="AB60" s="71"/>
      <c r="AC60" s="71"/>
      <c r="AD60" s="71"/>
      <c r="AE60" s="71"/>
      <c r="AF60" s="71"/>
    </row>
    <row r="61" spans="1:32" ht="15.75" x14ac:dyDescent="0.25">
      <c r="A61" s="72"/>
      <c r="B61" s="54" t="s">
        <v>79</v>
      </c>
      <c r="C61" s="83" t="s">
        <v>24</v>
      </c>
      <c r="D61" s="68" t="s">
        <v>73</v>
      </c>
      <c r="E61" s="55">
        <f t="shared" ca="1" si="11"/>
        <v>0</v>
      </c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</row>
    <row r="62" spans="1:32" ht="15.75" x14ac:dyDescent="0.25">
      <c r="A62" s="72"/>
      <c r="B62" s="54" t="s">
        <v>79</v>
      </c>
      <c r="C62" s="83" t="s">
        <v>9</v>
      </c>
      <c r="D62" s="68" t="s">
        <v>63</v>
      </c>
      <c r="E62" s="55">
        <f t="shared" ca="1" si="11"/>
        <v>1</v>
      </c>
      <c r="F62" s="71"/>
      <c r="G62" s="71"/>
      <c r="H62" s="71"/>
      <c r="I62" s="71"/>
      <c r="J62" s="71"/>
      <c r="K62" s="71"/>
      <c r="L62" s="71"/>
      <c r="M62" s="71"/>
      <c r="N62" s="71"/>
      <c r="O62" s="71" t="s">
        <v>67</v>
      </c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</row>
    <row r="63" spans="1:32" ht="15.75" x14ac:dyDescent="0.25">
      <c r="A63" s="72"/>
      <c r="B63" s="54" t="s">
        <v>79</v>
      </c>
      <c r="C63" s="83" t="s">
        <v>15</v>
      </c>
      <c r="D63" s="68" t="s">
        <v>63</v>
      </c>
      <c r="E63" s="55">
        <f t="shared" ca="1" si="11"/>
        <v>4</v>
      </c>
      <c r="F63" s="71"/>
      <c r="G63" s="71"/>
      <c r="H63" s="71"/>
      <c r="I63" s="71"/>
      <c r="J63" s="71"/>
      <c r="K63" s="71"/>
      <c r="L63" s="71"/>
      <c r="M63" s="71"/>
      <c r="N63" s="71"/>
      <c r="O63" s="71" t="s">
        <v>67</v>
      </c>
      <c r="P63" s="71"/>
      <c r="Q63" s="71"/>
      <c r="R63" s="71"/>
      <c r="S63" s="71"/>
      <c r="T63" s="71"/>
      <c r="U63" s="71" t="s">
        <v>67</v>
      </c>
      <c r="V63" s="71"/>
      <c r="W63" s="71"/>
      <c r="X63" s="71"/>
      <c r="Y63" s="71" t="s">
        <v>67</v>
      </c>
      <c r="Z63" s="71" t="s">
        <v>67</v>
      </c>
      <c r="AA63" s="71"/>
      <c r="AB63" s="71"/>
      <c r="AC63" s="71"/>
      <c r="AD63" s="71"/>
      <c r="AE63" s="71"/>
      <c r="AF63" s="71"/>
    </row>
    <row r="64" spans="1:32" ht="15.75" x14ac:dyDescent="0.25">
      <c r="A64" s="72"/>
      <c r="B64" s="54" t="s">
        <v>79</v>
      </c>
      <c r="C64" s="83" t="s">
        <v>15</v>
      </c>
      <c r="D64" s="68" t="s">
        <v>63</v>
      </c>
      <c r="E64" s="55">
        <f t="shared" ca="1" si="11"/>
        <v>1</v>
      </c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 t="s">
        <v>68</v>
      </c>
      <c r="X64" s="71"/>
      <c r="Y64" s="71"/>
      <c r="Z64" s="71"/>
      <c r="AA64" s="71"/>
      <c r="AB64" s="71"/>
      <c r="AC64" s="71"/>
      <c r="AD64" s="71"/>
      <c r="AE64" s="71"/>
      <c r="AF64" s="71"/>
    </row>
    <row r="65" spans="1:32" ht="15.75" x14ac:dyDescent="0.25">
      <c r="A65" s="72"/>
      <c r="B65" s="54" t="s">
        <v>79</v>
      </c>
      <c r="C65" s="83" t="s">
        <v>11</v>
      </c>
      <c r="D65" s="68" t="s">
        <v>63</v>
      </c>
      <c r="E65" s="55">
        <f t="shared" ca="1" si="11"/>
        <v>3</v>
      </c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 t="s">
        <v>67</v>
      </c>
      <c r="W65" s="71"/>
      <c r="X65" s="71"/>
      <c r="Y65" s="71" t="s">
        <v>67</v>
      </c>
      <c r="Z65" s="71" t="s">
        <v>67</v>
      </c>
      <c r="AA65" s="71"/>
      <c r="AB65" s="71"/>
      <c r="AC65" s="71"/>
      <c r="AD65" s="71"/>
      <c r="AE65" s="71"/>
      <c r="AF65" s="71"/>
    </row>
    <row r="66" spans="1:32" ht="15.75" x14ac:dyDescent="0.25">
      <c r="A66" s="72"/>
      <c r="B66" s="54" t="s">
        <v>79</v>
      </c>
      <c r="C66" s="83" t="s">
        <v>25</v>
      </c>
      <c r="D66" s="68" t="s">
        <v>63</v>
      </c>
      <c r="E66" s="55">
        <f t="shared" ca="1" si="11"/>
        <v>0</v>
      </c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</row>
    <row r="67" spans="1:32" ht="15.75" x14ac:dyDescent="0.25">
      <c r="A67" s="72"/>
      <c r="B67" s="54" t="s">
        <v>79</v>
      </c>
      <c r="C67" s="83" t="s">
        <v>9</v>
      </c>
      <c r="D67" s="68" t="s">
        <v>63</v>
      </c>
      <c r="E67" s="55">
        <f t="shared" ca="1" si="11"/>
        <v>0</v>
      </c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</row>
    <row r="68" spans="1:32" ht="15.75" x14ac:dyDescent="0.25">
      <c r="A68" s="72"/>
      <c r="B68" s="54" t="s">
        <v>79</v>
      </c>
      <c r="C68" s="83" t="s">
        <v>5</v>
      </c>
      <c r="D68" s="68" t="s">
        <v>63</v>
      </c>
      <c r="E68" s="55">
        <f t="shared" ca="1" si="11"/>
        <v>0</v>
      </c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</row>
    <row r="69" spans="1:32" ht="15.75" x14ac:dyDescent="0.25">
      <c r="A69" s="72"/>
      <c r="B69" s="54" t="s">
        <v>79</v>
      </c>
      <c r="C69" s="83" t="s">
        <v>21</v>
      </c>
      <c r="D69" s="68" t="s">
        <v>65</v>
      </c>
      <c r="E69" s="55">
        <f t="shared" ca="1" si="11"/>
        <v>4</v>
      </c>
      <c r="F69" s="71"/>
      <c r="G69" s="71" t="s">
        <v>67</v>
      </c>
      <c r="H69" s="71"/>
      <c r="I69" s="71"/>
      <c r="J69" s="71"/>
      <c r="K69" s="71"/>
      <c r="L69" s="71"/>
      <c r="M69" s="71"/>
      <c r="N69" s="71"/>
      <c r="O69" s="71"/>
      <c r="P69" s="71" t="s">
        <v>67</v>
      </c>
      <c r="Q69" s="71"/>
      <c r="R69" s="71" t="s">
        <v>67</v>
      </c>
      <c r="S69" s="71"/>
      <c r="T69" s="71"/>
      <c r="U69" s="71"/>
      <c r="V69" s="71"/>
      <c r="W69" s="71" t="s">
        <v>68</v>
      </c>
      <c r="X69" s="71"/>
      <c r="Y69" s="71" t="s">
        <v>67</v>
      </c>
      <c r="Z69" s="71" t="s">
        <v>67</v>
      </c>
      <c r="AA69" s="71"/>
      <c r="AB69" s="71"/>
      <c r="AC69" s="71"/>
      <c r="AD69" s="71"/>
      <c r="AE69" s="71"/>
      <c r="AF69" s="71"/>
    </row>
    <row r="70" spans="1:32" ht="15.75" x14ac:dyDescent="0.25">
      <c r="A70" s="72"/>
      <c r="B70" s="54" t="s">
        <v>79</v>
      </c>
      <c r="C70" s="83" t="s">
        <v>1</v>
      </c>
      <c r="D70" s="68" t="s">
        <v>63</v>
      </c>
      <c r="E70" s="55">
        <f t="shared" ca="1" si="11"/>
        <v>3</v>
      </c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 t="s">
        <v>67</v>
      </c>
      <c r="X70" s="71"/>
      <c r="Y70" s="71" t="s">
        <v>67</v>
      </c>
      <c r="Z70" s="71" t="s">
        <v>67</v>
      </c>
      <c r="AA70" s="71"/>
      <c r="AB70" s="71"/>
      <c r="AC70" s="71"/>
      <c r="AD70" s="71"/>
      <c r="AE70" s="71"/>
      <c r="AF70" s="71"/>
    </row>
    <row r="71" spans="1:32" ht="15.75" x14ac:dyDescent="0.25">
      <c r="A71" s="72"/>
      <c r="B71" s="54" t="s">
        <v>79</v>
      </c>
      <c r="C71" s="83" t="s">
        <v>9</v>
      </c>
      <c r="D71" s="68" t="s">
        <v>63</v>
      </c>
      <c r="E71" s="55">
        <f t="shared" ca="1" si="11"/>
        <v>0</v>
      </c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</row>
    <row r="72" spans="1:32" ht="15.75" x14ac:dyDescent="0.25">
      <c r="A72" s="72"/>
      <c r="B72" s="54" t="s">
        <v>79</v>
      </c>
      <c r="C72" s="83" t="s">
        <v>10</v>
      </c>
      <c r="D72" s="68" t="s">
        <v>73</v>
      </c>
      <c r="E72" s="55">
        <f t="shared" ca="1" si="11"/>
        <v>0</v>
      </c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</row>
    <row r="73" spans="1:32" ht="15.75" x14ac:dyDescent="0.25">
      <c r="A73" s="72"/>
      <c r="B73" s="54" t="s">
        <v>79</v>
      </c>
      <c r="C73" s="83" t="s">
        <v>0</v>
      </c>
      <c r="D73" s="68" t="s">
        <v>73</v>
      </c>
      <c r="E73" s="55">
        <f t="shared" ref="E73:E104" ca="1" si="12">COUNTIFS(F73:AF73,"*",$F$1:$AF$1,"&gt;="&amp;$C$2,$F$1:$AF$1,"&lt;"&amp;$D$2)+COUNTIFS(F73:R73,"*",$F$2:$R$2,"Ascension",$F$1:$R$1,"&lt;"&amp;$C$2,$S$2:$AE$2,"Ascension",$S$1:$AE$1,"&gt;="&amp;$D$2)-COUNTIFS(F73:R73,"*",$F$2:$R$2,"Ascension",$F$1:$R$1,"&gt;="&amp;$C$2,$S$2:$AE$2,"Ascension",$S$1:$AE$1,"&lt;"&amp;$D$2)+COUNTIFS(F73:R73,"*",$F$2:$R$2,"Fête du travail",$F$1:$R$1,"&lt;"&amp;$C$2,$S$2:$AE$2,"Fête du travail",$S$1:$AE$1,"&gt;="&amp;$D$2)-COUNTIFS(F73:R73,"*",$F$2:$R$2,"Fête du travail",$F$1:$R$1,"&gt;="&amp;$C$2,$S$2:$AE$2,"Fête du travail",$S$1:$AE$1,"&lt;"&amp;$D$2)+COUNTIFS(F73:R73,"*",$F$2:$R$2,"Victoire 1945",$F$1:$R$1,"&lt;"&amp;$C$2,$S$2:$AE$2,"Victoire 1945",$S$1:$AE$1,"&gt;="&amp;$D$2)-COUNTIFS(F73:R73,"*",$F$2:$R$2,"Victoire 1945",$F$1:$R$1,"&gt;="&amp;$C$2,$S$2:$AE$2,"Victoire 1945",$S$1:$AE$1,"&lt;"&amp;$D$2)-COUNTIF(S73,"*")-COUNTIFS(R73,"*",$R$1,"&gt;="&amp;$C$2)-COUNTIFS(AE73,"*",$AE$1,"&lt;"&amp;$D$2)</f>
        <v>2</v>
      </c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 t="s">
        <v>67</v>
      </c>
      <c r="Z73" s="71" t="s">
        <v>67</v>
      </c>
      <c r="AA73" s="71"/>
      <c r="AB73" s="71"/>
      <c r="AC73" s="71"/>
      <c r="AD73" s="71"/>
      <c r="AE73" s="71"/>
      <c r="AF73" s="71"/>
    </row>
    <row r="74" spans="1:32" ht="15.75" x14ac:dyDescent="0.25">
      <c r="A74" s="72"/>
      <c r="B74" s="54" t="s">
        <v>79</v>
      </c>
      <c r="C74" s="83" t="s">
        <v>12</v>
      </c>
      <c r="D74" s="68" t="s">
        <v>65</v>
      </c>
      <c r="E74" s="55">
        <f t="shared" ca="1" si="12"/>
        <v>0</v>
      </c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</row>
    <row r="75" spans="1:32" ht="15.75" x14ac:dyDescent="0.25">
      <c r="A75" s="72"/>
      <c r="B75" s="54" t="s">
        <v>79</v>
      </c>
      <c r="C75" s="83" t="s">
        <v>14</v>
      </c>
      <c r="D75" s="68" t="s">
        <v>64</v>
      </c>
      <c r="E75" s="55">
        <f t="shared" ca="1" si="12"/>
        <v>0</v>
      </c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</row>
    <row r="76" spans="1:32" ht="15.75" x14ac:dyDescent="0.25">
      <c r="A76" s="72"/>
      <c r="B76" s="54" t="s">
        <v>79</v>
      </c>
      <c r="C76" s="83" t="s">
        <v>14</v>
      </c>
      <c r="D76" s="68" t="s">
        <v>65</v>
      </c>
      <c r="E76" s="55">
        <f t="shared" ca="1" si="12"/>
        <v>1</v>
      </c>
      <c r="F76" s="71"/>
      <c r="G76" s="71"/>
      <c r="H76" s="71"/>
      <c r="I76" s="71"/>
      <c r="J76" s="71"/>
      <c r="K76" s="71"/>
      <c r="L76" s="71"/>
      <c r="M76" s="71"/>
      <c r="N76" s="71"/>
      <c r="O76" s="71" t="s">
        <v>67</v>
      </c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</row>
    <row r="77" spans="1:32" ht="15.75" x14ac:dyDescent="0.25">
      <c r="A77" s="72"/>
      <c r="B77" s="54" t="s">
        <v>79</v>
      </c>
      <c r="C77" s="83" t="s">
        <v>26</v>
      </c>
      <c r="D77" s="68" t="s">
        <v>63</v>
      </c>
      <c r="E77" s="55">
        <f t="shared" ca="1" si="12"/>
        <v>3</v>
      </c>
      <c r="F77" s="71"/>
      <c r="G77" s="71"/>
      <c r="H77" s="71"/>
      <c r="I77" s="71"/>
      <c r="J77" s="71"/>
      <c r="K77" s="71"/>
      <c r="L77" s="71"/>
      <c r="M77" s="71"/>
      <c r="N77" s="71"/>
      <c r="O77" s="71" t="s">
        <v>67</v>
      </c>
      <c r="P77" s="71"/>
      <c r="Q77" s="71"/>
      <c r="R77" s="71"/>
      <c r="S77" s="71"/>
      <c r="T77" s="71"/>
      <c r="U77" s="71"/>
      <c r="V77" s="71"/>
      <c r="W77" s="71"/>
      <c r="X77" s="71"/>
      <c r="Y77" s="71" t="s">
        <v>67</v>
      </c>
      <c r="Z77" s="71" t="s">
        <v>67</v>
      </c>
      <c r="AA77" s="71"/>
      <c r="AB77" s="71"/>
      <c r="AC77" s="71"/>
      <c r="AD77" s="71"/>
      <c r="AE77" s="71"/>
      <c r="AF77" s="71"/>
    </row>
    <row r="78" spans="1:32" ht="15.75" x14ac:dyDescent="0.25">
      <c r="A78" s="72"/>
      <c r="B78" s="54" t="s">
        <v>79</v>
      </c>
      <c r="C78" s="83" t="s">
        <v>78</v>
      </c>
      <c r="D78" s="68" t="s">
        <v>63</v>
      </c>
      <c r="E78" s="55">
        <f t="shared" ca="1" si="12"/>
        <v>1</v>
      </c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 t="s">
        <v>67</v>
      </c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</row>
    <row r="79" spans="1:32" ht="15.75" x14ac:dyDescent="0.25">
      <c r="A79" s="72"/>
      <c r="B79" s="54" t="s">
        <v>79</v>
      </c>
      <c r="C79" s="83" t="s">
        <v>11</v>
      </c>
      <c r="D79" s="68" t="s">
        <v>63</v>
      </c>
      <c r="E79" s="55">
        <f t="shared" ca="1" si="12"/>
        <v>3</v>
      </c>
      <c r="F79" s="71"/>
      <c r="G79" s="71"/>
      <c r="H79" s="71"/>
      <c r="I79" s="71"/>
      <c r="J79" s="71"/>
      <c r="K79" s="71"/>
      <c r="L79" s="71"/>
      <c r="M79" s="71"/>
      <c r="N79" s="71" t="s">
        <v>67</v>
      </c>
      <c r="O79" s="71"/>
      <c r="P79" s="71"/>
      <c r="Q79" s="71"/>
      <c r="R79" s="71"/>
      <c r="S79" s="71" t="s">
        <v>67</v>
      </c>
      <c r="T79" s="71"/>
      <c r="U79" s="71"/>
      <c r="V79" s="71"/>
      <c r="W79" s="71"/>
      <c r="X79" s="71"/>
      <c r="Y79" s="71" t="s">
        <v>67</v>
      </c>
      <c r="Z79" s="71" t="s">
        <v>67</v>
      </c>
      <c r="AA79" s="71"/>
      <c r="AB79" s="71"/>
      <c r="AC79" s="71"/>
      <c r="AD79" s="71"/>
      <c r="AE79" s="71"/>
      <c r="AF79" s="71"/>
    </row>
    <row r="80" spans="1:32" ht="15.75" x14ac:dyDescent="0.25">
      <c r="A80" s="72"/>
      <c r="B80" s="54" t="s">
        <v>79</v>
      </c>
      <c r="C80" s="83" t="s">
        <v>27</v>
      </c>
      <c r="D80" s="68" t="s">
        <v>64</v>
      </c>
      <c r="E80" s="55">
        <f t="shared" ca="1" si="12"/>
        <v>1</v>
      </c>
      <c r="F80" s="71"/>
      <c r="G80" s="71"/>
      <c r="H80" s="71"/>
      <c r="I80" s="71"/>
      <c r="J80" s="71"/>
      <c r="K80" s="71"/>
      <c r="L80" s="71"/>
      <c r="M80" s="71"/>
      <c r="N80" s="71"/>
      <c r="O80" s="71" t="s">
        <v>67</v>
      </c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</row>
    <row r="81" spans="1:32" ht="15.75" x14ac:dyDescent="0.25">
      <c r="A81" s="72"/>
      <c r="B81" s="54" t="s">
        <v>79</v>
      </c>
      <c r="C81" s="83" t="s">
        <v>8</v>
      </c>
      <c r="D81" s="68" t="s">
        <v>63</v>
      </c>
      <c r="E81" s="55">
        <f t="shared" ca="1" si="12"/>
        <v>4</v>
      </c>
      <c r="F81" s="71" t="s">
        <v>67</v>
      </c>
      <c r="G81" s="71"/>
      <c r="H81" s="71"/>
      <c r="I81" s="71"/>
      <c r="J81" s="71"/>
      <c r="K81" s="71"/>
      <c r="L81" s="71"/>
      <c r="M81" s="71"/>
      <c r="N81" s="71"/>
      <c r="O81" s="71" t="s">
        <v>67</v>
      </c>
      <c r="P81" s="71"/>
      <c r="Q81" s="71"/>
      <c r="R81" s="71"/>
      <c r="S81" s="71"/>
      <c r="T81" s="71"/>
      <c r="U81" s="71"/>
      <c r="V81" s="71"/>
      <c r="W81" s="71"/>
      <c r="X81" s="71" t="s">
        <v>67</v>
      </c>
      <c r="Y81" s="71" t="s">
        <v>67</v>
      </c>
      <c r="Z81" s="71" t="s">
        <v>67</v>
      </c>
      <c r="AA81" s="71"/>
      <c r="AB81" s="71"/>
      <c r="AC81" s="71"/>
      <c r="AD81" s="71"/>
      <c r="AE81" s="71"/>
      <c r="AF81" s="71"/>
    </row>
    <row r="82" spans="1:32" ht="15.75" x14ac:dyDescent="0.25">
      <c r="A82" s="72"/>
      <c r="B82" s="54" t="s">
        <v>79</v>
      </c>
      <c r="C82" s="83" t="s">
        <v>28</v>
      </c>
      <c r="D82" s="68" t="s">
        <v>63</v>
      </c>
      <c r="E82" s="55">
        <f t="shared" ca="1" si="12"/>
        <v>4</v>
      </c>
      <c r="F82" s="71"/>
      <c r="G82" s="71"/>
      <c r="H82" s="71"/>
      <c r="I82" s="71"/>
      <c r="J82" s="71"/>
      <c r="K82" s="71"/>
      <c r="L82" s="71"/>
      <c r="M82" s="71"/>
      <c r="N82" s="71"/>
      <c r="O82" s="71" t="s">
        <v>67</v>
      </c>
      <c r="P82" s="71"/>
      <c r="Q82" s="71"/>
      <c r="R82" s="71"/>
      <c r="S82" s="71"/>
      <c r="T82" s="71" t="s">
        <v>67</v>
      </c>
      <c r="U82" s="71"/>
      <c r="V82" s="71"/>
      <c r="W82" s="71"/>
      <c r="X82" s="71"/>
      <c r="Y82" s="71" t="s">
        <v>67</v>
      </c>
      <c r="Z82" s="71" t="s">
        <v>68</v>
      </c>
      <c r="AA82" s="71"/>
      <c r="AB82" s="71"/>
      <c r="AC82" s="71"/>
      <c r="AD82" s="71"/>
      <c r="AE82" s="71"/>
      <c r="AF82" s="71"/>
    </row>
    <row r="83" spans="1:32" ht="15.75" x14ac:dyDescent="0.25">
      <c r="A83" s="72"/>
      <c r="B83" s="54" t="s">
        <v>79</v>
      </c>
      <c r="C83" s="83" t="s">
        <v>9</v>
      </c>
      <c r="D83" s="68" t="s">
        <v>63</v>
      </c>
      <c r="E83" s="55">
        <f t="shared" ca="1" si="12"/>
        <v>0</v>
      </c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</row>
    <row r="84" spans="1:32" ht="15.75" x14ac:dyDescent="0.25">
      <c r="A84" s="72"/>
      <c r="B84" s="54" t="s">
        <v>79</v>
      </c>
      <c r="C84" s="83" t="s">
        <v>9</v>
      </c>
      <c r="D84" s="68" t="s">
        <v>63</v>
      </c>
      <c r="E84" s="55">
        <f t="shared" ca="1" si="12"/>
        <v>4</v>
      </c>
      <c r="F84" s="71"/>
      <c r="G84" s="71"/>
      <c r="H84" s="71"/>
      <c r="I84" s="71"/>
      <c r="J84" s="71"/>
      <c r="K84" s="71"/>
      <c r="L84" s="71"/>
      <c r="M84" s="71"/>
      <c r="N84" s="71"/>
      <c r="O84" s="71" t="s">
        <v>67</v>
      </c>
      <c r="P84" s="71"/>
      <c r="Q84" s="71"/>
      <c r="R84" s="71" t="s">
        <v>67</v>
      </c>
      <c r="S84" s="71"/>
      <c r="T84" s="71"/>
      <c r="U84" s="71"/>
      <c r="V84" s="71" t="s">
        <v>67</v>
      </c>
      <c r="W84" s="71"/>
      <c r="X84" s="71"/>
      <c r="Y84" s="71" t="s">
        <v>67</v>
      </c>
      <c r="Z84" s="71" t="s">
        <v>67</v>
      </c>
      <c r="AA84" s="71"/>
      <c r="AB84" s="71"/>
      <c r="AC84" s="71"/>
      <c r="AD84" s="71"/>
      <c r="AE84" s="71"/>
      <c r="AF84" s="71"/>
    </row>
    <row r="85" spans="1:32" ht="15.75" x14ac:dyDescent="0.25">
      <c r="A85" s="72"/>
      <c r="B85" s="54" t="s">
        <v>79</v>
      </c>
      <c r="C85" s="83" t="s">
        <v>12</v>
      </c>
      <c r="D85" s="68" t="s">
        <v>65</v>
      </c>
      <c r="E85" s="55">
        <f t="shared" ca="1" si="12"/>
        <v>4</v>
      </c>
      <c r="F85" s="71"/>
      <c r="G85" s="71"/>
      <c r="H85" s="71"/>
      <c r="I85" s="71" t="s">
        <v>67</v>
      </c>
      <c r="J85" s="71"/>
      <c r="K85" s="71"/>
      <c r="L85" s="71"/>
      <c r="M85" s="71"/>
      <c r="N85" s="71"/>
      <c r="O85" s="71"/>
      <c r="P85" s="71" t="s">
        <v>67</v>
      </c>
      <c r="Q85" s="71"/>
      <c r="R85" s="71"/>
      <c r="S85" s="71"/>
      <c r="T85" s="71"/>
      <c r="U85" s="71"/>
      <c r="V85" s="71"/>
      <c r="W85" s="71"/>
      <c r="X85" s="71" t="s">
        <v>67</v>
      </c>
      <c r="Y85" s="71" t="s">
        <v>67</v>
      </c>
      <c r="Z85" s="71" t="s">
        <v>67</v>
      </c>
      <c r="AA85" s="71"/>
      <c r="AB85" s="71"/>
      <c r="AC85" s="71"/>
      <c r="AD85" s="71"/>
      <c r="AE85" s="71"/>
      <c r="AF85" s="71"/>
    </row>
    <row r="86" spans="1:32" ht="15.75" x14ac:dyDescent="0.25">
      <c r="A86" s="72"/>
      <c r="B86" s="54" t="s">
        <v>79</v>
      </c>
      <c r="C86" s="83" t="s">
        <v>29</v>
      </c>
      <c r="D86" s="68" t="s">
        <v>73</v>
      </c>
      <c r="E86" s="55">
        <f t="shared" ca="1" si="12"/>
        <v>1</v>
      </c>
      <c r="F86" s="71"/>
      <c r="G86" s="71"/>
      <c r="H86" s="71"/>
      <c r="I86" s="71"/>
      <c r="J86" s="71"/>
      <c r="K86" s="71"/>
      <c r="L86" s="71"/>
      <c r="M86" s="71"/>
      <c r="N86" s="71"/>
      <c r="O86" s="71" t="s">
        <v>67</v>
      </c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</row>
    <row r="87" spans="1:32" ht="15.75" x14ac:dyDescent="0.25">
      <c r="A87" s="72"/>
      <c r="B87" s="54" t="s">
        <v>79</v>
      </c>
      <c r="C87" s="83" t="s">
        <v>0</v>
      </c>
      <c r="D87" s="68" t="s">
        <v>73</v>
      </c>
      <c r="E87" s="55">
        <f t="shared" ca="1" si="12"/>
        <v>1</v>
      </c>
      <c r="F87" s="71"/>
      <c r="G87" s="71"/>
      <c r="H87" s="71"/>
      <c r="I87" s="71"/>
      <c r="J87" s="71"/>
      <c r="K87" s="71"/>
      <c r="L87" s="71"/>
      <c r="M87" s="71"/>
      <c r="N87" s="71"/>
      <c r="O87" s="71" t="s">
        <v>67</v>
      </c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</row>
    <row r="88" spans="1:32" ht="15.75" x14ac:dyDescent="0.25">
      <c r="A88" s="72"/>
      <c r="B88" s="54" t="s">
        <v>79</v>
      </c>
      <c r="C88" s="83" t="s">
        <v>30</v>
      </c>
      <c r="D88" s="68" t="s">
        <v>64</v>
      </c>
      <c r="E88" s="55">
        <f t="shared" ca="1" si="12"/>
        <v>3</v>
      </c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 t="s">
        <v>67</v>
      </c>
      <c r="U88" s="71"/>
      <c r="V88" s="71"/>
      <c r="W88" s="71"/>
      <c r="X88" s="71"/>
      <c r="Y88" s="71" t="s">
        <v>67</v>
      </c>
      <c r="Z88" s="71" t="s">
        <v>67</v>
      </c>
      <c r="AA88" s="71"/>
      <c r="AB88" s="71"/>
      <c r="AC88" s="71"/>
      <c r="AD88" s="71"/>
      <c r="AE88" s="71"/>
      <c r="AF88" s="71"/>
    </row>
    <row r="89" spans="1:32" ht="15.75" x14ac:dyDescent="0.25">
      <c r="A89" s="72"/>
      <c r="B89" s="54" t="s">
        <v>79</v>
      </c>
      <c r="C89" s="83" t="s">
        <v>11</v>
      </c>
      <c r="D89" s="68" t="s">
        <v>63</v>
      </c>
      <c r="E89" s="55">
        <f t="shared" ca="1" si="12"/>
        <v>2</v>
      </c>
      <c r="F89" s="71"/>
      <c r="G89" s="71"/>
      <c r="H89" s="71"/>
      <c r="I89" s="71"/>
      <c r="J89" s="71"/>
      <c r="K89" s="71"/>
      <c r="L89" s="71"/>
      <c r="M89" s="71"/>
      <c r="N89" s="71"/>
      <c r="O89" s="71" t="s">
        <v>67</v>
      </c>
      <c r="P89" s="71"/>
      <c r="Q89" s="71"/>
      <c r="R89" s="71"/>
      <c r="S89" s="71"/>
      <c r="T89" s="71" t="s">
        <v>67</v>
      </c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</row>
    <row r="90" spans="1:32" ht="15.75" x14ac:dyDescent="0.25">
      <c r="A90" s="72"/>
      <c r="B90" s="54" t="s">
        <v>79</v>
      </c>
      <c r="C90" s="83" t="s">
        <v>24</v>
      </c>
      <c r="D90" s="68" t="s">
        <v>73</v>
      </c>
      <c r="E90" s="55">
        <f t="shared" ca="1" si="12"/>
        <v>0</v>
      </c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</row>
    <row r="91" spans="1:32" ht="15.75" x14ac:dyDescent="0.25">
      <c r="A91" s="72"/>
      <c r="B91" s="54" t="s">
        <v>79</v>
      </c>
      <c r="C91" s="83" t="s">
        <v>9</v>
      </c>
      <c r="D91" s="68" t="s">
        <v>65</v>
      </c>
      <c r="E91" s="55">
        <f t="shared" ca="1" si="12"/>
        <v>3</v>
      </c>
      <c r="F91" s="71"/>
      <c r="G91" s="71"/>
      <c r="H91" s="71"/>
      <c r="I91" s="71"/>
      <c r="J91" s="71"/>
      <c r="K91" s="71"/>
      <c r="L91" s="71"/>
      <c r="M91" s="71"/>
      <c r="N91" s="71"/>
      <c r="O91" s="71" t="s">
        <v>67</v>
      </c>
      <c r="P91" s="71"/>
      <c r="Q91" s="71"/>
      <c r="R91" s="71"/>
      <c r="S91" s="71"/>
      <c r="T91" s="71"/>
      <c r="U91" s="71" t="s">
        <v>67</v>
      </c>
      <c r="V91" s="71"/>
      <c r="W91" s="71"/>
      <c r="X91" s="71"/>
      <c r="Y91" s="71"/>
      <c r="Z91" s="71" t="s">
        <v>68</v>
      </c>
      <c r="AA91" s="71"/>
      <c r="AB91" s="71"/>
      <c r="AC91" s="71"/>
      <c r="AD91" s="71"/>
      <c r="AE91" s="71"/>
      <c r="AF91" s="71"/>
    </row>
    <row r="92" spans="1:32" ht="15.75" x14ac:dyDescent="0.25">
      <c r="A92" s="72"/>
      <c r="B92" s="54" t="s">
        <v>79</v>
      </c>
      <c r="C92" s="83" t="s">
        <v>8</v>
      </c>
      <c r="D92" s="68" t="s">
        <v>63</v>
      </c>
      <c r="E92" s="55">
        <f t="shared" ca="1" si="12"/>
        <v>3</v>
      </c>
      <c r="F92" s="71"/>
      <c r="G92" s="71"/>
      <c r="H92" s="71"/>
      <c r="I92" s="71"/>
      <c r="J92" s="71"/>
      <c r="K92" s="71"/>
      <c r="L92" s="71"/>
      <c r="M92" s="71"/>
      <c r="N92" s="71"/>
      <c r="O92" s="71" t="s">
        <v>67</v>
      </c>
      <c r="P92" s="71"/>
      <c r="Q92" s="71"/>
      <c r="R92" s="71"/>
      <c r="S92" s="71"/>
      <c r="T92" s="71"/>
      <c r="U92" s="71"/>
      <c r="V92" s="71"/>
      <c r="W92" s="71"/>
      <c r="X92" s="71"/>
      <c r="Y92" s="71" t="s">
        <v>67</v>
      </c>
      <c r="Z92" s="71" t="s">
        <v>67</v>
      </c>
      <c r="AA92" s="71"/>
      <c r="AB92" s="71"/>
      <c r="AC92" s="71"/>
      <c r="AD92" s="71"/>
      <c r="AE92" s="71"/>
      <c r="AF92" s="71"/>
    </row>
    <row r="93" spans="1:32" ht="15.75" x14ac:dyDescent="0.25">
      <c r="A93" s="72"/>
      <c r="B93" s="54" t="s">
        <v>79</v>
      </c>
      <c r="C93" s="83" t="s">
        <v>11</v>
      </c>
      <c r="D93" s="68" t="s">
        <v>63</v>
      </c>
      <c r="E93" s="55">
        <f t="shared" ca="1" si="12"/>
        <v>3</v>
      </c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 t="s">
        <v>67</v>
      </c>
      <c r="V93" s="71"/>
      <c r="W93" s="71"/>
      <c r="X93" s="71"/>
      <c r="Y93" s="71" t="s">
        <v>67</v>
      </c>
      <c r="Z93" s="71" t="s">
        <v>67</v>
      </c>
      <c r="AA93" s="71"/>
      <c r="AB93" s="71"/>
      <c r="AC93" s="71"/>
      <c r="AD93" s="71"/>
      <c r="AE93" s="71"/>
      <c r="AF93" s="71"/>
    </row>
    <row r="94" spans="1:32" ht="15.75" x14ac:dyDescent="0.25">
      <c r="A94" s="72"/>
      <c r="B94" s="54" t="s">
        <v>79</v>
      </c>
      <c r="C94" s="83" t="s">
        <v>0</v>
      </c>
      <c r="D94" s="68" t="s">
        <v>73</v>
      </c>
      <c r="E94" s="55">
        <f t="shared" ca="1" si="12"/>
        <v>1</v>
      </c>
      <c r="F94" s="71"/>
      <c r="G94" s="71"/>
      <c r="H94" s="71"/>
      <c r="I94" s="71"/>
      <c r="J94" s="71"/>
      <c r="K94" s="71"/>
      <c r="L94" s="71"/>
      <c r="M94" s="71"/>
      <c r="N94" s="71"/>
      <c r="O94" s="71" t="s">
        <v>67</v>
      </c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</row>
    <row r="95" spans="1:32" ht="15.75" x14ac:dyDescent="0.25">
      <c r="A95" s="72"/>
      <c r="B95" s="54" t="s">
        <v>79</v>
      </c>
      <c r="C95" s="83" t="s">
        <v>31</v>
      </c>
      <c r="D95" s="68" t="s">
        <v>63</v>
      </c>
      <c r="E95" s="55">
        <f t="shared" ca="1" si="12"/>
        <v>3</v>
      </c>
      <c r="F95" s="71"/>
      <c r="G95" s="71"/>
      <c r="H95" s="71"/>
      <c r="I95" s="71"/>
      <c r="J95" s="71"/>
      <c r="K95" s="71"/>
      <c r="L95" s="71"/>
      <c r="M95" s="71"/>
      <c r="N95" s="71"/>
      <c r="O95" s="71" t="s">
        <v>67</v>
      </c>
      <c r="P95" s="71"/>
      <c r="Q95" s="71"/>
      <c r="R95" s="71"/>
      <c r="S95" s="71"/>
      <c r="T95" s="71"/>
      <c r="U95" s="71"/>
      <c r="V95" s="71"/>
      <c r="W95" s="71"/>
      <c r="X95" s="71"/>
      <c r="Y95" s="71" t="s">
        <v>67</v>
      </c>
      <c r="Z95" s="71" t="s">
        <v>67</v>
      </c>
      <c r="AA95" s="71"/>
      <c r="AB95" s="71"/>
      <c r="AC95" s="71"/>
      <c r="AD95" s="71"/>
      <c r="AE95" s="71"/>
      <c r="AF95" s="71"/>
    </row>
    <row r="96" spans="1:32" ht="15.75" x14ac:dyDescent="0.25">
      <c r="A96" s="72"/>
      <c r="B96" s="54" t="s">
        <v>79</v>
      </c>
      <c r="C96" s="83" t="s">
        <v>32</v>
      </c>
      <c r="D96" s="68" t="s">
        <v>64</v>
      </c>
      <c r="E96" s="55">
        <f t="shared" ca="1" si="12"/>
        <v>1</v>
      </c>
      <c r="F96" s="71" t="s">
        <v>67</v>
      </c>
      <c r="G96" s="71"/>
      <c r="H96" s="71"/>
      <c r="I96" s="71"/>
      <c r="J96" s="71"/>
      <c r="K96" s="71"/>
      <c r="L96" s="71"/>
      <c r="M96" s="71"/>
      <c r="N96" s="71"/>
      <c r="O96" s="71" t="s">
        <v>67</v>
      </c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</row>
    <row r="97" spans="1:32" ht="15.75" x14ac:dyDescent="0.25">
      <c r="A97" s="72"/>
      <c r="B97" s="54" t="s">
        <v>79</v>
      </c>
      <c r="C97" s="83" t="s">
        <v>33</v>
      </c>
      <c r="D97" s="68" t="s">
        <v>63</v>
      </c>
      <c r="E97" s="55">
        <f t="shared" ca="1" si="12"/>
        <v>0</v>
      </c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</row>
    <row r="98" spans="1:32" ht="15.75" x14ac:dyDescent="0.25">
      <c r="A98" s="72"/>
      <c r="B98" s="54" t="s">
        <v>79</v>
      </c>
      <c r="C98" s="83" t="s">
        <v>34</v>
      </c>
      <c r="D98" s="68" t="s">
        <v>73</v>
      </c>
      <c r="E98" s="55">
        <f t="shared" ca="1" si="12"/>
        <v>0</v>
      </c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</row>
    <row r="99" spans="1:32" ht="15.75" x14ac:dyDescent="0.25">
      <c r="A99" s="72"/>
      <c r="B99" s="54" t="s">
        <v>79</v>
      </c>
      <c r="C99" s="83" t="s">
        <v>35</v>
      </c>
      <c r="D99" s="68" t="s">
        <v>63</v>
      </c>
      <c r="E99" s="55">
        <f t="shared" ca="1" si="12"/>
        <v>1</v>
      </c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 t="s">
        <v>68</v>
      </c>
      <c r="AA99" s="71"/>
      <c r="AB99" s="71"/>
      <c r="AC99" s="71"/>
      <c r="AD99" s="71"/>
      <c r="AE99" s="71"/>
      <c r="AF99" s="71"/>
    </row>
    <row r="100" spans="1:32" ht="15.75" x14ac:dyDescent="0.25">
      <c r="A100" s="72"/>
      <c r="B100" s="54" t="s">
        <v>79</v>
      </c>
      <c r="C100" s="83" t="s">
        <v>9</v>
      </c>
      <c r="D100" s="68" t="s">
        <v>63</v>
      </c>
      <c r="E100" s="55">
        <f t="shared" ca="1" si="12"/>
        <v>1</v>
      </c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 t="s">
        <v>67</v>
      </c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</row>
    <row r="101" spans="1:32" ht="15.75" x14ac:dyDescent="0.25">
      <c r="A101" s="72"/>
      <c r="B101" s="54" t="s">
        <v>79</v>
      </c>
      <c r="C101" s="83" t="s">
        <v>3</v>
      </c>
      <c r="D101" s="68" t="s">
        <v>73</v>
      </c>
      <c r="E101" s="55">
        <f t="shared" ca="1" si="12"/>
        <v>0</v>
      </c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</row>
    <row r="102" spans="1:32" ht="15.75" x14ac:dyDescent="0.25">
      <c r="A102" s="72"/>
      <c r="B102" s="54" t="s">
        <v>79</v>
      </c>
      <c r="C102" s="83" t="s">
        <v>21</v>
      </c>
      <c r="D102" s="68" t="s">
        <v>64</v>
      </c>
      <c r="E102" s="55">
        <f t="shared" ca="1" si="12"/>
        <v>0</v>
      </c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</row>
    <row r="103" spans="1:32" ht="15.75" x14ac:dyDescent="0.25">
      <c r="A103" s="72"/>
      <c r="B103" s="54" t="s">
        <v>79</v>
      </c>
      <c r="C103" s="83" t="s">
        <v>11</v>
      </c>
      <c r="D103" s="68" t="s">
        <v>63</v>
      </c>
      <c r="E103" s="55">
        <f t="shared" ca="1" si="12"/>
        <v>1</v>
      </c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 t="s">
        <v>67</v>
      </c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</row>
    <row r="104" spans="1:32" ht="15.75" x14ac:dyDescent="0.25">
      <c r="A104" s="72"/>
      <c r="B104" s="54" t="s">
        <v>79</v>
      </c>
      <c r="C104" s="83" t="s">
        <v>2</v>
      </c>
      <c r="D104" s="68" t="s">
        <v>73</v>
      </c>
      <c r="E104" s="55">
        <f t="shared" ca="1" si="12"/>
        <v>1</v>
      </c>
      <c r="F104" s="71"/>
      <c r="G104" s="71"/>
      <c r="H104" s="71"/>
      <c r="I104" s="71"/>
      <c r="J104" s="71"/>
      <c r="K104" s="71"/>
      <c r="L104" s="71"/>
      <c r="M104" s="71"/>
      <c r="N104" s="71"/>
      <c r="O104" s="71" t="s">
        <v>67</v>
      </c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</row>
    <row r="105" spans="1:32" ht="15.75" x14ac:dyDescent="0.25">
      <c r="A105" s="72"/>
      <c r="B105" s="54" t="s">
        <v>79</v>
      </c>
      <c r="C105" s="83" t="s">
        <v>15</v>
      </c>
      <c r="D105" s="68" t="s">
        <v>63</v>
      </c>
      <c r="E105" s="55">
        <f t="shared" ref="E105:E128" ca="1" si="13">COUNTIFS(F105:AF105,"*",$F$1:$AF$1,"&gt;="&amp;$C$2,$F$1:$AF$1,"&lt;"&amp;$D$2)+COUNTIFS(F105:R105,"*",$F$2:$R$2,"Ascension",$F$1:$R$1,"&lt;"&amp;$C$2,$S$2:$AE$2,"Ascension",$S$1:$AE$1,"&gt;="&amp;$D$2)-COUNTIFS(F105:R105,"*",$F$2:$R$2,"Ascension",$F$1:$R$1,"&gt;="&amp;$C$2,$S$2:$AE$2,"Ascension",$S$1:$AE$1,"&lt;"&amp;$D$2)+COUNTIFS(F105:R105,"*",$F$2:$R$2,"Fête du travail",$F$1:$R$1,"&lt;"&amp;$C$2,$S$2:$AE$2,"Fête du travail",$S$1:$AE$1,"&gt;="&amp;$D$2)-COUNTIFS(F105:R105,"*",$F$2:$R$2,"Fête du travail",$F$1:$R$1,"&gt;="&amp;$C$2,$S$2:$AE$2,"Fête du travail",$S$1:$AE$1,"&lt;"&amp;$D$2)+COUNTIFS(F105:R105,"*",$F$2:$R$2,"Victoire 1945",$F$1:$R$1,"&lt;"&amp;$C$2,$S$2:$AE$2,"Victoire 1945",$S$1:$AE$1,"&gt;="&amp;$D$2)-COUNTIFS(F105:R105,"*",$F$2:$R$2,"Victoire 1945",$F$1:$R$1,"&gt;="&amp;$C$2,$S$2:$AE$2,"Victoire 1945",$S$1:$AE$1,"&lt;"&amp;$D$2)-COUNTIF(S105,"*")-COUNTIFS(R105,"*",$R$1,"&gt;="&amp;$C$2)-COUNTIFS(AE105,"*",$AE$1,"&lt;"&amp;$D$2)</f>
        <v>2</v>
      </c>
      <c r="F105" s="71"/>
      <c r="G105" s="71"/>
      <c r="H105" s="71"/>
      <c r="I105" s="71"/>
      <c r="J105" s="71"/>
      <c r="K105" s="71"/>
      <c r="L105" s="71"/>
      <c r="M105" s="71"/>
      <c r="N105" s="71"/>
      <c r="O105" s="71" t="s">
        <v>67</v>
      </c>
      <c r="P105" s="71"/>
      <c r="Q105" s="71"/>
      <c r="R105" s="71"/>
      <c r="S105" s="71"/>
      <c r="T105" s="71"/>
      <c r="U105" s="71"/>
      <c r="V105" s="71"/>
      <c r="W105" s="71"/>
      <c r="X105" s="71" t="s">
        <v>67</v>
      </c>
      <c r="Y105" s="71"/>
      <c r="Z105" s="71"/>
      <c r="AA105" s="71"/>
      <c r="AB105" s="71"/>
      <c r="AC105" s="71"/>
      <c r="AD105" s="71"/>
      <c r="AE105" s="71"/>
      <c r="AF105" s="71"/>
    </row>
    <row r="106" spans="1:32" ht="15.75" x14ac:dyDescent="0.25">
      <c r="A106" s="72"/>
      <c r="B106" s="54" t="s">
        <v>79</v>
      </c>
      <c r="C106" s="83" t="s">
        <v>3</v>
      </c>
      <c r="D106" s="68" t="s">
        <v>73</v>
      </c>
      <c r="E106" s="55">
        <f t="shared" ca="1" si="13"/>
        <v>0</v>
      </c>
      <c r="F106" s="71"/>
      <c r="G106" s="71"/>
      <c r="H106" s="71"/>
      <c r="I106" s="71"/>
      <c r="J106" s="71" t="s">
        <v>67</v>
      </c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</row>
    <row r="107" spans="1:32" ht="15.75" x14ac:dyDescent="0.25">
      <c r="A107" s="72"/>
      <c r="B107" s="54" t="s">
        <v>79</v>
      </c>
      <c r="C107" s="83" t="s">
        <v>3</v>
      </c>
      <c r="D107" s="68" t="s">
        <v>73</v>
      </c>
      <c r="E107" s="55">
        <f t="shared" ca="1" si="13"/>
        <v>1</v>
      </c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 t="s">
        <v>67</v>
      </c>
      <c r="Z107" s="71"/>
      <c r="AA107" s="71"/>
      <c r="AB107" s="71"/>
      <c r="AC107" s="71"/>
      <c r="AD107" s="71"/>
      <c r="AE107" s="71"/>
      <c r="AF107" s="71"/>
    </row>
    <row r="108" spans="1:32" ht="15.75" x14ac:dyDescent="0.25">
      <c r="A108" s="72"/>
      <c r="B108" s="54" t="s">
        <v>79</v>
      </c>
      <c r="C108" s="83" t="s">
        <v>11</v>
      </c>
      <c r="D108" s="68" t="s">
        <v>63</v>
      </c>
      <c r="E108" s="55">
        <f t="shared" ca="1" si="13"/>
        <v>0</v>
      </c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</row>
    <row r="109" spans="1:32" ht="15.75" x14ac:dyDescent="0.25">
      <c r="A109" s="72"/>
      <c r="B109" s="54" t="s">
        <v>79</v>
      </c>
      <c r="C109" s="83" t="s">
        <v>30</v>
      </c>
      <c r="D109" s="68" t="s">
        <v>64</v>
      </c>
      <c r="E109" s="55">
        <f t="shared" ca="1" si="13"/>
        <v>2</v>
      </c>
      <c r="F109" s="71"/>
      <c r="G109" s="71"/>
      <c r="H109" s="71"/>
      <c r="I109" s="71"/>
      <c r="J109" s="71" t="s">
        <v>67</v>
      </c>
      <c r="K109" s="71"/>
      <c r="L109" s="71" t="s">
        <v>67</v>
      </c>
      <c r="M109" s="71"/>
      <c r="N109" s="71"/>
      <c r="O109" s="71"/>
      <c r="P109" s="71"/>
      <c r="Q109" s="71" t="s">
        <v>67</v>
      </c>
      <c r="R109" s="71"/>
      <c r="S109" s="71" t="s">
        <v>67</v>
      </c>
      <c r="T109" s="71" t="s">
        <v>67</v>
      </c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</row>
    <row r="110" spans="1:32" ht="15.75" x14ac:dyDescent="0.25">
      <c r="A110" s="72"/>
      <c r="B110" s="54" t="s">
        <v>79</v>
      </c>
      <c r="C110" s="83" t="s">
        <v>13</v>
      </c>
      <c r="D110" s="68" t="s">
        <v>63</v>
      </c>
      <c r="E110" s="55">
        <f t="shared" ca="1" si="13"/>
        <v>0</v>
      </c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</row>
    <row r="111" spans="1:32" ht="15.75" x14ac:dyDescent="0.25">
      <c r="A111" s="72"/>
      <c r="B111" s="54" t="s">
        <v>79</v>
      </c>
      <c r="C111" s="83" t="s">
        <v>9</v>
      </c>
      <c r="D111" s="68" t="s">
        <v>63</v>
      </c>
      <c r="E111" s="55">
        <f t="shared" ca="1" si="13"/>
        <v>4</v>
      </c>
      <c r="F111" s="71"/>
      <c r="G111" s="71"/>
      <c r="H111" s="71"/>
      <c r="I111" s="71"/>
      <c r="J111" s="71"/>
      <c r="K111" s="71"/>
      <c r="L111" s="71"/>
      <c r="M111" s="71"/>
      <c r="N111" s="71"/>
      <c r="O111" s="71" t="s">
        <v>67</v>
      </c>
      <c r="P111" s="71"/>
      <c r="Q111" s="71"/>
      <c r="R111" s="71"/>
      <c r="S111" s="71"/>
      <c r="T111" s="71"/>
      <c r="U111" s="71"/>
      <c r="V111" s="71" t="s">
        <v>67</v>
      </c>
      <c r="W111" s="71"/>
      <c r="X111" s="71"/>
      <c r="Y111" s="71" t="s">
        <v>67</v>
      </c>
      <c r="Z111" s="71" t="s">
        <v>67</v>
      </c>
      <c r="AA111" s="71"/>
      <c r="AB111" s="71"/>
      <c r="AC111" s="71"/>
      <c r="AD111" s="71"/>
      <c r="AE111" s="71"/>
      <c r="AF111" s="71"/>
    </row>
    <row r="112" spans="1:32" ht="15.75" x14ac:dyDescent="0.25">
      <c r="A112" s="72"/>
      <c r="B112" s="54" t="s">
        <v>79</v>
      </c>
      <c r="C112" s="83" t="s">
        <v>15</v>
      </c>
      <c r="D112" s="68" t="s">
        <v>63</v>
      </c>
      <c r="E112" s="55">
        <f t="shared" ca="1" si="13"/>
        <v>0</v>
      </c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</row>
    <row r="113" spans="1:32" ht="15.75" x14ac:dyDescent="0.25">
      <c r="A113" s="72"/>
      <c r="B113" s="54" t="s">
        <v>79</v>
      </c>
      <c r="C113" s="83" t="s">
        <v>14</v>
      </c>
      <c r="D113" s="68" t="s">
        <v>64</v>
      </c>
      <c r="E113" s="55">
        <f t="shared" ca="1" si="13"/>
        <v>3</v>
      </c>
      <c r="F113" s="71"/>
      <c r="G113" s="71"/>
      <c r="H113" s="71" t="s">
        <v>67</v>
      </c>
      <c r="I113" s="71"/>
      <c r="J113" s="71"/>
      <c r="K113" s="71"/>
      <c r="L113" s="71"/>
      <c r="M113" s="71"/>
      <c r="N113" s="71"/>
      <c r="O113" s="71"/>
      <c r="P113" s="71" t="s">
        <v>67</v>
      </c>
      <c r="Q113" s="71"/>
      <c r="R113" s="71"/>
      <c r="S113" s="71"/>
      <c r="T113" s="71"/>
      <c r="U113" s="71"/>
      <c r="V113" s="71"/>
      <c r="W113" s="71"/>
      <c r="X113" s="71"/>
      <c r="Y113" s="71" t="s">
        <v>67</v>
      </c>
      <c r="Z113" s="71" t="s">
        <v>67</v>
      </c>
      <c r="AA113" s="71"/>
      <c r="AB113" s="71"/>
      <c r="AC113" s="71"/>
      <c r="AD113" s="71"/>
      <c r="AE113" s="71"/>
      <c r="AF113" s="71"/>
    </row>
    <row r="114" spans="1:32" ht="15.75" x14ac:dyDescent="0.25">
      <c r="A114" s="72"/>
      <c r="B114" s="54" t="s">
        <v>79</v>
      </c>
      <c r="C114" s="83" t="s">
        <v>36</v>
      </c>
      <c r="D114" s="68" t="s">
        <v>63</v>
      </c>
      <c r="E114" s="55">
        <f t="shared" ca="1" si="13"/>
        <v>2</v>
      </c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 t="s">
        <v>67</v>
      </c>
      <c r="Z114" s="71" t="s">
        <v>67</v>
      </c>
      <c r="AA114" s="71"/>
      <c r="AB114" s="71"/>
      <c r="AC114" s="71"/>
      <c r="AD114" s="71"/>
      <c r="AE114" s="71"/>
      <c r="AF114" s="71"/>
    </row>
    <row r="115" spans="1:32" ht="15.75" x14ac:dyDescent="0.25">
      <c r="A115" s="72"/>
      <c r="B115" s="54" t="s">
        <v>79</v>
      </c>
      <c r="C115" s="83" t="s">
        <v>21</v>
      </c>
      <c r="D115" s="68" t="s">
        <v>64</v>
      </c>
      <c r="E115" s="55">
        <f t="shared" ca="1" si="13"/>
        <v>5</v>
      </c>
      <c r="F115" s="71"/>
      <c r="G115" s="71"/>
      <c r="H115" s="71"/>
      <c r="I115" s="71"/>
      <c r="J115" s="71"/>
      <c r="K115" s="71"/>
      <c r="L115" s="71"/>
      <c r="M115" s="71"/>
      <c r="N115" s="71"/>
      <c r="O115" s="71" t="s">
        <v>67</v>
      </c>
      <c r="P115" s="71"/>
      <c r="Q115" s="71"/>
      <c r="R115" s="71"/>
      <c r="S115" s="71"/>
      <c r="T115" s="71"/>
      <c r="U115" s="71" t="s">
        <v>67</v>
      </c>
      <c r="V115" s="71"/>
      <c r="W115" s="71" t="s">
        <v>67</v>
      </c>
      <c r="X115" s="71"/>
      <c r="Y115" s="71" t="s">
        <v>67</v>
      </c>
      <c r="Z115" s="71" t="s">
        <v>67</v>
      </c>
      <c r="AA115" s="71"/>
      <c r="AB115" s="71"/>
      <c r="AC115" s="71"/>
      <c r="AD115" s="71"/>
      <c r="AE115" s="71"/>
      <c r="AF115" s="71"/>
    </row>
    <row r="116" spans="1:32" ht="15.75" x14ac:dyDescent="0.25">
      <c r="A116" s="72"/>
      <c r="B116" s="54" t="s">
        <v>79</v>
      </c>
      <c r="C116" s="83" t="s">
        <v>37</v>
      </c>
      <c r="D116" s="68" t="s">
        <v>63</v>
      </c>
      <c r="E116" s="55">
        <f t="shared" ca="1" si="13"/>
        <v>3</v>
      </c>
      <c r="F116" s="71"/>
      <c r="G116" s="71"/>
      <c r="H116" s="71"/>
      <c r="I116" s="71"/>
      <c r="J116" s="71"/>
      <c r="K116" s="71"/>
      <c r="L116" s="71"/>
      <c r="M116" s="71"/>
      <c r="N116" s="71"/>
      <c r="O116" s="71" t="s">
        <v>67</v>
      </c>
      <c r="P116" s="71"/>
      <c r="Q116" s="71"/>
      <c r="R116" s="71"/>
      <c r="S116" s="71"/>
      <c r="T116" s="71"/>
      <c r="U116" s="71"/>
      <c r="V116" s="71"/>
      <c r="W116" s="71"/>
      <c r="X116" s="71"/>
      <c r="Y116" s="71" t="s">
        <v>68</v>
      </c>
      <c r="Z116" s="71" t="s">
        <v>68</v>
      </c>
      <c r="AA116" s="71"/>
      <c r="AB116" s="71"/>
      <c r="AC116" s="71"/>
      <c r="AD116" s="71"/>
      <c r="AE116" s="71"/>
      <c r="AF116" s="71"/>
    </row>
    <row r="117" spans="1:32" ht="15.75" x14ac:dyDescent="0.25">
      <c r="A117" s="72"/>
      <c r="B117" s="54" t="s">
        <v>79</v>
      </c>
      <c r="C117" s="83" t="s">
        <v>10</v>
      </c>
      <c r="D117" s="68" t="s">
        <v>73</v>
      </c>
      <c r="E117" s="55">
        <f t="shared" ca="1" si="13"/>
        <v>0</v>
      </c>
      <c r="F117" s="71"/>
      <c r="G117" s="71"/>
      <c r="H117" s="71"/>
      <c r="I117" s="71"/>
      <c r="J117" s="71"/>
      <c r="K117" s="71" t="s">
        <v>67</v>
      </c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</row>
    <row r="118" spans="1:32" ht="15.75" x14ac:dyDescent="0.25">
      <c r="A118" s="67"/>
      <c r="B118" s="54" t="s">
        <v>79</v>
      </c>
      <c r="C118" s="83" t="s">
        <v>38</v>
      </c>
      <c r="D118" s="68" t="s">
        <v>63</v>
      </c>
      <c r="E118" s="55">
        <f t="shared" ca="1" si="13"/>
        <v>0</v>
      </c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</row>
    <row r="119" spans="1:32" ht="15.75" x14ac:dyDescent="0.25">
      <c r="A119" s="67"/>
      <c r="B119" s="54" t="s">
        <v>79</v>
      </c>
      <c r="C119" s="83" t="s">
        <v>9</v>
      </c>
      <c r="D119" s="68" t="s">
        <v>63</v>
      </c>
      <c r="E119" s="55">
        <f t="shared" ca="1" si="13"/>
        <v>0</v>
      </c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</row>
    <row r="120" spans="1:32" ht="15.75" x14ac:dyDescent="0.25">
      <c r="A120" s="72"/>
      <c r="B120" s="54" t="s">
        <v>79</v>
      </c>
      <c r="C120" s="83" t="s">
        <v>30</v>
      </c>
      <c r="D120" s="68" t="s">
        <v>64</v>
      </c>
      <c r="E120" s="55">
        <f t="shared" ca="1" si="13"/>
        <v>6</v>
      </c>
      <c r="F120" s="71"/>
      <c r="G120" s="71"/>
      <c r="H120" s="71"/>
      <c r="I120" s="71"/>
      <c r="J120" s="71"/>
      <c r="K120" s="71" t="s">
        <v>67</v>
      </c>
      <c r="L120" s="71"/>
      <c r="M120" s="71"/>
      <c r="N120" s="71" t="s">
        <v>67</v>
      </c>
      <c r="O120" s="71"/>
      <c r="P120" s="71" t="s">
        <v>67</v>
      </c>
      <c r="Q120" s="71"/>
      <c r="R120" s="71" t="s">
        <v>67</v>
      </c>
      <c r="S120" s="71"/>
      <c r="T120" s="71" t="s">
        <v>67</v>
      </c>
      <c r="U120" s="71"/>
      <c r="V120" s="71"/>
      <c r="W120" s="71" t="s">
        <v>67</v>
      </c>
      <c r="X120" s="71"/>
      <c r="Y120" s="71" t="s">
        <v>68</v>
      </c>
      <c r="Z120" s="71" t="s">
        <v>67</v>
      </c>
      <c r="AA120" s="71"/>
      <c r="AB120" s="71"/>
      <c r="AC120" s="71"/>
      <c r="AD120" s="71"/>
      <c r="AE120" s="71"/>
      <c r="AF120" s="71"/>
    </row>
    <row r="121" spans="1:32" ht="15.75" x14ac:dyDescent="0.25">
      <c r="A121" s="72"/>
      <c r="B121" s="54" t="s">
        <v>79</v>
      </c>
      <c r="C121" s="83" t="s">
        <v>39</v>
      </c>
      <c r="D121" s="68" t="s">
        <v>63</v>
      </c>
      <c r="E121" s="55">
        <f t="shared" ca="1" si="13"/>
        <v>0</v>
      </c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</row>
    <row r="122" spans="1:32" ht="15.75" x14ac:dyDescent="0.25">
      <c r="A122" s="72"/>
      <c r="B122" s="54" t="s">
        <v>79</v>
      </c>
      <c r="C122" s="83" t="s">
        <v>10</v>
      </c>
      <c r="D122" s="68" t="s">
        <v>73</v>
      </c>
      <c r="E122" s="55">
        <f t="shared" ca="1" si="13"/>
        <v>0</v>
      </c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</row>
    <row r="123" spans="1:32" ht="15.75" x14ac:dyDescent="0.25">
      <c r="A123" s="72"/>
      <c r="B123" s="54" t="s">
        <v>79</v>
      </c>
      <c r="C123" s="83" t="s">
        <v>8</v>
      </c>
      <c r="D123" s="68" t="s">
        <v>63</v>
      </c>
      <c r="E123" s="55">
        <f t="shared" ca="1" si="13"/>
        <v>1</v>
      </c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 t="s">
        <v>68</v>
      </c>
      <c r="Z123" s="71"/>
      <c r="AA123" s="71"/>
      <c r="AB123" s="71"/>
      <c r="AC123" s="71"/>
      <c r="AD123" s="71"/>
      <c r="AE123" s="71"/>
      <c r="AF123" s="71"/>
    </row>
    <row r="124" spans="1:32" ht="15.75" x14ac:dyDescent="0.25">
      <c r="A124" s="72"/>
      <c r="B124" s="54" t="s">
        <v>79</v>
      </c>
      <c r="C124" s="83" t="s">
        <v>40</v>
      </c>
      <c r="D124" s="68" t="s">
        <v>63</v>
      </c>
      <c r="E124" s="55">
        <f t="shared" ca="1" si="13"/>
        <v>2</v>
      </c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 t="s">
        <v>68</v>
      </c>
      <c r="Z124" s="71" t="s">
        <v>68</v>
      </c>
      <c r="AA124" s="71"/>
      <c r="AB124" s="71"/>
      <c r="AC124" s="71"/>
      <c r="AD124" s="71"/>
      <c r="AE124" s="71"/>
      <c r="AF124" s="71"/>
    </row>
    <row r="125" spans="1:32" ht="15.75" x14ac:dyDescent="0.25">
      <c r="A125" s="72"/>
      <c r="B125" s="54" t="s">
        <v>79</v>
      </c>
      <c r="C125" s="83" t="s">
        <v>21</v>
      </c>
      <c r="D125" s="68" t="s">
        <v>64</v>
      </c>
      <c r="E125" s="55">
        <f t="shared" ca="1" si="13"/>
        <v>5</v>
      </c>
      <c r="F125" s="71"/>
      <c r="G125" s="71"/>
      <c r="H125" s="71"/>
      <c r="I125" s="71"/>
      <c r="J125" s="71"/>
      <c r="K125" s="71" t="s">
        <v>67</v>
      </c>
      <c r="L125" s="71"/>
      <c r="M125" s="71"/>
      <c r="N125" s="71"/>
      <c r="O125" s="71" t="s">
        <v>67</v>
      </c>
      <c r="P125" s="71"/>
      <c r="Q125" s="71" t="s">
        <v>67</v>
      </c>
      <c r="R125" s="71" t="s">
        <v>67</v>
      </c>
      <c r="S125" s="71"/>
      <c r="T125" s="71"/>
      <c r="U125" s="71"/>
      <c r="V125" s="71"/>
      <c r="W125" s="71"/>
      <c r="X125" s="71" t="s">
        <v>67</v>
      </c>
      <c r="Y125" s="71" t="s">
        <v>67</v>
      </c>
      <c r="Z125" s="71" t="s">
        <v>67</v>
      </c>
      <c r="AA125" s="71"/>
      <c r="AB125" s="71"/>
      <c r="AC125" s="71"/>
      <c r="AD125" s="71"/>
      <c r="AE125" s="71"/>
      <c r="AF125" s="71"/>
    </row>
    <row r="126" spans="1:32" ht="15.75" x14ac:dyDescent="0.25">
      <c r="A126" s="72"/>
      <c r="B126" s="54" t="s">
        <v>79</v>
      </c>
      <c r="C126" s="83" t="s">
        <v>41</v>
      </c>
      <c r="D126" s="68" t="s">
        <v>63</v>
      </c>
      <c r="E126" s="55">
        <f t="shared" ca="1" si="13"/>
        <v>3</v>
      </c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 t="s">
        <v>67</v>
      </c>
      <c r="X126" s="71"/>
      <c r="Y126" s="71" t="s">
        <v>67</v>
      </c>
      <c r="Z126" s="71" t="s">
        <v>68</v>
      </c>
      <c r="AA126" s="71"/>
      <c r="AB126" s="71"/>
      <c r="AC126" s="71"/>
      <c r="AD126" s="71"/>
      <c r="AE126" s="71"/>
      <c r="AF126" s="71"/>
    </row>
    <row r="127" spans="1:32" ht="15.75" x14ac:dyDescent="0.25">
      <c r="A127" s="72"/>
      <c r="B127" s="54" t="s">
        <v>79</v>
      </c>
      <c r="C127" s="83" t="s">
        <v>3</v>
      </c>
      <c r="D127" s="68" t="s">
        <v>73</v>
      </c>
      <c r="E127" s="55">
        <f t="shared" ca="1" si="13"/>
        <v>2</v>
      </c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 t="s">
        <v>67</v>
      </c>
      <c r="X127" s="71"/>
      <c r="Y127" s="71" t="s">
        <v>67</v>
      </c>
      <c r="Z127" s="71"/>
      <c r="AA127" s="71"/>
      <c r="AB127" s="71"/>
      <c r="AC127" s="71"/>
      <c r="AD127" s="71"/>
      <c r="AE127" s="71"/>
      <c r="AF127" s="71"/>
    </row>
    <row r="128" spans="1:32" ht="15.75" x14ac:dyDescent="0.25">
      <c r="A128" s="72"/>
      <c r="B128" s="54" t="s">
        <v>79</v>
      </c>
      <c r="C128" s="83" t="s">
        <v>3</v>
      </c>
      <c r="D128" s="68" t="s">
        <v>73</v>
      </c>
      <c r="E128" s="55">
        <f t="shared" ca="1" si="13"/>
        <v>0</v>
      </c>
      <c r="F128" s="73"/>
      <c r="G128" s="73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</row>
    <row r="129" spans="1:32" ht="15.75" x14ac:dyDescent="0.25">
      <c r="A129" s="74"/>
      <c r="B129" s="54"/>
      <c r="C129" s="83"/>
      <c r="D129" s="68"/>
      <c r="E129" s="57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</row>
    <row r="130" spans="1:32" ht="15.75" hidden="1" x14ac:dyDescent="0.25">
      <c r="A130" s="76"/>
      <c r="B130" s="59"/>
      <c r="C130" s="60"/>
      <c r="D130" s="77"/>
      <c r="E130" s="58"/>
      <c r="F130" s="78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</row>
    <row r="131" spans="1:32" ht="15.75" hidden="1" x14ac:dyDescent="0.25">
      <c r="A131" s="76"/>
      <c r="B131" s="59"/>
      <c r="C131" s="60"/>
      <c r="D131" s="77"/>
      <c r="E131" s="58"/>
      <c r="F131" s="78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</row>
    <row r="132" spans="1:32" ht="15.75" hidden="1" x14ac:dyDescent="0.25">
      <c r="A132" s="76"/>
      <c r="B132" s="59"/>
      <c r="C132" s="60"/>
      <c r="D132" s="77"/>
      <c r="E132" s="58"/>
      <c r="F132" s="78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</row>
    <row r="133" spans="1:32" ht="15.75" hidden="1" x14ac:dyDescent="0.25">
      <c r="A133" s="76"/>
      <c r="B133" s="59"/>
      <c r="C133" s="60"/>
      <c r="D133" s="77"/>
      <c r="E133" s="58"/>
      <c r="F133" s="78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</row>
    <row r="134" spans="1:32" ht="15.75" hidden="1" x14ac:dyDescent="0.25">
      <c r="A134" s="76"/>
      <c r="B134" s="59"/>
      <c r="C134" s="60"/>
      <c r="D134" s="77"/>
      <c r="E134" s="58"/>
      <c r="F134" s="78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</row>
    <row r="135" spans="1:32" ht="15.75" hidden="1" x14ac:dyDescent="0.25">
      <c r="A135" s="76"/>
      <c r="B135" s="59"/>
      <c r="C135" s="60"/>
      <c r="D135" s="77"/>
      <c r="E135" s="58"/>
      <c r="F135" s="78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</row>
    <row r="136" spans="1:32" ht="15.75" hidden="1" x14ac:dyDescent="0.25">
      <c r="A136" s="76"/>
      <c r="B136" s="59"/>
      <c r="C136" s="60"/>
      <c r="D136" s="77"/>
      <c r="E136" s="58"/>
      <c r="F136" s="78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</row>
    <row r="137" spans="1:32" ht="15.75" hidden="1" x14ac:dyDescent="0.25">
      <c r="A137" s="76"/>
      <c r="B137" s="59"/>
      <c r="C137" s="60"/>
      <c r="D137" s="77"/>
      <c r="E137" s="58"/>
      <c r="F137" s="78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</row>
    <row r="138" spans="1:32" ht="15.75" hidden="1" x14ac:dyDescent="0.25">
      <c r="A138" s="76"/>
      <c r="B138" s="59"/>
      <c r="C138" s="60"/>
      <c r="D138" s="77"/>
      <c r="E138" s="58"/>
      <c r="F138" s="78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</row>
    <row r="139" spans="1:32" ht="15.75" hidden="1" x14ac:dyDescent="0.25">
      <c r="A139" s="76"/>
      <c r="B139" s="59"/>
      <c r="C139" s="60"/>
      <c r="D139" s="77"/>
      <c r="E139" s="58"/>
      <c r="F139" s="78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</row>
    <row r="140" spans="1:32" ht="15.75" hidden="1" x14ac:dyDescent="0.25">
      <c r="A140" s="79"/>
      <c r="B140" s="59"/>
      <c r="C140" s="60"/>
      <c r="D140" s="77"/>
      <c r="E140" s="61"/>
      <c r="F140" s="78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</row>
    <row r="141" spans="1:32" x14ac:dyDescent="0.25">
      <c r="B141" s="62"/>
      <c r="C141" s="62"/>
      <c r="E141" s="56"/>
    </row>
    <row r="142" spans="1:32" x14ac:dyDescent="0.25">
      <c r="B142" s="62"/>
      <c r="C142" s="62"/>
      <c r="E142" s="56"/>
    </row>
    <row r="143" spans="1:32" x14ac:dyDescent="0.25">
      <c r="B143" s="62"/>
      <c r="C143" s="62"/>
      <c r="E143" s="56"/>
    </row>
    <row r="144" spans="1:32" x14ac:dyDescent="0.25">
      <c r="B144" s="62"/>
      <c r="C144" s="62"/>
      <c r="E144" s="56"/>
    </row>
    <row r="145" spans="2:5" x14ac:dyDescent="0.25">
      <c r="B145" s="62"/>
      <c r="C145" s="62"/>
      <c r="E145" s="56"/>
    </row>
    <row r="146" spans="2:5" x14ac:dyDescent="0.25">
      <c r="B146" s="62"/>
      <c r="C146" s="62"/>
      <c r="E146" s="56"/>
    </row>
    <row r="147" spans="2:5" x14ac:dyDescent="0.25">
      <c r="B147" s="62"/>
      <c r="C147" s="62"/>
      <c r="E147" s="56"/>
    </row>
    <row r="148" spans="2:5" x14ac:dyDescent="0.25">
      <c r="B148" s="62"/>
      <c r="C148" s="62"/>
      <c r="E148" s="56"/>
    </row>
    <row r="149" spans="2:5" x14ac:dyDescent="0.25">
      <c r="B149" s="62"/>
      <c r="C149" s="62"/>
      <c r="E149" s="56"/>
    </row>
    <row r="150" spans="2:5" x14ac:dyDescent="0.25">
      <c r="B150" s="62"/>
      <c r="C150" s="62"/>
      <c r="E150" s="56"/>
    </row>
    <row r="151" spans="2:5" x14ac:dyDescent="0.25">
      <c r="B151" s="62"/>
      <c r="C151" s="62"/>
      <c r="E151" s="56"/>
    </row>
    <row r="152" spans="2:5" x14ac:dyDescent="0.25">
      <c r="B152" s="62"/>
      <c r="C152" s="62"/>
      <c r="E152" s="56"/>
    </row>
    <row r="153" spans="2:5" x14ac:dyDescent="0.25">
      <c r="B153" s="62"/>
      <c r="C153" s="62"/>
      <c r="E153" s="56"/>
    </row>
    <row r="154" spans="2:5" x14ac:dyDescent="0.25">
      <c r="B154" s="62"/>
      <c r="C154" s="62"/>
      <c r="E154" s="56"/>
    </row>
    <row r="155" spans="2:5" hidden="1" x14ac:dyDescent="0.25">
      <c r="B155" s="62"/>
      <c r="C155" s="62"/>
      <c r="E155" s="56"/>
    </row>
    <row r="156" spans="2:5" hidden="1" x14ac:dyDescent="0.25">
      <c r="B156" s="62"/>
      <c r="C156" s="62"/>
      <c r="E156" s="56"/>
    </row>
    <row r="157" spans="2:5" hidden="1" x14ac:dyDescent="0.25">
      <c r="B157" s="62"/>
      <c r="C157" s="62"/>
      <c r="E157" s="56"/>
    </row>
    <row r="158" spans="2:5" hidden="1" x14ac:dyDescent="0.25">
      <c r="B158" s="62"/>
      <c r="C158" s="62"/>
      <c r="E158" s="56"/>
    </row>
    <row r="159" spans="2:5" hidden="1" x14ac:dyDescent="0.25">
      <c r="B159" s="62"/>
      <c r="C159" s="62"/>
      <c r="E159" s="56"/>
    </row>
    <row r="160" spans="2:5" hidden="1" x14ac:dyDescent="0.25">
      <c r="B160" s="62"/>
      <c r="C160" s="62"/>
      <c r="E160" s="56"/>
    </row>
    <row r="161" spans="2:5" hidden="1" x14ac:dyDescent="0.25">
      <c r="B161" s="62"/>
      <c r="C161" s="62"/>
      <c r="E161" s="56"/>
    </row>
    <row r="162" spans="2:5" hidden="1" x14ac:dyDescent="0.25">
      <c r="B162" s="62"/>
      <c r="C162" s="62"/>
      <c r="E162" s="56"/>
    </row>
    <row r="163" spans="2:5" hidden="1" x14ac:dyDescent="0.25">
      <c r="B163" s="62"/>
      <c r="C163" s="62"/>
      <c r="E163" s="56"/>
    </row>
    <row r="164" spans="2:5" hidden="1" x14ac:dyDescent="0.25">
      <c r="B164" s="62"/>
      <c r="C164" s="62"/>
      <c r="E164" s="56"/>
    </row>
    <row r="165" spans="2:5" hidden="1" x14ac:dyDescent="0.25">
      <c r="B165" s="62"/>
      <c r="C165" s="62"/>
      <c r="E165" s="56"/>
    </row>
    <row r="166" spans="2:5" hidden="1" x14ac:dyDescent="0.25">
      <c r="B166" s="62"/>
      <c r="C166" s="62"/>
      <c r="E166" s="56"/>
    </row>
    <row r="167" spans="2:5" hidden="1" x14ac:dyDescent="0.25">
      <c r="B167" s="62"/>
      <c r="C167" s="62"/>
      <c r="E167" s="56"/>
    </row>
    <row r="168" spans="2:5" hidden="1" x14ac:dyDescent="0.25">
      <c r="B168" s="62"/>
      <c r="C168" s="62"/>
      <c r="E168" s="56"/>
    </row>
    <row r="169" spans="2:5" hidden="1" x14ac:dyDescent="0.25">
      <c r="B169" s="62"/>
      <c r="C169" s="62"/>
      <c r="E169" s="56"/>
    </row>
    <row r="170" spans="2:5" hidden="1" x14ac:dyDescent="0.25">
      <c r="B170" s="62"/>
      <c r="C170" s="62"/>
      <c r="E170" s="56"/>
    </row>
    <row r="171" spans="2:5" hidden="1" x14ac:dyDescent="0.25">
      <c r="B171" s="62"/>
      <c r="C171" s="62"/>
      <c r="E171" s="56"/>
    </row>
    <row r="172" spans="2:5" hidden="1" x14ac:dyDescent="0.25">
      <c r="B172" s="62"/>
      <c r="C172" s="62"/>
      <c r="E172" s="56"/>
    </row>
    <row r="173" spans="2:5" hidden="1" x14ac:dyDescent="0.25">
      <c r="B173" s="62"/>
      <c r="C173" s="62"/>
      <c r="E173" s="56"/>
    </row>
    <row r="174" spans="2:5" hidden="1" x14ac:dyDescent="0.25">
      <c r="B174" s="62"/>
      <c r="C174" s="62"/>
      <c r="E174" s="56"/>
    </row>
    <row r="175" spans="2:5" hidden="1" x14ac:dyDescent="0.25">
      <c r="B175" s="62"/>
      <c r="C175" s="62"/>
      <c r="E175" s="56"/>
    </row>
    <row r="176" spans="2:5" hidden="1" x14ac:dyDescent="0.25">
      <c r="B176" s="62"/>
      <c r="C176" s="62"/>
      <c r="E176" s="56"/>
    </row>
    <row r="177" spans="2:5" hidden="1" x14ac:dyDescent="0.25">
      <c r="B177" s="62"/>
      <c r="C177" s="62"/>
      <c r="E177" s="56"/>
    </row>
    <row r="178" spans="2:5" hidden="1" x14ac:dyDescent="0.25">
      <c r="B178" s="62"/>
      <c r="C178" s="62"/>
      <c r="E178" s="56"/>
    </row>
    <row r="179" spans="2:5" hidden="1" x14ac:dyDescent="0.25">
      <c r="B179" s="62"/>
      <c r="C179" s="62"/>
      <c r="E179" s="56"/>
    </row>
    <row r="180" spans="2:5" hidden="1" x14ac:dyDescent="0.25">
      <c r="B180" s="62"/>
      <c r="C180" s="62"/>
      <c r="E180" s="56"/>
    </row>
    <row r="181" spans="2:5" hidden="1" x14ac:dyDescent="0.25">
      <c r="B181" s="62"/>
      <c r="C181" s="62"/>
      <c r="E181" s="56"/>
    </row>
    <row r="182" spans="2:5" hidden="1" x14ac:dyDescent="0.25">
      <c r="B182" s="62"/>
      <c r="C182" s="62"/>
      <c r="E182" s="56"/>
    </row>
    <row r="183" spans="2:5" hidden="1" x14ac:dyDescent="0.25">
      <c r="B183" s="62"/>
      <c r="C183" s="62"/>
      <c r="E183" s="56"/>
    </row>
    <row r="184" spans="2:5" hidden="1" x14ac:dyDescent="0.25">
      <c r="B184" s="62"/>
      <c r="C184" s="62"/>
      <c r="E184" s="56"/>
    </row>
    <row r="185" spans="2:5" hidden="1" x14ac:dyDescent="0.25">
      <c r="B185" s="62"/>
      <c r="C185" s="62"/>
      <c r="E185" s="56"/>
    </row>
    <row r="186" spans="2:5" hidden="1" x14ac:dyDescent="0.25">
      <c r="B186" s="62"/>
      <c r="C186" s="62"/>
      <c r="E186" s="56"/>
    </row>
    <row r="187" spans="2:5" hidden="1" x14ac:dyDescent="0.25">
      <c r="B187" s="62"/>
      <c r="C187" s="62"/>
      <c r="E187" s="56"/>
    </row>
    <row r="188" spans="2:5" hidden="1" x14ac:dyDescent="0.25">
      <c r="B188" s="62"/>
      <c r="C188" s="62"/>
      <c r="E188" s="56"/>
    </row>
    <row r="189" spans="2:5" hidden="1" x14ac:dyDescent="0.25">
      <c r="B189" s="62"/>
      <c r="C189" s="62"/>
      <c r="E189" s="56"/>
    </row>
    <row r="190" spans="2:5" hidden="1" x14ac:dyDescent="0.25">
      <c r="B190" s="62"/>
      <c r="C190" s="62"/>
      <c r="E190" s="56"/>
    </row>
    <row r="191" spans="2:5" hidden="1" x14ac:dyDescent="0.25">
      <c r="B191" s="62"/>
      <c r="C191" s="62"/>
      <c r="E191" s="56"/>
    </row>
    <row r="192" spans="2:5" hidden="1" x14ac:dyDescent="0.25">
      <c r="B192" s="62"/>
      <c r="C192" s="62"/>
      <c r="E192" s="56"/>
    </row>
    <row r="193" spans="2:5" hidden="1" x14ac:dyDescent="0.25">
      <c r="B193" s="62"/>
      <c r="C193" s="62"/>
      <c r="E193" s="56"/>
    </row>
    <row r="194" spans="2:5" hidden="1" x14ac:dyDescent="0.25">
      <c r="B194" s="62"/>
      <c r="C194" s="62"/>
      <c r="E194" s="56"/>
    </row>
    <row r="195" spans="2:5" hidden="1" x14ac:dyDescent="0.25">
      <c r="B195" s="62"/>
      <c r="C195" s="62"/>
      <c r="E195" s="56"/>
    </row>
    <row r="196" spans="2:5" hidden="1" x14ac:dyDescent="0.25">
      <c r="B196" s="62"/>
      <c r="C196" s="62"/>
      <c r="E196" s="56"/>
    </row>
    <row r="197" spans="2:5" hidden="1" x14ac:dyDescent="0.25">
      <c r="B197" s="62"/>
      <c r="C197" s="62"/>
      <c r="E197" s="56"/>
    </row>
    <row r="198" spans="2:5" hidden="1" x14ac:dyDescent="0.25">
      <c r="B198" s="62"/>
      <c r="C198" s="62"/>
      <c r="E198" s="56"/>
    </row>
    <row r="199" spans="2:5" hidden="1" x14ac:dyDescent="0.25">
      <c r="B199" s="62"/>
      <c r="C199" s="62"/>
      <c r="E199" s="56"/>
    </row>
    <row r="200" spans="2:5" hidden="1" x14ac:dyDescent="0.25">
      <c r="B200" s="62"/>
      <c r="C200" s="62"/>
      <c r="E200" s="56"/>
    </row>
    <row r="201" spans="2:5" hidden="1" x14ac:dyDescent="0.25">
      <c r="B201" s="62"/>
      <c r="C201" s="62"/>
      <c r="E201" s="56"/>
    </row>
    <row r="202" spans="2:5" hidden="1" x14ac:dyDescent="0.25">
      <c r="B202" s="62"/>
      <c r="C202" s="62"/>
      <c r="E202" s="56"/>
    </row>
    <row r="203" spans="2:5" hidden="1" x14ac:dyDescent="0.25">
      <c r="B203" s="62"/>
      <c r="C203" s="62"/>
      <c r="E203" s="56"/>
    </row>
    <row r="204" spans="2:5" hidden="1" x14ac:dyDescent="0.25">
      <c r="B204" s="62"/>
      <c r="C204" s="62"/>
      <c r="E204" s="56"/>
    </row>
    <row r="205" spans="2:5" hidden="1" x14ac:dyDescent="0.25">
      <c r="B205" s="62"/>
      <c r="C205" s="62"/>
      <c r="E205" s="56"/>
    </row>
    <row r="206" spans="2:5" hidden="1" x14ac:dyDescent="0.25">
      <c r="B206" s="62"/>
      <c r="C206" s="62"/>
      <c r="E206" s="56"/>
    </row>
    <row r="207" spans="2:5" hidden="1" x14ac:dyDescent="0.25">
      <c r="B207" s="62"/>
      <c r="C207" s="62"/>
      <c r="E207" s="56"/>
    </row>
    <row r="208" spans="2:5" hidden="1" x14ac:dyDescent="0.25">
      <c r="B208" s="62"/>
      <c r="C208" s="62"/>
      <c r="E208" s="56"/>
    </row>
    <row r="209" spans="2:5" hidden="1" x14ac:dyDescent="0.25">
      <c r="B209" s="62"/>
      <c r="C209" s="62"/>
      <c r="E209" s="56"/>
    </row>
    <row r="210" spans="2:5" hidden="1" x14ac:dyDescent="0.25">
      <c r="B210" s="62"/>
      <c r="C210" s="62"/>
      <c r="E210" s="56"/>
    </row>
    <row r="211" spans="2:5" hidden="1" x14ac:dyDescent="0.25">
      <c r="B211" s="62"/>
      <c r="C211" s="62"/>
      <c r="E211" s="56"/>
    </row>
    <row r="212" spans="2:5" hidden="1" x14ac:dyDescent="0.25">
      <c r="B212" s="62"/>
      <c r="C212" s="62"/>
      <c r="E212" s="56"/>
    </row>
    <row r="213" spans="2:5" hidden="1" x14ac:dyDescent="0.25">
      <c r="B213" s="62"/>
      <c r="C213" s="62"/>
      <c r="E213" s="56"/>
    </row>
    <row r="214" spans="2:5" hidden="1" x14ac:dyDescent="0.25">
      <c r="B214" s="62"/>
      <c r="C214" s="62"/>
      <c r="E214" s="56"/>
    </row>
    <row r="215" spans="2:5" hidden="1" x14ac:dyDescent="0.25">
      <c r="B215" s="62"/>
      <c r="C215" s="62"/>
      <c r="E215" s="56"/>
    </row>
    <row r="216" spans="2:5" hidden="1" x14ac:dyDescent="0.25">
      <c r="B216" s="62"/>
      <c r="C216" s="62"/>
      <c r="E216" s="56"/>
    </row>
    <row r="217" spans="2:5" hidden="1" x14ac:dyDescent="0.25">
      <c r="B217" s="62"/>
      <c r="C217" s="62"/>
      <c r="E217" s="56"/>
    </row>
    <row r="218" spans="2:5" hidden="1" x14ac:dyDescent="0.25">
      <c r="B218" s="62"/>
      <c r="C218" s="62"/>
      <c r="E218" s="56"/>
    </row>
    <row r="219" spans="2:5" hidden="1" x14ac:dyDescent="0.25">
      <c r="B219" s="62"/>
      <c r="C219" s="62"/>
      <c r="E219" s="56"/>
    </row>
    <row r="220" spans="2:5" hidden="1" x14ac:dyDescent="0.25">
      <c r="B220" s="62"/>
      <c r="C220" s="62"/>
      <c r="E220" s="56"/>
    </row>
    <row r="221" spans="2:5" hidden="1" x14ac:dyDescent="0.25">
      <c r="B221" s="62"/>
      <c r="C221" s="62"/>
      <c r="E221" s="56"/>
    </row>
    <row r="222" spans="2:5" hidden="1" x14ac:dyDescent="0.25">
      <c r="B222" s="62"/>
      <c r="C222" s="62"/>
      <c r="E222" s="56"/>
    </row>
    <row r="223" spans="2:5" hidden="1" x14ac:dyDescent="0.25">
      <c r="B223" s="62"/>
      <c r="C223" s="62"/>
      <c r="E223" s="56"/>
    </row>
    <row r="224" spans="2:5" hidden="1" x14ac:dyDescent="0.25">
      <c r="B224" s="62"/>
      <c r="C224" s="62"/>
      <c r="E224" s="56"/>
    </row>
    <row r="225" spans="2:5" hidden="1" x14ac:dyDescent="0.25">
      <c r="B225" s="62"/>
      <c r="C225" s="62"/>
      <c r="E225" s="56"/>
    </row>
    <row r="226" spans="2:5" hidden="1" x14ac:dyDescent="0.25">
      <c r="B226" s="62"/>
      <c r="C226" s="62"/>
      <c r="E226" s="56"/>
    </row>
    <row r="227" spans="2:5" hidden="1" x14ac:dyDescent="0.25">
      <c r="B227" s="62"/>
      <c r="C227" s="62"/>
      <c r="E227" s="56"/>
    </row>
    <row r="228" spans="2:5" hidden="1" x14ac:dyDescent="0.25">
      <c r="B228" s="62"/>
      <c r="C228" s="62"/>
      <c r="E228" s="56"/>
    </row>
    <row r="229" spans="2:5" hidden="1" x14ac:dyDescent="0.25">
      <c r="B229" s="62"/>
      <c r="C229" s="62"/>
      <c r="E229" s="56"/>
    </row>
    <row r="230" spans="2:5" hidden="1" x14ac:dyDescent="0.25">
      <c r="B230" s="62"/>
      <c r="C230" s="62"/>
      <c r="E230" s="56"/>
    </row>
    <row r="231" spans="2:5" hidden="1" x14ac:dyDescent="0.25">
      <c r="B231" s="62"/>
      <c r="C231" s="62"/>
      <c r="E231" s="56"/>
    </row>
    <row r="232" spans="2:5" hidden="1" x14ac:dyDescent="0.25">
      <c r="B232" s="62"/>
      <c r="C232" s="62"/>
      <c r="E232" s="56"/>
    </row>
    <row r="233" spans="2:5" hidden="1" x14ac:dyDescent="0.25">
      <c r="B233" s="62"/>
      <c r="C233" s="62"/>
      <c r="E233" s="56"/>
    </row>
    <row r="234" spans="2:5" hidden="1" x14ac:dyDescent="0.25">
      <c r="B234" s="62"/>
      <c r="C234" s="62"/>
      <c r="E234" s="56"/>
    </row>
    <row r="235" spans="2:5" hidden="1" x14ac:dyDescent="0.25">
      <c r="B235" s="62"/>
      <c r="C235" s="62"/>
      <c r="E235" s="56"/>
    </row>
    <row r="236" spans="2:5" hidden="1" x14ac:dyDescent="0.25">
      <c r="B236" s="62"/>
      <c r="C236" s="62"/>
      <c r="E236" s="56"/>
    </row>
    <row r="237" spans="2:5" hidden="1" x14ac:dyDescent="0.25">
      <c r="B237" s="62"/>
      <c r="C237" s="62"/>
      <c r="E237" s="56"/>
    </row>
    <row r="238" spans="2:5" hidden="1" x14ac:dyDescent="0.25">
      <c r="B238" s="62"/>
      <c r="C238" s="62"/>
      <c r="E238" s="56"/>
    </row>
    <row r="239" spans="2:5" hidden="1" x14ac:dyDescent="0.25">
      <c r="B239" s="62"/>
      <c r="C239" s="62"/>
      <c r="E239" s="56"/>
    </row>
    <row r="240" spans="2:5" hidden="1" x14ac:dyDescent="0.25">
      <c r="B240" s="62"/>
      <c r="C240" s="62"/>
      <c r="E240" s="56"/>
    </row>
    <row r="241" spans="2:5" hidden="1" x14ac:dyDescent="0.25">
      <c r="B241" s="62"/>
      <c r="C241" s="62"/>
      <c r="E241" s="56"/>
    </row>
    <row r="242" spans="2:5" hidden="1" x14ac:dyDescent="0.25">
      <c r="B242" s="62"/>
      <c r="C242" s="62"/>
      <c r="E242" s="56"/>
    </row>
    <row r="243" spans="2:5" hidden="1" x14ac:dyDescent="0.25">
      <c r="B243" s="62"/>
      <c r="C243" s="62"/>
      <c r="E243" s="56"/>
    </row>
    <row r="244" spans="2:5" hidden="1" x14ac:dyDescent="0.25">
      <c r="B244" s="62"/>
      <c r="C244" s="62"/>
      <c r="E244" s="56"/>
    </row>
    <row r="245" spans="2:5" hidden="1" x14ac:dyDescent="0.25">
      <c r="B245" s="62"/>
      <c r="C245" s="62"/>
      <c r="E245" s="56"/>
    </row>
    <row r="246" spans="2:5" hidden="1" x14ac:dyDescent="0.25">
      <c r="B246" s="62"/>
      <c r="C246" s="62"/>
      <c r="E246" s="56"/>
    </row>
    <row r="247" spans="2:5" hidden="1" x14ac:dyDescent="0.25">
      <c r="B247" s="62"/>
      <c r="C247" s="62"/>
      <c r="E247" s="56"/>
    </row>
    <row r="248" spans="2:5" hidden="1" x14ac:dyDescent="0.25">
      <c r="B248" s="62"/>
      <c r="C248" s="62"/>
      <c r="E248" s="56"/>
    </row>
    <row r="249" spans="2:5" hidden="1" x14ac:dyDescent="0.25">
      <c r="B249" s="62"/>
      <c r="C249" s="62"/>
      <c r="E249" s="56"/>
    </row>
    <row r="250" spans="2:5" hidden="1" x14ac:dyDescent="0.25">
      <c r="B250" s="62"/>
      <c r="C250" s="62"/>
      <c r="E250" s="56"/>
    </row>
    <row r="251" spans="2:5" x14ac:dyDescent="0.25"/>
  </sheetData>
  <sheetProtection selectLockedCells="1" sort="0" autoFilter="0"/>
  <autoFilter ref="A8:AF128" xr:uid="{00000000-0009-0000-0000-000002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sortState xmlns:xlrd2="http://schemas.microsoft.com/office/spreadsheetml/2017/richdata2" ref="A9:AF128">
      <sortCondition ref="B8:B128"/>
    </sortState>
  </autoFilter>
  <mergeCells count="1">
    <mergeCell ref="C1:D1"/>
  </mergeCells>
  <phoneticPr fontId="22" type="noConversion"/>
  <conditionalFormatting sqref="F1:R7">
    <cfRule type="expression" dxfId="16" priority="198">
      <formula>MOD(COLUMN(),2)</formula>
    </cfRule>
  </conditionalFormatting>
  <conditionalFormatting sqref="A9:E129">
    <cfRule type="expression" dxfId="15" priority="19">
      <formula>$A9&lt;&gt;""</formula>
    </cfRule>
  </conditionalFormatting>
  <conditionalFormatting sqref="B8:D140">
    <cfRule type="expression" dxfId="14" priority="20">
      <formula>MOD(ROW(),2)</formula>
    </cfRule>
  </conditionalFormatting>
  <conditionalFormatting sqref="F9:AF140">
    <cfRule type="containsText" dxfId="13" priority="11" operator="containsText" text="RECUP">
      <formula>NOT(ISERROR(SEARCH("RECUP",F9)))</formula>
    </cfRule>
    <cfRule type="containsText" dxfId="12" priority="12" operator="containsText" text="HS">
      <formula>NOT(ISERROR(SEARCH("HS",F9)))</formula>
    </cfRule>
  </conditionalFormatting>
  <conditionalFormatting sqref="AF1 AB6:AF6 S1:AE7">
    <cfRule type="expression" dxfId="11" priority="200">
      <formula>MOD(COLUMN(),2)</formula>
    </cfRule>
  </conditionalFormatting>
  <conditionalFormatting sqref="A9:A129">
    <cfRule type="expression" dxfId="10" priority="9">
      <formula>COUNTIFS($T9:$AF9,"*",$T$2:$AF$2,"="&amp;$C$1)&gt;0</formula>
    </cfRule>
  </conditionalFormatting>
  <conditionalFormatting sqref="G3:R3 T3:AE3">
    <cfRule type="expression" dxfId="9" priority="180">
      <formula>COUNTIFS(G$9:G$129,"*",$D$9:$D$129,"CHEF DE SERVICE")&gt;1</formula>
    </cfRule>
  </conditionalFormatting>
  <conditionalFormatting sqref="G4:R4 T4:AE4">
    <cfRule type="expression" dxfId="8" priority="181">
      <formula>COUNTIFS(G$9:G$129,"*",$D$9:$D$129,"CHEF D'EQUIPE")&gt;7</formula>
    </cfRule>
  </conditionalFormatting>
  <conditionalFormatting sqref="G5:R5 T5:AE5">
    <cfRule type="expression" dxfId="7" priority="192">
      <formula>COUNTIFS(G$9:G$129,"*",$D$9:$D$129,"INTERVENTION")&gt;7</formula>
    </cfRule>
  </conditionalFormatting>
  <conditionalFormatting sqref="G6:R6 T6:AE6">
    <cfRule type="expression" dxfId="6" priority="194">
      <formula>COUNTIFS(G$9:G$129,"*",$D$9:$D$129,"VACATAIRE")&gt;4</formula>
    </cfRule>
  </conditionalFormatting>
  <conditionalFormatting sqref="G7:R7 T7:AE7">
    <cfRule type="expression" dxfId="5" priority="196">
      <formula>COUNTIFS(G$9:G$129,"*",$D$9:$D$129,"AGENT")&gt;31</formula>
    </cfRule>
  </conditionalFormatting>
  <conditionalFormatting sqref="F3 S3 AF3">
    <cfRule type="expression" dxfId="4" priority="202">
      <formula>COUNTIFS(F$9:F$129,"*",$D$9:$D$129,"CHEF DE SERVICE")&gt;0</formula>
    </cfRule>
  </conditionalFormatting>
  <conditionalFormatting sqref="F4 S4 AF4">
    <cfRule type="expression" dxfId="3" priority="205">
      <formula>COUNTIFS(F$9:F$129,"*",$D$9:$D$129,"CHEF D'EQUIPE")&gt;1</formula>
    </cfRule>
  </conditionalFormatting>
  <conditionalFormatting sqref="F5 S5 AF5">
    <cfRule type="expression" dxfId="2" priority="208">
      <formula>COUNTIFS(F$9:F$129,"*",$D$9:$D$129,"INTERVENTION")&gt;1</formula>
    </cfRule>
  </conditionalFormatting>
  <conditionalFormatting sqref="F6 S6 AF6">
    <cfRule type="expression" dxfId="1" priority="211">
      <formula>COUNTIFS(F$9:F$129,"*",$D$9:$D$129,"VACATAIRE")&gt;0</formula>
    </cfRule>
  </conditionalFormatting>
  <conditionalFormatting sqref="F7 S7 AF7">
    <cfRule type="expression" dxfId="0" priority="214">
      <formula>COUNTIFS(F$9:F$129,"*",$D$9:$D$129,"AGENT")&gt;1</formula>
    </cfRule>
  </conditionalFormatting>
  <dataValidations count="1">
    <dataValidation type="list" allowBlank="1" showInputMessage="1" showErrorMessage="1" sqref="F130:AF140" xr:uid="{00000000-0002-0000-0200-000000000000}">
      <formula1>#REF!</formula1>
    </dataValidation>
  </dataValidations>
  <pageMargins left="0.25" right="0.25" top="0.75" bottom="0.75" header="0.3" footer="0.3"/>
  <pageSetup paperSize="8" scale="54" fitToHeight="0" orientation="landscape" horizontalDpi="0" verticalDpi="0" r:id="rId1"/>
  <ignoredErrors>
    <ignoredError sqref="S3:S7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'Menu déroulant'!$A$16:$A$20</xm:f>
          </x14:formula1>
          <xm:sqref>D9:D129</xm:sqref>
        </x14:dataValidation>
        <x14:dataValidation type="list" allowBlank="1" showInputMessage="1" showErrorMessage="1" xr:uid="{C6610CF2-2172-4830-8063-86CF63A5F07D}">
          <x14:formula1>
            <xm:f>'Menu déroulant'!$A$23:$A$24</xm:f>
          </x14:formula1>
          <xm:sqref>A9:A129 F9:AF129</xm:sqref>
        </x14:dataValidation>
        <x14:dataValidation type="list" allowBlank="1" showInputMessage="1" showErrorMessage="1" xr:uid="{2140C85B-8DBA-475F-ACAF-98AA838C9E7B}">
          <x14:formula1>
            <xm:f>'Menu déroulant'!$A$32:$A$77</xm:f>
          </x14:formula1>
          <xm:sqref>C9:C129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K31"/>
  <sheetViews>
    <sheetView workbookViewId="0">
      <selection activeCell="F7" sqref="F7"/>
    </sheetView>
  </sheetViews>
  <sheetFormatPr baseColWidth="10" defaultRowHeight="15" x14ac:dyDescent="0.25"/>
  <cols>
    <col min="2" max="2" width="22.85546875" customWidth="1"/>
    <col min="3" max="3" width="14.28515625" customWidth="1"/>
    <col min="6" max="6" width="22.85546875" customWidth="1"/>
    <col min="7" max="7" width="14.28515625" customWidth="1"/>
    <col min="10" max="10" width="22.85546875" customWidth="1"/>
    <col min="11" max="11" width="14.28515625" customWidth="1"/>
  </cols>
  <sheetData>
    <row r="1" spans="1:11" ht="30" customHeight="1" x14ac:dyDescent="0.25">
      <c r="A1" s="2">
        <f ca="1">(YEAR(TODAY()))</f>
        <v>2021</v>
      </c>
      <c r="B1" s="3" t="s">
        <v>51</v>
      </c>
      <c r="C1" s="3" t="s">
        <v>52</v>
      </c>
      <c r="F1" s="23"/>
      <c r="I1" s="11"/>
      <c r="J1" s="12"/>
      <c r="K1" s="12"/>
    </row>
    <row r="2" spans="1:11" x14ac:dyDescent="0.25">
      <c r="A2" s="4"/>
      <c r="B2" s="5" t="s">
        <v>42</v>
      </c>
      <c r="C2" s="6">
        <f ca="1">DATE($A$1,1,1)</f>
        <v>44197</v>
      </c>
      <c r="F2" s="19"/>
      <c r="I2" s="13"/>
      <c r="J2" s="14"/>
      <c r="K2" s="15"/>
    </row>
    <row r="3" spans="1:11" x14ac:dyDescent="0.25">
      <c r="A3" s="4"/>
      <c r="B3" s="5" t="s">
        <v>53</v>
      </c>
      <c r="C3" s="6">
        <f ca="1">ROUND(DATE($A$1,4,MOD(234-11*MOD($A$1,19),30))/7,0)*7-6</f>
        <v>44290</v>
      </c>
    </row>
    <row r="4" spans="1:11" x14ac:dyDescent="0.25">
      <c r="A4" s="4"/>
      <c r="B4" s="5" t="s">
        <v>54</v>
      </c>
      <c r="C4" s="6">
        <f ca="1">C3+1</f>
        <v>44291</v>
      </c>
    </row>
    <row r="5" spans="1:11" x14ac:dyDescent="0.25">
      <c r="A5" s="4"/>
      <c r="B5" s="5" t="s">
        <v>43</v>
      </c>
      <c r="C5" s="6">
        <f ca="1">DATE($A$1,5,1)</f>
        <v>44317</v>
      </c>
    </row>
    <row r="6" spans="1:11" x14ac:dyDescent="0.25">
      <c r="A6" s="4"/>
      <c r="B6" s="7" t="s">
        <v>44</v>
      </c>
      <c r="C6" s="6">
        <f ca="1">DATE($A$1,5,8)</f>
        <v>44324</v>
      </c>
    </row>
    <row r="7" spans="1:11" x14ac:dyDescent="0.25">
      <c r="A7" s="4"/>
      <c r="B7" s="5" t="s">
        <v>45</v>
      </c>
      <c r="C7" s="6">
        <f ca="1">C3+39</f>
        <v>44329</v>
      </c>
    </row>
    <row r="8" spans="1:11" x14ac:dyDescent="0.25">
      <c r="A8" s="4"/>
      <c r="B8" s="5" t="s">
        <v>55</v>
      </c>
      <c r="C8" s="6">
        <f ca="1">C3+49</f>
        <v>44339</v>
      </c>
    </row>
    <row r="9" spans="1:11" x14ac:dyDescent="0.25">
      <c r="A9" s="4"/>
      <c r="B9" s="5" t="s">
        <v>56</v>
      </c>
      <c r="C9" s="6">
        <f ca="1">C3+50</f>
        <v>44340</v>
      </c>
    </row>
    <row r="10" spans="1:11" x14ac:dyDescent="0.25">
      <c r="A10" s="4"/>
      <c r="B10" s="5" t="s">
        <v>46</v>
      </c>
      <c r="C10" s="6">
        <f ca="1">DATE($A$1,7,14)</f>
        <v>44391</v>
      </c>
    </row>
    <row r="11" spans="1:11" x14ac:dyDescent="0.25">
      <c r="A11" s="4"/>
      <c r="B11" s="5" t="s">
        <v>47</v>
      </c>
      <c r="C11" s="6">
        <f ca="1">DATE($A$1,8,15)</f>
        <v>44423</v>
      </c>
    </row>
    <row r="12" spans="1:11" x14ac:dyDescent="0.25">
      <c r="A12" s="4"/>
      <c r="B12" s="5" t="s">
        <v>48</v>
      </c>
      <c r="C12" s="6">
        <f ca="1">DATE($A$1,11,1)</f>
        <v>44501</v>
      </c>
    </row>
    <row r="13" spans="1:11" x14ac:dyDescent="0.25">
      <c r="A13" s="4"/>
      <c r="B13" s="5" t="s">
        <v>49</v>
      </c>
      <c r="C13" s="6">
        <f ca="1">DATE($A$1,11,11)</f>
        <v>44511</v>
      </c>
    </row>
    <row r="14" spans="1:11" x14ac:dyDescent="0.25">
      <c r="A14" s="8"/>
      <c r="B14" s="9" t="s">
        <v>50</v>
      </c>
      <c r="C14" s="10">
        <f ca="1">DATE($A$1,12,25)</f>
        <v>44555</v>
      </c>
    </row>
    <row r="15" spans="1:11" ht="15.75" x14ac:dyDescent="0.25">
      <c r="A15" s="2">
        <f ca="1">A1+1</f>
        <v>2022</v>
      </c>
      <c r="B15" s="5" t="s">
        <v>42</v>
      </c>
      <c r="C15" s="6">
        <f ca="1">DATE($A$15,1,1)</f>
        <v>44562</v>
      </c>
    </row>
    <row r="17" spans="1:5" ht="15.75" x14ac:dyDescent="0.25">
      <c r="A17" s="2">
        <f ca="1">A1-1</f>
        <v>2020</v>
      </c>
      <c r="B17" s="3" t="s">
        <v>51</v>
      </c>
      <c r="C17" s="3" t="s">
        <v>52</v>
      </c>
    </row>
    <row r="18" spans="1:5" ht="15.75" x14ac:dyDescent="0.25">
      <c r="A18" s="4"/>
      <c r="B18" s="5" t="s">
        <v>42</v>
      </c>
      <c r="C18" s="6">
        <f ca="1">DATE($A$17,1,1)</f>
        <v>43831</v>
      </c>
      <c r="E18" s="2"/>
    </row>
    <row r="19" spans="1:5" x14ac:dyDescent="0.25">
      <c r="A19" s="4"/>
      <c r="B19" s="5" t="s">
        <v>53</v>
      </c>
      <c r="C19" s="6">
        <f ca="1">ROUND(DATE($A$17,4,MOD(234-11*MOD($A$17,19),30))/7,0)*7-6</f>
        <v>43933</v>
      </c>
    </row>
    <row r="20" spans="1:5" ht="15.75" x14ac:dyDescent="0.25">
      <c r="A20" s="4"/>
      <c r="B20" s="5" t="s">
        <v>54</v>
      </c>
      <c r="C20" s="6">
        <f ca="1">C19+1</f>
        <v>43934</v>
      </c>
      <c r="E20" s="11"/>
    </row>
    <row r="21" spans="1:5" x14ac:dyDescent="0.25">
      <c r="A21" s="4"/>
      <c r="B21" s="5" t="s">
        <v>43</v>
      </c>
      <c r="C21" s="6">
        <f ca="1">DATE($A$17,5,1)</f>
        <v>43952</v>
      </c>
    </row>
    <row r="22" spans="1:5" x14ac:dyDescent="0.25">
      <c r="A22" s="4"/>
      <c r="B22" s="7" t="s">
        <v>44</v>
      </c>
      <c r="C22" s="6">
        <f ca="1">DATE($A$17,5,8)</f>
        <v>43959</v>
      </c>
    </row>
    <row r="23" spans="1:5" x14ac:dyDescent="0.25">
      <c r="A23" s="4"/>
      <c r="B23" s="5" t="s">
        <v>45</v>
      </c>
      <c r="C23" s="6">
        <f ca="1">C19+39</f>
        <v>43972</v>
      </c>
    </row>
    <row r="24" spans="1:5" x14ac:dyDescent="0.25">
      <c r="A24" s="4"/>
      <c r="B24" s="5" t="s">
        <v>55</v>
      </c>
      <c r="C24" s="6">
        <f ca="1">C19+49</f>
        <v>43982</v>
      </c>
    </row>
    <row r="25" spans="1:5" x14ac:dyDescent="0.25">
      <c r="A25" s="4"/>
      <c r="B25" s="5" t="s">
        <v>56</v>
      </c>
      <c r="C25" s="6">
        <f ca="1">C19+50</f>
        <v>43983</v>
      </c>
    </row>
    <row r="26" spans="1:5" x14ac:dyDescent="0.25">
      <c r="A26" s="4"/>
      <c r="B26" s="5" t="s">
        <v>46</v>
      </c>
      <c r="C26" s="6">
        <f ca="1">DATE($A$17,7,14)</f>
        <v>44026</v>
      </c>
    </row>
    <row r="27" spans="1:5" x14ac:dyDescent="0.25">
      <c r="A27" s="4"/>
      <c r="B27" s="5" t="s">
        <v>47</v>
      </c>
      <c r="C27" s="6">
        <f ca="1">DATE($A$17,8,15)</f>
        <v>44058</v>
      </c>
    </row>
    <row r="28" spans="1:5" x14ac:dyDescent="0.25">
      <c r="A28" s="4"/>
      <c r="B28" s="5" t="s">
        <v>48</v>
      </c>
      <c r="C28" s="6">
        <f ca="1">DATE($A$17,11,1)</f>
        <v>44136</v>
      </c>
    </row>
    <row r="29" spans="1:5" x14ac:dyDescent="0.25">
      <c r="A29" s="4"/>
      <c r="B29" s="5" t="s">
        <v>49</v>
      </c>
      <c r="C29" s="6">
        <f ca="1">DATE($A$17,11,11)</f>
        <v>44146</v>
      </c>
    </row>
    <row r="30" spans="1:5" x14ac:dyDescent="0.25">
      <c r="A30" s="4"/>
      <c r="B30" s="5" t="s">
        <v>50</v>
      </c>
      <c r="C30" s="6">
        <f ca="1">DATE($A$17,12,25)</f>
        <v>44190</v>
      </c>
    </row>
    <row r="31" spans="1:5" ht="15.75" x14ac:dyDescent="0.25">
      <c r="A31" s="2">
        <f ca="1">A17+1</f>
        <v>2021</v>
      </c>
      <c r="B31" s="5" t="s">
        <v>42</v>
      </c>
      <c r="C31" s="6">
        <f ca="1">DATE($A$31,1,1)</f>
        <v>44197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E019-4BC8-4981-9D1E-7F0F0F63078E}">
  <sheetPr codeName="Feuil4"/>
  <dimension ref="A1:A77"/>
  <sheetViews>
    <sheetView topLeftCell="A4" workbookViewId="0">
      <selection activeCell="A36" sqref="A36"/>
    </sheetView>
  </sheetViews>
  <sheetFormatPr baseColWidth="10" defaultRowHeight="15" x14ac:dyDescent="0.25"/>
  <cols>
    <col min="1" max="1" width="22.85546875" customWidth="1"/>
    <col min="2" max="2" width="11.42578125" customWidth="1"/>
  </cols>
  <sheetData>
    <row r="1" spans="1:1" x14ac:dyDescent="0.25">
      <c r="A1" s="1" t="s">
        <v>42</v>
      </c>
    </row>
    <row r="2" spans="1:1" x14ac:dyDescent="0.25">
      <c r="A2" s="1" t="s">
        <v>53</v>
      </c>
    </row>
    <row r="3" spans="1:1" x14ac:dyDescent="0.25">
      <c r="A3" s="1" t="s">
        <v>54</v>
      </c>
    </row>
    <row r="4" spans="1:1" x14ac:dyDescent="0.25">
      <c r="A4" s="1" t="s">
        <v>43</v>
      </c>
    </row>
    <row r="5" spans="1:1" x14ac:dyDescent="0.25">
      <c r="A5" s="1" t="s">
        <v>44</v>
      </c>
    </row>
    <row r="6" spans="1:1" x14ac:dyDescent="0.25">
      <c r="A6" s="1" t="s">
        <v>45</v>
      </c>
    </row>
    <row r="7" spans="1:1" x14ac:dyDescent="0.25">
      <c r="A7" s="1" t="s">
        <v>55</v>
      </c>
    </row>
    <row r="8" spans="1:1" x14ac:dyDescent="0.25">
      <c r="A8" s="1" t="s">
        <v>56</v>
      </c>
    </row>
    <row r="9" spans="1:1" x14ac:dyDescent="0.25">
      <c r="A9" s="1" t="s">
        <v>46</v>
      </c>
    </row>
    <row r="10" spans="1:1" x14ac:dyDescent="0.25">
      <c r="A10" s="1" t="s">
        <v>47</v>
      </c>
    </row>
    <row r="11" spans="1:1" x14ac:dyDescent="0.25">
      <c r="A11" s="1" t="s">
        <v>48</v>
      </c>
    </row>
    <row r="12" spans="1:1" x14ac:dyDescent="0.25">
      <c r="A12" s="1" t="s">
        <v>49</v>
      </c>
    </row>
    <row r="13" spans="1:1" x14ac:dyDescent="0.25">
      <c r="A13" s="1" t="s">
        <v>50</v>
      </c>
    </row>
    <row r="16" spans="1:1" x14ac:dyDescent="0.25">
      <c r="A16" s="1" t="s">
        <v>63</v>
      </c>
    </row>
    <row r="17" spans="1:1" x14ac:dyDescent="0.25">
      <c r="A17" s="1" t="s">
        <v>73</v>
      </c>
    </row>
    <row r="18" spans="1:1" x14ac:dyDescent="0.25">
      <c r="A18" s="1" t="s">
        <v>64</v>
      </c>
    </row>
    <row r="19" spans="1:1" x14ac:dyDescent="0.25">
      <c r="A19" s="1" t="s">
        <v>65</v>
      </c>
    </row>
    <row r="20" spans="1:1" x14ac:dyDescent="0.25">
      <c r="A20" s="1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6" spans="1:1" x14ac:dyDescent="0.25">
      <c r="A26">
        <v>1</v>
      </c>
    </row>
    <row r="27" spans="1:1" x14ac:dyDescent="0.25">
      <c r="A27">
        <v>2</v>
      </c>
    </row>
    <row r="28" spans="1:1" x14ac:dyDescent="0.25">
      <c r="A28">
        <v>3</v>
      </c>
    </row>
    <row r="29" spans="1:1" x14ac:dyDescent="0.25">
      <c r="A29">
        <v>4</v>
      </c>
    </row>
    <row r="30" spans="1:1" x14ac:dyDescent="0.25">
      <c r="A30">
        <v>5</v>
      </c>
    </row>
    <row r="32" spans="1:1" x14ac:dyDescent="0.25">
      <c r="A32" t="s">
        <v>11</v>
      </c>
    </row>
    <row r="33" spans="1:1" x14ac:dyDescent="0.25">
      <c r="A33" t="s">
        <v>76</v>
      </c>
    </row>
    <row r="34" spans="1:1" x14ac:dyDescent="0.25">
      <c r="A34" t="s">
        <v>78</v>
      </c>
    </row>
    <row r="35" spans="1:1" x14ac:dyDescent="0.25">
      <c r="A35" t="s">
        <v>9</v>
      </c>
    </row>
    <row r="36" spans="1:1" x14ac:dyDescent="0.25">
      <c r="A36" t="s">
        <v>33</v>
      </c>
    </row>
    <row r="37" spans="1:1" x14ac:dyDescent="0.25">
      <c r="A37" t="s">
        <v>5</v>
      </c>
    </row>
    <row r="38" spans="1:1" x14ac:dyDescent="0.25">
      <c r="A38" t="s">
        <v>30</v>
      </c>
    </row>
    <row r="39" spans="1:1" x14ac:dyDescent="0.25">
      <c r="A39" t="s">
        <v>16</v>
      </c>
    </row>
    <row r="40" spans="1:1" x14ac:dyDescent="0.25">
      <c r="A40" t="s">
        <v>14</v>
      </c>
    </row>
    <row r="41" spans="1:1" x14ac:dyDescent="0.25">
      <c r="A41" t="s">
        <v>15</v>
      </c>
    </row>
    <row r="42" spans="1:1" x14ac:dyDescent="0.25">
      <c r="A42" t="s">
        <v>77</v>
      </c>
    </row>
    <row r="43" spans="1:1" x14ac:dyDescent="0.25">
      <c r="A43" t="s">
        <v>8</v>
      </c>
    </row>
    <row r="44" spans="1:1" x14ac:dyDescent="0.25">
      <c r="A44" t="s">
        <v>75</v>
      </c>
    </row>
    <row r="45" spans="1:1" x14ac:dyDescent="0.25">
      <c r="A45" t="s">
        <v>1</v>
      </c>
    </row>
    <row r="46" spans="1:1" x14ac:dyDescent="0.25">
      <c r="A46" t="s">
        <v>13</v>
      </c>
    </row>
    <row r="47" spans="1:1" x14ac:dyDescent="0.25">
      <c r="A47" t="s">
        <v>21</v>
      </c>
    </row>
    <row r="48" spans="1:1" x14ac:dyDescent="0.25">
      <c r="A48" t="s">
        <v>12</v>
      </c>
    </row>
    <row r="49" spans="1:1" x14ac:dyDescent="0.25">
      <c r="A49" t="s">
        <v>22</v>
      </c>
    </row>
    <row r="50" spans="1:1" x14ac:dyDescent="0.25">
      <c r="A50" t="s">
        <v>24</v>
      </c>
    </row>
    <row r="51" spans="1:1" x14ac:dyDescent="0.25">
      <c r="A51" t="s">
        <v>4</v>
      </c>
    </row>
    <row r="52" spans="1:1" x14ac:dyDescent="0.25">
      <c r="A52" t="s">
        <v>26</v>
      </c>
    </row>
    <row r="53" spans="1:1" x14ac:dyDescent="0.25">
      <c r="A53" t="s">
        <v>31</v>
      </c>
    </row>
    <row r="54" spans="1:1" x14ac:dyDescent="0.25">
      <c r="A54" t="s">
        <v>40</v>
      </c>
    </row>
    <row r="55" spans="1:1" x14ac:dyDescent="0.25">
      <c r="A55" t="s">
        <v>17</v>
      </c>
    </row>
    <row r="56" spans="1:1" x14ac:dyDescent="0.25">
      <c r="A56" t="s">
        <v>29</v>
      </c>
    </row>
    <row r="57" spans="1:1" x14ac:dyDescent="0.25">
      <c r="A57" t="s">
        <v>0</v>
      </c>
    </row>
    <row r="58" spans="1:1" x14ac:dyDescent="0.25">
      <c r="A58" t="s">
        <v>3</v>
      </c>
    </row>
    <row r="59" spans="1:1" x14ac:dyDescent="0.25">
      <c r="A59" t="s">
        <v>6</v>
      </c>
    </row>
    <row r="60" spans="1:1" x14ac:dyDescent="0.25">
      <c r="A60" t="s">
        <v>10</v>
      </c>
    </row>
    <row r="61" spans="1:1" x14ac:dyDescent="0.25">
      <c r="A61" t="s">
        <v>18</v>
      </c>
    </row>
    <row r="62" spans="1:1" x14ac:dyDescent="0.25">
      <c r="A62" t="s">
        <v>36</v>
      </c>
    </row>
    <row r="63" spans="1:1" x14ac:dyDescent="0.25">
      <c r="A63" t="s">
        <v>41</v>
      </c>
    </row>
    <row r="64" spans="1:1" x14ac:dyDescent="0.25">
      <c r="A64" t="s">
        <v>35</v>
      </c>
    </row>
    <row r="65" spans="1:1" x14ac:dyDescent="0.25">
      <c r="A65" t="s">
        <v>7</v>
      </c>
    </row>
    <row r="66" spans="1:1" x14ac:dyDescent="0.25">
      <c r="A66" t="s">
        <v>19</v>
      </c>
    </row>
    <row r="67" spans="1:1" x14ac:dyDescent="0.25">
      <c r="A67" t="s">
        <v>27</v>
      </c>
    </row>
    <row r="68" spans="1:1" x14ac:dyDescent="0.25">
      <c r="A68" t="s">
        <v>20</v>
      </c>
    </row>
    <row r="69" spans="1:1" x14ac:dyDescent="0.25">
      <c r="A69" t="s">
        <v>39</v>
      </c>
    </row>
    <row r="70" spans="1:1" x14ac:dyDescent="0.25">
      <c r="A70" t="s">
        <v>28</v>
      </c>
    </row>
    <row r="71" spans="1:1" x14ac:dyDescent="0.25">
      <c r="A71" t="s">
        <v>38</v>
      </c>
    </row>
    <row r="72" spans="1:1" x14ac:dyDescent="0.25">
      <c r="A72" t="s">
        <v>25</v>
      </c>
    </row>
    <row r="73" spans="1:1" x14ac:dyDescent="0.25">
      <c r="A73" t="s">
        <v>23</v>
      </c>
    </row>
    <row r="74" spans="1:1" x14ac:dyDescent="0.25">
      <c r="A74" t="s">
        <v>32</v>
      </c>
    </row>
    <row r="75" spans="1:1" x14ac:dyDescent="0.25">
      <c r="A75" t="s">
        <v>37</v>
      </c>
    </row>
    <row r="76" spans="1:1" x14ac:dyDescent="0.25">
      <c r="A76" t="s">
        <v>34</v>
      </c>
    </row>
    <row r="77" spans="1:1" x14ac:dyDescent="0.25">
      <c r="A77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Sélection</vt:lpstr>
      <vt:lpstr>Fériés</vt:lpstr>
      <vt:lpstr>Menu déroulant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Roger</cp:lastModifiedBy>
  <cp:lastPrinted>2021-06-04T07:33:04Z</cp:lastPrinted>
  <dcterms:created xsi:type="dcterms:W3CDTF">2021-04-22T10:31:28Z</dcterms:created>
  <dcterms:modified xsi:type="dcterms:W3CDTF">2021-06-12T10:57:35Z</dcterms:modified>
</cp:coreProperties>
</file>