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2CC5E618-4CB0-462D-95E6-2C2A88C595D1}" xr6:coauthVersionLast="33" xr6:coauthVersionMax="33" xr10:uidLastSave="{00000000-0000-0000-0000-000000000000}"/>
  <bookViews>
    <workbookView xWindow="0" yWindow="0" windowWidth="28800" windowHeight="12255" firstSheet="1" activeTab="2" xr2:uid="{00000000-000D-0000-FFFF-FFFF00000000}"/>
  </bookViews>
  <sheets>
    <sheet name="Feuil1" sheetId="1" state="hidden" r:id="rId1"/>
    <sheet name="ParamètresCouleurs" sheetId="8" r:id="rId2"/>
    <sheet name="Avec 3 renforts Version 1" sheetId="7" r:id="rId3"/>
  </sheets>
  <definedNames>
    <definedName name="Fer">ParamètresCouleurs!$U$7:$U$17</definedName>
    <definedName name="_xlnm.Print_Titles" localSheetId="2">'Avec 3 renforts Version 1'!$1:$6</definedName>
    <definedName name="MesCouleurs">ParamètresCouleurs!$A$5:$Q$5</definedName>
    <definedName name="MotifsCongés">ParamètresCouleurs!$A$6:$Q$6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47" i="7" l="1"/>
  <c r="AN274" i="7" l="1"/>
  <c r="AN282" i="7"/>
  <c r="BS275" i="7" l="1"/>
  <c r="BT275" i="7"/>
  <c r="BU275" i="7"/>
  <c r="BU229" i="7"/>
  <c r="BU230" i="7"/>
  <c r="BU231" i="7"/>
  <c r="BU232" i="7"/>
  <c r="BU233" i="7"/>
  <c r="BU234" i="7"/>
  <c r="BU235" i="7"/>
  <c r="BU236" i="7"/>
  <c r="BU237" i="7"/>
  <c r="BU242" i="7"/>
  <c r="BU243" i="7"/>
  <c r="BU244" i="7"/>
  <c r="BU245" i="7"/>
  <c r="BU249" i="7"/>
  <c r="BU250" i="7"/>
  <c r="BU228" i="7"/>
  <c r="BU193" i="7"/>
  <c r="BU194" i="7"/>
  <c r="BU195" i="7"/>
  <c r="BU196" i="7"/>
  <c r="BU197" i="7"/>
  <c r="BU198" i="7"/>
  <c r="BU199" i="7"/>
  <c r="BU200" i="7"/>
  <c r="BU201" i="7"/>
  <c r="BU206" i="7"/>
  <c r="BU207" i="7"/>
  <c r="BU208" i="7"/>
  <c r="BU209" i="7"/>
  <c r="BU213" i="7"/>
  <c r="BU214" i="7"/>
  <c r="BU192" i="7"/>
  <c r="BU172" i="7"/>
  <c r="BU157" i="7"/>
  <c r="BU158" i="7"/>
  <c r="BU159" i="7"/>
  <c r="BU160" i="7"/>
  <c r="BU161" i="7"/>
  <c r="BU162" i="7"/>
  <c r="BU163" i="7"/>
  <c r="BU164" i="7"/>
  <c r="BU165" i="7"/>
  <c r="BU166" i="7"/>
  <c r="BU170" i="7"/>
  <c r="BU171" i="7"/>
  <c r="BU173" i="7"/>
  <c r="BU177" i="7"/>
  <c r="BU178" i="7"/>
  <c r="BU156" i="7"/>
  <c r="BU125" i="7"/>
  <c r="BU121" i="7"/>
  <c r="BU122" i="7"/>
  <c r="BU123" i="7"/>
  <c r="BU124" i="7"/>
  <c r="BU126" i="7"/>
  <c r="BU127" i="7"/>
  <c r="BU128" i="7"/>
  <c r="BU129" i="7"/>
  <c r="BU130" i="7"/>
  <c r="BU134" i="7"/>
  <c r="BU135" i="7"/>
  <c r="BU136" i="7"/>
  <c r="BU137" i="7"/>
  <c r="BU141" i="7"/>
  <c r="BU142" i="7"/>
  <c r="BU120" i="7"/>
  <c r="BU99" i="7"/>
  <c r="BU52" i="7"/>
  <c r="BU12" i="7"/>
  <c r="BU85" i="7"/>
  <c r="BU86" i="7"/>
  <c r="BU87" i="7"/>
  <c r="BU88" i="7"/>
  <c r="BU89" i="7"/>
  <c r="BU90" i="7"/>
  <c r="BU91" i="7"/>
  <c r="BU92" i="7"/>
  <c r="BU93" i="7"/>
  <c r="BU94" i="7"/>
  <c r="BU98" i="7"/>
  <c r="BU100" i="7"/>
  <c r="BU101" i="7"/>
  <c r="BU105" i="7"/>
  <c r="BU106" i="7"/>
  <c r="BU84" i="7"/>
  <c r="BU49" i="7"/>
  <c r="BU50" i="7"/>
  <c r="BU51" i="7"/>
  <c r="BU53" i="7"/>
  <c r="BU54" i="7"/>
  <c r="BU55" i="7"/>
  <c r="BU56" i="7"/>
  <c r="BU57" i="7"/>
  <c r="BU58" i="7"/>
  <c r="BU62" i="7"/>
  <c r="BU63" i="7"/>
  <c r="BU64" i="7"/>
  <c r="BU65" i="7"/>
  <c r="BU69" i="7"/>
  <c r="BU70" i="7"/>
  <c r="BU20" i="7"/>
  <c r="BU48" i="7"/>
  <c r="BU13" i="7"/>
  <c r="BU14" i="7"/>
  <c r="BU15" i="7"/>
  <c r="BU16" i="7"/>
  <c r="BU17" i="7"/>
  <c r="BU18" i="7"/>
  <c r="BU19" i="7"/>
  <c r="BU21" i="7"/>
  <c r="BU22" i="7"/>
  <c r="BU274" i="7" s="1"/>
  <c r="BU26" i="7"/>
  <c r="BU27" i="7"/>
  <c r="BU28" i="7"/>
  <c r="BU29" i="7"/>
  <c r="BU279" i="7" s="1"/>
  <c r="BU33" i="7"/>
  <c r="BU34" i="7"/>
  <c r="BU269" i="7" l="1"/>
  <c r="BU273" i="7"/>
  <c r="BU272" i="7"/>
  <c r="BU270" i="7"/>
  <c r="BU266" i="7"/>
  <c r="BU265" i="7"/>
  <c r="BU281" i="7"/>
  <c r="BU276" i="7"/>
  <c r="BU264" i="7"/>
  <c r="BU278" i="7"/>
  <c r="BU268" i="7"/>
  <c r="BU282" i="7"/>
  <c r="BU277" i="7"/>
  <c r="BU271" i="7"/>
  <c r="BU267" i="7"/>
  <c r="J6" i="8" l="1"/>
  <c r="AU26" i="7" l="1"/>
  <c r="AQ282" i="7" l="1"/>
  <c r="AQ279" i="7"/>
  <c r="AO274" i="7"/>
  <c r="AP274" i="7"/>
  <c r="AO279" i="7"/>
  <c r="AP279" i="7"/>
  <c r="AO282" i="7"/>
  <c r="AP282" i="7"/>
  <c r="E24" i="7" l="1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D24" i="7"/>
  <c r="J60" i="7"/>
  <c r="K60" i="7"/>
  <c r="L60" i="7"/>
  <c r="M60" i="7"/>
  <c r="N60" i="7"/>
  <c r="O60" i="7"/>
  <c r="P60" i="7"/>
  <c r="Q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E60" i="7"/>
  <c r="F60" i="7"/>
  <c r="G60" i="7"/>
  <c r="H60" i="7"/>
  <c r="I60" i="7"/>
  <c r="D60" i="7"/>
  <c r="AT51" i="7" l="1"/>
  <c r="AT52" i="7"/>
  <c r="AT53" i="7"/>
  <c r="AT54" i="7"/>
  <c r="AT55" i="7"/>
  <c r="AT56" i="7"/>
  <c r="AT57" i="7"/>
  <c r="AT58" i="7"/>
  <c r="AQ274" i="7" s="1"/>
  <c r="AT62" i="7"/>
  <c r="AT63" i="7"/>
  <c r="AT64" i="7"/>
  <c r="AT65" i="7"/>
  <c r="AT69" i="7"/>
  <c r="AT70" i="7"/>
  <c r="AT84" i="7"/>
  <c r="AT85" i="7"/>
  <c r="AT86" i="7"/>
  <c r="AT87" i="7"/>
  <c r="AT88" i="7"/>
  <c r="AT89" i="7"/>
  <c r="AT90" i="7"/>
  <c r="AT91" i="7"/>
  <c r="AT92" i="7"/>
  <c r="AT93" i="7"/>
  <c r="AT94" i="7"/>
  <c r="AT98" i="7"/>
  <c r="AT99" i="7"/>
  <c r="AT100" i="7"/>
  <c r="AT101" i="7"/>
  <c r="AT105" i="7"/>
  <c r="AT106" i="7"/>
  <c r="AT120" i="7"/>
  <c r="AT121" i="7"/>
  <c r="AT122" i="7"/>
  <c r="AT123" i="7"/>
  <c r="AT124" i="7"/>
  <c r="AT125" i="7"/>
  <c r="AT126" i="7"/>
  <c r="AT127" i="7"/>
  <c r="AT128" i="7"/>
  <c r="AT129" i="7"/>
  <c r="AT130" i="7"/>
  <c r="AT134" i="7"/>
  <c r="AT135" i="7"/>
  <c r="AT136" i="7"/>
  <c r="AT137" i="7"/>
  <c r="AT141" i="7"/>
  <c r="AT142" i="7"/>
  <c r="AT156" i="7"/>
  <c r="AT157" i="7"/>
  <c r="AT158" i="7"/>
  <c r="AT159" i="7"/>
  <c r="AT160" i="7"/>
  <c r="AT161" i="7"/>
  <c r="AT162" i="7"/>
  <c r="AT163" i="7"/>
  <c r="AT164" i="7"/>
  <c r="AT165" i="7"/>
  <c r="AT166" i="7"/>
  <c r="AT170" i="7"/>
  <c r="AT171" i="7"/>
  <c r="AT172" i="7"/>
  <c r="AT173" i="7"/>
  <c r="AT177" i="7"/>
  <c r="AT178" i="7"/>
  <c r="AT192" i="7"/>
  <c r="AT193" i="7"/>
  <c r="AT194" i="7"/>
  <c r="AT195" i="7"/>
  <c r="AT196" i="7"/>
  <c r="AT197" i="7"/>
  <c r="AT198" i="7"/>
  <c r="AT199" i="7"/>
  <c r="AT200" i="7"/>
  <c r="AT201" i="7"/>
  <c r="AT202" i="7"/>
  <c r="AT206" i="7"/>
  <c r="AT207" i="7"/>
  <c r="AT208" i="7"/>
  <c r="AT209" i="7"/>
  <c r="AT213" i="7"/>
  <c r="AT214" i="7"/>
  <c r="AT228" i="7"/>
  <c r="AT229" i="7"/>
  <c r="AT230" i="7"/>
  <c r="AT231" i="7"/>
  <c r="AT232" i="7"/>
  <c r="AT233" i="7"/>
  <c r="AT234" i="7"/>
  <c r="AT235" i="7"/>
  <c r="AT236" i="7"/>
  <c r="AT237" i="7"/>
  <c r="AT238" i="7"/>
  <c r="AT242" i="7"/>
  <c r="AT243" i="7"/>
  <c r="AT244" i="7"/>
  <c r="AT245" i="7"/>
  <c r="AT249" i="7"/>
  <c r="AT250" i="7"/>
  <c r="AT48" i="7"/>
  <c r="AT49" i="7"/>
  <c r="AT50" i="7"/>
  <c r="AT13" i="7"/>
  <c r="AT14" i="7"/>
  <c r="AT15" i="7"/>
  <c r="AT16" i="7"/>
  <c r="AT17" i="7"/>
  <c r="AT18" i="7"/>
  <c r="AT19" i="7"/>
  <c r="AT20" i="7"/>
  <c r="AT21" i="7"/>
  <c r="AT22" i="7"/>
  <c r="AT26" i="7"/>
  <c r="AT27" i="7"/>
  <c r="AT28" i="7"/>
  <c r="AT29" i="7"/>
  <c r="AT33" i="7"/>
  <c r="AT34" i="7"/>
  <c r="AT12" i="7"/>
  <c r="AU12" i="7"/>
  <c r="BB12" i="7" s="1"/>
  <c r="BN28" i="7"/>
  <c r="BO28" i="7"/>
  <c r="BL28" i="7"/>
  <c r="BM28" i="7"/>
  <c r="BJ28" i="7"/>
  <c r="BK28" i="7"/>
  <c r="BH28" i="7"/>
  <c r="BI28" i="7"/>
  <c r="BF28" i="7"/>
  <c r="BG28" i="7"/>
  <c r="BD28" i="7"/>
  <c r="BE28" i="7"/>
  <c r="AU229" i="7"/>
  <c r="BN13" i="7" s="1"/>
  <c r="AV229" i="7"/>
  <c r="BO13" i="7" s="1"/>
  <c r="AU230" i="7"/>
  <c r="BN14" i="7" s="1"/>
  <c r="AV230" i="7"/>
  <c r="BO14" i="7" s="1"/>
  <c r="AU231" i="7"/>
  <c r="BN15" i="7" s="1"/>
  <c r="AV231" i="7"/>
  <c r="BO15" i="7" s="1"/>
  <c r="AU232" i="7"/>
  <c r="BN16" i="7" s="1"/>
  <c r="AV232" i="7"/>
  <c r="BO16" i="7" s="1"/>
  <c r="AU233" i="7"/>
  <c r="BN17" i="7" s="1"/>
  <c r="AV233" i="7"/>
  <c r="BO17" i="7" s="1"/>
  <c r="AU234" i="7"/>
  <c r="BN18" i="7" s="1"/>
  <c r="AV234" i="7"/>
  <c r="BO18" i="7" s="1"/>
  <c r="AU235" i="7"/>
  <c r="BN19" i="7" s="1"/>
  <c r="AV235" i="7"/>
  <c r="BO19" i="7" s="1"/>
  <c r="AU236" i="7"/>
  <c r="BN20" i="7" s="1"/>
  <c r="AV236" i="7"/>
  <c r="BO20" i="7" s="1"/>
  <c r="AU237" i="7"/>
  <c r="BN21" i="7" s="1"/>
  <c r="AV237" i="7"/>
  <c r="BO21" i="7" s="1"/>
  <c r="AU238" i="7"/>
  <c r="AV238" i="7"/>
  <c r="AU242" i="7"/>
  <c r="BN23" i="7" s="1"/>
  <c r="AV242" i="7"/>
  <c r="BO23" i="7" s="1"/>
  <c r="AU243" i="7"/>
  <c r="BN24" i="7" s="1"/>
  <c r="AV243" i="7"/>
  <c r="BO24" i="7" s="1"/>
  <c r="AU244" i="7"/>
  <c r="BN25" i="7" s="1"/>
  <c r="AV244" i="7"/>
  <c r="BO25" i="7" s="1"/>
  <c r="AU245" i="7"/>
  <c r="AV245" i="7"/>
  <c r="AU249" i="7"/>
  <c r="BN27" i="7" s="1"/>
  <c r="AV249" i="7"/>
  <c r="BO27" i="7" s="1"/>
  <c r="AU250" i="7"/>
  <c r="AV250" i="7"/>
  <c r="AV228" i="7"/>
  <c r="BO12" i="7" s="1"/>
  <c r="AU228" i="7"/>
  <c r="BN12" i="7" s="1"/>
  <c r="AU193" i="7"/>
  <c r="BL13" i="7" s="1"/>
  <c r="AV193" i="7"/>
  <c r="BM13" i="7" s="1"/>
  <c r="AU194" i="7"/>
  <c r="BL14" i="7" s="1"/>
  <c r="AV194" i="7"/>
  <c r="BM14" i="7" s="1"/>
  <c r="AU195" i="7"/>
  <c r="BL15" i="7" s="1"/>
  <c r="AV195" i="7"/>
  <c r="BM15" i="7" s="1"/>
  <c r="AU196" i="7"/>
  <c r="BL16" i="7" s="1"/>
  <c r="AV196" i="7"/>
  <c r="BM16" i="7" s="1"/>
  <c r="AU197" i="7"/>
  <c r="BL17" i="7" s="1"/>
  <c r="AV197" i="7"/>
  <c r="BM17" i="7" s="1"/>
  <c r="AU198" i="7"/>
  <c r="BL18" i="7" s="1"/>
  <c r="AV198" i="7"/>
  <c r="BM18" i="7" s="1"/>
  <c r="AU199" i="7"/>
  <c r="BL19" i="7" s="1"/>
  <c r="AV199" i="7"/>
  <c r="BM19" i="7" s="1"/>
  <c r="AU200" i="7"/>
  <c r="BL20" i="7" s="1"/>
  <c r="AV200" i="7"/>
  <c r="BM20" i="7" s="1"/>
  <c r="AU201" i="7"/>
  <c r="BL21" i="7" s="1"/>
  <c r="AV201" i="7"/>
  <c r="BM21" i="7" s="1"/>
  <c r="AU202" i="7"/>
  <c r="AV202" i="7"/>
  <c r="AU206" i="7"/>
  <c r="BL23" i="7" s="1"/>
  <c r="AV206" i="7"/>
  <c r="BM23" i="7" s="1"/>
  <c r="AU207" i="7"/>
  <c r="BL24" i="7" s="1"/>
  <c r="AV207" i="7"/>
  <c r="BM24" i="7" s="1"/>
  <c r="AU208" i="7"/>
  <c r="BL25" i="7" s="1"/>
  <c r="AV208" i="7"/>
  <c r="BM25" i="7" s="1"/>
  <c r="AU209" i="7"/>
  <c r="AV209" i="7"/>
  <c r="AU213" i="7"/>
  <c r="BL27" i="7" s="1"/>
  <c r="AV213" i="7"/>
  <c r="BM27" i="7" s="1"/>
  <c r="AU214" i="7"/>
  <c r="AV214" i="7"/>
  <c r="AV192" i="7"/>
  <c r="BM12" i="7" s="1"/>
  <c r="AU192" i="7"/>
  <c r="BL12" i="7" s="1"/>
  <c r="AU157" i="7"/>
  <c r="BJ13" i="7" s="1"/>
  <c r="AV157" i="7"/>
  <c r="BK13" i="7" s="1"/>
  <c r="AU158" i="7"/>
  <c r="BJ14" i="7" s="1"/>
  <c r="AV158" i="7"/>
  <c r="BK14" i="7" s="1"/>
  <c r="AU159" i="7"/>
  <c r="BJ15" i="7" s="1"/>
  <c r="AV159" i="7"/>
  <c r="BK15" i="7" s="1"/>
  <c r="AU160" i="7"/>
  <c r="BJ16" i="7" s="1"/>
  <c r="AV160" i="7"/>
  <c r="BK16" i="7" s="1"/>
  <c r="AU161" i="7"/>
  <c r="BJ17" i="7" s="1"/>
  <c r="AV161" i="7"/>
  <c r="BK17" i="7" s="1"/>
  <c r="AU162" i="7"/>
  <c r="BJ18" i="7" s="1"/>
  <c r="AV162" i="7"/>
  <c r="BK18" i="7" s="1"/>
  <c r="AU163" i="7"/>
  <c r="BJ19" i="7" s="1"/>
  <c r="AV163" i="7"/>
  <c r="BK19" i="7" s="1"/>
  <c r="AU164" i="7"/>
  <c r="BJ20" i="7" s="1"/>
  <c r="AV164" i="7"/>
  <c r="BK20" i="7" s="1"/>
  <c r="AU165" i="7"/>
  <c r="BJ21" i="7" s="1"/>
  <c r="AV165" i="7"/>
  <c r="BK21" i="7" s="1"/>
  <c r="AU166" i="7"/>
  <c r="AV166" i="7"/>
  <c r="AU170" i="7"/>
  <c r="BJ23" i="7" s="1"/>
  <c r="AV170" i="7"/>
  <c r="BK23" i="7" s="1"/>
  <c r="AU171" i="7"/>
  <c r="BJ24" i="7" s="1"/>
  <c r="AV171" i="7"/>
  <c r="BK24" i="7" s="1"/>
  <c r="AU172" i="7"/>
  <c r="BJ25" i="7" s="1"/>
  <c r="AV172" i="7"/>
  <c r="BK25" i="7" s="1"/>
  <c r="AU173" i="7"/>
  <c r="AV173" i="7"/>
  <c r="AU177" i="7"/>
  <c r="BJ27" i="7" s="1"/>
  <c r="AV177" i="7"/>
  <c r="BK27" i="7" s="1"/>
  <c r="AU178" i="7"/>
  <c r="AV178" i="7"/>
  <c r="AV156" i="7"/>
  <c r="BK12" i="7" s="1"/>
  <c r="AU156" i="7"/>
  <c r="BJ12" i="7" s="1"/>
  <c r="AU121" i="7"/>
  <c r="BH13" i="7" s="1"/>
  <c r="AV121" i="7"/>
  <c r="BI13" i="7" s="1"/>
  <c r="AU122" i="7"/>
  <c r="BH14" i="7" s="1"/>
  <c r="AV122" i="7"/>
  <c r="BI14" i="7" s="1"/>
  <c r="AU123" i="7"/>
  <c r="BH15" i="7" s="1"/>
  <c r="AV123" i="7"/>
  <c r="BI15" i="7" s="1"/>
  <c r="AU124" i="7"/>
  <c r="BH16" i="7" s="1"/>
  <c r="AV124" i="7"/>
  <c r="BI16" i="7" s="1"/>
  <c r="AU125" i="7"/>
  <c r="BH17" i="7" s="1"/>
  <c r="AV125" i="7"/>
  <c r="BI17" i="7" s="1"/>
  <c r="AU126" i="7"/>
  <c r="BH18" i="7" s="1"/>
  <c r="AV126" i="7"/>
  <c r="BI18" i="7" s="1"/>
  <c r="AU127" i="7"/>
  <c r="BH19" i="7" s="1"/>
  <c r="AV127" i="7"/>
  <c r="BI19" i="7" s="1"/>
  <c r="AU128" i="7"/>
  <c r="BH20" i="7" s="1"/>
  <c r="AV128" i="7"/>
  <c r="BI20" i="7" s="1"/>
  <c r="AU129" i="7"/>
  <c r="BH21" i="7" s="1"/>
  <c r="AV129" i="7"/>
  <c r="BI21" i="7" s="1"/>
  <c r="AU130" i="7"/>
  <c r="AV130" i="7"/>
  <c r="AU134" i="7"/>
  <c r="BH23" i="7" s="1"/>
  <c r="AV134" i="7"/>
  <c r="BI23" i="7" s="1"/>
  <c r="AU135" i="7"/>
  <c r="BH24" i="7" s="1"/>
  <c r="AV135" i="7"/>
  <c r="BI24" i="7" s="1"/>
  <c r="AU136" i="7"/>
  <c r="BH25" i="7" s="1"/>
  <c r="AV136" i="7"/>
  <c r="BI25" i="7" s="1"/>
  <c r="AU137" i="7"/>
  <c r="AV137" i="7"/>
  <c r="AU141" i="7"/>
  <c r="BH27" i="7" s="1"/>
  <c r="AV141" i="7"/>
  <c r="BI27" i="7" s="1"/>
  <c r="AU142" i="7"/>
  <c r="AV142" i="7"/>
  <c r="AV120" i="7"/>
  <c r="BI12" i="7" s="1"/>
  <c r="AU120" i="7"/>
  <c r="BH12" i="7" s="1"/>
  <c r="AU85" i="7"/>
  <c r="BF13" i="7" s="1"/>
  <c r="AV85" i="7"/>
  <c r="BG13" i="7" s="1"/>
  <c r="AU86" i="7"/>
  <c r="BF14" i="7" s="1"/>
  <c r="AV86" i="7"/>
  <c r="BG14" i="7" s="1"/>
  <c r="AU87" i="7"/>
  <c r="BF15" i="7" s="1"/>
  <c r="AV87" i="7"/>
  <c r="BG15" i="7" s="1"/>
  <c r="AU88" i="7"/>
  <c r="BF16" i="7" s="1"/>
  <c r="AV88" i="7"/>
  <c r="BG16" i="7" s="1"/>
  <c r="AU89" i="7"/>
  <c r="BF17" i="7" s="1"/>
  <c r="AV89" i="7"/>
  <c r="BG17" i="7" s="1"/>
  <c r="AU90" i="7"/>
  <c r="BF18" i="7" s="1"/>
  <c r="AV90" i="7"/>
  <c r="BG18" i="7" s="1"/>
  <c r="AU91" i="7"/>
  <c r="BF19" i="7" s="1"/>
  <c r="AV91" i="7"/>
  <c r="BG19" i="7" s="1"/>
  <c r="AU92" i="7"/>
  <c r="BF20" i="7" s="1"/>
  <c r="AV92" i="7"/>
  <c r="BG20" i="7" s="1"/>
  <c r="AU93" i="7"/>
  <c r="BF21" i="7" s="1"/>
  <c r="AV93" i="7"/>
  <c r="BG21" i="7" s="1"/>
  <c r="AU94" i="7"/>
  <c r="AV94" i="7"/>
  <c r="AU98" i="7"/>
  <c r="BF23" i="7" s="1"/>
  <c r="AV98" i="7"/>
  <c r="BG23" i="7" s="1"/>
  <c r="AU99" i="7"/>
  <c r="BF24" i="7" s="1"/>
  <c r="AV99" i="7"/>
  <c r="BG24" i="7" s="1"/>
  <c r="AU100" i="7"/>
  <c r="BF25" i="7" s="1"/>
  <c r="AV100" i="7"/>
  <c r="BG25" i="7" s="1"/>
  <c r="AU101" i="7"/>
  <c r="AV101" i="7"/>
  <c r="AU105" i="7"/>
  <c r="BF27" i="7" s="1"/>
  <c r="AV105" i="7"/>
  <c r="BG27" i="7" s="1"/>
  <c r="AU106" i="7"/>
  <c r="AV106" i="7"/>
  <c r="AV84" i="7"/>
  <c r="BG12" i="7" s="1"/>
  <c r="AU84" i="7"/>
  <c r="BF12" i="7" s="1"/>
  <c r="AU49" i="7"/>
  <c r="BD13" i="7" s="1"/>
  <c r="AV49" i="7"/>
  <c r="BE13" i="7" s="1"/>
  <c r="AU50" i="7"/>
  <c r="BD14" i="7" s="1"/>
  <c r="AV50" i="7"/>
  <c r="BE14" i="7" s="1"/>
  <c r="AU51" i="7"/>
  <c r="BD15" i="7" s="1"/>
  <c r="AV51" i="7"/>
  <c r="BE15" i="7" s="1"/>
  <c r="AU52" i="7"/>
  <c r="BD16" i="7" s="1"/>
  <c r="AV52" i="7"/>
  <c r="BE16" i="7" s="1"/>
  <c r="AU53" i="7"/>
  <c r="BD17" i="7" s="1"/>
  <c r="AV53" i="7"/>
  <c r="BE17" i="7" s="1"/>
  <c r="AU54" i="7"/>
  <c r="BD18" i="7" s="1"/>
  <c r="AV54" i="7"/>
  <c r="BE18" i="7" s="1"/>
  <c r="AU55" i="7"/>
  <c r="BD19" i="7" s="1"/>
  <c r="AV55" i="7"/>
  <c r="BE19" i="7" s="1"/>
  <c r="AU56" i="7"/>
  <c r="BD20" i="7" s="1"/>
  <c r="AV56" i="7"/>
  <c r="BE20" i="7" s="1"/>
  <c r="AU57" i="7"/>
  <c r="BD21" i="7" s="1"/>
  <c r="AV57" i="7"/>
  <c r="BE21" i="7" s="1"/>
  <c r="AU58" i="7"/>
  <c r="AV58" i="7"/>
  <c r="AU62" i="7"/>
  <c r="BD23" i="7" s="1"/>
  <c r="AV62" i="7"/>
  <c r="BE23" i="7" s="1"/>
  <c r="AU63" i="7"/>
  <c r="BD24" i="7" s="1"/>
  <c r="AV63" i="7"/>
  <c r="BE24" i="7" s="1"/>
  <c r="AU64" i="7"/>
  <c r="BD25" i="7" s="1"/>
  <c r="AV64" i="7"/>
  <c r="BE25" i="7" s="1"/>
  <c r="AU65" i="7"/>
  <c r="AV65" i="7"/>
  <c r="AU69" i="7"/>
  <c r="BD27" i="7" s="1"/>
  <c r="AV69" i="7"/>
  <c r="BE27" i="7" s="1"/>
  <c r="AU70" i="7"/>
  <c r="AV70" i="7"/>
  <c r="AU48" i="7"/>
  <c r="BD12" i="7" s="1"/>
  <c r="AV48" i="7"/>
  <c r="BE12" i="7" s="1"/>
  <c r="AU13" i="7"/>
  <c r="BB13" i="7" s="1"/>
  <c r="AV13" i="7"/>
  <c r="BC13" i="7" s="1"/>
  <c r="AU14" i="7"/>
  <c r="BB14" i="7" s="1"/>
  <c r="AV14" i="7"/>
  <c r="BC14" i="7" s="1"/>
  <c r="AU15" i="7"/>
  <c r="BB15" i="7" s="1"/>
  <c r="AV15" i="7"/>
  <c r="BC15" i="7" s="1"/>
  <c r="AU16" i="7"/>
  <c r="BB16" i="7" s="1"/>
  <c r="AV16" i="7"/>
  <c r="BC16" i="7" s="1"/>
  <c r="AU17" i="7"/>
  <c r="BB17" i="7" s="1"/>
  <c r="AV17" i="7"/>
  <c r="BC17" i="7" s="1"/>
  <c r="AU18" i="7"/>
  <c r="BB18" i="7" s="1"/>
  <c r="AV18" i="7"/>
  <c r="BC18" i="7" s="1"/>
  <c r="AU19" i="7"/>
  <c r="BB19" i="7" s="1"/>
  <c r="AV19" i="7"/>
  <c r="BC19" i="7" s="1"/>
  <c r="AU20" i="7"/>
  <c r="BB20" i="7" s="1"/>
  <c r="AV20" i="7"/>
  <c r="BC20" i="7" s="1"/>
  <c r="AU21" i="7"/>
  <c r="BB21" i="7" s="1"/>
  <c r="AV21" i="7"/>
  <c r="BC21" i="7" s="1"/>
  <c r="AU22" i="7"/>
  <c r="AV22" i="7"/>
  <c r="BB23" i="7"/>
  <c r="AV26" i="7"/>
  <c r="BC23" i="7" s="1"/>
  <c r="AU27" i="7"/>
  <c r="BB24" i="7" s="1"/>
  <c r="AV27" i="7"/>
  <c r="BC24" i="7" s="1"/>
  <c r="AU28" i="7"/>
  <c r="BB25" i="7" s="1"/>
  <c r="AV28" i="7"/>
  <c r="BC25" i="7" s="1"/>
  <c r="AU29" i="7"/>
  <c r="AV29" i="7"/>
  <c r="AU33" i="7"/>
  <c r="BB27" i="7" s="1"/>
  <c r="AV33" i="7"/>
  <c r="BC27" i="7" s="1"/>
  <c r="AU34" i="7"/>
  <c r="BB28" i="7" s="1"/>
  <c r="BP28" i="7" s="1"/>
  <c r="AW28" i="7" s="1"/>
  <c r="AV34" i="7"/>
  <c r="BC28" i="7" s="1"/>
  <c r="BQ28" i="7" s="1"/>
  <c r="AX28" i="7" s="1"/>
  <c r="AV12" i="7"/>
  <c r="BC12" i="7" s="1"/>
  <c r="AQ281" i="7" l="1"/>
  <c r="AQ273" i="7"/>
  <c r="AQ271" i="7"/>
  <c r="AQ270" i="7"/>
  <c r="AQ268" i="7"/>
  <c r="AQ267" i="7"/>
  <c r="AQ266" i="7"/>
  <c r="AQ264" i="7"/>
  <c r="AQ265" i="7"/>
  <c r="AQ269" i="7"/>
  <c r="AQ272" i="7"/>
  <c r="AQ278" i="7"/>
  <c r="AQ277" i="7"/>
  <c r="AQ276" i="7"/>
  <c r="BP27" i="7"/>
  <c r="AW27" i="7" s="1"/>
  <c r="AO281" i="7" s="1"/>
  <c r="BQ27" i="7"/>
  <c r="AX27" i="7" s="1"/>
  <c r="AP281" i="7" s="1"/>
  <c r="BP25" i="7"/>
  <c r="AW25" i="7" s="1"/>
  <c r="AO278" i="7" s="1"/>
  <c r="BP24" i="7"/>
  <c r="AW24" i="7" s="1"/>
  <c r="AO277" i="7" s="1"/>
  <c r="BP23" i="7"/>
  <c r="AW23" i="7" s="1"/>
  <c r="AO276" i="7" s="1"/>
  <c r="BQ25" i="7"/>
  <c r="AX25" i="7" s="1"/>
  <c r="AP278" i="7" s="1"/>
  <c r="BQ24" i="7"/>
  <c r="AX24" i="7" s="1"/>
  <c r="AP277" i="7" s="1"/>
  <c r="BQ23" i="7"/>
  <c r="AX23" i="7" s="1"/>
  <c r="AP276" i="7" s="1"/>
  <c r="AK70" i="7"/>
  <c r="J282" i="7" s="1"/>
  <c r="AK62" i="7"/>
  <c r="AK69" i="7"/>
  <c r="BP13" i="7" l="1"/>
  <c r="AW13" i="7" s="1"/>
  <c r="AO265" i="7" s="1"/>
  <c r="BQ13" i="7"/>
  <c r="AX13" i="7" s="1"/>
  <c r="AP265" i="7" s="1"/>
  <c r="BP14" i="7"/>
  <c r="AW14" i="7" s="1"/>
  <c r="AO266" i="7" s="1"/>
  <c r="BQ14" i="7"/>
  <c r="AX14" i="7" s="1"/>
  <c r="AP266" i="7" s="1"/>
  <c r="BP15" i="7"/>
  <c r="AW15" i="7" s="1"/>
  <c r="AO267" i="7" s="1"/>
  <c r="BQ15" i="7"/>
  <c r="AX15" i="7" s="1"/>
  <c r="AP267" i="7" s="1"/>
  <c r="BP16" i="7"/>
  <c r="AW16" i="7" s="1"/>
  <c r="AO268" i="7" s="1"/>
  <c r="BQ16" i="7"/>
  <c r="AX16" i="7" s="1"/>
  <c r="AP268" i="7" s="1"/>
  <c r="BP17" i="7"/>
  <c r="AW17" i="7" s="1"/>
  <c r="AO269" i="7" s="1"/>
  <c r="BQ17" i="7"/>
  <c r="AX17" i="7" s="1"/>
  <c r="AP269" i="7" s="1"/>
  <c r="BP18" i="7"/>
  <c r="AW18" i="7" s="1"/>
  <c r="AO270" i="7" s="1"/>
  <c r="BQ18" i="7"/>
  <c r="AX18" i="7" s="1"/>
  <c r="AP270" i="7" s="1"/>
  <c r="BP19" i="7"/>
  <c r="AW19" i="7" s="1"/>
  <c r="AO271" i="7" s="1"/>
  <c r="BQ19" i="7"/>
  <c r="AX19" i="7" s="1"/>
  <c r="AP271" i="7" s="1"/>
  <c r="BP20" i="7"/>
  <c r="AW20" i="7" s="1"/>
  <c r="AO272" i="7" s="1"/>
  <c r="BQ20" i="7"/>
  <c r="AX20" i="7" s="1"/>
  <c r="AP272" i="7" s="1"/>
  <c r="BP21" i="7"/>
  <c r="AW21" i="7" s="1"/>
  <c r="AO273" i="7" s="1"/>
  <c r="BQ21" i="7"/>
  <c r="AX21" i="7" s="1"/>
  <c r="AP273" i="7" s="1"/>
  <c r="BQ12" i="7"/>
  <c r="AX12" i="7" s="1"/>
  <c r="AP264" i="7" s="1"/>
  <c r="BP12" i="7"/>
  <c r="AW12" i="7" s="1"/>
  <c r="AO264" i="7" s="1"/>
  <c r="AZ10" i="7" l="1"/>
  <c r="AZ9" i="7"/>
  <c r="AZ8" i="7"/>
  <c r="AZ7" i="7"/>
  <c r="AZ6" i="7"/>
  <c r="AZ5" i="7"/>
  <c r="AZ4" i="7"/>
  <c r="AZ3" i="7"/>
  <c r="AZ2" i="7"/>
  <c r="AZ1" i="7"/>
  <c r="E251" i="7" l="1"/>
  <c r="F251" i="7"/>
  <c r="G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V251" i="7"/>
  <c r="W251" i="7"/>
  <c r="X251" i="7"/>
  <c r="Y251" i="7"/>
  <c r="Z251" i="7"/>
  <c r="AA251" i="7"/>
  <c r="AB251" i="7"/>
  <c r="AC251" i="7"/>
  <c r="AD251" i="7"/>
  <c r="AE251" i="7"/>
  <c r="AF251" i="7"/>
  <c r="AG251" i="7"/>
  <c r="AH251" i="7"/>
  <c r="D251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V239" i="7"/>
  <c r="W239" i="7"/>
  <c r="X239" i="7"/>
  <c r="Y239" i="7"/>
  <c r="Z239" i="7"/>
  <c r="AA239" i="7"/>
  <c r="AB239" i="7"/>
  <c r="AC239" i="7"/>
  <c r="AD239" i="7"/>
  <c r="AE239" i="7"/>
  <c r="AF239" i="7"/>
  <c r="AG239" i="7"/>
  <c r="AH239" i="7"/>
  <c r="D239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V246" i="7"/>
  <c r="W246" i="7"/>
  <c r="X246" i="7"/>
  <c r="Y246" i="7"/>
  <c r="Z246" i="7"/>
  <c r="AA246" i="7"/>
  <c r="AB246" i="7"/>
  <c r="AC246" i="7"/>
  <c r="AD246" i="7"/>
  <c r="AE246" i="7"/>
  <c r="AF246" i="7"/>
  <c r="AG246" i="7"/>
  <c r="AH246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V215" i="7"/>
  <c r="W215" i="7"/>
  <c r="X215" i="7"/>
  <c r="Y215" i="7"/>
  <c r="Z215" i="7"/>
  <c r="AA215" i="7"/>
  <c r="AB215" i="7"/>
  <c r="AC215" i="7"/>
  <c r="AD215" i="7"/>
  <c r="AE215" i="7"/>
  <c r="AF215" i="7"/>
  <c r="AG215" i="7"/>
  <c r="AH215" i="7"/>
  <c r="D215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V203" i="7"/>
  <c r="W203" i="7"/>
  <c r="X203" i="7"/>
  <c r="Y203" i="7"/>
  <c r="Z203" i="7"/>
  <c r="AA203" i="7"/>
  <c r="AB203" i="7"/>
  <c r="AC203" i="7"/>
  <c r="AD203" i="7"/>
  <c r="AE203" i="7"/>
  <c r="AF203" i="7"/>
  <c r="AG203" i="7"/>
  <c r="AH203" i="7"/>
  <c r="D203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V210" i="7"/>
  <c r="W210" i="7"/>
  <c r="X210" i="7"/>
  <c r="Y210" i="7"/>
  <c r="Z210" i="7"/>
  <c r="AA210" i="7"/>
  <c r="AB210" i="7"/>
  <c r="AC210" i="7"/>
  <c r="AD210" i="7"/>
  <c r="AE210" i="7"/>
  <c r="AF210" i="7"/>
  <c r="AG210" i="7"/>
  <c r="AH210" i="7"/>
  <c r="D168" i="7"/>
  <c r="O179" i="7"/>
  <c r="E179" i="7"/>
  <c r="F179" i="7"/>
  <c r="G179" i="7"/>
  <c r="H179" i="7"/>
  <c r="I179" i="7"/>
  <c r="J179" i="7"/>
  <c r="K179" i="7"/>
  <c r="L179" i="7"/>
  <c r="M179" i="7"/>
  <c r="N179" i="7"/>
  <c r="P179" i="7"/>
  <c r="Q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F179" i="7"/>
  <c r="AG179" i="7"/>
  <c r="AH179" i="7"/>
  <c r="D179" i="7"/>
  <c r="D174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V167" i="7"/>
  <c r="W167" i="7"/>
  <c r="X167" i="7"/>
  <c r="Y167" i="7"/>
  <c r="Z167" i="7"/>
  <c r="AA167" i="7"/>
  <c r="AB167" i="7"/>
  <c r="AC167" i="7"/>
  <c r="AD167" i="7"/>
  <c r="AE167" i="7"/>
  <c r="AF167" i="7"/>
  <c r="AG167" i="7"/>
  <c r="AH167" i="7"/>
  <c r="D167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V174" i="7"/>
  <c r="W174" i="7"/>
  <c r="X174" i="7"/>
  <c r="Y174" i="7"/>
  <c r="Z174" i="7"/>
  <c r="AA174" i="7"/>
  <c r="AB174" i="7"/>
  <c r="AC174" i="7"/>
  <c r="AD174" i="7"/>
  <c r="AE174" i="7"/>
  <c r="AF174" i="7"/>
  <c r="AG174" i="7"/>
  <c r="AH174" i="7"/>
  <c r="AH143" i="7" l="1"/>
  <c r="D143" i="7"/>
  <c r="AH138" i="7"/>
  <c r="D138" i="7"/>
  <c r="AH131" i="7"/>
  <c r="D131" i="7"/>
  <c r="AH107" i="7"/>
  <c r="AH95" i="7"/>
  <c r="D95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V143" i="7"/>
  <c r="W143" i="7"/>
  <c r="X143" i="7"/>
  <c r="Y143" i="7"/>
  <c r="Z143" i="7"/>
  <c r="AA143" i="7"/>
  <c r="AB143" i="7"/>
  <c r="AC143" i="7"/>
  <c r="AD143" i="7"/>
  <c r="AE143" i="7"/>
  <c r="AF143" i="7"/>
  <c r="AG143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AE138" i="7"/>
  <c r="AF138" i="7"/>
  <c r="AG138" i="7"/>
  <c r="AG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V131" i="7"/>
  <c r="W131" i="7"/>
  <c r="X131" i="7"/>
  <c r="Y131" i="7"/>
  <c r="Z131" i="7"/>
  <c r="AA131" i="7"/>
  <c r="AB131" i="7"/>
  <c r="AC131" i="7"/>
  <c r="AD131" i="7"/>
  <c r="AE131" i="7"/>
  <c r="AF131" i="7"/>
  <c r="F107" i="7"/>
  <c r="F102" i="7"/>
  <c r="F95" i="7"/>
  <c r="E102" i="7"/>
  <c r="E35" i="7"/>
  <c r="E107" i="7"/>
  <c r="G107" i="7"/>
  <c r="H107" i="7"/>
  <c r="I107" i="7"/>
  <c r="J107" i="7"/>
  <c r="K107" i="7"/>
  <c r="L107" i="7"/>
  <c r="M107" i="7"/>
  <c r="N107" i="7"/>
  <c r="O107" i="7"/>
  <c r="P107" i="7"/>
  <c r="Q107" i="7"/>
  <c r="R107" i="7"/>
  <c r="S107" i="7"/>
  <c r="T107" i="7"/>
  <c r="U107" i="7"/>
  <c r="V107" i="7"/>
  <c r="W107" i="7"/>
  <c r="X107" i="7"/>
  <c r="Y107" i="7"/>
  <c r="Z107" i="7"/>
  <c r="AA107" i="7"/>
  <c r="AB107" i="7"/>
  <c r="AC107" i="7"/>
  <c r="AD107" i="7"/>
  <c r="AE107" i="7"/>
  <c r="AF107" i="7"/>
  <c r="AG107" i="7"/>
  <c r="D107" i="7"/>
  <c r="G102" i="7"/>
  <c r="H102" i="7"/>
  <c r="I102" i="7"/>
  <c r="J102" i="7"/>
  <c r="K102" i="7"/>
  <c r="L102" i="7"/>
  <c r="M102" i="7"/>
  <c r="N102" i="7"/>
  <c r="O102" i="7"/>
  <c r="P102" i="7"/>
  <c r="Q102" i="7"/>
  <c r="R102" i="7"/>
  <c r="S102" i="7"/>
  <c r="T102" i="7"/>
  <c r="U102" i="7"/>
  <c r="V102" i="7"/>
  <c r="W102" i="7"/>
  <c r="X102" i="7"/>
  <c r="Y102" i="7"/>
  <c r="Z102" i="7"/>
  <c r="AA102" i="7"/>
  <c r="AB102" i="7"/>
  <c r="AC102" i="7"/>
  <c r="AD102" i="7"/>
  <c r="AE102" i="7"/>
  <c r="AF102" i="7"/>
  <c r="AG102" i="7"/>
  <c r="AH102" i="7"/>
  <c r="D102" i="7"/>
  <c r="E95" i="7"/>
  <c r="G95" i="7"/>
  <c r="H95" i="7"/>
  <c r="I95" i="7"/>
  <c r="J95" i="7"/>
  <c r="K95" i="7"/>
  <c r="L95" i="7"/>
  <c r="M95" i="7"/>
  <c r="N95" i="7"/>
  <c r="O95" i="7"/>
  <c r="P95" i="7"/>
  <c r="Q95" i="7"/>
  <c r="R95" i="7"/>
  <c r="S95" i="7"/>
  <c r="T95" i="7"/>
  <c r="U95" i="7"/>
  <c r="V95" i="7"/>
  <c r="W95" i="7"/>
  <c r="X95" i="7"/>
  <c r="Y95" i="7"/>
  <c r="Z95" i="7"/>
  <c r="AA95" i="7"/>
  <c r="AB95" i="7"/>
  <c r="AC95" i="7"/>
  <c r="AD95" i="7"/>
  <c r="AE95" i="7"/>
  <c r="AF95" i="7"/>
  <c r="AG95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R71" i="7"/>
  <c r="S71" i="7"/>
  <c r="T71" i="7"/>
  <c r="U71" i="7"/>
  <c r="V71" i="7"/>
  <c r="W71" i="7"/>
  <c r="X71" i="7"/>
  <c r="Y71" i="7"/>
  <c r="Z71" i="7"/>
  <c r="AA71" i="7"/>
  <c r="AB71" i="7"/>
  <c r="AC71" i="7"/>
  <c r="AD71" i="7"/>
  <c r="AE71" i="7"/>
  <c r="AF71" i="7"/>
  <c r="AG71" i="7"/>
  <c r="AH71" i="7"/>
  <c r="D71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R66" i="7"/>
  <c r="S66" i="7"/>
  <c r="T66" i="7"/>
  <c r="U66" i="7"/>
  <c r="V66" i="7"/>
  <c r="W66" i="7"/>
  <c r="X66" i="7"/>
  <c r="Y66" i="7"/>
  <c r="Z66" i="7"/>
  <c r="AA66" i="7"/>
  <c r="AB66" i="7"/>
  <c r="AC66" i="7"/>
  <c r="AD66" i="7"/>
  <c r="AE66" i="7"/>
  <c r="AF66" i="7"/>
  <c r="AG66" i="7"/>
  <c r="AH66" i="7"/>
  <c r="E59" i="7"/>
  <c r="E73" i="7" s="1"/>
  <c r="F59" i="7"/>
  <c r="G59" i="7"/>
  <c r="H59" i="7"/>
  <c r="I59" i="7"/>
  <c r="J59" i="7"/>
  <c r="K59" i="7"/>
  <c r="L59" i="7"/>
  <c r="M59" i="7"/>
  <c r="N59" i="7"/>
  <c r="O59" i="7"/>
  <c r="P59" i="7"/>
  <c r="Q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D59" i="7"/>
  <c r="D23" i="7"/>
  <c r="D37" i="7" s="1"/>
  <c r="W30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D35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X30" i="7"/>
  <c r="Y30" i="7"/>
  <c r="Z30" i="7"/>
  <c r="AA30" i="7"/>
  <c r="AB30" i="7"/>
  <c r="AC30" i="7"/>
  <c r="AD30" i="7"/>
  <c r="AE30" i="7"/>
  <c r="AF30" i="7"/>
  <c r="AG30" i="7"/>
  <c r="AH30" i="7"/>
  <c r="D30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E252" i="7" l="1"/>
  <c r="F252" i="7"/>
  <c r="G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V252" i="7"/>
  <c r="W252" i="7"/>
  <c r="X252" i="7"/>
  <c r="Y252" i="7"/>
  <c r="Z252" i="7"/>
  <c r="AA252" i="7"/>
  <c r="AB252" i="7"/>
  <c r="AC252" i="7"/>
  <c r="AD252" i="7"/>
  <c r="AE252" i="7"/>
  <c r="AF252" i="7"/>
  <c r="AG252" i="7"/>
  <c r="AH252" i="7"/>
  <c r="D252" i="7"/>
  <c r="L254" i="7"/>
  <c r="P254" i="7"/>
  <c r="S254" i="7"/>
  <c r="W254" i="7"/>
  <c r="Y254" i="7"/>
  <c r="AC254" i="7"/>
  <c r="AD254" i="7"/>
  <c r="AG254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V247" i="7"/>
  <c r="W247" i="7"/>
  <c r="X247" i="7"/>
  <c r="Y247" i="7"/>
  <c r="Z247" i="7"/>
  <c r="AA247" i="7"/>
  <c r="AB247" i="7"/>
  <c r="AC247" i="7"/>
  <c r="AD247" i="7"/>
  <c r="AE247" i="7"/>
  <c r="AF247" i="7"/>
  <c r="AG247" i="7"/>
  <c r="AH247" i="7"/>
  <c r="D247" i="7"/>
  <c r="D254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V240" i="7"/>
  <c r="W240" i="7"/>
  <c r="X240" i="7"/>
  <c r="Y240" i="7"/>
  <c r="Z240" i="7"/>
  <c r="AA240" i="7"/>
  <c r="AB240" i="7"/>
  <c r="AC240" i="7"/>
  <c r="AD240" i="7"/>
  <c r="AE240" i="7"/>
  <c r="AF240" i="7"/>
  <c r="AG240" i="7"/>
  <c r="AH240" i="7"/>
  <c r="D240" i="7"/>
  <c r="E216" i="7"/>
  <c r="F216" i="7"/>
  <c r="G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V216" i="7"/>
  <c r="W216" i="7"/>
  <c r="X216" i="7"/>
  <c r="Y216" i="7"/>
  <c r="Z216" i="7"/>
  <c r="AA216" i="7"/>
  <c r="AB216" i="7"/>
  <c r="AC216" i="7"/>
  <c r="AD216" i="7"/>
  <c r="AE216" i="7"/>
  <c r="AF216" i="7"/>
  <c r="AG216" i="7"/>
  <c r="AH216" i="7"/>
  <c r="D216" i="7"/>
  <c r="D219" i="7"/>
  <c r="G218" i="7"/>
  <c r="K218" i="7"/>
  <c r="N218" i="7"/>
  <c r="R218" i="7"/>
  <c r="AB218" i="7"/>
  <c r="AF218" i="7"/>
  <c r="AH218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V211" i="7"/>
  <c r="W211" i="7"/>
  <c r="X211" i="7"/>
  <c r="Y211" i="7"/>
  <c r="Z211" i="7"/>
  <c r="AA211" i="7"/>
  <c r="AB211" i="7"/>
  <c r="AC211" i="7"/>
  <c r="AD211" i="7"/>
  <c r="AE211" i="7"/>
  <c r="AF211" i="7"/>
  <c r="AG211" i="7"/>
  <c r="AH211" i="7"/>
  <c r="D211" i="7"/>
  <c r="D218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V204" i="7"/>
  <c r="W204" i="7"/>
  <c r="X204" i="7"/>
  <c r="Y204" i="7"/>
  <c r="Z204" i="7"/>
  <c r="AA204" i="7"/>
  <c r="AB204" i="7"/>
  <c r="AC204" i="7"/>
  <c r="AD204" i="7"/>
  <c r="AE204" i="7"/>
  <c r="AF204" i="7"/>
  <c r="AG204" i="7"/>
  <c r="AH204" i="7"/>
  <c r="D204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V180" i="7"/>
  <c r="W180" i="7"/>
  <c r="X180" i="7"/>
  <c r="Y180" i="7"/>
  <c r="Z180" i="7"/>
  <c r="AA180" i="7"/>
  <c r="AB180" i="7"/>
  <c r="AC180" i="7"/>
  <c r="AD180" i="7"/>
  <c r="AE180" i="7"/>
  <c r="AF180" i="7"/>
  <c r="AG180" i="7"/>
  <c r="AH180" i="7"/>
  <c r="D180" i="7"/>
  <c r="D183" i="7"/>
  <c r="G182" i="7"/>
  <c r="X182" i="7"/>
  <c r="AB182" i="7"/>
  <c r="AC182" i="7"/>
  <c r="AE182" i="7"/>
  <c r="AG182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V175" i="7"/>
  <c r="W175" i="7"/>
  <c r="X175" i="7"/>
  <c r="Y175" i="7"/>
  <c r="Z175" i="7"/>
  <c r="AA175" i="7"/>
  <c r="AB175" i="7"/>
  <c r="AC175" i="7"/>
  <c r="AD175" i="7"/>
  <c r="AE175" i="7"/>
  <c r="AF175" i="7"/>
  <c r="AG175" i="7"/>
  <c r="AH175" i="7"/>
  <c r="D175" i="7"/>
  <c r="D182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V168" i="7"/>
  <c r="W168" i="7"/>
  <c r="X168" i="7"/>
  <c r="Y168" i="7"/>
  <c r="Z168" i="7"/>
  <c r="AA168" i="7"/>
  <c r="AB168" i="7"/>
  <c r="AC168" i="7"/>
  <c r="AD168" i="7"/>
  <c r="AE168" i="7"/>
  <c r="AF168" i="7"/>
  <c r="AG168" i="7"/>
  <c r="AH168" i="7"/>
  <c r="D146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V144" i="7"/>
  <c r="W144" i="7"/>
  <c r="X144" i="7"/>
  <c r="Y144" i="7"/>
  <c r="Z144" i="7"/>
  <c r="AA144" i="7"/>
  <c r="AB144" i="7"/>
  <c r="AC144" i="7"/>
  <c r="AD144" i="7"/>
  <c r="AE144" i="7"/>
  <c r="AF144" i="7"/>
  <c r="AG144" i="7"/>
  <c r="AH144" i="7"/>
  <c r="D144" i="7"/>
  <c r="D147" i="7"/>
  <c r="J146" i="7"/>
  <c r="M146" i="7"/>
  <c r="Q146" i="7"/>
  <c r="T146" i="7"/>
  <c r="X146" i="7"/>
  <c r="AA146" i="7"/>
  <c r="AC146" i="7"/>
  <c r="AE146" i="7"/>
  <c r="AG146" i="7"/>
  <c r="AH146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V139" i="7"/>
  <c r="W139" i="7"/>
  <c r="X139" i="7"/>
  <c r="Y139" i="7"/>
  <c r="Z139" i="7"/>
  <c r="AA139" i="7"/>
  <c r="AB139" i="7"/>
  <c r="AC139" i="7"/>
  <c r="AD139" i="7"/>
  <c r="AE139" i="7"/>
  <c r="AF139" i="7"/>
  <c r="AG139" i="7"/>
  <c r="AH139" i="7"/>
  <c r="D139" i="7"/>
  <c r="D110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V132" i="7"/>
  <c r="W132" i="7"/>
  <c r="X132" i="7"/>
  <c r="Y132" i="7"/>
  <c r="Z132" i="7"/>
  <c r="AA132" i="7"/>
  <c r="AB132" i="7"/>
  <c r="AC132" i="7"/>
  <c r="AD132" i="7"/>
  <c r="AE132" i="7"/>
  <c r="AF132" i="7"/>
  <c r="AG132" i="7"/>
  <c r="AH132" i="7"/>
  <c r="D132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E108" i="7"/>
  <c r="AF108" i="7"/>
  <c r="AG108" i="7"/>
  <c r="AH108" i="7"/>
  <c r="D108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R103" i="7"/>
  <c r="S103" i="7"/>
  <c r="T103" i="7"/>
  <c r="U103" i="7"/>
  <c r="V103" i="7"/>
  <c r="W103" i="7"/>
  <c r="X103" i="7"/>
  <c r="Y103" i="7"/>
  <c r="Z103" i="7"/>
  <c r="AA103" i="7"/>
  <c r="AB103" i="7"/>
  <c r="AC103" i="7"/>
  <c r="AD103" i="7"/>
  <c r="AE103" i="7"/>
  <c r="AF103" i="7"/>
  <c r="AG103" i="7"/>
  <c r="AH103" i="7"/>
  <c r="D103" i="7"/>
  <c r="E110" i="7"/>
  <c r="H110" i="7"/>
  <c r="L110" i="7"/>
  <c r="O110" i="7"/>
  <c r="S110" i="7"/>
  <c r="V110" i="7"/>
  <c r="W110" i="7"/>
  <c r="Z110" i="7"/>
  <c r="AA110" i="7"/>
  <c r="AE110" i="7"/>
  <c r="AF110" i="7"/>
  <c r="AG110" i="7"/>
  <c r="D74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R96" i="7"/>
  <c r="S96" i="7"/>
  <c r="T96" i="7"/>
  <c r="U96" i="7"/>
  <c r="V96" i="7"/>
  <c r="W96" i="7"/>
  <c r="X96" i="7"/>
  <c r="Y96" i="7"/>
  <c r="Z96" i="7"/>
  <c r="AA96" i="7"/>
  <c r="AB96" i="7"/>
  <c r="AC96" i="7"/>
  <c r="AD96" i="7"/>
  <c r="AE96" i="7"/>
  <c r="AF96" i="7"/>
  <c r="AG96" i="7"/>
  <c r="AH96" i="7"/>
  <c r="D96" i="7"/>
  <c r="E109" i="7"/>
  <c r="F109" i="7"/>
  <c r="G109" i="7"/>
  <c r="H109" i="7"/>
  <c r="I109" i="7"/>
  <c r="J109" i="7"/>
  <c r="L109" i="7"/>
  <c r="N109" i="7"/>
  <c r="O109" i="7"/>
  <c r="P109" i="7"/>
  <c r="Q109" i="7"/>
  <c r="R109" i="7"/>
  <c r="S109" i="7"/>
  <c r="T109" i="7"/>
  <c r="U109" i="7"/>
  <c r="V109" i="7"/>
  <c r="W109" i="7"/>
  <c r="X109" i="7"/>
  <c r="Y109" i="7"/>
  <c r="Z109" i="7"/>
  <c r="AA109" i="7"/>
  <c r="AB109" i="7"/>
  <c r="AC109" i="7"/>
  <c r="AD109" i="7"/>
  <c r="AE109" i="7"/>
  <c r="AF109" i="7"/>
  <c r="AG109" i="7"/>
  <c r="D109" i="7"/>
  <c r="D73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Q75" i="7"/>
  <c r="U75" i="7"/>
  <c r="Y75" i="7"/>
  <c r="AB75" i="7"/>
  <c r="AC75" i="7"/>
  <c r="AF75" i="7"/>
  <c r="AG75" i="7"/>
  <c r="D72" i="7"/>
  <c r="D75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D36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G67" i="7"/>
  <c r="AH67" i="7"/>
  <c r="D67" i="7"/>
  <c r="H74" i="7"/>
  <c r="K74" i="7"/>
  <c r="O74" i="7"/>
  <c r="R74" i="7"/>
  <c r="Y74" i="7"/>
  <c r="AC74" i="7"/>
  <c r="AD74" i="7"/>
  <c r="AF74" i="7"/>
  <c r="AH74" i="7"/>
  <c r="F73" i="7"/>
  <c r="H73" i="7"/>
  <c r="I73" i="7"/>
  <c r="K73" i="7"/>
  <c r="L73" i="7"/>
  <c r="M73" i="7"/>
  <c r="O73" i="7"/>
  <c r="P73" i="7"/>
  <c r="R73" i="7"/>
  <c r="T73" i="7"/>
  <c r="V73" i="7"/>
  <c r="W73" i="7"/>
  <c r="X73" i="7"/>
  <c r="Y73" i="7"/>
  <c r="AA73" i="7"/>
  <c r="AB73" i="7"/>
  <c r="AC73" i="7"/>
  <c r="AD73" i="7"/>
  <c r="AF73" i="7"/>
  <c r="AH73" i="7"/>
  <c r="J255" i="7"/>
  <c r="J254" i="7"/>
  <c r="AH255" i="7"/>
  <c r="AG255" i="7"/>
  <c r="AF255" i="7"/>
  <c r="AE255" i="7"/>
  <c r="AD255" i="7"/>
  <c r="AC255" i="7"/>
  <c r="AB255" i="7"/>
  <c r="AA255" i="7"/>
  <c r="Z255" i="7"/>
  <c r="Y255" i="7"/>
  <c r="X255" i="7"/>
  <c r="W255" i="7"/>
  <c r="V255" i="7"/>
  <c r="U255" i="7"/>
  <c r="T255" i="7"/>
  <c r="S255" i="7"/>
  <c r="R255" i="7"/>
  <c r="Q255" i="7"/>
  <c r="P255" i="7"/>
  <c r="O255" i="7"/>
  <c r="N255" i="7"/>
  <c r="M255" i="7"/>
  <c r="L255" i="7"/>
  <c r="K255" i="7"/>
  <c r="I255" i="7"/>
  <c r="H255" i="7"/>
  <c r="G255" i="7"/>
  <c r="F255" i="7"/>
  <c r="E255" i="7"/>
  <c r="D255" i="7"/>
  <c r="AH254" i="7"/>
  <c r="AF254" i="7"/>
  <c r="AE254" i="7"/>
  <c r="AB254" i="7"/>
  <c r="AA254" i="7"/>
  <c r="Z254" i="7"/>
  <c r="X254" i="7"/>
  <c r="V254" i="7"/>
  <c r="U254" i="7"/>
  <c r="T254" i="7"/>
  <c r="R254" i="7"/>
  <c r="Q254" i="7"/>
  <c r="O254" i="7"/>
  <c r="N254" i="7"/>
  <c r="M254" i="7"/>
  <c r="K254" i="7"/>
  <c r="I254" i="7"/>
  <c r="H254" i="7"/>
  <c r="G254" i="7"/>
  <c r="F254" i="7"/>
  <c r="E254" i="7"/>
  <c r="AH219" i="7"/>
  <c r="AG219" i="7"/>
  <c r="AF219" i="7"/>
  <c r="AE219" i="7"/>
  <c r="AD219" i="7"/>
  <c r="AC219" i="7"/>
  <c r="AB219" i="7"/>
  <c r="AA219" i="7"/>
  <c r="Z219" i="7"/>
  <c r="Y219" i="7"/>
  <c r="X219" i="7"/>
  <c r="W219" i="7"/>
  <c r="V219" i="7"/>
  <c r="U219" i="7"/>
  <c r="T219" i="7"/>
  <c r="S219" i="7"/>
  <c r="R219" i="7"/>
  <c r="Q219" i="7"/>
  <c r="P219" i="7"/>
  <c r="O219" i="7"/>
  <c r="N219" i="7"/>
  <c r="M219" i="7"/>
  <c r="L219" i="7"/>
  <c r="K219" i="7"/>
  <c r="J219" i="7"/>
  <c r="I219" i="7"/>
  <c r="H219" i="7"/>
  <c r="G219" i="7"/>
  <c r="F219" i="7"/>
  <c r="E219" i="7"/>
  <c r="AG218" i="7"/>
  <c r="AE218" i="7"/>
  <c r="AD218" i="7"/>
  <c r="AC218" i="7"/>
  <c r="AA218" i="7"/>
  <c r="Z218" i="7"/>
  <c r="Y218" i="7"/>
  <c r="X218" i="7"/>
  <c r="W218" i="7"/>
  <c r="V218" i="7"/>
  <c r="U218" i="7"/>
  <c r="T218" i="7"/>
  <c r="S218" i="7"/>
  <c r="Q218" i="7"/>
  <c r="P218" i="7"/>
  <c r="O218" i="7"/>
  <c r="M218" i="7"/>
  <c r="L218" i="7"/>
  <c r="J218" i="7"/>
  <c r="I218" i="7"/>
  <c r="H218" i="7"/>
  <c r="F218" i="7"/>
  <c r="E218" i="7"/>
  <c r="AH217" i="7"/>
  <c r="AH183" i="7"/>
  <c r="AG183" i="7"/>
  <c r="AF183" i="7"/>
  <c r="AE183" i="7"/>
  <c r="AD183" i="7"/>
  <c r="AC183" i="7"/>
  <c r="AB183" i="7"/>
  <c r="AA183" i="7"/>
  <c r="Z183" i="7"/>
  <c r="Y183" i="7"/>
  <c r="X183" i="7"/>
  <c r="W183" i="7"/>
  <c r="V183" i="7"/>
  <c r="U183" i="7"/>
  <c r="T183" i="7"/>
  <c r="S183" i="7"/>
  <c r="R183" i="7"/>
  <c r="Q183" i="7"/>
  <c r="P183" i="7"/>
  <c r="O183" i="7"/>
  <c r="N183" i="7"/>
  <c r="M183" i="7"/>
  <c r="L183" i="7"/>
  <c r="K183" i="7"/>
  <c r="J183" i="7"/>
  <c r="I183" i="7"/>
  <c r="H183" i="7"/>
  <c r="G183" i="7"/>
  <c r="F183" i="7"/>
  <c r="E183" i="7"/>
  <c r="AH182" i="7"/>
  <c r="AF182" i="7"/>
  <c r="AD182" i="7"/>
  <c r="AA182" i="7"/>
  <c r="Z182" i="7"/>
  <c r="Y182" i="7"/>
  <c r="W182" i="7"/>
  <c r="V182" i="7"/>
  <c r="U182" i="7"/>
  <c r="T182" i="7"/>
  <c r="S182" i="7"/>
  <c r="R182" i="7"/>
  <c r="Q182" i="7"/>
  <c r="P182" i="7"/>
  <c r="O182" i="7"/>
  <c r="N182" i="7"/>
  <c r="M182" i="7"/>
  <c r="L182" i="7"/>
  <c r="K182" i="7"/>
  <c r="J182" i="7"/>
  <c r="I182" i="7"/>
  <c r="H182" i="7"/>
  <c r="F182" i="7"/>
  <c r="E182" i="7"/>
  <c r="AH147" i="7"/>
  <c r="AG147" i="7"/>
  <c r="AF147" i="7"/>
  <c r="AE147" i="7"/>
  <c r="AD147" i="7"/>
  <c r="AC147" i="7"/>
  <c r="AB147" i="7"/>
  <c r="AA147" i="7"/>
  <c r="Z147" i="7"/>
  <c r="Y147" i="7"/>
  <c r="X147" i="7"/>
  <c r="W147" i="7"/>
  <c r="V147" i="7"/>
  <c r="U147" i="7"/>
  <c r="T147" i="7"/>
  <c r="S147" i="7"/>
  <c r="R147" i="7"/>
  <c r="Q147" i="7"/>
  <c r="P147" i="7"/>
  <c r="O147" i="7"/>
  <c r="N147" i="7"/>
  <c r="M147" i="7"/>
  <c r="L147" i="7"/>
  <c r="K147" i="7"/>
  <c r="J147" i="7"/>
  <c r="I147" i="7"/>
  <c r="H147" i="7"/>
  <c r="G147" i="7"/>
  <c r="F147" i="7"/>
  <c r="E147" i="7"/>
  <c r="AF146" i="7"/>
  <c r="AD146" i="7"/>
  <c r="AB146" i="7"/>
  <c r="Z146" i="7"/>
  <c r="Y146" i="7"/>
  <c r="W146" i="7"/>
  <c r="V146" i="7"/>
  <c r="U146" i="7"/>
  <c r="S146" i="7"/>
  <c r="R146" i="7"/>
  <c r="P146" i="7"/>
  <c r="O146" i="7"/>
  <c r="N146" i="7"/>
  <c r="L146" i="7"/>
  <c r="K146" i="7"/>
  <c r="I146" i="7"/>
  <c r="H146" i="7"/>
  <c r="G146" i="7"/>
  <c r="F146" i="7"/>
  <c r="E146" i="7"/>
  <c r="AH111" i="7"/>
  <c r="AG111" i="7"/>
  <c r="AF111" i="7"/>
  <c r="AE111" i="7"/>
  <c r="AD111" i="7"/>
  <c r="AC111" i="7"/>
  <c r="AB111" i="7"/>
  <c r="AA111" i="7"/>
  <c r="Z111" i="7"/>
  <c r="Y111" i="7"/>
  <c r="X111" i="7"/>
  <c r="W111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AH110" i="7"/>
  <c r="AD110" i="7"/>
  <c r="AC110" i="7"/>
  <c r="AB110" i="7"/>
  <c r="Y110" i="7"/>
  <c r="X110" i="7"/>
  <c r="U110" i="7"/>
  <c r="T110" i="7"/>
  <c r="R110" i="7"/>
  <c r="Q110" i="7"/>
  <c r="P110" i="7"/>
  <c r="N110" i="7"/>
  <c r="M110" i="7"/>
  <c r="K110" i="7"/>
  <c r="J110" i="7"/>
  <c r="I110" i="7"/>
  <c r="G110" i="7"/>
  <c r="F110" i="7"/>
  <c r="AH109" i="7"/>
  <c r="M109" i="7"/>
  <c r="K109" i="7"/>
  <c r="AH75" i="7"/>
  <c r="AE75" i="7"/>
  <c r="AD75" i="7"/>
  <c r="AA75" i="7"/>
  <c r="Z75" i="7"/>
  <c r="X75" i="7"/>
  <c r="W75" i="7"/>
  <c r="V75" i="7"/>
  <c r="T75" i="7"/>
  <c r="S75" i="7"/>
  <c r="R75" i="7"/>
  <c r="P75" i="7"/>
  <c r="O75" i="7"/>
  <c r="N75" i="7"/>
  <c r="M75" i="7"/>
  <c r="L75" i="7"/>
  <c r="K75" i="7"/>
  <c r="J75" i="7"/>
  <c r="I75" i="7"/>
  <c r="H75" i="7"/>
  <c r="G75" i="7"/>
  <c r="F75" i="7"/>
  <c r="E75" i="7"/>
  <c r="AG74" i="7"/>
  <c r="AE74" i="7"/>
  <c r="AB74" i="7"/>
  <c r="AA74" i="7"/>
  <c r="Z74" i="7"/>
  <c r="X74" i="7"/>
  <c r="W74" i="7"/>
  <c r="V74" i="7"/>
  <c r="U74" i="7"/>
  <c r="T74" i="7"/>
  <c r="S74" i="7"/>
  <c r="Q74" i="7"/>
  <c r="P74" i="7"/>
  <c r="N74" i="7"/>
  <c r="M74" i="7"/>
  <c r="L74" i="7"/>
  <c r="J74" i="7"/>
  <c r="I74" i="7"/>
  <c r="G74" i="7"/>
  <c r="F74" i="7"/>
  <c r="E74" i="7"/>
  <c r="AG73" i="7"/>
  <c r="AE73" i="7"/>
  <c r="Z73" i="7"/>
  <c r="U73" i="7"/>
  <c r="S73" i="7"/>
  <c r="Q73" i="7"/>
  <c r="N73" i="7"/>
  <c r="J73" i="7"/>
  <c r="G73" i="7"/>
  <c r="AH31" i="7"/>
  <c r="AH112" i="7" l="1"/>
  <c r="AF77" i="7"/>
  <c r="AE112" i="7"/>
  <c r="AC112" i="7"/>
  <c r="Y112" i="7"/>
  <c r="W112" i="7"/>
  <c r="Q112" i="7"/>
  <c r="M112" i="7"/>
  <c r="G112" i="7"/>
  <c r="AF76" i="7"/>
  <c r="T76" i="7"/>
  <c r="M76" i="7"/>
  <c r="H76" i="7"/>
  <c r="D76" i="7"/>
  <c r="AH113" i="7"/>
  <c r="F76" i="7"/>
  <c r="X112" i="7"/>
  <c r="P112" i="7"/>
  <c r="D184" i="7"/>
  <c r="Z112" i="7"/>
  <c r="V112" i="7"/>
  <c r="R112" i="7"/>
  <c r="N112" i="7"/>
  <c r="J112" i="7"/>
  <c r="AH220" i="7"/>
  <c r="Q76" i="7"/>
  <c r="AA76" i="7"/>
  <c r="S76" i="7"/>
  <c r="K76" i="7"/>
  <c r="AG76" i="7"/>
  <c r="U76" i="7"/>
  <c r="E76" i="7"/>
  <c r="Z76" i="7"/>
  <c r="N76" i="7"/>
  <c r="J76" i="7"/>
  <c r="AF112" i="7"/>
  <c r="AD112" i="7"/>
  <c r="AB112" i="7"/>
  <c r="AA112" i="7"/>
  <c r="U112" i="7"/>
  <c r="T112" i="7"/>
  <c r="K112" i="7"/>
  <c r="I112" i="7"/>
  <c r="F112" i="7"/>
  <c r="D112" i="7"/>
  <c r="K113" i="7"/>
  <c r="J77" i="7"/>
  <c r="AE76" i="7"/>
  <c r="P76" i="7"/>
  <c r="N77" i="7"/>
  <c r="I76" i="7"/>
  <c r="AB76" i="7"/>
  <c r="Z77" i="7"/>
  <c r="X76" i="7"/>
  <c r="W76" i="7"/>
  <c r="L76" i="7"/>
  <c r="G76" i="7"/>
  <c r="F77" i="7"/>
  <c r="M77" i="7"/>
  <c r="AD113" i="7"/>
  <c r="R113" i="7"/>
  <c r="N113" i="7"/>
  <c r="J113" i="7"/>
  <c r="F113" i="7"/>
  <c r="Y113" i="7"/>
  <c r="I113" i="7"/>
  <c r="AE77" i="7"/>
  <c r="M113" i="7"/>
  <c r="AA77" i="7"/>
  <c r="G113" i="7"/>
  <c r="AG112" i="7"/>
  <c r="AC113" i="7"/>
  <c r="Z113" i="7"/>
  <c r="V113" i="7"/>
  <c r="S112" i="7"/>
  <c r="O112" i="7"/>
  <c r="L112" i="7"/>
  <c r="H112" i="7"/>
  <c r="E112" i="7"/>
  <c r="AC76" i="7"/>
  <c r="Y76" i="7"/>
  <c r="V76" i="7"/>
  <c r="V77" i="7"/>
  <c r="R76" i="7"/>
  <c r="O76" i="7"/>
  <c r="O77" i="7"/>
  <c r="K77" i="7"/>
  <c r="AH76" i="7"/>
  <c r="AH221" i="7"/>
  <c r="S113" i="7"/>
  <c r="AF113" i="7"/>
  <c r="AB113" i="7"/>
  <c r="X113" i="7"/>
  <c r="T113" i="7"/>
  <c r="P113" i="7"/>
  <c r="L113" i="7"/>
  <c r="H113" i="7"/>
  <c r="W113" i="7"/>
  <c r="E113" i="7"/>
  <c r="O113" i="7"/>
  <c r="U113" i="7"/>
  <c r="AE113" i="7"/>
  <c r="Q113" i="7"/>
  <c r="AA113" i="7"/>
  <c r="AG113" i="7"/>
  <c r="D113" i="7"/>
  <c r="AD76" i="7"/>
  <c r="Q77" i="7"/>
  <c r="G77" i="7"/>
  <c r="R77" i="7"/>
  <c r="W77" i="7"/>
  <c r="AC77" i="7"/>
  <c r="AG77" i="7"/>
  <c r="S77" i="7"/>
  <c r="X77" i="7"/>
  <c r="P77" i="7"/>
  <c r="I77" i="7"/>
  <c r="Y77" i="7"/>
  <c r="AD77" i="7"/>
  <c r="AH77" i="7"/>
  <c r="E77" i="7"/>
  <c r="U77" i="7"/>
  <c r="AB77" i="7"/>
  <c r="T77" i="7"/>
  <c r="L77" i="7"/>
  <c r="H77" i="7"/>
  <c r="D77" i="7"/>
  <c r="I6" i="8"/>
  <c r="H6" i="8"/>
  <c r="Y5" i="7"/>
  <c r="Y4" i="7"/>
  <c r="Y3" i="7"/>
  <c r="E38" i="7"/>
  <c r="D38" i="7"/>
  <c r="D39" i="7"/>
  <c r="BS231" i="7" l="1"/>
  <c r="BS214" i="7"/>
  <c r="BS208" i="7"/>
  <c r="BS195" i="7"/>
  <c r="BS199" i="7"/>
  <c r="BS178" i="7"/>
  <c r="BS171" i="7"/>
  <c r="BS163" i="7"/>
  <c r="BS159" i="7"/>
  <c r="BS142" i="7"/>
  <c r="BS134" i="7"/>
  <c r="BS127" i="7"/>
  <c r="BS123" i="7"/>
  <c r="BS106" i="7"/>
  <c r="BS99" i="7"/>
  <c r="BS92" i="7"/>
  <c r="BS88" i="7"/>
  <c r="BS84" i="7"/>
  <c r="BS64" i="7"/>
  <c r="BS57" i="7"/>
  <c r="BS53" i="7"/>
  <c r="BS48" i="7"/>
  <c r="BS28" i="7"/>
  <c r="BS21" i="7"/>
  <c r="BS17" i="7"/>
  <c r="BS13" i="7"/>
  <c r="BS230" i="7"/>
  <c r="BS213" i="7"/>
  <c r="BS209" i="7"/>
  <c r="BS196" i="7"/>
  <c r="BS200" i="7"/>
  <c r="BS177" i="7"/>
  <c r="BS170" i="7"/>
  <c r="BS162" i="7"/>
  <c r="BS158" i="7"/>
  <c r="BS141" i="7"/>
  <c r="BS130" i="7"/>
  <c r="BS126" i="7"/>
  <c r="BS122" i="7"/>
  <c r="BS105" i="7"/>
  <c r="BS98" i="7"/>
  <c r="BS91" i="7"/>
  <c r="BS87" i="7"/>
  <c r="BS70" i="7"/>
  <c r="BS63" i="7"/>
  <c r="BS56" i="7"/>
  <c r="BS52" i="7"/>
  <c r="BS34" i="7"/>
  <c r="BS27" i="7"/>
  <c r="BS20" i="7"/>
  <c r="BS16" i="7"/>
  <c r="BS12" i="7"/>
  <c r="BS229" i="7"/>
  <c r="BS206" i="7"/>
  <c r="BS194" i="7"/>
  <c r="BS197" i="7"/>
  <c r="BS201" i="7"/>
  <c r="BS173" i="7"/>
  <c r="BS165" i="7"/>
  <c r="BS161" i="7"/>
  <c r="BS157" i="7"/>
  <c r="BS136" i="7"/>
  <c r="BS129" i="7"/>
  <c r="BS125" i="7"/>
  <c r="BS121" i="7"/>
  <c r="BS101" i="7"/>
  <c r="BS94" i="7"/>
  <c r="BS90" i="7"/>
  <c r="BS86" i="7"/>
  <c r="BS69" i="7"/>
  <c r="BS62" i="7"/>
  <c r="BS55" i="7"/>
  <c r="BS51" i="7"/>
  <c r="BS33" i="7"/>
  <c r="BS26" i="7"/>
  <c r="BS19" i="7"/>
  <c r="BS15" i="7"/>
  <c r="BS228" i="7"/>
  <c r="BS207" i="7"/>
  <c r="BS193" i="7"/>
  <c r="BS198" i="7"/>
  <c r="BS192" i="7"/>
  <c r="BS172" i="7"/>
  <c r="BS164" i="7"/>
  <c r="BS160" i="7"/>
  <c r="BS156" i="7"/>
  <c r="BS135" i="7"/>
  <c r="BS128" i="7"/>
  <c r="BS124" i="7"/>
  <c r="BS120" i="7"/>
  <c r="BS100" i="7"/>
  <c r="BS93" i="7"/>
  <c r="BS89" i="7"/>
  <c r="BS85" i="7"/>
  <c r="BS65" i="7"/>
  <c r="BS58" i="7"/>
  <c r="BS54" i="7"/>
  <c r="BS50" i="7"/>
  <c r="BS29" i="7"/>
  <c r="BS22" i="7"/>
  <c r="BS18" i="7"/>
  <c r="BS14" i="7"/>
  <c r="BS233" i="7"/>
  <c r="BS237" i="7"/>
  <c r="BS249" i="7"/>
  <c r="BS242" i="7"/>
  <c r="BS137" i="7"/>
  <c r="BS166" i="7"/>
  <c r="BS243" i="7"/>
  <c r="BS232" i="7"/>
  <c r="BS236" i="7"/>
  <c r="BS245" i="7"/>
  <c r="BS250" i="7"/>
  <c r="BS235" i="7"/>
  <c r="BS244" i="7"/>
  <c r="BS234" i="7"/>
  <c r="BS49" i="7"/>
  <c r="AK26" i="7"/>
  <c r="AK13" i="7"/>
  <c r="BS267" i="7" l="1"/>
  <c r="BS266" i="7"/>
  <c r="BS274" i="7"/>
  <c r="BS277" i="7"/>
  <c r="BS273" i="7"/>
  <c r="BS279" i="7"/>
  <c r="BS271" i="7"/>
  <c r="BS264" i="7"/>
  <c r="BS282" i="7"/>
  <c r="BS278" i="7"/>
  <c r="BS276" i="7"/>
  <c r="BS268" i="7"/>
  <c r="BS265" i="7"/>
  <c r="BS270" i="7"/>
  <c r="BS281" i="7"/>
  <c r="BS272" i="7"/>
  <c r="BS269" i="7"/>
  <c r="D41" i="7"/>
  <c r="AG4" i="7"/>
  <c r="AG5" i="7"/>
  <c r="AG3" i="7"/>
  <c r="AD275" i="7"/>
  <c r="AD276" i="7"/>
  <c r="AD277" i="7"/>
  <c r="Z275" i="7"/>
  <c r="Z276" i="7"/>
  <c r="Z277" i="7"/>
  <c r="V275" i="7"/>
  <c r="V276" i="7"/>
  <c r="V277" i="7"/>
  <c r="R275" i="7"/>
  <c r="R276" i="7"/>
  <c r="R277" i="7"/>
  <c r="N275" i="7"/>
  <c r="N276" i="7"/>
  <c r="N277" i="7"/>
  <c r="J275" i="7"/>
  <c r="J276" i="7"/>
  <c r="J277" i="7"/>
  <c r="F275" i="7"/>
  <c r="F276" i="7"/>
  <c r="F277" i="7"/>
  <c r="AK276" i="7" l="1"/>
  <c r="AK277" i="7"/>
  <c r="D283" i="7"/>
  <c r="AK236" i="7" l="1"/>
  <c r="AD272" i="7" s="1"/>
  <c r="U6" i="8" l="1"/>
  <c r="U7" i="8" s="1"/>
  <c r="U17" i="8" l="1"/>
  <c r="U16" i="8"/>
  <c r="U15" i="8"/>
  <c r="U14" i="8"/>
  <c r="U13" i="8"/>
  <c r="U10" i="8"/>
  <c r="U9" i="8"/>
  <c r="U8" i="8"/>
  <c r="U12" i="8" s="1"/>
  <c r="AF8" i="7" l="1"/>
  <c r="J8" i="7"/>
  <c r="U11" i="8"/>
  <c r="O8" i="7" s="1"/>
  <c r="R44" i="7" l="1"/>
  <c r="Q8" i="7"/>
  <c r="H8" i="7"/>
  <c r="L44" i="7"/>
  <c r="J44" i="7"/>
  <c r="K44" i="7"/>
  <c r="AE8" i="7"/>
  <c r="AG8" i="7"/>
  <c r="F8" i="7"/>
  <c r="D44" i="7"/>
  <c r="AC44" i="7"/>
  <c r="T8" i="7"/>
  <c r="AH44" i="7"/>
  <c r="AF44" i="7"/>
  <c r="E44" i="7"/>
  <c r="AB8" i="7"/>
  <c r="W8" i="7"/>
  <c r="AD8" i="7"/>
  <c r="U44" i="7"/>
  <c r="I44" i="7"/>
  <c r="W44" i="7"/>
  <c r="Y8" i="7"/>
  <c r="H44" i="7"/>
  <c r="I8" i="7"/>
  <c r="T44" i="7"/>
  <c r="AG44" i="7"/>
  <c r="Z8" i="7"/>
  <c r="Z44" i="7"/>
  <c r="N8" i="7"/>
  <c r="G44" i="7"/>
  <c r="V8" i="7"/>
  <c r="AE44" i="7"/>
  <c r="Y44" i="7"/>
  <c r="X8" i="7"/>
  <c r="F44" i="7"/>
  <c r="P44" i="7"/>
  <c r="AA8" i="7"/>
  <c r="V44" i="7"/>
  <c r="S8" i="7"/>
  <c r="AB44" i="7"/>
  <c r="K8" i="7"/>
  <c r="AD44" i="7"/>
  <c r="AC8" i="7"/>
  <c r="R8" i="7"/>
  <c r="M8" i="7"/>
  <c r="Q44" i="7"/>
  <c r="E8" i="7"/>
  <c r="O44" i="7"/>
  <c r="G8" i="7"/>
  <c r="M44" i="7"/>
  <c r="D8" i="7"/>
  <c r="U8" i="7"/>
  <c r="L8" i="7"/>
  <c r="S44" i="7"/>
  <c r="AA44" i="7"/>
  <c r="X44" i="7"/>
  <c r="P8" i="7"/>
  <c r="N44" i="7"/>
  <c r="AK193" i="7"/>
  <c r="Z265" i="7" s="1"/>
  <c r="BT56" i="7" l="1"/>
  <c r="BT62" i="7"/>
  <c r="BT55" i="7"/>
  <c r="BT53" i="7"/>
  <c r="BT57" i="7"/>
  <c r="BT69" i="7"/>
  <c r="BT52" i="7"/>
  <c r="BT58" i="7"/>
  <c r="BT54" i="7"/>
  <c r="BT65" i="7"/>
  <c r="BT48" i="7"/>
  <c r="BT64" i="7"/>
  <c r="BT51" i="7"/>
  <c r="BT70" i="7"/>
  <c r="BT50" i="7"/>
  <c r="BT63" i="7"/>
  <c r="BT49" i="7"/>
  <c r="BT17" i="7"/>
  <c r="BT14" i="7"/>
  <c r="BT34" i="7"/>
  <c r="BT21" i="7"/>
  <c r="BT29" i="7"/>
  <c r="BT27" i="7"/>
  <c r="BT16" i="7"/>
  <c r="BT19" i="7"/>
  <c r="BT15" i="7"/>
  <c r="BT28" i="7"/>
  <c r="BT33" i="7"/>
  <c r="BT12" i="7"/>
  <c r="BT22" i="7"/>
  <c r="BT18" i="7"/>
  <c r="BT26" i="7"/>
  <c r="BT20" i="7"/>
  <c r="BT13" i="7"/>
  <c r="AK156" i="7"/>
  <c r="V264" i="7" s="1"/>
  <c r="AK141" i="7"/>
  <c r="R281" i="7" s="1"/>
  <c r="AK134" i="7"/>
  <c r="R278" i="7" s="1"/>
  <c r="AK120" i="7"/>
  <c r="R264" i="7" s="1"/>
  <c r="L145" i="7"/>
  <c r="L149" i="7" s="1"/>
  <c r="AK250" i="7"/>
  <c r="AD282" i="7" s="1"/>
  <c r="AK249" i="7"/>
  <c r="AD281" i="7" s="1"/>
  <c r="AK245" i="7"/>
  <c r="AK244" i="7"/>
  <c r="AK243" i="7"/>
  <c r="AD279" i="7" s="1"/>
  <c r="AK242" i="7"/>
  <c r="AD278" i="7" s="1"/>
  <c r="AH256" i="7"/>
  <c r="AG256" i="7"/>
  <c r="AF256" i="7"/>
  <c r="AE256" i="7"/>
  <c r="AD256" i="7"/>
  <c r="AC256" i="7"/>
  <c r="AB256" i="7"/>
  <c r="AA256" i="7"/>
  <c r="Z256" i="7"/>
  <c r="Y256" i="7"/>
  <c r="X256" i="7"/>
  <c r="W256" i="7"/>
  <c r="V256" i="7"/>
  <c r="U256" i="7"/>
  <c r="T256" i="7"/>
  <c r="S256" i="7"/>
  <c r="R256" i="7"/>
  <c r="Q256" i="7"/>
  <c r="P256" i="7"/>
  <c r="O256" i="7"/>
  <c r="N256" i="7"/>
  <c r="M256" i="7"/>
  <c r="L256" i="7"/>
  <c r="K256" i="7"/>
  <c r="J256" i="7"/>
  <c r="I256" i="7"/>
  <c r="H256" i="7"/>
  <c r="G256" i="7"/>
  <c r="F256" i="7"/>
  <c r="E256" i="7"/>
  <c r="D256" i="7"/>
  <c r="AH253" i="7"/>
  <c r="AH257" i="7" s="1"/>
  <c r="AG253" i="7"/>
  <c r="AG257" i="7" s="1"/>
  <c r="AF253" i="7"/>
  <c r="AF257" i="7" s="1"/>
  <c r="AE253" i="7"/>
  <c r="AE257" i="7" s="1"/>
  <c r="AD253" i="7"/>
  <c r="AD257" i="7" s="1"/>
  <c r="AC253" i="7"/>
  <c r="AC257" i="7" s="1"/>
  <c r="AB253" i="7"/>
  <c r="AB257" i="7" s="1"/>
  <c r="AA253" i="7"/>
  <c r="AA257" i="7" s="1"/>
  <c r="Z253" i="7"/>
  <c r="Z257" i="7" s="1"/>
  <c r="Y253" i="7"/>
  <c r="Y257" i="7" s="1"/>
  <c r="X253" i="7"/>
  <c r="X257" i="7" s="1"/>
  <c r="W253" i="7"/>
  <c r="W257" i="7" s="1"/>
  <c r="V253" i="7"/>
  <c r="V257" i="7" s="1"/>
  <c r="U253" i="7"/>
  <c r="U257" i="7" s="1"/>
  <c r="T253" i="7"/>
  <c r="T257" i="7" s="1"/>
  <c r="S253" i="7"/>
  <c r="S257" i="7" s="1"/>
  <c r="R253" i="7"/>
  <c r="R257" i="7" s="1"/>
  <c r="Q253" i="7"/>
  <c r="Q257" i="7" s="1"/>
  <c r="P253" i="7"/>
  <c r="P257" i="7" s="1"/>
  <c r="O253" i="7"/>
  <c r="O257" i="7" s="1"/>
  <c r="N253" i="7"/>
  <c r="N257" i="7" s="1"/>
  <c r="M253" i="7"/>
  <c r="M257" i="7" s="1"/>
  <c r="L253" i="7"/>
  <c r="L257" i="7" s="1"/>
  <c r="K253" i="7"/>
  <c r="K257" i="7" s="1"/>
  <c r="J253" i="7"/>
  <c r="J257" i="7" s="1"/>
  <c r="I253" i="7"/>
  <c r="I257" i="7" s="1"/>
  <c r="H253" i="7"/>
  <c r="H257" i="7" s="1"/>
  <c r="G253" i="7"/>
  <c r="G257" i="7" s="1"/>
  <c r="F253" i="7"/>
  <c r="F257" i="7" s="1"/>
  <c r="E253" i="7"/>
  <c r="E257" i="7" s="1"/>
  <c r="D253" i="7"/>
  <c r="D257" i="7" s="1"/>
  <c r="AK238" i="7"/>
  <c r="AD274" i="7" s="1"/>
  <c r="AK237" i="7"/>
  <c r="AD273" i="7" s="1"/>
  <c r="AK235" i="7"/>
  <c r="AD271" i="7" s="1"/>
  <c r="AK234" i="7"/>
  <c r="AD270" i="7" s="1"/>
  <c r="AK233" i="7"/>
  <c r="AD269" i="7" s="1"/>
  <c r="AK232" i="7"/>
  <c r="AD268" i="7" s="1"/>
  <c r="AK231" i="7"/>
  <c r="AD267" i="7" s="1"/>
  <c r="AK230" i="7"/>
  <c r="AD266" i="7" s="1"/>
  <c r="AK229" i="7"/>
  <c r="AD265" i="7" s="1"/>
  <c r="AK228" i="7"/>
  <c r="AD264" i="7" s="1"/>
  <c r="AK214" i="7"/>
  <c r="Z282" i="7" s="1"/>
  <c r="AK213" i="7"/>
  <c r="Z281" i="7" s="1"/>
  <c r="AK209" i="7"/>
  <c r="AK208" i="7"/>
  <c r="AK207" i="7"/>
  <c r="Z279" i="7" s="1"/>
  <c r="AK206" i="7"/>
  <c r="Z278" i="7" s="1"/>
  <c r="AG220" i="7"/>
  <c r="AF220" i="7"/>
  <c r="AE220" i="7"/>
  <c r="AD220" i="7"/>
  <c r="AC220" i="7"/>
  <c r="AB220" i="7"/>
  <c r="AA220" i="7"/>
  <c r="Z220" i="7"/>
  <c r="Y220" i="7"/>
  <c r="X220" i="7"/>
  <c r="W220" i="7"/>
  <c r="V220" i="7"/>
  <c r="U220" i="7"/>
  <c r="T220" i="7"/>
  <c r="S220" i="7"/>
  <c r="R220" i="7"/>
  <c r="Q220" i="7"/>
  <c r="P220" i="7"/>
  <c r="O220" i="7"/>
  <c r="N220" i="7"/>
  <c r="M220" i="7"/>
  <c r="L220" i="7"/>
  <c r="K220" i="7"/>
  <c r="J220" i="7"/>
  <c r="I220" i="7"/>
  <c r="H220" i="7"/>
  <c r="G220" i="7"/>
  <c r="F220" i="7"/>
  <c r="E220" i="7"/>
  <c r="D220" i="7"/>
  <c r="AG217" i="7"/>
  <c r="AG221" i="7" s="1"/>
  <c r="AF217" i="7"/>
  <c r="AF221" i="7" s="1"/>
  <c r="AE217" i="7"/>
  <c r="AE221" i="7" s="1"/>
  <c r="AD217" i="7"/>
  <c r="AD221" i="7" s="1"/>
  <c r="AC217" i="7"/>
  <c r="AC221" i="7" s="1"/>
  <c r="AB217" i="7"/>
  <c r="AB221" i="7" s="1"/>
  <c r="AA217" i="7"/>
  <c r="AA221" i="7" s="1"/>
  <c r="Z217" i="7"/>
  <c r="Z221" i="7" s="1"/>
  <c r="Y217" i="7"/>
  <c r="Y221" i="7" s="1"/>
  <c r="X217" i="7"/>
  <c r="X221" i="7" s="1"/>
  <c r="W217" i="7"/>
  <c r="W221" i="7" s="1"/>
  <c r="V217" i="7"/>
  <c r="V221" i="7" s="1"/>
  <c r="U217" i="7"/>
  <c r="U221" i="7" s="1"/>
  <c r="T217" i="7"/>
  <c r="T221" i="7" s="1"/>
  <c r="S217" i="7"/>
  <c r="S221" i="7" s="1"/>
  <c r="R217" i="7"/>
  <c r="R221" i="7" s="1"/>
  <c r="Q217" i="7"/>
  <c r="Q221" i="7" s="1"/>
  <c r="P217" i="7"/>
  <c r="P221" i="7" s="1"/>
  <c r="O217" i="7"/>
  <c r="O221" i="7" s="1"/>
  <c r="N217" i="7"/>
  <c r="N221" i="7" s="1"/>
  <c r="M217" i="7"/>
  <c r="M221" i="7" s="1"/>
  <c r="L217" i="7"/>
  <c r="L221" i="7" s="1"/>
  <c r="K217" i="7"/>
  <c r="K221" i="7" s="1"/>
  <c r="J217" i="7"/>
  <c r="J221" i="7" s="1"/>
  <c r="I217" i="7"/>
  <c r="I221" i="7" s="1"/>
  <c r="H217" i="7"/>
  <c r="H221" i="7" s="1"/>
  <c r="G217" i="7"/>
  <c r="G221" i="7" s="1"/>
  <c r="F217" i="7"/>
  <c r="F221" i="7" s="1"/>
  <c r="E217" i="7"/>
  <c r="E221" i="7" s="1"/>
  <c r="D217" i="7"/>
  <c r="D221" i="7" s="1"/>
  <c r="AK202" i="7"/>
  <c r="Z274" i="7" s="1"/>
  <c r="AK201" i="7"/>
  <c r="Z273" i="7" s="1"/>
  <c r="AK200" i="7"/>
  <c r="Z272" i="7" s="1"/>
  <c r="AK199" i="7"/>
  <c r="Z271" i="7" s="1"/>
  <c r="AK198" i="7"/>
  <c r="Z270" i="7" s="1"/>
  <c r="AK197" i="7"/>
  <c r="Z269" i="7" s="1"/>
  <c r="AK196" i="7"/>
  <c r="Z268" i="7" s="1"/>
  <c r="AK195" i="7"/>
  <c r="Z267" i="7" s="1"/>
  <c r="AK194" i="7"/>
  <c r="Z266" i="7" s="1"/>
  <c r="AK192" i="7"/>
  <c r="Z264" i="7" s="1"/>
  <c r="AK178" i="7"/>
  <c r="V282" i="7" s="1"/>
  <c r="AK177" i="7"/>
  <c r="V281" i="7" s="1"/>
  <c r="AK173" i="7"/>
  <c r="AK172" i="7"/>
  <c r="AK171" i="7"/>
  <c r="V279" i="7" s="1"/>
  <c r="AK170" i="7"/>
  <c r="V278" i="7" s="1"/>
  <c r="AH184" i="7"/>
  <c r="AG184" i="7"/>
  <c r="AF184" i="7"/>
  <c r="AE184" i="7"/>
  <c r="AD184" i="7"/>
  <c r="AC184" i="7"/>
  <c r="AB184" i="7"/>
  <c r="AA184" i="7"/>
  <c r="Z184" i="7"/>
  <c r="Y184" i="7"/>
  <c r="X184" i="7"/>
  <c r="W184" i="7"/>
  <c r="V184" i="7"/>
  <c r="U184" i="7"/>
  <c r="T184" i="7"/>
  <c r="S184" i="7"/>
  <c r="R184" i="7"/>
  <c r="Q184" i="7"/>
  <c r="P184" i="7"/>
  <c r="O184" i="7"/>
  <c r="N184" i="7"/>
  <c r="M184" i="7"/>
  <c r="L184" i="7"/>
  <c r="K184" i="7"/>
  <c r="J184" i="7"/>
  <c r="I184" i="7"/>
  <c r="H184" i="7"/>
  <c r="G184" i="7"/>
  <c r="F184" i="7"/>
  <c r="E184" i="7"/>
  <c r="AH181" i="7"/>
  <c r="AH185" i="7" s="1"/>
  <c r="AG181" i="7"/>
  <c r="AG185" i="7" s="1"/>
  <c r="AF181" i="7"/>
  <c r="AF185" i="7" s="1"/>
  <c r="AE181" i="7"/>
  <c r="AE185" i="7" s="1"/>
  <c r="AD181" i="7"/>
  <c r="AD185" i="7" s="1"/>
  <c r="AC181" i="7"/>
  <c r="AC185" i="7" s="1"/>
  <c r="AB181" i="7"/>
  <c r="AB185" i="7" s="1"/>
  <c r="AA181" i="7"/>
  <c r="AA185" i="7" s="1"/>
  <c r="Z181" i="7"/>
  <c r="Z185" i="7" s="1"/>
  <c r="Y181" i="7"/>
  <c r="Y185" i="7" s="1"/>
  <c r="X181" i="7"/>
  <c r="X185" i="7" s="1"/>
  <c r="W181" i="7"/>
  <c r="W185" i="7" s="1"/>
  <c r="V181" i="7"/>
  <c r="V185" i="7" s="1"/>
  <c r="U181" i="7"/>
  <c r="U185" i="7" s="1"/>
  <c r="T181" i="7"/>
  <c r="T185" i="7" s="1"/>
  <c r="S181" i="7"/>
  <c r="S185" i="7" s="1"/>
  <c r="R181" i="7"/>
  <c r="R185" i="7" s="1"/>
  <c r="Q181" i="7"/>
  <c r="Q185" i="7" s="1"/>
  <c r="P181" i="7"/>
  <c r="P185" i="7" s="1"/>
  <c r="O181" i="7"/>
  <c r="O185" i="7" s="1"/>
  <c r="N181" i="7"/>
  <c r="N185" i="7" s="1"/>
  <c r="M181" i="7"/>
  <c r="M185" i="7" s="1"/>
  <c r="L181" i="7"/>
  <c r="L185" i="7" s="1"/>
  <c r="K181" i="7"/>
  <c r="K185" i="7" s="1"/>
  <c r="J181" i="7"/>
  <c r="J185" i="7" s="1"/>
  <c r="I181" i="7"/>
  <c r="I185" i="7" s="1"/>
  <c r="H181" i="7"/>
  <c r="H185" i="7" s="1"/>
  <c r="G181" i="7"/>
  <c r="G185" i="7" s="1"/>
  <c r="F181" i="7"/>
  <c r="F185" i="7" s="1"/>
  <c r="E181" i="7"/>
  <c r="E185" i="7" s="1"/>
  <c r="AK166" i="7"/>
  <c r="V274" i="7" s="1"/>
  <c r="AK165" i="7"/>
  <c r="V273" i="7" s="1"/>
  <c r="AK164" i="7"/>
  <c r="V272" i="7" s="1"/>
  <c r="AK163" i="7"/>
  <c r="V271" i="7" s="1"/>
  <c r="AK162" i="7"/>
  <c r="V270" i="7" s="1"/>
  <c r="AK161" i="7"/>
  <c r="V269" i="7" s="1"/>
  <c r="AK160" i="7"/>
  <c r="V268" i="7" s="1"/>
  <c r="AK159" i="7"/>
  <c r="V267" i="7" s="1"/>
  <c r="AK158" i="7"/>
  <c r="V266" i="7" s="1"/>
  <c r="AK157" i="7"/>
  <c r="V265" i="7" s="1"/>
  <c r="AK142" i="7"/>
  <c r="R282" i="7" s="1"/>
  <c r="AK137" i="7"/>
  <c r="AK136" i="7"/>
  <c r="AK135" i="7"/>
  <c r="R279" i="7" s="1"/>
  <c r="AH148" i="7"/>
  <c r="AG148" i="7"/>
  <c r="AF148" i="7"/>
  <c r="AE148" i="7"/>
  <c r="AD148" i="7"/>
  <c r="AC148" i="7"/>
  <c r="AB148" i="7"/>
  <c r="AA148" i="7"/>
  <c r="Z148" i="7"/>
  <c r="Y148" i="7"/>
  <c r="X148" i="7"/>
  <c r="W148" i="7"/>
  <c r="V148" i="7"/>
  <c r="U148" i="7"/>
  <c r="T148" i="7"/>
  <c r="S148" i="7"/>
  <c r="R148" i="7"/>
  <c r="Q148" i="7"/>
  <c r="P148" i="7"/>
  <c r="O148" i="7"/>
  <c r="N148" i="7"/>
  <c r="M148" i="7"/>
  <c r="L148" i="7"/>
  <c r="K148" i="7"/>
  <c r="J148" i="7"/>
  <c r="I148" i="7"/>
  <c r="H148" i="7"/>
  <c r="G148" i="7"/>
  <c r="F148" i="7"/>
  <c r="E148" i="7"/>
  <c r="D148" i="7"/>
  <c r="AH145" i="7"/>
  <c r="AH149" i="7" s="1"/>
  <c r="AG145" i="7"/>
  <c r="AG149" i="7" s="1"/>
  <c r="AF145" i="7"/>
  <c r="AF149" i="7" s="1"/>
  <c r="AE145" i="7"/>
  <c r="AE149" i="7" s="1"/>
  <c r="AD145" i="7"/>
  <c r="AD149" i="7" s="1"/>
  <c r="AC145" i="7"/>
  <c r="AC149" i="7" s="1"/>
  <c r="AB145" i="7"/>
  <c r="AB149" i="7" s="1"/>
  <c r="AA145" i="7"/>
  <c r="AA149" i="7" s="1"/>
  <c r="Z145" i="7"/>
  <c r="Z149" i="7" s="1"/>
  <c r="Y145" i="7"/>
  <c r="Y149" i="7" s="1"/>
  <c r="X145" i="7"/>
  <c r="X149" i="7" s="1"/>
  <c r="W145" i="7"/>
  <c r="W149" i="7" s="1"/>
  <c r="V145" i="7"/>
  <c r="V149" i="7" s="1"/>
  <c r="U145" i="7"/>
  <c r="U149" i="7" s="1"/>
  <c r="T145" i="7"/>
  <c r="T149" i="7" s="1"/>
  <c r="S145" i="7"/>
  <c r="S149" i="7" s="1"/>
  <c r="R145" i="7"/>
  <c r="R149" i="7" s="1"/>
  <c r="Q145" i="7"/>
  <c r="Q149" i="7" s="1"/>
  <c r="P145" i="7"/>
  <c r="P149" i="7" s="1"/>
  <c r="O145" i="7"/>
  <c r="O149" i="7" s="1"/>
  <c r="N145" i="7"/>
  <c r="N149" i="7" s="1"/>
  <c r="M145" i="7"/>
  <c r="M149" i="7" s="1"/>
  <c r="K145" i="7"/>
  <c r="K149" i="7" s="1"/>
  <c r="J145" i="7"/>
  <c r="J149" i="7" s="1"/>
  <c r="I145" i="7"/>
  <c r="I149" i="7" s="1"/>
  <c r="H145" i="7"/>
  <c r="H149" i="7" s="1"/>
  <c r="G145" i="7"/>
  <c r="G149" i="7" s="1"/>
  <c r="F145" i="7"/>
  <c r="F149" i="7" s="1"/>
  <c r="E145" i="7"/>
  <c r="E149" i="7" s="1"/>
  <c r="D145" i="7"/>
  <c r="D149" i="7" s="1"/>
  <c r="AK130" i="7"/>
  <c r="R274" i="7" s="1"/>
  <c r="AK129" i="7"/>
  <c r="R273" i="7" s="1"/>
  <c r="AK128" i="7"/>
  <c r="R272" i="7" s="1"/>
  <c r="AK127" i="7"/>
  <c r="R271" i="7" s="1"/>
  <c r="AK126" i="7"/>
  <c r="R270" i="7" s="1"/>
  <c r="AK125" i="7"/>
  <c r="R269" i="7" s="1"/>
  <c r="AK124" i="7"/>
  <c r="R268" i="7" s="1"/>
  <c r="AK123" i="7"/>
  <c r="R267" i="7" s="1"/>
  <c r="AK122" i="7"/>
  <c r="R266" i="7" s="1"/>
  <c r="AK121" i="7"/>
  <c r="R265" i="7" s="1"/>
  <c r="AK106" i="7" l="1"/>
  <c r="N282" i="7" s="1"/>
  <c r="AK105" i="7"/>
  <c r="N281" i="7" s="1"/>
  <c r="J281" i="7"/>
  <c r="AK84" i="7"/>
  <c r="N264" i="7" s="1"/>
  <c r="AK85" i="7"/>
  <c r="N265" i="7" s="1"/>
  <c r="AK101" i="7" l="1"/>
  <c r="AK100" i="7"/>
  <c r="AK99" i="7"/>
  <c r="N279" i="7" s="1"/>
  <c r="AK98" i="7"/>
  <c r="N278" i="7" s="1"/>
  <c r="AK94" i="7"/>
  <c r="N274" i="7" s="1"/>
  <c r="AK93" i="7"/>
  <c r="N273" i="7" s="1"/>
  <c r="AK92" i="7"/>
  <c r="N272" i="7" s="1"/>
  <c r="AK91" i="7"/>
  <c r="N271" i="7" s="1"/>
  <c r="AK90" i="7"/>
  <c r="N270" i="7" s="1"/>
  <c r="AK89" i="7"/>
  <c r="N269" i="7" s="1"/>
  <c r="AK88" i="7"/>
  <c r="N268" i="7" s="1"/>
  <c r="AK87" i="7"/>
  <c r="N267" i="7" s="1"/>
  <c r="AK86" i="7"/>
  <c r="N266" i="7" s="1"/>
  <c r="B35" i="7"/>
  <c r="B30" i="7"/>
  <c r="B23" i="7"/>
  <c r="AK63" i="7"/>
  <c r="J279" i="7" s="1"/>
  <c r="AK64" i="7"/>
  <c r="AK65" i="7"/>
  <c r="J278" i="7"/>
  <c r="AK58" i="7"/>
  <c r="J274" i="7" s="1"/>
  <c r="AK274" i="7" s="1"/>
  <c r="AK50" i="7"/>
  <c r="J266" i="7" s="1"/>
  <c r="AK51" i="7"/>
  <c r="J267" i="7" s="1"/>
  <c r="AK52" i="7"/>
  <c r="J268" i="7" s="1"/>
  <c r="AK53" i="7"/>
  <c r="J269" i="7" s="1"/>
  <c r="AK54" i="7"/>
  <c r="J270" i="7" s="1"/>
  <c r="AK55" i="7"/>
  <c r="J271" i="7" s="1"/>
  <c r="AK56" i="7"/>
  <c r="J272" i="7" s="1"/>
  <c r="AK57" i="7"/>
  <c r="J273" i="7" s="1"/>
  <c r="AK49" i="7"/>
  <c r="J265" i="7" s="1"/>
  <c r="AK48" i="7"/>
  <c r="J264" i="7" s="1"/>
  <c r="F265" i="7" l="1"/>
  <c r="AK265" i="7" s="1"/>
  <c r="AK14" i="7"/>
  <c r="F266" i="7" s="1"/>
  <c r="AK266" i="7" s="1"/>
  <c r="AK15" i="7"/>
  <c r="F267" i="7" s="1"/>
  <c r="AK267" i="7" s="1"/>
  <c r="AK16" i="7"/>
  <c r="F268" i="7" s="1"/>
  <c r="AK268" i="7" s="1"/>
  <c r="AK17" i="7"/>
  <c r="F269" i="7" s="1"/>
  <c r="AK269" i="7" s="1"/>
  <c r="AK18" i="7"/>
  <c r="F270" i="7" s="1"/>
  <c r="AK270" i="7" s="1"/>
  <c r="AK19" i="7"/>
  <c r="F271" i="7" s="1"/>
  <c r="AK271" i="7" s="1"/>
  <c r="AK20" i="7"/>
  <c r="F272" i="7" s="1"/>
  <c r="AK272" i="7" s="1"/>
  <c r="AK21" i="7"/>
  <c r="F273" i="7" s="1"/>
  <c r="AK273" i="7" s="1"/>
  <c r="AK22" i="7"/>
  <c r="F274" i="7" s="1"/>
  <c r="F278" i="7"/>
  <c r="AK278" i="7" s="1"/>
  <c r="AK27" i="7"/>
  <c r="F279" i="7" s="1"/>
  <c r="AK279" i="7" s="1"/>
  <c r="AK28" i="7"/>
  <c r="AK29" i="7"/>
  <c r="AK33" i="7"/>
  <c r="F281" i="7" s="1"/>
  <c r="AK281" i="7" s="1"/>
  <c r="AK34" i="7"/>
  <c r="F282" i="7" s="1"/>
  <c r="AK282" i="7" s="1"/>
  <c r="AK12" i="7"/>
  <c r="F264" i="7" s="1"/>
  <c r="AK264" i="7" s="1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D31" i="7"/>
  <c r="D40" i="7" s="1"/>
  <c r="AH40" i="7"/>
  <c r="AH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6" i="8"/>
  <c r="G6" i="8"/>
  <c r="F6" i="8"/>
  <c r="E6" i="8"/>
  <c r="D6" i="8"/>
  <c r="C6" i="8"/>
  <c r="B6" i="8"/>
  <c r="D11" i="7"/>
  <c r="E11" i="7" s="1"/>
  <c r="F11" i="7" s="1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AA11" i="7" s="1"/>
  <c r="AB11" i="7" s="1"/>
  <c r="AC11" i="7" s="1"/>
  <c r="AD11" i="7" s="1"/>
  <c r="AE11" i="7" s="1"/>
  <c r="AF11" i="7" s="1"/>
  <c r="AG11" i="7" s="1"/>
  <c r="D10" i="7"/>
  <c r="E10" i="7" l="1"/>
  <c r="E9" i="7" s="1"/>
  <c r="D262" i="7"/>
  <c r="AG41" i="7"/>
  <c r="AE41" i="7"/>
  <c r="AH41" i="7"/>
  <c r="AF41" i="7"/>
  <c r="Y41" i="7"/>
  <c r="X41" i="7"/>
  <c r="R41" i="7"/>
  <c r="Q41" i="7"/>
  <c r="K41" i="7"/>
  <c r="J41" i="7"/>
  <c r="W41" i="7"/>
  <c r="V41" i="7"/>
  <c r="AB41" i="7"/>
  <c r="AA41" i="7"/>
  <c r="AD41" i="7"/>
  <c r="AC41" i="7"/>
  <c r="Z41" i="7"/>
  <c r="U41" i="7"/>
  <c r="T41" i="7"/>
  <c r="S41" i="7"/>
  <c r="P41" i="7"/>
  <c r="O41" i="7"/>
  <c r="N41" i="7"/>
  <c r="M41" i="7"/>
  <c r="I41" i="7"/>
  <c r="H41" i="7"/>
  <c r="L41" i="7"/>
  <c r="E41" i="7"/>
  <c r="G41" i="7"/>
  <c r="F41" i="7"/>
  <c r="AF40" i="7"/>
  <c r="D9" i="7"/>
  <c r="AG40" i="7"/>
  <c r="AB40" i="7"/>
  <c r="S40" i="7"/>
  <c r="AA40" i="7"/>
  <c r="AE40" i="7"/>
  <c r="Y40" i="7"/>
  <c r="AD40" i="7"/>
  <c r="Q40" i="7"/>
  <c r="E40" i="7"/>
  <c r="X40" i="7"/>
  <c r="W40" i="7"/>
  <c r="V40" i="7"/>
  <c r="T40" i="7"/>
  <c r="O40" i="7"/>
  <c r="H40" i="7"/>
  <c r="R40" i="7"/>
  <c r="P40" i="7"/>
  <c r="K40" i="7"/>
  <c r="J40" i="7"/>
  <c r="I40" i="7"/>
  <c r="G40" i="7"/>
  <c r="AC40" i="7"/>
  <c r="Z40" i="7"/>
  <c r="U40" i="7"/>
  <c r="F40" i="7"/>
  <c r="N40" i="7"/>
  <c r="M40" i="7"/>
  <c r="L40" i="7"/>
  <c r="D47" i="7"/>
  <c r="E47" i="7" s="1"/>
  <c r="F47" i="7" s="1"/>
  <c r="G47" i="7" s="1"/>
  <c r="H47" i="7" s="1"/>
  <c r="I47" i="7" s="1"/>
  <c r="J47" i="7" s="1"/>
  <c r="K47" i="7" s="1"/>
  <c r="L47" i="7" s="1"/>
  <c r="M47" i="7" s="1"/>
  <c r="N47" i="7" s="1"/>
  <c r="O47" i="7" s="1"/>
  <c r="P47" i="7" s="1"/>
  <c r="Q47" i="7" s="1"/>
  <c r="R47" i="7" s="1"/>
  <c r="S47" i="7" s="1"/>
  <c r="T47" i="7" s="1"/>
  <c r="U47" i="7" s="1"/>
  <c r="V47" i="7" s="1"/>
  <c r="W47" i="7" s="1"/>
  <c r="X47" i="7" s="1"/>
  <c r="Y47" i="7" s="1"/>
  <c r="Z47" i="7" s="1"/>
  <c r="AA47" i="7" s="1"/>
  <c r="AB47" i="7" s="1"/>
  <c r="AC47" i="7" s="1"/>
  <c r="AD47" i="7" s="1"/>
  <c r="AE47" i="7" s="1"/>
  <c r="AF47" i="7" s="1"/>
  <c r="AG47" i="7" s="1"/>
  <c r="D83" i="7" s="1"/>
  <c r="M5" i="7"/>
  <c r="M4" i="7"/>
  <c r="M3" i="7"/>
  <c r="E83" i="7" l="1"/>
  <c r="D80" i="7"/>
  <c r="F10" i="7"/>
  <c r="AP229" i="7"/>
  <c r="AO230" i="7"/>
  <c r="AN231" i="7"/>
  <c r="AM232" i="7"/>
  <c r="AQ232" i="7"/>
  <c r="AP233" i="7"/>
  <c r="AO234" i="7"/>
  <c r="AN235" i="7"/>
  <c r="AM236" i="7"/>
  <c r="AQ236" i="7"/>
  <c r="AP237" i="7"/>
  <c r="AO238" i="7"/>
  <c r="AN242" i="7"/>
  <c r="AM243" i="7"/>
  <c r="AQ243" i="7"/>
  <c r="AP244" i="7"/>
  <c r="AO245" i="7"/>
  <c r="AN249" i="7"/>
  <c r="AM250" i="7"/>
  <c r="AQ250" i="7"/>
  <c r="AN228" i="7"/>
  <c r="AN214" i="7"/>
  <c r="AR214" i="7"/>
  <c r="AP213" i="7"/>
  <c r="AN207" i="7"/>
  <c r="AR207" i="7"/>
  <c r="AP208" i="7"/>
  <c r="AN209" i="7"/>
  <c r="AR209" i="7"/>
  <c r="AP206" i="7"/>
  <c r="AM193" i="7"/>
  <c r="AQ193" i="7"/>
  <c r="AO194" i="7"/>
  <c r="AM195" i="7"/>
  <c r="AQ195" i="7"/>
  <c r="AO196" i="7"/>
  <c r="AM197" i="7"/>
  <c r="AQ197" i="7"/>
  <c r="AO198" i="7"/>
  <c r="AM199" i="7"/>
  <c r="AQ199" i="7"/>
  <c r="AO200" i="7"/>
  <c r="AM201" i="7"/>
  <c r="AR201" i="7"/>
  <c r="AP202" i="7"/>
  <c r="AQ192" i="7"/>
  <c r="AM192" i="7"/>
  <c r="AQ173" i="7"/>
  <c r="AO178" i="7"/>
  <c r="AP177" i="7"/>
  <c r="AN171" i="7"/>
  <c r="AM172" i="7"/>
  <c r="AQ172" i="7"/>
  <c r="AP173" i="7"/>
  <c r="AO170" i="7"/>
  <c r="AO157" i="7"/>
  <c r="AN158" i="7"/>
  <c r="AM159" i="7"/>
  <c r="AQ159" i="7"/>
  <c r="AP160" i="7"/>
  <c r="AO161" i="7"/>
  <c r="AN162" i="7"/>
  <c r="AM163" i="7"/>
  <c r="AQ163" i="7"/>
  <c r="AP164" i="7"/>
  <c r="AP165" i="7"/>
  <c r="AO166" i="7"/>
  <c r="AP156" i="7"/>
  <c r="AM178" i="7"/>
  <c r="AQ177" i="7"/>
  <c r="AN177" i="7"/>
  <c r="AP171" i="7"/>
  <c r="AO172" i="7"/>
  <c r="AN173" i="7"/>
  <c r="AM170" i="7"/>
  <c r="AM157" i="7"/>
  <c r="AQ157" i="7"/>
  <c r="AO159" i="7"/>
  <c r="AM161" i="7"/>
  <c r="AQ161" i="7"/>
  <c r="AO163" i="7"/>
  <c r="AM166" i="7"/>
  <c r="AQ166" i="7"/>
  <c r="AN156" i="7"/>
  <c r="AO229" i="7"/>
  <c r="AM229" i="7"/>
  <c r="AQ229" i="7"/>
  <c r="AP230" i="7"/>
  <c r="AO231" i="7"/>
  <c r="AN232" i="7"/>
  <c r="AM233" i="7"/>
  <c r="AQ233" i="7"/>
  <c r="AP234" i="7"/>
  <c r="AO235" i="7"/>
  <c r="AN236" i="7"/>
  <c r="AM237" i="7"/>
  <c r="AQ237" i="7"/>
  <c r="AP238" i="7"/>
  <c r="AO242" i="7"/>
  <c r="AN243" i="7"/>
  <c r="AM244" i="7"/>
  <c r="AQ244" i="7"/>
  <c r="AP245" i="7"/>
  <c r="AO249" i="7"/>
  <c r="AN250" i="7"/>
  <c r="AQ228" i="7"/>
  <c r="AM228" i="7"/>
  <c r="AO214" i="7"/>
  <c r="AR213" i="7"/>
  <c r="AO213" i="7"/>
  <c r="AO207" i="7"/>
  <c r="AM208" i="7"/>
  <c r="AQ208" i="7"/>
  <c r="AO209" i="7"/>
  <c r="AQ206" i="7"/>
  <c r="AO206" i="7"/>
  <c r="AN193" i="7"/>
  <c r="AR193" i="7"/>
  <c r="AP194" i="7"/>
  <c r="AN195" i="7"/>
  <c r="AR195" i="7"/>
  <c r="AP196" i="7"/>
  <c r="AN197" i="7"/>
  <c r="AR197" i="7"/>
  <c r="AP198" i="7"/>
  <c r="AN199" i="7"/>
  <c r="AR199" i="7"/>
  <c r="AP200" i="7"/>
  <c r="AN201" i="7"/>
  <c r="AM202" i="7"/>
  <c r="AQ202" i="7"/>
  <c r="AP192" i="7"/>
  <c r="AQ164" i="7"/>
  <c r="AP178" i="7"/>
  <c r="AO177" i="7"/>
  <c r="AO171" i="7"/>
  <c r="AN172" i="7"/>
  <c r="AM173" i="7"/>
  <c r="AQ170" i="7"/>
  <c r="AN170" i="7"/>
  <c r="AP157" i="7"/>
  <c r="AO158" i="7"/>
  <c r="AN159" i="7"/>
  <c r="AM160" i="7"/>
  <c r="AQ160" i="7"/>
  <c r="AP161" i="7"/>
  <c r="AO162" i="7"/>
  <c r="AN163" i="7"/>
  <c r="AM164" i="7"/>
  <c r="AM165" i="7"/>
  <c r="AQ165" i="7"/>
  <c r="AP166" i="7"/>
  <c r="AO156" i="7"/>
  <c r="AN165" i="7"/>
  <c r="AN230" i="7"/>
  <c r="AN229" i="7"/>
  <c r="AM230" i="7"/>
  <c r="AQ230" i="7"/>
  <c r="AP231" i="7"/>
  <c r="AO232" i="7"/>
  <c r="AN233" i="7"/>
  <c r="AM234" i="7"/>
  <c r="AQ234" i="7"/>
  <c r="AP235" i="7"/>
  <c r="AO236" i="7"/>
  <c r="AN237" i="7"/>
  <c r="AM238" i="7"/>
  <c r="AQ238" i="7"/>
  <c r="AP242" i="7"/>
  <c r="AO243" i="7"/>
  <c r="AN244" i="7"/>
  <c r="AM245" i="7"/>
  <c r="AQ245" i="7"/>
  <c r="AP249" i="7"/>
  <c r="AO250" i="7"/>
  <c r="AP228" i="7"/>
  <c r="AP214" i="7"/>
  <c r="AM213" i="7"/>
  <c r="AN213" i="7"/>
  <c r="AP207" i="7"/>
  <c r="AN208" i="7"/>
  <c r="AR208" i="7"/>
  <c r="AP209" i="7"/>
  <c r="AM206" i="7"/>
  <c r="AN206" i="7"/>
  <c r="AO193" i="7"/>
  <c r="AM194" i="7"/>
  <c r="AQ194" i="7"/>
  <c r="AO195" i="7"/>
  <c r="AM196" i="7"/>
  <c r="AQ196" i="7"/>
  <c r="AO197" i="7"/>
  <c r="AM198" i="7"/>
  <c r="AQ198" i="7"/>
  <c r="AO199" i="7"/>
  <c r="AM200" i="7"/>
  <c r="AQ200" i="7"/>
  <c r="AO201" i="7"/>
  <c r="AN202" i="7"/>
  <c r="AR202" i="7"/>
  <c r="AO192" i="7"/>
  <c r="AP158" i="7"/>
  <c r="AN160" i="7"/>
  <c r="AP162" i="7"/>
  <c r="AN164" i="7"/>
  <c r="AO233" i="7"/>
  <c r="AP236" i="7"/>
  <c r="AQ242" i="7"/>
  <c r="AM249" i="7"/>
  <c r="AM207" i="7"/>
  <c r="AQ209" i="7"/>
  <c r="AN194" i="7"/>
  <c r="AR196" i="7"/>
  <c r="AP199" i="7"/>
  <c r="AO202" i="7"/>
  <c r="AM171" i="7"/>
  <c r="AP170" i="7"/>
  <c r="AP159" i="7"/>
  <c r="AQ162" i="7"/>
  <c r="AN166" i="7"/>
  <c r="AM214" i="7"/>
  <c r="AQ207" i="7"/>
  <c r="AR206" i="7"/>
  <c r="AR194" i="7"/>
  <c r="AP197" i="7"/>
  <c r="AR192" i="7"/>
  <c r="AQ178" i="7"/>
  <c r="AQ171" i="7"/>
  <c r="AO160" i="7"/>
  <c r="AP163" i="7"/>
  <c r="AO165" i="7"/>
  <c r="AM231" i="7"/>
  <c r="AN234" i="7"/>
  <c r="AO237" i="7"/>
  <c r="AP243" i="7"/>
  <c r="AQ249" i="7"/>
  <c r="AN200" i="7"/>
  <c r="AN157" i="7"/>
  <c r="AQ156" i="7"/>
  <c r="AQ231" i="7"/>
  <c r="AM235" i="7"/>
  <c r="AN238" i="7"/>
  <c r="AO244" i="7"/>
  <c r="AP250" i="7"/>
  <c r="AQ214" i="7"/>
  <c r="AO208" i="7"/>
  <c r="AQ201" i="7"/>
  <c r="AP195" i="7"/>
  <c r="AN198" i="7"/>
  <c r="AR200" i="7"/>
  <c r="AN192" i="7"/>
  <c r="AN178" i="7"/>
  <c r="AP172" i="7"/>
  <c r="AM158" i="7"/>
  <c r="AN161" i="7"/>
  <c r="AO164" i="7"/>
  <c r="AM156" i="7"/>
  <c r="AP232" i="7"/>
  <c r="AQ235" i="7"/>
  <c r="AM242" i="7"/>
  <c r="AN245" i="7"/>
  <c r="AO228" i="7"/>
  <c r="AQ213" i="7"/>
  <c r="AM209" i="7"/>
  <c r="AP193" i="7"/>
  <c r="AN196" i="7"/>
  <c r="AR198" i="7"/>
  <c r="AP201" i="7"/>
  <c r="AM177" i="7"/>
  <c r="AO173" i="7"/>
  <c r="AQ158" i="7"/>
  <c r="AM162" i="7"/>
  <c r="AM134" i="7"/>
  <c r="AO120" i="7"/>
  <c r="AM122" i="7"/>
  <c r="AM125" i="7"/>
  <c r="AM129" i="7"/>
  <c r="AN98" i="7"/>
  <c r="AM88" i="7"/>
  <c r="AM92" i="7"/>
  <c r="AQ84" i="7"/>
  <c r="AM70" i="7"/>
  <c r="AQ70" i="7"/>
  <c r="AN63" i="7"/>
  <c r="AM64" i="7"/>
  <c r="AQ64" i="7"/>
  <c r="AP65" i="7"/>
  <c r="AP69" i="7"/>
  <c r="AO62" i="7"/>
  <c r="AO48" i="7"/>
  <c r="AN49" i="7"/>
  <c r="AM50" i="7"/>
  <c r="AQ50" i="7"/>
  <c r="AP51" i="7"/>
  <c r="AO52" i="7"/>
  <c r="AN53" i="7"/>
  <c r="AM54" i="7"/>
  <c r="AQ54" i="7"/>
  <c r="AP55" i="7"/>
  <c r="AO56" i="7"/>
  <c r="AN57" i="7"/>
  <c r="AM58" i="7"/>
  <c r="AQ58" i="7"/>
  <c r="AM12" i="7"/>
  <c r="AP34" i="7"/>
  <c r="AQ28" i="7"/>
  <c r="AN26" i="7"/>
  <c r="AO27" i="7"/>
  <c r="AN28" i="7"/>
  <c r="AM29" i="7"/>
  <c r="AQ29" i="7"/>
  <c r="AQ26" i="7"/>
  <c r="AR21" i="7"/>
  <c r="AN12" i="7"/>
  <c r="AP13" i="7"/>
  <c r="AO14" i="7"/>
  <c r="AM15" i="7"/>
  <c r="AQ15" i="7"/>
  <c r="AO16" i="7"/>
  <c r="AM17" i="7"/>
  <c r="AQ17" i="7"/>
  <c r="AO18" i="7"/>
  <c r="AM19" i="7"/>
  <c r="AQ19" i="7"/>
  <c r="AO20" i="7"/>
  <c r="AM21" i="7"/>
  <c r="AQ21" i="7"/>
  <c r="AP22" i="7"/>
  <c r="AO141" i="7"/>
  <c r="AN121" i="7"/>
  <c r="AR121" i="7"/>
  <c r="AR122" i="7"/>
  <c r="AQ123" i="7"/>
  <c r="AR124" i="7"/>
  <c r="AQ125" i="7"/>
  <c r="AP126" i="7"/>
  <c r="AO127" i="7"/>
  <c r="AN128" i="7"/>
  <c r="AR128" i="7"/>
  <c r="AQ129" i="7"/>
  <c r="AP130" i="7"/>
  <c r="AR142" i="7"/>
  <c r="AR120" i="7"/>
  <c r="AN120" i="7"/>
  <c r="AM136" i="7"/>
  <c r="AM121" i="7"/>
  <c r="AM126" i="7"/>
  <c r="AM130" i="7"/>
  <c r="AM85" i="7"/>
  <c r="AM89" i="7"/>
  <c r="AM93" i="7"/>
  <c r="AP84" i="7"/>
  <c r="AN70" i="7"/>
  <c r="AQ69" i="7"/>
  <c r="AO63" i="7"/>
  <c r="AN64" i="7"/>
  <c r="AM65" i="7"/>
  <c r="AQ65" i="7"/>
  <c r="AO69" i="7"/>
  <c r="AN62" i="7"/>
  <c r="AN48" i="7"/>
  <c r="AO49" i="7"/>
  <c r="AN50" i="7"/>
  <c r="AM51" i="7"/>
  <c r="AQ51" i="7"/>
  <c r="AP52" i="7"/>
  <c r="AO53" i="7"/>
  <c r="AN54" i="7"/>
  <c r="AM55" i="7"/>
  <c r="AQ55" i="7"/>
  <c r="AP56" i="7"/>
  <c r="AO57" i="7"/>
  <c r="AN58" i="7"/>
  <c r="AO33" i="7"/>
  <c r="AM34" i="7"/>
  <c r="AQ34" i="7"/>
  <c r="AP33" i="7"/>
  <c r="AM26" i="7"/>
  <c r="AQ27" i="7"/>
  <c r="AO28" i="7"/>
  <c r="AN29" i="7"/>
  <c r="AR33" i="7"/>
  <c r="AP26" i="7"/>
  <c r="AR13" i="7"/>
  <c r="AM13" i="7"/>
  <c r="AQ13" i="7"/>
  <c r="AP14" i="7"/>
  <c r="AN15" i="7"/>
  <c r="AR15" i="7"/>
  <c r="AP16" i="7"/>
  <c r="AN17" i="7"/>
  <c r="AR17" i="7"/>
  <c r="AP18" i="7"/>
  <c r="AN19" i="7"/>
  <c r="AR19" i="7"/>
  <c r="AP20" i="7"/>
  <c r="AN21" i="7"/>
  <c r="AM22" i="7"/>
  <c r="AQ22" i="7"/>
  <c r="AO135" i="7"/>
  <c r="AO121" i="7"/>
  <c r="AO122" i="7"/>
  <c r="AN123" i="7"/>
  <c r="AR123" i="7"/>
  <c r="AN125" i="7"/>
  <c r="AR125" i="7"/>
  <c r="AQ126" i="7"/>
  <c r="AP127" i="7"/>
  <c r="AO128" i="7"/>
  <c r="AN129" i="7"/>
  <c r="AR129" i="7"/>
  <c r="AQ130" i="7"/>
  <c r="AJ244" i="7"/>
  <c r="AJ237" i="7"/>
  <c r="AB273" i="7" s="1"/>
  <c r="AJ233" i="7"/>
  <c r="AB269" i="7" s="1"/>
  <c r="AJ229" i="7"/>
  <c r="AB265" i="7" s="1"/>
  <c r="AJ209" i="7"/>
  <c r="AJ202" i="7"/>
  <c r="X274" i="7" s="1"/>
  <c r="AJ198" i="7"/>
  <c r="X270" i="7" s="1"/>
  <c r="AJ194" i="7"/>
  <c r="X266" i="7" s="1"/>
  <c r="AM141" i="7"/>
  <c r="AQ120" i="7"/>
  <c r="AM120" i="7"/>
  <c r="AQ124" i="7"/>
  <c r="AM123" i="7"/>
  <c r="AM127" i="7"/>
  <c r="AM105" i="7"/>
  <c r="AM86" i="7"/>
  <c r="AM90" i="7"/>
  <c r="AM94" i="7"/>
  <c r="AO84" i="7"/>
  <c r="AO70" i="7"/>
  <c r="AM69" i="7"/>
  <c r="AP63" i="7"/>
  <c r="AO64" i="7"/>
  <c r="AN65" i="7"/>
  <c r="AQ62" i="7"/>
  <c r="AN69" i="7"/>
  <c r="AQ48" i="7"/>
  <c r="AM48" i="7"/>
  <c r="AP49" i="7"/>
  <c r="AO50" i="7"/>
  <c r="AN51" i="7"/>
  <c r="AM52" i="7"/>
  <c r="AQ52" i="7"/>
  <c r="AP53" i="7"/>
  <c r="AO54" i="7"/>
  <c r="AN55" i="7"/>
  <c r="AM56" i="7"/>
  <c r="AQ56" i="7"/>
  <c r="AP57" i="7"/>
  <c r="AO58" i="7"/>
  <c r="AP27" i="7"/>
  <c r="AN34" i="7"/>
  <c r="AR34" i="7"/>
  <c r="AM33" i="7"/>
  <c r="AM27" i="7"/>
  <c r="AR27" i="7"/>
  <c r="AP28" i="7"/>
  <c r="AO29" i="7"/>
  <c r="AQ33" i="7"/>
  <c r="AO26" i="7"/>
  <c r="AQ12" i="7"/>
  <c r="AN13" i="7"/>
  <c r="AM14" i="7"/>
  <c r="AQ14" i="7"/>
  <c r="AO15" i="7"/>
  <c r="AM16" i="7"/>
  <c r="AQ16" i="7"/>
  <c r="AO17" i="7"/>
  <c r="AM18" i="7"/>
  <c r="AQ18" i="7"/>
  <c r="AO19" i="7"/>
  <c r="AM20" i="7"/>
  <c r="AQ20" i="7"/>
  <c r="AO21" i="7"/>
  <c r="AN22" i="7"/>
  <c r="AR22" i="7"/>
  <c r="AO134" i="7"/>
  <c r="AP121" i="7"/>
  <c r="AP122" i="7"/>
  <c r="AO123" i="7"/>
  <c r="AN124" i="7"/>
  <c r="AO125" i="7"/>
  <c r="AN126" i="7"/>
  <c r="AR126" i="7"/>
  <c r="AQ127" i="7"/>
  <c r="AP128" i="7"/>
  <c r="AO129" i="7"/>
  <c r="AN130" i="7"/>
  <c r="AR130" i="7"/>
  <c r="AJ250" i="7"/>
  <c r="AB282" i="7" s="1"/>
  <c r="AJ243" i="7"/>
  <c r="AJ236" i="7"/>
  <c r="AB272" i="7" s="1"/>
  <c r="AJ232" i="7"/>
  <c r="AB268" i="7" s="1"/>
  <c r="AJ228" i="7"/>
  <c r="AB264" i="7" s="1"/>
  <c r="AJ208" i="7"/>
  <c r="AJ201" i="7"/>
  <c r="X273" i="7" s="1"/>
  <c r="AJ197" i="7"/>
  <c r="X269" i="7" s="1"/>
  <c r="AJ193" i="7"/>
  <c r="X265" i="7" s="1"/>
  <c r="AJ173" i="7"/>
  <c r="T279" i="7" s="1"/>
  <c r="AJ166" i="7"/>
  <c r="T274" i="7" s="1"/>
  <c r="AJ162" i="7"/>
  <c r="T270" i="7" s="1"/>
  <c r="AJ158" i="7"/>
  <c r="T266" i="7" s="1"/>
  <c r="AJ141" i="7"/>
  <c r="P281" i="7" s="1"/>
  <c r="AR136" i="7"/>
  <c r="AN122" i="7"/>
  <c r="AM87" i="7"/>
  <c r="AP70" i="7"/>
  <c r="AO65" i="7"/>
  <c r="AM49" i="7"/>
  <c r="AN52" i="7"/>
  <c r="AO55" i="7"/>
  <c r="AP58" i="7"/>
  <c r="AR26" i="7"/>
  <c r="AP29" i="7"/>
  <c r="AO13" i="7"/>
  <c r="AN16" i="7"/>
  <c r="AR18" i="7"/>
  <c r="AP21" i="7"/>
  <c r="AQ121" i="7"/>
  <c r="AP125" i="7"/>
  <c r="AQ128" i="7"/>
  <c r="AJ242" i="7"/>
  <c r="AJ231" i="7"/>
  <c r="AB267" i="7" s="1"/>
  <c r="AJ207" i="7"/>
  <c r="AJ196" i="7"/>
  <c r="X268" i="7" s="1"/>
  <c r="AJ177" i="7"/>
  <c r="T281" i="7" s="1"/>
  <c r="AJ165" i="7"/>
  <c r="T273" i="7" s="1"/>
  <c r="AJ160" i="7"/>
  <c r="T268" i="7" s="1"/>
  <c r="AJ142" i="7"/>
  <c r="AJ134" i="7"/>
  <c r="AJ127" i="7"/>
  <c r="P271" i="7" s="1"/>
  <c r="AJ123" i="7"/>
  <c r="P267" i="7" s="1"/>
  <c r="AJ105" i="7"/>
  <c r="L281" i="7" s="1"/>
  <c r="AJ98" i="7"/>
  <c r="L276" i="7" s="1"/>
  <c r="AJ91" i="7"/>
  <c r="L271" i="7" s="1"/>
  <c r="AJ87" i="7"/>
  <c r="L267" i="7" s="1"/>
  <c r="AJ70" i="7"/>
  <c r="AJ63" i="7"/>
  <c r="H277" i="7" s="1"/>
  <c r="AJ56" i="7"/>
  <c r="H272" i="7" s="1"/>
  <c r="AJ52" i="7"/>
  <c r="H268" i="7" s="1"/>
  <c r="AJ48" i="7"/>
  <c r="H264" i="7" s="1"/>
  <c r="AJ13" i="7"/>
  <c r="D265" i="7" s="1"/>
  <c r="AJ17" i="7"/>
  <c r="D269" i="7" s="1"/>
  <c r="AJ22" i="7"/>
  <c r="D274" i="7" s="1"/>
  <c r="AJ34" i="7"/>
  <c r="D282" i="7" s="1"/>
  <c r="AO142" i="7"/>
  <c r="AR141" i="7"/>
  <c r="AN135" i="7"/>
  <c r="AN136" i="7"/>
  <c r="AM137" i="7"/>
  <c r="AR137" i="7"/>
  <c r="AP106" i="7"/>
  <c r="AN106" i="7"/>
  <c r="AP105" i="7"/>
  <c r="AN100" i="7"/>
  <c r="AQ99" i="7"/>
  <c r="AM101" i="7"/>
  <c r="AQ98" i="7"/>
  <c r="AO85" i="7"/>
  <c r="AP86" i="7"/>
  <c r="AP87" i="7"/>
  <c r="AQ88" i="7"/>
  <c r="AQ89" i="7"/>
  <c r="AQ90" i="7"/>
  <c r="AQ91" i="7"/>
  <c r="AQ92" i="7"/>
  <c r="AQ93" i="7"/>
  <c r="AQ94" i="7"/>
  <c r="AJ178" i="7"/>
  <c r="AJ170" i="7"/>
  <c r="AJ161" i="7"/>
  <c r="T269" i="7" s="1"/>
  <c r="AJ128" i="7"/>
  <c r="P272" i="7" s="1"/>
  <c r="AJ88" i="7"/>
  <c r="L268" i="7" s="1"/>
  <c r="AP120" i="7"/>
  <c r="AM124" i="7"/>
  <c r="AM91" i="7"/>
  <c r="AM63" i="7"/>
  <c r="AM62" i="7"/>
  <c r="AQ49" i="7"/>
  <c r="AM53" i="7"/>
  <c r="AN56" i="7"/>
  <c r="AP12" i="7"/>
  <c r="AN27" i="7"/>
  <c r="AN33" i="7"/>
  <c r="AN14" i="7"/>
  <c r="AR16" i="7"/>
  <c r="AP19" i="7"/>
  <c r="AO22" i="7"/>
  <c r="AQ122" i="7"/>
  <c r="AO126" i="7"/>
  <c r="AP129" i="7"/>
  <c r="AJ238" i="7"/>
  <c r="AB274" i="7" s="1"/>
  <c r="AJ230" i="7"/>
  <c r="AB266" i="7" s="1"/>
  <c r="AJ206" i="7"/>
  <c r="AJ195" i="7"/>
  <c r="X267" i="7" s="1"/>
  <c r="AJ172" i="7"/>
  <c r="AJ164" i="7"/>
  <c r="T272" i="7" s="1"/>
  <c r="AJ159" i="7"/>
  <c r="T267" i="7" s="1"/>
  <c r="AJ137" i="7"/>
  <c r="P279" i="7" s="1"/>
  <c r="AJ130" i="7"/>
  <c r="P274" i="7" s="1"/>
  <c r="AJ126" i="7"/>
  <c r="P270" i="7" s="1"/>
  <c r="AJ122" i="7"/>
  <c r="P266" i="7" s="1"/>
  <c r="AJ101" i="7"/>
  <c r="AJ94" i="7"/>
  <c r="L274" i="7" s="1"/>
  <c r="AJ90" i="7"/>
  <c r="L270" i="7" s="1"/>
  <c r="AJ86" i="7"/>
  <c r="L266" i="7" s="1"/>
  <c r="AJ69" i="7"/>
  <c r="H281" i="7" s="1"/>
  <c r="AJ62" i="7"/>
  <c r="H276" i="7" s="1"/>
  <c r="AJ55" i="7"/>
  <c r="H271" i="7" s="1"/>
  <c r="AJ51" i="7"/>
  <c r="H267" i="7" s="1"/>
  <c r="AJ33" i="7"/>
  <c r="D281" i="7" s="1"/>
  <c r="AJ14" i="7"/>
  <c r="D266" i="7" s="1"/>
  <c r="AJ18" i="7"/>
  <c r="D270" i="7" s="1"/>
  <c r="AJ27" i="7"/>
  <c r="D277" i="7" s="1"/>
  <c r="AJ12" i="7"/>
  <c r="D264" i="7" s="1"/>
  <c r="AP142" i="7"/>
  <c r="AQ141" i="7"/>
  <c r="AP135" i="7"/>
  <c r="AO136" i="7"/>
  <c r="AN137" i="7"/>
  <c r="AR134" i="7"/>
  <c r="AO100" i="7"/>
  <c r="AP99" i="7"/>
  <c r="AO106" i="7"/>
  <c r="AO105" i="7"/>
  <c r="AN99" i="7"/>
  <c r="AM100" i="7"/>
  <c r="AO101" i="7"/>
  <c r="AP98" i="7"/>
  <c r="AP85" i="7"/>
  <c r="AQ86" i="7"/>
  <c r="AQ87" i="7"/>
  <c r="AN89" i="7"/>
  <c r="AN90" i="7"/>
  <c r="AN91" i="7"/>
  <c r="AN92" i="7"/>
  <c r="AN93" i="7"/>
  <c r="AN94" i="7"/>
  <c r="AR127" i="7"/>
  <c r="AJ245" i="7"/>
  <c r="AB279" i="7" s="1"/>
  <c r="AJ234" i="7"/>
  <c r="AB270" i="7" s="1"/>
  <c r="AJ213" i="7"/>
  <c r="X281" i="7" s="1"/>
  <c r="AJ199" i="7"/>
  <c r="X271" i="7" s="1"/>
  <c r="AJ156" i="7"/>
  <c r="T264" i="7" s="1"/>
  <c r="AJ106" i="7"/>
  <c r="L282" i="7" s="1"/>
  <c r="AJ99" i="7"/>
  <c r="L277" i="7" s="1"/>
  <c r="AJ92" i="7"/>
  <c r="L272" i="7" s="1"/>
  <c r="AJ64" i="7"/>
  <c r="H278" i="7" s="1"/>
  <c r="AJ57" i="7"/>
  <c r="H273" i="7" s="1"/>
  <c r="AJ53" i="7"/>
  <c r="H269" i="7" s="1"/>
  <c r="AJ49" i="7"/>
  <c r="H265" i="7" s="1"/>
  <c r="AJ21" i="7"/>
  <c r="D273" i="7" s="1"/>
  <c r="AJ16" i="7"/>
  <c r="D268" i="7" s="1"/>
  <c r="AJ20" i="7"/>
  <c r="D272" i="7" s="1"/>
  <c r="AJ29" i="7"/>
  <c r="D279" i="7" s="1"/>
  <c r="AM142" i="7"/>
  <c r="AN141" i="7"/>
  <c r="AM135" i="7"/>
  <c r="AJ121" i="7"/>
  <c r="P265" i="7" s="1"/>
  <c r="AM128" i="7"/>
  <c r="AM84" i="7"/>
  <c r="AQ63" i="7"/>
  <c r="AP62" i="7"/>
  <c r="AP50" i="7"/>
  <c r="AQ53" i="7"/>
  <c r="AM57" i="7"/>
  <c r="AO34" i="7"/>
  <c r="AM28" i="7"/>
  <c r="AR12" i="7"/>
  <c r="AR14" i="7"/>
  <c r="AP17" i="7"/>
  <c r="AN20" i="7"/>
  <c r="AN142" i="7"/>
  <c r="AP124" i="7"/>
  <c r="AP123" i="7"/>
  <c r="AN127" i="7"/>
  <c r="AO130" i="7"/>
  <c r="AJ249" i="7"/>
  <c r="AB281" i="7" s="1"/>
  <c r="AJ235" i="7"/>
  <c r="AB271" i="7" s="1"/>
  <c r="AJ214" i="7"/>
  <c r="X282" i="7" s="1"/>
  <c r="AJ200" i="7"/>
  <c r="X272" i="7" s="1"/>
  <c r="AJ192" i="7"/>
  <c r="X264" i="7" s="1"/>
  <c r="AJ171" i="7"/>
  <c r="AJ163" i="7"/>
  <c r="T271" i="7" s="1"/>
  <c r="AJ157" i="7"/>
  <c r="T265" i="7" s="1"/>
  <c r="AJ136" i="7"/>
  <c r="AJ129" i="7"/>
  <c r="P273" i="7" s="1"/>
  <c r="AJ125" i="7"/>
  <c r="P269" i="7" s="1"/>
  <c r="AJ120" i="7"/>
  <c r="P264" i="7" s="1"/>
  <c r="AJ100" i="7"/>
  <c r="L278" i="7" s="1"/>
  <c r="AJ93" i="7"/>
  <c r="L273" i="7" s="1"/>
  <c r="AJ89" i="7"/>
  <c r="L269" i="7" s="1"/>
  <c r="AJ85" i="7"/>
  <c r="L265" i="7" s="1"/>
  <c r="AJ65" i="7"/>
  <c r="H279" i="7" s="1"/>
  <c r="AJ58" i="7"/>
  <c r="H274" i="7" s="1"/>
  <c r="AJ54" i="7"/>
  <c r="H270" i="7" s="1"/>
  <c r="AJ50" i="7"/>
  <c r="H266" i="7" s="1"/>
  <c r="AJ26" i="7"/>
  <c r="D276" i="7" s="1"/>
  <c r="AJ15" i="7"/>
  <c r="D267" i="7" s="1"/>
  <c r="AJ19" i="7"/>
  <c r="D271" i="7" s="1"/>
  <c r="AJ28" i="7"/>
  <c r="D278" i="7" s="1"/>
  <c r="AP137" i="7"/>
  <c r="AQ142" i="7"/>
  <c r="AP141" i="7"/>
  <c r="AQ135" i="7"/>
  <c r="AP136" i="7"/>
  <c r="AO137" i="7"/>
  <c r="AQ134" i="7"/>
  <c r="AN88" i="7"/>
  <c r="AO86" i="7"/>
  <c r="AQ106" i="7"/>
  <c r="AN105" i="7"/>
  <c r="AM99" i="7"/>
  <c r="AP100" i="7"/>
  <c r="AP101" i="7"/>
  <c r="AO98" i="7"/>
  <c r="AQ85" i="7"/>
  <c r="AN87" i="7"/>
  <c r="AO88" i="7"/>
  <c r="AO89" i="7"/>
  <c r="AO90" i="7"/>
  <c r="AO91" i="7"/>
  <c r="AO92" i="7"/>
  <c r="AO93" i="7"/>
  <c r="AO94" i="7"/>
  <c r="AM98" i="7"/>
  <c r="AN84" i="7"/>
  <c r="AP64" i="7"/>
  <c r="AP48" i="7"/>
  <c r="AO51" i="7"/>
  <c r="AP54" i="7"/>
  <c r="AQ57" i="7"/>
  <c r="AR29" i="7"/>
  <c r="AR28" i="7"/>
  <c r="AO12" i="7"/>
  <c r="AP15" i="7"/>
  <c r="AN18" i="7"/>
  <c r="AR20" i="7"/>
  <c r="AN134" i="7"/>
  <c r="AO124" i="7"/>
  <c r="AJ135" i="7"/>
  <c r="AJ124" i="7"/>
  <c r="P268" i="7" s="1"/>
  <c r="AJ84" i="7"/>
  <c r="L264" i="7" s="1"/>
  <c r="AQ136" i="7"/>
  <c r="AO99" i="7"/>
  <c r="AN86" i="7"/>
  <c r="AP90" i="7"/>
  <c r="AP94" i="7"/>
  <c r="AR135" i="7"/>
  <c r="AN101" i="7"/>
  <c r="AN85" i="7"/>
  <c r="AP93" i="7"/>
  <c r="AQ137" i="7"/>
  <c r="AM106" i="7"/>
  <c r="AQ100" i="7"/>
  <c r="AO87" i="7"/>
  <c r="AP91" i="7"/>
  <c r="AP89" i="7"/>
  <c r="AP134" i="7"/>
  <c r="AQ105" i="7"/>
  <c r="AQ101" i="7"/>
  <c r="AP88" i="7"/>
  <c r="AP92" i="7"/>
  <c r="AM169" i="7"/>
  <c r="AQ169" i="7"/>
  <c r="AN169" i="7"/>
  <c r="X279" i="7"/>
  <c r="T282" i="7"/>
  <c r="AQ167" i="7"/>
  <c r="AO169" i="7"/>
  <c r="AQ168" i="7"/>
  <c r="AP169" i="7"/>
  <c r="P282" i="7"/>
  <c r="AP167" i="7"/>
  <c r="AN167" i="7"/>
  <c r="AO168" i="7"/>
  <c r="AO167" i="7"/>
  <c r="AN168" i="7"/>
  <c r="AP168" i="7"/>
  <c r="L279" i="7"/>
  <c r="H282" i="7"/>
  <c r="G10" i="7"/>
  <c r="F9" i="7"/>
  <c r="F83" i="7" l="1"/>
  <c r="E80" i="7"/>
  <c r="AB277" i="7"/>
  <c r="AB276" i="7"/>
  <c r="AB278" i="7"/>
  <c r="X278" i="7"/>
  <c r="X277" i="7"/>
  <c r="X276" i="7"/>
  <c r="T277" i="7"/>
  <c r="T276" i="7"/>
  <c r="T278" i="7"/>
  <c r="P277" i="7"/>
  <c r="P276" i="7"/>
  <c r="P278" i="7"/>
  <c r="AI274" i="7"/>
  <c r="AI265" i="7"/>
  <c r="AI264" i="7"/>
  <c r="AI268" i="7"/>
  <c r="AI269" i="7"/>
  <c r="AI271" i="7"/>
  <c r="AI270" i="7"/>
  <c r="AI267" i="7"/>
  <c r="AI266" i="7"/>
  <c r="AI272" i="7"/>
  <c r="AI282" i="7"/>
  <c r="AI273" i="7"/>
  <c r="AI279" i="7"/>
  <c r="AI281" i="7"/>
  <c r="H10" i="7"/>
  <c r="G9" i="7"/>
  <c r="G83" i="7" l="1"/>
  <c r="F80" i="7"/>
  <c r="AR271" i="7"/>
  <c r="AM271" i="7"/>
  <c r="AN271" i="7" s="1"/>
  <c r="AR279" i="7"/>
  <c r="AM279" i="7"/>
  <c r="AN279" i="7" s="1"/>
  <c r="AR267" i="7"/>
  <c r="AM267" i="7"/>
  <c r="AN267" i="7" s="1"/>
  <c r="AR272" i="7"/>
  <c r="AM272" i="7"/>
  <c r="AN272" i="7" s="1"/>
  <c r="AR265" i="7"/>
  <c r="AM265" i="7"/>
  <c r="AN265" i="7" s="1"/>
  <c r="AR266" i="7"/>
  <c r="AM266" i="7"/>
  <c r="AN266" i="7" s="1"/>
  <c r="AR274" i="7"/>
  <c r="AM274" i="7"/>
  <c r="AR268" i="7"/>
  <c r="AM268" i="7"/>
  <c r="AN268" i="7" s="1"/>
  <c r="AR282" i="7"/>
  <c r="AM282" i="7"/>
  <c r="AR273" i="7"/>
  <c r="AM273" i="7"/>
  <c r="AN273" i="7" s="1"/>
  <c r="AR269" i="7"/>
  <c r="AM269" i="7"/>
  <c r="AN269" i="7" s="1"/>
  <c r="AR270" i="7"/>
  <c r="AM270" i="7"/>
  <c r="AN270" i="7" s="1"/>
  <c r="AR264" i="7"/>
  <c r="AM264" i="7"/>
  <c r="AN264" i="7" s="1"/>
  <c r="AR281" i="7"/>
  <c r="AM281" i="7"/>
  <c r="AN281" i="7" s="1"/>
  <c r="AI277" i="7"/>
  <c r="AI276" i="7"/>
  <c r="AI278" i="7"/>
  <c r="I10" i="7"/>
  <c r="H9" i="7"/>
  <c r="H83" i="7" l="1"/>
  <c r="G80" i="7"/>
  <c r="AR278" i="7"/>
  <c r="AM278" i="7"/>
  <c r="AN278" i="7" s="1"/>
  <c r="AR277" i="7"/>
  <c r="AM277" i="7"/>
  <c r="AN277" i="7" s="1"/>
  <c r="AR276" i="7"/>
  <c r="AM276" i="7"/>
  <c r="AN276" i="7" s="1"/>
  <c r="J10" i="7"/>
  <c r="I9" i="7"/>
  <c r="I83" i="7" l="1"/>
  <c r="H80" i="7"/>
  <c r="K10" i="7"/>
  <c r="J9" i="7"/>
  <c r="J83" i="7" l="1"/>
  <c r="I80" i="7"/>
  <c r="L10" i="7"/>
  <c r="K9" i="7"/>
  <c r="K83" i="7" l="1"/>
  <c r="J80" i="7"/>
  <c r="M10" i="7"/>
  <c r="L9" i="7"/>
  <c r="L83" i="7" l="1"/>
  <c r="K80" i="7"/>
  <c r="N10" i="7"/>
  <c r="M9" i="7"/>
  <c r="M83" i="7" l="1"/>
  <c r="L80" i="7"/>
  <c r="O10" i="7"/>
  <c r="N9" i="7"/>
  <c r="N83" i="7" l="1"/>
  <c r="M80" i="7"/>
  <c r="P10" i="7"/>
  <c r="O9" i="7"/>
  <c r="O83" i="7" l="1"/>
  <c r="N80" i="7"/>
  <c r="Q10" i="7"/>
  <c r="P9" i="7"/>
  <c r="P83" i="7" l="1"/>
  <c r="O80" i="7"/>
  <c r="R10" i="7"/>
  <c r="Q9" i="7"/>
  <c r="Q83" i="7" l="1"/>
  <c r="P80" i="7"/>
  <c r="S10" i="7"/>
  <c r="R9" i="7"/>
  <c r="R83" i="7" l="1"/>
  <c r="Q80" i="7"/>
  <c r="T10" i="7"/>
  <c r="S9" i="7"/>
  <c r="S83" i="7" l="1"/>
  <c r="R80" i="7"/>
  <c r="U10" i="7"/>
  <c r="T9" i="7"/>
  <c r="T83" i="7" l="1"/>
  <c r="S80" i="7"/>
  <c r="V10" i="7"/>
  <c r="U9" i="7"/>
  <c r="U83" i="7" l="1"/>
  <c r="T80" i="7"/>
  <c r="W10" i="7"/>
  <c r="V9" i="7"/>
  <c r="V83" i="7" l="1"/>
  <c r="U80" i="7"/>
  <c r="X10" i="7"/>
  <c r="W9" i="7"/>
  <c r="W83" i="7" l="1"/>
  <c r="V80" i="7"/>
  <c r="Y10" i="7"/>
  <c r="X9" i="7"/>
  <c r="X83" i="7" l="1"/>
  <c r="W80" i="7"/>
  <c r="Z10" i="7"/>
  <c r="Y9" i="7"/>
  <c r="Y83" i="7" l="1"/>
  <c r="X80" i="7"/>
  <c r="AA10" i="7"/>
  <c r="Z9" i="7"/>
  <c r="Z83" i="7" l="1"/>
  <c r="Y80" i="7"/>
  <c r="AB10" i="7"/>
  <c r="AA9" i="7"/>
  <c r="AA83" i="7" l="1"/>
  <c r="Z80" i="7"/>
  <c r="AC10" i="7"/>
  <c r="AB9" i="7"/>
  <c r="AB83" i="7" l="1"/>
  <c r="AA80" i="7"/>
  <c r="AD10" i="7"/>
  <c r="AC9" i="7"/>
  <c r="AC83" i="7" l="1"/>
  <c r="AB80" i="7"/>
  <c r="AE10" i="7"/>
  <c r="AD9" i="7"/>
  <c r="AD83" i="7" l="1"/>
  <c r="AC80" i="7"/>
  <c r="AF10" i="7"/>
  <c r="AE9" i="7"/>
  <c r="AE83" i="7" l="1"/>
  <c r="AD80" i="7"/>
  <c r="AG10" i="7"/>
  <c r="AF9" i="7"/>
  <c r="AF83" i="7" l="1"/>
  <c r="AE80" i="7"/>
  <c r="D46" i="7"/>
  <c r="H262" i="7" s="1"/>
  <c r="AH9" i="7"/>
  <c r="AG9" i="7"/>
  <c r="AG83" i="7" l="1"/>
  <c r="AF80" i="7"/>
  <c r="E46" i="7"/>
  <c r="D45" i="7"/>
  <c r="B46" i="7"/>
  <c r="AG80" i="7" l="1"/>
  <c r="D119" i="7"/>
  <c r="AH83" i="7"/>
  <c r="AH80" i="7" s="1"/>
  <c r="E45" i="7"/>
  <c r="F46" i="7"/>
  <c r="E119" i="7" l="1"/>
  <c r="D116" i="7"/>
  <c r="BT86" i="7"/>
  <c r="BT90" i="7"/>
  <c r="BT94" i="7"/>
  <c r="BT87" i="7"/>
  <c r="BT84" i="7"/>
  <c r="BT106" i="7"/>
  <c r="BT99" i="7"/>
  <c r="BT100" i="7"/>
  <c r="BT89" i="7"/>
  <c r="BT91" i="7"/>
  <c r="BT92" i="7"/>
  <c r="BT93" i="7"/>
  <c r="BT85" i="7"/>
  <c r="BT88" i="7"/>
  <c r="BT105" i="7"/>
  <c r="BT101" i="7"/>
  <c r="BT98" i="7"/>
  <c r="G46" i="7"/>
  <c r="F45" i="7"/>
  <c r="F119" i="7" l="1"/>
  <c r="E116" i="7"/>
  <c r="H46" i="7"/>
  <c r="G45" i="7"/>
  <c r="G119" i="7" l="1"/>
  <c r="F116" i="7"/>
  <c r="I46" i="7"/>
  <c r="H45" i="7"/>
  <c r="H119" i="7" l="1"/>
  <c r="G116" i="7"/>
  <c r="J46" i="7"/>
  <c r="I45" i="7"/>
  <c r="I119" i="7" l="1"/>
  <c r="H116" i="7"/>
  <c r="K46" i="7"/>
  <c r="J45" i="7"/>
  <c r="J119" i="7" l="1"/>
  <c r="I116" i="7"/>
  <c r="L46" i="7"/>
  <c r="K45" i="7"/>
  <c r="K119" i="7" l="1"/>
  <c r="J116" i="7"/>
  <c r="M46" i="7"/>
  <c r="L45" i="7"/>
  <c r="L119" i="7" l="1"/>
  <c r="K116" i="7"/>
  <c r="N46" i="7"/>
  <c r="M45" i="7"/>
  <c r="M119" i="7" l="1"/>
  <c r="L116" i="7"/>
  <c r="O46" i="7"/>
  <c r="N45" i="7"/>
  <c r="N119" i="7" l="1"/>
  <c r="M116" i="7"/>
  <c r="P46" i="7"/>
  <c r="O45" i="7"/>
  <c r="O119" i="7" l="1"/>
  <c r="N116" i="7"/>
  <c r="Q46" i="7"/>
  <c r="P45" i="7"/>
  <c r="P119" i="7" l="1"/>
  <c r="O116" i="7"/>
  <c r="R46" i="7"/>
  <c r="Q45" i="7"/>
  <c r="Q119" i="7" l="1"/>
  <c r="P116" i="7"/>
  <c r="S46" i="7"/>
  <c r="R45" i="7"/>
  <c r="R119" i="7" l="1"/>
  <c r="Q116" i="7"/>
  <c r="T46" i="7"/>
  <c r="S45" i="7"/>
  <c r="S119" i="7" l="1"/>
  <c r="R116" i="7"/>
  <c r="U46" i="7"/>
  <c r="T45" i="7"/>
  <c r="T119" i="7" l="1"/>
  <c r="S116" i="7"/>
  <c r="V46" i="7"/>
  <c r="U45" i="7"/>
  <c r="U119" i="7" l="1"/>
  <c r="T116" i="7"/>
  <c r="W46" i="7"/>
  <c r="V45" i="7"/>
  <c r="B3" i="1"/>
  <c r="B4" i="1"/>
  <c r="B6" i="1"/>
  <c r="B5" i="1"/>
  <c r="V119" i="7" l="1"/>
  <c r="U116" i="7"/>
  <c r="X46" i="7"/>
  <c r="W45" i="7"/>
  <c r="W119" i="7" l="1"/>
  <c r="V116" i="7"/>
  <c r="Y46" i="7"/>
  <c r="X45" i="7"/>
  <c r="B2" i="1"/>
  <c r="X119" i="7" l="1"/>
  <c r="W116" i="7"/>
  <c r="Z46" i="7"/>
  <c r="Y45" i="7"/>
  <c r="Y119" i="7" l="1"/>
  <c r="X116" i="7"/>
  <c r="AA46" i="7"/>
  <c r="Z45" i="7"/>
  <c r="Z119" i="7" l="1"/>
  <c r="Y116" i="7"/>
  <c r="AB46" i="7"/>
  <c r="AA45" i="7"/>
  <c r="AA119" i="7" l="1"/>
  <c r="Z116" i="7"/>
  <c r="AC46" i="7"/>
  <c r="AB45" i="7"/>
  <c r="AB119" i="7" l="1"/>
  <c r="AA116" i="7"/>
  <c r="AD46" i="7"/>
  <c r="AC45" i="7"/>
  <c r="AC119" i="7" l="1"/>
  <c r="AB116" i="7"/>
  <c r="AE46" i="7"/>
  <c r="AD45" i="7"/>
  <c r="AD119" i="7" l="1"/>
  <c r="AC116" i="7"/>
  <c r="AF46" i="7"/>
  <c r="AE45" i="7"/>
  <c r="AE119" i="7" l="1"/>
  <c r="AD116" i="7"/>
  <c r="AG46" i="7"/>
  <c r="AF45" i="7"/>
  <c r="AF119" i="7" l="1"/>
  <c r="AE116" i="7"/>
  <c r="AH46" i="7"/>
  <c r="AG45" i="7"/>
  <c r="AG119" i="7" l="1"/>
  <c r="AF116" i="7"/>
  <c r="AH45" i="7"/>
  <c r="D82" i="7"/>
  <c r="L262" i="7" s="1"/>
  <c r="AH119" i="7" l="1"/>
  <c r="AG116" i="7"/>
  <c r="D81" i="7"/>
  <c r="B82" i="7"/>
  <c r="E82" i="7"/>
  <c r="AH116" i="7" l="1"/>
  <c r="D155" i="7"/>
  <c r="F82" i="7"/>
  <c r="E81" i="7"/>
  <c r="BT142" i="7" l="1"/>
  <c r="BT128" i="7"/>
  <c r="BT122" i="7"/>
  <c r="BT127" i="7"/>
  <c r="BT125" i="7"/>
  <c r="BT137" i="7"/>
  <c r="BT134" i="7"/>
  <c r="BT124" i="7"/>
  <c r="BT129" i="7"/>
  <c r="BT130" i="7"/>
  <c r="BT141" i="7"/>
  <c r="BT120" i="7"/>
  <c r="BT135" i="7"/>
  <c r="BT123" i="7"/>
  <c r="BT126" i="7"/>
  <c r="BT121" i="7"/>
  <c r="BT136" i="7"/>
  <c r="E155" i="7"/>
  <c r="D152" i="7"/>
  <c r="G82" i="7"/>
  <c r="F81" i="7"/>
  <c r="F155" i="7" l="1"/>
  <c r="E152" i="7"/>
  <c r="G81" i="7"/>
  <c r="H82" i="7"/>
  <c r="G155" i="7" l="1"/>
  <c r="F152" i="7"/>
  <c r="H81" i="7"/>
  <c r="I82" i="7"/>
  <c r="H155" i="7" l="1"/>
  <c r="G152" i="7"/>
  <c r="J82" i="7"/>
  <c r="I81" i="7"/>
  <c r="I155" i="7" l="1"/>
  <c r="H152" i="7"/>
  <c r="K82" i="7"/>
  <c r="J81" i="7"/>
  <c r="J155" i="7" l="1"/>
  <c r="I152" i="7"/>
  <c r="L82" i="7"/>
  <c r="K81" i="7"/>
  <c r="K155" i="7" l="1"/>
  <c r="J152" i="7"/>
  <c r="M82" i="7"/>
  <c r="L81" i="7"/>
  <c r="L155" i="7" l="1"/>
  <c r="K152" i="7"/>
  <c r="M81" i="7"/>
  <c r="N82" i="7"/>
  <c r="M155" i="7" l="1"/>
  <c r="L152" i="7"/>
  <c r="N81" i="7"/>
  <c r="O82" i="7"/>
  <c r="N155" i="7" l="1"/>
  <c r="M152" i="7"/>
  <c r="P82" i="7"/>
  <c r="O81" i="7"/>
  <c r="O155" i="7" l="1"/>
  <c r="N152" i="7"/>
  <c r="Q82" i="7"/>
  <c r="P81" i="7"/>
  <c r="P155" i="7" l="1"/>
  <c r="O152" i="7"/>
  <c r="Q81" i="7"/>
  <c r="R82" i="7"/>
  <c r="Q155" i="7" l="1"/>
  <c r="P152" i="7"/>
  <c r="R81" i="7"/>
  <c r="S82" i="7"/>
  <c r="R155" i="7" l="1"/>
  <c r="Q152" i="7"/>
  <c r="S81" i="7"/>
  <c r="T82" i="7"/>
  <c r="S155" i="7" l="1"/>
  <c r="R152" i="7"/>
  <c r="T81" i="7"/>
  <c r="U82" i="7"/>
  <c r="T155" i="7" l="1"/>
  <c r="S152" i="7"/>
  <c r="V82" i="7"/>
  <c r="U81" i="7"/>
  <c r="U155" i="7" l="1"/>
  <c r="T152" i="7"/>
  <c r="V81" i="7"/>
  <c r="W82" i="7"/>
  <c r="V155" i="7" l="1"/>
  <c r="U152" i="7"/>
  <c r="W81" i="7"/>
  <c r="X82" i="7"/>
  <c r="W155" i="7" l="1"/>
  <c r="V152" i="7"/>
  <c r="X81" i="7"/>
  <c r="Y82" i="7"/>
  <c r="X155" i="7" l="1"/>
  <c r="W152" i="7"/>
  <c r="Z82" i="7"/>
  <c r="Y81" i="7"/>
  <c r="Y155" i="7" l="1"/>
  <c r="X152" i="7"/>
  <c r="AA82" i="7"/>
  <c r="Z81" i="7"/>
  <c r="Z155" i="7" l="1"/>
  <c r="Y152" i="7"/>
  <c r="AB82" i="7"/>
  <c r="AA81" i="7"/>
  <c r="AA155" i="7" l="1"/>
  <c r="Z152" i="7"/>
  <c r="AB81" i="7"/>
  <c r="AC82" i="7"/>
  <c r="AB155" i="7" l="1"/>
  <c r="AA152" i="7"/>
  <c r="AD82" i="7"/>
  <c r="AC81" i="7"/>
  <c r="AC155" i="7" l="1"/>
  <c r="AB152" i="7"/>
  <c r="AE82" i="7"/>
  <c r="AD81" i="7"/>
  <c r="AD155" i="7" l="1"/>
  <c r="AC152" i="7"/>
  <c r="AE81" i="7"/>
  <c r="AF82" i="7"/>
  <c r="AE155" i="7" l="1"/>
  <c r="AD152" i="7"/>
  <c r="AF81" i="7"/>
  <c r="AG82" i="7"/>
  <c r="AF155" i="7" l="1"/>
  <c r="AE152" i="7"/>
  <c r="D118" i="7"/>
  <c r="P262" i="7" s="1"/>
  <c r="AG81" i="7"/>
  <c r="AH82" i="7"/>
  <c r="AH81" i="7" s="1"/>
  <c r="AG155" i="7" l="1"/>
  <c r="AF152" i="7"/>
  <c r="B118" i="7"/>
  <c r="D117" i="7"/>
  <c r="E118" i="7"/>
  <c r="AH155" i="7" l="1"/>
  <c r="AG152" i="7"/>
  <c r="F118" i="7"/>
  <c r="E117" i="7"/>
  <c r="AH152" i="7" l="1"/>
  <c r="D191" i="7"/>
  <c r="G118" i="7"/>
  <c r="F117" i="7"/>
  <c r="E191" i="7" l="1"/>
  <c r="D188" i="7"/>
  <c r="BT173" i="7"/>
  <c r="BT171" i="7"/>
  <c r="BT178" i="7"/>
  <c r="BT172" i="7"/>
  <c r="BT165" i="7"/>
  <c r="BT177" i="7"/>
  <c r="BT163" i="7"/>
  <c r="BT158" i="7"/>
  <c r="BT160" i="7"/>
  <c r="BT161" i="7"/>
  <c r="BT162" i="7"/>
  <c r="BT166" i="7"/>
  <c r="BT274" i="7" s="1"/>
  <c r="BT157" i="7"/>
  <c r="BT156" i="7"/>
  <c r="BT170" i="7"/>
  <c r="BT159" i="7"/>
  <c r="BT164" i="7"/>
  <c r="G117" i="7"/>
  <c r="H118" i="7"/>
  <c r="F191" i="7" l="1"/>
  <c r="E188" i="7"/>
  <c r="H117" i="7"/>
  <c r="I118" i="7"/>
  <c r="G191" i="7" l="1"/>
  <c r="F188" i="7"/>
  <c r="J118" i="7"/>
  <c r="I117" i="7"/>
  <c r="H191" i="7" l="1"/>
  <c r="G188" i="7"/>
  <c r="J117" i="7"/>
  <c r="K118" i="7"/>
  <c r="I191" i="7" l="1"/>
  <c r="H188" i="7"/>
  <c r="K117" i="7"/>
  <c r="L118" i="7"/>
  <c r="J191" i="7" l="1"/>
  <c r="I188" i="7"/>
  <c r="L117" i="7"/>
  <c r="M118" i="7"/>
  <c r="K191" i="7" l="1"/>
  <c r="J188" i="7"/>
  <c r="N118" i="7"/>
  <c r="M117" i="7"/>
  <c r="L191" i="7" l="1"/>
  <c r="K188" i="7"/>
  <c r="O118" i="7"/>
  <c r="N117" i="7"/>
  <c r="M191" i="7" l="1"/>
  <c r="L188" i="7"/>
  <c r="O117" i="7"/>
  <c r="P118" i="7"/>
  <c r="N191" i="7" l="1"/>
  <c r="M188" i="7"/>
  <c r="P117" i="7"/>
  <c r="Q118" i="7"/>
  <c r="O191" i="7" l="1"/>
  <c r="N188" i="7"/>
  <c r="R118" i="7"/>
  <c r="Q117" i="7"/>
  <c r="P191" i="7" l="1"/>
  <c r="O188" i="7"/>
  <c r="S118" i="7"/>
  <c r="R117" i="7"/>
  <c r="Q191" i="7" l="1"/>
  <c r="P188" i="7"/>
  <c r="S117" i="7"/>
  <c r="T118" i="7"/>
  <c r="R191" i="7" l="1"/>
  <c r="Q188" i="7"/>
  <c r="U118" i="7"/>
  <c r="T117" i="7"/>
  <c r="S191" i="7" l="1"/>
  <c r="R188" i="7"/>
  <c r="U117" i="7"/>
  <c r="V118" i="7"/>
  <c r="T191" i="7" l="1"/>
  <c r="S188" i="7"/>
  <c r="V117" i="7"/>
  <c r="W118" i="7"/>
  <c r="U191" i="7" l="1"/>
  <c r="T188" i="7"/>
  <c r="W117" i="7"/>
  <c r="X118" i="7"/>
  <c r="V191" i="7" l="1"/>
  <c r="U188" i="7"/>
  <c r="X117" i="7"/>
  <c r="Y118" i="7"/>
  <c r="W191" i="7" l="1"/>
  <c r="V188" i="7"/>
  <c r="Z118" i="7"/>
  <c r="Y117" i="7"/>
  <c r="X191" i="7" l="1"/>
  <c r="W188" i="7"/>
  <c r="AA118" i="7"/>
  <c r="Z117" i="7"/>
  <c r="Y191" i="7" l="1"/>
  <c r="X188" i="7"/>
  <c r="AA117" i="7"/>
  <c r="AB118" i="7"/>
  <c r="Z191" i="7" l="1"/>
  <c r="Y188" i="7"/>
  <c r="AB117" i="7"/>
  <c r="AC118" i="7"/>
  <c r="AA191" i="7" l="1"/>
  <c r="Z188" i="7"/>
  <c r="AD118" i="7"/>
  <c r="AC117" i="7"/>
  <c r="AB191" i="7" l="1"/>
  <c r="AA188" i="7"/>
  <c r="AE118" i="7"/>
  <c r="AD117" i="7"/>
  <c r="AC191" i="7" l="1"/>
  <c r="AB188" i="7"/>
  <c r="AE117" i="7"/>
  <c r="AF118" i="7"/>
  <c r="AD191" i="7" l="1"/>
  <c r="AC188" i="7"/>
  <c r="AF117" i="7"/>
  <c r="AG118" i="7"/>
  <c r="AE191" i="7" l="1"/>
  <c r="AD188" i="7"/>
  <c r="AH118" i="7"/>
  <c r="AG117" i="7"/>
  <c r="AF191" i="7" l="1"/>
  <c r="AE188" i="7"/>
  <c r="D154" i="7"/>
  <c r="T262" i="7" s="1"/>
  <c r="AH117" i="7"/>
  <c r="AG191" i="7" l="1"/>
  <c r="AF188" i="7"/>
  <c r="E154" i="7"/>
  <c r="B154" i="7"/>
  <c r="D153" i="7"/>
  <c r="AG188" i="7" l="1"/>
  <c r="AH191" i="7"/>
  <c r="AH188" i="7" s="1"/>
  <c r="D227" i="7"/>
  <c r="F154" i="7"/>
  <c r="E153" i="7"/>
  <c r="D224" i="7" l="1"/>
  <c r="E227" i="7"/>
  <c r="BT196" i="7"/>
  <c r="BT206" i="7"/>
  <c r="BT207" i="7"/>
  <c r="BT200" i="7"/>
  <c r="BT198" i="7"/>
  <c r="BT193" i="7"/>
  <c r="BT192" i="7"/>
  <c r="BT214" i="7"/>
  <c r="BT194" i="7"/>
  <c r="BT201" i="7"/>
  <c r="BT197" i="7"/>
  <c r="BT195" i="7"/>
  <c r="BT208" i="7"/>
  <c r="BT209" i="7"/>
  <c r="BT213" i="7"/>
  <c r="BT199" i="7"/>
  <c r="G154" i="7"/>
  <c r="F153" i="7"/>
  <c r="F227" i="7" l="1"/>
  <c r="E224" i="7"/>
  <c r="G153" i="7"/>
  <c r="H154" i="7"/>
  <c r="G227" i="7" l="1"/>
  <c r="F224" i="7"/>
  <c r="H153" i="7"/>
  <c r="I154" i="7"/>
  <c r="H227" i="7" l="1"/>
  <c r="G224" i="7"/>
  <c r="J154" i="7"/>
  <c r="I153" i="7"/>
  <c r="I227" i="7" l="1"/>
  <c r="H224" i="7"/>
  <c r="K154" i="7"/>
  <c r="J153" i="7"/>
  <c r="J227" i="7" l="1"/>
  <c r="I224" i="7"/>
  <c r="L154" i="7"/>
  <c r="K153" i="7"/>
  <c r="K227" i="7" l="1"/>
  <c r="J224" i="7"/>
  <c r="M154" i="7"/>
  <c r="L153" i="7"/>
  <c r="L227" i="7" l="1"/>
  <c r="K224" i="7"/>
  <c r="N154" i="7"/>
  <c r="M153" i="7"/>
  <c r="M227" i="7" l="1"/>
  <c r="L224" i="7"/>
  <c r="O154" i="7"/>
  <c r="N153" i="7"/>
  <c r="N227" i="7" l="1"/>
  <c r="M224" i="7"/>
  <c r="O153" i="7"/>
  <c r="P154" i="7"/>
  <c r="O227" i="7" l="1"/>
  <c r="N224" i="7"/>
  <c r="P153" i="7"/>
  <c r="Q154" i="7"/>
  <c r="P227" i="7" l="1"/>
  <c r="O224" i="7"/>
  <c r="R154" i="7"/>
  <c r="Q153" i="7"/>
  <c r="Q227" i="7" l="1"/>
  <c r="P224" i="7"/>
  <c r="S154" i="7"/>
  <c r="R153" i="7"/>
  <c r="R227" i="7" l="1"/>
  <c r="Q224" i="7"/>
  <c r="S153" i="7"/>
  <c r="T154" i="7"/>
  <c r="S227" i="7" l="1"/>
  <c r="R224" i="7"/>
  <c r="T153" i="7"/>
  <c r="U154" i="7"/>
  <c r="T227" i="7" l="1"/>
  <c r="S224" i="7"/>
  <c r="V154" i="7"/>
  <c r="U153" i="7"/>
  <c r="U227" i="7" l="1"/>
  <c r="T224" i="7"/>
  <c r="W154" i="7"/>
  <c r="V153" i="7"/>
  <c r="V227" i="7" l="1"/>
  <c r="U224" i="7"/>
  <c r="W153" i="7"/>
  <c r="X154" i="7"/>
  <c r="W227" i="7" l="1"/>
  <c r="V224" i="7"/>
  <c r="X153" i="7"/>
  <c r="Y154" i="7"/>
  <c r="X227" i="7" l="1"/>
  <c r="W224" i="7"/>
  <c r="Z154" i="7"/>
  <c r="Y153" i="7"/>
  <c r="Y227" i="7" l="1"/>
  <c r="X224" i="7"/>
  <c r="AA154" i="7"/>
  <c r="Z153" i="7"/>
  <c r="Z227" i="7" l="1"/>
  <c r="Y224" i="7"/>
  <c r="AA153" i="7"/>
  <c r="AB154" i="7"/>
  <c r="AA227" i="7" l="1"/>
  <c r="Z224" i="7"/>
  <c r="AB153" i="7"/>
  <c r="AC154" i="7"/>
  <c r="AB227" i="7" l="1"/>
  <c r="AA224" i="7"/>
  <c r="AD154" i="7"/>
  <c r="AC153" i="7"/>
  <c r="AC227" i="7" l="1"/>
  <c r="AB224" i="7"/>
  <c r="AE154" i="7"/>
  <c r="AD153" i="7"/>
  <c r="AD227" i="7" l="1"/>
  <c r="AC224" i="7"/>
  <c r="AE153" i="7"/>
  <c r="AF154" i="7"/>
  <c r="AE227" i="7" l="1"/>
  <c r="AD224" i="7"/>
  <c r="AF153" i="7"/>
  <c r="AG154" i="7"/>
  <c r="AF227" i="7" l="1"/>
  <c r="AE224" i="7"/>
  <c r="AH154" i="7"/>
  <c r="AG153" i="7"/>
  <c r="AG227" i="7" l="1"/>
  <c r="AF224" i="7"/>
  <c r="D190" i="7"/>
  <c r="X262" i="7" s="1"/>
  <c r="AH153" i="7"/>
  <c r="AH227" i="7" l="1"/>
  <c r="AH224" i="7" s="1"/>
  <c r="AG224" i="7"/>
  <c r="E190" i="7"/>
  <c r="D189" i="7"/>
  <c r="B190" i="7"/>
  <c r="BT232" i="7" l="1"/>
  <c r="BT268" i="7" s="1"/>
  <c r="BT243" i="7"/>
  <c r="BT277" i="7" s="1"/>
  <c r="BT249" i="7"/>
  <c r="BT281" i="7" s="1"/>
  <c r="BT228" i="7"/>
  <c r="BT264" i="7" s="1"/>
  <c r="BT230" i="7"/>
  <c r="BT266" i="7" s="1"/>
  <c r="BT245" i="7"/>
  <c r="BT279" i="7" s="1"/>
  <c r="BT250" i="7"/>
  <c r="BT282" i="7" s="1"/>
  <c r="BT244" i="7"/>
  <c r="BT278" i="7" s="1"/>
  <c r="BT233" i="7"/>
  <c r="BT269" i="7" s="1"/>
  <c r="BT235" i="7"/>
  <c r="BT271" i="7" s="1"/>
  <c r="BT231" i="7"/>
  <c r="BT267" i="7" s="1"/>
  <c r="BT237" i="7"/>
  <c r="BT273" i="7" s="1"/>
  <c r="BT229" i="7"/>
  <c r="BT265" i="7" s="1"/>
  <c r="BT236" i="7"/>
  <c r="BT272" i="7" s="1"/>
  <c r="BT234" i="7"/>
  <c r="BT270" i="7" s="1"/>
  <c r="BT242" i="7"/>
  <c r="BT276" i="7" s="1"/>
  <c r="E189" i="7"/>
  <c r="F190" i="7"/>
  <c r="F189" i="7" l="1"/>
  <c r="G190" i="7"/>
  <c r="G189" i="7" l="1"/>
  <c r="H190" i="7"/>
  <c r="I190" i="7" l="1"/>
  <c r="H189" i="7"/>
  <c r="I189" i="7" l="1"/>
  <c r="J190" i="7"/>
  <c r="K190" i="7" l="1"/>
  <c r="J189" i="7"/>
  <c r="L190" i="7" l="1"/>
  <c r="K189" i="7"/>
  <c r="M190" i="7" l="1"/>
  <c r="L189" i="7"/>
  <c r="M189" i="7" l="1"/>
  <c r="N190" i="7"/>
  <c r="O190" i="7" l="1"/>
  <c r="N189" i="7"/>
  <c r="P190" i="7" l="1"/>
  <c r="O189" i="7"/>
  <c r="P189" i="7" l="1"/>
  <c r="Q190" i="7"/>
  <c r="Q189" i="7" l="1"/>
  <c r="R190" i="7"/>
  <c r="S190" i="7" l="1"/>
  <c r="R189" i="7"/>
  <c r="S189" i="7" l="1"/>
  <c r="T190" i="7"/>
  <c r="T189" i="7" l="1"/>
  <c r="U190" i="7"/>
  <c r="U189" i="7" l="1"/>
  <c r="V190" i="7"/>
  <c r="W190" i="7" l="1"/>
  <c r="V189" i="7"/>
  <c r="X190" i="7" l="1"/>
  <c r="W189" i="7"/>
  <c r="Y190" i="7" l="1"/>
  <c r="X189" i="7"/>
  <c r="Y189" i="7" l="1"/>
  <c r="Z190" i="7"/>
  <c r="Z189" i="7" l="1"/>
  <c r="AA190" i="7"/>
  <c r="AB190" i="7" l="1"/>
  <c r="AA189" i="7"/>
  <c r="AC190" i="7" l="1"/>
  <c r="AB189" i="7"/>
  <c r="AC189" i="7" l="1"/>
  <c r="AD190" i="7"/>
  <c r="AD189" i="7" l="1"/>
  <c r="AE190" i="7"/>
  <c r="AF190" i="7" l="1"/>
  <c r="AE189" i="7"/>
  <c r="AF189" i="7" l="1"/>
  <c r="AG190" i="7"/>
  <c r="D226" i="7" l="1"/>
  <c r="AB262" i="7" s="1"/>
  <c r="AG189" i="7"/>
  <c r="AH190" i="7"/>
  <c r="AH189" i="7" s="1"/>
  <c r="D225" i="7" l="1"/>
  <c r="B226" i="7"/>
  <c r="E226" i="7"/>
  <c r="F226" i="7" l="1"/>
  <c r="E225" i="7"/>
  <c r="F225" i="7" l="1"/>
  <c r="G226" i="7"/>
  <c r="H226" i="7" l="1"/>
  <c r="G225" i="7"/>
  <c r="H225" i="7" l="1"/>
  <c r="I226" i="7"/>
  <c r="J226" i="7" l="1"/>
  <c r="I225" i="7"/>
  <c r="K226" i="7" l="1"/>
  <c r="J225" i="7"/>
  <c r="L226" i="7" l="1"/>
  <c r="K225" i="7"/>
  <c r="L225" i="7" l="1"/>
  <c r="M226" i="7"/>
  <c r="N226" i="7" l="1"/>
  <c r="M225" i="7"/>
  <c r="N225" i="7" l="1"/>
  <c r="O226" i="7"/>
  <c r="P226" i="7" l="1"/>
  <c r="O225" i="7"/>
  <c r="P225" i="7" l="1"/>
  <c r="Q226" i="7"/>
  <c r="Q225" i="7" l="1"/>
  <c r="R226" i="7"/>
  <c r="S226" i="7" l="1"/>
  <c r="R225" i="7"/>
  <c r="T226" i="7" l="1"/>
  <c r="S225" i="7"/>
  <c r="U226" i="7" l="1"/>
  <c r="T225" i="7"/>
  <c r="U225" i="7" l="1"/>
  <c r="V226" i="7"/>
  <c r="W226" i="7" l="1"/>
  <c r="V225" i="7"/>
  <c r="X226" i="7" l="1"/>
  <c r="W225" i="7"/>
  <c r="X225" i="7" l="1"/>
  <c r="Y226" i="7"/>
  <c r="Y225" i="7" l="1"/>
  <c r="Z226" i="7"/>
  <c r="AA226" i="7" l="1"/>
  <c r="Z225" i="7"/>
  <c r="AB226" i="7" l="1"/>
  <c r="AA225" i="7"/>
  <c r="AB225" i="7" l="1"/>
  <c r="AC226" i="7"/>
  <c r="AD226" i="7" l="1"/>
  <c r="AC225" i="7"/>
  <c r="AD225" i="7" l="1"/>
  <c r="AE226" i="7"/>
  <c r="AF226" i="7" l="1"/>
  <c r="AE225" i="7"/>
  <c r="AF225" i="7" l="1"/>
  <c r="AG226" i="7"/>
  <c r="AG225" i="7" l="1"/>
  <c r="AH226" i="7"/>
  <c r="AH225" i="7" s="1"/>
  <c r="AM168" i="7"/>
  <c r="AM167" i="7"/>
  <c r="D181" i="7"/>
  <c r="D185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pompaero</author>
  </authors>
  <commentList>
    <comment ref="E17" authorId="0" shapeId="0" xr:uid="{77A28C04-031B-4C12-BF8F-16163751E1F1}">
      <text>
        <r>
          <rPr>
            <sz val="7"/>
            <color indexed="81"/>
            <rFont val="Tverdana"/>
          </rPr>
          <t>08:00-18:00</t>
        </r>
      </text>
    </comment>
    <comment ref="F17" authorId="0" shapeId="0" xr:uid="{855581C2-6FFD-434E-874C-443CCD585F17}">
      <text>
        <r>
          <rPr>
            <sz val="7"/>
            <color indexed="81"/>
            <rFont val="Tverdana"/>
          </rPr>
          <t>08:00-18:00</t>
        </r>
      </text>
    </comment>
    <comment ref="I17" authorId="0" shapeId="0" xr:uid="{3EA68766-C557-42D1-9EDA-CD999415E130}">
      <text>
        <r>
          <rPr>
            <sz val="7"/>
            <color indexed="81"/>
            <rFont val="Tverdana"/>
          </rPr>
          <t>08:00-20:00</t>
        </r>
      </text>
    </comment>
    <comment ref="J17" authorId="0" shapeId="0" xr:uid="{12B381E4-56A8-46DF-8286-6E1BE2B0E828}">
      <text>
        <r>
          <rPr>
            <sz val="7"/>
            <color indexed="81"/>
            <rFont val="Tverdana"/>
          </rPr>
          <t>09:00-17:30</t>
        </r>
      </text>
    </comment>
    <comment ref="K17" authorId="0" shapeId="0" xr:uid="{52401006-A595-4C0B-9955-18AC3CB3785E}">
      <text>
        <r>
          <rPr>
            <sz val="7"/>
            <color indexed="81"/>
            <rFont val="Tverdana"/>
          </rPr>
          <t>09:00-17:30</t>
        </r>
      </text>
    </comment>
    <comment ref="V69" authorId="0" shapeId="0" xr:uid="{00000000-0006-0000-0200-000001000000}">
      <text>
        <r>
          <rPr>
            <sz val="7"/>
            <color indexed="81"/>
            <rFont val="Tverdana"/>
          </rPr>
          <t>Repos av/ap CP</t>
        </r>
      </text>
    </comment>
    <comment ref="W69" authorId="0" shapeId="0" xr:uid="{00000000-0006-0000-0200-000002000000}">
      <text>
        <r>
          <rPr>
            <sz val="7"/>
            <color indexed="81"/>
            <rFont val="Tverdana"/>
          </rPr>
          <t>Repos av/ap CP</t>
        </r>
      </text>
    </comment>
    <comment ref="X69" authorId="0" shapeId="0" xr:uid="{00000000-0006-0000-0200-000003000000}">
      <text>
        <r>
          <rPr>
            <sz val="7"/>
            <color indexed="81"/>
            <rFont val="Tverdana"/>
          </rPr>
          <t>Congés 05:50</t>
        </r>
      </text>
    </comment>
    <comment ref="Y69" authorId="0" shapeId="0" xr:uid="{00000000-0006-0000-0200-000004000000}">
      <text>
        <r>
          <rPr>
            <sz val="7"/>
            <color indexed="81"/>
            <rFont val="Tverdana"/>
          </rPr>
          <t>Congés 05:50</t>
        </r>
      </text>
    </comment>
    <comment ref="Z69" authorId="0" shapeId="0" xr:uid="{00000000-0006-0000-0200-000005000000}">
      <text>
        <r>
          <rPr>
            <sz val="7"/>
            <color indexed="81"/>
            <rFont val="Tverdana"/>
          </rPr>
          <t>Congés 05:50</t>
        </r>
      </text>
    </comment>
    <comment ref="AA69" authorId="0" shapeId="0" xr:uid="{00000000-0006-0000-0200-000006000000}">
      <text>
        <r>
          <rPr>
            <sz val="7"/>
            <color indexed="81"/>
            <rFont val="Tverdana"/>
          </rPr>
          <t>Congés 05:50</t>
        </r>
      </text>
    </comment>
    <comment ref="AB69" authorId="0" shapeId="0" xr:uid="{00000000-0006-0000-0200-000007000000}">
      <text>
        <r>
          <rPr>
            <sz val="7"/>
            <color indexed="81"/>
            <rFont val="Tverdana"/>
          </rPr>
          <t>Congés 05:50</t>
        </r>
      </text>
    </comment>
    <comment ref="AC69" authorId="0" shapeId="0" xr:uid="{00000000-0006-0000-0200-000008000000}">
      <text>
        <r>
          <rPr>
            <sz val="7"/>
            <color indexed="81"/>
            <rFont val="Tverdana"/>
          </rPr>
          <t>Congés 05:50</t>
        </r>
      </text>
    </comment>
    <comment ref="AD69" authorId="0" shapeId="0" xr:uid="{00000000-0006-0000-0200-000009000000}">
      <text>
        <r>
          <rPr>
            <sz val="7"/>
            <color indexed="81"/>
            <rFont val="Tverdana"/>
          </rPr>
          <t>Repos av/ap CP</t>
        </r>
      </text>
    </comment>
    <comment ref="S120" authorId="0" shapeId="0" xr:uid="{00000000-0006-0000-0200-00000A000000}">
      <text>
        <r>
          <rPr>
            <sz val="7"/>
            <color indexed="81"/>
            <rFont val="Tverdana"/>
          </rPr>
          <t>Congés 05:50</t>
        </r>
      </text>
    </comment>
    <comment ref="T120" authorId="0" shapeId="0" xr:uid="{00000000-0006-0000-0200-00000B000000}">
      <text>
        <r>
          <rPr>
            <sz val="7"/>
            <color indexed="81"/>
            <rFont val="Tverdana"/>
          </rPr>
          <t>Congés 05:50</t>
        </r>
      </text>
    </comment>
    <comment ref="U120" authorId="0" shapeId="0" xr:uid="{00000000-0006-0000-0200-00000C000000}">
      <text>
        <r>
          <rPr>
            <sz val="7"/>
            <color indexed="81"/>
            <rFont val="Tverdana"/>
          </rPr>
          <t>Congés 05:50</t>
        </r>
      </text>
    </comment>
    <comment ref="V120" authorId="0" shapeId="0" xr:uid="{00000000-0006-0000-0200-00000D000000}">
      <text>
        <r>
          <rPr>
            <sz val="7"/>
            <color indexed="81"/>
            <rFont val="Tverdana"/>
          </rPr>
          <t>Congés 05:50</t>
        </r>
      </text>
    </comment>
    <comment ref="W120" authorId="0" shapeId="0" xr:uid="{00000000-0006-0000-0200-00000E000000}">
      <text>
        <r>
          <rPr>
            <sz val="7"/>
            <color indexed="81"/>
            <rFont val="Tverdana"/>
          </rPr>
          <t>Congés 05:50</t>
        </r>
      </text>
    </comment>
    <comment ref="X120" authorId="0" shapeId="0" xr:uid="{00000000-0006-0000-0200-00000F000000}">
      <text>
        <r>
          <rPr>
            <sz val="7"/>
            <color indexed="81"/>
            <rFont val="Tverdana"/>
          </rPr>
          <t>Congés 05:50</t>
        </r>
      </text>
    </comment>
    <comment ref="Y120" authorId="0" shapeId="0" xr:uid="{00000000-0006-0000-0200-000010000000}">
      <text>
        <r>
          <rPr>
            <sz val="7"/>
            <color indexed="81"/>
            <rFont val="Tverdana"/>
          </rPr>
          <t>Repos av/ap CP</t>
        </r>
      </text>
    </comment>
    <comment ref="X121" authorId="0" shapeId="0" xr:uid="{00000000-0006-0000-0200-000011000000}">
      <text>
        <r>
          <rPr>
            <sz val="7"/>
            <color indexed="81"/>
            <rFont val="Tverdana"/>
          </rPr>
          <t>Repos av/ap CP</t>
        </r>
      </text>
    </comment>
    <comment ref="Y121" authorId="0" shapeId="0" xr:uid="{00000000-0006-0000-0200-000012000000}">
      <text>
        <r>
          <rPr>
            <sz val="7"/>
            <color indexed="81"/>
            <rFont val="Tverdana"/>
          </rPr>
          <t>Repos av/ap CP</t>
        </r>
      </text>
    </comment>
    <comment ref="Z121" authorId="0" shapeId="0" xr:uid="{00000000-0006-0000-0200-000013000000}">
      <text>
        <r>
          <rPr>
            <sz val="7"/>
            <color indexed="81"/>
            <rFont val="Tverdana"/>
          </rPr>
          <t>Congés 05:50</t>
        </r>
      </text>
    </comment>
    <comment ref="AA121" authorId="0" shapeId="0" xr:uid="{00000000-0006-0000-0200-000014000000}">
      <text>
        <r>
          <rPr>
            <sz val="7"/>
            <color indexed="81"/>
            <rFont val="Tverdana"/>
          </rPr>
          <t>Congés 05:50</t>
        </r>
      </text>
    </comment>
    <comment ref="AB121" authorId="0" shapeId="0" xr:uid="{00000000-0006-0000-0200-000015000000}">
      <text>
        <r>
          <rPr>
            <sz val="7"/>
            <color indexed="81"/>
            <rFont val="Tverdana"/>
          </rPr>
          <t>Congés 05:50</t>
        </r>
      </text>
    </comment>
    <comment ref="AC121" authorId="0" shapeId="0" xr:uid="{00000000-0006-0000-0200-000016000000}">
      <text>
        <r>
          <rPr>
            <sz val="7"/>
            <color indexed="81"/>
            <rFont val="Tverdana"/>
          </rPr>
          <t>Congés 05:50</t>
        </r>
      </text>
    </comment>
    <comment ref="AD121" authorId="0" shapeId="0" xr:uid="{00000000-0006-0000-0200-000017000000}">
      <text>
        <r>
          <rPr>
            <sz val="7"/>
            <color indexed="81"/>
            <rFont val="Tverdana"/>
          </rPr>
          <t>Congés 05:50</t>
        </r>
      </text>
    </comment>
    <comment ref="AE121" authorId="0" shapeId="0" xr:uid="{00000000-0006-0000-0200-000018000000}">
      <text>
        <r>
          <rPr>
            <sz val="7"/>
            <color indexed="81"/>
            <rFont val="Tverdana"/>
          </rPr>
          <t>Congés 05:50</t>
        </r>
      </text>
    </comment>
    <comment ref="AF121" authorId="0" shapeId="0" xr:uid="{00000000-0006-0000-0200-000019000000}">
      <text>
        <r>
          <rPr>
            <sz val="7"/>
            <color indexed="81"/>
            <rFont val="Tverdana"/>
          </rPr>
          <t>Repos av/ap CP</t>
        </r>
      </text>
    </comment>
    <comment ref="AG121" authorId="0" shapeId="0" xr:uid="{00000000-0006-0000-0200-00001A000000}">
      <text>
        <r>
          <rPr>
            <sz val="7"/>
            <color indexed="81"/>
            <rFont val="Tverdana"/>
          </rPr>
          <t>Congés 05:50</t>
        </r>
      </text>
    </comment>
    <comment ref="AH121" authorId="0" shapeId="0" xr:uid="{00000000-0006-0000-0200-00001B000000}">
      <text>
        <r>
          <rPr>
            <sz val="7"/>
            <color indexed="81"/>
            <rFont val="Tverdana"/>
          </rPr>
          <t>Congés 05:50</t>
        </r>
      </text>
    </comment>
    <comment ref="X123" authorId="0" shapeId="0" xr:uid="{00000000-0006-0000-0200-00001C000000}">
      <text>
        <r>
          <rPr>
            <sz val="7"/>
            <color indexed="81"/>
            <rFont val="Tverdana"/>
          </rPr>
          <t>Repos av/ap CP</t>
        </r>
      </text>
    </comment>
    <comment ref="Y123" authorId="0" shapeId="0" xr:uid="{00000000-0006-0000-0200-00001D000000}">
      <text>
        <r>
          <rPr>
            <sz val="7"/>
            <color indexed="81"/>
            <rFont val="Tverdana"/>
          </rPr>
          <t>Repos av/ap CP</t>
        </r>
      </text>
    </comment>
    <comment ref="Z123" authorId="0" shapeId="0" xr:uid="{00000000-0006-0000-0200-00001E000000}">
      <text>
        <r>
          <rPr>
            <sz val="7"/>
            <color indexed="81"/>
            <rFont val="Tverdana"/>
          </rPr>
          <t>Congés 05:50</t>
        </r>
      </text>
    </comment>
    <comment ref="AA123" authorId="0" shapeId="0" xr:uid="{00000000-0006-0000-0200-00001F000000}">
      <text>
        <r>
          <rPr>
            <sz val="7"/>
            <color indexed="81"/>
            <rFont val="Tverdana"/>
          </rPr>
          <t>Congés 05:50</t>
        </r>
      </text>
    </comment>
    <comment ref="AB123" authorId="0" shapeId="0" xr:uid="{00000000-0006-0000-0200-000020000000}">
      <text>
        <r>
          <rPr>
            <sz val="7"/>
            <color indexed="81"/>
            <rFont val="Tverdana"/>
          </rPr>
          <t>Congés 05:50</t>
        </r>
      </text>
    </comment>
    <comment ref="AC123" authorId="0" shapeId="0" xr:uid="{00000000-0006-0000-0200-000021000000}">
      <text>
        <r>
          <rPr>
            <sz val="7"/>
            <color indexed="81"/>
            <rFont val="Tverdana"/>
          </rPr>
          <t>Congés 05:50</t>
        </r>
      </text>
    </comment>
    <comment ref="AD123" authorId="0" shapeId="0" xr:uid="{00000000-0006-0000-0200-000022000000}">
      <text>
        <r>
          <rPr>
            <sz val="7"/>
            <color indexed="81"/>
            <rFont val="Tverdana"/>
          </rPr>
          <t>Congés 05:50</t>
        </r>
      </text>
    </comment>
    <comment ref="AE123" authorId="0" shapeId="0" xr:uid="{00000000-0006-0000-0200-000023000000}">
      <text>
        <r>
          <rPr>
            <sz val="7"/>
            <color indexed="81"/>
            <rFont val="Tverdana"/>
          </rPr>
          <t>Congés 05:50</t>
        </r>
      </text>
    </comment>
    <comment ref="AF123" authorId="0" shapeId="0" xr:uid="{00000000-0006-0000-0200-000024000000}">
      <text>
        <r>
          <rPr>
            <sz val="7"/>
            <color indexed="81"/>
            <rFont val="Tverdana"/>
          </rPr>
          <t>Repos av/ap CP</t>
        </r>
      </text>
    </comment>
    <comment ref="AG123" authorId="0" shapeId="0" xr:uid="{00000000-0006-0000-0200-000025000000}">
      <text>
        <r>
          <rPr>
            <sz val="7"/>
            <color indexed="81"/>
            <rFont val="Tverdana"/>
          </rPr>
          <t>Congés 05:50</t>
        </r>
      </text>
    </comment>
    <comment ref="AH123" authorId="0" shapeId="0" xr:uid="{00000000-0006-0000-0200-000026000000}">
      <text>
        <r>
          <rPr>
            <sz val="7"/>
            <color indexed="81"/>
            <rFont val="Tverdana"/>
          </rPr>
          <t>Congés 05:50</t>
        </r>
      </text>
    </comment>
    <comment ref="Q141" authorId="0" shapeId="0" xr:uid="{00000000-0006-0000-0200-000027000000}">
      <text>
        <r>
          <rPr>
            <sz val="7"/>
            <color indexed="81"/>
            <rFont val="Tverdana"/>
          </rPr>
          <t>Repos av/ap CP</t>
        </r>
      </text>
    </comment>
    <comment ref="R141" authorId="0" shapeId="0" xr:uid="{00000000-0006-0000-0200-000028000000}">
      <text>
        <r>
          <rPr>
            <sz val="7"/>
            <color indexed="81"/>
            <rFont val="Tverdana"/>
          </rPr>
          <t>Repos av/ap CP</t>
        </r>
      </text>
    </comment>
    <comment ref="S141" authorId="0" shapeId="0" xr:uid="{00000000-0006-0000-0200-000029000000}">
      <text>
        <r>
          <rPr>
            <sz val="7"/>
            <color indexed="81"/>
            <rFont val="Tverdana"/>
          </rPr>
          <t>Congés 05:50</t>
        </r>
      </text>
    </comment>
    <comment ref="T141" authorId="0" shapeId="0" xr:uid="{00000000-0006-0000-0200-00002A000000}">
      <text>
        <r>
          <rPr>
            <sz val="7"/>
            <color indexed="81"/>
            <rFont val="Tverdana"/>
          </rPr>
          <t>Congés 05:50</t>
        </r>
      </text>
    </comment>
    <comment ref="U141" authorId="0" shapeId="0" xr:uid="{00000000-0006-0000-0200-00002B000000}">
      <text>
        <r>
          <rPr>
            <sz val="7"/>
            <color indexed="81"/>
            <rFont val="Tverdana"/>
          </rPr>
          <t>Congés 05:50</t>
        </r>
      </text>
    </comment>
    <comment ref="V141" authorId="0" shapeId="0" xr:uid="{00000000-0006-0000-0200-00002C000000}">
      <text>
        <r>
          <rPr>
            <sz val="7"/>
            <color indexed="81"/>
            <rFont val="Tverdana"/>
          </rPr>
          <t>Congés 05:50</t>
        </r>
      </text>
    </comment>
    <comment ref="W141" authorId="0" shapeId="0" xr:uid="{00000000-0006-0000-0200-00002D000000}">
      <text>
        <r>
          <rPr>
            <sz val="7"/>
            <color indexed="81"/>
            <rFont val="Tverdana"/>
          </rPr>
          <t>Congés 05:50</t>
        </r>
      </text>
    </comment>
    <comment ref="X141" authorId="0" shapeId="0" xr:uid="{00000000-0006-0000-0200-00002E000000}">
      <text>
        <r>
          <rPr>
            <sz val="7"/>
            <color indexed="81"/>
            <rFont val="Tverdana"/>
          </rPr>
          <t>Congés 05:50</t>
        </r>
      </text>
    </comment>
    <comment ref="Y141" authorId="0" shapeId="0" xr:uid="{00000000-0006-0000-0200-00002F000000}">
      <text>
        <r>
          <rPr>
            <sz val="7"/>
            <color indexed="81"/>
            <rFont val="Tverdana"/>
          </rPr>
          <t>Repos av/ap CP</t>
        </r>
      </text>
    </comment>
    <comment ref="N156" authorId="0" shapeId="0" xr:uid="{00000000-0006-0000-0200-000030000000}">
      <text>
        <r>
          <rPr>
            <sz val="7"/>
            <color indexed="81"/>
            <rFont val="Tverdana"/>
          </rPr>
          <t>Repos av/ap CP</t>
        </r>
      </text>
    </comment>
    <comment ref="O156" authorId="0" shapeId="0" xr:uid="{00000000-0006-0000-0200-000031000000}">
      <text>
        <r>
          <rPr>
            <sz val="7"/>
            <color indexed="81"/>
            <rFont val="Tverdana"/>
          </rPr>
          <t>Repos av/ap CP</t>
        </r>
      </text>
    </comment>
    <comment ref="P156" authorId="0" shapeId="0" xr:uid="{00000000-0006-0000-0200-000032000000}">
      <text>
        <r>
          <rPr>
            <sz val="7"/>
            <color indexed="81"/>
            <rFont val="Tverdana"/>
          </rPr>
          <t>Congés 05:50</t>
        </r>
      </text>
    </comment>
    <comment ref="Q156" authorId="0" shapeId="0" xr:uid="{00000000-0006-0000-0200-000033000000}">
      <text>
        <r>
          <rPr>
            <sz val="7"/>
            <color indexed="81"/>
            <rFont val="Tverdana"/>
          </rPr>
          <t>Congés 05:50</t>
        </r>
      </text>
    </comment>
    <comment ref="R156" authorId="0" shapeId="0" xr:uid="{00000000-0006-0000-0200-000034000000}">
      <text>
        <r>
          <rPr>
            <sz val="7"/>
            <color indexed="81"/>
            <rFont val="Tverdana"/>
          </rPr>
          <t>Congés 05:50</t>
        </r>
      </text>
    </comment>
    <comment ref="S156" authorId="0" shapeId="0" xr:uid="{00000000-0006-0000-0200-000035000000}">
      <text>
        <r>
          <rPr>
            <sz val="7"/>
            <color indexed="81"/>
            <rFont val="Tverdana"/>
          </rPr>
          <t>Congés 05:50</t>
        </r>
      </text>
    </comment>
    <comment ref="T156" authorId="0" shapeId="0" xr:uid="{00000000-0006-0000-0200-000036000000}">
      <text>
        <r>
          <rPr>
            <sz val="7"/>
            <color indexed="81"/>
            <rFont val="Tverdana"/>
          </rPr>
          <t>Congés 05:50</t>
        </r>
      </text>
    </comment>
    <comment ref="U156" authorId="0" shapeId="0" xr:uid="{00000000-0006-0000-0200-000037000000}">
      <text>
        <r>
          <rPr>
            <sz val="7"/>
            <color indexed="81"/>
            <rFont val="Tverdana"/>
          </rPr>
          <t>Congés 05:50</t>
        </r>
      </text>
    </comment>
    <comment ref="V156" authorId="0" shapeId="0" xr:uid="{00000000-0006-0000-0200-000038000000}">
      <text>
        <r>
          <rPr>
            <sz val="7"/>
            <color indexed="81"/>
            <rFont val="Tverdana"/>
          </rPr>
          <t>Repos av/ap CP</t>
        </r>
      </text>
    </comment>
    <comment ref="D157" authorId="0" shapeId="0" xr:uid="{00000000-0006-0000-0200-000039000000}">
      <text>
        <r>
          <rPr>
            <sz val="7"/>
            <color indexed="81"/>
            <rFont val="Tverdana"/>
          </rPr>
          <t>Congés 05:50</t>
        </r>
      </text>
    </comment>
    <comment ref="E157" authorId="0" shapeId="0" xr:uid="{00000000-0006-0000-0200-00003A000000}">
      <text>
        <r>
          <rPr>
            <sz val="7"/>
            <color indexed="81"/>
            <rFont val="Tverdana"/>
          </rPr>
          <t>Congés 05:50</t>
        </r>
      </text>
    </comment>
    <comment ref="F157" authorId="0" shapeId="0" xr:uid="{00000000-0006-0000-0200-00003B000000}">
      <text>
        <r>
          <rPr>
            <sz val="7"/>
            <color indexed="81"/>
            <rFont val="Tverdana"/>
          </rPr>
          <t>Congés 05:50</t>
        </r>
      </text>
    </comment>
    <comment ref="G157" authorId="0" shapeId="0" xr:uid="{00000000-0006-0000-0200-00003C000000}">
      <text>
        <r>
          <rPr>
            <sz val="7"/>
            <color indexed="81"/>
            <rFont val="Tverdana"/>
          </rPr>
          <t>Congés 05:50</t>
        </r>
      </text>
    </comment>
    <comment ref="H157" authorId="0" shapeId="0" xr:uid="{00000000-0006-0000-0200-00003D000000}">
      <text>
        <r>
          <rPr>
            <sz val="7"/>
            <color indexed="81"/>
            <rFont val="Tverdana"/>
          </rPr>
          <t>Repos av/ap CP</t>
        </r>
      </text>
    </comment>
    <comment ref="U158" authorId="0" shapeId="0" xr:uid="{00000000-0006-0000-0200-00003E000000}">
      <text>
        <r>
          <rPr>
            <sz val="7"/>
            <color indexed="81"/>
            <rFont val="Tverdana"/>
          </rPr>
          <t>Repos av/ap CP</t>
        </r>
      </text>
    </comment>
    <comment ref="V158" authorId="0" shapeId="0" xr:uid="{00000000-0006-0000-0200-00003F000000}">
      <text>
        <r>
          <rPr>
            <sz val="7"/>
            <color indexed="81"/>
            <rFont val="Tverdana"/>
          </rPr>
          <t>Repos av/ap CP</t>
        </r>
      </text>
    </comment>
    <comment ref="W158" authorId="0" shapeId="0" xr:uid="{00000000-0006-0000-0200-000040000000}">
      <text>
        <r>
          <rPr>
            <sz val="7"/>
            <color indexed="81"/>
            <rFont val="Tverdana"/>
          </rPr>
          <t>Congés 05:50</t>
        </r>
      </text>
    </comment>
    <comment ref="X158" authorId="0" shapeId="0" xr:uid="{00000000-0006-0000-0200-000041000000}">
      <text>
        <r>
          <rPr>
            <sz val="7"/>
            <color indexed="81"/>
            <rFont val="Tverdana"/>
          </rPr>
          <t>Congés 05:50</t>
        </r>
      </text>
    </comment>
    <comment ref="Y158" authorId="0" shapeId="0" xr:uid="{00000000-0006-0000-0200-000042000000}">
      <text>
        <r>
          <rPr>
            <sz val="7"/>
            <color indexed="81"/>
            <rFont val="Tverdana"/>
          </rPr>
          <t>Congés 05:50</t>
        </r>
      </text>
    </comment>
    <comment ref="Z158" authorId="0" shapeId="0" xr:uid="{00000000-0006-0000-0200-000043000000}">
      <text>
        <r>
          <rPr>
            <sz val="7"/>
            <color indexed="81"/>
            <rFont val="Tverdana"/>
          </rPr>
          <t>Congés 05:50</t>
        </r>
      </text>
    </comment>
    <comment ref="AA158" authorId="0" shapeId="0" xr:uid="{00000000-0006-0000-0200-000044000000}">
      <text>
        <r>
          <rPr>
            <sz val="7"/>
            <color indexed="81"/>
            <rFont val="Tverdana"/>
          </rPr>
          <t>Congés 05:50</t>
        </r>
      </text>
    </comment>
    <comment ref="AB158" authorId="0" shapeId="0" xr:uid="{00000000-0006-0000-0200-000045000000}">
      <text>
        <r>
          <rPr>
            <sz val="7"/>
            <color indexed="81"/>
            <rFont val="Tverdana"/>
          </rPr>
          <t>Congés 05:50</t>
        </r>
      </text>
    </comment>
    <comment ref="AC158" authorId="0" shapeId="0" xr:uid="{00000000-0006-0000-0200-000046000000}">
      <text>
        <r>
          <rPr>
            <sz val="7"/>
            <color indexed="81"/>
            <rFont val="Tverdana"/>
          </rPr>
          <t>Repos av/ap CP</t>
        </r>
      </text>
    </comment>
    <comment ref="AD158" authorId="0" shapeId="0" xr:uid="{00000000-0006-0000-0200-000047000000}">
      <text>
        <r>
          <rPr>
            <sz val="7"/>
            <color indexed="81"/>
            <rFont val="Tverdana"/>
          </rPr>
          <t>Congés 05:50</t>
        </r>
      </text>
    </comment>
    <comment ref="AE158" authorId="0" shapeId="0" xr:uid="{00000000-0006-0000-0200-000048000000}">
      <text>
        <r>
          <rPr>
            <sz val="7"/>
            <color indexed="81"/>
            <rFont val="Tverdana"/>
          </rPr>
          <t>Congés 05:50</t>
        </r>
      </text>
    </comment>
    <comment ref="AF158" authorId="0" shapeId="0" xr:uid="{00000000-0006-0000-0200-000049000000}">
      <text>
        <r>
          <rPr>
            <sz val="7"/>
            <color indexed="81"/>
            <rFont val="Tverdana"/>
          </rPr>
          <t>Congés 05:50</t>
        </r>
      </text>
    </comment>
    <comment ref="AG158" authorId="0" shapeId="0" xr:uid="{00000000-0006-0000-0200-00004A000000}">
      <text>
        <r>
          <rPr>
            <sz val="7"/>
            <color indexed="81"/>
            <rFont val="Tverdana"/>
          </rPr>
          <t>Congés 05:50</t>
        </r>
      </text>
    </comment>
    <comment ref="AH158" authorId="0" shapeId="0" xr:uid="{00000000-0006-0000-0200-00004B000000}">
      <text>
        <r>
          <rPr>
            <sz val="7"/>
            <color indexed="81"/>
            <rFont val="Tverdana"/>
          </rPr>
          <t>Congés 05:50</t>
        </r>
      </text>
    </comment>
    <comment ref="D159" authorId="0" shapeId="0" xr:uid="{00000000-0006-0000-0200-00004C000000}">
      <text>
        <r>
          <rPr>
            <sz val="7"/>
            <color indexed="81"/>
            <rFont val="Tverdana"/>
          </rPr>
          <t>Congés 05:50</t>
        </r>
      </text>
    </comment>
    <comment ref="E159" authorId="0" shapeId="0" xr:uid="{00000000-0006-0000-0200-00004D000000}">
      <text>
        <r>
          <rPr>
            <sz val="7"/>
            <color indexed="81"/>
            <rFont val="Tverdana"/>
          </rPr>
          <t>Congés 05:50</t>
        </r>
      </text>
    </comment>
    <comment ref="F159" authorId="0" shapeId="0" xr:uid="{00000000-0006-0000-0200-00004E000000}">
      <text>
        <r>
          <rPr>
            <sz val="7"/>
            <color indexed="81"/>
            <rFont val="Tverdana"/>
          </rPr>
          <t>Congés 05:50</t>
        </r>
      </text>
    </comment>
    <comment ref="G159" authorId="0" shapeId="0" xr:uid="{00000000-0006-0000-0200-00004F000000}">
      <text>
        <r>
          <rPr>
            <sz val="7"/>
            <color indexed="81"/>
            <rFont val="Tverdana"/>
          </rPr>
          <t>Congés 05:50</t>
        </r>
      </text>
    </comment>
    <comment ref="H159" authorId="0" shapeId="0" xr:uid="{00000000-0006-0000-0200-000050000000}">
      <text>
        <r>
          <rPr>
            <sz val="7"/>
            <color indexed="81"/>
            <rFont val="Tverdana"/>
          </rPr>
          <t>Repos av/ap CP</t>
        </r>
      </text>
    </comment>
    <comment ref="U161" authorId="0" shapeId="0" xr:uid="{00000000-0006-0000-0200-000051000000}">
      <text>
        <r>
          <rPr>
            <sz val="7"/>
            <color indexed="81"/>
            <rFont val="Tverdana"/>
          </rPr>
          <t>Repos av/ap CP</t>
        </r>
      </text>
    </comment>
    <comment ref="V161" authorId="0" shapeId="0" xr:uid="{00000000-0006-0000-0200-000052000000}">
      <text>
        <r>
          <rPr>
            <sz val="7"/>
            <color indexed="81"/>
            <rFont val="Tverdana"/>
          </rPr>
          <t>Repos av/ap CP</t>
        </r>
      </text>
    </comment>
    <comment ref="W161" authorId="0" shapeId="0" xr:uid="{00000000-0006-0000-0200-000053000000}">
      <text>
        <r>
          <rPr>
            <sz val="7"/>
            <color indexed="81"/>
            <rFont val="Tverdana"/>
          </rPr>
          <t>Congés 05:50</t>
        </r>
      </text>
    </comment>
    <comment ref="X161" authorId="0" shapeId="0" xr:uid="{00000000-0006-0000-0200-000054000000}">
      <text>
        <r>
          <rPr>
            <sz val="7"/>
            <color indexed="81"/>
            <rFont val="Tverdana"/>
          </rPr>
          <t>Congés 05:50</t>
        </r>
      </text>
    </comment>
    <comment ref="Y161" authorId="0" shapeId="0" xr:uid="{00000000-0006-0000-0200-000055000000}">
      <text>
        <r>
          <rPr>
            <sz val="7"/>
            <color indexed="81"/>
            <rFont val="Tverdana"/>
          </rPr>
          <t>Congés 05:50</t>
        </r>
      </text>
    </comment>
    <comment ref="Z161" authorId="0" shapeId="0" xr:uid="{00000000-0006-0000-0200-000056000000}">
      <text>
        <r>
          <rPr>
            <sz val="7"/>
            <color indexed="81"/>
            <rFont val="Tverdana"/>
          </rPr>
          <t>Congés 05:50</t>
        </r>
      </text>
    </comment>
    <comment ref="AA161" authorId="0" shapeId="0" xr:uid="{00000000-0006-0000-0200-000057000000}">
      <text>
        <r>
          <rPr>
            <sz val="7"/>
            <color indexed="81"/>
            <rFont val="Tverdana"/>
          </rPr>
          <t>Congés 05:50</t>
        </r>
      </text>
    </comment>
    <comment ref="AB161" authorId="0" shapeId="0" xr:uid="{00000000-0006-0000-0200-000058000000}">
      <text>
        <r>
          <rPr>
            <sz val="7"/>
            <color indexed="81"/>
            <rFont val="Tverdana"/>
          </rPr>
          <t>Congés 05:50</t>
        </r>
      </text>
    </comment>
    <comment ref="AC161" authorId="0" shapeId="0" xr:uid="{00000000-0006-0000-0200-000059000000}">
      <text>
        <r>
          <rPr>
            <sz val="7"/>
            <color indexed="81"/>
            <rFont val="Tverdana"/>
          </rPr>
          <t>Repos av/ap CP</t>
        </r>
      </text>
    </comment>
    <comment ref="AB162" authorId="0" shapeId="0" xr:uid="{00000000-0006-0000-0200-00005A000000}">
      <text>
        <r>
          <rPr>
            <sz val="7"/>
            <color indexed="81"/>
            <rFont val="Tverdana"/>
          </rPr>
          <t>Repos av/ap CP</t>
        </r>
      </text>
    </comment>
    <comment ref="AC162" authorId="0" shapeId="0" xr:uid="{00000000-0006-0000-0200-00005B000000}">
      <text>
        <r>
          <rPr>
            <sz val="7"/>
            <color indexed="81"/>
            <rFont val="Tverdana"/>
          </rPr>
          <t>Repos av/ap CP</t>
        </r>
      </text>
    </comment>
    <comment ref="AD162" authorId="0" shapeId="0" xr:uid="{00000000-0006-0000-0200-00005C000000}">
      <text>
        <r>
          <rPr>
            <sz val="7"/>
            <color indexed="81"/>
            <rFont val="Tverdana"/>
          </rPr>
          <t>Congés 05:50</t>
        </r>
      </text>
    </comment>
    <comment ref="AE162" authorId="0" shapeId="0" xr:uid="{00000000-0006-0000-0200-00005D000000}">
      <text>
        <r>
          <rPr>
            <sz val="7"/>
            <color indexed="81"/>
            <rFont val="Tverdana"/>
          </rPr>
          <t>Congés 05:50</t>
        </r>
      </text>
    </comment>
    <comment ref="AF162" authorId="0" shapeId="0" xr:uid="{00000000-0006-0000-0200-00005E000000}">
      <text>
        <r>
          <rPr>
            <sz val="7"/>
            <color indexed="81"/>
            <rFont val="Tverdana"/>
          </rPr>
          <t>Congés 05:50</t>
        </r>
      </text>
    </comment>
    <comment ref="AG162" authorId="0" shapeId="0" xr:uid="{00000000-0006-0000-0200-00005F000000}">
      <text>
        <r>
          <rPr>
            <sz val="7"/>
            <color indexed="81"/>
            <rFont val="Tverdana"/>
          </rPr>
          <t>Congés 05:50</t>
        </r>
      </text>
    </comment>
    <comment ref="AH162" authorId="0" shapeId="0" xr:uid="{00000000-0006-0000-0200-000060000000}">
      <text>
        <r>
          <rPr>
            <sz val="7"/>
            <color indexed="81"/>
            <rFont val="Tverdana"/>
          </rPr>
          <t>Congés 05:50</t>
        </r>
      </text>
    </comment>
    <comment ref="M163" authorId="0" shapeId="0" xr:uid="{00000000-0006-0000-0200-000061000000}">
      <text>
        <r>
          <rPr>
            <sz val="7"/>
            <color indexed="81"/>
            <rFont val="Tverdana"/>
          </rPr>
          <t>Congés 05:50</t>
        </r>
      </text>
    </comment>
    <comment ref="N163" authorId="0" shapeId="0" xr:uid="{00000000-0006-0000-0200-000062000000}">
      <text>
        <r>
          <rPr>
            <sz val="7"/>
            <color indexed="81"/>
            <rFont val="Tverdana"/>
          </rPr>
          <t>Congés 05:50</t>
        </r>
      </text>
    </comment>
    <comment ref="G165" authorId="0" shapeId="0" xr:uid="{00000000-0006-0000-0200-000063000000}">
      <text>
        <r>
          <rPr>
            <sz val="7"/>
            <color indexed="81"/>
            <rFont val="Tverdana"/>
          </rPr>
          <t>Repos av/ap CP</t>
        </r>
      </text>
    </comment>
    <comment ref="H165" authorId="0" shapeId="0" xr:uid="{00000000-0006-0000-0200-000064000000}">
      <text>
        <r>
          <rPr>
            <sz val="7"/>
            <color indexed="81"/>
            <rFont val="Tverdana"/>
          </rPr>
          <t>Repos av/ap CP</t>
        </r>
      </text>
    </comment>
    <comment ref="I165" authorId="0" shapeId="0" xr:uid="{00000000-0006-0000-0200-000065000000}">
      <text>
        <r>
          <rPr>
            <sz val="7"/>
            <color indexed="81"/>
            <rFont val="Tverdana"/>
          </rPr>
          <t>Congés 05:50</t>
        </r>
      </text>
    </comment>
    <comment ref="J165" authorId="0" shapeId="0" xr:uid="{00000000-0006-0000-0200-000066000000}">
      <text>
        <r>
          <rPr>
            <sz val="7"/>
            <color indexed="81"/>
            <rFont val="Tverdana"/>
          </rPr>
          <t>Congés 05:50</t>
        </r>
      </text>
    </comment>
    <comment ref="K165" authorId="0" shapeId="0" xr:uid="{00000000-0006-0000-0200-000067000000}">
      <text>
        <r>
          <rPr>
            <sz val="7"/>
            <color indexed="81"/>
            <rFont val="Tverdana"/>
          </rPr>
          <t>Congés 05:50</t>
        </r>
      </text>
    </comment>
    <comment ref="L165" authorId="0" shapeId="0" xr:uid="{00000000-0006-0000-0200-000068000000}">
      <text>
        <r>
          <rPr>
            <sz val="7"/>
            <color indexed="81"/>
            <rFont val="Tverdana"/>
          </rPr>
          <t>Congés 05:50</t>
        </r>
      </text>
    </comment>
    <comment ref="M165" authorId="0" shapeId="0" xr:uid="{00000000-0006-0000-0200-000069000000}">
      <text>
        <r>
          <rPr>
            <sz val="7"/>
            <color indexed="81"/>
            <rFont val="Tverdana"/>
          </rPr>
          <t>Congés 05:50</t>
        </r>
      </text>
    </comment>
    <comment ref="N165" authorId="0" shapeId="0" xr:uid="{00000000-0006-0000-0200-00006A000000}">
      <text>
        <r>
          <rPr>
            <sz val="7"/>
            <color indexed="81"/>
            <rFont val="Tverdana"/>
          </rPr>
          <t>Congés 05:50</t>
        </r>
      </text>
    </comment>
    <comment ref="O165" authorId="0" shapeId="0" xr:uid="{00000000-0006-0000-0200-00006B000000}">
      <text>
        <r>
          <rPr>
            <sz val="7"/>
            <color indexed="81"/>
            <rFont val="Tverdana"/>
          </rPr>
          <t>Repos av/ap CP</t>
        </r>
      </text>
    </comment>
    <comment ref="P165" authorId="0" shapeId="0" xr:uid="{00000000-0006-0000-0200-00006C000000}">
      <text>
        <r>
          <rPr>
            <sz val="7"/>
            <color indexed="81"/>
            <rFont val="Tverdana"/>
          </rPr>
          <t>Congés 05:50</t>
        </r>
      </text>
    </comment>
    <comment ref="Q165" authorId="0" shapeId="0" xr:uid="{00000000-0006-0000-0200-00006D000000}">
      <text>
        <r>
          <rPr>
            <sz val="7"/>
            <color indexed="81"/>
            <rFont val="Tverdana"/>
          </rPr>
          <t>Congés 05:50</t>
        </r>
      </text>
    </comment>
    <comment ref="R165" authorId="0" shapeId="0" xr:uid="{00000000-0006-0000-0200-00006E000000}">
      <text>
        <r>
          <rPr>
            <sz val="7"/>
            <color indexed="81"/>
            <rFont val="Tverdana"/>
          </rPr>
          <t>Repos av/ap CP</t>
        </r>
      </text>
    </comment>
    <comment ref="S165" authorId="0" shapeId="0" xr:uid="{00000000-0006-0000-0200-00006F000000}">
      <text>
        <r>
          <rPr>
            <sz val="7"/>
            <color indexed="81"/>
            <rFont val="Tverdana"/>
          </rPr>
          <t>Congés 05:50</t>
        </r>
      </text>
    </comment>
    <comment ref="T165" authorId="0" shapeId="0" xr:uid="{00000000-0006-0000-0200-000070000000}">
      <text>
        <r>
          <rPr>
            <sz val="7"/>
            <color indexed="81"/>
            <rFont val="Tverdana"/>
          </rPr>
          <t>Congés 05:50</t>
        </r>
      </text>
    </comment>
    <comment ref="U165" authorId="0" shapeId="0" xr:uid="{00000000-0006-0000-0200-000071000000}">
      <text>
        <r>
          <rPr>
            <sz val="7"/>
            <color indexed="81"/>
            <rFont val="Tverdana"/>
          </rPr>
          <t>Congés 05:50</t>
        </r>
      </text>
    </comment>
    <comment ref="V165" authorId="0" shapeId="0" xr:uid="{00000000-0006-0000-0200-000072000000}">
      <text>
        <r>
          <rPr>
            <sz val="7"/>
            <color indexed="81"/>
            <rFont val="Tverdana"/>
          </rPr>
          <t>Repos av/ap CP</t>
        </r>
      </text>
    </comment>
    <comment ref="G177" authorId="0" shapeId="0" xr:uid="{00000000-0006-0000-0200-000073000000}">
      <text>
        <r>
          <rPr>
            <sz val="7"/>
            <color indexed="81"/>
            <rFont val="Tverdana"/>
          </rPr>
          <t>Repos av/ap CP</t>
        </r>
      </text>
    </comment>
    <comment ref="H177" authorId="0" shapeId="0" xr:uid="{00000000-0006-0000-0200-000074000000}">
      <text>
        <r>
          <rPr>
            <sz val="7"/>
            <color indexed="81"/>
            <rFont val="Tverdana"/>
          </rPr>
          <t>Repos av/ap CP</t>
        </r>
      </text>
    </comment>
    <comment ref="I177" authorId="0" shapeId="0" xr:uid="{00000000-0006-0000-0200-000075000000}">
      <text>
        <r>
          <rPr>
            <sz val="7"/>
            <color indexed="81"/>
            <rFont val="Tverdana"/>
          </rPr>
          <t>Congés 05:50</t>
        </r>
      </text>
    </comment>
    <comment ref="J177" authorId="0" shapeId="0" xr:uid="{00000000-0006-0000-0200-000076000000}">
      <text>
        <r>
          <rPr>
            <sz val="7"/>
            <color indexed="81"/>
            <rFont val="Tverdana"/>
          </rPr>
          <t>Congés 05:50</t>
        </r>
      </text>
    </comment>
    <comment ref="K177" authorId="0" shapeId="0" xr:uid="{00000000-0006-0000-0200-000077000000}">
      <text>
        <r>
          <rPr>
            <sz val="7"/>
            <color indexed="81"/>
            <rFont val="Tverdana"/>
          </rPr>
          <t>Congés 05:50</t>
        </r>
      </text>
    </comment>
    <comment ref="L177" authorId="0" shapeId="0" xr:uid="{00000000-0006-0000-0200-000078000000}">
      <text>
        <r>
          <rPr>
            <sz val="7"/>
            <color indexed="81"/>
            <rFont val="Tverdana"/>
          </rPr>
          <t>Congés 05:50</t>
        </r>
      </text>
    </comment>
    <comment ref="M177" authorId="0" shapeId="0" xr:uid="{00000000-0006-0000-0200-000079000000}">
      <text>
        <r>
          <rPr>
            <sz val="7"/>
            <color indexed="81"/>
            <rFont val="Tverdana"/>
          </rPr>
          <t>Congés 05:50</t>
        </r>
      </text>
    </comment>
    <comment ref="N177" authorId="0" shapeId="0" xr:uid="{00000000-0006-0000-0200-00007A000000}">
      <text>
        <r>
          <rPr>
            <sz val="7"/>
            <color indexed="81"/>
            <rFont val="Tverdana"/>
          </rPr>
          <t>Congés 05:50</t>
        </r>
      </text>
    </comment>
    <comment ref="O177" authorId="0" shapeId="0" xr:uid="{00000000-0006-0000-0200-00007B000000}">
      <text>
        <r>
          <rPr>
            <sz val="7"/>
            <color indexed="81"/>
            <rFont val="Tverdana"/>
          </rPr>
          <t>Repos av/ap CP</t>
        </r>
      </text>
    </comment>
    <comment ref="D194" authorId="0" shapeId="0" xr:uid="{00000000-0006-0000-0200-00007C000000}">
      <text>
        <r>
          <rPr>
            <sz val="7"/>
            <color indexed="81"/>
            <rFont val="Tverdana"/>
          </rPr>
          <t>Congés 05:50</t>
        </r>
      </text>
    </comment>
    <comment ref="E194" authorId="0" shapeId="0" xr:uid="{00000000-0006-0000-0200-00007D000000}">
      <text>
        <r>
          <rPr>
            <sz val="7"/>
            <color indexed="81"/>
            <rFont val="Tverdana"/>
          </rPr>
          <t>Repos av/ap CP</t>
        </r>
      </text>
    </comment>
    <comment ref="D198" authorId="0" shapeId="0" xr:uid="{00000000-0006-0000-0200-00007E000000}">
      <text>
        <r>
          <rPr>
            <sz val="7"/>
            <color indexed="81"/>
            <rFont val="Tverdana"/>
          </rPr>
          <t>Congés 05:50</t>
        </r>
      </text>
    </comment>
    <comment ref="E198" authorId="0" shapeId="0" xr:uid="{00000000-0006-0000-0200-00007F000000}">
      <text>
        <r>
          <rPr>
            <sz val="7"/>
            <color indexed="81"/>
            <rFont val="Tverdana"/>
          </rPr>
          <t>Repos av/ap CP</t>
        </r>
      </text>
    </comment>
    <comment ref="F198" authorId="0" shapeId="0" xr:uid="{00000000-0006-0000-0200-000080000000}">
      <text>
        <r>
          <rPr>
            <sz val="7"/>
            <color indexed="81"/>
            <rFont val="Tverdana"/>
          </rPr>
          <t>Congés 05:50</t>
        </r>
      </text>
    </comment>
    <comment ref="G198" authorId="0" shapeId="0" xr:uid="{00000000-0006-0000-0200-000081000000}">
      <text>
        <r>
          <rPr>
            <sz val="7"/>
            <color indexed="81"/>
            <rFont val="Tverdana"/>
          </rPr>
          <t>Congés 05:50</t>
        </r>
      </text>
    </comment>
    <comment ref="H198" authorId="0" shapeId="0" xr:uid="{00000000-0006-0000-0200-000082000000}">
      <text>
        <r>
          <rPr>
            <sz val="7"/>
            <color indexed="81"/>
            <rFont val="Tverdana"/>
          </rPr>
          <t>Congés 05:50</t>
        </r>
      </text>
    </comment>
    <comment ref="I198" authorId="0" shapeId="0" xr:uid="{00000000-0006-0000-0200-000083000000}">
      <text>
        <r>
          <rPr>
            <sz val="7"/>
            <color indexed="81"/>
            <rFont val="Tverdana"/>
          </rPr>
          <t>Congés 05:50</t>
        </r>
      </text>
    </comment>
    <comment ref="J198" authorId="0" shapeId="0" xr:uid="{00000000-0006-0000-0200-000084000000}">
      <text>
        <r>
          <rPr>
            <sz val="7"/>
            <color indexed="81"/>
            <rFont val="Tverdana"/>
          </rPr>
          <t>Congés 05:50</t>
        </r>
      </text>
    </comment>
    <comment ref="K198" authorId="0" shapeId="0" xr:uid="{00000000-0006-0000-0200-000085000000}">
      <text>
        <r>
          <rPr>
            <sz val="7"/>
            <color indexed="81"/>
            <rFont val="Tverdana"/>
          </rPr>
          <t>Congés 05:50</t>
        </r>
      </text>
    </comment>
    <comment ref="L198" authorId="0" shapeId="0" xr:uid="{00000000-0006-0000-0200-000086000000}">
      <text>
        <r>
          <rPr>
            <sz val="7"/>
            <color indexed="81"/>
            <rFont val="Tverdana"/>
          </rPr>
          <t>Repos av/ap CP</t>
        </r>
      </text>
    </comment>
    <comment ref="Y200" authorId="0" shapeId="0" xr:uid="{00000000-0006-0000-0200-000087000000}">
      <text>
        <r>
          <rPr>
            <sz val="7"/>
            <color indexed="81"/>
            <rFont val="Tverdana"/>
          </rPr>
          <t>Repos av/ap CP</t>
        </r>
      </text>
    </comment>
    <comment ref="Z200" authorId="0" shapeId="0" xr:uid="{00000000-0006-0000-0200-000088000000}">
      <text>
        <r>
          <rPr>
            <sz val="7"/>
            <color indexed="81"/>
            <rFont val="Tverdana"/>
          </rPr>
          <t>Repos av/ap CP</t>
        </r>
      </text>
    </comment>
    <comment ref="AA200" authorId="0" shapeId="0" xr:uid="{00000000-0006-0000-0200-000089000000}">
      <text>
        <r>
          <rPr>
            <sz val="7"/>
            <color indexed="81"/>
            <rFont val="Tverdana"/>
          </rPr>
          <t>Congés 05:50</t>
        </r>
      </text>
    </comment>
    <comment ref="AB200" authorId="0" shapeId="0" xr:uid="{00000000-0006-0000-0200-00008A000000}">
      <text>
        <r>
          <rPr>
            <sz val="7"/>
            <color indexed="81"/>
            <rFont val="Tverdana"/>
          </rPr>
          <t>Congés 05:50</t>
        </r>
      </text>
    </comment>
    <comment ref="AC200" authorId="0" shapeId="0" xr:uid="{00000000-0006-0000-0200-00008B000000}">
      <text>
        <r>
          <rPr>
            <sz val="7"/>
            <color indexed="81"/>
            <rFont val="Tverdana"/>
          </rPr>
          <t>Congés 05:50</t>
        </r>
      </text>
    </comment>
    <comment ref="AD200" authorId="0" shapeId="0" xr:uid="{00000000-0006-0000-0200-00008C000000}">
      <text>
        <r>
          <rPr>
            <sz val="7"/>
            <color indexed="81"/>
            <rFont val="Tverdana"/>
          </rPr>
          <t>Congés 05:50</t>
        </r>
      </text>
    </comment>
    <comment ref="AE200" authorId="0" shapeId="0" xr:uid="{00000000-0006-0000-0200-00008D000000}">
      <text>
        <r>
          <rPr>
            <sz val="7"/>
            <color indexed="81"/>
            <rFont val="Tverdana"/>
          </rPr>
          <t>Congés 05:50</t>
        </r>
      </text>
    </comment>
    <comment ref="AF200" authorId="0" shapeId="0" xr:uid="{00000000-0006-0000-0200-00008E000000}">
      <text>
        <r>
          <rPr>
            <sz val="7"/>
            <color indexed="81"/>
            <rFont val="Tverdana"/>
          </rPr>
          <t>Congés 05:50</t>
        </r>
      </text>
    </comment>
    <comment ref="AG200" authorId="0" shapeId="0" xr:uid="{00000000-0006-0000-0200-00008F000000}">
      <text>
        <r>
          <rPr>
            <sz val="7"/>
            <color indexed="81"/>
            <rFont val="Tverdana"/>
          </rPr>
          <t>Repos av/ap CP</t>
        </r>
      </text>
    </comment>
  </commentList>
</comments>
</file>

<file path=xl/sharedStrings.xml><?xml version="1.0" encoding="utf-8"?>
<sst xmlns="http://schemas.openxmlformats.org/spreadsheetml/2006/main" count="871" uniqueCount="145">
  <si>
    <t>Agents</t>
  </si>
  <si>
    <t>Afonso J</t>
  </si>
  <si>
    <t>Audié A</t>
  </si>
  <si>
    <t>Bénazet JR</t>
  </si>
  <si>
    <t>Distéfano A</t>
  </si>
  <si>
    <t>Ferrara J</t>
  </si>
  <si>
    <t>Leroy F</t>
  </si>
  <si>
    <t>Leroy JS</t>
  </si>
  <si>
    <t>Navarro C</t>
  </si>
  <si>
    <t>Santos JF</t>
  </si>
  <si>
    <t>Schweitzer JM</t>
  </si>
  <si>
    <t>Zaragoza D</t>
  </si>
  <si>
    <t>PA</t>
  </si>
  <si>
    <t>CM</t>
  </si>
  <si>
    <t>Quantité</t>
  </si>
  <si>
    <t>Agents :</t>
  </si>
  <si>
    <t>Fonction</t>
  </si>
  <si>
    <t>Equipe</t>
  </si>
  <si>
    <t>Distéfano</t>
  </si>
  <si>
    <t>Sté</t>
  </si>
  <si>
    <t>GIP</t>
  </si>
  <si>
    <t>SM</t>
  </si>
  <si>
    <t>CP</t>
  </si>
  <si>
    <t>H1</t>
  </si>
  <si>
    <t>H2</t>
  </si>
  <si>
    <t>H3</t>
  </si>
  <si>
    <t>Pompier 1</t>
  </si>
  <si>
    <t>Pompier 2</t>
  </si>
  <si>
    <t>Nouvelle ébauche</t>
  </si>
  <si>
    <t>Sem 14</t>
  </si>
  <si>
    <t>Sem 15</t>
  </si>
  <si>
    <t>Sem 16</t>
  </si>
  <si>
    <t>Sem 17</t>
  </si>
  <si>
    <t>Sem 18</t>
  </si>
  <si>
    <t>COMPTEUR HEURE SEMAINE ET MENSUEL</t>
  </si>
  <si>
    <t>Equipe 1</t>
  </si>
  <si>
    <t>Equipe 2</t>
  </si>
  <si>
    <t>Equipe 3</t>
  </si>
  <si>
    <t>Equipe 4</t>
  </si>
  <si>
    <t>Equipe 5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</si>
  <si>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</si>
  <si>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</si>
  <si>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</si>
  <si>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</si>
  <si>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</si>
  <si>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</si>
  <si>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</si>
  <si>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</si>
  <si>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</si>
  <si>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</si>
  <si>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</si>
  <si>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</si>
  <si>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</si>
  <si>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</si>
  <si>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</si>
  <si>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</si>
  <si>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</si>
  <si>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</si>
  <si>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</si>
  <si>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</si>
  <si>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</si>
  <si>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</si>
  <si>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</si>
  <si>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</si>
  <si>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</si>
  <si>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</si>
  <si>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SAISON ÉTÉ</t>
  </si>
  <si>
    <t>Sem 13</t>
  </si>
  <si>
    <t>Couleurs</t>
  </si>
  <si>
    <t>Pompier 3</t>
  </si>
  <si>
    <t>N° Semaine</t>
  </si>
  <si>
    <t>Agents permanent</t>
  </si>
  <si>
    <t>Renforts saison</t>
  </si>
  <si>
    <t>Responsable</t>
  </si>
  <si>
    <t>Heures</t>
  </si>
  <si>
    <t>Présent</t>
  </si>
  <si>
    <t>Congé</t>
  </si>
  <si>
    <t>TOTAL CONGES</t>
  </si>
  <si>
    <t>Année</t>
  </si>
  <si>
    <t>Jour de l'an</t>
  </si>
  <si>
    <t>Lundi de Pâques</t>
  </si>
  <si>
    <t>Fête du travail</t>
  </si>
  <si>
    <t>Victoire 45</t>
  </si>
  <si>
    <t>Ascension</t>
  </si>
  <si>
    <t>Lundi de Pentecôte</t>
  </si>
  <si>
    <t>Fête nationale</t>
  </si>
  <si>
    <t>Assomption</t>
  </si>
  <si>
    <t>Toussaint</t>
  </si>
  <si>
    <t>Armistice 14-18</t>
  </si>
  <si>
    <t>Noël</t>
  </si>
  <si>
    <t>Congés</t>
  </si>
  <si>
    <t>Total saison</t>
  </si>
  <si>
    <t>RESPONSABLE</t>
  </si>
  <si>
    <t>TOTAL PRESENT</t>
  </si>
  <si>
    <t>PERMANENT</t>
  </si>
  <si>
    <t>RENFORT</t>
  </si>
  <si>
    <t>SHR</t>
  </si>
  <si>
    <t>Rf1</t>
  </si>
  <si>
    <t>Rf2</t>
  </si>
  <si>
    <t>Rf3</t>
  </si>
  <si>
    <t>PMR journée complète</t>
  </si>
  <si>
    <t>PMR demi-journée</t>
  </si>
  <si>
    <t>H1, H2, H3</t>
  </si>
  <si>
    <t>Responsable, service hors rang "heure bureau"</t>
  </si>
  <si>
    <t>Permanent, différentes plages horaires</t>
  </si>
  <si>
    <t>Renfort, différentes plages horaires</t>
  </si>
  <si>
    <t>ChJ</t>
  </si>
  <si>
    <t>Ch</t>
  </si>
  <si>
    <t>S</t>
  </si>
  <si>
    <t>D</t>
  </si>
  <si>
    <t>AVRIL</t>
  </si>
  <si>
    <t>MAI</t>
  </si>
  <si>
    <t>JUIN</t>
  </si>
  <si>
    <t>JUILLET</t>
  </si>
  <si>
    <t>AOÛT</t>
  </si>
  <si>
    <t>SEPTEMBRE</t>
  </si>
  <si>
    <t>OCTOBRE</t>
  </si>
  <si>
    <t>TOTAL W.E</t>
  </si>
  <si>
    <t>Du 01 Avril au 31 Octobre = 31 Week-End</t>
  </si>
  <si>
    <t>Sam</t>
  </si>
  <si>
    <t>Dim</t>
  </si>
  <si>
    <t>Hr max</t>
  </si>
  <si>
    <t>Rac</t>
  </si>
  <si>
    <t>i</t>
  </si>
  <si>
    <t>Début sicle</t>
  </si>
  <si>
    <t>Week-End</t>
  </si>
  <si>
    <t>151 hrs x 7 mois</t>
  </si>
  <si>
    <t>Nb jrs trv</t>
  </si>
  <si>
    <t>Jours de travail</t>
  </si>
  <si>
    <t>w</t>
  </si>
  <si>
    <t>Heures + CP</t>
  </si>
  <si>
    <t>Différentes plages horaires journée complète</t>
  </si>
  <si>
    <t>Différentes plages horaires demi-journée</t>
  </si>
  <si>
    <t>Dj1</t>
  </si>
  <si>
    <t>Dj2</t>
  </si>
  <si>
    <t>Dj3</t>
  </si>
  <si>
    <t>Dj1, Dj2, Dj3</t>
  </si>
  <si>
    <t>Hr Dim</t>
  </si>
  <si>
    <t>Hr Férié</t>
  </si>
  <si>
    <t>Hr Nuit</t>
  </si>
  <si>
    <t>Férié</t>
  </si>
  <si>
    <t>Moy sem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</si>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</sst>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d"/>
    <numFmt numFmtId="165" formatCode="dd"/>
    <numFmt numFmtId="166" formatCode="mmmm\ yyyy"/>
    <numFmt numFmtId="167" formatCode="[hh]:mm"/>
    <numFmt numFmtId="168" formatCode="[hh]:mm;;"/>
    <numFmt numFmtId="169" formatCode="General;;"/>
    <numFmt numFmtId="170" formatCode="ddd\ dd\ mmm"/>
    <numFmt numFmtId="171" formatCode="mmmm"/>
  </numFmts>
  <fonts count="42" x14ac:knownFonts="1">
    <font>
      <sz val="10"/>
      <color theme="1"/>
      <name val="Times New Roman"/>
      <family val="2"/>
    </font>
    <font>
      <sz val="10"/>
      <name val="Times New Roman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color theme="1"/>
      <name val="Times New Roman"/>
      <family val="2"/>
    </font>
    <font>
      <b/>
      <sz val="10"/>
      <color theme="1"/>
      <name val="Times New Roman"/>
      <family val="1"/>
    </font>
    <font>
      <i/>
      <sz val="8"/>
      <color theme="1"/>
      <name val="Times New Roman"/>
      <family val="1"/>
    </font>
    <font>
      <i/>
      <sz val="8"/>
      <name val="Verdana"/>
      <family val="2"/>
    </font>
    <font>
      <sz val="9"/>
      <name val="Verdana"/>
      <family val="2"/>
    </font>
    <font>
      <sz val="8"/>
      <name val="Verdana"/>
      <family val="2"/>
    </font>
    <font>
      <sz val="7"/>
      <color indexed="81"/>
      <name val="Tverdana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rgb="FFC00000"/>
      <name val="Times New Roman"/>
      <family val="1"/>
    </font>
    <font>
      <sz val="8"/>
      <color theme="0"/>
      <name val="Times New Roman"/>
      <family val="2"/>
    </font>
    <font>
      <sz val="8"/>
      <color theme="7" tint="0.79998168889431442"/>
      <name val="Times New Roman"/>
      <family val="2"/>
    </font>
    <font>
      <sz val="8"/>
      <name val="Times New Roman"/>
      <family val="2"/>
    </font>
    <font>
      <sz val="8"/>
      <color theme="0" tint="-0.14999847407452621"/>
      <name val="Times New Roman"/>
      <family val="2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i/>
      <sz val="8"/>
      <name val="Times New Roman"/>
      <family val="1"/>
    </font>
    <font>
      <b/>
      <sz val="10"/>
      <color theme="0"/>
      <name val="Times New Roman"/>
      <family val="1"/>
    </font>
    <font>
      <i/>
      <sz val="8"/>
      <color theme="1" tint="0.14999847407452621"/>
      <name val="Times New Roman"/>
      <family val="1"/>
    </font>
    <font>
      <sz val="8"/>
      <color theme="1" tint="0.14999847407452621"/>
      <name val="Times New Roman"/>
      <family val="1"/>
    </font>
    <font>
      <sz val="10"/>
      <color theme="1" tint="0.14999847407452621"/>
      <name val="Times New Roman"/>
      <family val="1"/>
    </font>
    <font>
      <b/>
      <sz val="11"/>
      <color theme="0"/>
      <name val="Times New Roman"/>
      <family val="1"/>
    </font>
    <font>
      <i/>
      <sz val="9"/>
      <color theme="1"/>
      <name val="Times New Roman"/>
      <family val="1"/>
    </font>
    <font>
      <sz val="10"/>
      <color rgb="FFFF0000"/>
      <name val="Times New Roman"/>
      <family val="2"/>
    </font>
    <font>
      <sz val="11"/>
      <color theme="1"/>
      <name val="Wingdings 3"/>
      <family val="1"/>
      <charset val="2"/>
    </font>
    <font>
      <i/>
      <sz val="10"/>
      <color theme="1"/>
      <name val="Times New Roman"/>
      <family val="1"/>
    </font>
    <font>
      <sz val="9"/>
      <color theme="1"/>
      <name val="Times New Roman"/>
      <family val="2"/>
    </font>
    <font>
      <sz val="10"/>
      <color theme="0" tint="-4.9989318521683403E-2"/>
      <name val="Times New Roman"/>
      <family val="2"/>
    </font>
    <font>
      <sz val="10"/>
      <color theme="0" tint="-0.249977111117893"/>
      <name val="Times New Roman"/>
      <family val="2"/>
    </font>
    <font>
      <i/>
      <sz val="10"/>
      <color theme="0" tint="-0.249977111117893"/>
      <name val="Times New Roman"/>
      <family val="1"/>
    </font>
    <font>
      <sz val="10"/>
      <color theme="0" tint="-0.249977111117893"/>
      <name val="Wingdings 3"/>
      <family val="1"/>
      <charset val="2"/>
    </font>
    <font>
      <sz val="8"/>
      <color theme="1" tint="0.499984740745262"/>
      <name val="Times New Roman"/>
      <family val="1"/>
    </font>
    <font>
      <sz val="10"/>
      <color theme="1" tint="0.499984740745262"/>
      <name val="Times New Roman"/>
      <family val="1"/>
    </font>
    <font>
      <sz val="8"/>
      <color theme="0" tint="-4.9989318521683403E-2"/>
      <name val="Times New Roman"/>
      <family val="2"/>
    </font>
    <font>
      <i/>
      <sz val="8"/>
      <color theme="7" tint="0.3999755851924192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3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0" xfId="0" applyBorder="1"/>
    <xf numFmtId="0" fontId="0" fillId="9" borderId="0" xfId="0" applyFill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10" borderId="0" xfId="0" applyFont="1" applyFill="1"/>
    <xf numFmtId="0" fontId="2" fillId="11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2" fillId="12" borderId="0" xfId="0" applyFont="1" applyFill="1"/>
    <xf numFmtId="0" fontId="7" fillId="13" borderId="0" xfId="0" applyFont="1" applyFill="1" applyAlignment="1">
      <alignment horizontal="center" vertical="center"/>
    </xf>
    <xf numFmtId="0" fontId="2" fillId="13" borderId="0" xfId="0" applyFont="1" applyFill="1"/>
    <xf numFmtId="0" fontId="7" fillId="14" borderId="0" xfId="0" applyFont="1" applyFill="1" applyAlignment="1">
      <alignment horizontal="center" vertical="center"/>
    </xf>
    <xf numFmtId="0" fontId="2" fillId="14" borderId="0" xfId="0" applyFont="1" applyFill="1"/>
    <xf numFmtId="0" fontId="7" fillId="15" borderId="0" xfId="0" applyFont="1" applyFill="1" applyAlignment="1">
      <alignment horizontal="center" vertical="center"/>
    </xf>
    <xf numFmtId="0" fontId="5" fillId="15" borderId="0" xfId="0" applyFont="1" applyFill="1"/>
    <xf numFmtId="0" fontId="2" fillId="15" borderId="0" xfId="0" applyFont="1" applyFill="1"/>
    <xf numFmtId="0" fontId="0" fillId="12" borderId="1" xfId="0" applyFill="1" applyBorder="1" applyAlignment="1">
      <alignment horizontal="center"/>
    </xf>
    <xf numFmtId="0" fontId="0" fillId="12" borderId="1" xfId="0" applyFill="1" applyBorder="1"/>
    <xf numFmtId="0" fontId="0" fillId="14" borderId="1" xfId="0" applyFill="1" applyBorder="1" applyAlignment="1">
      <alignment horizontal="center"/>
    </xf>
    <xf numFmtId="0" fontId="0" fillId="14" borderId="1" xfId="0" applyFill="1" applyBorder="1"/>
    <xf numFmtId="0" fontId="0" fillId="13" borderId="1" xfId="0" applyFill="1" applyBorder="1" applyAlignment="1">
      <alignment horizontal="center"/>
    </xf>
    <xf numFmtId="0" fontId="3" fillId="18" borderId="0" xfId="0" applyFont="1" applyFill="1" applyAlignment="1">
      <alignment horizontal="left" indent="2"/>
    </xf>
    <xf numFmtId="0" fontId="0" fillId="18" borderId="0" xfId="0" applyFill="1"/>
    <xf numFmtId="0" fontId="0" fillId="18" borderId="0" xfId="0" applyFill="1" applyAlignment="1">
      <alignment horizontal="center" vertical="center"/>
    </xf>
    <xf numFmtId="0" fontId="9" fillId="0" borderId="0" xfId="0" applyFont="1"/>
    <xf numFmtId="0" fontId="10" fillId="0" borderId="0" xfId="0" applyFont="1"/>
    <xf numFmtId="20" fontId="6" fillId="0" borderId="0" xfId="0" applyNumberFormat="1" applyFont="1" applyBorder="1" applyAlignment="1"/>
    <xf numFmtId="0" fontId="6" fillId="0" borderId="14" xfId="0" quotePrefix="1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0" fillId="13" borderId="14" xfId="0" applyFill="1" applyBorder="1"/>
    <xf numFmtId="164" fontId="13" fillId="2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Border="1"/>
    <xf numFmtId="0" fontId="11" fillId="0" borderId="13" xfId="0" applyFont="1" applyBorder="1" applyAlignment="1">
      <alignment textRotation="90"/>
    </xf>
    <xf numFmtId="168" fontId="6" fillId="8" borderId="20" xfId="0" applyNumberFormat="1" applyFont="1" applyFill="1" applyBorder="1" applyAlignment="1">
      <alignment horizontal="center" vertical="center"/>
    </xf>
    <xf numFmtId="168" fontId="6" fillId="8" borderId="21" xfId="0" applyNumberFormat="1" applyFont="1" applyFill="1" applyBorder="1" applyAlignment="1">
      <alignment horizontal="center" vertical="center"/>
    </xf>
    <xf numFmtId="168" fontId="6" fillId="8" borderId="22" xfId="0" applyNumberFormat="1" applyFont="1" applyFill="1" applyBorder="1" applyAlignment="1">
      <alignment horizontal="center" vertical="center"/>
    </xf>
    <xf numFmtId="168" fontId="6" fillId="17" borderId="20" xfId="0" applyNumberFormat="1" applyFont="1" applyFill="1" applyBorder="1" applyAlignment="1">
      <alignment horizontal="center" vertical="center"/>
    </xf>
    <xf numFmtId="168" fontId="6" fillId="17" borderId="2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indent="3"/>
    </xf>
    <xf numFmtId="0" fontId="4" fillId="0" borderId="0" xfId="0" applyFont="1" applyAlignment="1">
      <alignment horizontal="centerContinuous" vertical="center"/>
    </xf>
    <xf numFmtId="0" fontId="0" fillId="0" borderId="14" xfId="0" applyBorder="1"/>
    <xf numFmtId="0" fontId="8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68" fontId="6" fillId="17" borderId="21" xfId="0" applyNumberFormat="1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20" borderId="1" xfId="0" applyFont="1" applyFill="1" applyBorder="1"/>
    <xf numFmtId="0" fontId="6" fillId="0" borderId="8" xfId="0" applyFont="1" applyBorder="1" applyAlignment="1">
      <alignment horizontal="left"/>
    </xf>
    <xf numFmtId="164" fontId="18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170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16" borderId="1" xfId="0" applyFill="1" applyBorder="1"/>
    <xf numFmtId="0" fontId="11" fillId="16" borderId="1" xfId="0" applyFont="1" applyFill="1" applyBorder="1"/>
    <xf numFmtId="164" fontId="20" fillId="16" borderId="1" xfId="0" applyNumberFormat="1" applyFont="1" applyFill="1" applyBorder="1" applyAlignment="1">
      <alignment horizontal="center" vertical="center"/>
    </xf>
    <xf numFmtId="165" fontId="20" fillId="16" borderId="1" xfId="0" applyNumberFormat="1" applyFont="1" applyFill="1" applyBorder="1" applyAlignment="1">
      <alignment horizontal="center" vertical="center"/>
    </xf>
    <xf numFmtId="0" fontId="11" fillId="20" borderId="0" xfId="0" applyFont="1" applyFill="1" applyBorder="1"/>
    <xf numFmtId="168" fontId="0" fillId="0" borderId="0" xfId="0" applyNumberFormat="1" applyAlignment="1">
      <alignment vertical="center"/>
    </xf>
    <xf numFmtId="0" fontId="0" fillId="14" borderId="14" xfId="0" applyFill="1" applyBorder="1"/>
    <xf numFmtId="0" fontId="0" fillId="12" borderId="14" xfId="0" applyFill="1" applyBorder="1"/>
    <xf numFmtId="0" fontId="0" fillId="0" borderId="15" xfId="0" applyBorder="1"/>
    <xf numFmtId="168" fontId="0" fillId="0" borderId="15" xfId="0" applyNumberFormat="1" applyBorder="1" applyAlignment="1">
      <alignment vertical="center"/>
    </xf>
    <xf numFmtId="0" fontId="0" fillId="0" borderId="16" xfId="0" applyBorder="1"/>
    <xf numFmtId="0" fontId="1" fillId="8" borderId="0" xfId="0" applyFont="1" applyFill="1"/>
    <xf numFmtId="0" fontId="1" fillId="25" borderId="0" xfId="0" applyFont="1" applyFill="1"/>
    <xf numFmtId="169" fontId="19" fillId="25" borderId="0" xfId="0" applyNumberFormat="1" applyFont="1" applyFill="1" applyAlignment="1">
      <alignment horizontal="center" vertical="center"/>
    </xf>
    <xf numFmtId="0" fontId="24" fillId="23" borderId="0" xfId="0" applyFont="1" applyFill="1" applyBorder="1" applyAlignment="1">
      <alignment horizontal="left" indent="2"/>
    </xf>
    <xf numFmtId="0" fontId="24" fillId="23" borderId="0" xfId="0" applyFont="1" applyFill="1"/>
    <xf numFmtId="169" fontId="24" fillId="23" borderId="0" xfId="0" applyNumberFormat="1" applyFont="1" applyFill="1" applyAlignment="1">
      <alignment horizontal="center" vertical="center"/>
    </xf>
    <xf numFmtId="169" fontId="19" fillId="8" borderId="0" xfId="0" applyNumberFormat="1" applyFont="1" applyFill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22" fillId="0" borderId="0" xfId="0" applyFont="1"/>
    <xf numFmtId="0" fontId="13" fillId="21" borderId="1" xfId="0" applyFont="1" applyFill="1" applyBorder="1" applyAlignment="1">
      <alignment horizontal="center" vertical="center"/>
    </xf>
    <xf numFmtId="167" fontId="14" fillId="3" borderId="1" xfId="0" applyNumberFormat="1" applyFont="1" applyFill="1" applyBorder="1" applyAlignment="1">
      <alignment horizontal="center" vertical="center"/>
    </xf>
    <xf numFmtId="0" fontId="13" fillId="24" borderId="1" xfId="0" applyFont="1" applyFill="1" applyBorder="1" applyAlignment="1">
      <alignment horizontal="center" vertical="center"/>
    </xf>
    <xf numFmtId="169" fontId="25" fillId="0" borderId="0" xfId="0" applyNumberFormat="1" applyFont="1" applyBorder="1" applyAlignment="1">
      <alignment horizontal="center" vertical="center"/>
    </xf>
    <xf numFmtId="0" fontId="0" fillId="0" borderId="30" xfId="0" applyBorder="1"/>
    <xf numFmtId="0" fontId="0" fillId="0" borderId="31" xfId="0" applyFill="1" applyBorder="1"/>
    <xf numFmtId="169" fontId="25" fillId="0" borderId="31" xfId="0" applyNumberFormat="1" applyFont="1" applyBorder="1" applyAlignment="1">
      <alignment horizontal="center" vertical="center"/>
    </xf>
    <xf numFmtId="168" fontId="26" fillId="0" borderId="17" xfId="0" applyNumberFormat="1" applyFont="1" applyBorder="1" applyAlignment="1">
      <alignment horizontal="center" vertical="center"/>
    </xf>
    <xf numFmtId="168" fontId="26" fillId="0" borderId="20" xfId="0" applyNumberFormat="1" applyFont="1" applyBorder="1" applyAlignment="1">
      <alignment horizontal="center" vertical="center"/>
    </xf>
    <xf numFmtId="168" fontId="26" fillId="0" borderId="23" xfId="0" applyNumberFormat="1" applyFont="1" applyBorder="1" applyAlignment="1">
      <alignment horizontal="center" vertical="center"/>
    </xf>
    <xf numFmtId="168" fontId="26" fillId="0" borderId="26" xfId="0" applyNumberFormat="1" applyFont="1" applyBorder="1" applyAlignment="1">
      <alignment horizontal="center" vertical="center"/>
    </xf>
    <xf numFmtId="168" fontId="26" fillId="0" borderId="18" xfId="0" applyNumberFormat="1" applyFont="1" applyBorder="1" applyAlignment="1">
      <alignment horizontal="center" vertical="center"/>
    </xf>
    <xf numFmtId="168" fontId="26" fillId="0" borderId="21" xfId="0" applyNumberFormat="1" applyFont="1" applyBorder="1" applyAlignment="1">
      <alignment horizontal="center" vertical="center"/>
    </xf>
    <xf numFmtId="168" fontId="26" fillId="0" borderId="24" xfId="0" applyNumberFormat="1" applyFont="1" applyBorder="1" applyAlignment="1">
      <alignment horizontal="center" vertical="center"/>
    </xf>
    <xf numFmtId="168" fontId="26" fillId="0" borderId="27" xfId="0" applyNumberFormat="1" applyFont="1" applyBorder="1" applyAlignment="1">
      <alignment horizontal="center" vertical="center"/>
    </xf>
    <xf numFmtId="168" fontId="26" fillId="0" borderId="19" xfId="0" applyNumberFormat="1" applyFont="1" applyBorder="1" applyAlignment="1">
      <alignment horizontal="center" vertical="center"/>
    </xf>
    <xf numFmtId="168" fontId="26" fillId="0" borderId="22" xfId="0" applyNumberFormat="1" applyFont="1" applyBorder="1" applyAlignment="1">
      <alignment horizontal="center" vertical="center"/>
    </xf>
    <xf numFmtId="168" fontId="26" fillId="0" borderId="25" xfId="0" applyNumberFormat="1" applyFont="1" applyBorder="1" applyAlignment="1">
      <alignment horizontal="center" vertical="center"/>
    </xf>
    <xf numFmtId="168" fontId="26" fillId="0" borderId="28" xfId="0" applyNumberFormat="1" applyFont="1" applyBorder="1" applyAlignment="1">
      <alignment horizontal="center" vertical="center"/>
    </xf>
    <xf numFmtId="168" fontId="26" fillId="0" borderId="0" xfId="0" applyNumberFormat="1" applyFont="1" applyBorder="1" applyAlignment="1">
      <alignment horizontal="center" vertical="center"/>
    </xf>
    <xf numFmtId="0" fontId="26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Border="1"/>
    <xf numFmtId="168" fontId="27" fillId="0" borderId="20" xfId="0" applyNumberFormat="1" applyFont="1" applyBorder="1"/>
    <xf numFmtId="168" fontId="27" fillId="0" borderId="22" xfId="0" applyNumberFormat="1" applyFont="1" applyBorder="1"/>
    <xf numFmtId="168" fontId="27" fillId="0" borderId="21" xfId="0" applyNumberFormat="1" applyFont="1" applyBorder="1"/>
    <xf numFmtId="0" fontId="27" fillId="0" borderId="0" xfId="0" applyNumberFormat="1" applyFont="1"/>
    <xf numFmtId="0" fontId="0" fillId="0" borderId="3" xfId="0" applyFill="1" applyBorder="1"/>
    <xf numFmtId="169" fontId="25" fillId="0" borderId="3" xfId="0" applyNumberFormat="1" applyFont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14" xfId="0" applyFill="1" applyBorder="1" applyAlignment="1">
      <alignment vertical="center"/>
    </xf>
    <xf numFmtId="0" fontId="0" fillId="13" borderId="1" xfId="0" applyFill="1" applyBorder="1" applyAlignment="1">
      <alignment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23" fillId="25" borderId="0" xfId="0" applyFont="1" applyFill="1" applyAlignment="1">
      <alignment horizontal="left" vertical="center" indent="3"/>
    </xf>
    <xf numFmtId="0" fontId="1" fillId="25" borderId="0" xfId="0" applyFont="1" applyFill="1" applyAlignment="1">
      <alignment horizontal="left" vertical="center" indent="3"/>
    </xf>
    <xf numFmtId="0" fontId="23" fillId="8" borderId="0" xfId="0" applyFont="1" applyFill="1" applyAlignment="1">
      <alignment horizontal="left" vertical="center" indent="3"/>
    </xf>
    <xf numFmtId="0" fontId="1" fillId="8" borderId="0" xfId="0" applyFont="1" applyFill="1" applyAlignment="1">
      <alignment horizontal="left" vertical="center" indent="3"/>
    </xf>
    <xf numFmtId="169" fontId="28" fillId="26" borderId="0" xfId="0" applyNumberFormat="1" applyFont="1" applyFill="1" applyAlignment="1">
      <alignment horizontal="center" vertical="center"/>
    </xf>
    <xf numFmtId="0" fontId="28" fillId="26" borderId="0" xfId="0" applyFont="1" applyFill="1" applyBorder="1" applyAlignment="1">
      <alignment horizontal="left" vertical="center" indent="2"/>
    </xf>
    <xf numFmtId="0" fontId="28" fillId="26" borderId="0" xfId="0" applyFont="1" applyFill="1" applyAlignment="1">
      <alignment horizontal="left" vertical="center" indent="3"/>
    </xf>
    <xf numFmtId="14" fontId="0" fillId="0" borderId="0" xfId="0" applyNumberFormat="1"/>
    <xf numFmtId="0" fontId="24" fillId="23" borderId="0" xfId="0" applyFont="1" applyFill="1" applyAlignment="1">
      <alignment horizontal="center" vertical="center"/>
    </xf>
    <xf numFmtId="0" fontId="24" fillId="23" borderId="0" xfId="0" applyFont="1" applyFill="1" applyBorder="1" applyAlignment="1">
      <alignment horizontal="left" vertical="center" indent="2"/>
    </xf>
    <xf numFmtId="0" fontId="23" fillId="25" borderId="0" xfId="0" applyFont="1" applyFill="1" applyAlignment="1">
      <alignment horizontal="left" indent="3"/>
    </xf>
    <xf numFmtId="0" fontId="23" fillId="8" borderId="0" xfId="0" applyFont="1" applyFill="1" applyAlignment="1">
      <alignment horizontal="left" indent="3"/>
    </xf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8" xfId="0" applyBorder="1"/>
    <xf numFmtId="0" fontId="0" fillId="0" borderId="39" xfId="0" applyBorder="1"/>
    <xf numFmtId="0" fontId="29" fillId="0" borderId="33" xfId="0" applyFont="1" applyBorder="1"/>
    <xf numFmtId="0" fontId="29" fillId="0" borderId="0" xfId="0" applyFont="1" applyBorder="1"/>
    <xf numFmtId="0" fontId="29" fillId="0" borderId="38" xfId="0" applyFont="1" applyBorder="1"/>
    <xf numFmtId="0" fontId="29" fillId="0" borderId="32" xfId="0" applyFont="1" applyBorder="1"/>
    <xf numFmtId="0" fontId="29" fillId="0" borderId="35" xfId="0" applyFont="1" applyBorder="1"/>
    <xf numFmtId="0" fontId="29" fillId="0" borderId="37" xfId="0" applyFont="1" applyBorder="1"/>
    <xf numFmtId="0" fontId="0" fillId="0" borderId="0" xfId="0" quotePrefix="1"/>
    <xf numFmtId="0" fontId="0" fillId="16" borderId="12" xfId="0" applyFill="1" applyBorder="1"/>
    <xf numFmtId="0" fontId="0" fillId="8" borderId="12" xfId="0" applyFill="1" applyBorder="1" applyAlignment="1">
      <alignment horizontal="center" vertical="center"/>
    </xf>
    <xf numFmtId="0" fontId="0" fillId="8" borderId="5" xfId="0" applyFill="1" applyBorder="1" applyAlignment="1">
      <alignment vertical="center"/>
    </xf>
    <xf numFmtId="0" fontId="0" fillId="8" borderId="1" xfId="0" applyFill="1" applyBorder="1" applyAlignment="1">
      <alignment horizontal="center" vertical="center"/>
    </xf>
    <xf numFmtId="0" fontId="0" fillId="8" borderId="14" xfId="0" applyFill="1" applyBorder="1" applyAlignment="1">
      <alignment vertical="center"/>
    </xf>
    <xf numFmtId="0" fontId="13" fillId="2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/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2" xfId="0" applyFont="1" applyBorder="1"/>
    <xf numFmtId="0" fontId="7" fillId="0" borderId="4" xfId="0" applyFont="1" applyBorder="1"/>
    <xf numFmtId="0" fontId="7" fillId="0" borderId="7" xfId="0" applyFont="1" applyBorder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1" fillId="0" borderId="13" xfId="0" quotePrefix="1" applyFont="1" applyBorder="1" applyAlignment="1">
      <alignment textRotation="90"/>
    </xf>
    <xf numFmtId="0" fontId="0" fillId="27" borderId="1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8" borderId="1" xfId="0" applyFill="1" applyBorder="1" applyAlignment="1">
      <alignment horizontal="center"/>
    </xf>
    <xf numFmtId="0" fontId="0" fillId="8" borderId="14" xfId="0" applyFill="1" applyBorder="1"/>
    <xf numFmtId="0" fontId="31" fillId="13" borderId="0" xfId="0" applyFont="1" applyFill="1" applyAlignment="1">
      <alignment horizontal="center" vertical="center"/>
    </xf>
    <xf numFmtId="0" fontId="32" fillId="0" borderId="0" xfId="0" applyFont="1"/>
    <xf numFmtId="167" fontId="0" fillId="0" borderId="0" xfId="0" applyNumberFormat="1" applyAlignment="1">
      <alignment horizontal="center"/>
    </xf>
    <xf numFmtId="0" fontId="7" fillId="0" borderId="14" xfId="0" applyFont="1" applyBorder="1" applyAlignment="1">
      <alignment horizontal="centerContinuous" vertical="center"/>
    </xf>
    <xf numFmtId="0" fontId="7" fillId="0" borderId="16" xfId="0" applyFont="1" applyBorder="1" applyAlignment="1">
      <alignment horizontal="centerContinuous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169" fontId="0" fillId="0" borderId="10" xfId="0" applyNumberForma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69" fontId="0" fillId="0" borderId="0" xfId="0" applyNumberFormat="1"/>
    <xf numFmtId="46" fontId="34" fillId="0" borderId="0" xfId="0" applyNumberFormat="1" applyFont="1"/>
    <xf numFmtId="0" fontId="11" fillId="28" borderId="1" xfId="0" applyFont="1" applyFill="1" applyBorder="1" applyAlignment="1">
      <alignment horizontal="center" vertical="center"/>
    </xf>
    <xf numFmtId="0" fontId="11" fillId="17" borderId="29" xfId="0" applyFont="1" applyFill="1" applyBorder="1" applyAlignment="1">
      <alignment horizontal="center" vertical="center"/>
    </xf>
    <xf numFmtId="0" fontId="13" fillId="17" borderId="29" xfId="0" applyFont="1" applyFill="1" applyBorder="1" applyAlignment="1">
      <alignment horizontal="center" vertical="center"/>
    </xf>
    <xf numFmtId="0" fontId="35" fillId="0" borderId="0" xfId="0" applyFont="1"/>
    <xf numFmtId="0" fontId="36" fillId="0" borderId="0" xfId="0" applyFont="1" applyAlignment="1">
      <alignment horizontal="left" indent="4"/>
    </xf>
    <xf numFmtId="0" fontId="37" fillId="0" borderId="0" xfId="0" applyFont="1"/>
    <xf numFmtId="0" fontId="35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7" fillId="0" borderId="0" xfId="0" applyFont="1"/>
    <xf numFmtId="0" fontId="30" fillId="0" borderId="0" xfId="0" applyFont="1"/>
    <xf numFmtId="0" fontId="13" fillId="28" borderId="1" xfId="0" applyFont="1" applyFill="1" applyBorder="1" applyAlignment="1">
      <alignment horizontal="center" vertical="center"/>
    </xf>
    <xf numFmtId="0" fontId="11" fillId="9" borderId="29" xfId="0" applyFont="1" applyFill="1" applyBorder="1" applyAlignment="1">
      <alignment horizontal="center" vertical="center"/>
    </xf>
    <xf numFmtId="0" fontId="11" fillId="29" borderId="29" xfId="0" applyFont="1" applyFill="1" applyBorder="1" applyAlignment="1">
      <alignment horizontal="center" vertical="center"/>
    </xf>
    <xf numFmtId="0" fontId="11" fillId="31" borderId="1" xfId="0" applyFont="1" applyFill="1" applyBorder="1" applyAlignment="1">
      <alignment horizontal="center" vertical="center"/>
    </xf>
    <xf numFmtId="0" fontId="13" fillId="31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29" borderId="29" xfId="0" applyFont="1" applyFill="1" applyBorder="1" applyAlignment="1">
      <alignment horizontal="center" vertical="center"/>
    </xf>
    <xf numFmtId="0" fontId="14" fillId="30" borderId="29" xfId="0" applyFont="1" applyFill="1" applyBorder="1"/>
    <xf numFmtId="168" fontId="0" fillId="0" borderId="0" xfId="0" applyNumberFormat="1" applyBorder="1" applyAlignment="1">
      <alignment vertical="center"/>
    </xf>
    <xf numFmtId="0" fontId="38" fillId="0" borderId="1" xfId="0" applyFont="1" applyBorder="1" applyAlignment="1">
      <alignment horizontal="center" vertical="center" wrapText="1"/>
    </xf>
    <xf numFmtId="167" fontId="39" fillId="0" borderId="1" xfId="0" applyNumberFormat="1" applyFont="1" applyBorder="1"/>
    <xf numFmtId="0" fontId="38" fillId="0" borderId="20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/>
    </xf>
    <xf numFmtId="0" fontId="39" fillId="0" borderId="0" xfId="0" applyFont="1"/>
    <xf numFmtId="168" fontId="33" fillId="0" borderId="11" xfId="0" applyNumberFormat="1" applyFont="1" applyBorder="1" applyAlignment="1">
      <alignment horizontal="center" vertical="center"/>
    </xf>
    <xf numFmtId="168" fontId="33" fillId="0" borderId="0" xfId="0" applyNumberFormat="1" applyFont="1" applyAlignment="1">
      <alignment vertical="center"/>
    </xf>
    <xf numFmtId="168" fontId="33" fillId="0" borderId="15" xfId="0" applyNumberFormat="1" applyFont="1" applyBorder="1" applyAlignment="1">
      <alignment vertical="center"/>
    </xf>
    <xf numFmtId="168" fontId="33" fillId="0" borderId="12" xfId="0" applyNumberFormat="1" applyFont="1" applyBorder="1" applyAlignment="1">
      <alignment horizontal="center" vertical="center"/>
    </xf>
    <xf numFmtId="0" fontId="29" fillId="0" borderId="35" xfId="0" applyFont="1" applyFill="1" applyBorder="1"/>
    <xf numFmtId="0" fontId="29" fillId="0" borderId="0" xfId="0" applyFont="1" applyFill="1" applyBorder="1"/>
    <xf numFmtId="0" fontId="0" fillId="30" borderId="1" xfId="0" applyFill="1" applyBorder="1"/>
    <xf numFmtId="168" fontId="0" fillId="0" borderId="20" xfId="0" applyNumberFormat="1" applyBorder="1" applyAlignment="1">
      <alignment horizontal="center" vertical="center"/>
    </xf>
    <xf numFmtId="20" fontId="14" fillId="16" borderId="0" xfId="0" applyNumberFormat="1" applyFont="1" applyFill="1" applyBorder="1" applyAlignment="1">
      <alignment horizontal="center" vertical="center"/>
    </xf>
    <xf numFmtId="168" fontId="0" fillId="0" borderId="21" xfId="0" applyNumberFormat="1" applyBorder="1" applyAlignment="1">
      <alignment horizontal="center" vertical="center"/>
    </xf>
    <xf numFmtId="168" fontId="0" fillId="0" borderId="22" xfId="0" applyNumberFormat="1" applyBorder="1" applyAlignment="1">
      <alignment horizontal="center" vertical="center"/>
    </xf>
    <xf numFmtId="168" fontId="0" fillId="0" borderId="0" xfId="0" applyNumberFormat="1"/>
    <xf numFmtId="168" fontId="0" fillId="0" borderId="0" xfId="0" applyNumberFormat="1" applyAlignment="1">
      <alignment horizontal="center" vertical="center"/>
    </xf>
    <xf numFmtId="20" fontId="14" fillId="16" borderId="0" xfId="0" applyNumberFormat="1" applyFont="1" applyFill="1" applyAlignment="1">
      <alignment horizontal="center" vertical="center"/>
    </xf>
    <xf numFmtId="20" fontId="22" fillId="16" borderId="0" xfId="0" applyNumberFormat="1" applyFont="1" applyFill="1"/>
    <xf numFmtId="0" fontId="6" fillId="18" borderId="0" xfId="0" applyFont="1" applyFill="1" applyAlignment="1">
      <alignment horizontal="left" vertical="center"/>
    </xf>
    <xf numFmtId="169" fontId="40" fillId="18" borderId="0" xfId="0" applyNumberFormat="1" applyFont="1" applyFill="1" applyAlignment="1">
      <alignment horizontal="center" vertical="center"/>
    </xf>
    <xf numFmtId="164" fontId="17" fillId="16" borderId="1" xfId="0" applyNumberFormat="1" applyFont="1" applyFill="1" applyBorder="1" applyAlignment="1">
      <alignment horizontal="center" vertical="center"/>
    </xf>
    <xf numFmtId="165" fontId="17" fillId="16" borderId="1" xfId="0" applyNumberFormat="1" applyFont="1" applyFill="1" applyBorder="1" applyAlignment="1">
      <alignment horizontal="center" vertical="center"/>
    </xf>
    <xf numFmtId="0" fontId="41" fillId="32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16" borderId="10" xfId="0" applyFill="1" applyBorder="1" applyAlignment="1">
      <alignment horizontal="center" vertical="center" wrapText="1"/>
    </xf>
    <xf numFmtId="0" fontId="0" fillId="16" borderId="1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 wrapText="1"/>
    </xf>
    <xf numFmtId="0" fontId="0" fillId="16" borderId="22" xfId="0" applyFill="1" applyBorder="1" applyAlignment="1">
      <alignment horizontal="center" vertical="center" wrapText="1"/>
    </xf>
    <xf numFmtId="168" fontId="33" fillId="0" borderId="19" xfId="0" applyNumberFormat="1" applyFont="1" applyBorder="1" applyAlignment="1">
      <alignment horizontal="center" vertical="center"/>
    </xf>
    <xf numFmtId="168" fontId="33" fillId="0" borderId="28" xfId="0" applyNumberFormat="1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168" fontId="33" fillId="0" borderId="18" xfId="0" applyNumberFormat="1" applyFont="1" applyBorder="1" applyAlignment="1">
      <alignment horizontal="center" vertical="center"/>
    </xf>
    <xf numFmtId="168" fontId="33" fillId="0" borderId="27" xfId="0" applyNumberFormat="1" applyFont="1" applyBorder="1" applyAlignment="1">
      <alignment horizontal="center" vertical="center"/>
    </xf>
    <xf numFmtId="168" fontId="33" fillId="0" borderId="17" xfId="0" applyNumberFormat="1" applyFont="1" applyBorder="1" applyAlignment="1">
      <alignment horizontal="center" vertical="center"/>
    </xf>
    <xf numFmtId="168" fontId="33" fillId="0" borderId="26" xfId="0" applyNumberFormat="1" applyFont="1" applyBorder="1" applyAlignment="1">
      <alignment horizontal="center" vertical="center"/>
    </xf>
    <xf numFmtId="168" fontId="0" fillId="0" borderId="18" xfId="0" applyNumberFormat="1" applyBorder="1" applyAlignment="1">
      <alignment horizontal="center" vertical="center"/>
    </xf>
    <xf numFmtId="168" fontId="0" fillId="0" borderId="24" xfId="0" applyNumberForma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8" fontId="0" fillId="0" borderId="27" xfId="0" applyNumberFormat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68" fontId="0" fillId="0" borderId="16" xfId="0" applyNumberFormat="1" applyBorder="1" applyAlignment="1">
      <alignment horizontal="center" vertical="center"/>
    </xf>
    <xf numFmtId="168" fontId="0" fillId="0" borderId="19" xfId="0" applyNumberFormat="1" applyBorder="1" applyAlignment="1">
      <alignment horizontal="center" vertical="center"/>
    </xf>
    <xf numFmtId="168" fontId="0" fillId="0" borderId="28" xfId="0" applyNumberForma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center"/>
    </xf>
    <xf numFmtId="168" fontId="0" fillId="0" borderId="17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17" borderId="10" xfId="0" applyFont="1" applyFill="1" applyBorder="1" applyAlignment="1">
      <alignment horizontal="center" vertical="center"/>
    </xf>
    <xf numFmtId="0" fontId="7" fillId="17" borderId="11" xfId="0" applyFont="1" applyFill="1" applyBorder="1" applyAlignment="1">
      <alignment horizontal="center" vertical="center"/>
    </xf>
    <xf numFmtId="0" fontId="7" fillId="17" borderId="12" xfId="0" applyFont="1" applyFill="1" applyBorder="1" applyAlignment="1">
      <alignment horizontal="center" vertical="center"/>
    </xf>
    <xf numFmtId="166" fontId="16" fillId="11" borderId="8" xfId="0" applyNumberFormat="1" applyFont="1" applyFill="1" applyBorder="1" applyAlignment="1">
      <alignment horizontal="center" vertical="center"/>
    </xf>
    <xf numFmtId="166" fontId="16" fillId="11" borderId="0" xfId="0" applyNumberFormat="1" applyFont="1" applyFill="1" applyBorder="1" applyAlignment="1">
      <alignment horizontal="center" vertical="center"/>
    </xf>
    <xf numFmtId="166" fontId="16" fillId="11" borderId="9" xfId="0" applyNumberFormat="1" applyFont="1" applyFill="1" applyBorder="1" applyAlignment="1">
      <alignment horizontal="center" vertical="center"/>
    </xf>
    <xf numFmtId="20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171" fontId="7" fillId="0" borderId="14" xfId="0" applyNumberFormat="1" applyFont="1" applyBorder="1" applyAlignment="1">
      <alignment horizontal="center" vertical="center"/>
    </xf>
    <xf numFmtId="171" fontId="7" fillId="0" borderId="15" xfId="0" applyNumberFormat="1" applyFont="1" applyBorder="1" applyAlignment="1">
      <alignment horizontal="center" vertical="center"/>
    </xf>
    <xf numFmtId="171" fontId="7" fillId="0" borderId="1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33" borderId="1" xfId="0" applyFill="1" applyBorder="1"/>
    <xf numFmtId="0" fontId="0" fillId="34" borderId="1" xfId="0" applyFill="1" applyBorder="1"/>
    <xf numFmtId="0" fontId="11" fillId="35" borderId="1" xfId="0" applyFont="1" applyFill="1" applyBorder="1"/>
  </cellXfs>
  <cellStyles count="1">
    <cellStyle name="Normal" xfId="0" builtinId="0"/>
  </cellStyles>
  <dxfs count="22">
    <dxf>
      <font>
        <b/>
        <i val="0"/>
        <color theme="7" tint="0.39994506668294322"/>
      </font>
      <fill>
        <patternFill>
          <bgColor theme="9" tint="-0.2499465926084170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FFCC"/>
        </pattern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b/>
        <i val="0"/>
        <color rgb="FFC00000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ont>
        <color auto="1"/>
      </font>
      <fill>
        <gradientFill>
          <stop position="0">
            <color theme="0" tint="-5.0965910824915313E-2"/>
          </stop>
          <stop position="0.5">
            <color theme="5" tint="0.80001220740379042"/>
          </stop>
          <stop position="1">
            <color theme="0" tint="-5.0965910824915313E-2"/>
          </stop>
        </gradientFill>
      </fill>
    </dxf>
    <dxf>
      <fill>
        <patternFill>
          <bgColor rgb="FFFFFF99"/>
        </patternFill>
      </fill>
    </dxf>
    <dxf>
      <fill>
        <patternFill>
          <bgColor rgb="FFFFCCFF"/>
        </patternFill>
      </fill>
    </dxf>
    <dxf>
      <fill>
        <patternFill>
          <bgColor rgb="FFFFFF99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CC99FF"/>
      <color rgb="FFCCFFCC"/>
      <color rgb="FFFF99FF"/>
      <color rgb="FFFFFF66"/>
      <color rgb="FFFFCCFF"/>
      <color rgb="FFFF66FF"/>
      <color rgb="FF99FF99"/>
      <color rgb="FFCCFF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38100</xdr:rowOff>
    </xdr:from>
    <xdr:to>
      <xdr:col>3</xdr:col>
      <xdr:colOff>104775</xdr:colOff>
      <xdr:row>3</xdr:row>
      <xdr:rowOff>114300</xdr:rowOff>
    </xdr:to>
    <xdr:sp macro="" textlink="">
      <xdr:nvSpPr>
        <xdr:cNvPr id="5" name="Line 15">
          <a:extLst>
            <a:ext uri="{FF2B5EF4-FFF2-40B4-BE49-F238E27FC236}">
              <a16:creationId xmlns:a16="http://schemas.microsoft.com/office/drawing/2014/main" id="{13414CD3-0448-42B8-AB40-4A080E3F2CF5}"/>
            </a:ext>
          </a:extLst>
        </xdr:cNvPr>
        <xdr:cNvSpPr>
          <a:spLocks noChangeShapeType="1"/>
        </xdr:cNvSpPr>
      </xdr:nvSpPr>
      <xdr:spPr bwMode="auto">
        <a:xfrm>
          <a:off x="895350" y="361950"/>
          <a:ext cx="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152400</xdr:colOff>
      <xdr:row>5</xdr:row>
      <xdr:rowOff>38100</xdr:rowOff>
    </xdr:from>
    <xdr:to>
      <xdr:col>16</xdr:col>
      <xdr:colOff>152400</xdr:colOff>
      <xdr:row>6</xdr:row>
      <xdr:rowOff>57150</xdr:rowOff>
    </xdr:to>
    <xdr:sp macro="" textlink="">
      <xdr:nvSpPr>
        <xdr:cNvPr id="6" name="Line 20">
          <a:extLst>
            <a:ext uri="{FF2B5EF4-FFF2-40B4-BE49-F238E27FC236}">
              <a16:creationId xmlns:a16="http://schemas.microsoft.com/office/drawing/2014/main" id="{DC685D19-A8DF-4D7F-8991-FC36BF7C13D1}"/>
            </a:ext>
          </a:extLst>
        </xdr:cNvPr>
        <xdr:cNvSpPr>
          <a:spLocks noChangeShapeType="1"/>
        </xdr:cNvSpPr>
      </xdr:nvSpPr>
      <xdr:spPr bwMode="auto">
        <a:xfrm flipV="1">
          <a:off x="4657725" y="847725"/>
          <a:ext cx="0" cy="1152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</xdr:row>
      <xdr:rowOff>38100</xdr:rowOff>
    </xdr:from>
    <xdr:to>
      <xdr:col>11</xdr:col>
      <xdr:colOff>9525</xdr:colOff>
      <xdr:row>5</xdr:row>
      <xdr:rowOff>171450</xdr:rowOff>
    </xdr:to>
    <xdr:sp macro="" textlink="">
      <xdr:nvSpPr>
        <xdr:cNvPr id="7" name="monshape" hidden="1">
          <a:extLst>
            <a:ext uri="{FF2B5EF4-FFF2-40B4-BE49-F238E27FC236}">
              <a16:creationId xmlns:a16="http://schemas.microsoft.com/office/drawing/2014/main" id="{34246774-4C2D-4083-A90D-0BFDC0870135}"/>
            </a:ext>
          </a:extLst>
        </xdr:cNvPr>
        <xdr:cNvSpPr txBox="1">
          <a:spLocks noChangeArrowheads="1"/>
        </xdr:cNvSpPr>
      </xdr:nvSpPr>
      <xdr:spPr bwMode="auto">
        <a:xfrm>
          <a:off x="2000250" y="847725"/>
          <a:ext cx="114300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Dj</a:t>
          </a:r>
        </a:p>
      </xdr:txBody>
    </xdr:sp>
    <xdr:clientData/>
  </xdr:twoCellAnchor>
  <xdr:twoCellAnchor>
    <xdr:from>
      <xdr:col>13</xdr:col>
      <xdr:colOff>104775</xdr:colOff>
      <xdr:row>6</xdr:row>
      <xdr:rowOff>66675</xdr:rowOff>
    </xdr:from>
    <xdr:to>
      <xdr:col>17</xdr:col>
      <xdr:colOff>409575</xdr:colOff>
      <xdr:row>8</xdr:row>
      <xdr:rowOff>47625</xdr:rowOff>
    </xdr:to>
    <xdr:sp macro="" textlink="">
      <xdr:nvSpPr>
        <xdr:cNvPr id="9" name="Text Box 18">
          <a:extLst>
            <a:ext uri="{FF2B5EF4-FFF2-40B4-BE49-F238E27FC236}">
              <a16:creationId xmlns:a16="http://schemas.microsoft.com/office/drawing/2014/main" id="{E4F40CAC-CF4D-4B17-BF7A-A5666CFF07E8}"/>
            </a:ext>
          </a:extLst>
        </xdr:cNvPr>
        <xdr:cNvSpPr txBox="1">
          <a:spLocks noChangeArrowheads="1"/>
        </xdr:cNvSpPr>
      </xdr:nvSpPr>
      <xdr:spPr bwMode="auto">
        <a:xfrm>
          <a:off x="3695700" y="2171700"/>
          <a:ext cx="1409700" cy="304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La dernière cellule est la cellule d'effacement</a:t>
          </a:r>
        </a:p>
      </xdr:txBody>
    </xdr:sp>
    <xdr:clientData/>
  </xdr:twoCellAnchor>
  <xdr:twoCellAnchor>
    <xdr:from>
      <xdr:col>0</xdr:col>
      <xdr:colOff>9525</xdr:colOff>
      <xdr:row>0</xdr:row>
      <xdr:rowOff>28575</xdr:rowOff>
    </xdr:from>
    <xdr:to>
      <xdr:col>13</xdr:col>
      <xdr:colOff>228600</xdr:colOff>
      <xdr:row>2</xdr:row>
      <xdr:rowOff>28575</xdr:rowOff>
    </xdr:to>
    <xdr:sp macro="" textlink="">
      <xdr:nvSpPr>
        <xdr:cNvPr id="11" name="Text Box 4">
          <a:extLst>
            <a:ext uri="{FF2B5EF4-FFF2-40B4-BE49-F238E27FC236}">
              <a16:creationId xmlns:a16="http://schemas.microsoft.com/office/drawing/2014/main" id="{A2729DC5-18F6-43E5-95B1-7C2112750BD2}"/>
            </a:ext>
          </a:extLst>
        </xdr:cNvPr>
        <xdr:cNvSpPr txBox="1">
          <a:spLocks noChangeArrowheads="1"/>
        </xdr:cNvSpPr>
      </xdr:nvSpPr>
      <xdr:spPr bwMode="auto">
        <a:xfrm>
          <a:off x="9525" y="28575"/>
          <a:ext cx="3810000" cy="323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Définir les textes et les propriétés de la cellule.</a:t>
          </a:r>
        </a:p>
        <a:p>
          <a:pPr algn="l" rtl="0">
            <a:defRPr sz="1000"/>
          </a:pPr>
          <a:r>
            <a:rPr lang="fr-FR" sz="800" b="0" i="0" strike="noStrike">
              <a:solidFill>
                <a:srgbClr val="000000"/>
              </a:solidFill>
              <a:latin typeface="Verdana"/>
            </a:rPr>
            <a:t>Ce champ nommé </a:t>
          </a:r>
          <a:r>
            <a:rPr lang="fr-FR" sz="800" b="1" i="1" strike="noStrike">
              <a:solidFill>
                <a:srgbClr val="000000"/>
              </a:solidFill>
              <a:latin typeface="Verdana"/>
            </a:rPr>
            <a:t>MesCouleurs</a:t>
          </a:r>
          <a:r>
            <a:rPr lang="fr-FR" sz="800" b="0" i="0" strike="noStrike">
              <a:solidFill>
                <a:srgbClr val="000000"/>
              </a:solidFill>
              <a:latin typeface="Verdana"/>
            </a:rPr>
            <a:t> peut être déplacé ou agrandi</a:t>
          </a:r>
        </a:p>
      </xdr:txBody>
    </xdr:sp>
    <xdr:clientData/>
  </xdr:twoCellAnchor>
  <xdr:twoCellAnchor>
    <xdr:from>
      <xdr:col>10</xdr:col>
      <xdr:colOff>200024</xdr:colOff>
      <xdr:row>11</xdr:row>
      <xdr:rowOff>123825</xdr:rowOff>
    </xdr:from>
    <xdr:to>
      <xdr:col>16</xdr:col>
      <xdr:colOff>190499</xdr:colOff>
      <xdr:row>15</xdr:row>
      <xdr:rowOff>88773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64D931D6-B98C-426E-9CB3-C894400C7D84}"/>
            </a:ext>
          </a:extLst>
        </xdr:cNvPr>
        <xdr:cNvSpPr/>
      </xdr:nvSpPr>
      <xdr:spPr>
        <a:xfrm>
          <a:off x="2962274" y="3305175"/>
          <a:ext cx="1647825" cy="612648"/>
        </a:xfrm>
        <a:prstGeom prst="borderCallout1">
          <a:avLst>
            <a:gd name="adj1" fmla="val 18750"/>
            <a:gd name="adj2" fmla="val -8333"/>
            <a:gd name="adj3" fmla="val -444092"/>
            <a:gd name="adj4" fmla="val 362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 je n'arrive pas</a:t>
          </a:r>
          <a:r>
            <a:rPr lang="fr-FR" sz="1100" baseline="0"/>
            <a:t> à ajouter des codes, ici ??</a:t>
          </a:r>
          <a:endParaRPr lang="fr-FR" sz="1100"/>
        </a:p>
      </xdr:txBody>
    </xdr:sp>
    <xdr:clientData/>
  </xdr:twoCellAnchor>
  <xdr:twoCellAnchor>
    <xdr:from>
      <xdr:col>10</xdr:col>
      <xdr:colOff>122300</xdr:colOff>
      <xdr:row>3</xdr:row>
      <xdr:rowOff>38100</xdr:rowOff>
    </xdr:from>
    <xdr:to>
      <xdr:col>15</xdr:col>
      <xdr:colOff>200024</xdr:colOff>
      <xdr:row>3</xdr:row>
      <xdr:rowOff>131826</xdr:rowOff>
    </xdr:to>
    <xdr:sp macro="" textlink="">
      <xdr:nvSpPr>
        <xdr:cNvPr id="3" name="Parenthèse fermante 2">
          <a:extLst>
            <a:ext uri="{FF2B5EF4-FFF2-40B4-BE49-F238E27FC236}">
              <a16:creationId xmlns:a16="http://schemas.microsoft.com/office/drawing/2014/main" id="{80007AA7-1347-42DB-8318-6321E8B4DEDF}"/>
            </a:ext>
          </a:extLst>
        </xdr:cNvPr>
        <xdr:cNvSpPr/>
      </xdr:nvSpPr>
      <xdr:spPr>
        <a:xfrm rot="16200000">
          <a:off x="3567112" y="-158687"/>
          <a:ext cx="93726" cy="1458849"/>
        </a:xfrm>
        <a:prstGeom prst="rightBracket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0</xdr:rowOff>
    </xdr:from>
    <xdr:to>
      <xdr:col>4</xdr:col>
      <xdr:colOff>171450</xdr:colOff>
      <xdr:row>4</xdr:row>
      <xdr:rowOff>47625</xdr:rowOff>
    </xdr:to>
    <xdr:sp macro="" textlink="">
      <xdr:nvSpPr>
        <xdr:cNvPr id="2" name="Text Box 92">
          <a:extLst>
            <a:ext uri="{FF2B5EF4-FFF2-40B4-BE49-F238E27FC236}">
              <a16:creationId xmlns:a16="http://schemas.microsoft.com/office/drawing/2014/main" id="{8872E550-2A67-48EA-BAEF-0B9F4B327330}"/>
            </a:ext>
          </a:extLst>
        </xdr:cNvPr>
        <xdr:cNvSpPr txBox="1">
          <a:spLocks noChangeArrowheads="1"/>
        </xdr:cNvSpPr>
      </xdr:nvSpPr>
      <xdr:spPr bwMode="auto">
        <a:xfrm>
          <a:off x="400050" y="285750"/>
          <a:ext cx="1609725" cy="371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Double-clic pour obtenir la barre d'outils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4"/>
  <sheetViews>
    <sheetView workbookViewId="0"/>
  </sheetViews>
  <sheetFormatPr baseColWidth="10" defaultRowHeight="12.75" x14ac:dyDescent="0.2"/>
  <cols>
    <col min="1" max="1" width="9" customWidth="1"/>
    <col min="2" max="2" width="10.33203125" style="1" customWidth="1"/>
    <col min="3" max="3" width="11.5" customWidth="1"/>
    <col min="4" max="4" width="14" bestFit="1" customWidth="1"/>
    <col min="6" max="6" width="7.6640625" customWidth="1"/>
    <col min="7" max="7" width="4" customWidth="1"/>
    <col min="8" max="8" width="9.33203125" customWidth="1"/>
    <col min="9" max="9" width="14" bestFit="1" customWidth="1"/>
    <col min="10" max="10" width="4.83203125" customWidth="1"/>
    <col min="11" max="11" width="4.6640625" customWidth="1"/>
    <col min="16" max="20" width="17.83203125" customWidth="1"/>
  </cols>
  <sheetData>
    <row r="1" spans="1:20" ht="15.75" x14ac:dyDescent="0.25">
      <c r="A1" s="7"/>
      <c r="B1" s="12" t="s">
        <v>14</v>
      </c>
      <c r="C1" s="13"/>
      <c r="D1" s="13" t="s">
        <v>0</v>
      </c>
      <c r="E1" s="13" t="s">
        <v>16</v>
      </c>
      <c r="F1" s="13" t="s">
        <v>19</v>
      </c>
      <c r="G1" s="13"/>
      <c r="H1" s="13"/>
      <c r="I1" s="13" t="s">
        <v>17</v>
      </c>
      <c r="M1" s="9" t="s">
        <v>28</v>
      </c>
      <c r="P1" s="19" t="s">
        <v>35</v>
      </c>
      <c r="Q1" s="17" t="s">
        <v>36</v>
      </c>
      <c r="R1" s="21" t="s">
        <v>37</v>
      </c>
      <c r="S1" s="23" t="s">
        <v>38</v>
      </c>
      <c r="T1" s="16" t="s">
        <v>39</v>
      </c>
    </row>
    <row r="2" spans="1:20" ht="15" x14ac:dyDescent="0.25">
      <c r="A2" s="7" t="s">
        <v>15</v>
      </c>
      <c r="B2" s="8">
        <f>COUNTA(D2:D12)</f>
        <v>11</v>
      </c>
      <c r="C2" s="7"/>
      <c r="D2" s="7" t="s">
        <v>1</v>
      </c>
      <c r="E2" s="10" t="s">
        <v>12</v>
      </c>
      <c r="F2" s="7" t="s">
        <v>20</v>
      </c>
      <c r="G2" s="7"/>
      <c r="H2" s="7"/>
      <c r="I2" s="11" t="s">
        <v>2</v>
      </c>
      <c r="M2" s="7" t="s">
        <v>1</v>
      </c>
      <c r="N2" s="10" t="s">
        <v>12</v>
      </c>
      <c r="P2" s="20" t="s">
        <v>1</v>
      </c>
      <c r="Q2" s="18" t="s">
        <v>8</v>
      </c>
      <c r="R2" s="22" t="s">
        <v>6</v>
      </c>
      <c r="S2" s="24" t="s">
        <v>26</v>
      </c>
      <c r="T2" s="7" t="s">
        <v>3</v>
      </c>
    </row>
    <row r="3" spans="1:20" ht="15" x14ac:dyDescent="0.25">
      <c r="A3" s="7" t="s">
        <v>13</v>
      </c>
      <c r="B3" s="8">
        <f>COUNTIF(E2:E12,A3)</f>
        <v>6</v>
      </c>
      <c r="C3" s="7"/>
      <c r="D3" s="7" t="s">
        <v>2</v>
      </c>
      <c r="E3" s="11" t="s">
        <v>13</v>
      </c>
      <c r="F3" s="7" t="s">
        <v>21</v>
      </c>
      <c r="G3" s="7"/>
      <c r="H3" s="7"/>
      <c r="I3" s="10" t="s">
        <v>18</v>
      </c>
      <c r="M3" s="7" t="s">
        <v>2</v>
      </c>
      <c r="N3" s="11" t="s">
        <v>13</v>
      </c>
      <c r="P3" s="20" t="s">
        <v>2</v>
      </c>
      <c r="Q3" s="18" t="s">
        <v>5</v>
      </c>
      <c r="R3" s="22" t="s">
        <v>7</v>
      </c>
      <c r="S3" s="25" t="s">
        <v>11</v>
      </c>
    </row>
    <row r="4" spans="1:20" ht="15" x14ac:dyDescent="0.25">
      <c r="A4" s="7" t="s">
        <v>12</v>
      </c>
      <c r="B4" s="8">
        <f>COUNTIF(E2:E12,A4)</f>
        <v>5</v>
      </c>
      <c r="C4" s="7"/>
      <c r="D4" s="7" t="s">
        <v>3</v>
      </c>
      <c r="E4" s="7" t="s">
        <v>13</v>
      </c>
      <c r="F4" s="7" t="s">
        <v>21</v>
      </c>
      <c r="G4" s="7"/>
      <c r="H4" s="7"/>
      <c r="I4" s="11" t="s">
        <v>3</v>
      </c>
      <c r="M4" s="7" t="s">
        <v>4</v>
      </c>
      <c r="N4" s="10" t="s">
        <v>12</v>
      </c>
      <c r="P4" s="20" t="s">
        <v>4</v>
      </c>
      <c r="Q4" s="18" t="s">
        <v>9</v>
      </c>
      <c r="R4" s="22" t="s">
        <v>10</v>
      </c>
      <c r="S4" s="24" t="s">
        <v>27</v>
      </c>
    </row>
    <row r="5" spans="1:20" ht="15" x14ac:dyDescent="0.25">
      <c r="A5" s="7" t="s">
        <v>21</v>
      </c>
      <c r="B5" s="8">
        <f>COUNTIF(F2:F12,A5)</f>
        <v>6</v>
      </c>
      <c r="C5" s="7"/>
      <c r="D5" s="7" t="s">
        <v>4</v>
      </c>
      <c r="E5" s="10" t="s">
        <v>12</v>
      </c>
      <c r="F5" s="7" t="s">
        <v>21</v>
      </c>
      <c r="G5" s="7"/>
      <c r="H5" s="7"/>
      <c r="I5" s="10" t="s">
        <v>1</v>
      </c>
      <c r="M5" s="7" t="s">
        <v>8</v>
      </c>
      <c r="N5" s="7" t="s">
        <v>13</v>
      </c>
    </row>
    <row r="6" spans="1:20" ht="15" x14ac:dyDescent="0.25">
      <c r="A6" s="7" t="s">
        <v>20</v>
      </c>
      <c r="B6" s="8">
        <f>COUNTIF(F2:F12,A6)</f>
        <v>5</v>
      </c>
      <c r="C6" s="7"/>
      <c r="D6" s="7" t="s">
        <v>5</v>
      </c>
      <c r="E6" s="10" t="s">
        <v>12</v>
      </c>
      <c r="F6" s="7" t="s">
        <v>20</v>
      </c>
      <c r="G6" s="7"/>
      <c r="H6" s="7"/>
      <c r="I6" s="11" t="s">
        <v>8</v>
      </c>
      <c r="M6" s="7" t="s">
        <v>5</v>
      </c>
      <c r="N6" s="10" t="s">
        <v>12</v>
      </c>
    </row>
    <row r="7" spans="1:20" ht="15" x14ac:dyDescent="0.25">
      <c r="A7" s="7"/>
      <c r="B7" s="8"/>
      <c r="C7" s="7"/>
      <c r="D7" s="7" t="s">
        <v>6</v>
      </c>
      <c r="E7" s="10" t="s">
        <v>12</v>
      </c>
      <c r="F7" s="7" t="s">
        <v>20</v>
      </c>
      <c r="G7" s="7"/>
      <c r="H7" s="7"/>
      <c r="I7" s="10" t="s">
        <v>6</v>
      </c>
      <c r="M7" s="7" t="s">
        <v>9</v>
      </c>
      <c r="N7" s="7" t="s">
        <v>13</v>
      </c>
    </row>
    <row r="8" spans="1:20" ht="15" x14ac:dyDescent="0.25">
      <c r="A8" s="7"/>
      <c r="B8" s="8"/>
      <c r="C8" s="7"/>
      <c r="D8" s="7" t="s">
        <v>7</v>
      </c>
      <c r="E8" s="10" t="s">
        <v>12</v>
      </c>
      <c r="F8" s="7" t="s">
        <v>20</v>
      </c>
      <c r="G8" s="7"/>
      <c r="H8" s="7"/>
      <c r="I8" s="11" t="s">
        <v>9</v>
      </c>
      <c r="M8" s="7" t="s">
        <v>6</v>
      </c>
      <c r="N8" s="10" t="s">
        <v>12</v>
      </c>
    </row>
    <row r="9" spans="1:20" ht="15" x14ac:dyDescent="0.25">
      <c r="A9" s="7"/>
      <c r="B9" s="8"/>
      <c r="C9" s="7"/>
      <c r="D9" s="7" t="s">
        <v>8</v>
      </c>
      <c r="E9" s="7" t="s">
        <v>13</v>
      </c>
      <c r="F9" s="7" t="s">
        <v>21</v>
      </c>
      <c r="G9" s="7"/>
      <c r="H9" s="7"/>
      <c r="I9" s="10" t="s">
        <v>7</v>
      </c>
      <c r="M9" s="7" t="s">
        <v>7</v>
      </c>
      <c r="N9" s="10" t="s">
        <v>12</v>
      </c>
    </row>
    <row r="10" spans="1:20" ht="15" x14ac:dyDescent="0.25">
      <c r="A10" s="7"/>
      <c r="B10" s="8"/>
      <c r="C10" s="7"/>
      <c r="D10" s="7" t="s">
        <v>9</v>
      </c>
      <c r="E10" s="7" t="s">
        <v>13</v>
      </c>
      <c r="F10" s="7" t="s">
        <v>21</v>
      </c>
      <c r="G10" s="7"/>
      <c r="H10" s="7"/>
      <c r="I10" s="11" t="s">
        <v>10</v>
      </c>
      <c r="M10" s="7" t="s">
        <v>10</v>
      </c>
      <c r="N10" s="7" t="s">
        <v>13</v>
      </c>
    </row>
    <row r="11" spans="1:20" ht="15" x14ac:dyDescent="0.25">
      <c r="A11" s="7"/>
      <c r="B11" s="8"/>
      <c r="C11" s="7"/>
      <c r="D11" s="7" t="s">
        <v>10</v>
      </c>
      <c r="E11" s="7" t="s">
        <v>13</v>
      </c>
      <c r="F11" s="7" t="s">
        <v>20</v>
      </c>
      <c r="G11" s="7"/>
      <c r="H11" s="7"/>
      <c r="I11" s="10" t="s">
        <v>5</v>
      </c>
      <c r="M11" s="14" t="s">
        <v>26</v>
      </c>
      <c r="N11" s="6" t="s">
        <v>12</v>
      </c>
    </row>
    <row r="12" spans="1:20" ht="15" x14ac:dyDescent="0.25">
      <c r="A12" s="7"/>
      <c r="B12" s="8"/>
      <c r="C12" s="7"/>
      <c r="D12" s="7" t="s">
        <v>11</v>
      </c>
      <c r="E12" s="7" t="s">
        <v>13</v>
      </c>
      <c r="F12" s="7" t="s">
        <v>21</v>
      </c>
      <c r="G12" s="7"/>
      <c r="H12" s="7"/>
      <c r="I12" s="11" t="s">
        <v>11</v>
      </c>
      <c r="M12" s="7" t="s">
        <v>11</v>
      </c>
      <c r="N12" s="7" t="s">
        <v>13</v>
      </c>
    </row>
    <row r="13" spans="1:20" ht="15" x14ac:dyDescent="0.25">
      <c r="M13" s="14" t="s">
        <v>27</v>
      </c>
      <c r="N13" s="6" t="s">
        <v>12</v>
      </c>
    </row>
    <row r="14" spans="1:20" ht="15" x14ac:dyDescent="0.25">
      <c r="M14" s="7" t="s">
        <v>3</v>
      </c>
      <c r="N14" s="7" t="s">
        <v>13</v>
      </c>
    </row>
  </sheetData>
  <conditionalFormatting sqref="E2:E12">
    <cfRule type="containsText" dxfId="21" priority="5" operator="containsText" text="PA">
      <formula>NOT(ISERROR(SEARCH("PA",E2)))</formula>
    </cfRule>
    <cfRule type="containsText" dxfId="20" priority="6" operator="containsText" text="CM">
      <formula>NOT(ISERROR(SEARCH("CM",E2)))</formula>
    </cfRule>
  </conditionalFormatting>
  <conditionalFormatting sqref="N14 N12 N2:N10">
    <cfRule type="containsText" dxfId="19" priority="1" operator="containsText" text="PA">
      <formula>NOT(ISERROR(SEARCH("PA",N2)))</formula>
    </cfRule>
    <cfRule type="containsText" dxfId="18" priority="2" operator="containsText" text="CM">
      <formula>NOT(ISERROR(SEARCH("CM",N2)))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pageSetUpPr fitToPage="1"/>
  </sheetPr>
  <dimension ref="A2:U17"/>
  <sheetViews>
    <sheetView workbookViewId="0">
      <selection activeCell="R6" sqref="R6"/>
    </sheetView>
  </sheetViews>
  <sheetFormatPr baseColWidth="10" defaultRowHeight="12.75" x14ac:dyDescent="0.2"/>
  <cols>
    <col min="1" max="17" width="4.83203125" customWidth="1"/>
    <col min="20" max="20" width="18.5" bestFit="1" customWidth="1"/>
    <col min="21" max="21" width="11.83203125" bestFit="1" customWidth="1"/>
  </cols>
  <sheetData>
    <row r="2" spans="1:21" x14ac:dyDescent="0.2">
      <c r="T2" s="2"/>
    </row>
    <row r="3" spans="1:21" x14ac:dyDescent="0.2">
      <c r="R3" s="158"/>
    </row>
    <row r="4" spans="1:21" x14ac:dyDescent="0.2">
      <c r="A4" s="34" t="s">
        <v>68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</row>
    <row r="5" spans="1:21" x14ac:dyDescent="0.2">
      <c r="A5" s="67" t="s">
        <v>22</v>
      </c>
      <c r="B5" s="68" t="s">
        <v>23</v>
      </c>
      <c r="C5" s="69" t="s">
        <v>24</v>
      </c>
      <c r="D5" s="167" t="s">
        <v>25</v>
      </c>
      <c r="E5" s="243" t="s">
        <v>96</v>
      </c>
      <c r="F5" s="230" t="s">
        <v>106</v>
      </c>
      <c r="G5" s="231" t="s">
        <v>107</v>
      </c>
      <c r="H5" s="241" t="s">
        <v>133</v>
      </c>
      <c r="I5" s="242" t="s">
        <v>134</v>
      </c>
      <c r="J5" s="261" t="s">
        <v>135</v>
      </c>
      <c r="K5" s="338" t="s">
        <v>142</v>
      </c>
      <c r="L5" s="339" t="s">
        <v>143</v>
      </c>
      <c r="M5" s="340" t="s">
        <v>144</v>
      </c>
      <c r="N5" s="70"/>
      <c r="O5" s="70"/>
      <c r="P5" s="70"/>
      <c r="Q5" s="70"/>
    </row>
    <row r="6" spans="1:21" ht="123" customHeight="1" x14ac:dyDescent="0.25">
      <c r="A6" s="53" t="str">
        <f>'Avec 3 renforts Version 1'!AZ1</f>
        <v>Congés 05:50</v>
      </c>
      <c r="B6" s="53" t="str">
        <f>'Avec 3 renforts Version 1'!AZ2</f>
        <v>08:00-18:00</v>
      </c>
      <c r="C6" s="53" t="str">
        <f>'Avec 3 renforts Version 1'!AZ3</f>
        <v>08:00-20:00</v>
      </c>
      <c r="D6" s="53" t="str">
        <f>'Avec 3 renforts Version 1'!AZ4</f>
        <v>09:00-17:30</v>
      </c>
      <c r="E6" s="53" t="str">
        <f>'Avec 3 renforts Version 1'!AZ5</f>
        <v>08:00-17:00/00:00-00:00</v>
      </c>
      <c r="F6" s="53" t="str">
        <f>'Avec 3 renforts Version 1'!AZ6</f>
        <v>08:30-18:00/00:00-00:00</v>
      </c>
      <c r="G6" s="53" t="str">
        <f>'Avec 3 renforts Version 1'!AZ7</f>
        <v>16:00-20:00/00:00-00:00</v>
      </c>
      <c r="H6" s="53" t="str">
        <f>'Avec 3 renforts Version 1'!AZ8</f>
        <v>08:00-13:00</v>
      </c>
      <c r="I6" s="53" t="str">
        <f>'Avec 3 renforts Version 1'!AZ9</f>
        <v>13:00-18:00</v>
      </c>
      <c r="J6" s="191" t="str">
        <f>'Avec 3 renforts Version 1'!AZ10</f>
        <v>13:00-20:00</v>
      </c>
      <c r="K6" s="53"/>
      <c r="L6" s="53"/>
      <c r="M6" s="53"/>
      <c r="N6" s="53"/>
      <c r="O6" s="53"/>
      <c r="P6" s="53"/>
      <c r="Q6" s="53"/>
      <c r="T6" s="78" t="s">
        <v>78</v>
      </c>
      <c r="U6" s="79">
        <f>YEAR('Avec 3 renforts Version 1'!B10)</f>
        <v>2018</v>
      </c>
    </row>
    <row r="7" spans="1:21" x14ac:dyDescent="0.2">
      <c r="T7" t="s">
        <v>79</v>
      </c>
      <c r="U7" s="77">
        <f>DATE(U6,1,1)</f>
        <v>43101</v>
      </c>
    </row>
    <row r="8" spans="1:21" x14ac:dyDescent="0.2">
      <c r="T8" t="s">
        <v>80</v>
      </c>
      <c r="U8" s="77">
        <f>DATE($U$6,3,29.56+0.979*MOD(204-11*MOD($U$6,19),30)- WEEKDAY(DATE($U$6,3,28.56+0.979*MOD(204-11*MOD($U$6,19),30))))+1</f>
        <v>43192</v>
      </c>
    </row>
    <row r="9" spans="1:21" x14ac:dyDescent="0.2">
      <c r="T9" t="s">
        <v>81</v>
      </c>
      <c r="U9" s="77">
        <f>DATE($U$6,5,1)</f>
        <v>43221</v>
      </c>
    </row>
    <row r="10" spans="1:21" x14ac:dyDescent="0.2">
      <c r="T10" t="s">
        <v>82</v>
      </c>
      <c r="U10" s="77">
        <f>DATE($U$6,5,8)</f>
        <v>43228</v>
      </c>
    </row>
    <row r="11" spans="1:21" x14ac:dyDescent="0.2">
      <c r="T11" t="s">
        <v>83</v>
      </c>
      <c r="U11" s="77">
        <f>$U$8+38</f>
        <v>43230</v>
      </c>
    </row>
    <row r="12" spans="1:21" x14ac:dyDescent="0.2">
      <c r="T12" t="s">
        <v>84</v>
      </c>
      <c r="U12" s="77">
        <f>$U$8+49</f>
        <v>43241</v>
      </c>
    </row>
    <row r="13" spans="1:21" x14ac:dyDescent="0.2">
      <c r="T13" t="s">
        <v>85</v>
      </c>
      <c r="U13" s="77">
        <f>DATE($U$6,7,14)</f>
        <v>43295</v>
      </c>
    </row>
    <row r="14" spans="1:21" x14ac:dyDescent="0.2">
      <c r="T14" t="s">
        <v>86</v>
      </c>
      <c r="U14" s="77">
        <f>DATE($U$6,8,15)</f>
        <v>43327</v>
      </c>
    </row>
    <row r="15" spans="1:21" x14ac:dyDescent="0.2">
      <c r="T15" t="s">
        <v>87</v>
      </c>
      <c r="U15" s="77">
        <f>DATE($U$6,11,1)</f>
        <v>43405</v>
      </c>
    </row>
    <row r="16" spans="1:21" x14ac:dyDescent="0.2">
      <c r="T16" t="s">
        <v>88</v>
      </c>
      <c r="U16" s="77">
        <f>DATE($U$6,11,11)</f>
        <v>43415</v>
      </c>
    </row>
    <row r="17" spans="20:21" x14ac:dyDescent="0.2">
      <c r="T17" t="s">
        <v>89</v>
      </c>
      <c r="U17" s="77">
        <f>DATE($U$6,12,25)</f>
        <v>43459</v>
      </c>
    </row>
  </sheetData>
  <pageMargins left="0.70866141732283472" right="0.70866141732283472" top="0.74803149606299213" bottom="0.74803149606299213" header="0.31496062992125984" footer="0.31496062992125984"/>
  <pageSetup paperSize="9" scale="4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BU29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U18" sqref="U18"/>
    </sheetView>
  </sheetViews>
  <sheetFormatPr baseColWidth="10" defaultRowHeight="12.75" x14ac:dyDescent="0.2"/>
  <cols>
    <col min="1" max="1" width="1.83203125" customWidth="1"/>
    <col min="3" max="3" width="14" bestFit="1" customWidth="1"/>
    <col min="4" max="34" width="4.33203125" customWidth="1"/>
    <col min="35" max="35" width="2.83203125" customWidth="1"/>
    <col min="36" max="37" width="7.83203125" customWidth="1"/>
    <col min="38" max="38" width="2.83203125" customWidth="1"/>
    <col min="39" max="39" width="7.5" bestFit="1" customWidth="1"/>
    <col min="40" max="40" width="7.83203125" customWidth="1"/>
    <col min="41" max="41" width="7.5" bestFit="1" customWidth="1"/>
    <col min="42" max="42" width="7.83203125" customWidth="1"/>
    <col min="43" max="43" width="8.6640625" bestFit="1" customWidth="1"/>
    <col min="44" max="44" width="7.5" bestFit="1" customWidth="1"/>
    <col min="45" max="45" width="1.83203125" customWidth="1"/>
    <col min="46" max="46" width="3.83203125" style="233" customWidth="1"/>
    <col min="47" max="47" width="4.6640625" hidden="1" customWidth="1"/>
    <col min="48" max="48" width="6.6640625" style="209" hidden="1" customWidth="1"/>
    <col min="49" max="50" width="5" hidden="1" customWidth="1"/>
    <col min="51" max="52" width="12" hidden="1" customWidth="1"/>
    <col min="53" max="53" width="14.6640625" hidden="1" customWidth="1"/>
    <col min="54" max="63" width="7.33203125" style="168" hidden="1" customWidth="1"/>
    <col min="64" max="67" width="7.33203125" hidden="1" customWidth="1"/>
    <col min="68" max="69" width="12" hidden="1" customWidth="1"/>
    <col min="70" max="70" width="3.83203125" customWidth="1"/>
    <col min="71" max="73" width="7.33203125" customWidth="1"/>
  </cols>
  <sheetData>
    <row r="1" spans="1:73" ht="15.75" x14ac:dyDescent="0.2">
      <c r="A1" s="60" t="s">
        <v>34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Y1" s="46" t="s">
        <v>22</v>
      </c>
      <c r="AZ1" t="str">
        <f>"Congés "&amp;CONCATENATE((TEXT(AK3,"hh:mm")))</f>
        <v>Congés 05:50</v>
      </c>
    </row>
    <row r="2" spans="1:73" ht="6.95" customHeight="1" x14ac:dyDescent="0.2">
      <c r="A2" s="84"/>
      <c r="AY2" s="48" t="s">
        <v>23</v>
      </c>
      <c r="AZ2" t="str">
        <f>CONCATENATE((TEXT(I3,"hh:mm")),"-",(TEXT(K3,"hh:mm")))</f>
        <v>08:00-18:00</v>
      </c>
    </row>
    <row r="3" spans="1:73" x14ac:dyDescent="0.2">
      <c r="C3" s="142"/>
      <c r="H3" s="98" t="s">
        <v>23</v>
      </c>
      <c r="I3" s="287">
        <v>0.33333333333333331</v>
      </c>
      <c r="J3" s="287"/>
      <c r="K3" s="287">
        <v>0.75</v>
      </c>
      <c r="L3" s="287"/>
      <c r="M3" s="327">
        <f>K3-I3</f>
        <v>0.41666666666666669</v>
      </c>
      <c r="N3" s="327"/>
      <c r="O3" s="263">
        <v>0</v>
      </c>
      <c r="P3" s="244" t="s">
        <v>96</v>
      </c>
      <c r="Q3" s="287">
        <v>0.33333333333333331</v>
      </c>
      <c r="R3" s="287"/>
      <c r="S3" s="287">
        <v>0.70833333333333337</v>
      </c>
      <c r="T3" s="287"/>
      <c r="U3" s="287"/>
      <c r="V3" s="328"/>
      <c r="W3" s="287"/>
      <c r="X3" s="328"/>
      <c r="Y3" s="327">
        <f>S3-Q3+W3-U3</f>
        <v>0.37500000000000006</v>
      </c>
      <c r="Z3" s="327"/>
      <c r="AA3" s="268">
        <v>0</v>
      </c>
      <c r="AB3" s="245" t="s">
        <v>133</v>
      </c>
      <c r="AC3" s="287">
        <v>0.33333333333333331</v>
      </c>
      <c r="AD3" s="287"/>
      <c r="AE3" s="287">
        <v>0.54166666666666663</v>
      </c>
      <c r="AF3" s="287"/>
      <c r="AG3" s="287">
        <f>AE3-AC3</f>
        <v>0.20833333333333331</v>
      </c>
      <c r="AH3" s="287"/>
      <c r="AI3" s="269">
        <v>0</v>
      </c>
      <c r="AJ3" s="100" t="s">
        <v>22</v>
      </c>
      <c r="AK3" s="101">
        <v>0.24305555555555555</v>
      </c>
      <c r="AO3" s="233" t="s">
        <v>121</v>
      </c>
      <c r="AP3" s="229">
        <v>1.75</v>
      </c>
      <c r="AY3" s="49" t="s">
        <v>24</v>
      </c>
      <c r="AZ3" t="str">
        <f>CONCATENATE((TEXT(I4,"hh:mm")),"-",(TEXT(K4,"hh:mm")))</f>
        <v>08:00-20:00</v>
      </c>
    </row>
    <row r="4" spans="1:73" x14ac:dyDescent="0.2">
      <c r="H4" s="102" t="s">
        <v>24</v>
      </c>
      <c r="I4" s="287">
        <v>0.33333333333333331</v>
      </c>
      <c r="J4" s="287"/>
      <c r="K4" s="287">
        <v>0.83333333333333337</v>
      </c>
      <c r="L4" s="287"/>
      <c r="M4" s="287">
        <f>K4-I4</f>
        <v>0.5</v>
      </c>
      <c r="N4" s="287"/>
      <c r="O4" s="263">
        <v>0</v>
      </c>
      <c r="P4" s="240" t="s">
        <v>106</v>
      </c>
      <c r="Q4" s="287">
        <v>0.35416666666666669</v>
      </c>
      <c r="R4" s="287"/>
      <c r="S4" s="287">
        <v>0.75</v>
      </c>
      <c r="T4" s="287"/>
      <c r="U4" s="328"/>
      <c r="V4" s="328"/>
      <c r="W4" s="328"/>
      <c r="X4" s="328"/>
      <c r="Y4" s="327">
        <f>S4-Q4+W4-U4</f>
        <v>0.39583333333333331</v>
      </c>
      <c r="Z4" s="327"/>
      <c r="AA4" s="268">
        <v>0</v>
      </c>
      <c r="AB4" s="246" t="s">
        <v>134</v>
      </c>
      <c r="AC4" s="287">
        <v>0.54166666666666663</v>
      </c>
      <c r="AD4" s="287"/>
      <c r="AE4" s="287">
        <v>0.75</v>
      </c>
      <c r="AF4" s="287"/>
      <c r="AG4" s="287">
        <f>AE4-AC4</f>
        <v>0.20833333333333337</v>
      </c>
      <c r="AH4" s="287"/>
      <c r="AI4" s="269">
        <v>0</v>
      </c>
      <c r="AJ4" s="99"/>
      <c r="AK4" s="99"/>
      <c r="AL4" s="15"/>
      <c r="AO4" s="233" t="s">
        <v>121</v>
      </c>
      <c r="AP4" s="229">
        <v>1.4583333333333333</v>
      </c>
      <c r="AY4" s="50" t="s">
        <v>25</v>
      </c>
      <c r="AZ4" t="str">
        <f>CONCATENATE((TEXT(I5,"hh:mm")),"-",(TEXT(K5,"hh:mm")))</f>
        <v>09:00-17:30</v>
      </c>
    </row>
    <row r="5" spans="1:73" x14ac:dyDescent="0.2">
      <c r="H5" s="164" t="s">
        <v>25</v>
      </c>
      <c r="I5" s="287">
        <v>0.375</v>
      </c>
      <c r="J5" s="287"/>
      <c r="K5" s="287">
        <v>0.72916666666666663</v>
      </c>
      <c r="L5" s="287"/>
      <c r="M5" s="287">
        <f>K5-I5</f>
        <v>0.35416666666666663</v>
      </c>
      <c r="N5" s="287"/>
      <c r="O5" s="263">
        <v>0</v>
      </c>
      <c r="P5" s="232" t="s">
        <v>107</v>
      </c>
      <c r="Q5" s="287">
        <v>0.66666666666666663</v>
      </c>
      <c r="R5" s="287"/>
      <c r="S5" s="287">
        <v>0.83333333333333337</v>
      </c>
      <c r="T5" s="287"/>
      <c r="U5" s="287"/>
      <c r="V5" s="287"/>
      <c r="W5" s="287"/>
      <c r="X5" s="287"/>
      <c r="Y5" s="327">
        <f>S5-Q5+W5-U5</f>
        <v>0.16666666666666674</v>
      </c>
      <c r="Z5" s="327"/>
      <c r="AA5" s="268">
        <v>0</v>
      </c>
      <c r="AB5" s="247" t="s">
        <v>135</v>
      </c>
      <c r="AC5" s="287">
        <v>0.54166666666666663</v>
      </c>
      <c r="AD5" s="287"/>
      <c r="AE5" s="287">
        <v>0.83333333333333337</v>
      </c>
      <c r="AF5" s="287"/>
      <c r="AG5" s="287">
        <f>AE5-AC5</f>
        <v>0.29166666666666674</v>
      </c>
      <c r="AH5" s="287"/>
      <c r="AI5" s="269">
        <v>0</v>
      </c>
      <c r="AJ5" s="99"/>
      <c r="AK5" s="99"/>
      <c r="AL5" s="15"/>
      <c r="AY5" s="45" t="s">
        <v>96</v>
      </c>
      <c r="AZ5" t="str">
        <f>CONCATENATE((TEXT(Q3,"hh:mm")),"-",(TEXT(S3,"hh:mm")),"/",(TEXT(U3,"hh:mm")),"-",(TEXT(W3,"hh:mm")))</f>
        <v>08:00-17:00/00:00-00:00</v>
      </c>
    </row>
    <row r="6" spans="1:73" ht="6.95" customHeight="1" x14ac:dyDescent="0.2">
      <c r="H6" s="5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AY6" s="46" t="s">
        <v>106</v>
      </c>
      <c r="AZ6" t="str">
        <f>CONCATENATE((TEXT(Q4,"hh:mm")),"-",(TEXT(S4,"hh:mm")),"/",(TEXT(U4,"hh:mm")),"-",(TEXT(W4,"hh:mm")))</f>
        <v>08:30-18:00/00:00-00:00</v>
      </c>
    </row>
    <row r="7" spans="1:73" ht="14.25" x14ac:dyDescent="0.2">
      <c r="A7" s="59" t="s">
        <v>66</v>
      </c>
      <c r="G7" s="213" t="s">
        <v>124</v>
      </c>
      <c r="J7" s="212" t="s">
        <v>123</v>
      </c>
      <c r="AQ7" s="234" t="s">
        <v>128</v>
      </c>
      <c r="AY7" s="47" t="s">
        <v>107</v>
      </c>
      <c r="AZ7" t="str">
        <f>CONCATENATE((TEXT(Q5,"hh:mm")),"-",(TEXT(S5,"hh:mm")),"/",(TEXT(U5,"hh:mm")),"-",(TEXT(W5,"hh:mm")))</f>
        <v>16:00-20:00/00:00-00:00</v>
      </c>
      <c r="BB7" s="183" t="s">
        <v>118</v>
      </c>
    </row>
    <row r="8" spans="1:73" ht="9" customHeight="1" x14ac:dyDescent="0.2">
      <c r="A8" s="31"/>
      <c r="B8" s="32"/>
      <c r="C8" s="274" t="s">
        <v>140</v>
      </c>
      <c r="D8" s="271">
        <f t="shared" ref="D8:AG8" si="0">COUNTIF(Fer,D11)</f>
        <v>0</v>
      </c>
      <c r="E8" s="271">
        <f t="shared" si="0"/>
        <v>1</v>
      </c>
      <c r="F8" s="271">
        <f t="shared" si="0"/>
        <v>0</v>
      </c>
      <c r="G8" s="271">
        <f t="shared" si="0"/>
        <v>0</v>
      </c>
      <c r="H8" s="271">
        <f t="shared" si="0"/>
        <v>0</v>
      </c>
      <c r="I8" s="271">
        <f t="shared" si="0"/>
        <v>0</v>
      </c>
      <c r="J8" s="271">
        <f t="shared" si="0"/>
        <v>0</v>
      </c>
      <c r="K8" s="271">
        <f t="shared" si="0"/>
        <v>0</v>
      </c>
      <c r="L8" s="271">
        <f t="shared" si="0"/>
        <v>0</v>
      </c>
      <c r="M8" s="271">
        <f t="shared" si="0"/>
        <v>0</v>
      </c>
      <c r="N8" s="271">
        <f t="shared" si="0"/>
        <v>0</v>
      </c>
      <c r="O8" s="271">
        <f t="shared" si="0"/>
        <v>0</v>
      </c>
      <c r="P8" s="271">
        <f t="shared" si="0"/>
        <v>0</v>
      </c>
      <c r="Q8" s="271">
        <f t="shared" si="0"/>
        <v>0</v>
      </c>
      <c r="R8" s="271">
        <f t="shared" si="0"/>
        <v>0</v>
      </c>
      <c r="S8" s="271">
        <f t="shared" si="0"/>
        <v>0</v>
      </c>
      <c r="T8" s="271">
        <f t="shared" si="0"/>
        <v>0</v>
      </c>
      <c r="U8" s="271">
        <f t="shared" si="0"/>
        <v>0</v>
      </c>
      <c r="V8" s="271">
        <f t="shared" si="0"/>
        <v>0</v>
      </c>
      <c r="W8" s="271">
        <f t="shared" si="0"/>
        <v>0</v>
      </c>
      <c r="X8" s="271">
        <f t="shared" si="0"/>
        <v>0</v>
      </c>
      <c r="Y8" s="271">
        <f t="shared" si="0"/>
        <v>0</v>
      </c>
      <c r="Z8" s="271">
        <f t="shared" si="0"/>
        <v>0</v>
      </c>
      <c r="AA8" s="271">
        <f t="shared" si="0"/>
        <v>0</v>
      </c>
      <c r="AB8" s="271">
        <f t="shared" si="0"/>
        <v>0</v>
      </c>
      <c r="AC8" s="271">
        <f t="shared" si="0"/>
        <v>0</v>
      </c>
      <c r="AD8" s="271">
        <f t="shared" si="0"/>
        <v>0</v>
      </c>
      <c r="AE8" s="271">
        <f t="shared" si="0"/>
        <v>0</v>
      </c>
      <c r="AF8" s="271">
        <f t="shared" si="0"/>
        <v>0</v>
      </c>
      <c r="AG8" s="271">
        <f t="shared" si="0"/>
        <v>0</v>
      </c>
      <c r="AH8" s="271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Y8" s="165" t="s">
        <v>97</v>
      </c>
      <c r="AZ8" t="str">
        <f>CONCATENATE((TEXT(AC3,"hh:mm")),"-",(TEXT(AE3,"hh:mm")))</f>
        <v>08:00-13:00</v>
      </c>
    </row>
    <row r="9" spans="1:73" x14ac:dyDescent="0.2">
      <c r="A9" s="32"/>
      <c r="B9" s="61"/>
      <c r="C9" s="62" t="s">
        <v>70</v>
      </c>
      <c r="D9" s="37" t="str">
        <f>IF(D10="","",IF(WEEKDAY(D10,2)=1,_xlfn.ISOWEEKNUM(D10),""))</f>
        <v/>
      </c>
      <c r="E9" s="38">
        <f>IF(E10="","",IF(WEEKDAY(E10,2)=1,_xlfn.ISOWEEKNUM(E10),""))</f>
        <v>14</v>
      </c>
      <c r="F9" s="38" t="str">
        <f t="shared" ref="F9:AH9" si="1">IF(F10="","",IF(WEEKDAY(F10,2)=1,_xlfn.ISOWEEKNUM(F10),""))</f>
        <v/>
      </c>
      <c r="G9" s="38" t="str">
        <f t="shared" si="1"/>
        <v/>
      </c>
      <c r="H9" s="38" t="str">
        <f t="shared" si="1"/>
        <v/>
      </c>
      <c r="I9" s="38" t="str">
        <f t="shared" si="1"/>
        <v/>
      </c>
      <c r="J9" s="38" t="str">
        <f t="shared" si="1"/>
        <v/>
      </c>
      <c r="K9" s="38" t="str">
        <f t="shared" si="1"/>
        <v/>
      </c>
      <c r="L9" s="38">
        <f t="shared" si="1"/>
        <v>15</v>
      </c>
      <c r="M9" s="38" t="str">
        <f t="shared" si="1"/>
        <v/>
      </c>
      <c r="N9" s="38" t="str">
        <f t="shared" si="1"/>
        <v/>
      </c>
      <c r="O9" s="38" t="str">
        <f t="shared" si="1"/>
        <v/>
      </c>
      <c r="P9" s="38" t="str">
        <f t="shared" si="1"/>
        <v/>
      </c>
      <c r="Q9" s="38" t="str">
        <f t="shared" si="1"/>
        <v/>
      </c>
      <c r="R9" s="38" t="str">
        <f t="shared" si="1"/>
        <v/>
      </c>
      <c r="S9" s="38">
        <f t="shared" si="1"/>
        <v>16</v>
      </c>
      <c r="T9" s="38" t="str">
        <f t="shared" si="1"/>
        <v/>
      </c>
      <c r="U9" s="38" t="str">
        <f t="shared" si="1"/>
        <v/>
      </c>
      <c r="V9" s="38" t="str">
        <f t="shared" si="1"/>
        <v/>
      </c>
      <c r="W9" s="38" t="str">
        <f t="shared" si="1"/>
        <v/>
      </c>
      <c r="X9" s="38" t="str">
        <f t="shared" si="1"/>
        <v/>
      </c>
      <c r="Y9" s="38" t="str">
        <f t="shared" si="1"/>
        <v/>
      </c>
      <c r="Z9" s="38">
        <f t="shared" si="1"/>
        <v>17</v>
      </c>
      <c r="AA9" s="38" t="str">
        <f t="shared" si="1"/>
        <v/>
      </c>
      <c r="AB9" s="38" t="str">
        <f t="shared" si="1"/>
        <v/>
      </c>
      <c r="AC9" s="38" t="str">
        <f t="shared" si="1"/>
        <v/>
      </c>
      <c r="AD9" s="38" t="str">
        <f t="shared" si="1"/>
        <v/>
      </c>
      <c r="AE9" s="38" t="str">
        <f t="shared" si="1"/>
        <v/>
      </c>
      <c r="AF9" s="38" t="str">
        <f t="shared" si="1"/>
        <v/>
      </c>
      <c r="AG9" s="38">
        <f t="shared" si="1"/>
        <v>18</v>
      </c>
      <c r="AH9" s="39" t="str">
        <f t="shared" si="1"/>
        <v/>
      </c>
      <c r="AJ9" s="321" t="s">
        <v>74</v>
      </c>
      <c r="AK9" s="318" t="s">
        <v>22</v>
      </c>
      <c r="AM9" s="316" t="s">
        <v>67</v>
      </c>
      <c r="AN9" s="316" t="s">
        <v>29</v>
      </c>
      <c r="AO9" s="316" t="s">
        <v>30</v>
      </c>
      <c r="AP9" s="316" t="s">
        <v>31</v>
      </c>
      <c r="AQ9" s="316" t="s">
        <v>32</v>
      </c>
      <c r="AR9" s="316" t="s">
        <v>33</v>
      </c>
      <c r="AS9" s="32"/>
      <c r="AT9" s="235" t="s">
        <v>123</v>
      </c>
      <c r="AY9" s="51" t="s">
        <v>98</v>
      </c>
      <c r="AZ9" t="str">
        <f>CONCATENATE((TEXT(AC4,"hh:mm")),"-",(TEXT(AE4,"hh:mm")))</f>
        <v>13:00-18:00</v>
      </c>
    </row>
    <row r="10" spans="1:73" ht="15" customHeight="1" x14ac:dyDescent="0.2">
      <c r="A10" s="32"/>
      <c r="B10" s="324">
        <v>43191</v>
      </c>
      <c r="C10" s="326"/>
      <c r="D10" s="41">
        <f>B10</f>
        <v>43191</v>
      </c>
      <c r="E10" s="42">
        <f>D10+1</f>
        <v>43192</v>
      </c>
      <c r="F10" s="42">
        <f t="shared" ref="F10:V10" si="2">E10+1</f>
        <v>43193</v>
      </c>
      <c r="G10" s="42">
        <f t="shared" si="2"/>
        <v>43194</v>
      </c>
      <c r="H10" s="42">
        <f t="shared" si="2"/>
        <v>43195</v>
      </c>
      <c r="I10" s="42">
        <f t="shared" si="2"/>
        <v>43196</v>
      </c>
      <c r="J10" s="42">
        <f t="shared" si="2"/>
        <v>43197</v>
      </c>
      <c r="K10" s="42">
        <f t="shared" si="2"/>
        <v>43198</v>
      </c>
      <c r="L10" s="42">
        <f t="shared" si="2"/>
        <v>43199</v>
      </c>
      <c r="M10" s="42">
        <f t="shared" si="2"/>
        <v>43200</v>
      </c>
      <c r="N10" s="42">
        <f t="shared" si="2"/>
        <v>43201</v>
      </c>
      <c r="O10" s="42">
        <f t="shared" si="2"/>
        <v>43202</v>
      </c>
      <c r="P10" s="42">
        <f t="shared" si="2"/>
        <v>43203</v>
      </c>
      <c r="Q10" s="42">
        <f t="shared" si="2"/>
        <v>43204</v>
      </c>
      <c r="R10" s="42">
        <f t="shared" si="2"/>
        <v>43205</v>
      </c>
      <c r="S10" s="42">
        <f t="shared" si="2"/>
        <v>43206</v>
      </c>
      <c r="T10" s="42">
        <f t="shared" si="2"/>
        <v>43207</v>
      </c>
      <c r="U10" s="42">
        <f t="shared" si="2"/>
        <v>43208</v>
      </c>
      <c r="V10" s="42">
        <f t="shared" si="2"/>
        <v>43209</v>
      </c>
      <c r="W10" s="42">
        <f>V10+1</f>
        <v>43210</v>
      </c>
      <c r="X10" s="42">
        <f t="shared" ref="X10:AG10" si="3">W10+1</f>
        <v>43211</v>
      </c>
      <c r="Y10" s="42">
        <f t="shared" si="3"/>
        <v>43212</v>
      </c>
      <c r="Z10" s="42">
        <f t="shared" si="3"/>
        <v>43213</v>
      </c>
      <c r="AA10" s="42">
        <f t="shared" si="3"/>
        <v>43214</v>
      </c>
      <c r="AB10" s="42">
        <f t="shared" si="3"/>
        <v>43215</v>
      </c>
      <c r="AC10" s="42">
        <f t="shared" si="3"/>
        <v>43216</v>
      </c>
      <c r="AD10" s="42">
        <f t="shared" si="3"/>
        <v>43217</v>
      </c>
      <c r="AE10" s="42">
        <f t="shared" si="3"/>
        <v>43218</v>
      </c>
      <c r="AF10" s="42">
        <f t="shared" si="3"/>
        <v>43219</v>
      </c>
      <c r="AG10" s="42">
        <f t="shared" si="3"/>
        <v>43220</v>
      </c>
      <c r="AH10" s="272"/>
      <c r="AJ10" s="322"/>
      <c r="AK10" s="319"/>
      <c r="AM10" s="316"/>
      <c r="AN10" s="316"/>
      <c r="AO10" s="316"/>
      <c r="AP10" s="316"/>
      <c r="AQ10" s="316"/>
      <c r="AR10" s="316"/>
      <c r="AS10" s="32"/>
      <c r="AT10" s="235" t="s">
        <v>123</v>
      </c>
      <c r="AY10" s="166" t="s">
        <v>99</v>
      </c>
      <c r="AZ10" t="str">
        <f>CONCATENATE((TEXT(AC5,"hh:mm")),"-",(TEXT(AE5,"hh:mm")))</f>
        <v>13:00-20:00</v>
      </c>
      <c r="BA10" t="s">
        <v>125</v>
      </c>
      <c r="BB10" s="172" t="s">
        <v>110</v>
      </c>
      <c r="BC10" s="173"/>
      <c r="BD10" s="172" t="s">
        <v>111</v>
      </c>
      <c r="BE10" s="173"/>
      <c r="BF10" s="172" t="s">
        <v>112</v>
      </c>
      <c r="BG10" s="173"/>
      <c r="BH10" s="172" t="s">
        <v>113</v>
      </c>
      <c r="BI10" s="173"/>
      <c r="BJ10" s="172" t="s">
        <v>114</v>
      </c>
      <c r="BK10" s="173"/>
      <c r="BL10" s="172" t="s">
        <v>115</v>
      </c>
      <c r="BM10" s="173"/>
      <c r="BN10" s="172" t="s">
        <v>116</v>
      </c>
      <c r="BO10" s="175"/>
      <c r="BP10" s="184" t="s">
        <v>117</v>
      </c>
      <c r="BQ10" s="185"/>
      <c r="BS10" s="276" t="s">
        <v>137</v>
      </c>
      <c r="BT10" s="276" t="s">
        <v>138</v>
      </c>
      <c r="BU10" s="278" t="s">
        <v>139</v>
      </c>
    </row>
    <row r="11" spans="1:73" x14ac:dyDescent="0.2">
      <c r="A11" s="32"/>
      <c r="B11" s="4" t="s">
        <v>71</v>
      </c>
      <c r="C11" s="5"/>
      <c r="D11" s="43">
        <f>B10</f>
        <v>43191</v>
      </c>
      <c r="E11" s="44">
        <f>D11+1</f>
        <v>43192</v>
      </c>
      <c r="F11" s="44">
        <f t="shared" ref="F11:V11" si="4">E11+1</f>
        <v>43193</v>
      </c>
      <c r="G11" s="44">
        <f t="shared" si="4"/>
        <v>43194</v>
      </c>
      <c r="H11" s="44">
        <f t="shared" si="4"/>
        <v>43195</v>
      </c>
      <c r="I11" s="44">
        <f t="shared" si="4"/>
        <v>43196</v>
      </c>
      <c r="J11" s="44">
        <f t="shared" si="4"/>
        <v>43197</v>
      </c>
      <c r="K11" s="44">
        <f t="shared" si="4"/>
        <v>43198</v>
      </c>
      <c r="L11" s="44">
        <f t="shared" si="4"/>
        <v>43199</v>
      </c>
      <c r="M11" s="44">
        <f t="shared" si="4"/>
        <v>43200</v>
      </c>
      <c r="N11" s="44">
        <f t="shared" si="4"/>
        <v>43201</v>
      </c>
      <c r="O11" s="44">
        <f t="shared" si="4"/>
        <v>43202</v>
      </c>
      <c r="P11" s="44">
        <f t="shared" si="4"/>
        <v>43203</v>
      </c>
      <c r="Q11" s="44">
        <f t="shared" si="4"/>
        <v>43204</v>
      </c>
      <c r="R11" s="44">
        <f t="shared" si="4"/>
        <v>43205</v>
      </c>
      <c r="S11" s="44">
        <f t="shared" si="4"/>
        <v>43206</v>
      </c>
      <c r="T11" s="44">
        <f t="shared" si="4"/>
        <v>43207</v>
      </c>
      <c r="U11" s="44">
        <f t="shared" si="4"/>
        <v>43208</v>
      </c>
      <c r="V11" s="44">
        <f t="shared" si="4"/>
        <v>43209</v>
      </c>
      <c r="W11" s="44">
        <f>V11+1</f>
        <v>43210</v>
      </c>
      <c r="X11" s="44">
        <f t="shared" ref="X11:AG11" si="5">W11+1</f>
        <v>43211</v>
      </c>
      <c r="Y11" s="44">
        <f t="shared" si="5"/>
        <v>43212</v>
      </c>
      <c r="Z11" s="44">
        <f t="shared" si="5"/>
        <v>43213</v>
      </c>
      <c r="AA11" s="44">
        <f t="shared" si="5"/>
        <v>43214</v>
      </c>
      <c r="AB11" s="44">
        <f t="shared" si="5"/>
        <v>43215</v>
      </c>
      <c r="AC11" s="44">
        <f t="shared" si="5"/>
        <v>43216</v>
      </c>
      <c r="AD11" s="44">
        <f t="shared" si="5"/>
        <v>43217</v>
      </c>
      <c r="AE11" s="44">
        <f t="shared" si="5"/>
        <v>43218</v>
      </c>
      <c r="AF11" s="44">
        <f t="shared" si="5"/>
        <v>43219</v>
      </c>
      <c r="AG11" s="44">
        <f t="shared" si="5"/>
        <v>43220</v>
      </c>
      <c r="AH11" s="273"/>
      <c r="AJ11" s="322"/>
      <c r="AK11" s="319"/>
      <c r="AM11" s="317"/>
      <c r="AN11" s="317"/>
      <c r="AO11" s="317"/>
      <c r="AP11" s="317"/>
      <c r="AQ11" s="317"/>
      <c r="AR11" s="317"/>
      <c r="AS11" s="32"/>
      <c r="AU11" s="1" t="s">
        <v>108</v>
      </c>
      <c r="AV11" s="183" t="s">
        <v>109</v>
      </c>
      <c r="BB11" s="178" t="s">
        <v>108</v>
      </c>
      <c r="BC11" s="179" t="s">
        <v>109</v>
      </c>
      <c r="BD11" s="178" t="s">
        <v>108</v>
      </c>
      <c r="BE11" s="179" t="s">
        <v>109</v>
      </c>
      <c r="BF11" s="178" t="s">
        <v>108</v>
      </c>
      <c r="BG11" s="179" t="s">
        <v>109</v>
      </c>
      <c r="BH11" s="178" t="s">
        <v>108</v>
      </c>
      <c r="BI11" s="179" t="s">
        <v>109</v>
      </c>
      <c r="BJ11" s="178" t="s">
        <v>108</v>
      </c>
      <c r="BK11" s="179" t="s">
        <v>109</v>
      </c>
      <c r="BL11" s="178" t="s">
        <v>108</v>
      </c>
      <c r="BM11" s="179" t="s">
        <v>109</v>
      </c>
      <c r="BN11" s="178" t="s">
        <v>108</v>
      </c>
      <c r="BO11" s="179" t="s">
        <v>109</v>
      </c>
      <c r="BP11" s="171" t="s">
        <v>119</v>
      </c>
      <c r="BQ11" s="186" t="s">
        <v>120</v>
      </c>
      <c r="BS11" s="277"/>
      <c r="BT11" s="277"/>
      <c r="BU11" s="279"/>
    </row>
    <row r="12" spans="1:73" ht="15" customHeight="1" x14ac:dyDescent="0.2">
      <c r="A12" s="32"/>
      <c r="B12" s="128" t="s">
        <v>13</v>
      </c>
      <c r="C12" s="129" t="s">
        <v>8</v>
      </c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80"/>
      <c r="AJ12" s="57">
        <f>COUNTIF(D12:AH12,$H$3)*$M$3+COUNTIF(D12:AH12,$H$4)*$M$4+COUNTIF(D12:AH12,$H$5)*$M$5+COUNTIF(D12:AH12,$P$3)*$Y$3+COUNTIF(D12:AH12,$P$4)*$Y$4+COUNTIF(D12:AH12,$P$5)*$Y$5+COUNTIF(D12:AH12,$AB$3)*$AG$3+COUNTIF(D12:AH12,$AB$4)*$AG$4+COUNTIF(D12:AH12,$AB$5)*$AG$5</f>
        <v>0</v>
      </c>
      <c r="AK12" s="54">
        <f t="shared" ref="AK12:AK22" si="6">COUNTIF(D12:AH12,$AJ$3)*$AK$3</f>
        <v>0</v>
      </c>
      <c r="AM12" s="108">
        <f>COUNTIF(D12,$H$3)*$M$3+COUNTIF(D12,$H$4)*$M$4+COUNTIF(D12,$H$5)*$M$5+COUNTIF(D12,$P$3)*$Y$3+COUNTIF(D12,$P$4)*$Y$4+COUNTIF(D12,$P$5)*$Y$5+COUNTIF(D12,$AB$3)*$AG$3+COUNTIF(D12,$AB$4)*$AG$4+COUNTIF(D12,$AB$5)*$AG$5</f>
        <v>0</v>
      </c>
      <c r="AN12" s="108">
        <f>COUNTIF(E12:K12,$H$3)*$M$3+COUNTIF(E12:K12,$H$4)*$M$4+COUNTIF(E12:K12,$H$5)*$M$5+COUNTIF(E12:K12,$P$3)*$Y$3+COUNTIF(E12:K12,$P$4)*$Y$4+COUNTIF(E12:K12,$P$5)*$Y$5+COUNTIF(E12:K12,$AB$3)*$AG$3+COUNTIF(E12:K12,$AB$4)*$AG$4+COUNTIF(E12:K12,$AB$5)*$AG$5</f>
        <v>0</v>
      </c>
      <c r="AO12" s="109">
        <f>COUNTIF(L12:R12,$H$3)*$M$3+COUNTIF(L12:R12,$H$4)*$M$4+COUNTIF(L12:R12,$H$5)*$M$5+COUNTIF(L12:R12,$P$3)*$Y$3+COUNTIF(L12:R12,$P$4)*$Y$4+COUNTIF(L12:R12,$P$5)*$Y$5+COUNTIF(L12:R12,$AB$3)*$AG$3+COUNTIF(L12:R12,$AB$4)*$AG$4+COUNTIF(L12:R12,$AB$5)*$AG$5</f>
        <v>0</v>
      </c>
      <c r="AP12" s="108">
        <f>COUNTIF(S12:Y12,$H$3)*$M$3+COUNTIF(S12:Y12,$H$4)*$M$4+COUNTIF(S12:Y12,$H$5)*$M$5+COUNTIF(S12:Y12,$P$3)*$Y$3+COUNTIF(S12:Y12,$P$4)*$Y$4+COUNTIF(S12:Y12,$P$5)*$Y$5+COUNTIF(S12:Y12,$AB$3)*$AG$3+COUNTIF(S12:Y12,$AB$4)*$AG$4+COUNTIF(S12:Y12,$AB$5)*$AG$5</f>
        <v>0</v>
      </c>
      <c r="AQ12" s="109">
        <f>COUNTIF(Z12:AF12,$H$3)*$M$3+COUNTIF(Z12:AF12,$H$4)*$M$4+COUNTIF(Z12:AF12,$H$5)*$M$5+COUNTIF(Z12:AF12,$P$3)*$Y$3+COUNTIF(Z12:AF12,$P$4)*$Y$4+COUNTIF(Z12:AF12,$P$5)*$Y$5+COUNTIF(Z12:AF12,$AB$3)*$AG$3+COUNTIF(Z12:AF12,$AB$4)*$AG$4+COUNTIF(Z12:AF12,$AB$5)*$AG$5</f>
        <v>0</v>
      </c>
      <c r="AR12" s="108">
        <f>COUNTIF(AG12:AH12,$H$3)*$M$3+COUNTIF(AG12:AH12,$H$4)*$M$4+COUNTIF(AG12:AH12,$H$5)*$M$5+COUNTIF(AG12:AH12,$P$3)*$Y$3+COUNTIF(AG12:AH12,$P$4)*$Y$4+COUNTIF(AG12:AH12,$P$5)*$Y$5+COUNTIF(AG12:AH12,$AB$3)*$AG$3+COUNTIF(AG12:AH12,$AB$4)*$AG$4+COUNTIF(AG12:AH12,$AB$5)*$AG$5</f>
        <v>0</v>
      </c>
      <c r="AS12" s="32"/>
      <c r="AT12" s="236">
        <f>COUNTIFS(D12:AH12,"*H*")+COUNTIFS(D12:AH12,"*F*")</f>
        <v>0</v>
      </c>
      <c r="AU12" s="1">
        <f>COUNTIFS(J12,"*H*")+COUNTIFS(Q12,"*H*")+COUNTIFS(X12,"*H*")+COUNTIFS(AE12,"*H*")+COUNTIFS(J12,"*F*")+COUNTIFS(Q12,"*F*")+COUNTIFS(X12,"*F*")+COUNTIFS(AE12,"*F*")</f>
        <v>0</v>
      </c>
      <c r="AV12" s="183">
        <f>COUNTIFS(D12,"*H*")+COUNTIFS(K12,"*H*")+COUNTIFS(R12,"*H*")+COUNTIFS(Y12,"*H*")+COUNTIFS(AF12,"*H*")+COUNTIFS(D12,"*F*")+COUNTIFS(K12,"*F*")+COUNTIFS(R12,"*F*")+COUNTIFS(Y12,"*F*")+COUNTIFS(AF12,"*F*")</f>
        <v>0</v>
      </c>
      <c r="AW12" s="16">
        <f>BP12</f>
        <v>0</v>
      </c>
      <c r="AX12" s="16">
        <f>BQ12</f>
        <v>0</v>
      </c>
      <c r="BA12" s="176" t="s">
        <v>8</v>
      </c>
      <c r="BB12" s="193">
        <f>AU12</f>
        <v>0</v>
      </c>
      <c r="BC12" s="194">
        <f>AV12</f>
        <v>0</v>
      </c>
      <c r="BD12" s="193">
        <f>AU48</f>
        <v>0</v>
      </c>
      <c r="BE12" s="194">
        <f>AV48</f>
        <v>0</v>
      </c>
      <c r="BF12" s="193">
        <f>AU84</f>
        <v>0</v>
      </c>
      <c r="BG12" s="193">
        <f>AV84</f>
        <v>0</v>
      </c>
      <c r="BH12" s="193">
        <f>AU120</f>
        <v>0</v>
      </c>
      <c r="BI12" s="193">
        <f>AV120</f>
        <v>0</v>
      </c>
      <c r="BJ12" s="193">
        <f>AU156</f>
        <v>0</v>
      </c>
      <c r="BK12" s="193">
        <f>AV156</f>
        <v>0</v>
      </c>
      <c r="BL12" s="193">
        <f>AU192</f>
        <v>0</v>
      </c>
      <c r="BM12" s="193">
        <f>AV192</f>
        <v>0</v>
      </c>
      <c r="BN12" s="193">
        <f>AU228</f>
        <v>0</v>
      </c>
      <c r="BO12" s="193">
        <f>AV228</f>
        <v>0</v>
      </c>
      <c r="BP12" s="195">
        <f>BB12+BD12+BF12+BH12+BJ12+BL12+BN12</f>
        <v>0</v>
      </c>
      <c r="BQ12" s="196">
        <f>BC12+BE12+BG12+BI12+BK12+BM12+BO12</f>
        <v>0</v>
      </c>
      <c r="BS12" s="262">
        <f t="shared" ref="BS12:BS22" si="7">SUMPRODUCT(($D12:$AH12="H1")*(WEEKDAY($D$10:$AH$10)=1))*$M$3+SUMPRODUCT(($D12:$AH12="H2")*(WEEKDAY($D$10:$AH$10)=1))*$M$4+SUMPRODUCT(($D12:$AH12="H3")*(WEEKDAY($D$10:$AH$10)=1))*$M$5+SUMPRODUCT(($D12:$AH12="SHR")*(WEEKDAY($D$10:$AH$10)=1))*$Y$3+SUMPRODUCT(($D12:$AH12="ChJ")*(WEEKDAY($D$10:$AH$10)=1))*$Y$4+SUMPRODUCT(($D12:$AH12="Ch")*(WEEKDAY($D$10:$AH$10)=1))*$Y$5+SUMPRODUCT(($D12:$AH12="Dj1")*(WEEKDAY($D$10:$AH$10)=1))*$AG$3+SUMPRODUCT(($D12:$AH12="Dj2")*(WEEKDAY($D$10:$AH$10)=1))*$AG$4+SUMPRODUCT(($D12:$AH12="Dj3")*(WEEKDAY($D$10:$AH$10)=1))*$AG$5</f>
        <v>0</v>
      </c>
      <c r="BT12" s="262">
        <f>SUMPRODUCT(($D12:$AH12="H1")*(WEEKDAY($D8:$AH8)=1))*$M$3+SUMPRODUCT(($D12:$AH12="H2")*(WEEKDAY($D8:$AH8)=1))*$M$4+SUMPRODUCT(($D12:$AH12="H3")*(WEEKDAY($D8:$AH8)=1))*$M$5+SUMPRODUCT(($D12:$AH12="SHR")*(WEEKDAY($D8:$AH8)=1))*$Y$3+SUMPRODUCT(($D12:$AH12="ChJ")*(WEEKDAY($D8:$AH8)=1))*$Y$4+SUMPRODUCT(($D12:$AH12="Ch")*(WEEKDAY($D8:$AH8)=1))*$Y$5+SUMPRODUCT(($D12:$AH12="Dj1")*(WEEKDAY($D8:$AH8)=1))*$AG$3+SUMPRODUCT(($D12:$AH12="Dj2")*(WEEKDAY($D8:$AH8)=1))*$AG$4+SUMPRODUCT(($D12:$AH12="Dj3")*(WEEKDAY($D8:$AH8)=1))*$AG$5</f>
        <v>0</v>
      </c>
      <c r="BU12" s="262">
        <f>COUNTIF(D12:AH12,$H$3)*$O$3+COUNTIF(D12:AH12,$H$4)*$O$4+COUNTIF(D12:AH12,$H$5)*$O$5+COUNTIF(D12:AH12,$P$3)*$AA$3+COUNTIF(D12:AH12,$P$4)*$AA$4+COUNTIF(D12:AH12,$P$5)*$AA$5+COUNTIF(D12:AH12,$AB$3)*$AI$3+COUNTIF(D12:AH12,$AB$4)*$AI$4+COUNTIF(D12:AH12,$AB$5)*$AI$5</f>
        <v>0</v>
      </c>
    </row>
    <row r="13" spans="1:73" ht="15" customHeight="1" x14ac:dyDescent="0.2">
      <c r="A13" s="32"/>
      <c r="B13" s="128" t="s">
        <v>13</v>
      </c>
      <c r="C13" s="129" t="s">
        <v>2</v>
      </c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80"/>
      <c r="AJ13" s="66">
        <f t="shared" ref="AJ13:AJ34" si="8">COUNTIF(D13:AH13,$H$3)*$M$3+COUNTIF(D13:AH13,$H$4)*$M$4+COUNTIF(D13:AH13,$H$5)*$M$5+COUNTIF(D13:AH13,$P$3)*$Y$3+COUNTIF(D13:AH13,$P$4)*$Y$4+COUNTIF(D13:AH13,$P$5)*$Y$5+COUNTIF(D13:AH13,$AB$3)*$AG$3+COUNTIF(D13:AH13,$AB$4)*$AG$4+COUNTIF(D13:AH13,$AB$5)*$AG$5</f>
        <v>0</v>
      </c>
      <c r="AK13" s="55">
        <f t="shared" si="6"/>
        <v>0</v>
      </c>
      <c r="AM13" s="112">
        <f t="shared" ref="AM13:AM22" si="9">COUNTIF(D13,$H$3)*$M$3+COUNTIF(D13,$H$4)*$M$4+COUNTIF(D13,$H$5)*$M$5+COUNTIF(D13,$P$3)*$Y$3+COUNTIF(D13,$P$4)*$Y$4+COUNTIF(D13,$P$5)*$Y$5+COUNTIF(D13,$AB$3)*$AG$3+COUNTIF(D13,$AB$4)*$AG$4+COUNTIF(D13,$AB$5)*$AG$5</f>
        <v>0</v>
      </c>
      <c r="AN13" s="112">
        <f t="shared" ref="AN13:AN22" si="10">COUNTIF(E13:K13,$H$3)*$M$3+COUNTIF(E13:K13,$H$4)*$M$4+COUNTIF(E13:K13,$H$5)*$M$5+COUNTIF(E13:K13,$P$3)*$Y$3+COUNTIF(E13:K13,$P$4)*$Y$4+COUNTIF(E13:K13,$P$5)*$Y$5+COUNTIF(E13:K13,$AB$3)*$AG$3+COUNTIF(E13:K13,$AB$4)*$AG$4+COUNTIF(E13:K13,$AB$5)*$AG$5</f>
        <v>0</v>
      </c>
      <c r="AO13" s="113">
        <f t="shared" ref="AO13:AO22" si="11">COUNTIF(L13:R13,$H$3)*$M$3+COUNTIF(L13:R13,$H$4)*$M$4+COUNTIF(L13:R13,$H$5)*$M$5+COUNTIF(L13:R13,$P$3)*$Y$3+COUNTIF(L13:R13,$P$4)*$Y$4+COUNTIF(L13:R13,$P$5)*$Y$5+COUNTIF(L13:R13,$AB$3)*$AG$3+COUNTIF(L13:R13,$AB$4)*$AG$4+COUNTIF(L13:R13,$AB$5)*$AG$5</f>
        <v>0</v>
      </c>
      <c r="AP13" s="112">
        <f t="shared" ref="AP13:AP22" si="12">COUNTIF(S13:Y13,$H$3)*$M$3+COUNTIF(S13:Y13,$H$4)*$M$4+COUNTIF(S13:Y13,$H$5)*$M$5+COUNTIF(S13:Y13,$P$3)*$Y$3+COUNTIF(S13:Y13,$P$4)*$Y$4+COUNTIF(S13:Y13,$P$5)*$Y$5+COUNTIF(S13:Y13,$AB$3)*$AG$3+COUNTIF(S13:Y13,$AB$4)*$AG$4+COUNTIF(S13:Y13,$AB$5)*$AG$5</f>
        <v>0</v>
      </c>
      <c r="AQ13" s="113">
        <f t="shared" ref="AQ13:AQ22" si="13">COUNTIF(Z13:AF13,$H$3)*$M$3+COUNTIF(Z13:AF13,$H$4)*$M$4+COUNTIF(Z13:AF13,$H$5)*$M$5+COUNTIF(Z13:AF13,$P$3)*$Y$3+COUNTIF(Z13:AF13,$P$4)*$Y$4+COUNTIF(Z13:AF13,$P$5)*$Y$5+COUNTIF(Z13:AF13,$AB$3)*$AG$3+COUNTIF(Z13:AF13,$AB$4)*$AG$4+COUNTIF(Z13:AF13,$AB$5)*$AG$5</f>
        <v>0</v>
      </c>
      <c r="AR13" s="112">
        <f>COUNTIF(AG13:AH13,$H$3)*$M$3+COUNTIF(AG13:AH13,$H$4)*$M$4+COUNTIF(AG13:AH13,$H$5)*$M$5+COUNTIF(AG13:AH13,$P$3)*$Y$3+COUNTIF(AG13:AH13,$P$4)*$Y$4+COUNTIF(AG13:AH13,$P$5)*$Y$5+COUNTIF(AG13:AH13,$AB$3)*$AG$3+COUNTIF(AG13:AH13,$AB$4)*$AG$4+COUNTIF(AG13:AH13,$AB$5)*$AG$5</f>
        <v>0</v>
      </c>
      <c r="AS13" s="32"/>
      <c r="AT13" s="236">
        <f t="shared" ref="AT13:AT70" si="14">COUNTIFS(D13:AH13,"*H*")+COUNTIFS(D13:AH13,"*F*")</f>
        <v>0</v>
      </c>
      <c r="AU13" s="1">
        <f t="shared" ref="AU13:AU34" si="15">COUNTIFS(J13,"*H*")+COUNTIFS(Q13,"*H*")+COUNTIFS(X13,"*H*")+COUNTIFS(AE13,"*H*")+COUNTIFS(J13,"*F*")+COUNTIFS(Q13,"*F*")+COUNTIFS(X13,"*F*")+COUNTIFS(AE13,"*F*")</f>
        <v>0</v>
      </c>
      <c r="AV13" s="183">
        <f t="shared" ref="AV13:AV34" si="16">COUNTIFS(D13,"*H*")+COUNTIFS(K13,"*H*")+COUNTIFS(R13,"*H*")+COUNTIFS(Y13,"*H*")+COUNTIFS(AF13,"*H*")+COUNTIFS(D13,"*F*")+COUNTIFS(K13,"*F*")+COUNTIFS(R13,"*F*")+COUNTIFS(Y13,"*F*")+COUNTIFS(AF13,"*F*")</f>
        <v>0</v>
      </c>
      <c r="AW13" s="16">
        <f t="shared" ref="AW13:AW28" si="17">BP13</f>
        <v>0</v>
      </c>
      <c r="AX13" s="16">
        <f t="shared" ref="AX13:AX28" si="18">BQ13</f>
        <v>0</v>
      </c>
      <c r="BA13" s="180" t="s">
        <v>2</v>
      </c>
      <c r="BB13" s="197">
        <f t="shared" ref="BB13:BB21" si="19">AU13</f>
        <v>0</v>
      </c>
      <c r="BC13" s="198">
        <f t="shared" ref="BC13:BC21" si="20">AV13</f>
        <v>0</v>
      </c>
      <c r="BD13" s="197">
        <f t="shared" ref="BD13:BE13" si="21">AU49</f>
        <v>0</v>
      </c>
      <c r="BE13" s="198">
        <f t="shared" si="21"/>
        <v>0</v>
      </c>
      <c r="BF13" s="197">
        <f t="shared" ref="BF13:BG13" si="22">AU85</f>
        <v>0</v>
      </c>
      <c r="BG13" s="197">
        <f t="shared" si="22"/>
        <v>0</v>
      </c>
      <c r="BH13" s="197">
        <f t="shared" ref="BH13:BI13" si="23">AU121</f>
        <v>0</v>
      </c>
      <c r="BI13" s="197">
        <f t="shared" si="23"/>
        <v>0</v>
      </c>
      <c r="BJ13" s="197">
        <f t="shared" ref="BJ13:BK13" si="24">AU157</f>
        <v>0</v>
      </c>
      <c r="BK13" s="197">
        <f t="shared" si="24"/>
        <v>0</v>
      </c>
      <c r="BL13" s="197">
        <f t="shared" ref="BL13:BM13" si="25">AU193</f>
        <v>0</v>
      </c>
      <c r="BM13" s="197">
        <f t="shared" si="25"/>
        <v>0</v>
      </c>
      <c r="BN13" s="197">
        <f t="shared" ref="BN13:BO13" si="26">AU229</f>
        <v>0</v>
      </c>
      <c r="BO13" s="197">
        <f t="shared" si="26"/>
        <v>0</v>
      </c>
      <c r="BP13" s="187">
        <f t="shared" ref="BP13:BP21" si="27">BB13+BD13+BF13+BH13+BJ13+BL13+BN13</f>
        <v>0</v>
      </c>
      <c r="BQ13" s="188">
        <f t="shared" ref="BQ13:BQ21" si="28">BC13+BE13+BG13+BI13+BK13+BM13+BO13</f>
        <v>0</v>
      </c>
      <c r="BS13" s="264">
        <f t="shared" si="7"/>
        <v>0</v>
      </c>
      <c r="BT13" s="264">
        <f>SUMPRODUCT(($D13:$AH13="H1")*(WEEKDAY($D$8:$AH$8)=1))*$M$3+SUMPRODUCT(($D13:$AH13="H2")*(WEEKDAY($D$8:$AH$8)=1))*$M$4+SUMPRODUCT(($D13:$AH13="H3")*(WEEKDAY($D$8:$AH$8)=1))*$M$5+SUMPRODUCT(($D13:$AH13="SHR")*(WEEKDAY($D$8:$AH$8)=1))*$Y$3+SUMPRODUCT(($D13:$AH13="ChJ")*(WEEKDAY($D$8:$AH$8)=1))*$Y$4+SUMPRODUCT(($D13:$AH13="Ch")*(WEEKDAY($D$8:$AH$8)=1))*$Y$5+SUMPRODUCT(($D13:$AH13="Dj1")*(WEEKDAY($D$8:$AH$8)=1))*$AG$3+SUMPRODUCT(($D13:$AH13="Dj2")*(WEEKDAY($D$8:$AH$8)=1))*$AG$4+SUMPRODUCT(($D13:$AH13="Dj3")*(WEEKDAY($D$8:$AH$8)=1))*$AG$5</f>
        <v>0</v>
      </c>
      <c r="BU13" s="264">
        <f t="shared" ref="BU13:BU34" si="29">COUNTIF(D13:AH13,$H$3)*$O$3+COUNTIF(D13:AH13,$H$4)*$O$4+COUNTIF(D13:AH13,$H$5)*$O$5+COUNTIF(D13:AH13,$P$3)*$AA$3+COUNTIF(D13:AH13,$P$4)*$AA$4+COUNTIF(D13:AH13,$P$5)*$AA$5+COUNTIF(D13:AH13,$AB$3)*$AI$3+COUNTIF(D13:AH13,$AB$4)*$AI$4+COUNTIF(D13:AH13,$AB$5)*$AI$5</f>
        <v>0</v>
      </c>
    </row>
    <row r="14" spans="1:73" ht="15" customHeight="1" x14ac:dyDescent="0.2">
      <c r="A14" s="32"/>
      <c r="B14" s="128" t="s">
        <v>13</v>
      </c>
      <c r="C14" s="129" t="s">
        <v>10</v>
      </c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80"/>
      <c r="AJ14" s="66">
        <f t="shared" si="8"/>
        <v>0</v>
      </c>
      <c r="AK14" s="55">
        <f t="shared" si="6"/>
        <v>0</v>
      </c>
      <c r="AM14" s="112">
        <f t="shared" si="9"/>
        <v>0</v>
      </c>
      <c r="AN14" s="112">
        <f t="shared" si="10"/>
        <v>0</v>
      </c>
      <c r="AO14" s="113">
        <f t="shared" si="11"/>
        <v>0</v>
      </c>
      <c r="AP14" s="112">
        <f t="shared" si="12"/>
        <v>0</v>
      </c>
      <c r="AQ14" s="113">
        <f t="shared" si="13"/>
        <v>0</v>
      </c>
      <c r="AR14" s="112">
        <f t="shared" ref="AR14:AR22" si="30">COUNTIF(AG14:AH14,$H$3)*$M$3+COUNTIF(AG14:AH14,$H$4)*$M$4+COUNTIF(AG14:AH14,$H$5)*$M$5+COUNTIF(AG14:AH14,$P$3)*$Y$3+COUNTIF(AG14:AH14,$P$4)*$Y$4+COUNTIF(AG14:AH14,$P$5)*$Y$5+COUNTIF(AG14:AH14,$AB$3)*$AG$3+COUNTIF(AG14:AH14,$AB$4)*$AG$4+COUNTIF(AG14:AH14,$AB$5)*$AG$5</f>
        <v>0</v>
      </c>
      <c r="AS14" s="32"/>
      <c r="AT14" s="236">
        <f t="shared" si="14"/>
        <v>0</v>
      </c>
      <c r="AU14" s="1">
        <f t="shared" si="15"/>
        <v>0</v>
      </c>
      <c r="AV14" s="183">
        <f t="shared" si="16"/>
        <v>0</v>
      </c>
      <c r="AW14" s="16">
        <f t="shared" si="17"/>
        <v>0</v>
      </c>
      <c r="AX14" s="16">
        <f t="shared" si="18"/>
        <v>0</v>
      </c>
      <c r="BA14" s="180" t="s">
        <v>10</v>
      </c>
      <c r="BB14" s="181">
        <f t="shared" si="19"/>
        <v>0</v>
      </c>
      <c r="BC14" s="182">
        <f t="shared" si="20"/>
        <v>0</v>
      </c>
      <c r="BD14" s="181">
        <f t="shared" ref="BD14:BE14" si="31">AU50</f>
        <v>0</v>
      </c>
      <c r="BE14" s="182">
        <f t="shared" si="31"/>
        <v>0</v>
      </c>
      <c r="BF14" s="181">
        <f t="shared" ref="BF14:BG14" si="32">AU86</f>
        <v>0</v>
      </c>
      <c r="BG14" s="181">
        <f t="shared" si="32"/>
        <v>0</v>
      </c>
      <c r="BH14" s="181">
        <f t="shared" ref="BH14:BI14" si="33">AU122</f>
        <v>0</v>
      </c>
      <c r="BI14" s="181">
        <f t="shared" si="33"/>
        <v>0</v>
      </c>
      <c r="BJ14" s="181">
        <f t="shared" ref="BJ14:BK14" si="34">AU158</f>
        <v>0</v>
      </c>
      <c r="BK14" s="181">
        <f t="shared" si="34"/>
        <v>0</v>
      </c>
      <c r="BL14" s="181">
        <f t="shared" ref="BL14:BM14" si="35">AU194</f>
        <v>0</v>
      </c>
      <c r="BM14" s="181">
        <f t="shared" si="35"/>
        <v>0</v>
      </c>
      <c r="BN14" s="181">
        <f t="shared" ref="BN14:BO14" si="36">AU230</f>
        <v>0</v>
      </c>
      <c r="BO14" s="181">
        <f t="shared" si="36"/>
        <v>0</v>
      </c>
      <c r="BP14" s="187">
        <f t="shared" si="27"/>
        <v>0</v>
      </c>
      <c r="BQ14" s="188">
        <f t="shared" si="28"/>
        <v>0</v>
      </c>
      <c r="BS14" s="264">
        <f t="shared" si="7"/>
        <v>0</v>
      </c>
      <c r="BT14" s="264">
        <f t="shared" ref="BT14:BT34" si="37">SUMPRODUCT(($D14:$AH14="H1")*(WEEKDAY($D$8:$AH$8)=1))*$M$3+SUMPRODUCT(($D14:$AH14="H2")*(WEEKDAY($D$8:$AH$8)=1))*$M$4+SUMPRODUCT(($D14:$AH14="H3")*(WEEKDAY($D$8:$AH$8)=1))*$M$5+SUMPRODUCT(($D14:$AH14="SHR")*(WEEKDAY($D$8:$AH$8)=1))*$Y$3+SUMPRODUCT(($D14:$AH14="ChJ")*(WEEKDAY($D$8:$AH$8)=1))*$Y$4+SUMPRODUCT(($D14:$AH14="Ch")*(WEEKDAY($D$8:$AH$8)=1))*$Y$5+SUMPRODUCT(($D14:$AH14="Dj1")*(WEEKDAY($D$8:$AH$8)=1))*$AG$3+SUMPRODUCT(($D14:$AH14="Dj2")*(WEEKDAY($D$8:$AH$8)=1))*$AG$4+SUMPRODUCT(($D14:$AH14="Dj3")*(WEEKDAY($D$8:$AH$8)=1))*$AG$5</f>
        <v>0</v>
      </c>
      <c r="BU14" s="264">
        <f t="shared" si="29"/>
        <v>0</v>
      </c>
    </row>
    <row r="15" spans="1:73" ht="15" customHeight="1" x14ac:dyDescent="0.2">
      <c r="A15" s="32"/>
      <c r="B15" s="128" t="s">
        <v>12</v>
      </c>
      <c r="C15" s="129" t="s">
        <v>4</v>
      </c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80"/>
      <c r="AJ15" s="66">
        <f t="shared" si="8"/>
        <v>0</v>
      </c>
      <c r="AK15" s="55">
        <f t="shared" si="6"/>
        <v>0</v>
      </c>
      <c r="AM15" s="112">
        <f t="shared" si="9"/>
        <v>0</v>
      </c>
      <c r="AN15" s="112">
        <f t="shared" si="10"/>
        <v>0</v>
      </c>
      <c r="AO15" s="113">
        <f t="shared" si="11"/>
        <v>0</v>
      </c>
      <c r="AP15" s="112">
        <f t="shared" si="12"/>
        <v>0</v>
      </c>
      <c r="AQ15" s="113">
        <f t="shared" si="13"/>
        <v>0</v>
      </c>
      <c r="AR15" s="112">
        <f t="shared" si="30"/>
        <v>0</v>
      </c>
      <c r="AS15" s="32"/>
      <c r="AT15" s="236">
        <f t="shared" si="14"/>
        <v>0</v>
      </c>
      <c r="AU15" s="1">
        <f t="shared" si="15"/>
        <v>0</v>
      </c>
      <c r="AV15" s="183">
        <f t="shared" si="16"/>
        <v>0</v>
      </c>
      <c r="AW15" s="16">
        <f t="shared" si="17"/>
        <v>0</v>
      </c>
      <c r="AX15" s="16">
        <f t="shared" si="18"/>
        <v>0</v>
      </c>
      <c r="BA15" s="180" t="s">
        <v>4</v>
      </c>
      <c r="BB15" s="181">
        <f t="shared" si="19"/>
        <v>0</v>
      </c>
      <c r="BC15" s="182">
        <f t="shared" si="20"/>
        <v>0</v>
      </c>
      <c r="BD15" s="181">
        <f t="shared" ref="BD15:BE15" si="38">AU51</f>
        <v>0</v>
      </c>
      <c r="BE15" s="182">
        <f t="shared" si="38"/>
        <v>0</v>
      </c>
      <c r="BF15" s="181">
        <f t="shared" ref="BF15:BG15" si="39">AU87</f>
        <v>0</v>
      </c>
      <c r="BG15" s="181">
        <f t="shared" si="39"/>
        <v>0</v>
      </c>
      <c r="BH15" s="181">
        <f t="shared" ref="BH15:BI15" si="40">AU123</f>
        <v>0</v>
      </c>
      <c r="BI15" s="181">
        <f t="shared" si="40"/>
        <v>0</v>
      </c>
      <c r="BJ15" s="181">
        <f t="shared" ref="BJ15:BK15" si="41">AU159</f>
        <v>0</v>
      </c>
      <c r="BK15" s="181">
        <f t="shared" si="41"/>
        <v>0</v>
      </c>
      <c r="BL15" s="181">
        <f t="shared" ref="BL15:BM15" si="42">AU195</f>
        <v>0</v>
      </c>
      <c r="BM15" s="181">
        <f t="shared" si="42"/>
        <v>0</v>
      </c>
      <c r="BN15" s="181">
        <f t="shared" ref="BN15:BO15" si="43">AU231</f>
        <v>0</v>
      </c>
      <c r="BO15" s="181">
        <f t="shared" si="43"/>
        <v>0</v>
      </c>
      <c r="BP15" s="187">
        <f t="shared" si="27"/>
        <v>0</v>
      </c>
      <c r="BQ15" s="188">
        <f t="shared" si="28"/>
        <v>0</v>
      </c>
      <c r="BS15" s="264">
        <f t="shared" si="7"/>
        <v>0</v>
      </c>
      <c r="BT15" s="264">
        <f t="shared" si="37"/>
        <v>0</v>
      </c>
      <c r="BU15" s="264">
        <f t="shared" si="29"/>
        <v>0</v>
      </c>
    </row>
    <row r="16" spans="1:73" ht="15" customHeight="1" x14ac:dyDescent="0.2">
      <c r="A16" s="32"/>
      <c r="B16" s="128" t="s">
        <v>12</v>
      </c>
      <c r="C16" s="129" t="s">
        <v>6</v>
      </c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81"/>
      <c r="AJ16" s="66">
        <f t="shared" si="8"/>
        <v>0</v>
      </c>
      <c r="AK16" s="55">
        <f t="shared" si="6"/>
        <v>0</v>
      </c>
      <c r="AM16" s="112">
        <f t="shared" si="9"/>
        <v>0</v>
      </c>
      <c r="AN16" s="112">
        <f t="shared" si="10"/>
        <v>0</v>
      </c>
      <c r="AO16" s="113">
        <f t="shared" si="11"/>
        <v>0</v>
      </c>
      <c r="AP16" s="112">
        <f t="shared" si="12"/>
        <v>0</v>
      </c>
      <c r="AQ16" s="113">
        <f t="shared" si="13"/>
        <v>0</v>
      </c>
      <c r="AR16" s="112">
        <f t="shared" si="30"/>
        <v>0</v>
      </c>
      <c r="AS16" s="32"/>
      <c r="AT16" s="236">
        <f t="shared" si="14"/>
        <v>0</v>
      </c>
      <c r="AU16" s="1">
        <f t="shared" si="15"/>
        <v>0</v>
      </c>
      <c r="AV16" s="183">
        <f t="shared" si="16"/>
        <v>0</v>
      </c>
      <c r="AW16" s="16">
        <f t="shared" si="17"/>
        <v>0</v>
      </c>
      <c r="AX16" s="16">
        <f t="shared" si="18"/>
        <v>0</v>
      </c>
      <c r="BA16" s="180" t="s">
        <v>6</v>
      </c>
      <c r="BB16" s="181">
        <f t="shared" si="19"/>
        <v>0</v>
      </c>
      <c r="BC16" s="182">
        <f t="shared" si="20"/>
        <v>0</v>
      </c>
      <c r="BD16" s="181">
        <f t="shared" ref="BD16:BE16" si="44">AU52</f>
        <v>0</v>
      </c>
      <c r="BE16" s="182">
        <f t="shared" si="44"/>
        <v>0</v>
      </c>
      <c r="BF16" s="181">
        <f t="shared" ref="BF16:BG16" si="45">AU88</f>
        <v>0</v>
      </c>
      <c r="BG16" s="181">
        <f t="shared" si="45"/>
        <v>0</v>
      </c>
      <c r="BH16" s="181">
        <f t="shared" ref="BH16:BI16" si="46">AU124</f>
        <v>0</v>
      </c>
      <c r="BI16" s="181">
        <f t="shared" si="46"/>
        <v>0</v>
      </c>
      <c r="BJ16" s="181">
        <f t="shared" ref="BJ16:BK16" si="47">AU160</f>
        <v>0</v>
      </c>
      <c r="BK16" s="181">
        <f t="shared" si="47"/>
        <v>0</v>
      </c>
      <c r="BL16" s="181">
        <f t="shared" ref="BL16:BM16" si="48">AU196</f>
        <v>0</v>
      </c>
      <c r="BM16" s="181">
        <f t="shared" si="48"/>
        <v>0</v>
      </c>
      <c r="BN16" s="181">
        <f t="shared" ref="BN16:BO16" si="49">AU232</f>
        <v>0</v>
      </c>
      <c r="BO16" s="181">
        <f t="shared" si="49"/>
        <v>0</v>
      </c>
      <c r="BP16" s="187">
        <f t="shared" si="27"/>
        <v>0</v>
      </c>
      <c r="BQ16" s="188">
        <f t="shared" si="28"/>
        <v>0</v>
      </c>
      <c r="BS16" s="264">
        <f t="shared" si="7"/>
        <v>0</v>
      </c>
      <c r="BT16" s="264">
        <f t="shared" si="37"/>
        <v>0</v>
      </c>
      <c r="BU16" s="264">
        <f t="shared" si="29"/>
        <v>0</v>
      </c>
    </row>
    <row r="17" spans="1:73" ht="15" customHeight="1" x14ac:dyDescent="0.2">
      <c r="A17" s="32"/>
      <c r="B17" s="160" t="s">
        <v>13</v>
      </c>
      <c r="C17" s="161" t="s">
        <v>11</v>
      </c>
      <c r="D17" s="70"/>
      <c r="E17" s="68" t="s">
        <v>23</v>
      </c>
      <c r="F17" s="68" t="s">
        <v>23</v>
      </c>
      <c r="G17" s="70"/>
      <c r="H17" s="70"/>
      <c r="I17" s="69" t="s">
        <v>24</v>
      </c>
      <c r="J17" s="167" t="s">
        <v>25</v>
      </c>
      <c r="K17" s="167" t="s">
        <v>25</v>
      </c>
      <c r="L17" s="70"/>
      <c r="M17" s="338" t="s">
        <v>142</v>
      </c>
      <c r="N17" s="339" t="s">
        <v>143</v>
      </c>
      <c r="O17" s="340" t="s">
        <v>144</v>
      </c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159"/>
      <c r="AJ17" s="66">
        <f t="shared" si="8"/>
        <v>2.041666666666667</v>
      </c>
      <c r="AK17" s="55">
        <f t="shared" si="6"/>
        <v>0</v>
      </c>
      <c r="AM17" s="112">
        <f t="shared" si="9"/>
        <v>0</v>
      </c>
      <c r="AN17" s="112">
        <f t="shared" si="10"/>
        <v>2.041666666666667</v>
      </c>
      <c r="AO17" s="113">
        <f t="shared" si="11"/>
        <v>0</v>
      </c>
      <c r="AP17" s="112">
        <f t="shared" si="12"/>
        <v>0</v>
      </c>
      <c r="AQ17" s="113">
        <f t="shared" si="13"/>
        <v>0</v>
      </c>
      <c r="AR17" s="112">
        <f t="shared" si="30"/>
        <v>0</v>
      </c>
      <c r="AS17" s="32"/>
      <c r="AT17" s="236">
        <f t="shared" si="14"/>
        <v>5</v>
      </c>
      <c r="AU17" s="1">
        <f t="shared" si="15"/>
        <v>1</v>
      </c>
      <c r="AV17" s="183">
        <f t="shared" si="16"/>
        <v>1</v>
      </c>
      <c r="AW17" s="16">
        <f t="shared" si="17"/>
        <v>1</v>
      </c>
      <c r="AX17" s="16">
        <f t="shared" si="18"/>
        <v>1</v>
      </c>
      <c r="BA17" s="180" t="s">
        <v>11</v>
      </c>
      <c r="BB17" s="181">
        <f t="shared" si="19"/>
        <v>1</v>
      </c>
      <c r="BC17" s="182">
        <f t="shared" si="20"/>
        <v>1</v>
      </c>
      <c r="BD17" s="181">
        <f t="shared" ref="BD17:BE17" si="50">AU53</f>
        <v>0</v>
      </c>
      <c r="BE17" s="182">
        <f t="shared" si="50"/>
        <v>0</v>
      </c>
      <c r="BF17" s="181">
        <f t="shared" ref="BF17:BG17" si="51">AU89</f>
        <v>0</v>
      </c>
      <c r="BG17" s="181">
        <f t="shared" si="51"/>
        <v>0</v>
      </c>
      <c r="BH17" s="181">
        <f t="shared" ref="BH17:BI17" si="52">AU125</f>
        <v>0</v>
      </c>
      <c r="BI17" s="181">
        <f t="shared" si="52"/>
        <v>0</v>
      </c>
      <c r="BJ17" s="181">
        <f t="shared" ref="BJ17:BK17" si="53">AU161</f>
        <v>0</v>
      </c>
      <c r="BK17" s="181">
        <f t="shared" si="53"/>
        <v>0</v>
      </c>
      <c r="BL17" s="181">
        <f t="shared" ref="BL17:BM17" si="54">AU197</f>
        <v>0</v>
      </c>
      <c r="BM17" s="181">
        <f t="shared" si="54"/>
        <v>0</v>
      </c>
      <c r="BN17" s="181">
        <f t="shared" ref="BN17:BO17" si="55">AU233</f>
        <v>0</v>
      </c>
      <c r="BO17" s="181">
        <f t="shared" si="55"/>
        <v>0</v>
      </c>
      <c r="BP17" s="187">
        <f t="shared" si="27"/>
        <v>1</v>
      </c>
      <c r="BQ17" s="188">
        <f t="shared" si="28"/>
        <v>1</v>
      </c>
      <c r="BS17" s="264">
        <f t="shared" si="7"/>
        <v>0.35416666666666663</v>
      </c>
      <c r="BT17" s="264">
        <f t="shared" si="37"/>
        <v>0.41666666666666669</v>
      </c>
      <c r="BU17" s="264">
        <f t="shared" si="29"/>
        <v>0</v>
      </c>
    </row>
    <row r="18" spans="1:73" ht="15" customHeight="1" x14ac:dyDescent="0.2">
      <c r="A18" s="32"/>
      <c r="B18" s="162" t="s">
        <v>13</v>
      </c>
      <c r="C18" s="163" t="s">
        <v>9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80"/>
      <c r="AJ18" s="66">
        <f t="shared" si="8"/>
        <v>0</v>
      </c>
      <c r="AK18" s="55">
        <f t="shared" si="6"/>
        <v>0</v>
      </c>
      <c r="AM18" s="112">
        <f t="shared" si="9"/>
        <v>0</v>
      </c>
      <c r="AN18" s="112">
        <f t="shared" si="10"/>
        <v>0</v>
      </c>
      <c r="AO18" s="113">
        <f t="shared" si="11"/>
        <v>0</v>
      </c>
      <c r="AP18" s="112">
        <f t="shared" si="12"/>
        <v>0</v>
      </c>
      <c r="AQ18" s="113">
        <f t="shared" si="13"/>
        <v>0</v>
      </c>
      <c r="AR18" s="112">
        <f t="shared" si="30"/>
        <v>0</v>
      </c>
      <c r="AS18" s="32"/>
      <c r="AT18" s="236">
        <f t="shared" si="14"/>
        <v>0</v>
      </c>
      <c r="AU18" s="1">
        <f t="shared" si="15"/>
        <v>0</v>
      </c>
      <c r="AV18" s="183">
        <f t="shared" si="16"/>
        <v>0</v>
      </c>
      <c r="AW18" s="16">
        <f t="shared" si="17"/>
        <v>0</v>
      </c>
      <c r="AX18" s="16">
        <f t="shared" si="18"/>
        <v>0</v>
      </c>
      <c r="BA18" s="180" t="s">
        <v>9</v>
      </c>
      <c r="BB18" s="181">
        <f t="shared" si="19"/>
        <v>0</v>
      </c>
      <c r="BC18" s="182">
        <f t="shared" si="20"/>
        <v>0</v>
      </c>
      <c r="BD18" s="181">
        <f t="shared" ref="BD18:BE18" si="56">AU54</f>
        <v>0</v>
      </c>
      <c r="BE18" s="182">
        <f t="shared" si="56"/>
        <v>0</v>
      </c>
      <c r="BF18" s="181">
        <f t="shared" ref="BF18:BG18" si="57">AU90</f>
        <v>0</v>
      </c>
      <c r="BG18" s="181">
        <f t="shared" si="57"/>
        <v>0</v>
      </c>
      <c r="BH18" s="181">
        <f t="shared" ref="BH18:BI18" si="58">AU126</f>
        <v>0</v>
      </c>
      <c r="BI18" s="181">
        <f t="shared" si="58"/>
        <v>0</v>
      </c>
      <c r="BJ18" s="181">
        <f t="shared" ref="BJ18:BK18" si="59">AU162</f>
        <v>0</v>
      </c>
      <c r="BK18" s="181">
        <f t="shared" si="59"/>
        <v>0</v>
      </c>
      <c r="BL18" s="181">
        <f t="shared" ref="BL18:BM18" si="60">AU198</f>
        <v>0</v>
      </c>
      <c r="BM18" s="181">
        <f t="shared" si="60"/>
        <v>0</v>
      </c>
      <c r="BN18" s="181">
        <f t="shared" ref="BN18:BO18" si="61">AU234</f>
        <v>0</v>
      </c>
      <c r="BO18" s="181">
        <f t="shared" si="61"/>
        <v>0</v>
      </c>
      <c r="BP18" s="187">
        <f t="shared" si="27"/>
        <v>0</v>
      </c>
      <c r="BQ18" s="188">
        <f t="shared" si="28"/>
        <v>0</v>
      </c>
      <c r="BS18" s="264">
        <f t="shared" si="7"/>
        <v>0</v>
      </c>
      <c r="BT18" s="264">
        <f>SUMPRODUCT(($D18:$AH18="H1")*(WEEKDAY($D$8:$AH$8)=1))*$M$3+SUMPRODUCT(($D18:$AH18="H2")*(WEEKDAY($D$8:$AH$8)=1))*$M$4+SUMPRODUCT(($D18:$AH18="H3")*(WEEKDAY($D$8:$AH$8)=1))*$M$5+SUMPRODUCT(($D18:$AH18="SHR")*(WEEKDAY($D$8:$AH$8)=1))*$Y$3+SUMPRODUCT(($D18:$AH18="ChJ")*(WEEKDAY($D$8:$AH$8)=1))*$Y$4+SUMPRODUCT(($D18:$AH18="Ch")*(WEEKDAY($D$8:$AH$8)=1))*$Y$5+SUMPRODUCT(($D18:$AH18="Dj1")*(WEEKDAY($D$8:$AH$8)=1))*$AG$3+SUMPRODUCT(($D18:$AH18="Dj2")*(WEEKDAY($D$8:$AH$8)=1))*$AG$4+SUMPRODUCT(($D18:$AH18="Dj3")*(WEEKDAY($D$8:$AH$8)=1))*$AG$5</f>
        <v>0</v>
      </c>
      <c r="BU18" s="264">
        <f t="shared" si="29"/>
        <v>0</v>
      </c>
    </row>
    <row r="19" spans="1:73" ht="15" customHeight="1" x14ac:dyDescent="0.2">
      <c r="A19" s="32"/>
      <c r="B19" s="162" t="s">
        <v>12</v>
      </c>
      <c r="C19" s="163" t="s">
        <v>7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80"/>
      <c r="AJ19" s="66">
        <f t="shared" si="8"/>
        <v>0</v>
      </c>
      <c r="AK19" s="55">
        <f t="shared" si="6"/>
        <v>0</v>
      </c>
      <c r="AM19" s="112">
        <f t="shared" si="9"/>
        <v>0</v>
      </c>
      <c r="AN19" s="112">
        <f t="shared" si="10"/>
        <v>0</v>
      </c>
      <c r="AO19" s="113">
        <f t="shared" si="11"/>
        <v>0</v>
      </c>
      <c r="AP19" s="112">
        <f t="shared" si="12"/>
        <v>0</v>
      </c>
      <c r="AQ19" s="113">
        <f t="shared" si="13"/>
        <v>0</v>
      </c>
      <c r="AR19" s="112">
        <f t="shared" si="30"/>
        <v>0</v>
      </c>
      <c r="AS19" s="32"/>
      <c r="AT19" s="236">
        <f t="shared" si="14"/>
        <v>0</v>
      </c>
      <c r="AU19" s="1">
        <f t="shared" si="15"/>
        <v>0</v>
      </c>
      <c r="AV19" s="183">
        <f t="shared" si="16"/>
        <v>0</v>
      </c>
      <c r="AW19" s="16">
        <f t="shared" si="17"/>
        <v>0</v>
      </c>
      <c r="AX19" s="16">
        <f t="shared" si="18"/>
        <v>0</v>
      </c>
      <c r="BA19" s="180" t="s">
        <v>7</v>
      </c>
      <c r="BB19" s="181">
        <f t="shared" si="19"/>
        <v>0</v>
      </c>
      <c r="BC19" s="182">
        <f t="shared" si="20"/>
        <v>0</v>
      </c>
      <c r="BD19" s="181">
        <f t="shared" ref="BD19:BE19" si="62">AU55</f>
        <v>0</v>
      </c>
      <c r="BE19" s="182">
        <f t="shared" si="62"/>
        <v>0</v>
      </c>
      <c r="BF19" s="181">
        <f t="shared" ref="BF19:BG19" si="63">AU91</f>
        <v>0</v>
      </c>
      <c r="BG19" s="181">
        <f t="shared" si="63"/>
        <v>0</v>
      </c>
      <c r="BH19" s="181">
        <f t="shared" ref="BH19:BI19" si="64">AU127</f>
        <v>0</v>
      </c>
      <c r="BI19" s="181">
        <f t="shared" si="64"/>
        <v>0</v>
      </c>
      <c r="BJ19" s="181">
        <f t="shared" ref="BJ19:BK19" si="65">AU163</f>
        <v>0</v>
      </c>
      <c r="BK19" s="181">
        <f t="shared" si="65"/>
        <v>0</v>
      </c>
      <c r="BL19" s="181">
        <f t="shared" ref="BL19:BM19" si="66">AU199</f>
        <v>0</v>
      </c>
      <c r="BM19" s="181">
        <f t="shared" si="66"/>
        <v>0</v>
      </c>
      <c r="BN19" s="181">
        <f t="shared" ref="BN19:BO19" si="67">AU235</f>
        <v>0</v>
      </c>
      <c r="BO19" s="181">
        <f t="shared" si="67"/>
        <v>0</v>
      </c>
      <c r="BP19" s="187">
        <f t="shared" si="27"/>
        <v>0</v>
      </c>
      <c r="BQ19" s="188">
        <f t="shared" si="28"/>
        <v>0</v>
      </c>
      <c r="BS19" s="264">
        <f t="shared" si="7"/>
        <v>0</v>
      </c>
      <c r="BT19" s="264">
        <f t="shared" si="37"/>
        <v>0</v>
      </c>
      <c r="BU19" s="264">
        <f t="shared" si="29"/>
        <v>0</v>
      </c>
    </row>
    <row r="20" spans="1:73" ht="15" customHeight="1" x14ac:dyDescent="0.2">
      <c r="A20" s="32"/>
      <c r="B20" s="162" t="s">
        <v>12</v>
      </c>
      <c r="C20" s="163" t="s">
        <v>5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80"/>
      <c r="AJ20" s="66">
        <f t="shared" si="8"/>
        <v>0</v>
      </c>
      <c r="AK20" s="55">
        <f t="shared" si="6"/>
        <v>0</v>
      </c>
      <c r="AM20" s="112">
        <f t="shared" si="9"/>
        <v>0</v>
      </c>
      <c r="AN20" s="112">
        <f t="shared" si="10"/>
        <v>0</v>
      </c>
      <c r="AO20" s="113">
        <f t="shared" si="11"/>
        <v>0</v>
      </c>
      <c r="AP20" s="112">
        <f t="shared" si="12"/>
        <v>0</v>
      </c>
      <c r="AQ20" s="113">
        <f t="shared" si="13"/>
        <v>0</v>
      </c>
      <c r="AR20" s="112">
        <f t="shared" si="30"/>
        <v>0</v>
      </c>
      <c r="AS20" s="32"/>
      <c r="AT20" s="236">
        <f t="shared" si="14"/>
        <v>0</v>
      </c>
      <c r="AU20" s="1">
        <f t="shared" si="15"/>
        <v>0</v>
      </c>
      <c r="AV20" s="183">
        <f t="shared" si="16"/>
        <v>0</v>
      </c>
      <c r="AW20" s="16">
        <f t="shared" si="17"/>
        <v>0</v>
      </c>
      <c r="AX20" s="16">
        <f t="shared" si="18"/>
        <v>0</v>
      </c>
      <c r="BA20" s="180" t="s">
        <v>5</v>
      </c>
      <c r="BB20" s="199">
        <f t="shared" si="19"/>
        <v>0</v>
      </c>
      <c r="BC20" s="200">
        <f t="shared" si="20"/>
        <v>0</v>
      </c>
      <c r="BD20" s="199">
        <f t="shared" ref="BD20:BE20" si="68">AU56</f>
        <v>0</v>
      </c>
      <c r="BE20" s="200">
        <f t="shared" si="68"/>
        <v>0</v>
      </c>
      <c r="BF20" s="199">
        <f t="shared" ref="BF20:BG20" si="69">AU92</f>
        <v>0</v>
      </c>
      <c r="BG20" s="199">
        <f t="shared" si="69"/>
        <v>0</v>
      </c>
      <c r="BH20" s="199">
        <f t="shared" ref="BH20:BI20" si="70">AU128</f>
        <v>0</v>
      </c>
      <c r="BI20" s="199">
        <f t="shared" si="70"/>
        <v>0</v>
      </c>
      <c r="BJ20" s="199">
        <f t="shared" ref="BJ20:BK20" si="71">AU164</f>
        <v>0</v>
      </c>
      <c r="BK20" s="199">
        <f t="shared" si="71"/>
        <v>0</v>
      </c>
      <c r="BL20" s="199">
        <f t="shared" ref="BL20:BM20" si="72">AU200</f>
        <v>0</v>
      </c>
      <c r="BM20" s="199">
        <f t="shared" si="72"/>
        <v>0</v>
      </c>
      <c r="BN20" s="199">
        <f t="shared" ref="BN20:BO20" si="73">AU236</f>
        <v>0</v>
      </c>
      <c r="BO20" s="199">
        <f t="shared" si="73"/>
        <v>0</v>
      </c>
      <c r="BP20" s="187">
        <f t="shared" si="27"/>
        <v>0</v>
      </c>
      <c r="BQ20" s="188">
        <f t="shared" si="28"/>
        <v>0</v>
      </c>
      <c r="BS20" s="264">
        <f t="shared" si="7"/>
        <v>0</v>
      </c>
      <c r="BT20" s="264">
        <f t="shared" si="37"/>
        <v>0</v>
      </c>
      <c r="BU20" s="264">
        <f>COUNTIF(D20:AH20,$H$3)*$O$3+COUNTIF(D20:AH20,$H$4)*$O$4+COUNTIF(D20:AH20,$H$5)*$O$5+COUNTIF(D20:AH20,$P$3)*$AA$3+COUNTIF(D20:AH20,$P$4)*$AA$4+COUNTIF(D20:AH20,$P$5)*$AA$5+COUNTIF(D20:AH20,$AB$3)*$AI$3+COUNTIF(D20:AH20,$AB$4)*$AI$4+COUNTIF(D20:AH20,$AB$5)*$AI$5</f>
        <v>0</v>
      </c>
    </row>
    <row r="21" spans="1:73" ht="15" customHeight="1" x14ac:dyDescent="0.2">
      <c r="A21" s="32"/>
      <c r="B21" s="162" t="s">
        <v>12</v>
      </c>
      <c r="C21" s="163" t="s">
        <v>1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80"/>
      <c r="AJ21" s="66">
        <f>COUNTIF(D21:AH21,$H$3)*$M$3+COUNTIF(D21:AH21,$H$4)*$M$4+COUNTIF(D21:AH21,$H$5)*$M$5+COUNTIF(D21:AH21,$P$3)*$Y$3+COUNTIF(D21:AH21,$P$4)*$Y$4+COUNTIF(D21:AH21,$P$5)*$Y$5+COUNTIF(D21:AH21,$AB$3)*$AG$3+COUNTIF(D21:AH21,$AB$4)*$AG$4+COUNTIF(D21:AH21,$AB$5)*$AG$5</f>
        <v>0</v>
      </c>
      <c r="AK21" s="55">
        <f t="shared" si="6"/>
        <v>0</v>
      </c>
      <c r="AM21" s="112">
        <f t="shared" si="9"/>
        <v>0</v>
      </c>
      <c r="AN21" s="112">
        <f t="shared" si="10"/>
        <v>0</v>
      </c>
      <c r="AO21" s="113">
        <f t="shared" si="11"/>
        <v>0</v>
      </c>
      <c r="AP21" s="112">
        <f t="shared" si="12"/>
        <v>0</v>
      </c>
      <c r="AQ21" s="113">
        <f t="shared" si="13"/>
        <v>0</v>
      </c>
      <c r="AR21" s="112">
        <f>COUNTIF(AG21:AH21,$H$3)*$M$3+COUNTIF(AG21:AH21,$H$4)*$M$4+COUNTIF(AG21:AH21,$H$5)*$M$5+COUNTIF(AG21:AH21,$P$3)*$Y$3+COUNTIF(AG21:AH21,$P$4)*$Y$4+COUNTIF(AG21:AH21,$P$5)*$Y$5+COUNTIF(AG21:AH21,$AB$3)*$AG$3+COUNTIF(AG21:AH21,$AB$4)*$AG$4+COUNTIF(AG21:AH21,$AB$5)*$AG$5</f>
        <v>0</v>
      </c>
      <c r="AS21" s="32"/>
      <c r="AT21" s="236">
        <f t="shared" si="14"/>
        <v>0</v>
      </c>
      <c r="AU21" s="1">
        <f t="shared" si="15"/>
        <v>0</v>
      </c>
      <c r="AV21" s="183">
        <f t="shared" si="16"/>
        <v>0</v>
      </c>
      <c r="AW21" s="16">
        <f t="shared" si="17"/>
        <v>0</v>
      </c>
      <c r="AX21" s="16">
        <f t="shared" si="18"/>
        <v>0</v>
      </c>
      <c r="BA21" s="177" t="s">
        <v>1</v>
      </c>
      <c r="BB21" s="174">
        <f t="shared" si="19"/>
        <v>0</v>
      </c>
      <c r="BC21" s="170">
        <f t="shared" si="20"/>
        <v>0</v>
      </c>
      <c r="BD21" s="174">
        <f t="shared" ref="BD21:BE21" si="74">AU57</f>
        <v>0</v>
      </c>
      <c r="BE21" s="170">
        <f t="shared" si="74"/>
        <v>0</v>
      </c>
      <c r="BF21" s="174">
        <f t="shared" ref="BF21:BG21" si="75">AU93</f>
        <v>0</v>
      </c>
      <c r="BG21" s="174">
        <f t="shared" si="75"/>
        <v>0</v>
      </c>
      <c r="BH21" s="174">
        <f t="shared" ref="BH21:BI21" si="76">AU129</f>
        <v>0</v>
      </c>
      <c r="BI21" s="174">
        <f t="shared" si="76"/>
        <v>0</v>
      </c>
      <c r="BJ21" s="174">
        <f t="shared" ref="BJ21:BK21" si="77">AU165</f>
        <v>0</v>
      </c>
      <c r="BK21" s="174">
        <f t="shared" si="77"/>
        <v>0</v>
      </c>
      <c r="BL21" s="174">
        <f t="shared" ref="BL21:BM21" si="78">AU201</f>
        <v>0</v>
      </c>
      <c r="BM21" s="174">
        <f t="shared" si="78"/>
        <v>0</v>
      </c>
      <c r="BN21" s="174">
        <f t="shared" ref="BN21:BO21" si="79">AU237</f>
        <v>0</v>
      </c>
      <c r="BO21" s="174">
        <f t="shared" si="79"/>
        <v>0</v>
      </c>
      <c r="BP21" s="189">
        <f t="shared" si="27"/>
        <v>0</v>
      </c>
      <c r="BQ21" s="190">
        <f t="shared" si="28"/>
        <v>0</v>
      </c>
      <c r="BS21" s="264">
        <f t="shared" si="7"/>
        <v>0</v>
      </c>
      <c r="BT21" s="264">
        <f t="shared" si="37"/>
        <v>0</v>
      </c>
      <c r="BU21" s="264">
        <f t="shared" si="29"/>
        <v>0</v>
      </c>
    </row>
    <row r="22" spans="1:73" ht="15" customHeight="1" x14ac:dyDescent="0.2">
      <c r="A22" s="32"/>
      <c r="B22" s="128"/>
      <c r="C22" s="130"/>
      <c r="D22" s="2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2"/>
      <c r="AH22" s="80"/>
      <c r="AJ22" s="58">
        <f t="shared" si="8"/>
        <v>0</v>
      </c>
      <c r="AK22" s="56">
        <f t="shared" si="6"/>
        <v>0</v>
      </c>
      <c r="AM22" s="116">
        <f t="shared" si="9"/>
        <v>0</v>
      </c>
      <c r="AN22" s="116">
        <f t="shared" si="10"/>
        <v>0</v>
      </c>
      <c r="AO22" s="117">
        <f t="shared" si="11"/>
        <v>0</v>
      </c>
      <c r="AP22" s="116">
        <f t="shared" si="12"/>
        <v>0</v>
      </c>
      <c r="AQ22" s="117">
        <f t="shared" si="13"/>
        <v>0</v>
      </c>
      <c r="AR22" s="116">
        <f t="shared" si="30"/>
        <v>0</v>
      </c>
      <c r="AS22" s="32"/>
      <c r="AT22" s="236">
        <f t="shared" si="14"/>
        <v>0</v>
      </c>
      <c r="AU22" s="1">
        <f t="shared" si="15"/>
        <v>0</v>
      </c>
      <c r="AV22" s="183">
        <f t="shared" si="16"/>
        <v>0</v>
      </c>
      <c r="AW22" s="16"/>
      <c r="AX22" s="16"/>
      <c r="BB22"/>
      <c r="BC22"/>
      <c r="BD22"/>
      <c r="BE22"/>
      <c r="BF22"/>
      <c r="BG22"/>
      <c r="BH22"/>
      <c r="BI22"/>
      <c r="BJ22"/>
      <c r="BK22"/>
      <c r="BS22" s="265">
        <f t="shared" si="7"/>
        <v>0</v>
      </c>
      <c r="BT22" s="265">
        <f t="shared" si="37"/>
        <v>0</v>
      </c>
      <c r="BU22" s="265">
        <f t="shared" si="29"/>
        <v>0</v>
      </c>
    </row>
    <row r="23" spans="1:73" x14ac:dyDescent="0.2">
      <c r="A23" s="32"/>
      <c r="B23" s="71">
        <f>COUNTA(B12:B22)</f>
        <v>10</v>
      </c>
      <c r="C23" s="52" t="s">
        <v>75</v>
      </c>
      <c r="D23" s="103">
        <f>COUNTIF(D12:D22,$H$3)+COUNTIF(D12:D22,$H$4)+COUNTIF(D12:D22,$H$5)+COUNTIF(D12:D22,$P$3)+COUNTIF(D12:D22,$P$4)+COUNTIF(D12:D22,$P$5)+COUNTIF(D12:D22,$AB$3)+COUNTIF(D12:D22,$AB$4)+COUNTIF(D12:D22,$AB$5)</f>
        <v>0</v>
      </c>
      <c r="E23" s="103">
        <f t="shared" ref="E23:AH23" si="80">COUNTIF(E12:E22,$H$3)+COUNTIF(E12:E22,$H$4)+COUNTIF(E12:E22,$H$5)+COUNTIF(E12:E22,$P$3)+COUNTIF(E12:E22,$P$4)+COUNTIF(E12:E22,$P$5)+COUNTIF(E12:E22,$AB$3)+COUNTIF(E12:E22,$AB$4)+COUNTIF(E12:E22,$AB$5)</f>
        <v>1</v>
      </c>
      <c r="F23" s="103">
        <f t="shared" si="80"/>
        <v>1</v>
      </c>
      <c r="G23" s="103">
        <f t="shared" si="80"/>
        <v>0</v>
      </c>
      <c r="H23" s="103">
        <f t="shared" si="80"/>
        <v>0</v>
      </c>
      <c r="I23" s="103">
        <f t="shared" si="80"/>
        <v>1</v>
      </c>
      <c r="J23" s="103">
        <f t="shared" si="80"/>
        <v>1</v>
      </c>
      <c r="K23" s="103">
        <f t="shared" si="80"/>
        <v>1</v>
      </c>
      <c r="L23" s="103">
        <f t="shared" si="80"/>
        <v>0</v>
      </c>
      <c r="M23" s="103">
        <f t="shared" si="80"/>
        <v>0</v>
      </c>
      <c r="N23" s="103">
        <f t="shared" si="80"/>
        <v>0</v>
      </c>
      <c r="O23" s="103">
        <f t="shared" si="80"/>
        <v>0</v>
      </c>
      <c r="P23" s="103">
        <f t="shared" si="80"/>
        <v>0</v>
      </c>
      <c r="Q23" s="103">
        <f t="shared" si="80"/>
        <v>0</v>
      </c>
      <c r="R23" s="103">
        <f t="shared" si="80"/>
        <v>0</v>
      </c>
      <c r="S23" s="103">
        <f t="shared" si="80"/>
        <v>0</v>
      </c>
      <c r="T23" s="103">
        <f t="shared" si="80"/>
        <v>0</v>
      </c>
      <c r="U23" s="103">
        <f t="shared" si="80"/>
        <v>0</v>
      </c>
      <c r="V23" s="103">
        <f t="shared" si="80"/>
        <v>0</v>
      </c>
      <c r="W23" s="103">
        <f t="shared" si="80"/>
        <v>0</v>
      </c>
      <c r="X23" s="103">
        <f t="shared" si="80"/>
        <v>0</v>
      </c>
      <c r="Y23" s="103">
        <f t="shared" si="80"/>
        <v>0</v>
      </c>
      <c r="Z23" s="103">
        <f t="shared" si="80"/>
        <v>0</v>
      </c>
      <c r="AA23" s="103">
        <f t="shared" si="80"/>
        <v>0</v>
      </c>
      <c r="AB23" s="103">
        <f t="shared" si="80"/>
        <v>0</v>
      </c>
      <c r="AC23" s="103">
        <f t="shared" si="80"/>
        <v>0</v>
      </c>
      <c r="AD23" s="103">
        <f t="shared" si="80"/>
        <v>0</v>
      </c>
      <c r="AE23" s="103">
        <f t="shared" si="80"/>
        <v>0</v>
      </c>
      <c r="AF23" s="103">
        <f t="shared" si="80"/>
        <v>0</v>
      </c>
      <c r="AG23" s="103">
        <f t="shared" si="80"/>
        <v>0</v>
      </c>
      <c r="AH23" s="103">
        <f t="shared" si="80"/>
        <v>0</v>
      </c>
      <c r="AM23" s="119"/>
      <c r="AN23" s="119"/>
      <c r="AO23" s="119"/>
      <c r="AP23" s="119"/>
      <c r="AQ23" s="119"/>
      <c r="AR23" s="119"/>
      <c r="AS23" s="32"/>
      <c r="AT23" s="236"/>
      <c r="AU23" s="1"/>
      <c r="AV23" s="183"/>
      <c r="AW23" s="16">
        <f t="shared" si="17"/>
        <v>0</v>
      </c>
      <c r="AX23" s="16">
        <f t="shared" si="18"/>
        <v>0</v>
      </c>
      <c r="BA23" s="3" t="s">
        <v>26</v>
      </c>
      <c r="BB23" s="201">
        <f t="shared" ref="BB23:BC25" si="81">AU26</f>
        <v>0</v>
      </c>
      <c r="BC23" s="202">
        <f t="shared" si="81"/>
        <v>0</v>
      </c>
      <c r="BD23" s="201">
        <f t="shared" ref="BD23:BE25" si="82">AU62</f>
        <v>0</v>
      </c>
      <c r="BE23" s="202">
        <f t="shared" si="82"/>
        <v>0</v>
      </c>
      <c r="BF23" s="201">
        <f t="shared" ref="BF23:BG25" si="83">AU98</f>
        <v>0</v>
      </c>
      <c r="BG23" s="201">
        <f t="shared" si="83"/>
        <v>0</v>
      </c>
      <c r="BH23" s="201">
        <f t="shared" ref="BH23:BI25" si="84">AU134</f>
        <v>0</v>
      </c>
      <c r="BI23" s="201">
        <f t="shared" si="84"/>
        <v>0</v>
      </c>
      <c r="BJ23" s="201">
        <f t="shared" ref="BJ23:BK25" si="85">AU170</f>
        <v>0</v>
      </c>
      <c r="BK23" s="201">
        <f t="shared" si="85"/>
        <v>0</v>
      </c>
      <c r="BL23" s="201">
        <f t="shared" ref="BL23:BM25" si="86">AU206</f>
        <v>0</v>
      </c>
      <c r="BM23" s="201">
        <f t="shared" si="86"/>
        <v>0</v>
      </c>
      <c r="BN23" s="201">
        <f t="shared" ref="BN23:BO25" si="87">AU242</f>
        <v>0</v>
      </c>
      <c r="BO23" s="201">
        <f t="shared" si="87"/>
        <v>0</v>
      </c>
      <c r="BP23" s="203">
        <f t="shared" ref="BP23:BP28" si="88">BB23+BD23+BF23+BH23+BJ23+BL23+BN23</f>
        <v>0</v>
      </c>
      <c r="BQ23" s="204">
        <f t="shared" ref="BQ23:BQ28" si="89">BC23+BE23+BG23+BI23+BK23+BM23+BO23</f>
        <v>0</v>
      </c>
    </row>
    <row r="24" spans="1:73" x14ac:dyDescent="0.2">
      <c r="A24" s="32"/>
      <c r="B24" s="4"/>
      <c r="C24" s="52" t="s">
        <v>76</v>
      </c>
      <c r="D24" s="103">
        <f>COUNTIF(D12:D22,$AJ$3)+COUNTIF(D12:D22,"Rac")</f>
        <v>0</v>
      </c>
      <c r="E24" s="103">
        <f t="shared" ref="E24:AH24" si="90">COUNTIF(E12:E22,$AJ$3)+COUNTIF(E12:E22,"Rac")</f>
        <v>0</v>
      </c>
      <c r="F24" s="103">
        <f t="shared" si="90"/>
        <v>0</v>
      </c>
      <c r="G24" s="103">
        <f t="shared" si="90"/>
        <v>0</v>
      </c>
      <c r="H24" s="103">
        <f t="shared" si="90"/>
        <v>0</v>
      </c>
      <c r="I24" s="103">
        <f t="shared" si="90"/>
        <v>0</v>
      </c>
      <c r="J24" s="103">
        <f t="shared" si="90"/>
        <v>0</v>
      </c>
      <c r="K24" s="103">
        <f t="shared" si="90"/>
        <v>0</v>
      </c>
      <c r="L24" s="103">
        <f t="shared" si="90"/>
        <v>0</v>
      </c>
      <c r="M24" s="103">
        <f t="shared" si="90"/>
        <v>0</v>
      </c>
      <c r="N24" s="103">
        <f t="shared" si="90"/>
        <v>0</v>
      </c>
      <c r="O24" s="103">
        <f t="shared" si="90"/>
        <v>0</v>
      </c>
      <c r="P24" s="103">
        <f t="shared" si="90"/>
        <v>0</v>
      </c>
      <c r="Q24" s="103">
        <f t="shared" si="90"/>
        <v>0</v>
      </c>
      <c r="R24" s="103">
        <f t="shared" si="90"/>
        <v>0</v>
      </c>
      <c r="S24" s="103">
        <f t="shared" si="90"/>
        <v>0</v>
      </c>
      <c r="T24" s="103">
        <f t="shared" si="90"/>
        <v>0</v>
      </c>
      <c r="U24" s="103">
        <f t="shared" si="90"/>
        <v>0</v>
      </c>
      <c r="V24" s="103">
        <f t="shared" si="90"/>
        <v>0</v>
      </c>
      <c r="W24" s="103">
        <f t="shared" si="90"/>
        <v>0</v>
      </c>
      <c r="X24" s="103">
        <f t="shared" si="90"/>
        <v>0</v>
      </c>
      <c r="Y24" s="103">
        <f t="shared" si="90"/>
        <v>0</v>
      </c>
      <c r="Z24" s="103">
        <f t="shared" si="90"/>
        <v>0</v>
      </c>
      <c r="AA24" s="103">
        <f t="shared" si="90"/>
        <v>0</v>
      </c>
      <c r="AB24" s="103">
        <f t="shared" si="90"/>
        <v>0</v>
      </c>
      <c r="AC24" s="103">
        <f t="shared" si="90"/>
        <v>0</v>
      </c>
      <c r="AD24" s="103">
        <f t="shared" si="90"/>
        <v>0</v>
      </c>
      <c r="AE24" s="103">
        <f t="shared" si="90"/>
        <v>0</v>
      </c>
      <c r="AF24" s="103">
        <f t="shared" si="90"/>
        <v>0</v>
      </c>
      <c r="AG24" s="103">
        <f t="shared" si="90"/>
        <v>0</v>
      </c>
      <c r="AH24" s="103">
        <f t="shared" si="90"/>
        <v>0</v>
      </c>
      <c r="AM24" s="119"/>
      <c r="AN24" s="119"/>
      <c r="AO24" s="119"/>
      <c r="AP24" s="119"/>
      <c r="AQ24" s="119"/>
      <c r="AR24" s="119"/>
      <c r="AS24" s="32"/>
      <c r="AT24" s="236"/>
      <c r="AU24" s="1"/>
      <c r="AV24" s="183"/>
      <c r="AW24" s="16">
        <f t="shared" si="17"/>
        <v>0</v>
      </c>
      <c r="AX24" s="16">
        <f t="shared" si="18"/>
        <v>0</v>
      </c>
      <c r="BA24" s="4" t="s">
        <v>27</v>
      </c>
      <c r="BB24" s="181">
        <f t="shared" si="81"/>
        <v>0</v>
      </c>
      <c r="BC24" s="182">
        <f t="shared" si="81"/>
        <v>0</v>
      </c>
      <c r="BD24" s="181">
        <f t="shared" si="82"/>
        <v>0</v>
      </c>
      <c r="BE24" s="182">
        <f t="shared" si="82"/>
        <v>0</v>
      </c>
      <c r="BF24" s="181">
        <f t="shared" si="83"/>
        <v>0</v>
      </c>
      <c r="BG24" s="181">
        <f t="shared" si="83"/>
        <v>0</v>
      </c>
      <c r="BH24" s="181">
        <f t="shared" si="84"/>
        <v>0</v>
      </c>
      <c r="BI24" s="181">
        <f t="shared" si="84"/>
        <v>0</v>
      </c>
      <c r="BJ24" s="181">
        <f t="shared" si="85"/>
        <v>0</v>
      </c>
      <c r="BK24" s="181">
        <f t="shared" si="85"/>
        <v>0</v>
      </c>
      <c r="BL24" s="181">
        <f t="shared" si="86"/>
        <v>0</v>
      </c>
      <c r="BM24" s="181">
        <f t="shared" si="86"/>
        <v>0</v>
      </c>
      <c r="BN24" s="181">
        <f t="shared" si="87"/>
        <v>0</v>
      </c>
      <c r="BO24" s="181">
        <f t="shared" si="87"/>
        <v>0</v>
      </c>
      <c r="BP24" s="187">
        <f t="shared" si="88"/>
        <v>0</v>
      </c>
      <c r="BQ24" s="188">
        <f t="shared" si="89"/>
        <v>0</v>
      </c>
    </row>
    <row r="25" spans="1:73" x14ac:dyDescent="0.2">
      <c r="A25" s="32"/>
      <c r="B25" s="4" t="s">
        <v>72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M25" s="119"/>
      <c r="AN25" s="119"/>
      <c r="AO25" s="119"/>
      <c r="AP25" s="119"/>
      <c r="AQ25" s="119"/>
      <c r="AR25" s="119"/>
      <c r="AS25" s="32"/>
      <c r="AT25" s="236"/>
      <c r="AU25" s="1"/>
      <c r="AV25" s="183"/>
      <c r="AW25" s="16">
        <f t="shared" si="17"/>
        <v>0</v>
      </c>
      <c r="AX25" s="16">
        <f t="shared" si="18"/>
        <v>0</v>
      </c>
      <c r="BA25" s="169" t="s">
        <v>69</v>
      </c>
      <c r="BB25" s="205">
        <f t="shared" si="81"/>
        <v>0</v>
      </c>
      <c r="BC25" s="206">
        <f t="shared" si="81"/>
        <v>0</v>
      </c>
      <c r="BD25" s="205">
        <f t="shared" si="82"/>
        <v>0</v>
      </c>
      <c r="BE25" s="206">
        <f t="shared" si="82"/>
        <v>0</v>
      </c>
      <c r="BF25" s="205">
        <f t="shared" si="83"/>
        <v>0</v>
      </c>
      <c r="BG25" s="205">
        <f t="shared" si="83"/>
        <v>0</v>
      </c>
      <c r="BH25" s="205">
        <f t="shared" si="84"/>
        <v>0</v>
      </c>
      <c r="BI25" s="205">
        <f t="shared" si="84"/>
        <v>0</v>
      </c>
      <c r="BJ25" s="205">
        <f t="shared" si="85"/>
        <v>0</v>
      </c>
      <c r="BK25" s="205">
        <f t="shared" si="85"/>
        <v>0</v>
      </c>
      <c r="BL25" s="205">
        <f t="shared" si="86"/>
        <v>0</v>
      </c>
      <c r="BM25" s="205">
        <f t="shared" si="86"/>
        <v>0</v>
      </c>
      <c r="BN25" s="205">
        <f t="shared" si="87"/>
        <v>0</v>
      </c>
      <c r="BO25" s="205">
        <f t="shared" si="87"/>
        <v>0</v>
      </c>
      <c r="BP25" s="207">
        <f t="shared" si="88"/>
        <v>0</v>
      </c>
      <c r="BQ25" s="208">
        <f t="shared" si="89"/>
        <v>0</v>
      </c>
    </row>
    <row r="26" spans="1:73" ht="15" customHeight="1" x14ac:dyDescent="0.2">
      <c r="A26" s="32"/>
      <c r="B26" s="131" t="s">
        <v>12</v>
      </c>
      <c r="C26" s="132" t="s">
        <v>26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80"/>
      <c r="AJ26" s="57">
        <f>COUNTIF(D26:AH26,$H$3)*$M$3+COUNTIF(D26:AH26,$H$4)*$M$4+COUNTIF(D26:AH26,$H$5)*$M$5+COUNTIF(D26:AH26,$P$3)*$Y$3+COUNTIF(D26:AH26,$P$4)*$Y$4+COUNTIF(D26:AH26,$P$5)*$Y$5+COUNTIF(D26:AH26,$AB$3)*$AG$3+COUNTIF(D26:AH26,$AB$4)*$AG$4+COUNTIF(D26:AH26,$AB$5)*$AG$5</f>
        <v>0</v>
      </c>
      <c r="AK26" s="54">
        <f>COUNTIF(D26:AH26,$AJ$3)*$AK$3</f>
        <v>0</v>
      </c>
      <c r="AM26" s="108">
        <f>COUNTIF(D26,$H$3)*$M$3+COUNTIF(D26,$H$4)*$M$4+COUNTIF(D26,$H$5)*$M$5+COUNTIF(D26,$P$3)*$Y$3+COUNTIF(D26,$P$4)*$Y$4+COUNTIF(D26,$P$5)*$Y$5+COUNTIF(D26,$AB$3)*$AG$3+COUNTIF(D26,$AB$4)*$AG$4+COUNTIF(D26,$AB$5)*$AG$5</f>
        <v>0</v>
      </c>
      <c r="AN26" s="108">
        <f>COUNTIF(E26:K26,$H$3)*$M$3+COUNTIF(E26:K26,$H$4)*$M$4+COUNTIF(E26:K26,$H$5)*$M$5+COUNTIF(E26:K26,$P$3)*$Y$3+COUNTIF(E26:K26,$P$4)*$Y$4+COUNTIF(E26:K26,$P$5)*$Y$5+COUNTIF(E26:K26,$AB$3)*$AG$3+COUNTIF(E26:K26,$AB$4)*$AG$4+COUNTIF(E26:K26,$AB$5)*$AG$5</f>
        <v>0</v>
      </c>
      <c r="AO26" s="109">
        <f>COUNTIF(L26:R26,$H$3)*$M$3+COUNTIF(L26:R26,$H$4)*$M$4+COUNTIF(L26:R26,$H$5)*$M$5+COUNTIF(L26:R26,$P$3)*$Y$3+COUNTIF(L26:R26,$P$4)*$Y$4+COUNTIF(L26:R26,$P$5)*$Y$5+COUNTIF(L26:R26,$AB$3)*$AG$3+COUNTIF(L26:R26,$AB$4)*$AG$4+COUNTIF(L26:R26,$AB$5)*$AG$5</f>
        <v>0</v>
      </c>
      <c r="AP26" s="108">
        <f>COUNTIF(S26:Y26,$H$3)*$M$3+COUNTIF(S26:Y26,$H$4)*$M$4+COUNTIF(S26:Y26,$H$5)*$M$5+COUNTIF(S26:Y26,$P$3)*$Y$3+COUNTIF(S26:Y26,$P$4)*$Y$4+COUNTIF(S26:Y26,$P$5)*$Y$5+COUNTIF(S26:Y26,$AB$3)*$AG$3+COUNTIF(S26:Y26,$AB$4)*$AG$4+COUNTIF(S26:Y26,$AB$5)*$AG$5</f>
        <v>0</v>
      </c>
      <c r="AQ26" s="109">
        <f>COUNTIF(Z26:AF26,$H$3)*$M$3+COUNTIF(Z26:AF26,$H$4)*$M$4+COUNTIF(Z26:AF26,$H$5)*$M$5+COUNTIF(Z26:AF26,$P$3)*$Y$3+COUNTIF(Z26:AF26,$P$4)*$Y$4+COUNTIF(Z26:AF26,$P$5)*$Y$5+COUNTIF(Z26:AF26,$AB$3)*$AG$3+COUNTIF(Z26:AF26,$AB$4)*$AG$4+COUNTIF(Z26:AF26,$AB$5)*$AG$5</f>
        <v>0</v>
      </c>
      <c r="AR26" s="108">
        <f>COUNTIF(AG26:AH26,$H$3)*$M$3+COUNTIF(AG26:AH26,$H$4)*$M$4+COUNTIF(AG26:AH26,$H$5)*$M$5+COUNTIF(AG26:AH26,$P$3)*$Y$3+COUNTIF(AG26:AH26,$P$4)*$Y$4+COUNTIF(AG26:AH26,$P$5)*$Y$5+COUNTIF(AG26:AH26,$AB$3)*$AG$3+COUNTIF(AG26:AH26,$AB$4)*$AG$4+COUNTIF(AG26:AH26,$AB$5)*$AG$5</f>
        <v>0</v>
      </c>
      <c r="AS26" s="32"/>
      <c r="AT26" s="236">
        <f t="shared" si="14"/>
        <v>0</v>
      </c>
      <c r="AU26" s="1">
        <f>COUNTIFS(J26,"*H*")+COUNTIFS(Q26,"*H*")+COUNTIFS(X26,"*H*")+COUNTIFS(AE26,"*H*")+COUNTIFS(J26,"*F*")+COUNTIFS(Q26,"*F*")+COUNTIFS(X26,"*F*")+COUNTIFS(AE26,"*F*")</f>
        <v>0</v>
      </c>
      <c r="AV26" s="183">
        <f t="shared" si="16"/>
        <v>0</v>
      </c>
      <c r="AW26" s="16"/>
      <c r="AX26" s="16"/>
      <c r="BB26"/>
      <c r="BC26"/>
      <c r="BD26"/>
      <c r="BE26"/>
      <c r="BF26"/>
      <c r="BG26"/>
      <c r="BH26"/>
      <c r="BI26"/>
      <c r="BJ26"/>
      <c r="BK26"/>
      <c r="BS26" s="262">
        <f>SUMPRODUCT(($D26:$AH26="H1")*(WEEKDAY($D$10:$AH$10)=1))*$M$3+SUMPRODUCT(($D26:$AH26="H2")*(WEEKDAY($D$10:$AH$10)=1))*$M$4+SUMPRODUCT(($D26:$AH26="H3")*(WEEKDAY($D$10:$AH$10)=1))*$M$5+SUMPRODUCT(($D26:$AH26="SHR")*(WEEKDAY($D$10:$AH$10)=1))*$Y$3+SUMPRODUCT(($D26:$AH26="ChJ")*(WEEKDAY($D$10:$AH$10)=1))*$Y$4+SUMPRODUCT(($D26:$AH26="Ch")*(WEEKDAY($D$10:$AH$10)=1))*$Y$5+SUMPRODUCT(($D26:$AH26="Dj1")*(WEEKDAY($D$10:$AH$10)=1))*$AG$3+SUMPRODUCT(($D26:$AH26="Dj2")*(WEEKDAY($D$10:$AH$10)=1))*$AG$4+SUMPRODUCT(($D26:$AH26="dj3")*(WEEKDAY($D$10:$AH$10)=1))*$AG$5</f>
        <v>0</v>
      </c>
      <c r="BT26" s="262">
        <f t="shared" si="37"/>
        <v>0</v>
      </c>
      <c r="BU26" s="262">
        <f t="shared" si="29"/>
        <v>0</v>
      </c>
    </row>
    <row r="27" spans="1:73" ht="15" customHeight="1" x14ac:dyDescent="0.2">
      <c r="A27" s="32"/>
      <c r="B27" s="131" t="s">
        <v>12</v>
      </c>
      <c r="C27" s="132" t="s">
        <v>27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80"/>
      <c r="AJ27" s="66">
        <f t="shared" si="8"/>
        <v>0</v>
      </c>
      <c r="AK27" s="55">
        <f>COUNTIF(D27:AH27,$AJ$3)*$AK$3</f>
        <v>0</v>
      </c>
      <c r="AM27" s="112">
        <f t="shared" ref="AM27:AM29" si="91">COUNTIF(D27,$H$3)*$M$3+COUNTIF(D27,$H$4)*$M$4+COUNTIF(D27,$H$5)*$M$5+COUNTIF(D27,$P$3)*$Y$3+COUNTIF(D27,$P$4)*$Y$4+COUNTIF(D27,$P$5)*$Y$5+COUNTIF(D27,$AB$3)*$AG$3+COUNTIF(D27,$AB$4)*$AG$4+COUNTIF(D27,$AB$5)*$AG$5</f>
        <v>0</v>
      </c>
      <c r="AN27" s="112">
        <f t="shared" ref="AN27:AN29" si="92">COUNTIF(E27:K27,$H$3)*$M$3+COUNTIF(E27:K27,$H$4)*$M$4+COUNTIF(E27:K27,$H$5)*$M$5+COUNTIF(E27:K27,$P$3)*$Y$3+COUNTIF(E27:K27,$P$4)*$Y$4+COUNTIF(E27:K27,$P$5)*$Y$5+COUNTIF(E27:K27,$AB$3)*$AG$3+COUNTIF(E27:K27,$AB$4)*$AG$4+COUNTIF(E27:K27,$AB$5)*$AG$5</f>
        <v>0</v>
      </c>
      <c r="AO27" s="113">
        <f t="shared" ref="AO27:AO29" si="93">COUNTIF(L27:R27,$H$3)*$M$3+COUNTIF(L27:R27,$H$4)*$M$4+COUNTIF(L27:R27,$H$5)*$M$5+COUNTIF(L27:R27,$P$3)*$Y$3+COUNTIF(L27:R27,$P$4)*$Y$4+COUNTIF(L27:R27,$P$5)*$Y$5+COUNTIF(L27:R27,$AB$3)*$AG$3+COUNTIF(L27:R27,$AB$4)*$AG$4+COUNTIF(L27:R27,$AB$5)*$AG$5</f>
        <v>0</v>
      </c>
      <c r="AP27" s="112">
        <f>COUNTIF(S27:Y27,$H$3)*$M$3+COUNTIF(S27:Y27,$H$4)*$M$4+COUNTIF(S27:Y27,$H$5)*$M$5+COUNTIF(S27:Y27,$P$3)*$Y$3+COUNTIF(S27:Y27,$P$4)*$Y$4+COUNTIF(S27:Y27,$P$5)*$Y$5+COUNTIF(S27:Y27,$AB$3)*$AG$3+COUNTIF(S27:Y27,$AB$4)*$AG$4+COUNTIF(S27:Y27,$AB$5)*$AG$5</f>
        <v>0</v>
      </c>
      <c r="AQ27" s="113">
        <f t="shared" ref="AQ27:AQ29" si="94">COUNTIF(Z27:AF27,$H$3)*$M$3+COUNTIF(Z27:AF27,$H$4)*$M$4+COUNTIF(Z27:AF27,$H$5)*$M$5+COUNTIF(Z27:AF27,$P$3)*$Y$3+COUNTIF(Z27:AF27,$P$4)*$Y$4+COUNTIF(Z27:AF27,$P$5)*$Y$5+COUNTIF(Z27:AF27,$AB$3)*$AG$3+COUNTIF(Z27:AF27,$AB$4)*$AG$4+COUNTIF(Z27:AF27,$AB$5)*$AG$5</f>
        <v>0</v>
      </c>
      <c r="AR27" s="112">
        <f t="shared" ref="AR27:AR28" si="95">COUNTIF(AG27:AH27,$H$3)*$M$3+COUNTIF(AG27:AH27,$H$4)*$M$4+COUNTIF(AG27:AH27,$H$5)*$M$5+COUNTIF(AG27:AH27,$P$3)*$Y$3+COUNTIF(AG27:AH27,$P$4)*$Y$4+COUNTIF(AG27:AH27,$P$5)*$Y$5+COUNTIF(AG27:AH27,$AB$3)*$AG$3+COUNTIF(AG27:AH27,$AB$4)*$AG$4+COUNTIF(AG27:AH27,$AB$5)*$AG$5</f>
        <v>0</v>
      </c>
      <c r="AS27" s="32"/>
      <c r="AT27" s="236">
        <f t="shared" si="14"/>
        <v>0</v>
      </c>
      <c r="AU27" s="1">
        <f t="shared" si="15"/>
        <v>0</v>
      </c>
      <c r="AV27" s="183">
        <f t="shared" si="16"/>
        <v>0</v>
      </c>
      <c r="AW27" s="16">
        <f t="shared" si="17"/>
        <v>0</v>
      </c>
      <c r="AX27" s="16">
        <f t="shared" si="18"/>
        <v>0</v>
      </c>
      <c r="BA27" s="2" t="s">
        <v>3</v>
      </c>
      <c r="BB27" s="201">
        <f>AU33</f>
        <v>0</v>
      </c>
      <c r="BC27" s="202">
        <f>AV33</f>
        <v>0</v>
      </c>
      <c r="BD27" s="201">
        <f>AU69</f>
        <v>0</v>
      </c>
      <c r="BE27" s="202">
        <f>AV69</f>
        <v>0</v>
      </c>
      <c r="BF27" s="201">
        <f>AU105</f>
        <v>0</v>
      </c>
      <c r="BG27" s="201">
        <f>AV105</f>
        <v>0</v>
      </c>
      <c r="BH27" s="201">
        <f>AU141</f>
        <v>0</v>
      </c>
      <c r="BI27" s="201">
        <f>AV141</f>
        <v>0</v>
      </c>
      <c r="BJ27" s="201">
        <f>AU177</f>
        <v>0</v>
      </c>
      <c r="BK27" s="201">
        <f>AV177</f>
        <v>0</v>
      </c>
      <c r="BL27" s="201">
        <f>AU213</f>
        <v>0</v>
      </c>
      <c r="BM27" s="201">
        <f>AV213</f>
        <v>0</v>
      </c>
      <c r="BN27" s="201">
        <f>AU249</f>
        <v>0</v>
      </c>
      <c r="BO27" s="201">
        <f>AV249</f>
        <v>0</v>
      </c>
      <c r="BP27" s="203">
        <f t="shared" si="88"/>
        <v>0</v>
      </c>
      <c r="BQ27" s="204">
        <f t="shared" si="89"/>
        <v>0</v>
      </c>
      <c r="BS27" s="264">
        <f>SUMPRODUCT(($D27:$AH27="H1")*(WEEKDAY($D$10:$AH$10)=1))*$M$3+SUMPRODUCT(($D27:$AH27="H2")*(WEEKDAY($D$10:$AH$10)=1))*$M$4+SUMPRODUCT(($D27:$AH27="H3")*(WEEKDAY($D$10:$AH$10)=1))*$M$5+SUMPRODUCT(($D27:$AH27="SHR")*(WEEKDAY($D$10:$AH$10)=1))*$Y$3+SUMPRODUCT(($D27:$AH27="ChJ")*(WEEKDAY($D$10:$AH$10)=1))*$Y$4+SUMPRODUCT(($D27:$AH27="Ch")*(WEEKDAY($D$10:$AH$10)=1))*$Y$5+SUMPRODUCT(($D27:$AH27="Dj1")*(WEEKDAY($D$10:$AH$10)=1))*$AG$3+SUMPRODUCT(($D27:$AH27="Dj2")*(WEEKDAY($D$10:$AH$10)=1))*$AG$4+SUMPRODUCT(($D27:$AH27="dj3")*(WEEKDAY($D$10:$AH$10)=1))*$AG$5</f>
        <v>0</v>
      </c>
      <c r="BT27" s="264">
        <f t="shared" si="37"/>
        <v>0</v>
      </c>
      <c r="BU27" s="264">
        <f t="shared" si="29"/>
        <v>0</v>
      </c>
    </row>
    <row r="28" spans="1:73" ht="15" customHeight="1" x14ac:dyDescent="0.2">
      <c r="A28" s="32"/>
      <c r="B28" s="131" t="s">
        <v>12</v>
      </c>
      <c r="C28" s="132" t="s">
        <v>69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80"/>
      <c r="AJ28" s="66">
        <f t="shared" si="8"/>
        <v>0</v>
      </c>
      <c r="AK28" s="55">
        <f>COUNTIF(D28:AH28,$AJ$3)*$AK$3</f>
        <v>0</v>
      </c>
      <c r="AM28" s="112">
        <f t="shared" si="91"/>
        <v>0</v>
      </c>
      <c r="AN28" s="112">
        <f t="shared" si="92"/>
        <v>0</v>
      </c>
      <c r="AO28" s="113">
        <f t="shared" si="93"/>
        <v>0</v>
      </c>
      <c r="AP28" s="112">
        <f t="shared" ref="AP28:AP29" si="96">COUNTIF(S28:Y28,$H$3)*$M$3+COUNTIF(S28:Y28,$H$4)*$M$4+COUNTIF(S28:Y28,$H$5)*$M$5+COUNTIF(S28:Y28,$P$3)*$Y$3+COUNTIF(S28:Y28,$P$4)*$Y$4+COUNTIF(S28:Y28,$P$5)*$Y$5+COUNTIF(S28:Y28,$AB$3)*$AG$3+COUNTIF(S28:Y28,$AB$4)*$AG$4+COUNTIF(S28:Y28,$AB$5)*$AG$5</f>
        <v>0</v>
      </c>
      <c r="AQ28" s="113">
        <f>COUNTIF(Z28:AF28,$H$3)*$M$3+COUNTIF(Z28:AF28,$H$4)*$M$4+COUNTIF(Z28:AF28,$H$5)*$M$5+COUNTIF(Z28:AF28,$P$3)*$Y$3+COUNTIF(Z28:AF28,$P$4)*$Y$4+COUNTIF(Z28:AF28,$P$5)*$Y$5+COUNTIF(Z28:AF28,$AB$3)*$AG$3+COUNTIF(Z28:AF28,$AB$4)*$AG$4+COUNTIF(Z28:AF28,$AB$5)*$AG$5</f>
        <v>0</v>
      </c>
      <c r="AR28" s="112">
        <f t="shared" si="95"/>
        <v>0</v>
      </c>
      <c r="AS28" s="32"/>
      <c r="AT28" s="236">
        <f t="shared" si="14"/>
        <v>0</v>
      </c>
      <c r="AU28" s="1">
        <f t="shared" si="15"/>
        <v>0</v>
      </c>
      <c r="AV28" s="183">
        <f t="shared" si="16"/>
        <v>0</v>
      </c>
      <c r="AW28" s="16">
        <f t="shared" si="17"/>
        <v>0</v>
      </c>
      <c r="AX28" s="16">
        <f t="shared" si="18"/>
        <v>0</v>
      </c>
      <c r="BA28" s="169"/>
      <c r="BB28" s="205">
        <f>AU34</f>
        <v>0</v>
      </c>
      <c r="BC28" s="206">
        <f>AV34</f>
        <v>0</v>
      </c>
      <c r="BD28" s="205">
        <f>AU70</f>
        <v>0</v>
      </c>
      <c r="BE28" s="206">
        <f>AV70</f>
        <v>0</v>
      </c>
      <c r="BF28" s="205">
        <f>AU106</f>
        <v>0</v>
      </c>
      <c r="BG28" s="205">
        <f>AV106</f>
        <v>0</v>
      </c>
      <c r="BH28" s="205">
        <f>AU142</f>
        <v>0</v>
      </c>
      <c r="BI28" s="205">
        <f>AV142</f>
        <v>0</v>
      </c>
      <c r="BJ28" s="205">
        <f>AU178</f>
        <v>0</v>
      </c>
      <c r="BK28" s="205">
        <f>AV178</f>
        <v>0</v>
      </c>
      <c r="BL28" s="205">
        <f>AU214</f>
        <v>0</v>
      </c>
      <c r="BM28" s="205">
        <f>AV214</f>
        <v>0</v>
      </c>
      <c r="BN28" s="205">
        <f>AU250</f>
        <v>0</v>
      </c>
      <c r="BO28" s="205">
        <f>AV250</f>
        <v>0</v>
      </c>
      <c r="BP28" s="207">
        <f t="shared" si="88"/>
        <v>0</v>
      </c>
      <c r="BQ28" s="208">
        <f t="shared" si="89"/>
        <v>0</v>
      </c>
      <c r="BS28" s="264">
        <f>SUMPRODUCT(($D28:$AH28="H1")*(WEEKDAY($D$10:$AH$10)=1))*$M$3+SUMPRODUCT(($D28:$AH28="H2")*(WEEKDAY($D$10:$AH$10)=1))*$M$4+SUMPRODUCT(($D28:$AH28="H3")*(WEEKDAY($D$10:$AH$10)=1))*$M$5+SUMPRODUCT(($D28:$AH28="SHR")*(WEEKDAY($D$10:$AH$10)=1))*$Y$3+SUMPRODUCT(($D28:$AH28="ChJ")*(WEEKDAY($D$10:$AH$10)=1))*$Y$4+SUMPRODUCT(($D28:$AH28="Ch")*(WEEKDAY($D$10:$AH$10)=1))*$Y$5+SUMPRODUCT(($D28:$AH28="Dj1")*(WEEKDAY($D$10:$AH$10)=1))*$AG$3+SUMPRODUCT(($D28:$AH28="Dj2")*(WEEKDAY($D$10:$AH$10)=1))*$AG$4+SUMPRODUCT(($D28:$AH28="dj3")*(WEEKDAY($D$10:$AH$10)=1))*$AG$5</f>
        <v>0</v>
      </c>
      <c r="BT28" s="264">
        <f t="shared" si="37"/>
        <v>0</v>
      </c>
      <c r="BU28" s="264">
        <f t="shared" si="29"/>
        <v>0</v>
      </c>
    </row>
    <row r="29" spans="1:73" ht="15" customHeight="1" x14ac:dyDescent="0.2">
      <c r="A29" s="32"/>
      <c r="B29" s="131"/>
      <c r="C29" s="132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80"/>
      <c r="AJ29" s="58">
        <f t="shared" si="8"/>
        <v>0</v>
      </c>
      <c r="AK29" s="56">
        <f>COUNTIF(D29:AH29,$AJ$3)*$AK$3</f>
        <v>0</v>
      </c>
      <c r="AM29" s="116">
        <f t="shared" si="91"/>
        <v>0</v>
      </c>
      <c r="AN29" s="116">
        <f t="shared" si="92"/>
        <v>0</v>
      </c>
      <c r="AO29" s="117">
        <f t="shared" si="93"/>
        <v>0</v>
      </c>
      <c r="AP29" s="116">
        <f t="shared" si="96"/>
        <v>0</v>
      </c>
      <c r="AQ29" s="117">
        <f t="shared" si="94"/>
        <v>0</v>
      </c>
      <c r="AR29" s="116">
        <f>COUNTIF(AG29:AH29,$H$3)*$M$3+COUNTIF(AG29:AH29,$H$4)*$M$4+COUNTIF(AG29:AH29,$H$5)*$M$5+COUNTIF(AG29:AH29,$P$3)*$Y$3+COUNTIF(AG29:AH29,$P$4)*$Y$4+COUNTIF(AG29:AH29,$P$5)*$Y$5+COUNTIF(AG29:AH29,$AB$3)*$AG$3+COUNTIF(AG29:AH29,$AB$4)*$AG$4+COUNTIF(AG29:AH29,$AB$5)*$AG$5</f>
        <v>0</v>
      </c>
      <c r="AS29" s="32"/>
      <c r="AT29" s="236">
        <f t="shared" si="14"/>
        <v>0</v>
      </c>
      <c r="AU29" s="1">
        <f t="shared" si="15"/>
        <v>0</v>
      </c>
      <c r="AV29" s="183">
        <f t="shared" si="16"/>
        <v>0</v>
      </c>
      <c r="BB29"/>
      <c r="BC29"/>
      <c r="BD29"/>
      <c r="BE29"/>
      <c r="BF29"/>
      <c r="BG29"/>
      <c r="BH29"/>
      <c r="BI29"/>
      <c r="BJ29"/>
      <c r="BK29"/>
      <c r="BS29" s="265">
        <f>SUMPRODUCT(($D29:$AH29="H1")*(WEEKDAY($D$10:$AH$10)=1))*$M$3+SUMPRODUCT(($D29:$AH29="H2")*(WEEKDAY($D$10:$AH$10)=1))*$M$4+SUMPRODUCT(($D29:$AH29="H3")*(WEEKDAY($D$10:$AH$10)=1))*$M$5+SUMPRODUCT(($D29:$AH29="SHR")*(WEEKDAY($D$10:$AH$10)=1))*$Y$3+SUMPRODUCT(($D29:$AH29="ChJ")*(WEEKDAY($D$10:$AH$10)=1))*$Y$4+SUMPRODUCT(($D29:$AH29="Ch")*(WEEKDAY($D$10:$AH$10)=1))*$Y$5+SUMPRODUCT(($D29:$AH29="Dj1")*(WEEKDAY($D$10:$AH$10)=1))*$AG$3+SUMPRODUCT(($D29:$AH29="Dj2")*(WEEKDAY($D$10:$AH$10)=1))*$AG$4+SUMPRODUCT(($D29:$AH29="dj3")*(WEEKDAY($D$10:$AH$10)=1))*$AG$5</f>
        <v>0</v>
      </c>
      <c r="BT29" s="265">
        <f t="shared" si="37"/>
        <v>0</v>
      </c>
      <c r="BU29" s="265">
        <f t="shared" si="29"/>
        <v>0</v>
      </c>
    </row>
    <row r="30" spans="1:73" x14ac:dyDescent="0.2">
      <c r="A30" s="32"/>
      <c r="B30" s="71">
        <f>COUNTA(B26:B29)</f>
        <v>3</v>
      </c>
      <c r="C30" s="52" t="s">
        <v>75</v>
      </c>
      <c r="D30" s="103">
        <f>COUNTIF(D26:D29,$H$3)+COUNTIF(D26:D29,$H$4)+COUNTIF(D26:D29,$H$5)+COUNTIF(D26:D29,$P$3)+COUNTIF(D26:D29,$P$4)+COUNTIF(D26:D29,$P$5)+COUNTIF(D26:D29,$AB$3)+COUNTIF(D26:D29,$AB$4)+COUNTIF(D26:D29,$AB$5)</f>
        <v>0</v>
      </c>
      <c r="E30" s="103">
        <f t="shared" ref="E30:AH30" si="97">COUNTIF(E26:E29,$H$3)+COUNTIF(E26:E29,$H$4)+COUNTIF(E26:E29,$H$5)+COUNTIF(E26:E29,$P$3)+COUNTIF(E26:E29,$P$4)+COUNTIF(E26:E29,$P$5)+COUNTIF(E26:E29,$AB$3)+COUNTIF(E26:E29,$AB$4)+COUNTIF(E26:E29,$AB$5)</f>
        <v>0</v>
      </c>
      <c r="F30" s="103">
        <f t="shared" si="97"/>
        <v>0</v>
      </c>
      <c r="G30" s="103">
        <f t="shared" si="97"/>
        <v>0</v>
      </c>
      <c r="H30" s="103">
        <f t="shared" si="97"/>
        <v>0</v>
      </c>
      <c r="I30" s="103">
        <f t="shared" si="97"/>
        <v>0</v>
      </c>
      <c r="J30" s="103">
        <f t="shared" si="97"/>
        <v>0</v>
      </c>
      <c r="K30" s="103">
        <f t="shared" si="97"/>
        <v>0</v>
      </c>
      <c r="L30" s="103">
        <f t="shared" si="97"/>
        <v>0</v>
      </c>
      <c r="M30" s="103">
        <f t="shared" si="97"/>
        <v>0</v>
      </c>
      <c r="N30" s="103">
        <f t="shared" si="97"/>
        <v>0</v>
      </c>
      <c r="O30" s="103">
        <f t="shared" si="97"/>
        <v>0</v>
      </c>
      <c r="P30" s="103">
        <f t="shared" si="97"/>
        <v>0</v>
      </c>
      <c r="Q30" s="103">
        <f t="shared" si="97"/>
        <v>0</v>
      </c>
      <c r="R30" s="103">
        <f t="shared" si="97"/>
        <v>0</v>
      </c>
      <c r="S30" s="103">
        <f t="shared" si="97"/>
        <v>0</v>
      </c>
      <c r="T30" s="103">
        <f t="shared" si="97"/>
        <v>0</v>
      </c>
      <c r="U30" s="103">
        <f t="shared" si="97"/>
        <v>0</v>
      </c>
      <c r="V30" s="103">
        <f t="shared" si="97"/>
        <v>0</v>
      </c>
      <c r="W30" s="103">
        <f>COUNTIF(W26:W29,$H$3)+COUNTIF(W26:W29,$H$4)+COUNTIF(W26:W29,$H$5)+COUNTIF(W26:W29,$P$3)+COUNTIF(W26:W29,$P$4)+COUNTIF(W26:W29,$P$5)+COUNTIF(W26:W29,$AB$3)+COUNTIF(W26:W29,$AB$4)+COUNTIF(W26:W29,$AB$5)</f>
        <v>0</v>
      </c>
      <c r="X30" s="103">
        <f t="shared" si="97"/>
        <v>0</v>
      </c>
      <c r="Y30" s="103">
        <f t="shared" si="97"/>
        <v>0</v>
      </c>
      <c r="Z30" s="103">
        <f t="shared" si="97"/>
        <v>0</v>
      </c>
      <c r="AA30" s="103">
        <f t="shared" si="97"/>
        <v>0</v>
      </c>
      <c r="AB30" s="103">
        <f t="shared" si="97"/>
        <v>0</v>
      </c>
      <c r="AC30" s="103">
        <f t="shared" si="97"/>
        <v>0</v>
      </c>
      <c r="AD30" s="103">
        <f t="shared" si="97"/>
        <v>0</v>
      </c>
      <c r="AE30" s="103">
        <f t="shared" si="97"/>
        <v>0</v>
      </c>
      <c r="AF30" s="103">
        <f t="shared" si="97"/>
        <v>0</v>
      </c>
      <c r="AG30" s="103">
        <f t="shared" si="97"/>
        <v>0</v>
      </c>
      <c r="AH30" s="103">
        <f t="shared" si="97"/>
        <v>0</v>
      </c>
      <c r="AM30" s="119"/>
      <c r="AN30" s="119"/>
      <c r="AO30" s="119"/>
      <c r="AP30" s="119"/>
      <c r="AQ30" s="119"/>
      <c r="AR30" s="119"/>
      <c r="AS30" s="32"/>
      <c r="AT30" s="236"/>
      <c r="AU30" s="1"/>
      <c r="AV30" s="183"/>
      <c r="BB30"/>
      <c r="BC30"/>
      <c r="BD30"/>
      <c r="BE30"/>
      <c r="BF30"/>
      <c r="BG30"/>
      <c r="BH30"/>
      <c r="BI30"/>
      <c r="BJ30"/>
      <c r="BK30"/>
    </row>
    <row r="31" spans="1:73" x14ac:dyDescent="0.2">
      <c r="A31" s="32"/>
      <c r="B31" s="4"/>
      <c r="C31" s="52" t="s">
        <v>76</v>
      </c>
      <c r="D31" s="103">
        <f t="shared" ref="D31:AH31" si="98">COUNTIF(D26:D29,$AJ$3)</f>
        <v>0</v>
      </c>
      <c r="E31" s="103">
        <f t="shared" si="98"/>
        <v>0</v>
      </c>
      <c r="F31" s="103">
        <f t="shared" si="98"/>
        <v>0</v>
      </c>
      <c r="G31" s="103">
        <f t="shared" si="98"/>
        <v>0</v>
      </c>
      <c r="H31" s="103">
        <f t="shared" si="98"/>
        <v>0</v>
      </c>
      <c r="I31" s="103">
        <f t="shared" si="98"/>
        <v>0</v>
      </c>
      <c r="J31" s="103">
        <f t="shared" si="98"/>
        <v>0</v>
      </c>
      <c r="K31" s="103">
        <f t="shared" si="98"/>
        <v>0</v>
      </c>
      <c r="L31" s="103">
        <f t="shared" si="98"/>
        <v>0</v>
      </c>
      <c r="M31" s="103">
        <f t="shared" si="98"/>
        <v>0</v>
      </c>
      <c r="N31" s="103">
        <f t="shared" si="98"/>
        <v>0</v>
      </c>
      <c r="O31" s="103">
        <f t="shared" si="98"/>
        <v>0</v>
      </c>
      <c r="P31" s="103">
        <f t="shared" si="98"/>
        <v>0</v>
      </c>
      <c r="Q31" s="103">
        <f t="shared" si="98"/>
        <v>0</v>
      </c>
      <c r="R31" s="103">
        <f t="shared" si="98"/>
        <v>0</v>
      </c>
      <c r="S31" s="103">
        <f t="shared" si="98"/>
        <v>0</v>
      </c>
      <c r="T31" s="103">
        <f t="shared" si="98"/>
        <v>0</v>
      </c>
      <c r="U31" s="103">
        <f t="shared" si="98"/>
        <v>0</v>
      </c>
      <c r="V31" s="103">
        <f t="shared" si="98"/>
        <v>0</v>
      </c>
      <c r="W31" s="103">
        <f t="shared" si="98"/>
        <v>0</v>
      </c>
      <c r="X31" s="103">
        <f t="shared" si="98"/>
        <v>0</v>
      </c>
      <c r="Y31" s="103">
        <f t="shared" si="98"/>
        <v>0</v>
      </c>
      <c r="Z31" s="103">
        <f t="shared" si="98"/>
        <v>0</v>
      </c>
      <c r="AA31" s="103">
        <f t="shared" si="98"/>
        <v>0</v>
      </c>
      <c r="AB31" s="103">
        <f t="shared" si="98"/>
        <v>0</v>
      </c>
      <c r="AC31" s="103">
        <f t="shared" si="98"/>
        <v>0</v>
      </c>
      <c r="AD31" s="103">
        <f t="shared" si="98"/>
        <v>0</v>
      </c>
      <c r="AE31" s="103">
        <f t="shared" si="98"/>
        <v>0</v>
      </c>
      <c r="AF31" s="103">
        <f t="shared" si="98"/>
        <v>0</v>
      </c>
      <c r="AG31" s="103">
        <f t="shared" si="98"/>
        <v>0</v>
      </c>
      <c r="AH31" s="103">
        <f t="shared" si="98"/>
        <v>0</v>
      </c>
      <c r="AM31" s="119"/>
      <c r="AN31" s="119"/>
      <c r="AO31" s="119"/>
      <c r="AP31" s="119"/>
      <c r="AQ31" s="119"/>
      <c r="AR31" s="119"/>
      <c r="AS31" s="32"/>
      <c r="AT31" s="236"/>
      <c r="AU31" s="1"/>
      <c r="AV31" s="183"/>
      <c r="BB31"/>
      <c r="BC31"/>
      <c r="BD31"/>
      <c r="BE31"/>
      <c r="BF31"/>
      <c r="BG31"/>
      <c r="BH31"/>
      <c r="BI31"/>
      <c r="BJ31"/>
      <c r="BK31"/>
    </row>
    <row r="32" spans="1:73" x14ac:dyDescent="0.2">
      <c r="A32" s="32"/>
      <c r="B32" s="4" t="s">
        <v>73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M32" s="119"/>
      <c r="AN32" s="119"/>
      <c r="AO32" s="119"/>
      <c r="AP32" s="119"/>
      <c r="AQ32" s="119"/>
      <c r="AR32" s="119"/>
      <c r="AS32" s="32"/>
      <c r="AT32" s="236"/>
      <c r="AU32" s="1"/>
      <c r="AV32" s="183"/>
      <c r="BB32"/>
      <c r="BC32"/>
      <c r="BD32"/>
      <c r="BE32"/>
      <c r="BF32"/>
      <c r="BG32"/>
      <c r="BH32"/>
      <c r="BI32"/>
      <c r="BJ32"/>
      <c r="BK32"/>
    </row>
    <row r="33" spans="1:73" ht="15" customHeight="1" x14ac:dyDescent="0.2">
      <c r="A33" s="32"/>
      <c r="B33" s="133" t="s">
        <v>13</v>
      </c>
      <c r="C33" s="134" t="s">
        <v>3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80"/>
      <c r="AJ33" s="57">
        <f>COUNTIF(D33:AH33,$H$3)*$M$3+COUNTIF(D33:AH33,$H$4)*$M$4+COUNTIF(D33:AH33,$H$5)*$M$5+COUNTIF(D33:AH33,$P$3)*$Y$3+COUNTIF(D33:AH33,$P$4)*$Y$4+COUNTIF(D33:AH33,$P$5)*$Y$5+COUNTIF(D33:AH33,$AB$3)*$AG$3+COUNTIF(D33:AH33,$AB$4)*$AG$4+COUNTIF(D33:AH33,$AB$5)*$AG$5</f>
        <v>0</v>
      </c>
      <c r="AK33" s="54">
        <f>COUNTIF(D33:AH33,$AJ$3)*$AK$3</f>
        <v>0</v>
      </c>
      <c r="AM33" s="108">
        <f>COUNTIF(D33,$H$3)*$M$3+COUNTIF(D33,$H$4)*$M$4+COUNTIF(D33,$H$5)*$M$5+COUNTIF(D33,$P$3)*$Y$3+COUNTIF(D33,$P$4)*$Y$4+COUNTIF(D33,$P$5)*$Y$5+COUNTIF(D33,$AB$3)*$AG$3+COUNTIF(D33,$AB$4)*$AG$4+COUNTIF(D33,$AB$5)*$AG$5</f>
        <v>0</v>
      </c>
      <c r="AN33" s="108">
        <f>COUNTIF(E33:K33,$H$3)*$M$3+COUNTIF(E33:K33,$H$4)*$M$4+COUNTIF(E33:K33,$H$5)*$M$5+COUNTIF(E33:K33,$P$3)*$Y$3+COUNTIF(E33:K33,$P$4)*$Y$4+COUNTIF(E33:K33,$P$5)*$Y$5+COUNTIF(E33:K33,$AB$3)*$AG$3+COUNTIF(E33:K33,$AB$4)*$AG$4+COUNTIF(E33:K33,$AB$5)*$AG$5</f>
        <v>0</v>
      </c>
      <c r="AO33" s="109">
        <f>COUNTIF(L33:R33,$H$3)*$M$3+COUNTIF(L33:R33,$H$4)*$M$4+COUNTIF(L33:R33,$H$5)*$M$5+COUNTIF(L33:R33,$P$3)*$Y$3+COUNTIF(L33:R33,$P$4)*$Y$4+COUNTIF(L33:R33,$P$5)*$Y$5+COUNTIF(L33:R33,$AB$3)*$AG$3+COUNTIF(L33:R33,$AB$4)*$AG$4+COUNTIF(L33:R33,$AB$5)*$AG$5</f>
        <v>0</v>
      </c>
      <c r="AP33" s="108">
        <f>COUNTIF(S33:Y33,$H$3)*$M$3+COUNTIF(S33:Y33,$H$4)*$M$4+COUNTIF(S33:Y33,$H$5)*$M$5+COUNTIF(S33:Y33,$P$3)*$Y$3+COUNTIF(S33:Y33,$P$4)*$Y$4+COUNTIF(S33:Y33,$P$5)*$Y$5+COUNTIF(S33:Y33,$AB$3)*$AG$3+COUNTIF(S33:Y33,$AB$4)*$AG$4+COUNTIF(S33:Y33,$AB$5)*$AG$5</f>
        <v>0</v>
      </c>
      <c r="AQ33" s="109">
        <f>COUNTIF(Z33:AF33,$H$3)*$M$3+COUNTIF(Z33:AF33,$H$4)*$M$4+COUNTIF(Z33:AF33,$H$5)*$M$5+COUNTIF(Z33:AF33,$P$3)*$Y$3+COUNTIF(Z33:AF33,$P$4)*$Y$4+COUNTIF(Z33:AF33,$P$5)*$Y$5+COUNTIF(Z33:AF33,$AB$3)*$AG$3+COUNTIF(Z33:AF33,$AB$4)*$AG$4+COUNTIF(Z33:AF33,$AB$5)*$AG$5</f>
        <v>0</v>
      </c>
      <c r="AR33" s="108">
        <f>COUNTIF(AG33:AH33,$H$3)*$M$3+COUNTIF(AG33:AH33,$H$4)*$M$4+COUNTIF(AG33:AH33,$H$5)*$M$5+COUNTIF(AG33:AH33,$P$3)*$Y$3+COUNTIF(AG33:AH33,$P$4)*$Y$4+COUNTIF(AG33:AH33,$P$5)*$Y$5+COUNTIF(AG33:AH33,$AB$3)*$AG$3+COUNTIF(AG33:AH33,$AB$4)*$AG$4+COUNTIF(AG33:AH33,$AB$5)*$AG$5</f>
        <v>0</v>
      </c>
      <c r="AS33" s="32"/>
      <c r="AT33" s="236">
        <f t="shared" si="14"/>
        <v>0</v>
      </c>
      <c r="AU33" s="1">
        <f t="shared" si="15"/>
        <v>0</v>
      </c>
      <c r="AV33" s="183">
        <f t="shared" si="16"/>
        <v>0</v>
      </c>
      <c r="BS33" s="262">
        <f>SUMPRODUCT(($D33:$AH33="H1")*(WEEKDAY($D$10:$AH$10)=1))*$M$3+SUMPRODUCT(($D33:$AH33="H2")*(WEEKDAY($D$10:$AH$10)=1))*$M$4+SUMPRODUCT(($D33:$AH33="H3")*(WEEKDAY($D$10:$AH$10)=1))*$M$5+SUMPRODUCT(($D33:$AH33="SHR")*(WEEKDAY($D$10:$AH$10)=1))*$Y$3+SUMPRODUCT(($D33:$AH33="ChJ")*(WEEKDAY($D$10:$AH$10)=1))*$Y$4+SUMPRODUCT(($D33:$AH33="Ch")*(WEEKDAY($D$10:$AH$10)=1))*$Y$5+SUMPRODUCT(($D33:$AH33="Dj1")*(WEEKDAY($D$10:$AH$10)=1))*$AG$3+SUMPRODUCT(($D33:$AH33="Dj2")*(WEEKDAY($D$10:$AH$10)=1))*$AG$4+SUMPRODUCT(($D33:$AH33="dj3")*(WEEKDAY($D$10:$AH$10)=1))*$AG$5</f>
        <v>0</v>
      </c>
      <c r="BT33" s="262">
        <f t="shared" si="37"/>
        <v>0</v>
      </c>
      <c r="BU33" s="262">
        <f t="shared" si="29"/>
        <v>0</v>
      </c>
    </row>
    <row r="34" spans="1:73" ht="15" customHeight="1" x14ac:dyDescent="0.2">
      <c r="A34" s="32"/>
      <c r="B34" s="133"/>
      <c r="C34" s="134"/>
      <c r="D34" s="2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2"/>
      <c r="AH34" s="80"/>
      <c r="AJ34" s="58">
        <f t="shared" si="8"/>
        <v>0</v>
      </c>
      <c r="AK34" s="56">
        <f>COUNTIF(D34:AH34,$AJ$3)*$AK$3</f>
        <v>0</v>
      </c>
      <c r="AM34" s="116">
        <f>COUNTIF(D34,$H$3)*$M$3+COUNTIF(D34,$H$4)*$M$4+COUNTIF(D34,$H$5)*$M$5+COUNTIF(D34,$P$3)*$Y$3+COUNTIF(D34,$P$4)*$Y$4+COUNTIF(D34,$P$5)*$Y$5+COUNTIF(D34,$AB$3)*$AG$3+COUNTIF(D34,$AB$4)*$AG$4+COUNTIF(D34,$AB$5)*$AG$5</f>
        <v>0</v>
      </c>
      <c r="AN34" s="116">
        <f>COUNTIF(E34:K34,$H$3)*$M$3+COUNTIF(E34:K34,$H$4)*$M$4+COUNTIF(E34:K34,$H$5)*$M$5+COUNTIF(E34:K34,$P$3)*$Y$3+COUNTIF(E34:K34,$P$4)*$Y$4+COUNTIF(E34:K34,$P$5)*$Y$5+COUNTIF(E34:K34,$AB$3)*$AG$3+COUNTIF(E34:K34,$AB$4)*$AG$4+COUNTIF(E34:K34,$AB$5)*$AG$5</f>
        <v>0</v>
      </c>
      <c r="AO34" s="117">
        <f>COUNTIF(L34:R34,$H$3)*$M$3+COUNTIF(L34:R34,$H$4)*$M$4+COUNTIF(L34:R34,$H$5)*$M$5+COUNTIF(L34:R34,$P$3)*$Y$3+COUNTIF(L34:R34,$P$4)*$Y$4+COUNTIF(L34:R34,$P$5)*$Y$5+COUNTIF(L34:R34,$AB$3)*$AG$3+COUNTIF(L34:R34,$AB$4)*$AG$4+COUNTIF(L34:R34,$AB$5)*$AG$5</f>
        <v>0</v>
      </c>
      <c r="AP34" s="116">
        <f>COUNTIF(S34:Y34,$H$3)*$M$3+COUNTIF(S34:Y34,$H$4)*$M$4+COUNTIF(S34:Y34,$H$5)*$M$5+COUNTIF(S34:Y34,$P$3)*$Y$3+COUNTIF(S34:Y34,$P$4)*$Y$4+COUNTIF(S34:Y34,$P$5)*$Y$5+COUNTIF(S34:Y34,$AB$3)*$AG$3+COUNTIF(S34:Y34,$AB$4)*$AG$4+COUNTIF(S34:Y34,$AB$5)*$AG$5</f>
        <v>0</v>
      </c>
      <c r="AQ34" s="117">
        <f>COUNTIF(Z34:AF34,$H$3)*$M$3+COUNTIF(Z34:AF34,$H$4)*$M$4+COUNTIF(Z34:AF34,$H$5)*$M$5+COUNTIF(Z34:AF34,$P$3)*$Y$3+COUNTIF(Z34:AF34,$P$4)*$Y$4+COUNTIF(Z34:AF34,$P$5)*$Y$5+COUNTIF(Z34:AF34,$AB$3)*$AG$3+COUNTIF(Z34:AF34,$AB$4)*$AG$4+COUNTIF(Z34:AF34,$AB$5)*$AG$5</f>
        <v>0</v>
      </c>
      <c r="AR34" s="116">
        <f>COUNTIF(AG34:AH34,$H$3)*$M$3+COUNTIF(AG34:AH34,$H$4)*$M$4+COUNTIF(AG34:AH34,$H$5)*$M$5+COUNTIF(AG34:AH34,$P$3)*$Y$3+COUNTIF(AG34:AH34,$P$4)*$Y$4+COUNTIF(AG34:AH34,$P$5)*$Y$5+COUNTIF(AG34:AH34,$AB$3)*$AG$3+COUNTIF(AG34:AH34,$AB$4)*$AG$4+COUNTIF(AG34:AH34,$AB$5)*$AG$5</f>
        <v>0</v>
      </c>
      <c r="AS34" s="32"/>
      <c r="AT34" s="236">
        <f t="shared" si="14"/>
        <v>0</v>
      </c>
      <c r="AU34" s="1">
        <f t="shared" si="15"/>
        <v>0</v>
      </c>
      <c r="AV34" s="183">
        <f t="shared" si="16"/>
        <v>0</v>
      </c>
      <c r="BS34" s="265">
        <f>SUMPRODUCT(($D34:$AH34="H1")*(WEEKDAY($D$10:$AH$10)=1))*$M$3+SUMPRODUCT(($D34:$AH34="H2")*(WEEKDAY($D$10:$AH$10)=1))*$M$4+SUMPRODUCT(($D34:$AH34="H3")*(WEEKDAY($D$10:$AH$10)=1))*$M$5+SUMPRODUCT(($D34:$AH34="SHR")*(WEEKDAY($D$10:$AH$10)=1))*$Y$3+SUMPRODUCT(($D34:$AH34="ChJ")*(WEEKDAY($D$10:$AH$10)=1))*$Y$4+SUMPRODUCT(($D34:$AH34="Ch")*(WEEKDAY($D$10:$AH$10)=1))*$Y$5+SUMPRODUCT(($D34:$AH34="Dj1")*(WEEKDAY($D$10:$AH$10)=1))*$AG$3+SUMPRODUCT(($D34:$AH34="Dj2")*(WEEKDAY($D$10:$AH$10)=1))*$AG$4+SUMPRODUCT(($D34:$AH34="dj3")*(WEEKDAY($D$10:$AH$10)=1))*$AG$5</f>
        <v>0</v>
      </c>
      <c r="BT34" s="265">
        <f t="shared" si="37"/>
        <v>0</v>
      </c>
      <c r="BU34" s="265">
        <f t="shared" si="29"/>
        <v>0</v>
      </c>
    </row>
    <row r="35" spans="1:73" x14ac:dyDescent="0.2">
      <c r="A35" s="32"/>
      <c r="B35" s="71">
        <f>COUNTA(B33:B34)</f>
        <v>1</v>
      </c>
      <c r="C35" s="52" t="s">
        <v>75</v>
      </c>
      <c r="D35" s="103">
        <f>COUNTIF(D33:D34,$H$3)+COUNTIF(D33:D34,$H$4)+COUNTIF(D33:D34,$H$5)+COUNTIF(D33:D34,$P$3)+COUNTIF(D33:D34,$P$4)+COUNTIF(D33:D34,$P$5)+COUNTIF(D33:D34,$AB$3)+COUNTIF(D33:D34,$AB$4)+COUNTIF(D33:D34,$AB$5)</f>
        <v>0</v>
      </c>
      <c r="E35" s="103">
        <f>COUNTIF(E33:E34,$H$3)+COUNTIF(E33:E34,$H$4)+COUNTIF(E33:E34,$H$5)+COUNTIF(E33:E34,$P$3)+COUNTIF(E33:E34,$P$4)+COUNTIF(E33:E34,$P$5)+COUNTIF(E33:E34,$AB$3)+COUNTIF(E33:E34,$AB$4)+COUNTIF(E33:E34,$AB$5)</f>
        <v>0</v>
      </c>
      <c r="F35" s="103">
        <f t="shared" ref="F35:AH35" si="99">COUNTIF(F33:F34,$H$3)+COUNTIF(F33:F34,$H$4)+COUNTIF(F33:F34,$H$5)+COUNTIF(F33:F34,$P$3)+COUNTIF(F33:F34,$P$4)+COUNTIF(F33:F34,$P$5)+COUNTIF(F33:F34,$AB$3)+COUNTIF(F33:F34,$AB$4)+COUNTIF(F33:F34,$AB$5)</f>
        <v>0</v>
      </c>
      <c r="G35" s="103">
        <f t="shared" si="99"/>
        <v>0</v>
      </c>
      <c r="H35" s="103">
        <f t="shared" si="99"/>
        <v>0</v>
      </c>
      <c r="I35" s="103">
        <f t="shared" si="99"/>
        <v>0</v>
      </c>
      <c r="J35" s="103">
        <f t="shared" si="99"/>
        <v>0</v>
      </c>
      <c r="K35" s="103">
        <f t="shared" si="99"/>
        <v>0</v>
      </c>
      <c r="L35" s="103">
        <f t="shared" si="99"/>
        <v>0</v>
      </c>
      <c r="M35" s="103">
        <f t="shared" si="99"/>
        <v>0</v>
      </c>
      <c r="N35" s="103">
        <f t="shared" si="99"/>
        <v>0</v>
      </c>
      <c r="O35" s="103">
        <f t="shared" si="99"/>
        <v>0</v>
      </c>
      <c r="P35" s="103">
        <f t="shared" si="99"/>
        <v>0</v>
      </c>
      <c r="Q35" s="103">
        <f t="shared" si="99"/>
        <v>0</v>
      </c>
      <c r="R35" s="103">
        <f t="shared" si="99"/>
        <v>0</v>
      </c>
      <c r="S35" s="103">
        <f t="shared" si="99"/>
        <v>0</v>
      </c>
      <c r="T35" s="103">
        <f t="shared" si="99"/>
        <v>0</v>
      </c>
      <c r="U35" s="103">
        <f t="shared" si="99"/>
        <v>0</v>
      </c>
      <c r="V35" s="103">
        <f t="shared" si="99"/>
        <v>0</v>
      </c>
      <c r="W35" s="103">
        <f t="shared" si="99"/>
        <v>0</v>
      </c>
      <c r="X35" s="103">
        <f t="shared" si="99"/>
        <v>0</v>
      </c>
      <c r="Y35" s="103">
        <f t="shared" si="99"/>
        <v>0</v>
      </c>
      <c r="Z35" s="103">
        <f t="shared" si="99"/>
        <v>0</v>
      </c>
      <c r="AA35" s="103">
        <f t="shared" si="99"/>
        <v>0</v>
      </c>
      <c r="AB35" s="103">
        <f t="shared" si="99"/>
        <v>0</v>
      </c>
      <c r="AC35" s="103">
        <f t="shared" si="99"/>
        <v>0</v>
      </c>
      <c r="AD35" s="103">
        <f t="shared" si="99"/>
        <v>0</v>
      </c>
      <c r="AE35" s="103">
        <f t="shared" si="99"/>
        <v>0</v>
      </c>
      <c r="AF35" s="103">
        <f t="shared" si="99"/>
        <v>0</v>
      </c>
      <c r="AG35" s="103">
        <f t="shared" si="99"/>
        <v>0</v>
      </c>
      <c r="AH35" s="103">
        <f t="shared" si="99"/>
        <v>0</v>
      </c>
      <c r="AS35" s="32"/>
      <c r="AT35" s="236"/>
    </row>
    <row r="36" spans="1:73" ht="13.5" thickBot="1" x14ac:dyDescent="0.25">
      <c r="A36" s="32"/>
      <c r="B36" s="104"/>
      <c r="C36" s="105" t="s">
        <v>76</v>
      </c>
      <c r="D36" s="106">
        <f>COUNTIF(D33:D34,$AJ$3)</f>
        <v>0</v>
      </c>
      <c r="E36" s="106">
        <f t="shared" ref="E36:AH36" si="100">COUNTIF(E33:E34,$AJ$3)</f>
        <v>0</v>
      </c>
      <c r="F36" s="106">
        <f t="shared" si="100"/>
        <v>0</v>
      </c>
      <c r="G36" s="106">
        <f t="shared" si="100"/>
        <v>0</v>
      </c>
      <c r="H36" s="106">
        <f t="shared" si="100"/>
        <v>0</v>
      </c>
      <c r="I36" s="106">
        <f t="shared" si="100"/>
        <v>0</v>
      </c>
      <c r="J36" s="106">
        <f t="shared" si="100"/>
        <v>0</v>
      </c>
      <c r="K36" s="106">
        <f t="shared" si="100"/>
        <v>0</v>
      </c>
      <c r="L36" s="106">
        <f t="shared" si="100"/>
        <v>0</v>
      </c>
      <c r="M36" s="106">
        <f t="shared" si="100"/>
        <v>0</v>
      </c>
      <c r="N36" s="106">
        <f t="shared" si="100"/>
        <v>0</v>
      </c>
      <c r="O36" s="106">
        <f t="shared" si="100"/>
        <v>0</v>
      </c>
      <c r="P36" s="106">
        <f t="shared" si="100"/>
        <v>0</v>
      </c>
      <c r="Q36" s="106">
        <f t="shared" si="100"/>
        <v>0</v>
      </c>
      <c r="R36" s="106">
        <f t="shared" si="100"/>
        <v>0</v>
      </c>
      <c r="S36" s="106">
        <f t="shared" si="100"/>
        <v>0</v>
      </c>
      <c r="T36" s="106">
        <f t="shared" si="100"/>
        <v>0</v>
      </c>
      <c r="U36" s="106">
        <f t="shared" si="100"/>
        <v>0</v>
      </c>
      <c r="V36" s="106">
        <f t="shared" si="100"/>
        <v>0</v>
      </c>
      <c r="W36" s="106">
        <f t="shared" si="100"/>
        <v>0</v>
      </c>
      <c r="X36" s="106">
        <f t="shared" si="100"/>
        <v>0</v>
      </c>
      <c r="Y36" s="106">
        <f t="shared" si="100"/>
        <v>0</v>
      </c>
      <c r="Z36" s="106">
        <f t="shared" si="100"/>
        <v>0</v>
      </c>
      <c r="AA36" s="106">
        <f t="shared" si="100"/>
        <v>0</v>
      </c>
      <c r="AB36" s="106">
        <f t="shared" si="100"/>
        <v>0</v>
      </c>
      <c r="AC36" s="106">
        <f t="shared" si="100"/>
        <v>0</v>
      </c>
      <c r="AD36" s="106">
        <f t="shared" si="100"/>
        <v>0</v>
      </c>
      <c r="AE36" s="106">
        <f t="shared" si="100"/>
        <v>0</v>
      </c>
      <c r="AF36" s="106">
        <f t="shared" si="100"/>
        <v>0</v>
      </c>
      <c r="AG36" s="106">
        <f t="shared" si="100"/>
        <v>0</v>
      </c>
      <c r="AH36" s="106">
        <f t="shared" si="100"/>
        <v>0</v>
      </c>
      <c r="AJ36" s="155" t="s">
        <v>102</v>
      </c>
      <c r="AK36" s="147"/>
      <c r="AL36" s="152" t="s">
        <v>131</v>
      </c>
      <c r="AM36" s="147"/>
      <c r="AN36" s="147"/>
      <c r="AO36" s="147"/>
      <c r="AP36" s="147"/>
      <c r="AQ36" s="148"/>
      <c r="AS36" s="32"/>
      <c r="AT36" s="236"/>
    </row>
    <row r="37" spans="1:73" ht="15" customHeight="1" x14ac:dyDescent="0.2">
      <c r="A37" s="32"/>
      <c r="B37" s="135" t="s">
        <v>94</v>
      </c>
      <c r="C37" s="136"/>
      <c r="D37" s="93">
        <f>D23</f>
        <v>0</v>
      </c>
      <c r="E37" s="93">
        <f t="shared" ref="E37:AH37" si="101">E23</f>
        <v>1</v>
      </c>
      <c r="F37" s="93">
        <f t="shared" si="101"/>
        <v>1</v>
      </c>
      <c r="G37" s="93">
        <f t="shared" si="101"/>
        <v>0</v>
      </c>
      <c r="H37" s="93">
        <f t="shared" si="101"/>
        <v>0</v>
      </c>
      <c r="I37" s="93">
        <f t="shared" si="101"/>
        <v>1</v>
      </c>
      <c r="J37" s="93">
        <f t="shared" si="101"/>
        <v>1</v>
      </c>
      <c r="K37" s="93">
        <f t="shared" si="101"/>
        <v>1</v>
      </c>
      <c r="L37" s="93">
        <f t="shared" si="101"/>
        <v>0</v>
      </c>
      <c r="M37" s="93">
        <f t="shared" si="101"/>
        <v>0</v>
      </c>
      <c r="N37" s="93">
        <f t="shared" si="101"/>
        <v>0</v>
      </c>
      <c r="O37" s="93">
        <f t="shared" si="101"/>
        <v>0</v>
      </c>
      <c r="P37" s="93">
        <f t="shared" si="101"/>
        <v>0</v>
      </c>
      <c r="Q37" s="93">
        <f t="shared" si="101"/>
        <v>0</v>
      </c>
      <c r="R37" s="93">
        <f t="shared" si="101"/>
        <v>0</v>
      </c>
      <c r="S37" s="93">
        <f t="shared" si="101"/>
        <v>0</v>
      </c>
      <c r="T37" s="93">
        <f t="shared" si="101"/>
        <v>0</v>
      </c>
      <c r="U37" s="93">
        <f t="shared" si="101"/>
        <v>0</v>
      </c>
      <c r="V37" s="93">
        <f t="shared" si="101"/>
        <v>0</v>
      </c>
      <c r="W37" s="93">
        <f t="shared" si="101"/>
        <v>0</v>
      </c>
      <c r="X37" s="93">
        <f t="shared" si="101"/>
        <v>0</v>
      </c>
      <c r="Y37" s="93">
        <f t="shared" si="101"/>
        <v>0</v>
      </c>
      <c r="Z37" s="93">
        <f t="shared" si="101"/>
        <v>0</v>
      </c>
      <c r="AA37" s="93">
        <f t="shared" si="101"/>
        <v>0</v>
      </c>
      <c r="AB37" s="93">
        <f t="shared" si="101"/>
        <v>0</v>
      </c>
      <c r="AC37" s="93">
        <f t="shared" si="101"/>
        <v>0</v>
      </c>
      <c r="AD37" s="93">
        <f t="shared" si="101"/>
        <v>0</v>
      </c>
      <c r="AE37" s="93">
        <f t="shared" si="101"/>
        <v>0</v>
      </c>
      <c r="AF37" s="93">
        <f t="shared" si="101"/>
        <v>0</v>
      </c>
      <c r="AG37" s="93">
        <f t="shared" si="101"/>
        <v>0</v>
      </c>
      <c r="AH37" s="93">
        <f t="shared" si="101"/>
        <v>0</v>
      </c>
      <c r="AJ37" s="156" t="s">
        <v>106</v>
      </c>
      <c r="AK37" s="5"/>
      <c r="AL37" s="153" t="s">
        <v>100</v>
      </c>
      <c r="AM37" s="5"/>
      <c r="AN37" s="5"/>
      <c r="AO37" s="5"/>
      <c r="AP37" s="5"/>
      <c r="AQ37" s="149"/>
      <c r="AS37" s="32"/>
      <c r="AT37" s="236"/>
    </row>
    <row r="38" spans="1:73" ht="15" customHeight="1" x14ac:dyDescent="0.2">
      <c r="A38" s="32"/>
      <c r="B38" s="135" t="s">
        <v>95</v>
      </c>
      <c r="C38" s="136"/>
      <c r="D38" s="93">
        <f>D30</f>
        <v>0</v>
      </c>
      <c r="E38" s="93">
        <f t="shared" ref="E38:AH38" si="102">E30</f>
        <v>0</v>
      </c>
      <c r="F38" s="93">
        <f t="shared" si="102"/>
        <v>0</v>
      </c>
      <c r="G38" s="93">
        <f t="shared" si="102"/>
        <v>0</v>
      </c>
      <c r="H38" s="93">
        <f t="shared" si="102"/>
        <v>0</v>
      </c>
      <c r="I38" s="93">
        <f t="shared" si="102"/>
        <v>0</v>
      </c>
      <c r="J38" s="93">
        <f t="shared" si="102"/>
        <v>0</v>
      </c>
      <c r="K38" s="93">
        <f t="shared" si="102"/>
        <v>0</v>
      </c>
      <c r="L38" s="93">
        <f t="shared" si="102"/>
        <v>0</v>
      </c>
      <c r="M38" s="93">
        <f t="shared" si="102"/>
        <v>0</v>
      </c>
      <c r="N38" s="93">
        <f t="shared" si="102"/>
        <v>0</v>
      </c>
      <c r="O38" s="93">
        <f t="shared" si="102"/>
        <v>0</v>
      </c>
      <c r="P38" s="93">
        <f t="shared" si="102"/>
        <v>0</v>
      </c>
      <c r="Q38" s="93">
        <f t="shared" si="102"/>
        <v>0</v>
      </c>
      <c r="R38" s="93">
        <f t="shared" si="102"/>
        <v>0</v>
      </c>
      <c r="S38" s="93">
        <f t="shared" si="102"/>
        <v>0</v>
      </c>
      <c r="T38" s="93">
        <f t="shared" si="102"/>
        <v>0</v>
      </c>
      <c r="U38" s="93">
        <f t="shared" si="102"/>
        <v>0</v>
      </c>
      <c r="V38" s="93">
        <f t="shared" si="102"/>
        <v>0</v>
      </c>
      <c r="W38" s="93">
        <f t="shared" si="102"/>
        <v>0</v>
      </c>
      <c r="X38" s="93">
        <f t="shared" si="102"/>
        <v>0</v>
      </c>
      <c r="Y38" s="93">
        <f t="shared" si="102"/>
        <v>0</v>
      </c>
      <c r="Z38" s="93">
        <f t="shared" si="102"/>
        <v>0</v>
      </c>
      <c r="AA38" s="93">
        <f t="shared" si="102"/>
        <v>0</v>
      </c>
      <c r="AB38" s="93">
        <f t="shared" si="102"/>
        <v>0</v>
      </c>
      <c r="AC38" s="93">
        <f t="shared" si="102"/>
        <v>0</v>
      </c>
      <c r="AD38" s="93">
        <f t="shared" si="102"/>
        <v>0</v>
      </c>
      <c r="AE38" s="93">
        <f t="shared" si="102"/>
        <v>0</v>
      </c>
      <c r="AF38" s="93">
        <f t="shared" si="102"/>
        <v>0</v>
      </c>
      <c r="AG38" s="93">
        <f t="shared" si="102"/>
        <v>0</v>
      </c>
      <c r="AH38" s="93">
        <f t="shared" si="102"/>
        <v>0</v>
      </c>
      <c r="AJ38" s="156" t="s">
        <v>136</v>
      </c>
      <c r="AK38" s="5"/>
      <c r="AL38" s="153" t="s">
        <v>132</v>
      </c>
      <c r="AM38" s="5"/>
      <c r="AN38" s="5"/>
      <c r="AO38" s="5"/>
      <c r="AP38" s="5"/>
      <c r="AQ38" s="149"/>
      <c r="AS38" s="32"/>
      <c r="AT38" s="236"/>
    </row>
    <row r="39" spans="1:73" ht="15" customHeight="1" x14ac:dyDescent="0.2">
      <c r="A39" s="32"/>
      <c r="B39" s="135" t="s">
        <v>92</v>
      </c>
      <c r="C39" s="136"/>
      <c r="D39" s="93">
        <f>D35</f>
        <v>0</v>
      </c>
      <c r="E39" s="93">
        <f t="shared" ref="E39:AH39" si="103">E35</f>
        <v>0</v>
      </c>
      <c r="F39" s="93">
        <f t="shared" si="103"/>
        <v>0</v>
      </c>
      <c r="G39" s="93">
        <f t="shared" si="103"/>
        <v>0</v>
      </c>
      <c r="H39" s="93">
        <f t="shared" si="103"/>
        <v>0</v>
      </c>
      <c r="I39" s="93">
        <f t="shared" si="103"/>
        <v>0</v>
      </c>
      <c r="J39" s="93">
        <f t="shared" si="103"/>
        <v>0</v>
      </c>
      <c r="K39" s="93">
        <f t="shared" si="103"/>
        <v>0</v>
      </c>
      <c r="L39" s="93">
        <f t="shared" si="103"/>
        <v>0</v>
      </c>
      <c r="M39" s="93">
        <f t="shared" si="103"/>
        <v>0</v>
      </c>
      <c r="N39" s="93">
        <f t="shared" si="103"/>
        <v>0</v>
      </c>
      <c r="O39" s="93">
        <f t="shared" si="103"/>
        <v>0</v>
      </c>
      <c r="P39" s="93">
        <f t="shared" si="103"/>
        <v>0</v>
      </c>
      <c r="Q39" s="93">
        <f t="shared" si="103"/>
        <v>0</v>
      </c>
      <c r="R39" s="93">
        <f t="shared" si="103"/>
        <v>0</v>
      </c>
      <c r="S39" s="93">
        <f t="shared" si="103"/>
        <v>0</v>
      </c>
      <c r="T39" s="93">
        <f t="shared" si="103"/>
        <v>0</v>
      </c>
      <c r="U39" s="93">
        <f t="shared" si="103"/>
        <v>0</v>
      </c>
      <c r="V39" s="93">
        <f t="shared" si="103"/>
        <v>0</v>
      </c>
      <c r="W39" s="93">
        <f t="shared" si="103"/>
        <v>0</v>
      </c>
      <c r="X39" s="93">
        <f t="shared" si="103"/>
        <v>0</v>
      </c>
      <c r="Y39" s="93">
        <f t="shared" si="103"/>
        <v>0</v>
      </c>
      <c r="Z39" s="93">
        <f t="shared" si="103"/>
        <v>0</v>
      </c>
      <c r="AA39" s="93">
        <f t="shared" si="103"/>
        <v>0</v>
      </c>
      <c r="AB39" s="93">
        <f t="shared" si="103"/>
        <v>0</v>
      </c>
      <c r="AC39" s="93">
        <f t="shared" si="103"/>
        <v>0</v>
      </c>
      <c r="AD39" s="93">
        <f t="shared" si="103"/>
        <v>0</v>
      </c>
      <c r="AE39" s="93">
        <f t="shared" si="103"/>
        <v>0</v>
      </c>
      <c r="AF39" s="93">
        <f t="shared" si="103"/>
        <v>0</v>
      </c>
      <c r="AG39" s="93">
        <f t="shared" si="103"/>
        <v>0</v>
      </c>
      <c r="AH39" s="93">
        <f t="shared" si="103"/>
        <v>0</v>
      </c>
      <c r="AJ39" s="156" t="s">
        <v>107</v>
      </c>
      <c r="AK39" s="5"/>
      <c r="AL39" s="153" t="s">
        <v>101</v>
      </c>
      <c r="AM39" s="5"/>
      <c r="AN39" s="5"/>
      <c r="AO39" s="5"/>
      <c r="AP39" s="5"/>
      <c r="AQ39" s="149"/>
      <c r="AS39" s="32"/>
      <c r="AT39" s="236"/>
    </row>
    <row r="40" spans="1:73" ht="15" customHeight="1" x14ac:dyDescent="0.2">
      <c r="A40" s="32"/>
      <c r="B40" s="137" t="s">
        <v>77</v>
      </c>
      <c r="C40" s="138"/>
      <c r="D40" s="97">
        <f>D24+D31+D36</f>
        <v>0</v>
      </c>
      <c r="E40" s="97">
        <f t="shared" ref="E40:AH40" si="104">E24+E31+E36</f>
        <v>0</v>
      </c>
      <c r="F40" s="97">
        <f t="shared" si="104"/>
        <v>0</v>
      </c>
      <c r="G40" s="97">
        <f t="shared" si="104"/>
        <v>0</v>
      </c>
      <c r="H40" s="97">
        <f t="shared" si="104"/>
        <v>0</v>
      </c>
      <c r="I40" s="97">
        <f t="shared" si="104"/>
        <v>0</v>
      </c>
      <c r="J40" s="97">
        <f t="shared" si="104"/>
        <v>0</v>
      </c>
      <c r="K40" s="97">
        <f t="shared" si="104"/>
        <v>0</v>
      </c>
      <c r="L40" s="97">
        <f t="shared" si="104"/>
        <v>0</v>
      </c>
      <c r="M40" s="97">
        <f t="shared" si="104"/>
        <v>0</v>
      </c>
      <c r="N40" s="97">
        <f t="shared" si="104"/>
        <v>0</v>
      </c>
      <c r="O40" s="97">
        <f t="shared" si="104"/>
        <v>0</v>
      </c>
      <c r="P40" s="97">
        <f t="shared" si="104"/>
        <v>0</v>
      </c>
      <c r="Q40" s="97">
        <f t="shared" si="104"/>
        <v>0</v>
      </c>
      <c r="R40" s="97">
        <f t="shared" si="104"/>
        <v>0</v>
      </c>
      <c r="S40" s="97">
        <f t="shared" si="104"/>
        <v>0</v>
      </c>
      <c r="T40" s="97">
        <f t="shared" si="104"/>
        <v>0</v>
      </c>
      <c r="U40" s="97">
        <f t="shared" si="104"/>
        <v>0</v>
      </c>
      <c r="V40" s="97">
        <f t="shared" si="104"/>
        <v>0</v>
      </c>
      <c r="W40" s="97">
        <f t="shared" si="104"/>
        <v>0</v>
      </c>
      <c r="X40" s="97">
        <f t="shared" si="104"/>
        <v>0</v>
      </c>
      <c r="Y40" s="97">
        <f t="shared" si="104"/>
        <v>0</v>
      </c>
      <c r="Z40" s="97">
        <f t="shared" si="104"/>
        <v>0</v>
      </c>
      <c r="AA40" s="97">
        <f t="shared" si="104"/>
        <v>0</v>
      </c>
      <c r="AB40" s="97">
        <f t="shared" si="104"/>
        <v>0</v>
      </c>
      <c r="AC40" s="97">
        <f t="shared" si="104"/>
        <v>0</v>
      </c>
      <c r="AD40" s="97">
        <f t="shared" si="104"/>
        <v>0</v>
      </c>
      <c r="AE40" s="97">
        <f t="shared" si="104"/>
        <v>0</v>
      </c>
      <c r="AF40" s="97">
        <f t="shared" si="104"/>
        <v>0</v>
      </c>
      <c r="AG40" s="97">
        <f t="shared" si="104"/>
        <v>0</v>
      </c>
      <c r="AH40" s="97">
        <f t="shared" si="104"/>
        <v>0</v>
      </c>
      <c r="AJ40" s="157" t="s">
        <v>96</v>
      </c>
      <c r="AK40" s="150"/>
      <c r="AL40" s="154" t="s">
        <v>103</v>
      </c>
      <c r="AM40" s="150"/>
      <c r="AN40" s="150"/>
      <c r="AO40" s="150"/>
      <c r="AP40" s="150"/>
      <c r="AQ40" s="151"/>
      <c r="AS40" s="32"/>
      <c r="AT40" s="236"/>
    </row>
    <row r="41" spans="1:73" ht="18" customHeight="1" x14ac:dyDescent="0.2">
      <c r="A41" s="32"/>
      <c r="B41" s="140" t="s">
        <v>93</v>
      </c>
      <c r="C41" s="141"/>
      <c r="D41" s="139">
        <f>D37+D38+D39</f>
        <v>0</v>
      </c>
      <c r="E41" s="139">
        <f t="shared" ref="E41:AH41" si="105">E37+E38+E39</f>
        <v>1</v>
      </c>
      <c r="F41" s="139">
        <f t="shared" si="105"/>
        <v>1</v>
      </c>
      <c r="G41" s="139">
        <f t="shared" si="105"/>
        <v>0</v>
      </c>
      <c r="H41" s="139">
        <f t="shared" si="105"/>
        <v>0</v>
      </c>
      <c r="I41" s="139">
        <f t="shared" si="105"/>
        <v>1</v>
      </c>
      <c r="J41" s="139">
        <f t="shared" si="105"/>
        <v>1</v>
      </c>
      <c r="K41" s="139">
        <f t="shared" si="105"/>
        <v>1</v>
      </c>
      <c r="L41" s="139">
        <f t="shared" si="105"/>
        <v>0</v>
      </c>
      <c r="M41" s="139">
        <f t="shared" si="105"/>
        <v>0</v>
      </c>
      <c r="N41" s="139">
        <f t="shared" si="105"/>
        <v>0</v>
      </c>
      <c r="O41" s="139">
        <f t="shared" si="105"/>
        <v>0</v>
      </c>
      <c r="P41" s="139">
        <f t="shared" si="105"/>
        <v>0</v>
      </c>
      <c r="Q41" s="139">
        <f t="shared" si="105"/>
        <v>0</v>
      </c>
      <c r="R41" s="139">
        <f t="shared" si="105"/>
        <v>0</v>
      </c>
      <c r="S41" s="139">
        <f t="shared" si="105"/>
        <v>0</v>
      </c>
      <c r="T41" s="139">
        <f t="shared" si="105"/>
        <v>0</v>
      </c>
      <c r="U41" s="139">
        <f t="shared" si="105"/>
        <v>0</v>
      </c>
      <c r="V41" s="139">
        <f t="shared" si="105"/>
        <v>0</v>
      </c>
      <c r="W41" s="139">
        <f t="shared" si="105"/>
        <v>0</v>
      </c>
      <c r="X41" s="139">
        <f t="shared" si="105"/>
        <v>0</v>
      </c>
      <c r="Y41" s="139">
        <f t="shared" si="105"/>
        <v>0</v>
      </c>
      <c r="Z41" s="139">
        <f t="shared" si="105"/>
        <v>0</v>
      </c>
      <c r="AA41" s="139">
        <f t="shared" si="105"/>
        <v>0</v>
      </c>
      <c r="AB41" s="139">
        <f t="shared" si="105"/>
        <v>0</v>
      </c>
      <c r="AC41" s="139">
        <f t="shared" si="105"/>
        <v>0</v>
      </c>
      <c r="AD41" s="139">
        <f t="shared" si="105"/>
        <v>0</v>
      </c>
      <c r="AE41" s="139">
        <f t="shared" si="105"/>
        <v>0</v>
      </c>
      <c r="AF41" s="139">
        <f t="shared" si="105"/>
        <v>0</v>
      </c>
      <c r="AG41" s="139">
        <f t="shared" si="105"/>
        <v>0</v>
      </c>
      <c r="AH41" s="139">
        <f t="shared" si="105"/>
        <v>0</v>
      </c>
      <c r="AJ41" s="259"/>
      <c r="AL41" s="260"/>
      <c r="AS41" s="32"/>
      <c r="AT41" s="236"/>
    </row>
    <row r="42" spans="1:73" ht="6" customHeight="1" x14ac:dyDescent="0.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236"/>
    </row>
    <row r="43" spans="1:73" x14ac:dyDescent="0.2">
      <c r="AT43" s="236"/>
    </row>
    <row r="44" spans="1:73" ht="9" customHeight="1" x14ac:dyDescent="0.2">
      <c r="A44" s="32"/>
      <c r="B44" s="32"/>
      <c r="C44" s="274" t="s">
        <v>140</v>
      </c>
      <c r="D44" s="271">
        <f t="shared" ref="D44:AH44" si="106">COUNTIF(Fer,D47)</f>
        <v>1</v>
      </c>
      <c r="E44" s="271">
        <f t="shared" si="106"/>
        <v>0</v>
      </c>
      <c r="F44" s="271">
        <f t="shared" si="106"/>
        <v>0</v>
      </c>
      <c r="G44" s="271">
        <f t="shared" si="106"/>
        <v>0</v>
      </c>
      <c r="H44" s="271">
        <f t="shared" si="106"/>
        <v>0</v>
      </c>
      <c r="I44" s="271">
        <f t="shared" si="106"/>
        <v>0</v>
      </c>
      <c r="J44" s="271">
        <f t="shared" si="106"/>
        <v>0</v>
      </c>
      <c r="K44" s="271">
        <f t="shared" si="106"/>
        <v>1</v>
      </c>
      <c r="L44" s="271">
        <f t="shared" si="106"/>
        <v>0</v>
      </c>
      <c r="M44" s="271">
        <f t="shared" si="106"/>
        <v>1</v>
      </c>
      <c r="N44" s="271">
        <f t="shared" si="106"/>
        <v>0</v>
      </c>
      <c r="O44" s="271">
        <f t="shared" si="106"/>
        <v>0</v>
      </c>
      <c r="P44" s="271">
        <f t="shared" si="106"/>
        <v>0</v>
      </c>
      <c r="Q44" s="271">
        <f t="shared" si="106"/>
        <v>0</v>
      </c>
      <c r="R44" s="271">
        <f t="shared" si="106"/>
        <v>0</v>
      </c>
      <c r="S44" s="271">
        <f t="shared" si="106"/>
        <v>0</v>
      </c>
      <c r="T44" s="271">
        <f t="shared" si="106"/>
        <v>0</v>
      </c>
      <c r="U44" s="271">
        <f t="shared" si="106"/>
        <v>0</v>
      </c>
      <c r="V44" s="271">
        <f t="shared" si="106"/>
        <v>0</v>
      </c>
      <c r="W44" s="271">
        <f t="shared" si="106"/>
        <v>0</v>
      </c>
      <c r="X44" s="271">
        <f t="shared" si="106"/>
        <v>1</v>
      </c>
      <c r="Y44" s="271">
        <f t="shared" si="106"/>
        <v>0</v>
      </c>
      <c r="Z44" s="271">
        <f t="shared" si="106"/>
        <v>0</v>
      </c>
      <c r="AA44" s="271">
        <f t="shared" si="106"/>
        <v>0</v>
      </c>
      <c r="AB44" s="271">
        <f t="shared" si="106"/>
        <v>0</v>
      </c>
      <c r="AC44" s="271">
        <f t="shared" si="106"/>
        <v>0</v>
      </c>
      <c r="AD44" s="271">
        <f t="shared" si="106"/>
        <v>0</v>
      </c>
      <c r="AE44" s="271">
        <f t="shared" si="106"/>
        <v>0</v>
      </c>
      <c r="AF44" s="271">
        <f t="shared" si="106"/>
        <v>0</v>
      </c>
      <c r="AG44" s="271">
        <f t="shared" si="106"/>
        <v>0</v>
      </c>
      <c r="AH44" s="271">
        <f t="shared" si="106"/>
        <v>0</v>
      </c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236"/>
    </row>
    <row r="45" spans="1:73" x14ac:dyDescent="0.2">
      <c r="A45" s="32"/>
      <c r="B45" s="61"/>
      <c r="C45" s="62" t="s">
        <v>70</v>
      </c>
      <c r="D45" s="63" t="str">
        <f>IF(D46="","",IF(WEEKDAY(D46,2)=1,_xlfn.ISOWEEKNUM(D46),""))</f>
        <v/>
      </c>
      <c r="E45" s="64" t="str">
        <f t="shared" ref="E45:AH45" si="107">IF(E46="","",IF(WEEKDAY(E46,2)=1,_xlfn.ISOWEEKNUM(E46),""))</f>
        <v/>
      </c>
      <c r="F45" s="64" t="str">
        <f t="shared" si="107"/>
        <v/>
      </c>
      <c r="G45" s="64" t="str">
        <f t="shared" si="107"/>
        <v/>
      </c>
      <c r="H45" s="64" t="str">
        <f t="shared" si="107"/>
        <v/>
      </c>
      <c r="I45" s="64" t="str">
        <f t="shared" si="107"/>
        <v/>
      </c>
      <c r="J45" s="64">
        <f t="shared" si="107"/>
        <v>19</v>
      </c>
      <c r="K45" s="64" t="str">
        <f t="shared" si="107"/>
        <v/>
      </c>
      <c r="L45" s="64" t="str">
        <f t="shared" si="107"/>
        <v/>
      </c>
      <c r="M45" s="64" t="str">
        <f t="shared" si="107"/>
        <v/>
      </c>
      <c r="N45" s="64" t="str">
        <f t="shared" si="107"/>
        <v/>
      </c>
      <c r="O45" s="64" t="str">
        <f t="shared" si="107"/>
        <v/>
      </c>
      <c r="P45" s="64" t="str">
        <f t="shared" si="107"/>
        <v/>
      </c>
      <c r="Q45" s="64">
        <f t="shared" si="107"/>
        <v>20</v>
      </c>
      <c r="R45" s="64" t="str">
        <f t="shared" si="107"/>
        <v/>
      </c>
      <c r="S45" s="64" t="str">
        <f t="shared" si="107"/>
        <v/>
      </c>
      <c r="T45" s="64" t="str">
        <f t="shared" si="107"/>
        <v/>
      </c>
      <c r="U45" s="64" t="str">
        <f t="shared" si="107"/>
        <v/>
      </c>
      <c r="V45" s="64" t="str">
        <f t="shared" si="107"/>
        <v/>
      </c>
      <c r="W45" s="64" t="str">
        <f t="shared" si="107"/>
        <v/>
      </c>
      <c r="X45" s="64">
        <f t="shared" si="107"/>
        <v>21</v>
      </c>
      <c r="Y45" s="64" t="str">
        <f t="shared" si="107"/>
        <v/>
      </c>
      <c r="Z45" s="64" t="str">
        <f t="shared" si="107"/>
        <v/>
      </c>
      <c r="AA45" s="64" t="str">
        <f t="shared" si="107"/>
        <v/>
      </c>
      <c r="AB45" s="64" t="str">
        <f t="shared" si="107"/>
        <v/>
      </c>
      <c r="AC45" s="64" t="str">
        <f t="shared" si="107"/>
        <v/>
      </c>
      <c r="AD45" s="64" t="str">
        <f t="shared" si="107"/>
        <v/>
      </c>
      <c r="AE45" s="64">
        <f t="shared" si="107"/>
        <v>22</v>
      </c>
      <c r="AF45" s="64" t="str">
        <f t="shared" si="107"/>
        <v/>
      </c>
      <c r="AG45" s="64" t="str">
        <f t="shared" si="107"/>
        <v/>
      </c>
      <c r="AH45" s="65" t="str">
        <f t="shared" si="107"/>
        <v/>
      </c>
      <c r="AJ45" s="321" t="s">
        <v>74</v>
      </c>
      <c r="AK45" s="318" t="s">
        <v>22</v>
      </c>
      <c r="AM45" s="316" t="s">
        <v>33</v>
      </c>
      <c r="AN45" s="316" t="s">
        <v>40</v>
      </c>
      <c r="AO45" s="316" t="s">
        <v>41</v>
      </c>
      <c r="AP45" s="316" t="s">
        <v>42</v>
      </c>
      <c r="AQ45" s="316" t="s">
        <v>43</v>
      </c>
      <c r="AR45" s="316"/>
      <c r="AS45" s="32"/>
      <c r="AT45" s="236"/>
    </row>
    <row r="46" spans="1:73" ht="14.25" x14ac:dyDescent="0.2">
      <c r="A46" s="32"/>
      <c r="B46" s="324">
        <f>D46</f>
        <v>43221</v>
      </c>
      <c r="C46" s="325"/>
      <c r="D46" s="42">
        <f>AG10+1</f>
        <v>43221</v>
      </c>
      <c r="E46" s="42">
        <f>D46+1</f>
        <v>43222</v>
      </c>
      <c r="F46" s="42">
        <f t="shared" ref="F46:AH46" si="108">E46+1</f>
        <v>43223</v>
      </c>
      <c r="G46" s="42">
        <f t="shared" si="108"/>
        <v>43224</v>
      </c>
      <c r="H46" s="42">
        <f t="shared" si="108"/>
        <v>43225</v>
      </c>
      <c r="I46" s="42">
        <f t="shared" si="108"/>
        <v>43226</v>
      </c>
      <c r="J46" s="42">
        <f t="shared" si="108"/>
        <v>43227</v>
      </c>
      <c r="K46" s="42">
        <f t="shared" si="108"/>
        <v>43228</v>
      </c>
      <c r="L46" s="42">
        <f t="shared" si="108"/>
        <v>43229</v>
      </c>
      <c r="M46" s="42">
        <f t="shared" si="108"/>
        <v>43230</v>
      </c>
      <c r="N46" s="42">
        <f t="shared" si="108"/>
        <v>43231</v>
      </c>
      <c r="O46" s="42">
        <f t="shared" si="108"/>
        <v>43232</v>
      </c>
      <c r="P46" s="42">
        <f t="shared" si="108"/>
        <v>43233</v>
      </c>
      <c r="Q46" s="42">
        <f t="shared" si="108"/>
        <v>43234</v>
      </c>
      <c r="R46" s="42">
        <f t="shared" si="108"/>
        <v>43235</v>
      </c>
      <c r="S46" s="42">
        <f t="shared" si="108"/>
        <v>43236</v>
      </c>
      <c r="T46" s="42">
        <f t="shared" si="108"/>
        <v>43237</v>
      </c>
      <c r="U46" s="42">
        <f t="shared" si="108"/>
        <v>43238</v>
      </c>
      <c r="V46" s="42">
        <f t="shared" si="108"/>
        <v>43239</v>
      </c>
      <c r="W46" s="42">
        <f t="shared" si="108"/>
        <v>43240</v>
      </c>
      <c r="X46" s="42">
        <f t="shared" si="108"/>
        <v>43241</v>
      </c>
      <c r="Y46" s="42">
        <f t="shared" si="108"/>
        <v>43242</v>
      </c>
      <c r="Z46" s="42">
        <f t="shared" si="108"/>
        <v>43243</v>
      </c>
      <c r="AA46" s="42">
        <f t="shared" si="108"/>
        <v>43244</v>
      </c>
      <c r="AB46" s="42">
        <f t="shared" si="108"/>
        <v>43245</v>
      </c>
      <c r="AC46" s="42">
        <f t="shared" si="108"/>
        <v>43246</v>
      </c>
      <c r="AD46" s="42">
        <f t="shared" si="108"/>
        <v>43247</v>
      </c>
      <c r="AE46" s="42">
        <f t="shared" si="108"/>
        <v>43248</v>
      </c>
      <c r="AF46" s="42">
        <f t="shared" si="108"/>
        <v>43249</v>
      </c>
      <c r="AG46" s="42">
        <f t="shared" si="108"/>
        <v>43250</v>
      </c>
      <c r="AH46" s="42">
        <f t="shared" si="108"/>
        <v>43251</v>
      </c>
      <c r="AJ46" s="322"/>
      <c r="AK46" s="319"/>
      <c r="AM46" s="316"/>
      <c r="AN46" s="316"/>
      <c r="AO46" s="316"/>
      <c r="AP46" s="316"/>
      <c r="AQ46" s="316"/>
      <c r="AR46" s="316"/>
      <c r="AS46" s="32"/>
      <c r="AT46" s="236"/>
      <c r="BS46" s="276" t="s">
        <v>137</v>
      </c>
      <c r="BT46" s="276" t="s">
        <v>138</v>
      </c>
      <c r="BU46" s="278" t="s">
        <v>139</v>
      </c>
    </row>
    <row r="47" spans="1:73" x14ac:dyDescent="0.2">
      <c r="A47" s="32"/>
      <c r="B47" s="4" t="s">
        <v>71</v>
      </c>
      <c r="C47" s="5"/>
      <c r="D47" s="44">
        <f>AG11+1</f>
        <v>43221</v>
      </c>
      <c r="E47" s="44">
        <f>D47+1</f>
        <v>43222</v>
      </c>
      <c r="F47" s="44">
        <f t="shared" ref="F47:AH47" si="109">E47+1</f>
        <v>43223</v>
      </c>
      <c r="G47" s="44">
        <f t="shared" si="109"/>
        <v>43224</v>
      </c>
      <c r="H47" s="44">
        <f t="shared" si="109"/>
        <v>43225</v>
      </c>
      <c r="I47" s="44">
        <f t="shared" si="109"/>
        <v>43226</v>
      </c>
      <c r="J47" s="44">
        <f t="shared" si="109"/>
        <v>43227</v>
      </c>
      <c r="K47" s="44">
        <f t="shared" si="109"/>
        <v>43228</v>
      </c>
      <c r="L47" s="44">
        <f t="shared" si="109"/>
        <v>43229</v>
      </c>
      <c r="M47" s="44">
        <f t="shared" si="109"/>
        <v>43230</v>
      </c>
      <c r="N47" s="44">
        <f t="shared" si="109"/>
        <v>43231</v>
      </c>
      <c r="O47" s="44">
        <f t="shared" si="109"/>
        <v>43232</v>
      </c>
      <c r="P47" s="44">
        <f t="shared" si="109"/>
        <v>43233</v>
      </c>
      <c r="Q47" s="44">
        <f t="shared" si="109"/>
        <v>43234</v>
      </c>
      <c r="R47" s="44">
        <f t="shared" si="109"/>
        <v>43235</v>
      </c>
      <c r="S47" s="44">
        <f t="shared" si="109"/>
        <v>43236</v>
      </c>
      <c r="T47" s="44">
        <f t="shared" si="109"/>
        <v>43237</v>
      </c>
      <c r="U47" s="44">
        <f t="shared" si="109"/>
        <v>43238</v>
      </c>
      <c r="V47" s="44">
        <f t="shared" si="109"/>
        <v>43239</v>
      </c>
      <c r="W47" s="44">
        <f t="shared" si="109"/>
        <v>43240</v>
      </c>
      <c r="X47" s="44">
        <f t="shared" si="109"/>
        <v>43241</v>
      </c>
      <c r="Y47" s="44">
        <f t="shared" si="109"/>
        <v>43242</v>
      </c>
      <c r="Z47" s="44">
        <f t="shared" si="109"/>
        <v>43243</v>
      </c>
      <c r="AA47" s="44">
        <f t="shared" si="109"/>
        <v>43244</v>
      </c>
      <c r="AB47" s="44">
        <f t="shared" si="109"/>
        <v>43245</v>
      </c>
      <c r="AC47" s="44">
        <f t="shared" si="109"/>
        <v>43246</v>
      </c>
      <c r="AD47" s="44">
        <f t="shared" si="109"/>
        <v>43247</v>
      </c>
      <c r="AE47" s="44">
        <f t="shared" si="109"/>
        <v>43248</v>
      </c>
      <c r="AF47" s="44">
        <f t="shared" si="109"/>
        <v>43249</v>
      </c>
      <c r="AG47" s="44">
        <f t="shared" si="109"/>
        <v>43250</v>
      </c>
      <c r="AH47" s="44">
        <f t="shared" si="109"/>
        <v>43251</v>
      </c>
      <c r="AJ47" s="323"/>
      <c r="AK47" s="320"/>
      <c r="AM47" s="317"/>
      <c r="AN47" s="317"/>
      <c r="AO47" s="317"/>
      <c r="AP47" s="317"/>
      <c r="AQ47" s="317"/>
      <c r="AR47" s="317"/>
      <c r="AS47" s="32"/>
      <c r="AT47" s="236"/>
      <c r="AU47" s="1" t="s">
        <v>108</v>
      </c>
      <c r="AV47" s="183" t="s">
        <v>109</v>
      </c>
      <c r="BS47" s="277"/>
      <c r="BT47" s="277"/>
      <c r="BU47" s="279"/>
    </row>
    <row r="48" spans="1:73" ht="15" customHeight="1" x14ac:dyDescent="0.2">
      <c r="A48" s="32"/>
      <c r="B48" s="30" t="s">
        <v>13</v>
      </c>
      <c r="C48" s="40" t="s">
        <v>8</v>
      </c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J48" s="57">
        <f>COUNTIF(D48:AH48,$H$3)*$M$3+COUNTIF(D48:AH48,$H$4)*$M$4+COUNTIF(D48:AH48,$H$5)*$M$5+COUNTIF(D48:AH48,$P$3)*$Y$3+COUNTIF(D48:AH48,$P$4)*$Y$4+COUNTIF(D48:AH48,$P$5)*$Y$5+COUNTIF(D48:AH48,$AB$3)*$AG$3+COUNTIF(D48:AH48,$AB$4)*$AG$4+COUNTIF(D48:AH48,$AB$5)*$AG$5</f>
        <v>0</v>
      </c>
      <c r="AK48" s="54">
        <f t="shared" ref="AK48:AK58" si="110">COUNTIF(D48:AH48,$AJ$3)*$AK$3</f>
        <v>0</v>
      </c>
      <c r="AM48" s="108">
        <f>COUNTIF(D48:I48,$H$3)*$M$3+COUNTIF(D48:I48,$H$4)*$M$4+COUNTIF(D48:I48,$H$5)*$M$5+COUNTIF(D48:I48,$P$3)*$Y$3+COUNTIF(D48:I48,$P$4)*$Y$4+COUNTIF(D48:I48,$P$5)*$Y$5+COUNTIF(D48:I48,$AB$3)*$AG$3+COUNTIF(D48:I48,$AB$4)*$AG$4+COUNTIF(D48:I48,$AB$5)*$AG$5</f>
        <v>0</v>
      </c>
      <c r="AN48" s="108">
        <f>COUNTIF(J48:P48,$H$3)*$M$3+COUNTIF(J48:P48,$H$4)*$M$4+COUNTIF(J48:P48,$H$5)*$M$5+COUNTIF(J48:P48,$P$3)*$Y$3+COUNTIF(J48:P48,$P$4)*$Y$4+COUNTIF(J48:P48,$P$5)*$Y$5+COUNTIF(J48:P48,$AB$3)*$AG$3+COUNTIF(J48:P48,$AB$4)*$AG$4+COUNTIF(J48:P48,$AB$5)*$AG$5</f>
        <v>0</v>
      </c>
      <c r="AO48" s="109">
        <f>COUNTIF(Q48:W48,$H$3)*$M$3+COUNTIF(Q48:W48,$H$4)*$M$4+COUNTIF(Q48:W48,$H$5)*$M$5+COUNTIF(Q48:W48,$P$3)*$Y$3+COUNTIF(Q48:W48,$P$4)*$Y$4+COUNTIF(Q48:W48,$P$5)*$Y$5+COUNTIF(Q48:W48,$AB$3)*$AG$3+COUNTIF(Q48:W48,$AB$4)*$AG$4+COUNTIF(Q48:W48,$AB$5)*$AG$5</f>
        <v>0</v>
      </c>
      <c r="AP48" s="108">
        <f>COUNTIF(X48:AD48,$H$3)*$M$3+COUNTIF(X48:AD48,$H$4)*$M$4+COUNTIF(X48:AD48,$H$5)*$M$5+COUNTIF(X48:AD48,$P$3)*$Y$3+COUNTIF(X48:AD48,$P$4)*$Y$4+COUNTIF(X48:AD48,$P$5)*$Y$5+COUNTIF(X48:AD48,$AB$3)*$AG$3+COUNTIF(X48:AD48,$AB$4)*$AG$4+COUNTIF(X48:AD48,$AB$5)*$AG$5</f>
        <v>0</v>
      </c>
      <c r="AQ48" s="109">
        <f>COUNTIF(AE48:AH48,$H$3)*$M$3+COUNTIF(AE48:AH48,$H$4)*$M$4+COUNTIF(AE48:AH48,$H$5)*$M$5+COUNTIF(AE48:AH48,$P$3)*$Y$3+COUNTIF(AE48:AH48,$P$4)*$Y$4+COUNTIF(AE48:AH48,$P$5)*$Y$5+COUNTIF(AE48:AH48,$AB$3)*$AG$3+COUNTIF(AE48:AH48,$AB$4)*$AG$4+COUNTIF(AE48:AH48,$AB$5)*$AG$5</f>
        <v>0</v>
      </c>
      <c r="AR48" s="108"/>
      <c r="AS48" s="32"/>
      <c r="AT48" s="236">
        <f t="shared" si="14"/>
        <v>0</v>
      </c>
      <c r="AU48" s="1">
        <f>COUNTIFS(H48,"*H*")+COUNTIFS(O48,"*H*")+COUNTIFS(V48,"*H*")+COUNTIFS(AC48,"*H*")+COUNTIFS(H48,"*F*")+COUNTIFS(O48,"*F*")+COUNTIFS(V48,"*F*")+COUNTIFS(AC48,"*F*")</f>
        <v>0</v>
      </c>
      <c r="AV48" s="183">
        <f>COUNTIFS(I48,"*H*")+COUNTIFS(P48,"*H*")+COUNTIFS(W48,"*H*")+COUNTIFS(AD48,"*H*")+COUNTIFS(I48,"*F*")+COUNTIFS(P48,"*F*")+COUNTIFS(W48,"*F*")+COUNTIFS(AD48,"*F*")</f>
        <v>0</v>
      </c>
      <c r="BS48" s="262">
        <f>SUMPRODUCT(($D48:$AH48="H1")*(WEEKDAY($D$46:$AH$46)=1))*$M$3+SUMPRODUCT(($D48:$AH48="H2")*(WEEKDAY($D$46:$AH$46)=1))*$M$4+SUMPRODUCT(($D48:$AH48="H3")*(WEEKDAY($D$46:$AH$46)=1))*$M$5+SUMPRODUCT(($D48:$AH48="SHR")*(WEEKDAY($D$46:$AH$46)=1))*$Y$3+SUMPRODUCT(($D48:$AH48="ChJ")*(WEEKDAY($D$46:$AH$46)=1))*$Y$4+SUMPRODUCT(($D48:$AH48="Ch")*(WEEKDAY($D$46:$AH$46)=1))*$Y$5+SUMPRODUCT(($D48:$AH48="Dj1")*(WEEKDAY($D$46:$AH$46)=1))*$AG$3+SUMPRODUCT(($D48:$AH48="Dj2")*(WEEKDAY($D$46:$AH$46)=1))*$AG$4+SUMPRODUCT(($D48:$AH48="Dj3")*(WEEKDAY($D$46:$AH$46)=1))*$AG$5</f>
        <v>0</v>
      </c>
      <c r="BT48" s="262">
        <f>SUMPRODUCT(($D48:$AH48="H1")*(WEEKDAY($D$44:$AH$44)=1))*$M$3+SUMPRODUCT(($D48:$AH48="H2")*(WEEKDAY($D$44:$AH$44)=1))*$M$4+SUMPRODUCT(($D48:$AH48="H3")*(WEEKDAY($D$44:$AH$44)=1))*$M$5+SUMPRODUCT(($D48:$AH48="SHR")*(WEEKDAY($D$44:$AH$44)=1))*$Y$3+SUMPRODUCT(($D48:$AH48="ChJ")*(WEEKDAY($D$44:$AH$44)=1))*$Y$4+SUMPRODUCT(($D48:$AH48="Ch")*(WEEKDAY($D$44:$AH$44)=1))*$Y$5+SUMPRODUCT(($D48:$AH48="Dj1")*(WEEKDAY($D$44:$AH$44)=1))*$AG$3+SUMPRODUCT(($D48:$AH48="Dj2")*(WEEKDAY($D$44:$AH$44)=1))*$AG$4+SUMPRODUCT(($D48:$AH48="Dj3")*(WEEKDAY($D$44:$AH$44)=1))*$AG$5</f>
        <v>0</v>
      </c>
      <c r="BU48" s="262">
        <f>COUNTIF(D48:AH48,$H$3)*$O$3+COUNTIF(D48:AH48,$H$4)*$O$4+COUNTIF(D48:AH48,$H$5)*$O$5+COUNTIF(D48:AH48,$P$3)*$AA$3+COUNTIF(D48:AH48,$P$4)*$AA$4+COUNTIF(D48:AH48,$P$5)*$AA$5+COUNTIF(D48:AH48,$AB$3)*$AI$3+COUNTIF(D48:AH48,$AB$4)*$AI$4+COUNTIF(D48:AH48,$AB$5)*$AI$5</f>
        <v>0</v>
      </c>
    </row>
    <row r="49" spans="1:73" ht="15" customHeight="1" x14ac:dyDescent="0.2">
      <c r="A49" s="32"/>
      <c r="B49" s="30" t="s">
        <v>13</v>
      </c>
      <c r="C49" s="40" t="s">
        <v>2</v>
      </c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J49" s="66">
        <f t="shared" ref="AJ49:AJ70" si="111">COUNTIF(D49:AH49,$H$3)*$M$3+COUNTIF(D49:AH49,$H$4)*$M$4+COUNTIF(D49:AH49,$H$5)*$M$5+COUNTIF(D49:AH49,$P$3)*$Y$3+COUNTIF(D49:AH49,$P$4)*$Y$4+COUNTIF(D49:AH49,$P$5)*$Y$5+COUNTIF(D49:AH49,$AB$3)*$AG$3+COUNTIF(D49:AH49,$AB$4)*$AG$4+COUNTIF(D49:AH49,$AB$5)*$AG$5</f>
        <v>0</v>
      </c>
      <c r="AK49" s="55">
        <f t="shared" si="110"/>
        <v>0</v>
      </c>
      <c r="AM49" s="112">
        <f t="shared" ref="AM49:AM58" si="112">COUNTIF(D49:I49,$H$3)*$M$3+COUNTIF(D49:I49,$H$4)*$M$4+COUNTIF(D49:I49,$H$5)*$M$5+COUNTIF(D49:I49,$P$3)*$Y$3+COUNTIF(D49:I49,$P$4)*$Y$4+COUNTIF(D49:I49,$P$5)*$Y$5+COUNTIF(D49:I49,$AB$3)*$AG$3+COUNTIF(D49:I49,$AB$4)*$AG$4+COUNTIF(D49:I49,$AB$5)*$AG$5</f>
        <v>0</v>
      </c>
      <c r="AN49" s="112">
        <f t="shared" ref="AN49:AN58" si="113">COUNTIF(J49:P49,$H$3)*$M$3+COUNTIF(J49:P49,$H$4)*$M$4+COUNTIF(J49:P49,$H$5)*$M$5+COUNTIF(J49:P49,$P$3)*$Y$3+COUNTIF(J49:P49,$P$4)*$Y$4+COUNTIF(J49:P49,$P$5)*$Y$5+COUNTIF(J49:P49,$AB$3)*$AG$3+COUNTIF(J49:P49,$AB$4)*$AG$4+COUNTIF(J49:P49,$AB$5)*$AG$5</f>
        <v>0</v>
      </c>
      <c r="AO49" s="113">
        <f t="shared" ref="AO49:AO58" si="114">COUNTIF(Q49:W49,$H$3)*$M$3+COUNTIF(Q49:W49,$H$4)*$M$4+COUNTIF(Q49:W49,$H$5)*$M$5+COUNTIF(Q49:W49,$P$3)*$Y$3+COUNTIF(Q49:W49,$P$4)*$Y$4+COUNTIF(Q49:W49,$P$5)*$Y$5+COUNTIF(Q49:W49,$AB$3)*$AG$3+COUNTIF(Q49:W49,$AB$4)*$AG$4+COUNTIF(Q49:W49,$AB$5)*$AG$5</f>
        <v>0</v>
      </c>
      <c r="AP49" s="112">
        <f t="shared" ref="AP49:AP58" si="115">COUNTIF(X49:AD49,$H$3)*$M$3+COUNTIF(X49:AD49,$H$4)*$M$4+COUNTIF(X49:AD49,$H$5)*$M$5+COUNTIF(X49:AD49,$P$3)*$Y$3+COUNTIF(X49:AD49,$P$4)*$Y$4+COUNTIF(X49:AD49,$P$5)*$Y$5+COUNTIF(X49:AD49,$AB$3)*$AG$3+COUNTIF(X49:AD49,$AB$4)*$AG$4+COUNTIF(X49:AD49,$AB$5)*$AG$5</f>
        <v>0</v>
      </c>
      <c r="AQ49" s="113">
        <f t="shared" ref="AQ49:AQ58" si="116">COUNTIF(AE49:AH49,$H$3)*$M$3+COUNTIF(AE49:AH49,$H$4)*$M$4+COUNTIF(AE49:AH49,$H$5)*$M$5+COUNTIF(AE49:AH49,$P$3)*$Y$3+COUNTIF(AE49:AH49,$P$4)*$Y$4+COUNTIF(AE49:AH49,$P$5)*$Y$5+COUNTIF(AE49:AH49,$AB$3)*$AG$3+COUNTIF(AE49:AH49,$AB$4)*$AG$4+COUNTIF(AE49:AH49,$AB$5)*$AG$5</f>
        <v>0</v>
      </c>
      <c r="AR49" s="112"/>
      <c r="AS49" s="32"/>
      <c r="AT49" s="236">
        <f t="shared" si="14"/>
        <v>0</v>
      </c>
      <c r="AU49" s="1">
        <f t="shared" ref="AU49:AU70" si="117">COUNTIFS(H49,"*H*")+COUNTIFS(O49,"*H*")+COUNTIFS(V49,"*H*")+COUNTIFS(AC49,"*H*")+COUNTIFS(H49,"*F*")+COUNTIFS(O49,"*F*")+COUNTIFS(V49,"*F*")+COUNTIFS(AC49,"*F*")</f>
        <v>0</v>
      </c>
      <c r="AV49" s="183">
        <f t="shared" ref="AV49:AV70" si="118">COUNTIFS(I49,"*H*")+COUNTIFS(P49,"*H*")+COUNTIFS(W49,"*H*")+COUNTIFS(AD49,"*H*")+COUNTIFS(I49,"*F*")+COUNTIFS(P49,"*F*")+COUNTIFS(W49,"*F*")+COUNTIFS(AD49,"*F*")</f>
        <v>0</v>
      </c>
      <c r="BS49" s="264">
        <f t="shared" ref="BS49" si="119">SUMPRODUCT(($D49:$AH49="H1")*(WEEKDAY($D$46:$AH$46)=1))*$M$3+SUMPRODUCT(($D49:$AH49="H2")*(WEEKDAY($D$46:$AH$46)=1))*$M$4+SUMPRODUCT(($D49:$AH49="H3")*(WEEKDAY($D$46:$AH$46)=1))*$M$5+SUMPRODUCT(($D49:$AH49="SHR")*(WEEKDAY($D$46:$AH$46)=1))*$Y$3+SUMPRODUCT(($D49:$AH49="ChJ")*(WEEKDAY($D$46:$AH$46)=1))*$Y$4+SUMPRODUCT(($D49:$AH49="Ch")*(WEEKDAY($D$46:$AH$46)=1))*$Y$5+SUMPRODUCT(($D49:$AH49="Dj1")*(WEEKDAY($D$46:$AH$46)=1))*$AG$3+SUMPRODUCT(($D49:$AH49="Dj2")*(WEEKDAY($D$46:$AH$46)=1))*$AG$4+SUMPRODUCT(($D49:$AH49="Dj3")*(WEEKDAY($D$46:$AH$46)=1))*$AG$5</f>
        <v>0</v>
      </c>
      <c r="BT49" s="264">
        <f t="shared" ref="BT49:BT70" si="120">SUMPRODUCT(($D49:$AH49="H1")*(WEEKDAY($D$44:$AH$44)=1))*$M$3+SUMPRODUCT(($D49:$AH49="H2")*(WEEKDAY($D$44:$AH$44)=1))*$M$4+SUMPRODUCT(($D49:$AH49="H3")*(WEEKDAY($D$44:$AH$44)=1))*$M$5+SUMPRODUCT(($D49:$AH49="SHR")*(WEEKDAY($D$44:$AH$44)=1))*$Y$3+SUMPRODUCT(($D49:$AH49="ChJ")*(WEEKDAY($D$44:$AH$44)=1))*$Y$4+SUMPRODUCT(($D49:$AH49="Ch")*(WEEKDAY($D$44:$AH$44)=1))*$Y$5+SUMPRODUCT(($D49:$AH49="Dj1")*(WEEKDAY($D$44:$AH$44)=1))*$AG$3+SUMPRODUCT(($D49:$AH49="Dj2")*(WEEKDAY($D$44:$AH$44)=1))*$AG$4+SUMPRODUCT(($D49:$AH49="Dj3")*(WEEKDAY($D$44:$AH$44)=1))*$AG$5</f>
        <v>0</v>
      </c>
      <c r="BU49" s="264">
        <f t="shared" ref="BU49:BU70" si="121">COUNTIF(D49:AH49,$H$3)*$O$3+COUNTIF(D49:AH49,$H$4)*$O$4+COUNTIF(D49:AH49,$H$5)*$O$5+COUNTIF(D49:AH49,$P$3)*$AA$3+COUNTIF(D49:AH49,$P$4)*$AA$4+COUNTIF(D49:AH49,$P$5)*$AA$5+COUNTIF(D49:AH49,$AB$3)*$AI$3+COUNTIF(D49:AH49,$AB$4)*$AI$4+COUNTIF(D49:AH49,$AB$5)*$AI$5</f>
        <v>0</v>
      </c>
    </row>
    <row r="50" spans="1:73" ht="15" customHeight="1" x14ac:dyDescent="0.2">
      <c r="A50" s="32"/>
      <c r="B50" s="30" t="s">
        <v>13</v>
      </c>
      <c r="C50" s="40" t="s">
        <v>10</v>
      </c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J50" s="66">
        <f t="shared" si="111"/>
        <v>0</v>
      </c>
      <c r="AK50" s="55">
        <f t="shared" si="110"/>
        <v>0</v>
      </c>
      <c r="AM50" s="112">
        <f t="shared" si="112"/>
        <v>0</v>
      </c>
      <c r="AN50" s="112">
        <f t="shared" si="113"/>
        <v>0</v>
      </c>
      <c r="AO50" s="113">
        <f t="shared" si="114"/>
        <v>0</v>
      </c>
      <c r="AP50" s="112">
        <f t="shared" si="115"/>
        <v>0</v>
      </c>
      <c r="AQ50" s="113">
        <f t="shared" si="116"/>
        <v>0</v>
      </c>
      <c r="AR50" s="112"/>
      <c r="AS50" s="32"/>
      <c r="AT50" s="236">
        <f t="shared" si="14"/>
        <v>0</v>
      </c>
      <c r="AU50" s="1">
        <f t="shared" si="117"/>
        <v>0</v>
      </c>
      <c r="AV50" s="183">
        <f t="shared" si="118"/>
        <v>0</v>
      </c>
      <c r="BS50" s="264">
        <f t="shared" ref="BS50:BS58" si="122">SUMPRODUCT(($D50:$AH50="H1")*(WEEKDAY($D$46:$AH$46)=1))*$M$3+SUMPRODUCT(($D50:$AH50="H2")*(WEEKDAY($D$46:$AH$46)=1))*$M$4+SUMPRODUCT(($D50:$AH50="H3")*(WEEKDAY($D$46:$AH$46)=1))*$M$5+SUMPRODUCT(($D50:$AH50="SHR")*(WEEKDAY($D$46:$AH$46)=1))*$Y$3+SUMPRODUCT(($D50:$AH50="ChJ")*(WEEKDAY($D$46:$AH$46)=1))*$Y$4+SUMPRODUCT(($D50:$AH50="Ch")*(WEEKDAY($D$46:$AH$46)=1))*$Y$5+SUMPRODUCT(($D50:$AH50="Dj1")*(WEEKDAY($D$46:$AH$46)=1))*$AG$3+SUMPRODUCT(($D50:$AH50="Dj2")*(WEEKDAY($D$46:$AH$46)=1))*$AG$4+SUMPRODUCT(($D50:$AH50="Dj3")*(WEEKDAY($D$46:$AH$46)=1))*$AG$5</f>
        <v>0</v>
      </c>
      <c r="BT50" s="264">
        <f t="shared" si="120"/>
        <v>0</v>
      </c>
      <c r="BU50" s="264">
        <f t="shared" si="121"/>
        <v>0</v>
      </c>
    </row>
    <row r="51" spans="1:73" ht="15" customHeight="1" x14ac:dyDescent="0.2">
      <c r="A51" s="32"/>
      <c r="B51" s="30" t="s">
        <v>12</v>
      </c>
      <c r="C51" s="40" t="s">
        <v>4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J51" s="66">
        <f t="shared" si="111"/>
        <v>0</v>
      </c>
      <c r="AK51" s="55">
        <f t="shared" si="110"/>
        <v>0</v>
      </c>
      <c r="AM51" s="112">
        <f t="shared" si="112"/>
        <v>0</v>
      </c>
      <c r="AN51" s="112">
        <f t="shared" si="113"/>
        <v>0</v>
      </c>
      <c r="AO51" s="113">
        <f t="shared" si="114"/>
        <v>0</v>
      </c>
      <c r="AP51" s="112">
        <f t="shared" si="115"/>
        <v>0</v>
      </c>
      <c r="AQ51" s="113">
        <f t="shared" si="116"/>
        <v>0</v>
      </c>
      <c r="AR51" s="112"/>
      <c r="AS51" s="32"/>
      <c r="AT51" s="236">
        <f t="shared" si="14"/>
        <v>0</v>
      </c>
      <c r="AU51" s="1">
        <f t="shared" si="117"/>
        <v>0</v>
      </c>
      <c r="AV51" s="183">
        <f t="shared" si="118"/>
        <v>0</v>
      </c>
      <c r="BS51" s="264">
        <f t="shared" si="122"/>
        <v>0</v>
      </c>
      <c r="BT51" s="264">
        <f t="shared" si="120"/>
        <v>0</v>
      </c>
      <c r="BU51" s="264">
        <f t="shared" si="121"/>
        <v>0</v>
      </c>
    </row>
    <row r="52" spans="1:73" ht="15" customHeight="1" x14ac:dyDescent="0.2">
      <c r="A52" s="32"/>
      <c r="B52" s="30" t="s">
        <v>12</v>
      </c>
      <c r="C52" s="40" t="s">
        <v>6</v>
      </c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J52" s="66">
        <f t="shared" si="111"/>
        <v>0</v>
      </c>
      <c r="AK52" s="55">
        <f t="shared" si="110"/>
        <v>0</v>
      </c>
      <c r="AM52" s="112">
        <f t="shared" si="112"/>
        <v>0</v>
      </c>
      <c r="AN52" s="112">
        <f t="shared" si="113"/>
        <v>0</v>
      </c>
      <c r="AO52" s="113">
        <f t="shared" si="114"/>
        <v>0</v>
      </c>
      <c r="AP52" s="112">
        <f t="shared" si="115"/>
        <v>0</v>
      </c>
      <c r="AQ52" s="113">
        <f t="shared" si="116"/>
        <v>0</v>
      </c>
      <c r="AR52" s="112"/>
      <c r="AS52" s="32"/>
      <c r="AT52" s="236">
        <f t="shared" si="14"/>
        <v>0</v>
      </c>
      <c r="AU52" s="1">
        <f t="shared" si="117"/>
        <v>0</v>
      </c>
      <c r="AV52" s="183">
        <f t="shared" si="118"/>
        <v>0</v>
      </c>
      <c r="BS52" s="264">
        <f t="shared" si="122"/>
        <v>0</v>
      </c>
      <c r="BT52" s="264">
        <f t="shared" si="120"/>
        <v>0</v>
      </c>
      <c r="BU52" s="264">
        <f>COUNTIF(D52:AH52,$H$3)*$O$3+COUNTIF(D52:AH52,$H$4)*$O$4+COUNTIF(D52:AH52,$H$5)*$O$5+COUNTIF(D52:AH52,$P$3)*$AA$3+COUNTIF(D52:AH52,$P$4)*$AA$4+COUNTIF(D52:AH52,$P$5)*$AA$5+COUNTIF(D52:AH52,$AB$3)*$AI$3+COUNTIF(D52:AH52,$AB$4)*$AI$4+COUNTIF(D52:AH52,$AB$5)*$AI$5</f>
        <v>0</v>
      </c>
    </row>
    <row r="53" spans="1:73" ht="15" customHeight="1" x14ac:dyDescent="0.2">
      <c r="A53" s="32"/>
      <c r="B53" s="210" t="s">
        <v>13</v>
      </c>
      <c r="C53" s="211" t="s">
        <v>11</v>
      </c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J53" s="66">
        <f t="shared" si="111"/>
        <v>0</v>
      </c>
      <c r="AK53" s="55">
        <f t="shared" si="110"/>
        <v>0</v>
      </c>
      <c r="AM53" s="112">
        <f t="shared" si="112"/>
        <v>0</v>
      </c>
      <c r="AN53" s="112">
        <f t="shared" si="113"/>
        <v>0</v>
      </c>
      <c r="AO53" s="113">
        <f t="shared" si="114"/>
        <v>0</v>
      </c>
      <c r="AP53" s="112">
        <f t="shared" si="115"/>
        <v>0</v>
      </c>
      <c r="AQ53" s="113">
        <f t="shared" si="116"/>
        <v>0</v>
      </c>
      <c r="AR53" s="112"/>
      <c r="AS53" s="32"/>
      <c r="AT53" s="236">
        <f t="shared" si="14"/>
        <v>0</v>
      </c>
      <c r="AU53" s="1">
        <f t="shared" si="117"/>
        <v>0</v>
      </c>
      <c r="AV53" s="183">
        <f t="shared" si="118"/>
        <v>0</v>
      </c>
      <c r="BS53" s="264">
        <f t="shared" si="122"/>
        <v>0</v>
      </c>
      <c r="BT53" s="264">
        <f t="shared" si="120"/>
        <v>0</v>
      </c>
      <c r="BU53" s="264">
        <f t="shared" si="121"/>
        <v>0</v>
      </c>
    </row>
    <row r="54" spans="1:73" ht="15" customHeight="1" x14ac:dyDescent="0.2">
      <c r="A54" s="32"/>
      <c r="B54" s="210" t="s">
        <v>13</v>
      </c>
      <c r="C54" s="211" t="s">
        <v>9</v>
      </c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J54" s="66">
        <f t="shared" si="111"/>
        <v>0</v>
      </c>
      <c r="AK54" s="55">
        <f t="shared" si="110"/>
        <v>0</v>
      </c>
      <c r="AM54" s="112">
        <f t="shared" si="112"/>
        <v>0</v>
      </c>
      <c r="AN54" s="112">
        <f t="shared" si="113"/>
        <v>0</v>
      </c>
      <c r="AO54" s="113">
        <f t="shared" si="114"/>
        <v>0</v>
      </c>
      <c r="AP54" s="112">
        <f t="shared" si="115"/>
        <v>0</v>
      </c>
      <c r="AQ54" s="113">
        <f t="shared" si="116"/>
        <v>0</v>
      </c>
      <c r="AR54" s="112"/>
      <c r="AS54" s="32"/>
      <c r="AT54" s="236">
        <f t="shared" si="14"/>
        <v>0</v>
      </c>
      <c r="AU54" s="1">
        <f t="shared" si="117"/>
        <v>0</v>
      </c>
      <c r="AV54" s="183">
        <f t="shared" si="118"/>
        <v>0</v>
      </c>
      <c r="BS54" s="264">
        <f t="shared" si="122"/>
        <v>0</v>
      </c>
      <c r="BT54" s="264">
        <f t="shared" si="120"/>
        <v>0</v>
      </c>
      <c r="BU54" s="264">
        <f t="shared" si="121"/>
        <v>0</v>
      </c>
    </row>
    <row r="55" spans="1:73" ht="15" customHeight="1" x14ac:dyDescent="0.2">
      <c r="A55" s="32"/>
      <c r="B55" s="210" t="s">
        <v>12</v>
      </c>
      <c r="C55" s="211" t="s">
        <v>7</v>
      </c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J55" s="66">
        <f t="shared" si="111"/>
        <v>0</v>
      </c>
      <c r="AK55" s="55">
        <f t="shared" si="110"/>
        <v>0</v>
      </c>
      <c r="AM55" s="112">
        <f t="shared" si="112"/>
        <v>0</v>
      </c>
      <c r="AN55" s="112">
        <f t="shared" si="113"/>
        <v>0</v>
      </c>
      <c r="AO55" s="113">
        <f t="shared" si="114"/>
        <v>0</v>
      </c>
      <c r="AP55" s="112">
        <f t="shared" si="115"/>
        <v>0</v>
      </c>
      <c r="AQ55" s="113">
        <f t="shared" si="116"/>
        <v>0</v>
      </c>
      <c r="AR55" s="112"/>
      <c r="AS55" s="32"/>
      <c r="AT55" s="236">
        <f t="shared" si="14"/>
        <v>0</v>
      </c>
      <c r="AU55" s="1">
        <f t="shared" si="117"/>
        <v>0</v>
      </c>
      <c r="AV55" s="183">
        <f t="shared" si="118"/>
        <v>0</v>
      </c>
      <c r="BS55" s="264">
        <f t="shared" si="122"/>
        <v>0</v>
      </c>
      <c r="BT55" s="264">
        <f t="shared" si="120"/>
        <v>0</v>
      </c>
      <c r="BU55" s="264">
        <f t="shared" si="121"/>
        <v>0</v>
      </c>
    </row>
    <row r="56" spans="1:73" ht="15" customHeight="1" x14ac:dyDescent="0.2">
      <c r="A56" s="32"/>
      <c r="B56" s="210" t="s">
        <v>12</v>
      </c>
      <c r="C56" s="211" t="s">
        <v>5</v>
      </c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J56" s="66">
        <f t="shared" si="111"/>
        <v>0</v>
      </c>
      <c r="AK56" s="55">
        <f t="shared" si="110"/>
        <v>0</v>
      </c>
      <c r="AM56" s="112">
        <f t="shared" si="112"/>
        <v>0</v>
      </c>
      <c r="AN56" s="112">
        <f t="shared" si="113"/>
        <v>0</v>
      </c>
      <c r="AO56" s="113">
        <f t="shared" si="114"/>
        <v>0</v>
      </c>
      <c r="AP56" s="112">
        <f t="shared" si="115"/>
        <v>0</v>
      </c>
      <c r="AQ56" s="113">
        <f t="shared" si="116"/>
        <v>0</v>
      </c>
      <c r="AR56" s="112"/>
      <c r="AS56" s="32"/>
      <c r="AT56" s="236">
        <f t="shared" si="14"/>
        <v>0</v>
      </c>
      <c r="AU56" s="1">
        <f t="shared" si="117"/>
        <v>0</v>
      </c>
      <c r="AV56" s="183">
        <f t="shared" si="118"/>
        <v>0</v>
      </c>
      <c r="BS56" s="264">
        <f t="shared" si="122"/>
        <v>0</v>
      </c>
      <c r="BT56" s="264">
        <f t="shared" si="120"/>
        <v>0</v>
      </c>
      <c r="BU56" s="264">
        <f t="shared" si="121"/>
        <v>0</v>
      </c>
    </row>
    <row r="57" spans="1:73" ht="15" customHeight="1" x14ac:dyDescent="0.2">
      <c r="A57" s="32"/>
      <c r="B57" s="210" t="s">
        <v>12</v>
      </c>
      <c r="C57" s="211" t="s">
        <v>1</v>
      </c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J57" s="66">
        <f>COUNTIF(D57:AH57,$H$3)*$M$3+COUNTIF(D57:AH57,$H$4)*$M$4+COUNTIF(D57:AH57,$H$5)*$M$5+COUNTIF(D57:AH57,$P$3)*$Y$3+COUNTIF(D57:AH57,$P$4)*$Y$4+COUNTIF(D57:AH57,$P$5)*$Y$5+COUNTIF(D57:AH57,$AB$3)*$AG$3+COUNTIF(D57:AH57,$AB$4)*$AG$4+COUNTIF(D57:AH57,$AB$5)*$AG$5</f>
        <v>0</v>
      </c>
      <c r="AK57" s="55">
        <f t="shared" si="110"/>
        <v>0</v>
      </c>
      <c r="AM57" s="112">
        <f t="shared" si="112"/>
        <v>0</v>
      </c>
      <c r="AN57" s="112">
        <f t="shared" si="113"/>
        <v>0</v>
      </c>
      <c r="AO57" s="113">
        <f t="shared" si="114"/>
        <v>0</v>
      </c>
      <c r="AP57" s="112">
        <f t="shared" si="115"/>
        <v>0</v>
      </c>
      <c r="AQ57" s="113">
        <f t="shared" si="116"/>
        <v>0</v>
      </c>
      <c r="AR57" s="112"/>
      <c r="AS57" s="32"/>
      <c r="AT57" s="236">
        <f t="shared" si="14"/>
        <v>0</v>
      </c>
      <c r="AU57" s="1">
        <f t="shared" si="117"/>
        <v>0</v>
      </c>
      <c r="AV57" s="183">
        <f t="shared" si="118"/>
        <v>0</v>
      </c>
      <c r="BS57" s="264">
        <f t="shared" si="122"/>
        <v>0</v>
      </c>
      <c r="BT57" s="264">
        <f t="shared" si="120"/>
        <v>0</v>
      </c>
      <c r="BU57" s="264">
        <f t="shared" si="121"/>
        <v>0</v>
      </c>
    </row>
    <row r="58" spans="1:73" ht="15" customHeight="1" x14ac:dyDescent="0.2">
      <c r="A58" s="32"/>
      <c r="B58" s="30"/>
      <c r="C58" s="40"/>
      <c r="D58" s="2"/>
      <c r="E58" s="2"/>
      <c r="F58" s="2"/>
      <c r="G58" s="2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2"/>
      <c r="AF58" s="2"/>
      <c r="AG58" s="2"/>
      <c r="AH58" s="2"/>
      <c r="AJ58" s="58">
        <f t="shared" si="111"/>
        <v>0</v>
      </c>
      <c r="AK58" s="56">
        <f t="shared" si="110"/>
        <v>0</v>
      </c>
      <c r="AM58" s="116">
        <f t="shared" si="112"/>
        <v>0</v>
      </c>
      <c r="AN58" s="116">
        <f t="shared" si="113"/>
        <v>0</v>
      </c>
      <c r="AO58" s="117">
        <f t="shared" si="114"/>
        <v>0</v>
      </c>
      <c r="AP58" s="116">
        <f t="shared" si="115"/>
        <v>0</v>
      </c>
      <c r="AQ58" s="117">
        <f t="shared" si="116"/>
        <v>0</v>
      </c>
      <c r="AR58" s="116"/>
      <c r="AS58" s="32"/>
      <c r="AT58" s="236">
        <f t="shared" si="14"/>
        <v>0</v>
      </c>
      <c r="AU58" s="1">
        <f t="shared" si="117"/>
        <v>0</v>
      </c>
      <c r="AV58" s="183">
        <f t="shared" si="118"/>
        <v>0</v>
      </c>
      <c r="BS58" s="265">
        <f t="shared" si="122"/>
        <v>0</v>
      </c>
      <c r="BT58" s="265">
        <f t="shared" si="120"/>
        <v>0</v>
      </c>
      <c r="BU58" s="265">
        <f t="shared" si="121"/>
        <v>0</v>
      </c>
    </row>
    <row r="59" spans="1:73" x14ac:dyDescent="0.2">
      <c r="A59" s="32"/>
      <c r="B59" s="4"/>
      <c r="C59" s="52" t="s">
        <v>75</v>
      </c>
      <c r="D59" s="103">
        <f>COUNTIF(D48:D58,$H$3)+COUNTIF(D48:D58,$H$4)+COUNTIF(D48:D58,$H$5)+COUNTIF(D48:D58,$P$3)+COUNTIF(D48:D58,$P$4)+COUNTIF(D48:D58,$P$5)+COUNTIF(D48:D58,$AB$3)+COUNTIF(D48:D58,$AB$4)+COUNTIF(D48:D58,$AB$5)</f>
        <v>0</v>
      </c>
      <c r="E59" s="103">
        <f t="shared" ref="E59:AH59" si="123">COUNTIF(E48:E58,$H$3)+COUNTIF(E48:E58,$H$4)+COUNTIF(E48:E58,$H$5)+COUNTIF(E48:E58,$P$3)+COUNTIF(E48:E58,$P$4)+COUNTIF(E48:E58,$P$5)+COUNTIF(E48:E58,$AB$3)+COUNTIF(E48:E58,$AB$4)+COUNTIF(E48:E58,$AB$5)</f>
        <v>0</v>
      </c>
      <c r="F59" s="103">
        <f t="shared" si="123"/>
        <v>0</v>
      </c>
      <c r="G59" s="103">
        <f t="shared" si="123"/>
        <v>0</v>
      </c>
      <c r="H59" s="103">
        <f t="shared" si="123"/>
        <v>0</v>
      </c>
      <c r="I59" s="103">
        <f t="shared" si="123"/>
        <v>0</v>
      </c>
      <c r="J59" s="103">
        <f t="shared" si="123"/>
        <v>0</v>
      </c>
      <c r="K59" s="103">
        <f t="shared" si="123"/>
        <v>0</v>
      </c>
      <c r="L59" s="103">
        <f t="shared" si="123"/>
        <v>0</v>
      </c>
      <c r="M59" s="103">
        <f t="shared" si="123"/>
        <v>0</v>
      </c>
      <c r="N59" s="103">
        <f t="shared" si="123"/>
        <v>0</v>
      </c>
      <c r="O59" s="103">
        <f t="shared" si="123"/>
        <v>0</v>
      </c>
      <c r="P59" s="103">
        <f t="shared" si="123"/>
        <v>0</v>
      </c>
      <c r="Q59" s="103">
        <f t="shared" si="123"/>
        <v>0</v>
      </c>
      <c r="R59" s="103">
        <f t="shared" si="123"/>
        <v>0</v>
      </c>
      <c r="S59" s="103">
        <f t="shared" si="123"/>
        <v>0</v>
      </c>
      <c r="T59" s="103">
        <f t="shared" si="123"/>
        <v>0</v>
      </c>
      <c r="U59" s="103">
        <f t="shared" si="123"/>
        <v>0</v>
      </c>
      <c r="V59" s="103">
        <f t="shared" si="123"/>
        <v>0</v>
      </c>
      <c r="W59" s="103">
        <f t="shared" si="123"/>
        <v>0</v>
      </c>
      <c r="X59" s="103">
        <f t="shared" si="123"/>
        <v>0</v>
      </c>
      <c r="Y59" s="103">
        <f t="shared" si="123"/>
        <v>0</v>
      </c>
      <c r="Z59" s="103">
        <f t="shared" si="123"/>
        <v>0</v>
      </c>
      <c r="AA59" s="103">
        <f t="shared" si="123"/>
        <v>0</v>
      </c>
      <c r="AB59" s="103">
        <f t="shared" si="123"/>
        <v>0</v>
      </c>
      <c r="AC59" s="103">
        <f t="shared" si="123"/>
        <v>0</v>
      </c>
      <c r="AD59" s="103">
        <f t="shared" si="123"/>
        <v>0</v>
      </c>
      <c r="AE59" s="103">
        <f t="shared" si="123"/>
        <v>0</v>
      </c>
      <c r="AF59" s="103">
        <f t="shared" si="123"/>
        <v>0</v>
      </c>
      <c r="AG59" s="103">
        <f t="shared" si="123"/>
        <v>0</v>
      </c>
      <c r="AH59" s="103">
        <f t="shared" si="123"/>
        <v>0</v>
      </c>
      <c r="AM59" s="125"/>
      <c r="AN59" s="120"/>
      <c r="AO59" s="120"/>
      <c r="AP59" s="120"/>
      <c r="AQ59" s="120"/>
      <c r="AR59" s="121"/>
      <c r="AS59" s="32"/>
      <c r="AT59" s="236"/>
      <c r="AU59" s="1"/>
      <c r="AV59" s="183"/>
    </row>
    <row r="60" spans="1:73" x14ac:dyDescent="0.2">
      <c r="A60" s="32"/>
      <c r="B60" s="4"/>
      <c r="C60" s="52" t="s">
        <v>76</v>
      </c>
      <c r="D60" s="103">
        <f>COUNTIF(D48:D58,$AJ$3)+COUNTIF(D48:D58,"Rac")</f>
        <v>0</v>
      </c>
      <c r="E60" s="103">
        <f t="shared" ref="E60:AH60" si="124">COUNTIF(E48:E58,$AJ$3)+COUNTIF(E48:E58,"Rac")</f>
        <v>0</v>
      </c>
      <c r="F60" s="103">
        <f t="shared" si="124"/>
        <v>0</v>
      </c>
      <c r="G60" s="103">
        <f t="shared" si="124"/>
        <v>0</v>
      </c>
      <c r="H60" s="103">
        <f t="shared" si="124"/>
        <v>0</v>
      </c>
      <c r="I60" s="103">
        <f t="shared" si="124"/>
        <v>0</v>
      </c>
      <c r="J60" s="103">
        <f t="shared" si="124"/>
        <v>0</v>
      </c>
      <c r="K60" s="103">
        <f t="shared" si="124"/>
        <v>0</v>
      </c>
      <c r="L60" s="103">
        <f t="shared" si="124"/>
        <v>0</v>
      </c>
      <c r="M60" s="103">
        <f t="shared" si="124"/>
        <v>0</v>
      </c>
      <c r="N60" s="103">
        <f t="shared" si="124"/>
        <v>0</v>
      </c>
      <c r="O60" s="103">
        <f t="shared" si="124"/>
        <v>0</v>
      </c>
      <c r="P60" s="103">
        <f t="shared" si="124"/>
        <v>0</v>
      </c>
      <c r="Q60" s="103">
        <f t="shared" si="124"/>
        <v>0</v>
      </c>
      <c r="R60" s="103">
        <f t="shared" si="124"/>
        <v>0</v>
      </c>
      <c r="S60" s="103">
        <f t="shared" si="124"/>
        <v>0</v>
      </c>
      <c r="T60" s="103">
        <f t="shared" si="124"/>
        <v>0</v>
      </c>
      <c r="U60" s="103">
        <f t="shared" si="124"/>
        <v>0</v>
      </c>
      <c r="V60" s="103">
        <f t="shared" si="124"/>
        <v>0</v>
      </c>
      <c r="W60" s="103">
        <f t="shared" si="124"/>
        <v>0</v>
      </c>
      <c r="X60" s="103">
        <f t="shared" si="124"/>
        <v>0</v>
      </c>
      <c r="Y60" s="103">
        <f t="shared" si="124"/>
        <v>0</v>
      </c>
      <c r="Z60" s="103">
        <f t="shared" si="124"/>
        <v>0</v>
      </c>
      <c r="AA60" s="103">
        <f t="shared" si="124"/>
        <v>0</v>
      </c>
      <c r="AB60" s="103">
        <f t="shared" si="124"/>
        <v>0</v>
      </c>
      <c r="AC60" s="103">
        <f t="shared" si="124"/>
        <v>0</v>
      </c>
      <c r="AD60" s="103">
        <f t="shared" si="124"/>
        <v>0</v>
      </c>
      <c r="AE60" s="103">
        <f t="shared" si="124"/>
        <v>0</v>
      </c>
      <c r="AF60" s="103">
        <f t="shared" si="124"/>
        <v>0</v>
      </c>
      <c r="AG60" s="103">
        <f t="shared" si="124"/>
        <v>0</v>
      </c>
      <c r="AH60" s="103">
        <f t="shared" si="124"/>
        <v>0</v>
      </c>
      <c r="AM60" s="120"/>
      <c r="AN60" s="120"/>
      <c r="AO60" s="120"/>
      <c r="AP60" s="120"/>
      <c r="AQ60" s="120"/>
      <c r="AR60" s="121"/>
      <c r="AS60" s="32"/>
      <c r="AT60" s="236"/>
      <c r="AU60" s="1"/>
      <c r="AV60" s="183"/>
    </row>
    <row r="61" spans="1:73" x14ac:dyDescent="0.2">
      <c r="A61" s="32"/>
      <c r="B61" s="4" t="s">
        <v>72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84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M61" s="120"/>
      <c r="AN61" s="120"/>
      <c r="AO61" s="120"/>
      <c r="AP61" s="120"/>
      <c r="AQ61" s="120"/>
      <c r="AR61" s="121"/>
      <c r="AS61" s="32"/>
      <c r="AT61" s="236"/>
      <c r="AU61" s="1"/>
      <c r="AV61" s="183"/>
    </row>
    <row r="62" spans="1:73" ht="15" customHeight="1" x14ac:dyDescent="0.2">
      <c r="A62" s="32"/>
      <c r="B62" s="28" t="s">
        <v>12</v>
      </c>
      <c r="C62" s="29" t="s">
        <v>26</v>
      </c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J62" s="57">
        <f>COUNTIF(D62:AH62,$H$3)*$M$3+COUNTIF(D62:AH62,$H$4)*$M$4+COUNTIF(D62:AH62,$H$5)*$M$5+COUNTIF(D62:AH62,$P$3)*$Y$3+COUNTIF(D62:AH62,$P$4)*$Y$4+COUNTIF(D62:AH62,$P$5)*$Y$5+COUNTIF(D62:AH62,$AB$3)*$AG$3+COUNTIF(D62:AH62,$AB$4)*$AG$4+COUNTIF(D62:AH62,$AB$5)*$AG$5</f>
        <v>0</v>
      </c>
      <c r="AK62" s="54">
        <f>COUNTIF(D62:AH62,$AJ$3)*$AK$3</f>
        <v>0</v>
      </c>
      <c r="AM62" s="108">
        <f>COUNTIF(D62:I62,$H$3)*$M$3+COUNTIF(D62:I62,$H$4)*$M$4+COUNTIF(D62:I62,$H$5)*$M$5+COUNTIF(D62:I62,$P$3)*$Y$3+COUNTIF(D62:I62,$P$4)*$Y$4+COUNTIF(D62:I62,$P$5)*$Y$5+COUNTIF(D62:I62,$AB$3)*$AG$3+COUNTIF(D62:I62,$AB$4)*$AG$4+COUNTIF(D62:I62,$AB$5)*$AG$5</f>
        <v>0</v>
      </c>
      <c r="AN62" s="108">
        <f>COUNTIF(J62:P62,$H$3)*$M$3+COUNTIF(J62:P62,$H$4)*$M$4+COUNTIF(J62:P62,$H$5)*$M$5+COUNTIF(J62:P62,$P$3)*$Y$3+COUNTIF(J62:P62,$P$4)*$Y$4+COUNTIF(J62:P62,$P$5)*$Y$5+COUNTIF(J62:P62,$AB$3)*$AG$3+COUNTIF(J62:P62,$AB$4)*$AG$4+COUNTIF(J62:P62,$AB$5)*$AG$5</f>
        <v>0</v>
      </c>
      <c r="AO62" s="109">
        <f>COUNTIF(Q62:W62,$H$3)*$M$3+COUNTIF(Q62:W62,$H$4)*$M$4+COUNTIF(Q62:W62,$H$5)*$M$5+COUNTIF(Q62:W62,$P$3)*$Y$3+COUNTIF(Q62:W62,$P$4)*$Y$4+COUNTIF(Q62:W62,$P$5)*$Y$5+COUNTIF(Q62:W62,$AB$3)*$AG$3+COUNTIF(Q62:W62,$AB$4)*$AG$4+COUNTIF(Q62:W62,$AB$5)*$AG$5</f>
        <v>0</v>
      </c>
      <c r="AP62" s="108">
        <f>COUNTIF(X62:AD62,$H$3)*$M$3+COUNTIF(X62:AD62,$H$4)*$M$4+COUNTIF(X62:AD62,$H$5)*$M$5+COUNTIF(X62:AD62,$P$3)*$Y$3+COUNTIF(X62:AD62,$P$4)*$Y$4+COUNTIF(X62:AD62,$P$5)*$Y$5+COUNTIF(X62:AD62,$AB$3)*$AG$3+COUNTIF(X62:AD62,$AB$4)*$AG$4+COUNTIF(X62:AD62,$AB$5)*$AG$5</f>
        <v>0</v>
      </c>
      <c r="AQ62" s="109">
        <f>COUNTIF(AE62:AH62,$H$3)*$M$3+COUNTIF(AE62:AH62,$H$4)*$M$4+COUNTIF(AE62:AH62,$H$5)*$M$5+COUNTIF(AE62:AH62,$P$3)*$Y$3+COUNTIF(AE62:AH62,$P$4)*$Y$4+COUNTIF(AE62:AH62,$P$5)*$Y$5+COUNTIF(AE62:AH62,$AB$3)*$AG$3+COUNTIF(AE62:AH62,$AB$4)*$AG$4+COUNTIF(AE62:AH62,$AB$5)*$AG$5</f>
        <v>0</v>
      </c>
      <c r="AR62" s="108"/>
      <c r="AS62" s="32"/>
      <c r="AT62" s="236">
        <f t="shared" si="14"/>
        <v>0</v>
      </c>
      <c r="AU62" s="1">
        <f t="shared" si="117"/>
        <v>0</v>
      </c>
      <c r="AV62" s="183">
        <f t="shared" si="118"/>
        <v>0</v>
      </c>
      <c r="BS62" s="262">
        <f>SUMPRODUCT(($D62:$AH62="H1")*(WEEKDAY($D$46:$AH$46)=1))*$M$3+SUMPRODUCT(($D62:$AH62="H2")*(WEEKDAY($D$46:$AH$46)=1))*$M$4+SUMPRODUCT(($D62:$AH62="H3")*(WEEKDAY($D$46:$AH$46)=1))*$M$5+SUMPRODUCT(($D62:$AH62="SHR")*(WEEKDAY($D$46:$AH$46)=1))*$Y$3+SUMPRODUCT(($D62:$AH62="ChJ")*(WEEKDAY($D$46:$AH$46)=1))*$Y$4+SUMPRODUCT(($D62:$AH62="Ch")*(WEEKDAY($D$46:$AH$46)=1))*$Y$5+SUMPRODUCT(($D62:$AH62="Dj1")*(WEEKDAY($D$46:$AH$46)=1))*$AG$3+SUMPRODUCT(($D62:$AH62="Dj2")*(WEEKDAY($D$46:$AH$46)=1))*$AG$4+SUMPRODUCT(($D62:$AH62="Dj3")*(WEEKDAY($D$46:$AH$46)=1))*$AG$5</f>
        <v>0</v>
      </c>
      <c r="BT62" s="262">
        <f t="shared" si="120"/>
        <v>0</v>
      </c>
      <c r="BU62" s="262">
        <f t="shared" si="121"/>
        <v>0</v>
      </c>
    </row>
    <row r="63" spans="1:73" ht="15" customHeight="1" x14ac:dyDescent="0.2">
      <c r="A63" s="32"/>
      <c r="B63" s="28" t="s">
        <v>12</v>
      </c>
      <c r="C63" s="29" t="s">
        <v>27</v>
      </c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J63" s="66">
        <f t="shared" si="111"/>
        <v>0</v>
      </c>
      <c r="AK63" s="55">
        <f>COUNTIF(D63:AH63,$AJ$3)*$AK$3</f>
        <v>0</v>
      </c>
      <c r="AM63" s="112">
        <f t="shared" ref="AM63:AM65" si="125">COUNTIF(D63:I63,$H$3)*$M$3+COUNTIF(D63:I63,$H$4)*$M$4+COUNTIF(D63:I63,$H$5)*$M$5+COUNTIF(D63:I63,$P$3)*$Y$3+COUNTIF(D63:I63,$P$4)*$Y$4+COUNTIF(D63:I63,$P$5)*$Y$5+COUNTIF(D63:I63,$AB$3)*$AG$3+COUNTIF(D63:I63,$AB$4)*$AG$4+COUNTIF(D63:I63,$AB$5)*$AG$5</f>
        <v>0</v>
      </c>
      <c r="AN63" s="112">
        <f t="shared" ref="AN63:AN65" si="126">COUNTIF(J63:P63,$H$3)*$M$3+COUNTIF(J63:P63,$H$4)*$M$4+COUNTIF(J63:P63,$H$5)*$M$5+COUNTIF(J63:P63,$P$3)*$Y$3+COUNTIF(J63:P63,$P$4)*$Y$4+COUNTIF(J63:P63,$P$5)*$Y$5+COUNTIF(J63:P63,$AB$3)*$AG$3+COUNTIF(J63:P63,$AB$4)*$AG$4+COUNTIF(J63:P63,$AB$5)*$AG$5</f>
        <v>0</v>
      </c>
      <c r="AO63" s="113">
        <f t="shared" ref="AO63:AO65" si="127">COUNTIF(Q63:W63,$H$3)*$M$3+COUNTIF(Q63:W63,$H$4)*$M$4+COUNTIF(Q63:W63,$H$5)*$M$5+COUNTIF(Q63:W63,$P$3)*$Y$3+COUNTIF(Q63:W63,$P$4)*$Y$4+COUNTIF(Q63:W63,$P$5)*$Y$5+COUNTIF(Q63:W63,$AB$3)*$AG$3+COUNTIF(Q63:W63,$AB$4)*$AG$4+COUNTIF(Q63:W63,$AB$5)*$AG$5</f>
        <v>0</v>
      </c>
      <c r="AP63" s="112">
        <f t="shared" ref="AP63:AP65" si="128">COUNTIF(X63:AD63,$H$3)*$M$3+COUNTIF(X63:AD63,$H$4)*$M$4+COUNTIF(X63:AD63,$H$5)*$M$5+COUNTIF(X63:AD63,$P$3)*$Y$3+COUNTIF(X63:AD63,$P$4)*$Y$4+COUNTIF(X63:AD63,$P$5)*$Y$5+COUNTIF(X63:AD63,$AB$3)*$AG$3+COUNTIF(X63:AD63,$AB$4)*$AG$4+COUNTIF(X63:AD63,$AB$5)*$AG$5</f>
        <v>0</v>
      </c>
      <c r="AQ63" s="113">
        <f t="shared" ref="AQ63:AQ65" si="129">COUNTIF(AE63:AH63,$H$3)*$M$3+COUNTIF(AE63:AH63,$H$4)*$M$4+COUNTIF(AE63:AH63,$H$5)*$M$5+COUNTIF(AE63:AH63,$P$3)*$Y$3+COUNTIF(AE63:AH63,$P$4)*$Y$4+COUNTIF(AE63:AH63,$P$5)*$Y$5+COUNTIF(AE63:AH63,$AB$3)*$AG$3+COUNTIF(AE63:AH63,$AB$4)*$AG$4+COUNTIF(AE63:AH63,$AB$5)*$AG$5</f>
        <v>0</v>
      </c>
      <c r="AR63" s="112"/>
      <c r="AS63" s="32"/>
      <c r="AT63" s="236">
        <f t="shared" si="14"/>
        <v>0</v>
      </c>
      <c r="AU63" s="1">
        <f t="shared" si="117"/>
        <v>0</v>
      </c>
      <c r="AV63" s="183">
        <f t="shared" si="118"/>
        <v>0</v>
      </c>
      <c r="BS63" s="264">
        <f>SUMPRODUCT(($D63:$AH63="H1")*(WEEKDAY($D$46:$AH$46)=1))*$M$3+SUMPRODUCT(($D63:$AH63="H2")*(WEEKDAY($D$46:$AH$46)=1))*$M$4+SUMPRODUCT(($D63:$AH63="H3")*(WEEKDAY($D$46:$AH$46)=1))*$M$5+SUMPRODUCT(($D63:$AH63="SHR")*(WEEKDAY($D$46:$AH$46)=1))*$Y$3+SUMPRODUCT(($D63:$AH63="ChJ")*(WEEKDAY($D$46:$AH$46)=1))*$Y$4+SUMPRODUCT(($D63:$AH63="Ch")*(WEEKDAY($D$46:$AH$46)=1))*$Y$5+SUMPRODUCT(($D63:$AH63="Dj1")*(WEEKDAY($D$46:$AH$46)=1))*$AG$3+SUMPRODUCT(($D63:$AH63="Dj2")*(WEEKDAY($D$46:$AH$46)=1))*$AG$4+SUMPRODUCT(($D63:$AH63="Dj3")*(WEEKDAY($D$46:$AH$46)=1))*$AG$5</f>
        <v>0</v>
      </c>
      <c r="BT63" s="264">
        <f t="shared" si="120"/>
        <v>0</v>
      </c>
      <c r="BU63" s="264">
        <f t="shared" si="121"/>
        <v>0</v>
      </c>
    </row>
    <row r="64" spans="1:73" ht="15" customHeight="1" x14ac:dyDescent="0.2">
      <c r="A64" s="32"/>
      <c r="B64" s="28" t="s">
        <v>12</v>
      </c>
      <c r="C64" s="29" t="s">
        <v>69</v>
      </c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J64" s="66">
        <f t="shared" si="111"/>
        <v>0</v>
      </c>
      <c r="AK64" s="55">
        <f>COUNTIF(D64:AH64,$AJ$3)*$AK$3</f>
        <v>0</v>
      </c>
      <c r="AM64" s="112">
        <f t="shared" si="125"/>
        <v>0</v>
      </c>
      <c r="AN64" s="112">
        <f t="shared" si="126"/>
        <v>0</v>
      </c>
      <c r="AO64" s="113">
        <f t="shared" si="127"/>
        <v>0</v>
      </c>
      <c r="AP64" s="112">
        <f t="shared" si="128"/>
        <v>0</v>
      </c>
      <c r="AQ64" s="113">
        <f t="shared" si="129"/>
        <v>0</v>
      </c>
      <c r="AR64" s="112"/>
      <c r="AS64" s="32"/>
      <c r="AT64" s="236">
        <f t="shared" si="14"/>
        <v>0</v>
      </c>
      <c r="AU64" s="1">
        <f t="shared" si="117"/>
        <v>0</v>
      </c>
      <c r="AV64" s="183">
        <f t="shared" si="118"/>
        <v>0</v>
      </c>
      <c r="BS64" s="264">
        <f>SUMPRODUCT(($D64:$AH64="H1")*(WEEKDAY($D$46:$AH$46)=1))*$M$3+SUMPRODUCT(($D64:$AH64="H2")*(WEEKDAY($D$46:$AH$46)=1))*$M$4+SUMPRODUCT(($D64:$AH64="H3")*(WEEKDAY($D$46:$AH$46)=1))*$M$5+SUMPRODUCT(($D64:$AH64="SHR")*(WEEKDAY($D$46:$AH$46)=1))*$Y$3+SUMPRODUCT(($D64:$AH64="ChJ")*(WEEKDAY($D$46:$AH$46)=1))*$Y$4+SUMPRODUCT(($D64:$AH64="Ch")*(WEEKDAY($D$46:$AH$46)=1))*$Y$5+SUMPRODUCT(($D64:$AH64="Dj1")*(WEEKDAY($D$46:$AH$46)=1))*$AG$3+SUMPRODUCT(($D64:$AH64="Dj2")*(WEEKDAY($D$46:$AH$46)=1))*$AG$4+SUMPRODUCT(($D64:$AH64="Dj3")*(WEEKDAY($D$46:$AH$46)=1))*$AG$5</f>
        <v>0</v>
      </c>
      <c r="BT64" s="264">
        <f t="shared" si="120"/>
        <v>0</v>
      </c>
      <c r="BU64" s="264">
        <f t="shared" si="121"/>
        <v>0</v>
      </c>
    </row>
    <row r="65" spans="1:73" ht="15" customHeight="1" x14ac:dyDescent="0.2">
      <c r="A65" s="32"/>
      <c r="B65" s="28"/>
      <c r="C65" s="29"/>
      <c r="D65" s="2"/>
      <c r="E65" s="2"/>
      <c r="F65" s="2"/>
      <c r="G65" s="2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2"/>
      <c r="AF65" s="2"/>
      <c r="AG65" s="2"/>
      <c r="AH65" s="2"/>
      <c r="AJ65" s="58">
        <f t="shared" si="111"/>
        <v>0</v>
      </c>
      <c r="AK65" s="56">
        <f>COUNTIF(D65:AH65,$AJ$3)*$AK$3</f>
        <v>0</v>
      </c>
      <c r="AM65" s="116">
        <f t="shared" si="125"/>
        <v>0</v>
      </c>
      <c r="AN65" s="116">
        <f t="shared" si="126"/>
        <v>0</v>
      </c>
      <c r="AO65" s="117">
        <f t="shared" si="127"/>
        <v>0</v>
      </c>
      <c r="AP65" s="116">
        <f t="shared" si="128"/>
        <v>0</v>
      </c>
      <c r="AQ65" s="117">
        <f t="shared" si="129"/>
        <v>0</v>
      </c>
      <c r="AR65" s="116"/>
      <c r="AS65" s="32"/>
      <c r="AT65" s="236">
        <f t="shared" si="14"/>
        <v>0</v>
      </c>
      <c r="AU65" s="1">
        <f t="shared" si="117"/>
        <v>0</v>
      </c>
      <c r="AV65" s="183">
        <f t="shared" si="118"/>
        <v>0</v>
      </c>
      <c r="BS65" s="265">
        <f>SUMPRODUCT(($D65:$AH65="H1")*(WEEKDAY($D$46:$AH$46)=1))*$M$3+SUMPRODUCT(($D65:$AH65="H2")*(WEEKDAY($D$46:$AH$46)=1))*$M$4+SUMPRODUCT(($D65:$AH65="H3")*(WEEKDAY($D$46:$AH$46)=1))*$M$5+SUMPRODUCT(($D65:$AH65="SHR")*(WEEKDAY($D$46:$AH$46)=1))*$Y$3+SUMPRODUCT(($D65:$AH65="ChJ")*(WEEKDAY($D$46:$AH$46)=1))*$Y$4+SUMPRODUCT(($D65:$AH65="Ch")*(WEEKDAY($D$46:$AH$46)=1))*$Y$5+SUMPRODUCT(($D65:$AH65="Dj1")*(WEEKDAY($D$46:$AH$46)=1))*$AG$3+SUMPRODUCT(($D65:$AH65="Dj2")*(WEEKDAY($D$46:$AH$46)=1))*$AG$4+SUMPRODUCT(($D65:$AH65="Dj3")*(WEEKDAY($D$46:$AH$46)=1))*$AG$5</f>
        <v>0</v>
      </c>
      <c r="BT65" s="265">
        <f t="shared" si="120"/>
        <v>0</v>
      </c>
      <c r="BU65" s="265">
        <f t="shared" si="121"/>
        <v>0</v>
      </c>
    </row>
    <row r="66" spans="1:73" x14ac:dyDescent="0.2">
      <c r="A66" s="32"/>
      <c r="B66" s="4"/>
      <c r="C66" s="52" t="s">
        <v>75</v>
      </c>
      <c r="D66" s="103">
        <f>COUNTIF(D62:D65,$H$3)+COUNTIF(D62:D65,$H$4)+COUNTIF(D62:D65,$H$5)+COUNTIF(D62:D65,$P$3)+COUNTIF(D62:D65,$P$4)+COUNTIF(D62:D65,$P$5)+COUNTIF(D62:D65,$AB$3)+COUNTIF(D62:D65,$AB$4)+COUNTIF(D62:D65,$AB$5)</f>
        <v>0</v>
      </c>
      <c r="E66" s="103">
        <f t="shared" ref="E66:AH66" si="130">COUNTIF(E62:E65,$H$3)+COUNTIF(E62:E65,$H$4)+COUNTIF(E62:E65,$H$5)+COUNTIF(E62:E65,$P$3)+COUNTIF(E62:E65,$P$4)+COUNTIF(E62:E65,$P$5)+COUNTIF(E62:E65,$AB$3)+COUNTIF(E62:E65,$AB$4)+COUNTIF(E62:E65,$AB$5)</f>
        <v>0</v>
      </c>
      <c r="F66" s="103">
        <f t="shared" si="130"/>
        <v>0</v>
      </c>
      <c r="G66" s="103">
        <f t="shared" si="130"/>
        <v>0</v>
      </c>
      <c r="H66" s="103">
        <f t="shared" si="130"/>
        <v>0</v>
      </c>
      <c r="I66" s="103">
        <f t="shared" si="130"/>
        <v>0</v>
      </c>
      <c r="J66" s="103">
        <f t="shared" si="130"/>
        <v>0</v>
      </c>
      <c r="K66" s="103">
        <f t="shared" si="130"/>
        <v>0</v>
      </c>
      <c r="L66" s="103">
        <f t="shared" si="130"/>
        <v>0</v>
      </c>
      <c r="M66" s="103">
        <f t="shared" si="130"/>
        <v>0</v>
      </c>
      <c r="N66" s="103">
        <f t="shared" si="130"/>
        <v>0</v>
      </c>
      <c r="O66" s="103">
        <f t="shared" si="130"/>
        <v>0</v>
      </c>
      <c r="P66" s="103">
        <f t="shared" si="130"/>
        <v>0</v>
      </c>
      <c r="Q66" s="103">
        <f t="shared" si="130"/>
        <v>0</v>
      </c>
      <c r="R66" s="103">
        <f t="shared" si="130"/>
        <v>0</v>
      </c>
      <c r="S66" s="103">
        <f t="shared" si="130"/>
        <v>0</v>
      </c>
      <c r="T66" s="103">
        <f t="shared" si="130"/>
        <v>0</v>
      </c>
      <c r="U66" s="103">
        <f t="shared" si="130"/>
        <v>0</v>
      </c>
      <c r="V66" s="103">
        <f t="shared" si="130"/>
        <v>0</v>
      </c>
      <c r="W66" s="103">
        <f t="shared" si="130"/>
        <v>0</v>
      </c>
      <c r="X66" s="103">
        <f t="shared" si="130"/>
        <v>0</v>
      </c>
      <c r="Y66" s="103">
        <f t="shared" si="130"/>
        <v>0</v>
      </c>
      <c r="Z66" s="103">
        <f t="shared" si="130"/>
        <v>0</v>
      </c>
      <c r="AA66" s="103">
        <f t="shared" si="130"/>
        <v>0</v>
      </c>
      <c r="AB66" s="103">
        <f t="shared" si="130"/>
        <v>0</v>
      </c>
      <c r="AC66" s="103">
        <f t="shared" si="130"/>
        <v>0</v>
      </c>
      <c r="AD66" s="103">
        <f t="shared" si="130"/>
        <v>0</v>
      </c>
      <c r="AE66" s="103">
        <f t="shared" si="130"/>
        <v>0</v>
      </c>
      <c r="AF66" s="103">
        <f t="shared" si="130"/>
        <v>0</v>
      </c>
      <c r="AG66" s="103">
        <f t="shared" si="130"/>
        <v>0</v>
      </c>
      <c r="AH66" s="103">
        <f t="shared" si="130"/>
        <v>0</v>
      </c>
      <c r="AM66" s="120"/>
      <c r="AN66" s="120"/>
      <c r="AO66" s="120"/>
      <c r="AP66" s="120"/>
      <c r="AQ66" s="120"/>
      <c r="AR66" s="121"/>
      <c r="AS66" s="32"/>
      <c r="AT66" s="236"/>
      <c r="AU66" s="1"/>
      <c r="AV66" s="183"/>
    </row>
    <row r="67" spans="1:73" x14ac:dyDescent="0.2">
      <c r="A67" s="32"/>
      <c r="B67" s="4"/>
      <c r="C67" s="52" t="s">
        <v>76</v>
      </c>
      <c r="D67" s="103">
        <f>COUNTIF(D62:D65,$AJ$3)</f>
        <v>0</v>
      </c>
      <c r="E67" s="103">
        <f t="shared" ref="E67:AH67" si="131">COUNTIF(E62:E65,$AJ$3)</f>
        <v>0</v>
      </c>
      <c r="F67" s="103">
        <f t="shared" si="131"/>
        <v>0</v>
      </c>
      <c r="G67" s="103">
        <f t="shared" si="131"/>
        <v>0</v>
      </c>
      <c r="H67" s="103">
        <f t="shared" si="131"/>
        <v>0</v>
      </c>
      <c r="I67" s="103">
        <f t="shared" si="131"/>
        <v>0</v>
      </c>
      <c r="J67" s="103">
        <f t="shared" si="131"/>
        <v>0</v>
      </c>
      <c r="K67" s="103">
        <f t="shared" si="131"/>
        <v>0</v>
      </c>
      <c r="L67" s="103">
        <f t="shared" si="131"/>
        <v>0</v>
      </c>
      <c r="M67" s="103">
        <f t="shared" si="131"/>
        <v>0</v>
      </c>
      <c r="N67" s="103">
        <f t="shared" si="131"/>
        <v>0</v>
      </c>
      <c r="O67" s="103">
        <f t="shared" si="131"/>
        <v>0</v>
      </c>
      <c r="P67" s="103">
        <f t="shared" si="131"/>
        <v>0</v>
      </c>
      <c r="Q67" s="103">
        <f t="shared" si="131"/>
        <v>0</v>
      </c>
      <c r="R67" s="103">
        <f t="shared" si="131"/>
        <v>0</v>
      </c>
      <c r="S67" s="103">
        <f t="shared" si="131"/>
        <v>0</v>
      </c>
      <c r="T67" s="103">
        <f t="shared" si="131"/>
        <v>0</v>
      </c>
      <c r="U67" s="103">
        <f t="shared" si="131"/>
        <v>0</v>
      </c>
      <c r="V67" s="103">
        <f t="shared" si="131"/>
        <v>0</v>
      </c>
      <c r="W67" s="103">
        <f t="shared" si="131"/>
        <v>0</v>
      </c>
      <c r="X67" s="103">
        <f t="shared" si="131"/>
        <v>0</v>
      </c>
      <c r="Y67" s="103">
        <f t="shared" si="131"/>
        <v>0</v>
      </c>
      <c r="Z67" s="103">
        <f t="shared" si="131"/>
        <v>0</v>
      </c>
      <c r="AA67" s="103">
        <f t="shared" si="131"/>
        <v>0</v>
      </c>
      <c r="AB67" s="103">
        <f t="shared" si="131"/>
        <v>0</v>
      </c>
      <c r="AC67" s="103">
        <f t="shared" si="131"/>
        <v>0</v>
      </c>
      <c r="AD67" s="103">
        <f t="shared" si="131"/>
        <v>0</v>
      </c>
      <c r="AE67" s="103">
        <f t="shared" si="131"/>
        <v>0</v>
      </c>
      <c r="AF67" s="103">
        <f t="shared" si="131"/>
        <v>0</v>
      </c>
      <c r="AG67" s="103">
        <f t="shared" si="131"/>
        <v>0</v>
      </c>
      <c r="AH67" s="103">
        <f t="shared" si="131"/>
        <v>0</v>
      </c>
      <c r="AM67" s="120"/>
      <c r="AN67" s="120"/>
      <c r="AO67" s="120"/>
      <c r="AP67" s="120"/>
      <c r="AQ67" s="120"/>
      <c r="AR67" s="121"/>
      <c r="AS67" s="32"/>
      <c r="AT67" s="236"/>
      <c r="AU67" s="1"/>
      <c r="AV67" s="183"/>
    </row>
    <row r="68" spans="1:73" x14ac:dyDescent="0.2">
      <c r="A68" s="32"/>
      <c r="B68" s="4" t="s">
        <v>73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M68" s="120"/>
      <c r="AN68" s="120"/>
      <c r="AO68" s="120"/>
      <c r="AP68" s="120"/>
      <c r="AQ68" s="120"/>
      <c r="AR68" s="121"/>
      <c r="AS68" s="32"/>
      <c r="AT68" s="236"/>
      <c r="AU68" s="1"/>
      <c r="AV68" s="183"/>
    </row>
    <row r="69" spans="1:73" ht="15" customHeight="1" x14ac:dyDescent="0.2">
      <c r="A69" s="32"/>
      <c r="B69" s="26" t="s">
        <v>13</v>
      </c>
      <c r="C69" s="27" t="s">
        <v>3</v>
      </c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192" t="s">
        <v>122</v>
      </c>
      <c r="W69" s="192" t="s">
        <v>122</v>
      </c>
      <c r="X69" s="67" t="s">
        <v>22</v>
      </c>
      <c r="Y69" s="67" t="s">
        <v>22</v>
      </c>
      <c r="Z69" s="67" t="s">
        <v>22</v>
      </c>
      <c r="AA69" s="67" t="s">
        <v>22</v>
      </c>
      <c r="AB69" s="67" t="s">
        <v>22</v>
      </c>
      <c r="AC69" s="67" t="s">
        <v>22</v>
      </c>
      <c r="AD69" s="192" t="s">
        <v>122</v>
      </c>
      <c r="AE69" s="70"/>
      <c r="AF69" s="70"/>
      <c r="AG69" s="70"/>
      <c r="AH69" s="70"/>
      <c r="AJ69" s="57">
        <f>COUNTIF(D69:AH69,$H$3)*$M$3+COUNTIF(D69:AH69,$H$4)*$M$4+COUNTIF(D69:AH69,$H$5)*$M$5+COUNTIF(D69:AH69,$P$3)*$Y$3+COUNTIF(D69:AH69,$P$4)*$Y$4+COUNTIF(D69:AH69,$P$5)*$Y$5+COUNTIF(D69:AH69,$AB$3)*$AG$3+COUNTIF(D69:AH69,$AB$4)*$AG$4+COUNTIF(D69:AH69,$AB$5)*$AG$5</f>
        <v>0</v>
      </c>
      <c r="AK69" s="54">
        <f>COUNTIF(D69:AH69,$AJ$3)*$AK$3</f>
        <v>1.4583333333333333</v>
      </c>
      <c r="AM69" s="108">
        <f>COUNTIF(D69:I69,$H$3)*$M$3+COUNTIF(D69:I69,$H$4)*$M$4+COUNTIF(D69:I69,$H$5)*$M$5+COUNTIF(D69:I69,$P$3)*$Y$3+COUNTIF(D69:I69,$P$4)*$Y$4+COUNTIF(D69:I69,$P$5)*$Y$5+COUNTIF(D69:I69,$AB$3)*$AG$3+COUNTIF(D69:I69,$AB$4)*$AG$4+COUNTIF(D69:I69,$AB$5)*$AG$5</f>
        <v>0</v>
      </c>
      <c r="AN69" s="108">
        <f>COUNTIF(J69:P69,$H$3)*$M$3+COUNTIF(J69:P69,$H$4)*$M$4+COUNTIF(J69:P69,$H$5)*$M$5+COUNTIF(J69:P69,$P$3)*$Y$3+COUNTIF(J69:P69,$P$4)*$Y$4+COUNTIF(J69:P69,$P$5)*$Y$5+COUNTIF(J69:P69,$AB$3)*$AG$3+COUNTIF(J69:P69,$AB$4)*$AG$4+COUNTIF(J69:P69,$AB$5)*$AG$5</f>
        <v>0</v>
      </c>
      <c r="AO69" s="109">
        <f>COUNTIF(Q69:W69,$H$3)*$M$3+COUNTIF(Q69:W69,$H$4)*$M$4+COUNTIF(Q69:W69,$H$5)*$M$5+COUNTIF(Q69:W69,$P$3)*$Y$3+COUNTIF(Q69:W69,$P$4)*$Y$4+COUNTIF(Q69:W69,$P$5)*$Y$5+COUNTIF(Q69:W69,$AB$3)*$AG$3+COUNTIF(Q69:W69,$AB$4)*$AG$4+COUNTIF(Q69:W69,$AB$5)*$AG$5</f>
        <v>0</v>
      </c>
      <c r="AP69" s="108">
        <f>COUNTIF(X69:AD69,$H$3)*$M$3+COUNTIF(X69:AD69,$H$4)*$M$4+COUNTIF(X69:AD69,$H$5)*$M$5+COUNTIF(X69:AD69,$P$3)*$Y$3+COUNTIF(X69:AD69,$P$4)*$Y$4+COUNTIF(X69:AD69,$P$5)*$Y$5+COUNTIF(X69:AD69,$AB$3)*$AG$3+COUNTIF(X69:AD69,$AB$4)*$AG$4+COUNTIF(X69:AD69,$AB$5)*$AG$5</f>
        <v>0</v>
      </c>
      <c r="AQ69" s="109">
        <f>COUNTIF(AE69:AH69,$H$3)*$M$3+COUNTIF(AE69:AH69,$H$4)*$M$4+COUNTIF(AE69:AH69,$H$5)*$M$5+COUNTIF(AE69:AH69,$P$3)*$Y$3+COUNTIF(AE69:AH69,$P$4)*$Y$4+COUNTIF(AE69:AH69,$P$5)*$Y$5+COUNTIF(AE69:AH69,$AB$3)*$AG$3+COUNTIF(AE69:AH69,$AB$4)*$AG$4+COUNTIF(AE69:AH69,$AB$5)*$AG$5</f>
        <v>0</v>
      </c>
      <c r="AR69" s="108"/>
      <c r="AS69" s="32"/>
      <c r="AT69" s="236">
        <f t="shared" si="14"/>
        <v>0</v>
      </c>
      <c r="AU69" s="1">
        <f t="shared" si="117"/>
        <v>0</v>
      </c>
      <c r="AV69" s="183">
        <f t="shared" si="118"/>
        <v>0</v>
      </c>
      <c r="BS69" s="262">
        <f>SUMPRODUCT(($D69:$AH69="H1")*(WEEKDAY($D$46:$AH$46)=1))*$M$3+SUMPRODUCT(($D69:$AH69="H2")*(WEEKDAY($D$46:$AH$46)=1))*$M$4+SUMPRODUCT(($D69:$AH69="H3")*(WEEKDAY($D$46:$AH$46)=1))*$M$5+SUMPRODUCT(($D69:$AH69="SHR")*(WEEKDAY($D$46:$AH$46)=1))*$Y$3+SUMPRODUCT(($D69:$AH69="ChJ")*(WEEKDAY($D$46:$AH$46)=1))*$Y$4+SUMPRODUCT(($D69:$AH69="Ch")*(WEEKDAY($D$46:$AH$46)=1))*$Y$5+SUMPRODUCT(($D69:$AH69="Dj1")*(WEEKDAY($D$46:$AH$46)=1))*$AG$3+SUMPRODUCT(($D69:$AH69="Dj2")*(WEEKDAY($D$46:$AH$46)=1))*$AG$4+SUMPRODUCT(($D69:$AH69="Dj3")*(WEEKDAY($D$46:$AH$46)=1))*$AG$5</f>
        <v>0</v>
      </c>
      <c r="BT69" s="262">
        <f t="shared" si="120"/>
        <v>0</v>
      </c>
      <c r="BU69" s="262">
        <f t="shared" si="121"/>
        <v>0</v>
      </c>
    </row>
    <row r="70" spans="1:73" ht="15" customHeight="1" x14ac:dyDescent="0.2">
      <c r="A70" s="32"/>
      <c r="B70" s="26"/>
      <c r="C70" s="27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J70" s="58">
        <f t="shared" si="111"/>
        <v>0</v>
      </c>
      <c r="AK70" s="56">
        <f>COUNTIF(D70:AH70,$AJ$3)*$AK$3</f>
        <v>0</v>
      </c>
      <c r="AM70" s="116">
        <f>COUNTIF(D70:I70,$H$3)*$M$3+COUNTIF(D70:I70,$H$4)*$M$4+COUNTIF(D70:I70,$H$5)*$M$5+COUNTIF(D70:I70,$P$3)*$Y$3+COUNTIF(D70:I70,$P$4)*$Y$4+COUNTIF(D70:I70,$P$5)*$Y$5+COUNTIF(D70:I70,$AB$3)*$AG$3+COUNTIF(D70:I70,$AB$4)*$AG$4+COUNTIF(D70:I70,$AB$5)*$AG$5</f>
        <v>0</v>
      </c>
      <c r="AN70" s="116">
        <f>COUNTIF(J70:P70,$H$3)*$M$3+COUNTIF(J70:P70,$H$4)*$M$4+COUNTIF(J70:P70,$H$5)*$M$5+COUNTIF(J70:P70,$P$3)*$Y$3+COUNTIF(J70:P70,$P$4)*$Y$4+COUNTIF(J70:P70,$P$5)*$Y$5+COUNTIF(J70:P70,$AB$3)*$AG$3+COUNTIF(J70:P70,$AB$4)*$AG$4+COUNTIF(J70:P70,$AB$5)*$AG$5</f>
        <v>0</v>
      </c>
      <c r="AO70" s="117">
        <f>COUNTIF(Q70:W70,$H$3)*$M$3+COUNTIF(Q70:W70,$H$4)*$M$4+COUNTIF(Q70:W70,$H$5)*$M$5+COUNTIF(Q70:W70,$P$3)*$Y$3+COUNTIF(Q70:W70,$P$4)*$Y$4+COUNTIF(Q70:W70,$P$5)*$Y$5+COUNTIF(Q70:W70,$AB$3)*$AG$3+COUNTIF(Q70:W70,$AB$4)*$AG$4+COUNTIF(Q70:W70,$AB$5)*$AG$5</f>
        <v>0</v>
      </c>
      <c r="AP70" s="116">
        <f>COUNTIF(X70:AD70,$H$3)*$M$3+COUNTIF(X70:AD70,$H$4)*$M$4+COUNTIF(X70:AD70,$H$5)*$M$5+COUNTIF(X70:AD70,$P$3)*$Y$3+COUNTIF(X70:AD70,$P$4)*$Y$4+COUNTIF(X70:AD70,$P$5)*$Y$5+COUNTIF(X70:AD70,$AB$3)*$AG$3+COUNTIF(X70:AD70,$AB$4)*$AG$4+COUNTIF(X70:AD70,$AB$5)*$AG$5</f>
        <v>0</v>
      </c>
      <c r="AQ70" s="117">
        <f>COUNTIF(AE70:AH70,$H$3)*$M$3+COUNTIF(AE70:AH70,$H$4)*$M$4+COUNTIF(AE70:AH70,$H$5)*$M$5+COUNTIF(AE70:AH70,$P$3)*$Y$3+COUNTIF(AE70:AH70,$P$4)*$Y$4+COUNTIF(AE70:AH70,$P$5)*$Y$5+COUNTIF(AE70:AH70,$AB$3)*$AG$3+COUNTIF(AE70:AH70,$AB$4)*$AG$4+COUNTIF(AE70:AH70,$AB$5)*$AG$5</f>
        <v>0</v>
      </c>
      <c r="AR70" s="116"/>
      <c r="AS70" s="32"/>
      <c r="AT70" s="236">
        <f t="shared" si="14"/>
        <v>0</v>
      </c>
      <c r="AU70" s="1">
        <f t="shared" si="117"/>
        <v>0</v>
      </c>
      <c r="AV70" s="183">
        <f t="shared" si="118"/>
        <v>0</v>
      </c>
      <c r="BS70" s="265">
        <f>SUMPRODUCT(($D70:$AH70="H1")*(WEEKDAY($D$46:$AH$46)=1))*$M$3+SUMPRODUCT(($D70:$AH70="H2")*(WEEKDAY($D$46:$AH$46)=1))*$M$4+SUMPRODUCT(($D70:$AH70="H3")*(WEEKDAY($D$46:$AH$46)=1))*$M$5+SUMPRODUCT(($D70:$AH70="SHR")*(WEEKDAY($D$46:$AH$46)=1))*$Y$3+SUMPRODUCT(($D70:$AH70="ChJ")*(WEEKDAY($D$46:$AH$46)=1))*$Y$4+SUMPRODUCT(($D70:$AH70="Ch")*(WEEKDAY($D$46:$AH$46)=1))*$Y$5+SUMPRODUCT(($D70:$AH70="Dj1")*(WEEKDAY($D$46:$AH$46)=1))*$AG$3+SUMPRODUCT(($D70:$AH70="Dj2")*(WEEKDAY($D$46:$AH$46)=1))*$AG$4+SUMPRODUCT(($D70:$AH70="Dj3")*(WEEKDAY($D$46:$AH$46)=1))*$AG$5</f>
        <v>0</v>
      </c>
      <c r="BT70" s="265">
        <f t="shared" si="120"/>
        <v>0</v>
      </c>
      <c r="BU70" s="265">
        <f t="shared" si="121"/>
        <v>0</v>
      </c>
    </row>
    <row r="71" spans="1:73" x14ac:dyDescent="0.2">
      <c r="A71" s="32"/>
      <c r="B71" s="3"/>
      <c r="C71" s="126" t="s">
        <v>75</v>
      </c>
      <c r="D71" s="127">
        <f>COUNTIF(D69:D70,$H$3)+COUNTIF(D69:D70,$H$4)+COUNTIF(D69:D70,$H$5)+COUNTIF(D69:D70,$P$3)+COUNTIF(D69:D70,$P$4)+COUNTIF(D69:D70,$P$5)+COUNTIF(D69:D70,$AB$3)+COUNTIF(D69:D70,$AB$4)+COUNTIF(D69:D70,$AB$5)</f>
        <v>0</v>
      </c>
      <c r="E71" s="127">
        <f t="shared" ref="E71:AH71" si="132">COUNTIF(E69:E70,$H$3)+COUNTIF(E69:E70,$H$4)+COUNTIF(E69:E70,$H$5)+COUNTIF(E69:E70,$P$3)+COUNTIF(E69:E70,$P$4)+COUNTIF(E69:E70,$P$5)+COUNTIF(E69:E70,$AB$3)+COUNTIF(E69:E70,$AB$4)+COUNTIF(E69:E70,$AB$5)</f>
        <v>0</v>
      </c>
      <c r="F71" s="127">
        <f t="shared" si="132"/>
        <v>0</v>
      </c>
      <c r="G71" s="127">
        <f t="shared" si="132"/>
        <v>0</v>
      </c>
      <c r="H71" s="127">
        <f t="shared" si="132"/>
        <v>0</v>
      </c>
      <c r="I71" s="127">
        <f t="shared" si="132"/>
        <v>0</v>
      </c>
      <c r="J71" s="127">
        <f t="shared" si="132"/>
        <v>0</v>
      </c>
      <c r="K71" s="127">
        <f t="shared" si="132"/>
        <v>0</v>
      </c>
      <c r="L71" s="127">
        <f t="shared" si="132"/>
        <v>0</v>
      </c>
      <c r="M71" s="127">
        <f t="shared" si="132"/>
        <v>0</v>
      </c>
      <c r="N71" s="127">
        <f t="shared" si="132"/>
        <v>0</v>
      </c>
      <c r="O71" s="127">
        <f t="shared" si="132"/>
        <v>0</v>
      </c>
      <c r="P71" s="127">
        <f t="shared" si="132"/>
        <v>0</v>
      </c>
      <c r="Q71" s="127">
        <f t="shared" si="132"/>
        <v>0</v>
      </c>
      <c r="R71" s="127">
        <f t="shared" si="132"/>
        <v>0</v>
      </c>
      <c r="S71" s="127">
        <f t="shared" si="132"/>
        <v>0</v>
      </c>
      <c r="T71" s="127">
        <f t="shared" si="132"/>
        <v>0</v>
      </c>
      <c r="U71" s="127">
        <f t="shared" si="132"/>
        <v>0</v>
      </c>
      <c r="V71" s="127">
        <f t="shared" si="132"/>
        <v>0</v>
      </c>
      <c r="W71" s="127">
        <f t="shared" si="132"/>
        <v>0</v>
      </c>
      <c r="X71" s="127">
        <f t="shared" si="132"/>
        <v>0</v>
      </c>
      <c r="Y71" s="127">
        <f t="shared" si="132"/>
        <v>0</v>
      </c>
      <c r="Z71" s="127">
        <f t="shared" si="132"/>
        <v>0</v>
      </c>
      <c r="AA71" s="127">
        <f t="shared" si="132"/>
        <v>0</v>
      </c>
      <c r="AB71" s="127">
        <f t="shared" si="132"/>
        <v>0</v>
      </c>
      <c r="AC71" s="127">
        <f t="shared" si="132"/>
        <v>0</v>
      </c>
      <c r="AD71" s="127">
        <f t="shared" si="132"/>
        <v>0</v>
      </c>
      <c r="AE71" s="127">
        <f t="shared" si="132"/>
        <v>0</v>
      </c>
      <c r="AF71" s="127">
        <f t="shared" si="132"/>
        <v>0</v>
      </c>
      <c r="AG71" s="127">
        <f t="shared" si="132"/>
        <v>0</v>
      </c>
      <c r="AH71" s="127">
        <f t="shared" si="132"/>
        <v>0</v>
      </c>
      <c r="AS71" s="32"/>
      <c r="AT71" s="236"/>
      <c r="AU71" s="1"/>
      <c r="AV71" s="183"/>
    </row>
    <row r="72" spans="1:73" ht="13.5" thickBot="1" x14ac:dyDescent="0.25">
      <c r="A72" s="32"/>
      <c r="B72" s="104"/>
      <c r="C72" s="105" t="s">
        <v>76</v>
      </c>
      <c r="D72" s="106">
        <f>COUNTIF(D69:D70,$AJ$3)</f>
        <v>0</v>
      </c>
      <c r="E72" s="106">
        <f t="shared" ref="E72:AH72" si="133">COUNTIF(E69:E70,$AJ$3)</f>
        <v>0</v>
      </c>
      <c r="F72" s="106">
        <f t="shared" si="133"/>
        <v>0</v>
      </c>
      <c r="G72" s="106">
        <f t="shared" si="133"/>
        <v>0</v>
      </c>
      <c r="H72" s="106">
        <f t="shared" si="133"/>
        <v>0</v>
      </c>
      <c r="I72" s="106">
        <f t="shared" si="133"/>
        <v>0</v>
      </c>
      <c r="J72" s="106">
        <f t="shared" si="133"/>
        <v>0</v>
      </c>
      <c r="K72" s="106">
        <f t="shared" si="133"/>
        <v>0</v>
      </c>
      <c r="L72" s="106">
        <f t="shared" si="133"/>
        <v>0</v>
      </c>
      <c r="M72" s="106">
        <f t="shared" si="133"/>
        <v>0</v>
      </c>
      <c r="N72" s="106">
        <f t="shared" si="133"/>
        <v>0</v>
      </c>
      <c r="O72" s="106">
        <f t="shared" si="133"/>
        <v>0</v>
      </c>
      <c r="P72" s="106">
        <f t="shared" si="133"/>
        <v>0</v>
      </c>
      <c r="Q72" s="106">
        <f t="shared" si="133"/>
        <v>0</v>
      </c>
      <c r="R72" s="106">
        <f t="shared" si="133"/>
        <v>0</v>
      </c>
      <c r="S72" s="106">
        <f t="shared" si="133"/>
        <v>0</v>
      </c>
      <c r="T72" s="106">
        <f t="shared" si="133"/>
        <v>0</v>
      </c>
      <c r="U72" s="106">
        <f t="shared" si="133"/>
        <v>0</v>
      </c>
      <c r="V72" s="106">
        <f t="shared" si="133"/>
        <v>0</v>
      </c>
      <c r="W72" s="106">
        <f t="shared" si="133"/>
        <v>0</v>
      </c>
      <c r="X72" s="106">
        <f t="shared" si="133"/>
        <v>1</v>
      </c>
      <c r="Y72" s="106">
        <f t="shared" si="133"/>
        <v>1</v>
      </c>
      <c r="Z72" s="106">
        <f t="shared" si="133"/>
        <v>1</v>
      </c>
      <c r="AA72" s="106">
        <f t="shared" si="133"/>
        <v>1</v>
      </c>
      <c r="AB72" s="106">
        <f t="shared" si="133"/>
        <v>1</v>
      </c>
      <c r="AC72" s="106">
        <f t="shared" si="133"/>
        <v>1</v>
      </c>
      <c r="AD72" s="106">
        <f t="shared" si="133"/>
        <v>0</v>
      </c>
      <c r="AE72" s="106">
        <f t="shared" si="133"/>
        <v>0</v>
      </c>
      <c r="AF72" s="106">
        <f t="shared" si="133"/>
        <v>0</v>
      </c>
      <c r="AG72" s="106">
        <f t="shared" si="133"/>
        <v>0</v>
      </c>
      <c r="AH72" s="106">
        <f t="shared" si="133"/>
        <v>0</v>
      </c>
      <c r="AJ72" s="155" t="s">
        <v>102</v>
      </c>
      <c r="AK72" s="147"/>
      <c r="AL72" s="152" t="s">
        <v>104</v>
      </c>
      <c r="AM72" s="147"/>
      <c r="AN72" s="147"/>
      <c r="AO72" s="147"/>
      <c r="AP72" s="147"/>
      <c r="AQ72" s="148"/>
      <c r="AS72" s="32"/>
      <c r="AT72" s="236"/>
    </row>
    <row r="73" spans="1:73" ht="15" customHeight="1" x14ac:dyDescent="0.2">
      <c r="A73" s="32"/>
      <c r="B73" s="145" t="s">
        <v>94</v>
      </c>
      <c r="C73" s="92"/>
      <c r="D73" s="93">
        <f>D59</f>
        <v>0</v>
      </c>
      <c r="E73" s="93">
        <f>E59</f>
        <v>0</v>
      </c>
      <c r="F73" s="93">
        <f t="shared" ref="F73:AH73" si="134">F59</f>
        <v>0</v>
      </c>
      <c r="G73" s="93">
        <f t="shared" si="134"/>
        <v>0</v>
      </c>
      <c r="H73" s="93">
        <f t="shared" si="134"/>
        <v>0</v>
      </c>
      <c r="I73" s="93">
        <f t="shared" si="134"/>
        <v>0</v>
      </c>
      <c r="J73" s="93">
        <f t="shared" si="134"/>
        <v>0</v>
      </c>
      <c r="K73" s="93">
        <f t="shared" si="134"/>
        <v>0</v>
      </c>
      <c r="L73" s="93">
        <f t="shared" si="134"/>
        <v>0</v>
      </c>
      <c r="M73" s="93">
        <f t="shared" si="134"/>
        <v>0</v>
      </c>
      <c r="N73" s="93">
        <f t="shared" si="134"/>
        <v>0</v>
      </c>
      <c r="O73" s="93">
        <f t="shared" si="134"/>
        <v>0</v>
      </c>
      <c r="P73" s="93">
        <f t="shared" si="134"/>
        <v>0</v>
      </c>
      <c r="Q73" s="93">
        <f t="shared" si="134"/>
        <v>0</v>
      </c>
      <c r="R73" s="93">
        <f t="shared" si="134"/>
        <v>0</v>
      </c>
      <c r="S73" s="93">
        <f t="shared" si="134"/>
        <v>0</v>
      </c>
      <c r="T73" s="93">
        <f t="shared" si="134"/>
        <v>0</v>
      </c>
      <c r="U73" s="93">
        <f t="shared" si="134"/>
        <v>0</v>
      </c>
      <c r="V73" s="93">
        <f t="shared" si="134"/>
        <v>0</v>
      </c>
      <c r="W73" s="93">
        <f t="shared" si="134"/>
        <v>0</v>
      </c>
      <c r="X73" s="93">
        <f t="shared" si="134"/>
        <v>0</v>
      </c>
      <c r="Y73" s="93">
        <f t="shared" si="134"/>
        <v>0</v>
      </c>
      <c r="Z73" s="93">
        <f t="shared" si="134"/>
        <v>0</v>
      </c>
      <c r="AA73" s="93">
        <f t="shared" si="134"/>
        <v>0</v>
      </c>
      <c r="AB73" s="93">
        <f t="shared" si="134"/>
        <v>0</v>
      </c>
      <c r="AC73" s="93">
        <f t="shared" si="134"/>
        <v>0</v>
      </c>
      <c r="AD73" s="93">
        <f t="shared" si="134"/>
        <v>0</v>
      </c>
      <c r="AE73" s="93">
        <f t="shared" si="134"/>
        <v>0</v>
      </c>
      <c r="AF73" s="93">
        <f t="shared" si="134"/>
        <v>0</v>
      </c>
      <c r="AG73" s="93">
        <f t="shared" si="134"/>
        <v>0</v>
      </c>
      <c r="AH73" s="93">
        <f t="shared" si="134"/>
        <v>0</v>
      </c>
      <c r="AJ73" s="156" t="s">
        <v>106</v>
      </c>
      <c r="AK73" s="5"/>
      <c r="AL73" s="153" t="s">
        <v>103</v>
      </c>
      <c r="AM73" s="5"/>
      <c r="AN73" s="5"/>
      <c r="AO73" s="5"/>
      <c r="AP73" s="5"/>
      <c r="AQ73" s="149"/>
      <c r="AS73" s="32"/>
      <c r="AT73" s="236"/>
    </row>
    <row r="74" spans="1:73" ht="15" customHeight="1" x14ac:dyDescent="0.2">
      <c r="A74" s="32"/>
      <c r="B74" s="145" t="s">
        <v>95</v>
      </c>
      <c r="C74" s="92"/>
      <c r="D74" s="93">
        <f>D66</f>
        <v>0</v>
      </c>
      <c r="E74" s="93">
        <f t="shared" ref="E74:AH74" si="135">E66</f>
        <v>0</v>
      </c>
      <c r="F74" s="93">
        <f t="shared" si="135"/>
        <v>0</v>
      </c>
      <c r="G74" s="93">
        <f t="shared" si="135"/>
        <v>0</v>
      </c>
      <c r="H74" s="93">
        <f t="shared" si="135"/>
        <v>0</v>
      </c>
      <c r="I74" s="93">
        <f t="shared" si="135"/>
        <v>0</v>
      </c>
      <c r="J74" s="93">
        <f t="shared" si="135"/>
        <v>0</v>
      </c>
      <c r="K74" s="93">
        <f t="shared" si="135"/>
        <v>0</v>
      </c>
      <c r="L74" s="93">
        <f t="shared" si="135"/>
        <v>0</v>
      </c>
      <c r="M74" s="93">
        <f t="shared" si="135"/>
        <v>0</v>
      </c>
      <c r="N74" s="93">
        <f t="shared" si="135"/>
        <v>0</v>
      </c>
      <c r="O74" s="93">
        <f t="shared" si="135"/>
        <v>0</v>
      </c>
      <c r="P74" s="93">
        <f t="shared" si="135"/>
        <v>0</v>
      </c>
      <c r="Q74" s="93">
        <f t="shared" si="135"/>
        <v>0</v>
      </c>
      <c r="R74" s="93">
        <f t="shared" si="135"/>
        <v>0</v>
      </c>
      <c r="S74" s="93">
        <f t="shared" si="135"/>
        <v>0</v>
      </c>
      <c r="T74" s="93">
        <f t="shared" si="135"/>
        <v>0</v>
      </c>
      <c r="U74" s="93">
        <f t="shared" si="135"/>
        <v>0</v>
      </c>
      <c r="V74" s="93">
        <f t="shared" si="135"/>
        <v>0</v>
      </c>
      <c r="W74" s="93">
        <f t="shared" si="135"/>
        <v>0</v>
      </c>
      <c r="X74" s="93">
        <f t="shared" si="135"/>
        <v>0</v>
      </c>
      <c r="Y74" s="93">
        <f t="shared" si="135"/>
        <v>0</v>
      </c>
      <c r="Z74" s="93">
        <f t="shared" si="135"/>
        <v>0</v>
      </c>
      <c r="AA74" s="93">
        <f t="shared" si="135"/>
        <v>0</v>
      </c>
      <c r="AB74" s="93">
        <f t="shared" si="135"/>
        <v>0</v>
      </c>
      <c r="AC74" s="93">
        <f t="shared" si="135"/>
        <v>0</v>
      </c>
      <c r="AD74" s="93">
        <f t="shared" si="135"/>
        <v>0</v>
      </c>
      <c r="AE74" s="93">
        <f t="shared" si="135"/>
        <v>0</v>
      </c>
      <c r="AF74" s="93">
        <f t="shared" si="135"/>
        <v>0</v>
      </c>
      <c r="AG74" s="93">
        <f t="shared" si="135"/>
        <v>0</v>
      </c>
      <c r="AH74" s="93">
        <f t="shared" si="135"/>
        <v>0</v>
      </c>
      <c r="AJ74" s="156" t="s">
        <v>136</v>
      </c>
      <c r="AK74" s="5"/>
      <c r="AL74" s="153" t="s">
        <v>100</v>
      </c>
      <c r="AM74" s="5"/>
      <c r="AN74" s="5"/>
      <c r="AO74" s="5"/>
      <c r="AP74" s="5"/>
      <c r="AQ74" s="149"/>
      <c r="AS74" s="32"/>
      <c r="AT74" s="236"/>
    </row>
    <row r="75" spans="1:73" ht="15" customHeight="1" x14ac:dyDescent="0.2">
      <c r="A75" s="32"/>
      <c r="B75" s="145" t="s">
        <v>92</v>
      </c>
      <c r="C75" s="92"/>
      <c r="D75" s="93">
        <f>D71</f>
        <v>0</v>
      </c>
      <c r="E75" s="93">
        <f t="shared" ref="E75:AH75" si="136">E71</f>
        <v>0</v>
      </c>
      <c r="F75" s="93">
        <f t="shared" si="136"/>
        <v>0</v>
      </c>
      <c r="G75" s="93">
        <f t="shared" si="136"/>
        <v>0</v>
      </c>
      <c r="H75" s="93">
        <f t="shared" si="136"/>
        <v>0</v>
      </c>
      <c r="I75" s="93">
        <f t="shared" si="136"/>
        <v>0</v>
      </c>
      <c r="J75" s="93">
        <f t="shared" si="136"/>
        <v>0</v>
      </c>
      <c r="K75" s="93">
        <f t="shared" si="136"/>
        <v>0</v>
      </c>
      <c r="L75" s="93">
        <f t="shared" si="136"/>
        <v>0</v>
      </c>
      <c r="M75" s="93">
        <f t="shared" si="136"/>
        <v>0</v>
      </c>
      <c r="N75" s="93">
        <f t="shared" si="136"/>
        <v>0</v>
      </c>
      <c r="O75" s="93">
        <f t="shared" si="136"/>
        <v>0</v>
      </c>
      <c r="P75" s="93">
        <f t="shared" si="136"/>
        <v>0</v>
      </c>
      <c r="Q75" s="93">
        <f t="shared" si="136"/>
        <v>0</v>
      </c>
      <c r="R75" s="93">
        <f t="shared" si="136"/>
        <v>0</v>
      </c>
      <c r="S75" s="93">
        <f t="shared" si="136"/>
        <v>0</v>
      </c>
      <c r="T75" s="93">
        <f t="shared" si="136"/>
        <v>0</v>
      </c>
      <c r="U75" s="93">
        <f t="shared" si="136"/>
        <v>0</v>
      </c>
      <c r="V75" s="93">
        <f t="shared" si="136"/>
        <v>0</v>
      </c>
      <c r="W75" s="93">
        <f t="shared" si="136"/>
        <v>0</v>
      </c>
      <c r="X75" s="93">
        <f t="shared" si="136"/>
        <v>0</v>
      </c>
      <c r="Y75" s="93">
        <f t="shared" si="136"/>
        <v>0</v>
      </c>
      <c r="Z75" s="93">
        <f t="shared" si="136"/>
        <v>0</v>
      </c>
      <c r="AA75" s="93">
        <f t="shared" si="136"/>
        <v>0</v>
      </c>
      <c r="AB75" s="93">
        <f t="shared" si="136"/>
        <v>0</v>
      </c>
      <c r="AC75" s="93">
        <f t="shared" si="136"/>
        <v>0</v>
      </c>
      <c r="AD75" s="93">
        <f t="shared" si="136"/>
        <v>0</v>
      </c>
      <c r="AE75" s="93">
        <f t="shared" si="136"/>
        <v>0</v>
      </c>
      <c r="AF75" s="93">
        <f t="shared" si="136"/>
        <v>0</v>
      </c>
      <c r="AG75" s="93">
        <f t="shared" si="136"/>
        <v>0</v>
      </c>
      <c r="AH75" s="93">
        <f t="shared" si="136"/>
        <v>0</v>
      </c>
      <c r="AJ75" s="156" t="s">
        <v>107</v>
      </c>
      <c r="AK75" s="5"/>
      <c r="AL75" s="153" t="s">
        <v>101</v>
      </c>
      <c r="AM75" s="5"/>
      <c r="AN75" s="5"/>
      <c r="AO75" s="5"/>
      <c r="AP75" s="5"/>
      <c r="AQ75" s="149"/>
      <c r="AS75" s="32"/>
      <c r="AT75" s="236"/>
    </row>
    <row r="76" spans="1:73" ht="15" customHeight="1" x14ac:dyDescent="0.2">
      <c r="A76" s="32"/>
      <c r="B76" s="146" t="s">
        <v>77</v>
      </c>
      <c r="C76" s="91"/>
      <c r="D76" s="97">
        <f>D60+D67+D72</f>
        <v>0</v>
      </c>
      <c r="E76" s="97">
        <f t="shared" ref="E76:AH76" si="137">E60+E67+E72</f>
        <v>0</v>
      </c>
      <c r="F76" s="97">
        <f t="shared" si="137"/>
        <v>0</v>
      </c>
      <c r="G76" s="97">
        <f t="shared" si="137"/>
        <v>0</v>
      </c>
      <c r="H76" s="97">
        <f t="shared" si="137"/>
        <v>0</v>
      </c>
      <c r="I76" s="97">
        <f t="shared" si="137"/>
        <v>0</v>
      </c>
      <c r="J76" s="97">
        <f t="shared" si="137"/>
        <v>0</v>
      </c>
      <c r="K76" s="97">
        <f t="shared" si="137"/>
        <v>0</v>
      </c>
      <c r="L76" s="97">
        <f t="shared" si="137"/>
        <v>0</v>
      </c>
      <c r="M76" s="97">
        <f t="shared" si="137"/>
        <v>0</v>
      </c>
      <c r="N76" s="97">
        <f t="shared" si="137"/>
        <v>0</v>
      </c>
      <c r="O76" s="97">
        <f t="shared" si="137"/>
        <v>0</v>
      </c>
      <c r="P76" s="97">
        <f t="shared" si="137"/>
        <v>0</v>
      </c>
      <c r="Q76" s="97">
        <f t="shared" si="137"/>
        <v>0</v>
      </c>
      <c r="R76" s="97">
        <f t="shared" si="137"/>
        <v>0</v>
      </c>
      <c r="S76" s="97">
        <f t="shared" si="137"/>
        <v>0</v>
      </c>
      <c r="T76" s="97">
        <f t="shared" si="137"/>
        <v>0</v>
      </c>
      <c r="U76" s="97">
        <f t="shared" si="137"/>
        <v>0</v>
      </c>
      <c r="V76" s="97">
        <f t="shared" si="137"/>
        <v>0</v>
      </c>
      <c r="W76" s="97">
        <f t="shared" si="137"/>
        <v>0</v>
      </c>
      <c r="X76" s="97">
        <f t="shared" si="137"/>
        <v>1</v>
      </c>
      <c r="Y76" s="97">
        <f t="shared" si="137"/>
        <v>1</v>
      </c>
      <c r="Z76" s="97">
        <f t="shared" si="137"/>
        <v>1</v>
      </c>
      <c r="AA76" s="97">
        <f t="shared" si="137"/>
        <v>1</v>
      </c>
      <c r="AB76" s="97">
        <f t="shared" si="137"/>
        <v>1</v>
      </c>
      <c r="AC76" s="97">
        <f t="shared" si="137"/>
        <v>1</v>
      </c>
      <c r="AD76" s="97">
        <f t="shared" si="137"/>
        <v>0</v>
      </c>
      <c r="AE76" s="97">
        <f t="shared" si="137"/>
        <v>0</v>
      </c>
      <c r="AF76" s="97">
        <f t="shared" si="137"/>
        <v>0</v>
      </c>
      <c r="AG76" s="97">
        <f t="shared" si="137"/>
        <v>0</v>
      </c>
      <c r="AH76" s="97">
        <f t="shared" si="137"/>
        <v>0</v>
      </c>
      <c r="AJ76" s="157" t="s">
        <v>96</v>
      </c>
      <c r="AK76" s="150"/>
      <c r="AL76" s="154" t="s">
        <v>105</v>
      </c>
      <c r="AM76" s="150"/>
      <c r="AN76" s="150"/>
      <c r="AO76" s="150"/>
      <c r="AP76" s="150"/>
      <c r="AQ76" s="151"/>
      <c r="AS76" s="32"/>
      <c r="AT76" s="236"/>
    </row>
    <row r="77" spans="1:73" s="1" customFormat="1" ht="18" customHeight="1" x14ac:dyDescent="0.2">
      <c r="A77" s="33"/>
      <c r="B77" s="144" t="s">
        <v>93</v>
      </c>
      <c r="C77" s="143"/>
      <c r="D77" s="96">
        <f>D73+D74+D75</f>
        <v>0</v>
      </c>
      <c r="E77" s="96">
        <f t="shared" ref="E77:AH77" si="138">E73+E74+E75</f>
        <v>0</v>
      </c>
      <c r="F77" s="96">
        <f t="shared" si="138"/>
        <v>0</v>
      </c>
      <c r="G77" s="96">
        <f t="shared" si="138"/>
        <v>0</v>
      </c>
      <c r="H77" s="96">
        <f t="shared" si="138"/>
        <v>0</v>
      </c>
      <c r="I77" s="96">
        <f t="shared" si="138"/>
        <v>0</v>
      </c>
      <c r="J77" s="96">
        <f t="shared" si="138"/>
        <v>0</v>
      </c>
      <c r="K77" s="96">
        <f t="shared" si="138"/>
        <v>0</v>
      </c>
      <c r="L77" s="96">
        <f t="shared" si="138"/>
        <v>0</v>
      </c>
      <c r="M77" s="96">
        <f t="shared" si="138"/>
        <v>0</v>
      </c>
      <c r="N77" s="96">
        <f t="shared" si="138"/>
        <v>0</v>
      </c>
      <c r="O77" s="96">
        <f t="shared" si="138"/>
        <v>0</v>
      </c>
      <c r="P77" s="96">
        <f t="shared" si="138"/>
        <v>0</v>
      </c>
      <c r="Q77" s="96">
        <f t="shared" si="138"/>
        <v>0</v>
      </c>
      <c r="R77" s="96">
        <f t="shared" si="138"/>
        <v>0</v>
      </c>
      <c r="S77" s="96">
        <f t="shared" si="138"/>
        <v>0</v>
      </c>
      <c r="T77" s="96">
        <f t="shared" si="138"/>
        <v>0</v>
      </c>
      <c r="U77" s="96">
        <f t="shared" si="138"/>
        <v>0</v>
      </c>
      <c r="V77" s="96">
        <f t="shared" si="138"/>
        <v>0</v>
      </c>
      <c r="W77" s="96">
        <f t="shared" si="138"/>
        <v>0</v>
      </c>
      <c r="X77" s="96">
        <f t="shared" si="138"/>
        <v>0</v>
      </c>
      <c r="Y77" s="96">
        <f t="shared" si="138"/>
        <v>0</v>
      </c>
      <c r="Z77" s="96">
        <f t="shared" si="138"/>
        <v>0</v>
      </c>
      <c r="AA77" s="96">
        <f t="shared" si="138"/>
        <v>0</v>
      </c>
      <c r="AB77" s="96">
        <f t="shared" si="138"/>
        <v>0</v>
      </c>
      <c r="AC77" s="96">
        <f t="shared" si="138"/>
        <v>0</v>
      </c>
      <c r="AD77" s="96">
        <f t="shared" si="138"/>
        <v>0</v>
      </c>
      <c r="AE77" s="96">
        <f t="shared" si="138"/>
        <v>0</v>
      </c>
      <c r="AF77" s="96">
        <f>AF73+AF74+AF75</f>
        <v>0</v>
      </c>
      <c r="AG77" s="96">
        <f t="shared" si="138"/>
        <v>0</v>
      </c>
      <c r="AH77" s="96">
        <f t="shared" si="138"/>
        <v>0</v>
      </c>
      <c r="AS77" s="33"/>
      <c r="AT77" s="236"/>
      <c r="AV77" s="183"/>
    </row>
    <row r="78" spans="1:73" ht="6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236"/>
    </row>
    <row r="79" spans="1:73" x14ac:dyDescent="0.2">
      <c r="AT79" s="236"/>
    </row>
    <row r="80" spans="1:73" ht="9" customHeight="1" x14ac:dyDescent="0.2">
      <c r="A80" s="32"/>
      <c r="B80" s="32"/>
      <c r="C80" s="274" t="s">
        <v>140</v>
      </c>
      <c r="D80" s="271">
        <f t="shared" ref="D80:AH80" si="139">COUNTIF(Fer,D83)</f>
        <v>0</v>
      </c>
      <c r="E80" s="271">
        <f t="shared" si="139"/>
        <v>0</v>
      </c>
      <c r="F80" s="271">
        <f t="shared" si="139"/>
        <v>0</v>
      </c>
      <c r="G80" s="271">
        <f t="shared" si="139"/>
        <v>0</v>
      </c>
      <c r="H80" s="271">
        <f t="shared" si="139"/>
        <v>0</v>
      </c>
      <c r="I80" s="271">
        <f t="shared" si="139"/>
        <v>0</v>
      </c>
      <c r="J80" s="271">
        <f t="shared" si="139"/>
        <v>0</v>
      </c>
      <c r="K80" s="271">
        <f t="shared" si="139"/>
        <v>0</v>
      </c>
      <c r="L80" s="271">
        <f t="shared" si="139"/>
        <v>0</v>
      </c>
      <c r="M80" s="271">
        <f t="shared" si="139"/>
        <v>0</v>
      </c>
      <c r="N80" s="271">
        <f t="shared" si="139"/>
        <v>0</v>
      </c>
      <c r="O80" s="271">
        <f t="shared" si="139"/>
        <v>0</v>
      </c>
      <c r="P80" s="271">
        <f t="shared" si="139"/>
        <v>0</v>
      </c>
      <c r="Q80" s="271">
        <f t="shared" si="139"/>
        <v>0</v>
      </c>
      <c r="R80" s="271">
        <f t="shared" si="139"/>
        <v>0</v>
      </c>
      <c r="S80" s="271">
        <f t="shared" si="139"/>
        <v>0</v>
      </c>
      <c r="T80" s="271">
        <f t="shared" si="139"/>
        <v>0</v>
      </c>
      <c r="U80" s="271">
        <f t="shared" si="139"/>
        <v>0</v>
      </c>
      <c r="V80" s="271">
        <f t="shared" si="139"/>
        <v>0</v>
      </c>
      <c r="W80" s="271">
        <f t="shared" si="139"/>
        <v>0</v>
      </c>
      <c r="X80" s="271">
        <f t="shared" si="139"/>
        <v>0</v>
      </c>
      <c r="Y80" s="271">
        <f t="shared" si="139"/>
        <v>0</v>
      </c>
      <c r="Z80" s="271">
        <f t="shared" si="139"/>
        <v>0</v>
      </c>
      <c r="AA80" s="271">
        <f t="shared" si="139"/>
        <v>0</v>
      </c>
      <c r="AB80" s="271">
        <f t="shared" si="139"/>
        <v>0</v>
      </c>
      <c r="AC80" s="271">
        <f t="shared" si="139"/>
        <v>0</v>
      </c>
      <c r="AD80" s="271">
        <f t="shared" si="139"/>
        <v>0</v>
      </c>
      <c r="AE80" s="271">
        <f t="shared" si="139"/>
        <v>0</v>
      </c>
      <c r="AF80" s="271">
        <f t="shared" si="139"/>
        <v>0</v>
      </c>
      <c r="AG80" s="271">
        <f t="shared" si="139"/>
        <v>0</v>
      </c>
      <c r="AH80" s="271">
        <f t="shared" si="139"/>
        <v>0</v>
      </c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236"/>
    </row>
    <row r="81" spans="1:73" x14ac:dyDescent="0.2">
      <c r="A81" s="32"/>
      <c r="B81" s="61"/>
      <c r="C81" s="62" t="s">
        <v>70</v>
      </c>
      <c r="D81" s="63" t="str">
        <f>IF(D82="","",IF(WEEKDAY(D82,2)=1,_xlfn.ISOWEEKNUM(D82),""))</f>
        <v/>
      </c>
      <c r="E81" s="64" t="str">
        <f t="shared" ref="E81:AH81" si="140">IF(E82="","",IF(WEEKDAY(E82,2)=1,_xlfn.ISOWEEKNUM(E82),""))</f>
        <v/>
      </c>
      <c r="F81" s="64" t="str">
        <f t="shared" si="140"/>
        <v/>
      </c>
      <c r="G81" s="64">
        <f t="shared" si="140"/>
        <v>23</v>
      </c>
      <c r="H81" s="64" t="str">
        <f t="shared" si="140"/>
        <v/>
      </c>
      <c r="I81" s="64" t="str">
        <f t="shared" si="140"/>
        <v/>
      </c>
      <c r="J81" s="64" t="str">
        <f t="shared" si="140"/>
        <v/>
      </c>
      <c r="K81" s="64" t="str">
        <f t="shared" si="140"/>
        <v/>
      </c>
      <c r="L81" s="64" t="str">
        <f t="shared" si="140"/>
        <v/>
      </c>
      <c r="M81" s="64" t="str">
        <f t="shared" si="140"/>
        <v/>
      </c>
      <c r="N81" s="64">
        <f t="shared" si="140"/>
        <v>24</v>
      </c>
      <c r="O81" s="64" t="str">
        <f t="shared" si="140"/>
        <v/>
      </c>
      <c r="P81" s="64" t="str">
        <f t="shared" si="140"/>
        <v/>
      </c>
      <c r="Q81" s="64" t="str">
        <f t="shared" si="140"/>
        <v/>
      </c>
      <c r="R81" s="64" t="str">
        <f t="shared" si="140"/>
        <v/>
      </c>
      <c r="S81" s="64" t="str">
        <f t="shared" si="140"/>
        <v/>
      </c>
      <c r="T81" s="64" t="str">
        <f t="shared" si="140"/>
        <v/>
      </c>
      <c r="U81" s="64">
        <f t="shared" si="140"/>
        <v>25</v>
      </c>
      <c r="V81" s="64" t="str">
        <f t="shared" si="140"/>
        <v/>
      </c>
      <c r="W81" s="64" t="str">
        <f t="shared" si="140"/>
        <v/>
      </c>
      <c r="X81" s="64" t="str">
        <f t="shared" si="140"/>
        <v/>
      </c>
      <c r="Y81" s="64" t="str">
        <f t="shared" si="140"/>
        <v/>
      </c>
      <c r="Z81" s="64" t="str">
        <f t="shared" si="140"/>
        <v/>
      </c>
      <c r="AA81" s="64" t="str">
        <f t="shared" si="140"/>
        <v/>
      </c>
      <c r="AB81" s="64">
        <f t="shared" si="140"/>
        <v>26</v>
      </c>
      <c r="AC81" s="64" t="str">
        <f t="shared" si="140"/>
        <v/>
      </c>
      <c r="AD81" s="64" t="str">
        <f t="shared" si="140"/>
        <v/>
      </c>
      <c r="AE81" s="64" t="str">
        <f t="shared" si="140"/>
        <v/>
      </c>
      <c r="AF81" s="64" t="str">
        <f t="shared" si="140"/>
        <v/>
      </c>
      <c r="AG81" s="64" t="str">
        <f t="shared" si="140"/>
        <v/>
      </c>
      <c r="AH81" s="65" t="str">
        <f t="shared" si="140"/>
        <v/>
      </c>
      <c r="AJ81" s="321" t="s">
        <v>74</v>
      </c>
      <c r="AK81" s="318" t="s">
        <v>22</v>
      </c>
      <c r="AM81" s="316" t="s">
        <v>43</v>
      </c>
      <c r="AN81" s="316" t="s">
        <v>44</v>
      </c>
      <c r="AO81" s="316" t="s">
        <v>45</v>
      </c>
      <c r="AP81" s="316" t="s">
        <v>46</v>
      </c>
      <c r="AQ81" s="316" t="s">
        <v>47</v>
      </c>
      <c r="AR81" s="316"/>
      <c r="AS81" s="32"/>
      <c r="AT81" s="236"/>
    </row>
    <row r="82" spans="1:73" ht="14.25" x14ac:dyDescent="0.2">
      <c r="A82" s="32"/>
      <c r="B82" s="324">
        <f>D82</f>
        <v>43252</v>
      </c>
      <c r="C82" s="325"/>
      <c r="D82" s="42">
        <f>AH46+1</f>
        <v>43252</v>
      </c>
      <c r="E82" s="42">
        <f>D82+1</f>
        <v>43253</v>
      </c>
      <c r="F82" s="42">
        <f t="shared" ref="F82:F83" si="141">E82+1</f>
        <v>43254</v>
      </c>
      <c r="G82" s="42">
        <f t="shared" ref="G82:G83" si="142">F82+1</f>
        <v>43255</v>
      </c>
      <c r="H82" s="42">
        <f t="shared" ref="H82:H83" si="143">G82+1</f>
        <v>43256</v>
      </c>
      <c r="I82" s="42">
        <f t="shared" ref="I82:I83" si="144">H82+1</f>
        <v>43257</v>
      </c>
      <c r="J82" s="42">
        <f t="shared" ref="J82:J83" si="145">I82+1</f>
        <v>43258</v>
      </c>
      <c r="K82" s="42">
        <f t="shared" ref="K82:K83" si="146">J82+1</f>
        <v>43259</v>
      </c>
      <c r="L82" s="42">
        <f t="shared" ref="L82:L83" si="147">K82+1</f>
        <v>43260</v>
      </c>
      <c r="M82" s="42">
        <f t="shared" ref="M82:M83" si="148">L82+1</f>
        <v>43261</v>
      </c>
      <c r="N82" s="42">
        <f t="shared" ref="N82:N83" si="149">M82+1</f>
        <v>43262</v>
      </c>
      <c r="O82" s="42">
        <f t="shared" ref="O82:O83" si="150">N82+1</f>
        <v>43263</v>
      </c>
      <c r="P82" s="42">
        <f t="shared" ref="P82:P83" si="151">O82+1</f>
        <v>43264</v>
      </c>
      <c r="Q82" s="42">
        <f t="shared" ref="Q82:Q83" si="152">P82+1</f>
        <v>43265</v>
      </c>
      <c r="R82" s="42">
        <f t="shared" ref="R82:R83" si="153">Q82+1</f>
        <v>43266</v>
      </c>
      <c r="S82" s="42">
        <f t="shared" ref="S82:S83" si="154">R82+1</f>
        <v>43267</v>
      </c>
      <c r="T82" s="42">
        <f t="shared" ref="T82:T83" si="155">S82+1</f>
        <v>43268</v>
      </c>
      <c r="U82" s="42">
        <f t="shared" ref="U82:U83" si="156">T82+1</f>
        <v>43269</v>
      </c>
      <c r="V82" s="42">
        <f t="shared" ref="V82:V83" si="157">U82+1</f>
        <v>43270</v>
      </c>
      <c r="W82" s="42">
        <f t="shared" ref="W82:W83" si="158">V82+1</f>
        <v>43271</v>
      </c>
      <c r="X82" s="42">
        <f t="shared" ref="X82:X83" si="159">W82+1</f>
        <v>43272</v>
      </c>
      <c r="Y82" s="42">
        <f t="shared" ref="Y82:Y83" si="160">X82+1</f>
        <v>43273</v>
      </c>
      <c r="Z82" s="42">
        <f t="shared" ref="Z82:Z83" si="161">Y82+1</f>
        <v>43274</v>
      </c>
      <c r="AA82" s="42">
        <f t="shared" ref="AA82:AA83" si="162">Z82+1</f>
        <v>43275</v>
      </c>
      <c r="AB82" s="42">
        <f t="shared" ref="AB82:AB83" si="163">AA82+1</f>
        <v>43276</v>
      </c>
      <c r="AC82" s="42">
        <f t="shared" ref="AC82:AC83" si="164">AB82+1</f>
        <v>43277</v>
      </c>
      <c r="AD82" s="42">
        <f t="shared" ref="AD82:AD83" si="165">AC82+1</f>
        <v>43278</v>
      </c>
      <c r="AE82" s="42">
        <f t="shared" ref="AE82:AE83" si="166">AD82+1</f>
        <v>43279</v>
      </c>
      <c r="AF82" s="42">
        <f t="shared" ref="AF82:AF83" si="167">AE82+1</f>
        <v>43280</v>
      </c>
      <c r="AG82" s="42">
        <f t="shared" ref="AG82:AG83" si="168">AF82+1</f>
        <v>43281</v>
      </c>
      <c r="AH82" s="72">
        <f t="shared" ref="AH82:AH83" si="169">AG82+1</f>
        <v>43282</v>
      </c>
      <c r="AJ82" s="322"/>
      <c r="AK82" s="319"/>
      <c r="AM82" s="316"/>
      <c r="AN82" s="316"/>
      <c r="AO82" s="316"/>
      <c r="AP82" s="316"/>
      <c r="AQ82" s="316"/>
      <c r="AR82" s="316"/>
      <c r="AS82" s="32"/>
      <c r="AT82" s="236"/>
      <c r="BS82" s="276" t="s">
        <v>137</v>
      </c>
      <c r="BT82" s="276" t="s">
        <v>138</v>
      </c>
      <c r="BU82" s="278" t="s">
        <v>139</v>
      </c>
    </row>
    <row r="83" spans="1:73" x14ac:dyDescent="0.2">
      <c r="A83" s="32"/>
      <c r="B83" s="4" t="s">
        <v>71</v>
      </c>
      <c r="C83" s="5"/>
      <c r="D83" s="44">
        <f>AH47+1</f>
        <v>43252</v>
      </c>
      <c r="E83" s="44">
        <f>D83+1</f>
        <v>43253</v>
      </c>
      <c r="F83" s="44">
        <f t="shared" si="141"/>
        <v>43254</v>
      </c>
      <c r="G83" s="44">
        <f t="shared" si="142"/>
        <v>43255</v>
      </c>
      <c r="H83" s="44">
        <f t="shared" si="143"/>
        <v>43256</v>
      </c>
      <c r="I83" s="44">
        <f t="shared" si="144"/>
        <v>43257</v>
      </c>
      <c r="J83" s="44">
        <f t="shared" si="145"/>
        <v>43258</v>
      </c>
      <c r="K83" s="44">
        <f t="shared" si="146"/>
        <v>43259</v>
      </c>
      <c r="L83" s="44">
        <f t="shared" si="147"/>
        <v>43260</v>
      </c>
      <c r="M83" s="44">
        <f t="shared" si="148"/>
        <v>43261</v>
      </c>
      <c r="N83" s="44">
        <f t="shared" si="149"/>
        <v>43262</v>
      </c>
      <c r="O83" s="44">
        <f t="shared" si="150"/>
        <v>43263</v>
      </c>
      <c r="P83" s="44">
        <f t="shared" si="151"/>
        <v>43264</v>
      </c>
      <c r="Q83" s="44">
        <f t="shared" si="152"/>
        <v>43265</v>
      </c>
      <c r="R83" s="44">
        <f t="shared" si="153"/>
        <v>43266</v>
      </c>
      <c r="S83" s="44">
        <f t="shared" si="154"/>
        <v>43267</v>
      </c>
      <c r="T83" s="44">
        <f t="shared" si="155"/>
        <v>43268</v>
      </c>
      <c r="U83" s="44">
        <f t="shared" si="156"/>
        <v>43269</v>
      </c>
      <c r="V83" s="44">
        <f t="shared" si="157"/>
        <v>43270</v>
      </c>
      <c r="W83" s="44">
        <f t="shared" si="158"/>
        <v>43271</v>
      </c>
      <c r="X83" s="44">
        <f t="shared" si="159"/>
        <v>43272</v>
      </c>
      <c r="Y83" s="44">
        <f t="shared" si="160"/>
        <v>43273</v>
      </c>
      <c r="Z83" s="44">
        <f t="shared" si="161"/>
        <v>43274</v>
      </c>
      <c r="AA83" s="44">
        <f t="shared" si="162"/>
        <v>43275</v>
      </c>
      <c r="AB83" s="44">
        <f t="shared" si="163"/>
        <v>43276</v>
      </c>
      <c r="AC83" s="44">
        <f t="shared" si="164"/>
        <v>43277</v>
      </c>
      <c r="AD83" s="44">
        <f t="shared" si="165"/>
        <v>43278</v>
      </c>
      <c r="AE83" s="44">
        <f t="shared" si="166"/>
        <v>43279</v>
      </c>
      <c r="AF83" s="44">
        <f t="shared" si="167"/>
        <v>43280</v>
      </c>
      <c r="AG83" s="44">
        <f t="shared" si="168"/>
        <v>43281</v>
      </c>
      <c r="AH83" s="73">
        <f t="shared" si="169"/>
        <v>43282</v>
      </c>
      <c r="AJ83" s="323"/>
      <c r="AK83" s="320"/>
      <c r="AM83" s="317"/>
      <c r="AN83" s="317"/>
      <c r="AO83" s="317"/>
      <c r="AP83" s="317"/>
      <c r="AQ83" s="317"/>
      <c r="AR83" s="317"/>
      <c r="AS83" s="32"/>
      <c r="AT83" s="236"/>
      <c r="AU83" s="1" t="s">
        <v>108</v>
      </c>
      <c r="AV83" s="183" t="s">
        <v>109</v>
      </c>
      <c r="BS83" s="277"/>
      <c r="BT83" s="277"/>
      <c r="BU83" s="279"/>
    </row>
    <row r="84" spans="1:73" ht="15" customHeight="1" x14ac:dyDescent="0.2">
      <c r="A84" s="32"/>
      <c r="B84" s="30" t="s">
        <v>13</v>
      </c>
      <c r="C84" s="40" t="s">
        <v>8</v>
      </c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2"/>
      <c r="AJ84" s="57">
        <f>COUNTIF(D84:AH84,$H$3)*$M$3+COUNTIF(D84:AH84,$H$4)*$M$4+COUNTIF(D84:AH84,$H$5)*$M$5+COUNTIF(D84:AH84,$P$3)*$Y$3+COUNTIF(D84:AH84,$P$4)*$Y$4+COUNTIF(D84:AH84,$P$5)*$Y$5+COUNTIF(D84:AH84,$AB$3)*$AG$3+COUNTIF(D84:AH84,$AB$4)*$AG$4+COUNTIF(D84:AH84,$AB$5)*$AG$5</f>
        <v>0</v>
      </c>
      <c r="AK84" s="54">
        <f t="shared" ref="AK84:AK94" si="170">COUNTIF(D84:AH84,$AJ$3)*$AK$3</f>
        <v>0</v>
      </c>
      <c r="AM84" s="108">
        <f>COUNTIF(D84:F84,$H$3)*$M$3+COUNTIF(D84:F84,$H$4)*$M$4+COUNTIF(D84:F84,$H$5)*$M$5+COUNTIF(D84:F84,$P$3)*$Y$3+COUNTIF(D84:F84,$P$4)*$Y$4+COUNTIF(D84:F84,$P$5)*$Y$5+COUNTIF(D84:F84,$AB$3)*$AG$3+COUNTIF(D84:F84,$AB$4)*$AG$4+COUNTIF(D84:F84,$AB$5)*$AG$5</f>
        <v>0</v>
      </c>
      <c r="AN84" s="108">
        <f>COUNTIF(G84:M84,$H$3)*$M$3+COUNTIF(G84:M84,$H$4)*$M$4+COUNTIF(G84:M84,$H$5)*$M$5+COUNTIF(G84:M84,$P$3)*$Y$3+COUNTIF(G84:M84,$P$4)*$Y$4+COUNTIF(G84:M84,$P$5)*$Y$5+COUNTIF(G84:M84,$AB$3)*$AG$3+COUNTIF(G84:M84,$AB$4)*$AG$4+COUNTIF(G84:M84,$AB$5)*$AG$5</f>
        <v>0</v>
      </c>
      <c r="AO84" s="109">
        <f>COUNTIF(N84:T84,$H$3)*$M$3+COUNTIF(N84:T84,$H$4)*$M$4+COUNTIF(N84:T84,$H$5)*$M$5+COUNTIF(N84:T84,$P$3)*$Y$3+COUNTIF(N84:T84,$P$4)*$Y$4+COUNTIF(N84:T84,$P$5)*$Y$5+COUNTIF(N84:T84,$AB$3)*$AG$3+COUNTIF(N84:T84,$AB$4)*$AG$4+COUNTIF(N84:T84,$AB$5)*$AG$5</f>
        <v>0</v>
      </c>
      <c r="AP84" s="108">
        <f>COUNTIF(U84:AA84,$H$3)*$M$3+COUNTIF(U84:AA84,$H$4)*$M$4+COUNTIF(U84:AA84,$H$5)*$M$5+COUNTIF(U84:AA84,$P$3)*$Y$3+COUNTIF(U84:AA84,$P$4)*$Y$4+COUNTIF(U84:AA84,$P$5)*$Y$5+COUNTIF(U84:AA84,$AB$3)*$AG$3+COUNTIF(U84:AA84,$AB$4)*$AG$4+COUNTIF(U84:AA84,$AB$5)*$AG$5</f>
        <v>0</v>
      </c>
      <c r="AQ84" s="109">
        <f>COUNTIF(AB84:AH84,$H$3)*$M$3+COUNTIF(AB84:AH84,$H$4)*$M$4+COUNTIF(AB84:AH84,$H$5)*$M$5+COUNTIF(AB84:AH84,$P$3)*$Y$3+COUNTIF(AB84:AH84,$P$4)*$Y$4+COUNTIF(AB84:AH84,$P$5)*$Y$5+COUNTIF(AB84:AH84,$AB$3)*$AG$3+COUNTIF(AB84:AH84,$AB$4)*$AG$4+COUNTIF(AB84:AH84,$AB$5)*$AG$5</f>
        <v>0</v>
      </c>
      <c r="AR84" s="108"/>
      <c r="AS84" s="32"/>
      <c r="AT84" s="236">
        <f t="shared" ref="AT84:AT137" si="171">COUNTIFS(D84:AH84,"*H*")+COUNTIFS(D84:AH84,"*F*")</f>
        <v>0</v>
      </c>
      <c r="AU84" s="1">
        <f>COUNTIFS(E84,"*H*")+COUNTIFS(L84,"*H*")+COUNTIFS(S84,"*H*")+COUNTIFS(Z84,"*H*")+COUNTIFS(AG84,"*H*")+COUNTIFS(E84,"*F*")+COUNTIFS(L84,"*F*")+COUNTIFS(S84,"*F*")+COUNTIFS(Z84,"*F*")+COUNTIFS(AG84,"*F*")</f>
        <v>0</v>
      </c>
      <c r="AV84" s="183">
        <f>COUNTIFS(F84,"*H*")+COUNTIFS(M84,"*H*")+COUNTIFS(T84,"*H*")+COUNTIFS(AA84,"*H*")+COUNTIFS(AH84,"*H*")+COUNTIFS(F84,"*F*")+COUNTIFS(M84,"*F*")+COUNTIFS(T84,"*F*")+COUNTIFS(AA84,"*F*")+COUNTIFS(AH84,"*F*")</f>
        <v>0</v>
      </c>
      <c r="BS84" s="262">
        <f t="shared" ref="BS84:BS94" si="172">SUMPRODUCT(($D84:$AH84="H1")*(WEEKDAY($D$82:$AH$82)=1))*$M$3+SUMPRODUCT(($D84:$AH84="H2")*(WEEKDAY($D$82:$AH$82)=1))*$M$4+SUMPRODUCT(($D84:$AH84="H3")*(WEEKDAY($D$82:$AH$82)=1))*$M$5+SUMPRODUCT(($D84:$AH84="SHR")*(WEEKDAY($D$82:$AH$82)=1))*$Y$3+SUMPRODUCT(($D84:$AH84="ChJ")*(WEEKDAY($D$82:$AH$82)=1))*$Y$4+SUMPRODUCT(($D84:$AH84="Ch")*(WEEKDAY($D$82:$AH$82)=1))*$Y$5+SUMPRODUCT(($D84:$AH84="Dj1")*(WEEKDAY($D$82:$AH$82)=1))*$AG$3+SUMPRODUCT(($D84:$AH84="Dj2")*(WEEKDAY($D$82:$AH$82)=1))*$AG$4+SUMPRODUCT(($D84:$AH84="Dj3")*(WEEKDAY($D$82:$AH$82)=1))*$AG$5</f>
        <v>0</v>
      </c>
      <c r="BT84" s="262">
        <f>SUMPRODUCT(($D84:$AH84="H1")*(WEEKDAY($D$80:$AH$80)=1))*$M$3+SUMPRODUCT(($D84:$AH84="H2")*(WEEKDAY($D$80:$AH$80)=1))*$M$4+SUMPRODUCT(($D84:$AH84="H3")*(WEEKDAY($D$80:$AH$80)=1))*$M$5+SUMPRODUCT(($D84:$AH84="SHR")*(WEEKDAY($D$80:$AH$80)=1))*$Y$3+SUMPRODUCT(($D84:$AH84="ChJ")*(WEEKDAY($D$80:$AH$80)=1))*$Y$4+SUMPRODUCT(($D84:$AH84="Ch")*(WEEKDAY($D$80:$AH$80)=1))*$Y$5+SUMPRODUCT(($D84:$AH84="Dj1")*(WEEKDAY($D$80:$AH$80)=1))*$AG$3+SUMPRODUCT(($D84:$AH84="Dj2")*(WEEKDAY($D$80:$AH$80)=1))*$AG$4+SUMPRODUCT(($D84:$AH84="Dj3")*(WEEKDAY($D$80:$AH$80)=1))*$AG$5</f>
        <v>0</v>
      </c>
      <c r="BU84" s="262">
        <f>COUNTIF(D84:AH84,$H$3)*$O$3+COUNTIF(D84:AH84,$H$4)*$O$4+COUNTIF(D84:AH84,$H$5)*$O$5+COUNTIF(D84:AH84,$P$3)*$AA$3+COUNTIF(D84:AH84,$P$4)*$AA$4+COUNTIF(D84:AH84,$P$5)*$AA$5+COUNTIF(D84:AH84,$AB$3)*$AI$3+COUNTIF(D84:AH84,$AB$4)*$AI$4+COUNTIF(D84:AH84,$AB$5)*$AI$5</f>
        <v>0</v>
      </c>
    </row>
    <row r="85" spans="1:73" ht="15" customHeight="1" x14ac:dyDescent="0.2">
      <c r="A85" s="32"/>
      <c r="B85" s="30" t="s">
        <v>13</v>
      </c>
      <c r="C85" s="40" t="s">
        <v>2</v>
      </c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2"/>
      <c r="AJ85" s="66">
        <f t="shared" ref="AJ85:AJ106" si="173">COUNTIF(D85:AH85,$H$3)*$M$3+COUNTIF(D85:AH85,$H$4)*$M$4+COUNTIF(D85:AH85,$H$5)*$M$5+COUNTIF(D85:AH85,$P$3)*$Y$3+COUNTIF(D85:AH85,$P$4)*$Y$4+COUNTIF(D85:AH85,$P$5)*$Y$5+COUNTIF(D85:AH85,$AB$3)*$AG$3+COUNTIF(D85:AH85,$AB$4)*$AG$4+COUNTIF(D85:AH85,$AB$5)*$AG$5</f>
        <v>0</v>
      </c>
      <c r="AK85" s="55">
        <f t="shared" si="170"/>
        <v>0</v>
      </c>
      <c r="AM85" s="112">
        <f t="shared" ref="AM85:AM94" si="174">COUNTIF(D85:F85,$H$3)*$M$3+COUNTIF(D85:F85,$H$4)*$M$4+COUNTIF(D85:F85,$H$5)*$M$5+COUNTIF(D85:F85,$P$3)*$Y$3+COUNTIF(D85:F85,$P$4)*$Y$4+COUNTIF(D85:F85,$P$5)*$Y$5+COUNTIF(D85:F85,$AB$3)*$AG$3+COUNTIF(D85:F85,$AB$4)*$AG$4+COUNTIF(D85:F85,$AB$5)*$AG$5</f>
        <v>0</v>
      </c>
      <c r="AN85" s="112">
        <f t="shared" ref="AN85:AN94" si="175">COUNTIF(G85:M85,$H$3)*$M$3+COUNTIF(G85:M85,$H$4)*$M$4+COUNTIF(G85:M85,$H$5)*$M$5+COUNTIF(G85:M85,$P$3)*$Y$3+COUNTIF(G85:M85,$P$4)*$Y$4+COUNTIF(G85:M85,$P$5)*$Y$5+COUNTIF(G85:M85,$AB$3)*$AG$3+COUNTIF(G85:M85,$AB$4)*$AG$4+COUNTIF(G85:M85,$AB$5)*$AG$5</f>
        <v>0</v>
      </c>
      <c r="AO85" s="113">
        <f t="shared" ref="AO85:AO94" si="176">COUNTIF(N85:T85,$H$3)*$M$3+COUNTIF(N85:T85,$H$4)*$M$4+COUNTIF(N85:T85,$H$5)*$M$5+COUNTIF(N85:T85,$P$3)*$Y$3+COUNTIF(N85:T85,$P$4)*$Y$4+COUNTIF(N85:T85,$P$5)*$Y$5+COUNTIF(N85:T85,$AB$3)*$AG$3+COUNTIF(N85:T85,$AB$4)*$AG$4+COUNTIF(N85:T85,$AB$5)*$AG$5</f>
        <v>0</v>
      </c>
      <c r="AP85" s="112">
        <f t="shared" ref="AP85:AP94" si="177">COUNTIF(U85:AA85,$H$3)*$M$3+COUNTIF(U85:AA85,$H$4)*$M$4+COUNTIF(U85:AA85,$H$5)*$M$5+COUNTIF(U85:AA85,$P$3)*$Y$3+COUNTIF(U85:AA85,$P$4)*$Y$4+COUNTIF(U85:AA85,$P$5)*$Y$5+COUNTIF(U85:AA85,$AB$3)*$AG$3+COUNTIF(U85:AA85,$AB$4)*$AG$4+COUNTIF(U85:AA85,$AB$5)*$AG$5</f>
        <v>0</v>
      </c>
      <c r="AQ85" s="113">
        <f t="shared" ref="AQ85:AQ94" si="178">COUNTIF(AB85:AH85,$H$3)*$M$3+COUNTIF(AB85:AH85,$H$4)*$M$4+COUNTIF(AB85:AH85,$H$5)*$M$5+COUNTIF(AB85:AH85,$P$3)*$Y$3+COUNTIF(AB85:AH85,$P$4)*$Y$4+COUNTIF(AB85:AH85,$P$5)*$Y$5+COUNTIF(AB85:AH85,$AB$3)*$AG$3+COUNTIF(AB85:AH85,$AB$4)*$AG$4+COUNTIF(AB85:AH85,$AB$5)*$AG$5</f>
        <v>0</v>
      </c>
      <c r="AR85" s="112"/>
      <c r="AS85" s="32"/>
      <c r="AT85" s="236">
        <f t="shared" si="171"/>
        <v>0</v>
      </c>
      <c r="AU85" s="1">
        <f t="shared" ref="AU85:AU106" si="179">COUNTIFS(E85,"*H*")+COUNTIFS(L85,"*H*")+COUNTIFS(S85,"*H*")+COUNTIFS(Z85,"*H*")+COUNTIFS(AG85,"*H*")+COUNTIFS(E85,"*F*")+COUNTIFS(L85,"*F*")+COUNTIFS(S85,"*F*")+COUNTIFS(Z85,"*F*")+COUNTIFS(AG85,"*F*")</f>
        <v>0</v>
      </c>
      <c r="AV85" s="183">
        <f t="shared" ref="AV85:AV106" si="180">COUNTIFS(F85,"*H*")+COUNTIFS(M85,"*H*")+COUNTIFS(T85,"*H*")+COUNTIFS(AA85,"*H*")+COUNTIFS(AH85,"*H*")+COUNTIFS(F85,"*F*")+COUNTIFS(M85,"*F*")+COUNTIFS(T85,"*F*")+COUNTIFS(AA85,"*F*")+COUNTIFS(AH85,"*F*")</f>
        <v>0</v>
      </c>
      <c r="BS85" s="264">
        <f t="shared" si="172"/>
        <v>0</v>
      </c>
      <c r="BT85" s="264">
        <f t="shared" ref="BT85:BT106" si="181">SUMPRODUCT(($D85:$AH85="H1")*(WEEKDAY($D$80:$AH$80)=1))*$M$3+SUMPRODUCT(($D85:$AH85="H2")*(WEEKDAY($D$80:$AH$80)=1))*$M$4+SUMPRODUCT(($D85:$AH85="H3")*(WEEKDAY($D$80:$AH$80)=1))*$M$5+SUMPRODUCT(($D85:$AH85="SHR")*(WEEKDAY($D$80:$AH$80)=1))*$Y$3+SUMPRODUCT(($D85:$AH85="ChJ")*(WEEKDAY($D$80:$AH$80)=1))*$Y$4+SUMPRODUCT(($D85:$AH85="Ch")*(WEEKDAY($D$80:$AH$80)=1))*$Y$5+SUMPRODUCT(($D85:$AH85="Dj1")*(WEEKDAY($D$80:$AH$80)=1))*$AG$3+SUMPRODUCT(($D85:$AH85="Dj2")*(WEEKDAY($D$80:$AH$80)=1))*$AG$4+SUMPRODUCT(($D85:$AH85="Dj3")*(WEEKDAY($D$80:$AH$80)=1))*$AG$5</f>
        <v>0</v>
      </c>
      <c r="BU85" s="264">
        <f t="shared" ref="BU85:BU106" si="182">COUNTIF(D85:AH85,$H$3)*$O$3+COUNTIF(D85:AH85,$H$4)*$O$4+COUNTIF(D85:AH85,$H$5)*$O$5+COUNTIF(D85:AH85,$P$3)*$AA$3+COUNTIF(D85:AH85,$P$4)*$AA$4+COUNTIF(D85:AH85,$P$5)*$AA$5+COUNTIF(D85:AH85,$AB$3)*$AI$3+COUNTIF(D85:AH85,$AB$4)*$AI$4+COUNTIF(D85:AH85,$AB$5)*$AI$5</f>
        <v>0</v>
      </c>
    </row>
    <row r="86" spans="1:73" ht="15" customHeight="1" x14ac:dyDescent="0.2">
      <c r="A86" s="32"/>
      <c r="B86" s="30" t="s">
        <v>13</v>
      </c>
      <c r="C86" s="40" t="s">
        <v>10</v>
      </c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2"/>
      <c r="AJ86" s="66">
        <f t="shared" si="173"/>
        <v>0</v>
      </c>
      <c r="AK86" s="55">
        <f t="shared" si="170"/>
        <v>0</v>
      </c>
      <c r="AM86" s="112">
        <f t="shared" si="174"/>
        <v>0</v>
      </c>
      <c r="AN86" s="112">
        <f t="shared" si="175"/>
        <v>0</v>
      </c>
      <c r="AO86" s="113">
        <f>COUNTIF(N86:T86,$H$3)*$M$3+COUNTIF(N86:T86,$H$4)*$M$4+COUNTIF(N86:T86,$H$5)*$M$5+COUNTIF(N86:T86,$P$3)*$Y$3+COUNTIF(N86:T86,$P$4)*$Y$4+COUNTIF(N86:T86,$P$5)*$Y$5+COUNTIF(N86:T86,$AB$3)*$AG$3+COUNTIF(N86:T86,$AB$4)*$AG$4+COUNTIF(N86:T86,$AB$5)*$AG$5</f>
        <v>0</v>
      </c>
      <c r="AP86" s="112">
        <f t="shared" si="177"/>
        <v>0</v>
      </c>
      <c r="AQ86" s="113">
        <f t="shared" si="178"/>
        <v>0</v>
      </c>
      <c r="AR86" s="112"/>
      <c r="AS86" s="32"/>
      <c r="AT86" s="236">
        <f t="shared" si="171"/>
        <v>0</v>
      </c>
      <c r="AU86" s="1">
        <f t="shared" si="179"/>
        <v>0</v>
      </c>
      <c r="AV86" s="183">
        <f t="shared" si="180"/>
        <v>0</v>
      </c>
      <c r="BS86" s="264">
        <f t="shared" si="172"/>
        <v>0</v>
      </c>
      <c r="BT86" s="264">
        <f t="shared" si="181"/>
        <v>0</v>
      </c>
      <c r="BU86" s="264">
        <f t="shared" si="182"/>
        <v>0</v>
      </c>
    </row>
    <row r="87" spans="1:73" ht="15" customHeight="1" x14ac:dyDescent="0.2">
      <c r="A87" s="32"/>
      <c r="B87" s="30" t="s">
        <v>12</v>
      </c>
      <c r="C87" s="40" t="s">
        <v>4</v>
      </c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2"/>
      <c r="AJ87" s="66">
        <f t="shared" si="173"/>
        <v>0</v>
      </c>
      <c r="AK87" s="55">
        <f t="shared" si="170"/>
        <v>0</v>
      </c>
      <c r="AM87" s="112">
        <f t="shared" si="174"/>
        <v>0</v>
      </c>
      <c r="AN87" s="112">
        <f t="shared" si="175"/>
        <v>0</v>
      </c>
      <c r="AO87" s="113">
        <f t="shared" si="176"/>
        <v>0</v>
      </c>
      <c r="AP87" s="112">
        <f t="shared" si="177"/>
        <v>0</v>
      </c>
      <c r="AQ87" s="113">
        <f t="shared" si="178"/>
        <v>0</v>
      </c>
      <c r="AR87" s="112"/>
      <c r="AS87" s="32"/>
      <c r="AT87" s="236">
        <f t="shared" si="171"/>
        <v>0</v>
      </c>
      <c r="AU87" s="1">
        <f t="shared" si="179"/>
        <v>0</v>
      </c>
      <c r="AV87" s="183">
        <f t="shared" si="180"/>
        <v>0</v>
      </c>
      <c r="BS87" s="264">
        <f t="shared" si="172"/>
        <v>0</v>
      </c>
      <c r="BT87" s="264">
        <f t="shared" si="181"/>
        <v>0</v>
      </c>
      <c r="BU87" s="264">
        <f t="shared" si="182"/>
        <v>0</v>
      </c>
    </row>
    <row r="88" spans="1:73" ht="15" customHeight="1" x14ac:dyDescent="0.2">
      <c r="A88" s="32"/>
      <c r="B88" s="30" t="s">
        <v>12</v>
      </c>
      <c r="C88" s="40" t="s">
        <v>6</v>
      </c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2"/>
      <c r="AJ88" s="66">
        <f t="shared" si="173"/>
        <v>0</v>
      </c>
      <c r="AK88" s="55">
        <f t="shared" si="170"/>
        <v>0</v>
      </c>
      <c r="AM88" s="112">
        <f t="shared" si="174"/>
        <v>0</v>
      </c>
      <c r="AN88" s="112">
        <f>COUNTIF(G88:M88,$H$3)*$M$3+COUNTIF(G88:M88,$H$4)*$M$4+COUNTIF(G88:M88,$H$5)*$M$5+COUNTIF(G88:M88,$P$3)*$Y$3+COUNTIF(G88:M88,$P$4)*$Y$4+COUNTIF(G88:M88,$P$5)*$Y$5+COUNTIF(G88:M88,$AB$3)*$AG$3+COUNTIF(G88:M88,$AB$4)*$AG$4+COUNTIF(G88:M88,$AB$5)*$AG$5</f>
        <v>0</v>
      </c>
      <c r="AO88" s="113">
        <f t="shared" si="176"/>
        <v>0</v>
      </c>
      <c r="AP88" s="112">
        <f t="shared" si="177"/>
        <v>0</v>
      </c>
      <c r="AQ88" s="113">
        <f t="shared" si="178"/>
        <v>0</v>
      </c>
      <c r="AR88" s="112"/>
      <c r="AS88" s="32"/>
      <c r="AT88" s="236">
        <f t="shared" si="171"/>
        <v>0</v>
      </c>
      <c r="AU88" s="1">
        <f t="shared" si="179"/>
        <v>0</v>
      </c>
      <c r="AV88" s="183">
        <f t="shared" si="180"/>
        <v>0</v>
      </c>
      <c r="BS88" s="264">
        <f t="shared" si="172"/>
        <v>0</v>
      </c>
      <c r="BT88" s="264">
        <f t="shared" si="181"/>
        <v>0</v>
      </c>
      <c r="BU88" s="264">
        <f t="shared" si="182"/>
        <v>0</v>
      </c>
    </row>
    <row r="89" spans="1:73" ht="15" customHeight="1" x14ac:dyDescent="0.2">
      <c r="A89" s="32"/>
      <c r="B89" s="210" t="s">
        <v>13</v>
      </c>
      <c r="C89" s="211" t="s">
        <v>11</v>
      </c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2"/>
      <c r="AJ89" s="66">
        <f t="shared" si="173"/>
        <v>0</v>
      </c>
      <c r="AK89" s="55">
        <f t="shared" si="170"/>
        <v>0</v>
      </c>
      <c r="AM89" s="112">
        <f t="shared" si="174"/>
        <v>0</v>
      </c>
      <c r="AN89" s="112">
        <f t="shared" si="175"/>
        <v>0</v>
      </c>
      <c r="AO89" s="113">
        <f t="shared" si="176"/>
        <v>0</v>
      </c>
      <c r="AP89" s="112">
        <f t="shared" si="177"/>
        <v>0</v>
      </c>
      <c r="AQ89" s="113">
        <f t="shared" si="178"/>
        <v>0</v>
      </c>
      <c r="AR89" s="112"/>
      <c r="AS89" s="32"/>
      <c r="AT89" s="236">
        <f t="shared" si="171"/>
        <v>0</v>
      </c>
      <c r="AU89" s="1">
        <f t="shared" si="179"/>
        <v>0</v>
      </c>
      <c r="AV89" s="183">
        <f t="shared" si="180"/>
        <v>0</v>
      </c>
      <c r="BS89" s="264">
        <f t="shared" si="172"/>
        <v>0</v>
      </c>
      <c r="BT89" s="264">
        <f t="shared" si="181"/>
        <v>0</v>
      </c>
      <c r="BU89" s="264">
        <f t="shared" si="182"/>
        <v>0</v>
      </c>
    </row>
    <row r="90" spans="1:73" ht="15" customHeight="1" x14ac:dyDescent="0.2">
      <c r="A90" s="32"/>
      <c r="B90" s="210" t="s">
        <v>13</v>
      </c>
      <c r="C90" s="211" t="s">
        <v>9</v>
      </c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2"/>
      <c r="AJ90" s="66">
        <f t="shared" si="173"/>
        <v>0</v>
      </c>
      <c r="AK90" s="55">
        <f t="shared" si="170"/>
        <v>0</v>
      </c>
      <c r="AM90" s="112">
        <f t="shared" si="174"/>
        <v>0</v>
      </c>
      <c r="AN90" s="112">
        <f t="shared" si="175"/>
        <v>0</v>
      </c>
      <c r="AO90" s="113">
        <f t="shared" si="176"/>
        <v>0</v>
      </c>
      <c r="AP90" s="112">
        <f t="shared" si="177"/>
        <v>0</v>
      </c>
      <c r="AQ90" s="113">
        <f t="shared" si="178"/>
        <v>0</v>
      </c>
      <c r="AR90" s="112"/>
      <c r="AS90" s="32"/>
      <c r="AT90" s="236">
        <f t="shared" si="171"/>
        <v>0</v>
      </c>
      <c r="AU90" s="1">
        <f t="shared" si="179"/>
        <v>0</v>
      </c>
      <c r="AV90" s="183">
        <f t="shared" si="180"/>
        <v>0</v>
      </c>
      <c r="BS90" s="264">
        <f t="shared" si="172"/>
        <v>0</v>
      </c>
      <c r="BT90" s="264">
        <f t="shared" si="181"/>
        <v>0</v>
      </c>
      <c r="BU90" s="264">
        <f t="shared" si="182"/>
        <v>0</v>
      </c>
    </row>
    <row r="91" spans="1:73" ht="15" customHeight="1" x14ac:dyDescent="0.2">
      <c r="A91" s="32"/>
      <c r="B91" s="210" t="s">
        <v>12</v>
      </c>
      <c r="C91" s="211" t="s">
        <v>7</v>
      </c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2"/>
      <c r="AJ91" s="66">
        <f t="shared" si="173"/>
        <v>0</v>
      </c>
      <c r="AK91" s="55">
        <f t="shared" si="170"/>
        <v>0</v>
      </c>
      <c r="AM91" s="112">
        <f t="shared" si="174"/>
        <v>0</v>
      </c>
      <c r="AN91" s="112">
        <f t="shared" si="175"/>
        <v>0</v>
      </c>
      <c r="AO91" s="113">
        <f t="shared" si="176"/>
        <v>0</v>
      </c>
      <c r="AP91" s="112">
        <f t="shared" si="177"/>
        <v>0</v>
      </c>
      <c r="AQ91" s="113">
        <f t="shared" si="178"/>
        <v>0</v>
      </c>
      <c r="AR91" s="112"/>
      <c r="AS91" s="32"/>
      <c r="AT91" s="236">
        <f t="shared" si="171"/>
        <v>0</v>
      </c>
      <c r="AU91" s="1">
        <f t="shared" si="179"/>
        <v>0</v>
      </c>
      <c r="AV91" s="183">
        <f t="shared" si="180"/>
        <v>0</v>
      </c>
      <c r="BS91" s="264">
        <f t="shared" si="172"/>
        <v>0</v>
      </c>
      <c r="BT91" s="264">
        <f t="shared" si="181"/>
        <v>0</v>
      </c>
      <c r="BU91" s="264">
        <f t="shared" si="182"/>
        <v>0</v>
      </c>
    </row>
    <row r="92" spans="1:73" ht="15" customHeight="1" x14ac:dyDescent="0.2">
      <c r="A92" s="32"/>
      <c r="B92" s="210" t="s">
        <v>12</v>
      </c>
      <c r="C92" s="211" t="s">
        <v>5</v>
      </c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2"/>
      <c r="AJ92" s="66">
        <f t="shared" si="173"/>
        <v>0</v>
      </c>
      <c r="AK92" s="55">
        <f t="shared" si="170"/>
        <v>0</v>
      </c>
      <c r="AM92" s="112">
        <f t="shared" si="174"/>
        <v>0</v>
      </c>
      <c r="AN92" s="112">
        <f t="shared" si="175"/>
        <v>0</v>
      </c>
      <c r="AO92" s="113">
        <f t="shared" si="176"/>
        <v>0</v>
      </c>
      <c r="AP92" s="112">
        <f t="shared" si="177"/>
        <v>0</v>
      </c>
      <c r="AQ92" s="113">
        <f t="shared" si="178"/>
        <v>0</v>
      </c>
      <c r="AR92" s="112"/>
      <c r="AS92" s="32"/>
      <c r="AT92" s="236">
        <f t="shared" si="171"/>
        <v>0</v>
      </c>
      <c r="AU92" s="1">
        <f t="shared" si="179"/>
        <v>0</v>
      </c>
      <c r="AV92" s="183">
        <f t="shared" si="180"/>
        <v>0</v>
      </c>
      <c r="BS92" s="264">
        <f t="shared" si="172"/>
        <v>0</v>
      </c>
      <c r="BT92" s="264">
        <f t="shared" si="181"/>
        <v>0</v>
      </c>
      <c r="BU92" s="264">
        <f t="shared" si="182"/>
        <v>0</v>
      </c>
    </row>
    <row r="93" spans="1:73" ht="15" customHeight="1" x14ac:dyDescent="0.2">
      <c r="A93" s="32"/>
      <c r="B93" s="210" t="s">
        <v>12</v>
      </c>
      <c r="C93" s="211" t="s">
        <v>1</v>
      </c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2"/>
      <c r="AJ93" s="66">
        <f>COUNTIF(D93:AH93,$H$3)*$M$3+COUNTIF(D93:AH93,$H$4)*$M$4+COUNTIF(D93:AH93,$H$5)*$M$5+COUNTIF(D93:AH93,$P$3)*$Y$3+COUNTIF(D93:AH93,$P$4)*$Y$4+COUNTIF(D93:AH93,$P$5)*$Y$5+COUNTIF(D93:AH93,$AB$3)*$AG$3+COUNTIF(D93:AH93,$AB$4)*$AG$4+COUNTIF(D93:AH93,$AB$5)*$AG$5</f>
        <v>0</v>
      </c>
      <c r="AK93" s="55">
        <f t="shared" si="170"/>
        <v>0</v>
      </c>
      <c r="AM93" s="112">
        <f t="shared" si="174"/>
        <v>0</v>
      </c>
      <c r="AN93" s="112">
        <f t="shared" si="175"/>
        <v>0</v>
      </c>
      <c r="AO93" s="113">
        <f t="shared" si="176"/>
        <v>0</v>
      </c>
      <c r="AP93" s="112">
        <f t="shared" si="177"/>
        <v>0</v>
      </c>
      <c r="AQ93" s="113">
        <f t="shared" si="178"/>
        <v>0</v>
      </c>
      <c r="AR93" s="112"/>
      <c r="AS93" s="32"/>
      <c r="AT93" s="236">
        <f t="shared" si="171"/>
        <v>0</v>
      </c>
      <c r="AU93" s="1">
        <f t="shared" si="179"/>
        <v>0</v>
      </c>
      <c r="AV93" s="183">
        <f t="shared" si="180"/>
        <v>0</v>
      </c>
      <c r="BS93" s="264">
        <f t="shared" si="172"/>
        <v>0</v>
      </c>
      <c r="BT93" s="264">
        <f t="shared" si="181"/>
        <v>0</v>
      </c>
      <c r="BU93" s="264">
        <f t="shared" si="182"/>
        <v>0</v>
      </c>
    </row>
    <row r="94" spans="1:73" ht="15" customHeight="1" x14ac:dyDescent="0.2">
      <c r="A94" s="32"/>
      <c r="B94" s="30"/>
      <c r="C94" s="4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2"/>
      <c r="AJ94" s="58">
        <f t="shared" si="173"/>
        <v>0</v>
      </c>
      <c r="AK94" s="56">
        <f t="shared" si="170"/>
        <v>0</v>
      </c>
      <c r="AM94" s="116">
        <f t="shared" si="174"/>
        <v>0</v>
      </c>
      <c r="AN94" s="116">
        <f t="shared" si="175"/>
        <v>0</v>
      </c>
      <c r="AO94" s="117">
        <f t="shared" si="176"/>
        <v>0</v>
      </c>
      <c r="AP94" s="116">
        <f t="shared" si="177"/>
        <v>0</v>
      </c>
      <c r="AQ94" s="117">
        <f t="shared" si="178"/>
        <v>0</v>
      </c>
      <c r="AR94" s="116"/>
      <c r="AS94" s="32"/>
      <c r="AT94" s="236">
        <f t="shared" si="171"/>
        <v>0</v>
      </c>
      <c r="AU94" s="1">
        <f t="shared" si="179"/>
        <v>0</v>
      </c>
      <c r="AV94" s="183">
        <f t="shared" si="180"/>
        <v>0</v>
      </c>
      <c r="BS94" s="265">
        <f t="shared" si="172"/>
        <v>0</v>
      </c>
      <c r="BT94" s="265">
        <f t="shared" si="181"/>
        <v>0</v>
      </c>
      <c r="BU94" s="265">
        <f t="shared" si="182"/>
        <v>0</v>
      </c>
    </row>
    <row r="95" spans="1:73" x14ac:dyDescent="0.2">
      <c r="A95" s="32"/>
      <c r="B95" s="4"/>
      <c r="C95" s="52" t="s">
        <v>75</v>
      </c>
      <c r="D95" s="103">
        <f>COUNTIF(D84:D94,$H$3)+COUNTIF(D84:D94,$H$4)+COUNTIF(D84:D94,$H$5)+COUNTIF(D84:D94,$P$3)+COUNTIF(D84:D94,$P$4)+COUNTIF(D84:D94,$P$5)+COUNTIF(D84:D94,$AB$3)+COUNTIF(D84:D94,$AB$4)+COUNTIF(D84:D94,$AB$5)</f>
        <v>0</v>
      </c>
      <c r="E95" s="103">
        <f t="shared" ref="E95:AG95" si="183">COUNTIF(E84:E94,$H$3)+COUNTIF(E84:E94,$H$4)+COUNTIF(E84:E94,$H$5)+COUNTIF(E84:E94,$P$3)+COUNTIF(E84:E94,$P$4)+COUNTIF(E84:E94,$P$5)+COUNTIF(E84:E94,$AB$3)+COUNTIF(E84:E94,$AB$4)+COUNTIF(E84:E94,$AB$5)</f>
        <v>0</v>
      </c>
      <c r="F95" s="103">
        <f>COUNTIF(F84:F94,$H$3)+COUNTIF(F84:F94,$H$4)+COUNTIF(F84:F94,$H$5)+COUNTIF(F84:F94,$P$3)+COUNTIF(F84:F94,$P$4)+COUNTIF(F84:F94,$P$5)+COUNTIF(F84:F94,$AB$3)+COUNTIF(F84:F94,$AB$4)+COUNTIF(F84:F94,$AB$5)</f>
        <v>0</v>
      </c>
      <c r="G95" s="103">
        <f t="shared" si="183"/>
        <v>0</v>
      </c>
      <c r="H95" s="103">
        <f t="shared" si="183"/>
        <v>0</v>
      </c>
      <c r="I95" s="103">
        <f t="shared" si="183"/>
        <v>0</v>
      </c>
      <c r="J95" s="103">
        <f t="shared" si="183"/>
        <v>0</v>
      </c>
      <c r="K95" s="103">
        <f t="shared" si="183"/>
        <v>0</v>
      </c>
      <c r="L95" s="103">
        <f t="shared" si="183"/>
        <v>0</v>
      </c>
      <c r="M95" s="103">
        <f t="shared" si="183"/>
        <v>0</v>
      </c>
      <c r="N95" s="103">
        <f t="shared" si="183"/>
        <v>0</v>
      </c>
      <c r="O95" s="103">
        <f t="shared" si="183"/>
        <v>0</v>
      </c>
      <c r="P95" s="103">
        <f t="shared" si="183"/>
        <v>0</v>
      </c>
      <c r="Q95" s="103">
        <f t="shared" si="183"/>
        <v>0</v>
      </c>
      <c r="R95" s="103">
        <f t="shared" si="183"/>
        <v>0</v>
      </c>
      <c r="S95" s="103">
        <f t="shared" si="183"/>
        <v>0</v>
      </c>
      <c r="T95" s="103">
        <f t="shared" si="183"/>
        <v>0</v>
      </c>
      <c r="U95" s="103">
        <f t="shared" si="183"/>
        <v>0</v>
      </c>
      <c r="V95" s="103">
        <f t="shared" si="183"/>
        <v>0</v>
      </c>
      <c r="W95" s="103">
        <f t="shared" si="183"/>
        <v>0</v>
      </c>
      <c r="X95" s="103">
        <f t="shared" si="183"/>
        <v>0</v>
      </c>
      <c r="Y95" s="103">
        <f t="shared" si="183"/>
        <v>0</v>
      </c>
      <c r="Z95" s="103">
        <f t="shared" si="183"/>
        <v>0</v>
      </c>
      <c r="AA95" s="103">
        <f t="shared" si="183"/>
        <v>0</v>
      </c>
      <c r="AB95" s="103">
        <f t="shared" si="183"/>
        <v>0</v>
      </c>
      <c r="AC95" s="103">
        <f t="shared" si="183"/>
        <v>0</v>
      </c>
      <c r="AD95" s="103">
        <f t="shared" si="183"/>
        <v>0</v>
      </c>
      <c r="AE95" s="103">
        <f t="shared" si="183"/>
        <v>0</v>
      </c>
      <c r="AF95" s="103">
        <f t="shared" si="183"/>
        <v>0</v>
      </c>
      <c r="AG95" s="103">
        <f t="shared" si="183"/>
        <v>0</v>
      </c>
      <c r="AH95" s="103">
        <f>COUNTIF(AH84:AH94,$H$3)+COUNTIF(AH84:AH94,$H$4)+COUNTIF(AH84:AH94,$H$5)+COUNTIF(AH84:AH94,$P$3)+COUNTIF(AH84:AH94,$P$4)+COUNTIF(AH84:AH94,$P$5)+COUNTIF(AH84:AH94,$AB$3)+COUNTIF(AH84:AH94,$AB$4)+COUNTIF(AH84:AH94,$AB$5)</f>
        <v>0</v>
      </c>
      <c r="AM95" s="125"/>
      <c r="AN95" s="120"/>
      <c r="AO95" s="120"/>
      <c r="AP95" s="120"/>
      <c r="AQ95" s="120"/>
      <c r="AR95" s="121"/>
      <c r="AS95" s="32"/>
      <c r="AT95" s="236"/>
      <c r="AU95" s="1"/>
      <c r="AV95" s="183"/>
    </row>
    <row r="96" spans="1:73" x14ac:dyDescent="0.2">
      <c r="A96" s="32"/>
      <c r="B96" s="4"/>
      <c r="C96" s="52" t="s">
        <v>76</v>
      </c>
      <c r="D96" s="103">
        <f>COUNTIF(D84:D94,$AJ$3)</f>
        <v>0</v>
      </c>
      <c r="E96" s="103">
        <f t="shared" ref="E96:AH96" si="184">COUNTIF(E84:E94,$AJ$3)</f>
        <v>0</v>
      </c>
      <c r="F96" s="103">
        <f t="shared" si="184"/>
        <v>0</v>
      </c>
      <c r="G96" s="103">
        <f t="shared" si="184"/>
        <v>0</v>
      </c>
      <c r="H96" s="103">
        <f t="shared" si="184"/>
        <v>0</v>
      </c>
      <c r="I96" s="103">
        <f t="shared" si="184"/>
        <v>0</v>
      </c>
      <c r="J96" s="103">
        <f t="shared" si="184"/>
        <v>0</v>
      </c>
      <c r="K96" s="103">
        <f t="shared" si="184"/>
        <v>0</v>
      </c>
      <c r="L96" s="103">
        <f t="shared" si="184"/>
        <v>0</v>
      </c>
      <c r="M96" s="103">
        <f t="shared" si="184"/>
        <v>0</v>
      </c>
      <c r="N96" s="103">
        <f t="shared" si="184"/>
        <v>0</v>
      </c>
      <c r="O96" s="103">
        <f t="shared" si="184"/>
        <v>0</v>
      </c>
      <c r="P96" s="103">
        <f t="shared" si="184"/>
        <v>0</v>
      </c>
      <c r="Q96" s="103">
        <f t="shared" si="184"/>
        <v>0</v>
      </c>
      <c r="R96" s="103">
        <f t="shared" si="184"/>
        <v>0</v>
      </c>
      <c r="S96" s="103">
        <f t="shared" si="184"/>
        <v>0</v>
      </c>
      <c r="T96" s="103">
        <f t="shared" si="184"/>
        <v>0</v>
      </c>
      <c r="U96" s="103">
        <f t="shared" si="184"/>
        <v>0</v>
      </c>
      <c r="V96" s="103">
        <f t="shared" si="184"/>
        <v>0</v>
      </c>
      <c r="W96" s="103">
        <f t="shared" si="184"/>
        <v>0</v>
      </c>
      <c r="X96" s="103">
        <f t="shared" si="184"/>
        <v>0</v>
      </c>
      <c r="Y96" s="103">
        <f t="shared" si="184"/>
        <v>0</v>
      </c>
      <c r="Z96" s="103">
        <f t="shared" si="184"/>
        <v>0</v>
      </c>
      <c r="AA96" s="103">
        <f t="shared" si="184"/>
        <v>0</v>
      </c>
      <c r="AB96" s="103">
        <f t="shared" si="184"/>
        <v>0</v>
      </c>
      <c r="AC96" s="103">
        <f t="shared" si="184"/>
        <v>0</v>
      </c>
      <c r="AD96" s="103">
        <f t="shared" si="184"/>
        <v>0</v>
      </c>
      <c r="AE96" s="103">
        <f t="shared" si="184"/>
        <v>0</v>
      </c>
      <c r="AF96" s="103">
        <f t="shared" si="184"/>
        <v>0</v>
      </c>
      <c r="AG96" s="103">
        <f t="shared" si="184"/>
        <v>0</v>
      </c>
      <c r="AH96" s="103">
        <f t="shared" si="184"/>
        <v>0</v>
      </c>
      <c r="AM96" s="120"/>
      <c r="AN96" s="120"/>
      <c r="AO96" s="120"/>
      <c r="AP96" s="120"/>
      <c r="AQ96" s="120"/>
      <c r="AR96" s="121"/>
      <c r="AS96" s="32"/>
      <c r="AT96" s="236"/>
      <c r="AU96" s="1"/>
      <c r="AV96" s="183"/>
    </row>
    <row r="97" spans="1:73" x14ac:dyDescent="0.2">
      <c r="A97" s="32"/>
      <c r="B97" s="4" t="s">
        <v>72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M97" s="120"/>
      <c r="AN97" s="120"/>
      <c r="AO97" s="120"/>
      <c r="AP97" s="120"/>
      <c r="AQ97" s="120"/>
      <c r="AR97" s="121"/>
      <c r="AS97" s="32"/>
      <c r="AT97" s="236"/>
      <c r="AU97" s="1"/>
      <c r="AV97" s="183"/>
    </row>
    <row r="98" spans="1:73" ht="15" customHeight="1" x14ac:dyDescent="0.2">
      <c r="A98" s="32"/>
      <c r="B98" s="28" t="s">
        <v>12</v>
      </c>
      <c r="C98" s="29" t="s">
        <v>26</v>
      </c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J98" s="57">
        <f>COUNTIF(D98:AH98,$H$3)*$M$3+COUNTIF(D98:AH98,$H$4)*$M$4+COUNTIF(D98:AH98,$H$5)*$M$5+COUNTIF(D98:AH98,$P$3)*$Y$3+COUNTIF(D98:AH98,$P$4)*$Y$4+COUNTIF(D98:AH98,$P$5)*$Y$5+COUNTIF(D98:AH98,$AB$3)*$AG$3+COUNTIF(D98:AH98,$AB$4)*$AG$4+COUNTIF(D98:AH98,$AB$5)*$AG$5</f>
        <v>0</v>
      </c>
      <c r="AK98" s="54">
        <f>COUNTIF(D98:AH98,$AJ$3)*$AK$3</f>
        <v>0</v>
      </c>
      <c r="AM98" s="107">
        <f>COUNTIF(D98:F98,$H$3)*$M$3+COUNTIF(D98:F98,$H$4)*$M$4+COUNTIF(D98:F98,$H$5)*$M$5+COUNTIF(D98:F98,$P$3)*$Y$3+COUNTIF(D98:F98,$P$4)*$Y$4+COUNTIF(D98:F98,$P$5)*$Y$5+COUNTIF(D98:F98,$AB$3)*$AG$3+COUNTIF(D98:F98,$AB$4)*$AG$4+COUNTIF(D98:F98,$AB$5)*$AG$5</f>
        <v>0</v>
      </c>
      <c r="AN98" s="107">
        <f>COUNTIF(G98:M98,$H$3)*$M$3+COUNTIF(G98:M98,$H$4)*$M$4+COUNTIF(G98:M98,$H$5)*$M$5+COUNTIF(G98:M98,$P$3)*$Y$3+COUNTIF(G98:M98,$P$4)*$Y$4+COUNTIF(G98:M98,$P$5)*$Y$5+COUNTIF(G98:M98,$AB$3)*$AG$3+COUNTIF(G98:M98,$AB$4)*$AG$4+COUNTIF(G98:M98,$AB$5)*$AG$5</f>
        <v>0</v>
      </c>
      <c r="AO98" s="107">
        <f>COUNTIF(N98:T98,$H$3)*$M$3+COUNTIF(N98:T98,$H$4)*$M$4+COUNTIF(N98:T98,$H$5)*$M$5+COUNTIF(N98:T98,$P$3)*$Y$3+COUNTIF(N98:T98,$P$4)*$Y$4+COUNTIF(N98:T98,$P$5)*$Y$5+COUNTIF(N98:T98,$AB$3)*$AG$3+COUNTIF(N98:T98,$AB$4)*$AG$4+COUNTIF(N98:T98,$AB$5)*$AG$5</f>
        <v>0</v>
      </c>
      <c r="AP98" s="107">
        <f>COUNTIF(U98:AA98,$H$3)*$M$3+COUNTIF(U98:AA98,$H$4)*$M$4+COUNTIF(U98:AA98,$H$5)*$M$5+COUNTIF(U98:AA98,$P$3)*$Y$3+COUNTIF(U98:AA98,$P$4)*$Y$4+COUNTIF(U98:AA98,$P$5)*$Y$5+COUNTIF(U98:AA98,$AB$3)*$AG$3+COUNTIF(U98:AA98,$AB$4)*$AG$4+COUNTIF(U98:AA98,$AB$5)*$AG$5</f>
        <v>0</v>
      </c>
      <c r="AQ98" s="107">
        <f>COUNTIF(AB98:AH98,$H$3)*$M$3+COUNTIF(AB98:AH98,$H$4)*$M$4+COUNTIF(AB98:AH98,$H$5)*$M$5+COUNTIF(AB98:AH98,$P$3)*$Y$3+COUNTIF(AB98:AH98,$P$4)*$Y$4+COUNTIF(AB98:AH98,$P$5)*$Y$5+COUNTIF(AB98:AH98,$AB$3)*$AG$3+COUNTIF(AB98:AH98,$AB$4)*$AG$4+COUNTIF(AB98:AH98,$AB$5)*$AG$5</f>
        <v>0</v>
      </c>
      <c r="AR98" s="122"/>
      <c r="AS98" s="32"/>
      <c r="AT98" s="236">
        <f t="shared" si="171"/>
        <v>0</v>
      </c>
      <c r="AU98" s="1">
        <f t="shared" si="179"/>
        <v>0</v>
      </c>
      <c r="AV98" s="183">
        <f t="shared" si="180"/>
        <v>0</v>
      </c>
      <c r="BS98" s="262">
        <f>SUMPRODUCT(($D98:$AH98="H1")*(WEEKDAY($D$82:$AH$82)=1))*$M$3+SUMPRODUCT(($D98:$AH98="H2")*(WEEKDAY($D$82:$AH$82)=1))*$M$4+SUMPRODUCT(($D98:$AH98="H3")*(WEEKDAY($D$82:$AH$82)=1))*$M$5+SUMPRODUCT(($D98:$AH98="SHR")*(WEEKDAY($D$82:$AH$82)=1))*$Y$3+SUMPRODUCT(($D98:$AH98="ChJ")*(WEEKDAY($D$82:$AH$82)=1))*$Y$4+SUMPRODUCT(($D98:$AH98="Ch")*(WEEKDAY($D$82:$AH$82)=1))*$Y$5+SUMPRODUCT(($D98:$AH98="Dj1")*(WEEKDAY($D$82:$AH$82)=1))*$AG$3+SUMPRODUCT(($D98:$AH98="Dj2")*(WEEKDAY($D$82:$AH$82)=1))*$AG$4+SUMPRODUCT(($D98:$AH98="Dj3")*(WEEKDAY($D$82:$AH$82)=1))*$AG$5</f>
        <v>0</v>
      </c>
      <c r="BT98" s="262">
        <f t="shared" si="181"/>
        <v>0</v>
      </c>
      <c r="BU98" s="262">
        <f t="shared" si="182"/>
        <v>0</v>
      </c>
    </row>
    <row r="99" spans="1:73" ht="15" customHeight="1" x14ac:dyDescent="0.2">
      <c r="A99" s="32"/>
      <c r="B99" s="28" t="s">
        <v>12</v>
      </c>
      <c r="C99" s="29" t="s">
        <v>27</v>
      </c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J99" s="66">
        <f t="shared" si="173"/>
        <v>0</v>
      </c>
      <c r="AK99" s="55">
        <f>COUNTIF(D99:AH99,$AJ$3)*$AK$3</f>
        <v>0</v>
      </c>
      <c r="AM99" s="111">
        <f t="shared" ref="AM99:AM101" si="185">COUNTIF(D99:F99,$H$3)*$M$3+COUNTIF(D99:F99,$H$4)*$M$4+COUNTIF(D99:F99,$H$5)*$M$5+COUNTIF(D99:F99,$P$3)*$Y$3+COUNTIF(D99:F99,$P$4)*$Y$4+COUNTIF(D99:F99,$P$5)*$Y$5+COUNTIF(D99:F99,$AB$3)*$AG$3+COUNTIF(D99:F99,$AB$4)*$AG$4+COUNTIF(D99:F99,$AB$5)*$AG$5</f>
        <v>0</v>
      </c>
      <c r="AN99" s="111">
        <f>COUNTIF(G99:M99,$H$3)*$M$3+COUNTIF(G99:M99,$H$4)*$M$4+COUNTIF(G99:M99,$H$5)*$M$5+COUNTIF(G99:M99,$P$3)*$Y$3+COUNTIF(G99:M99,$P$4)*$Y$4+COUNTIF(G99:M99,$P$5)*$Y$5+COUNTIF(G99:M99,$AB$3)*$AG$3+COUNTIF(G99:M99,$AB$4)*$AG$4+COUNTIF(G99:M99,$AB$5)*$AG$5</f>
        <v>0</v>
      </c>
      <c r="AO99" s="111">
        <f t="shared" ref="AO99:AO101" si="186">COUNTIF(N99:T99,$H$3)*$M$3+COUNTIF(N99:T99,$H$4)*$M$4+COUNTIF(N99:T99,$H$5)*$M$5+COUNTIF(N99:T99,$P$3)*$Y$3+COUNTIF(N99:T99,$P$4)*$Y$4+COUNTIF(N99:T99,$P$5)*$Y$5+COUNTIF(N99:T99,$AB$3)*$AG$3+COUNTIF(N99:T99,$AB$4)*$AG$4+COUNTIF(N99:T99,$AB$5)*$AG$5</f>
        <v>0</v>
      </c>
      <c r="AP99" s="111">
        <f>COUNTIF(U99:AA99,$H$3)*$M$3+COUNTIF(U99:AA99,$H$4)*$M$4+COUNTIF(U99:AA99,$H$5)*$M$5+COUNTIF(U99:AA99,$P$3)*$Y$3+COUNTIF(U99:AA99,$P$4)*$Y$4+COUNTIF(U99:AA99,$P$5)*$Y$5+COUNTIF(U99:AA99,$AB$3)*$AG$3+COUNTIF(U99:AA99,$AB$4)*$AG$4+COUNTIF(U99:AA99,$AB$5)*$AG$5</f>
        <v>0</v>
      </c>
      <c r="AQ99" s="111">
        <f t="shared" ref="AQ99:AQ101" si="187">COUNTIF(AB99:AH99,$H$3)*$M$3+COUNTIF(AB99:AH99,$H$4)*$M$4+COUNTIF(AB99:AH99,$H$5)*$M$5+COUNTIF(AB99:AH99,$P$3)*$Y$3+COUNTIF(AB99:AH99,$P$4)*$Y$4+COUNTIF(AB99:AH99,$P$5)*$Y$5+COUNTIF(AB99:AH99,$AB$3)*$AG$3+COUNTIF(AB99:AH99,$AB$4)*$AG$4+COUNTIF(AB99:AH99,$AB$5)*$AG$5</f>
        <v>0</v>
      </c>
      <c r="AR99" s="124"/>
      <c r="AS99" s="32"/>
      <c r="AT99" s="236">
        <f t="shared" si="171"/>
        <v>0</v>
      </c>
      <c r="AU99" s="1">
        <f t="shared" si="179"/>
        <v>0</v>
      </c>
      <c r="AV99" s="183">
        <f t="shared" si="180"/>
        <v>0</v>
      </c>
      <c r="BS99" s="264">
        <f>SUMPRODUCT(($D99:$AH99="H1")*(WEEKDAY($D$82:$AH$82)=1))*$M$3+SUMPRODUCT(($D99:$AH99="H2")*(WEEKDAY($D$82:$AH$82)=1))*$M$4+SUMPRODUCT(($D99:$AH99="H3")*(WEEKDAY($D$82:$AH$82)=1))*$M$5+SUMPRODUCT(($D99:$AH99="SHR")*(WEEKDAY($D$82:$AH$82)=1))*$Y$3+SUMPRODUCT(($D99:$AH99="ChJ")*(WEEKDAY($D$82:$AH$82)=1))*$Y$4+SUMPRODUCT(($D99:$AH99="Ch")*(WEEKDAY($D$82:$AH$82)=1))*$Y$5+SUMPRODUCT(($D99:$AH99="Dj1")*(WEEKDAY($D$82:$AH$82)=1))*$AG$3+SUMPRODUCT(($D99:$AH99="Dj2")*(WEEKDAY($D$82:$AH$82)=1))*$AG$4+SUMPRODUCT(($D99:$AH99="Dj3")*(WEEKDAY($D$82:$AH$82)=1))*$AG$5</f>
        <v>0</v>
      </c>
      <c r="BT99" s="264">
        <f t="shared" si="181"/>
        <v>0</v>
      </c>
      <c r="BU99" s="264">
        <f>COUNTIF(D99:AH99,$H$3)*$O$3+COUNTIF(D99:AH99,$H$4)*$O$4+COUNTIF(D99:AH99,$H$5)*$O$5+COUNTIF(D99:AH99,$P$3)*$AA$3+COUNTIF(D99:AH99,$P$4)*$AA$4+COUNTIF(D99:AH99,$P$5)*$AA$5+COUNTIF(D99:AH99,$AB$3)*$AI$3+COUNTIF(D99:AH99,$AB$4)*$AI$4+COUNTIF(D99:AH99,$AB$5)*$AI$5</f>
        <v>0</v>
      </c>
    </row>
    <row r="100" spans="1:73" ht="15" customHeight="1" x14ac:dyDescent="0.2">
      <c r="A100" s="32"/>
      <c r="B100" s="28" t="s">
        <v>12</v>
      </c>
      <c r="C100" s="29" t="s">
        <v>69</v>
      </c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J100" s="66">
        <f t="shared" si="173"/>
        <v>0</v>
      </c>
      <c r="AK100" s="55">
        <f>COUNTIF(D100:AH100,$AJ$3)*$AK$3</f>
        <v>0</v>
      </c>
      <c r="AM100" s="111">
        <f t="shared" si="185"/>
        <v>0</v>
      </c>
      <c r="AN100" s="111">
        <f>COUNTIF(G100:M100,$H$3)*$M$3+COUNTIF(G100:M100,$H$4)*$M$4+COUNTIF(G100:M100,$H$5)*$M$5+COUNTIF(G100:M100,$P$3)*$Y$3+COUNTIF(G100:M100,$P$4)*$Y$4+COUNTIF(G100:M100,$P$5)*$Y$5+COUNTIF(G100:M100,$AB$3)*$AG$3+COUNTIF(G100:M100,$AB$4)*$AG$4+COUNTIF(G100:M100,$AB$5)*$AG$5</f>
        <v>0</v>
      </c>
      <c r="AO100" s="111">
        <f>COUNTIF(N100:T100,$H$3)*$M$3+COUNTIF(N100:T100,$H$4)*$M$4+COUNTIF(N100:T100,$H$5)*$M$5+COUNTIF(N100:T100,$P$3)*$Y$3+COUNTIF(N100:T100,$P$4)*$Y$4+COUNTIF(N100:T100,$P$5)*$Y$5+COUNTIF(N100:T100,$AB$3)*$AG$3+COUNTIF(N100:T100,$AB$4)*$AG$4+COUNTIF(N100:T100,$AB$5)*$AG$5</f>
        <v>0</v>
      </c>
      <c r="AP100" s="111">
        <f t="shared" ref="AP100:AP101" si="188">COUNTIF(U100:AA100,$H$3)*$M$3+COUNTIF(U100:AA100,$H$4)*$M$4+COUNTIF(U100:AA100,$H$5)*$M$5+COUNTIF(U100:AA100,$P$3)*$Y$3+COUNTIF(U100:AA100,$P$4)*$Y$4+COUNTIF(U100:AA100,$P$5)*$Y$5+COUNTIF(U100:AA100,$AB$3)*$AG$3+COUNTIF(U100:AA100,$AB$4)*$AG$4+COUNTIF(U100:AA100,$AB$5)*$AG$5</f>
        <v>0</v>
      </c>
      <c r="AQ100" s="111">
        <f t="shared" si="187"/>
        <v>0</v>
      </c>
      <c r="AR100" s="124"/>
      <c r="AS100" s="32"/>
      <c r="AT100" s="236">
        <f t="shared" si="171"/>
        <v>0</v>
      </c>
      <c r="AU100" s="1">
        <f t="shared" si="179"/>
        <v>0</v>
      </c>
      <c r="AV100" s="183">
        <f t="shared" si="180"/>
        <v>0</v>
      </c>
      <c r="BS100" s="264">
        <f>SUMPRODUCT(($D100:$AH100="H1")*(WEEKDAY($D$82:$AH$82)=1))*$M$3+SUMPRODUCT(($D100:$AH100="H2")*(WEEKDAY($D$82:$AH$82)=1))*$M$4+SUMPRODUCT(($D100:$AH100="H3")*(WEEKDAY($D$82:$AH$82)=1))*$M$5+SUMPRODUCT(($D100:$AH100="SHR")*(WEEKDAY($D$82:$AH$82)=1))*$Y$3+SUMPRODUCT(($D100:$AH100="ChJ")*(WEEKDAY($D$82:$AH$82)=1))*$Y$4+SUMPRODUCT(($D100:$AH100="Ch")*(WEEKDAY($D$82:$AH$82)=1))*$Y$5+SUMPRODUCT(($D100:$AH100="Dj1")*(WEEKDAY($D$82:$AH$82)=1))*$AG$3+SUMPRODUCT(($D100:$AH100="Dj2")*(WEEKDAY($D$82:$AH$82)=1))*$AG$4+SUMPRODUCT(($D100:$AH100="Dj3")*(WEEKDAY($D$82:$AH$82)=1))*$AG$5</f>
        <v>0</v>
      </c>
      <c r="BT100" s="264">
        <f t="shared" si="181"/>
        <v>0</v>
      </c>
      <c r="BU100" s="264">
        <f t="shared" si="182"/>
        <v>0</v>
      </c>
    </row>
    <row r="101" spans="1:73" ht="15" customHeight="1" x14ac:dyDescent="0.2">
      <c r="A101" s="32"/>
      <c r="B101" s="28"/>
      <c r="C101" s="29"/>
      <c r="D101" s="2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2"/>
      <c r="AE101" s="2"/>
      <c r="AF101" s="2"/>
      <c r="AG101" s="2"/>
      <c r="AH101" s="2"/>
      <c r="AJ101" s="58">
        <f t="shared" si="173"/>
        <v>0</v>
      </c>
      <c r="AK101" s="56">
        <f>COUNTIF(D101:AH101,$AJ$3)*$AK$3</f>
        <v>0</v>
      </c>
      <c r="AM101" s="115">
        <f t="shared" si="185"/>
        <v>0</v>
      </c>
      <c r="AN101" s="115">
        <f>COUNTIF(G101:M101,$H$3)*$M$3+COUNTIF(G101:M101,$H$4)*$M$4+COUNTIF(G101:M101,$H$5)*$M$5+COUNTIF(G101:M101,$P$3)*$Y$3+COUNTIF(G101:M101,$P$4)*$Y$4+COUNTIF(G101:M101,$P$5)*$Y$5+COUNTIF(G101:M101,$AB$3)*$AG$3+COUNTIF(G101:M101,$AB$4)*$AG$4+COUNTIF(G101:M101,$AB$5)*$AG$5</f>
        <v>0</v>
      </c>
      <c r="AO101" s="115">
        <f t="shared" si="186"/>
        <v>0</v>
      </c>
      <c r="AP101" s="115">
        <f t="shared" si="188"/>
        <v>0</v>
      </c>
      <c r="AQ101" s="115">
        <f t="shared" si="187"/>
        <v>0</v>
      </c>
      <c r="AR101" s="123"/>
      <c r="AS101" s="32"/>
      <c r="AT101" s="236">
        <f t="shared" si="171"/>
        <v>0</v>
      </c>
      <c r="AU101" s="1">
        <f t="shared" si="179"/>
        <v>0</v>
      </c>
      <c r="AV101" s="183">
        <f t="shared" si="180"/>
        <v>0</v>
      </c>
      <c r="BS101" s="265">
        <f>SUMPRODUCT(($D101:$AH101="H1")*(WEEKDAY($D$82:$AH$82)=1))*$M$3+SUMPRODUCT(($D101:$AH101="H2")*(WEEKDAY($D$82:$AH$82)=1))*$M$4+SUMPRODUCT(($D101:$AH101="H3")*(WEEKDAY($D$82:$AH$82)=1))*$M$5+SUMPRODUCT(($D101:$AH101="SHR")*(WEEKDAY($D$82:$AH$82)=1))*$Y$3+SUMPRODUCT(($D101:$AH101="ChJ")*(WEEKDAY($D$82:$AH$82)=1))*$Y$4+SUMPRODUCT(($D101:$AH101="Ch")*(WEEKDAY($D$82:$AH$82)=1))*$Y$5+SUMPRODUCT(($D101:$AH101="Dj1")*(WEEKDAY($D$82:$AH$82)=1))*$AG$3+SUMPRODUCT(($D101:$AH101="Dj2")*(WEEKDAY($D$82:$AH$82)=1))*$AG$4+SUMPRODUCT(($D101:$AH101="Dj3")*(WEEKDAY($D$82:$AH$82)=1))*$AG$5</f>
        <v>0</v>
      </c>
      <c r="BT101" s="265">
        <f t="shared" si="181"/>
        <v>0</v>
      </c>
      <c r="BU101" s="265">
        <f t="shared" si="182"/>
        <v>0</v>
      </c>
    </row>
    <row r="102" spans="1:73" x14ac:dyDescent="0.2">
      <c r="A102" s="32"/>
      <c r="B102" s="4"/>
      <c r="C102" s="52" t="s">
        <v>75</v>
      </c>
      <c r="D102" s="103">
        <f>COUNTIF(D98:D101,$H$3)+COUNTIF(D98:D101,$H$4)+COUNTIF(D98:D101,$H$5)+COUNTIF(D98:D101,$P$3)+COUNTIF(D98:D101,$P$4)+COUNTIF(D98:D101,$P$5)+COUNTIF(D98:D101,$AB$3)+COUNTIF(D98:D101,$AB$4)+COUNTIF(D98:D101,$AB$5)</f>
        <v>0</v>
      </c>
      <c r="E102" s="103">
        <f>COUNTIF(E98:E101,$H$3)+COUNTIF(E98:E101,$H$4)+COUNTIF(E98:E101,$H$5)+COUNTIF(E98:E101,$P$3)+COUNTIF(E98:E101,$P$4)+COUNTIF(E98:E101,$P$5)+COUNTIF(E98:E101,$AB$3)+COUNTIF(E98:E101,$AB$4)+COUNTIF(E98:E101,$AB$5)</f>
        <v>0</v>
      </c>
      <c r="F102" s="103">
        <f>COUNTIF(F98:F101,$H$3)+COUNTIF(F98:F101,$H$4)+COUNTIF(F98:F101,$H$5)+COUNTIF(F98:F101,$P$3)+COUNTIF(F98:F101,$P$4)+COUNTIF(F98:F101,$P$5)+COUNTIF(F98:F101,$AB$3)+COUNTIF(F98:F101,$AB$4)+COUNTIF(F98:F101,$AB$5)</f>
        <v>0</v>
      </c>
      <c r="G102" s="103">
        <f t="shared" ref="G102:AH102" si="189">COUNTIF(G98:G101,$H$3)+COUNTIF(G98:G101,$H$4)+COUNTIF(G98:G101,$H$5)+COUNTIF(G98:G101,$P$3)+COUNTIF(G98:G101,$P$4)+COUNTIF(G98:G101,$P$5)+COUNTIF(G98:G101,$AB$3)+COUNTIF(G98:G101,$AB$4)+COUNTIF(G98:G101,$AB$5)</f>
        <v>0</v>
      </c>
      <c r="H102" s="103">
        <f t="shared" si="189"/>
        <v>0</v>
      </c>
      <c r="I102" s="103">
        <f t="shared" si="189"/>
        <v>0</v>
      </c>
      <c r="J102" s="103">
        <f t="shared" si="189"/>
        <v>0</v>
      </c>
      <c r="K102" s="103">
        <f t="shared" si="189"/>
        <v>0</v>
      </c>
      <c r="L102" s="103">
        <f t="shared" si="189"/>
        <v>0</v>
      </c>
      <c r="M102" s="103">
        <f t="shared" si="189"/>
        <v>0</v>
      </c>
      <c r="N102" s="103">
        <f t="shared" si="189"/>
        <v>0</v>
      </c>
      <c r="O102" s="103">
        <f t="shared" si="189"/>
        <v>0</v>
      </c>
      <c r="P102" s="103">
        <f t="shared" si="189"/>
        <v>0</v>
      </c>
      <c r="Q102" s="103">
        <f t="shared" si="189"/>
        <v>0</v>
      </c>
      <c r="R102" s="103">
        <f t="shared" si="189"/>
        <v>0</v>
      </c>
      <c r="S102" s="103">
        <f t="shared" si="189"/>
        <v>0</v>
      </c>
      <c r="T102" s="103">
        <f t="shared" si="189"/>
        <v>0</v>
      </c>
      <c r="U102" s="103">
        <f t="shared" si="189"/>
        <v>0</v>
      </c>
      <c r="V102" s="103">
        <f t="shared" si="189"/>
        <v>0</v>
      </c>
      <c r="W102" s="103">
        <f t="shared" si="189"/>
        <v>0</v>
      </c>
      <c r="X102" s="103">
        <f t="shared" si="189"/>
        <v>0</v>
      </c>
      <c r="Y102" s="103">
        <f t="shared" si="189"/>
        <v>0</v>
      </c>
      <c r="Z102" s="103">
        <f t="shared" si="189"/>
        <v>0</v>
      </c>
      <c r="AA102" s="103">
        <f t="shared" si="189"/>
        <v>0</v>
      </c>
      <c r="AB102" s="103">
        <f t="shared" si="189"/>
        <v>0</v>
      </c>
      <c r="AC102" s="103">
        <f t="shared" si="189"/>
        <v>0</v>
      </c>
      <c r="AD102" s="103">
        <f t="shared" si="189"/>
        <v>0</v>
      </c>
      <c r="AE102" s="103">
        <f t="shared" si="189"/>
        <v>0</v>
      </c>
      <c r="AF102" s="103">
        <f t="shared" si="189"/>
        <v>0</v>
      </c>
      <c r="AG102" s="103">
        <f t="shared" si="189"/>
        <v>0</v>
      </c>
      <c r="AH102" s="103">
        <f t="shared" si="189"/>
        <v>0</v>
      </c>
      <c r="AM102" s="120"/>
      <c r="AN102" s="120"/>
      <c r="AO102" s="120"/>
      <c r="AP102" s="120"/>
      <c r="AQ102" s="120"/>
      <c r="AR102" s="121"/>
      <c r="AS102" s="32"/>
      <c r="AT102" s="236"/>
      <c r="AU102" s="1"/>
      <c r="AV102" s="183"/>
    </row>
    <row r="103" spans="1:73" x14ac:dyDescent="0.2">
      <c r="A103" s="32"/>
      <c r="B103" s="4"/>
      <c r="C103" s="52" t="s">
        <v>76</v>
      </c>
      <c r="D103" s="103">
        <f>COUNTIF(D98:D101,$AJ$3)</f>
        <v>0</v>
      </c>
      <c r="E103" s="103">
        <f t="shared" ref="E103:AH103" si="190">COUNTIF(E98:E101,$AJ$3)</f>
        <v>0</v>
      </c>
      <c r="F103" s="103">
        <f t="shared" si="190"/>
        <v>0</v>
      </c>
      <c r="G103" s="103">
        <f t="shared" si="190"/>
        <v>0</v>
      </c>
      <c r="H103" s="103">
        <f t="shared" si="190"/>
        <v>0</v>
      </c>
      <c r="I103" s="103">
        <f t="shared" si="190"/>
        <v>0</v>
      </c>
      <c r="J103" s="103">
        <f t="shared" si="190"/>
        <v>0</v>
      </c>
      <c r="K103" s="103">
        <f t="shared" si="190"/>
        <v>0</v>
      </c>
      <c r="L103" s="103">
        <f t="shared" si="190"/>
        <v>0</v>
      </c>
      <c r="M103" s="103">
        <f t="shared" si="190"/>
        <v>0</v>
      </c>
      <c r="N103" s="103">
        <f t="shared" si="190"/>
        <v>0</v>
      </c>
      <c r="O103" s="103">
        <f t="shared" si="190"/>
        <v>0</v>
      </c>
      <c r="P103" s="103">
        <f t="shared" si="190"/>
        <v>0</v>
      </c>
      <c r="Q103" s="103">
        <f t="shared" si="190"/>
        <v>0</v>
      </c>
      <c r="R103" s="103">
        <f t="shared" si="190"/>
        <v>0</v>
      </c>
      <c r="S103" s="103">
        <f t="shared" si="190"/>
        <v>0</v>
      </c>
      <c r="T103" s="103">
        <f t="shared" si="190"/>
        <v>0</v>
      </c>
      <c r="U103" s="103">
        <f t="shared" si="190"/>
        <v>0</v>
      </c>
      <c r="V103" s="103">
        <f t="shared" si="190"/>
        <v>0</v>
      </c>
      <c r="W103" s="103">
        <f t="shared" si="190"/>
        <v>0</v>
      </c>
      <c r="X103" s="103">
        <f t="shared" si="190"/>
        <v>0</v>
      </c>
      <c r="Y103" s="103">
        <f t="shared" si="190"/>
        <v>0</v>
      </c>
      <c r="Z103" s="103">
        <f t="shared" si="190"/>
        <v>0</v>
      </c>
      <c r="AA103" s="103">
        <f t="shared" si="190"/>
        <v>0</v>
      </c>
      <c r="AB103" s="103">
        <f t="shared" si="190"/>
        <v>0</v>
      </c>
      <c r="AC103" s="103">
        <f t="shared" si="190"/>
        <v>0</v>
      </c>
      <c r="AD103" s="103">
        <f t="shared" si="190"/>
        <v>0</v>
      </c>
      <c r="AE103" s="103">
        <f t="shared" si="190"/>
        <v>0</v>
      </c>
      <c r="AF103" s="103">
        <f t="shared" si="190"/>
        <v>0</v>
      </c>
      <c r="AG103" s="103">
        <f t="shared" si="190"/>
        <v>0</v>
      </c>
      <c r="AH103" s="103">
        <f t="shared" si="190"/>
        <v>0</v>
      </c>
      <c r="AM103" s="120"/>
      <c r="AN103" s="120"/>
      <c r="AO103" s="120"/>
      <c r="AP103" s="120"/>
      <c r="AQ103" s="120"/>
      <c r="AR103" s="121"/>
      <c r="AS103" s="32"/>
      <c r="AT103" s="236"/>
      <c r="AU103" s="1"/>
      <c r="AV103" s="183"/>
    </row>
    <row r="104" spans="1:73" x14ac:dyDescent="0.2">
      <c r="A104" s="32"/>
      <c r="B104" s="4" t="s">
        <v>73</v>
      </c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M104" s="120"/>
      <c r="AN104" s="120"/>
      <c r="AO104" s="120"/>
      <c r="AP104" s="120"/>
      <c r="AQ104" s="120"/>
      <c r="AR104" s="121"/>
      <c r="AS104" s="32"/>
      <c r="AT104" s="236"/>
      <c r="AU104" s="1"/>
      <c r="AV104" s="183"/>
    </row>
    <row r="105" spans="1:73" ht="15" customHeight="1" x14ac:dyDescent="0.2">
      <c r="A105" s="32"/>
      <c r="B105" s="26" t="s">
        <v>13</v>
      </c>
      <c r="C105" s="27" t="s">
        <v>3</v>
      </c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  <c r="AE105" s="70"/>
      <c r="AF105" s="70"/>
      <c r="AG105" s="70"/>
      <c r="AH105" s="70"/>
      <c r="AJ105" s="57">
        <f>COUNTIF(D105:AH105,$H$3)*$M$3+COUNTIF(D105:AH105,$H$4)*$M$4+COUNTIF(D105:AH105,$H$5)*$M$5+COUNTIF(D105:AH105,$P$3)*$Y$3+COUNTIF(D105:AH105,$P$4)*$Y$4+COUNTIF(D105:AH105,$P$5)*$Y$5+COUNTIF(D105:AH105,$AB$3)*$AG$3+COUNTIF(D105:AH105,$AB$4)*$AG$4+COUNTIF(D105:AH105,$AB$5)*$AG$5</f>
        <v>0</v>
      </c>
      <c r="AK105" s="54">
        <f>COUNTIF(D105:AH105,$AJ$3)*$AK$3</f>
        <v>0</v>
      </c>
      <c r="AM105" s="107">
        <f>COUNTIF(D105:F105,$H$3)*$M$3+COUNTIF(D105:F105,$H$4)*$M$4+COUNTIF(D105:F105,$H$5)*$M$5+COUNTIF(D105:F105,$P$3)*$Y$3+COUNTIF(D105:F105,$P$4)*$Y$4+COUNTIF(D105:F105,$P$5)*$Y$5+COUNTIF(D105:F105,$AB$3)*$AG$3+COUNTIF(D105:F105,$AB$4)*$AG$4+COUNTIF(D105:F105,$AB$5)*$AG$5</f>
        <v>0</v>
      </c>
      <c r="AN105" s="107">
        <f>COUNTIF(G105:M105,$H$3)*$M$3+COUNTIF(G105:M105,$H$4)*$M$4+COUNTIF(G105:M105,$H$5)*$M$5+COUNTIF(G105:M105,$P$3)*$Y$3+COUNTIF(G105:M105,$P$4)*$Y$4+COUNTIF(G105:M105,$P$5)*$Y$5+COUNTIF(G105:M105,$AB$3)*$AG$3+COUNTIF(G105:M105,$AB$4)*$AG$4+COUNTIF(G105:M105,$AB$5)*$AG$5</f>
        <v>0</v>
      </c>
      <c r="AO105" s="107">
        <f>COUNTIF(N105:T105,$H$3)*$M$3+COUNTIF(N105:T105,$H$4)*$M$4+COUNTIF(N105:T105,$H$5)*$M$5+COUNTIF(N105:T105,$P$3)*$Y$3+COUNTIF(N105:T105,$P$4)*$Y$4+COUNTIF(N105:T105,$P$5)*$Y$5+COUNTIF(N105:T105,$AB$3)*$AG$3+COUNTIF(N105:T105,$AB$4)*$AG$4+COUNTIF(N105:T105,$AB$5)*$AG$5</f>
        <v>0</v>
      </c>
      <c r="AP105" s="107">
        <f>COUNTIF(U105:AA105,$H$3)*$M$3+COUNTIF(U105:AA105,$H$4)*$M$4+COUNTIF(U105:AA105,$H$5)*$M$5+COUNTIF(U105:AA105,$P$3)*$Y$3+COUNTIF(U105:AA105,$P$4)*$Y$4+COUNTIF(U105:AA105,$P$5)*$Y$5+COUNTIF(U105:AA105,$AB$3)*$AG$3+COUNTIF(U105:AA105,$AB$4)*$AG$4+COUNTIF(U105:AA105,$AB$5)*$AG$5</f>
        <v>0</v>
      </c>
      <c r="AQ105" s="107">
        <f>COUNTIF(AB105:AH105,$H$3)*$M$3+COUNTIF(AB105:AH105,$H$4)*$M$4+COUNTIF(AB105:AH105,$H$5)*$M$5+COUNTIF(AB105:AH105,$P$3)*$Y$3+COUNTIF(AB105:AH105,$P$4)*$Y$4+COUNTIF(AB105:AH105,$P$5)*$Y$5+COUNTIF(AB105:AH105,$AB$3)*$AG$3+COUNTIF(AB105:AH105,$AB$4)*$AG$4+COUNTIF(AB105:AH105,$AB$5)*$AG$5</f>
        <v>0</v>
      </c>
      <c r="AR105" s="122"/>
      <c r="AS105" s="32"/>
      <c r="AT105" s="236">
        <f t="shared" si="171"/>
        <v>0</v>
      </c>
      <c r="AU105" s="1">
        <f t="shared" si="179"/>
        <v>0</v>
      </c>
      <c r="AV105" s="183">
        <f t="shared" si="180"/>
        <v>0</v>
      </c>
      <c r="BS105" s="262">
        <f>SUMPRODUCT(($D105:$AH105="H1")*(WEEKDAY($D$82:$AH$82)=1))*$M$3+SUMPRODUCT(($D105:$AH105="H2")*(WEEKDAY($D$82:$AH$82)=1))*$M$4+SUMPRODUCT(($D105:$AH105="H3")*(WEEKDAY($D$82:$AH$82)=1))*$M$5+SUMPRODUCT(($D105:$AH105="SHR")*(WEEKDAY($D$82:$AH$82)=1))*$Y$3+SUMPRODUCT(($D105:$AH105="ChJ")*(WEEKDAY($D$82:$AH$82)=1))*$Y$4+SUMPRODUCT(($D105:$AH105="Ch")*(WEEKDAY($D$82:$AH$82)=1))*$Y$5+SUMPRODUCT(($D105:$AH105="Dj1")*(WEEKDAY($D$82:$AH$82)=1))*$AG$3+SUMPRODUCT(($D105:$AH105="Dj2")*(WEEKDAY($D$82:$AH$82)=1))*$AG$4+SUMPRODUCT(($D105:$AH105="Dj3")*(WEEKDAY($D$82:$AH$82)=1))*$AG$5</f>
        <v>0</v>
      </c>
      <c r="BT105" s="262">
        <f t="shared" si="181"/>
        <v>0</v>
      </c>
      <c r="BU105" s="262">
        <f t="shared" si="182"/>
        <v>0</v>
      </c>
    </row>
    <row r="106" spans="1:73" ht="15" customHeight="1" x14ac:dyDescent="0.2">
      <c r="A106" s="32"/>
      <c r="B106" s="26"/>
      <c r="C106" s="27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J106" s="58">
        <f t="shared" si="173"/>
        <v>0</v>
      </c>
      <c r="AK106" s="56">
        <f>COUNTIF(D106:AH106,$AJ$3)*$AK$3</f>
        <v>0</v>
      </c>
      <c r="AM106" s="115">
        <f>COUNTIF(D106:F106,$H$3)*$M$3+COUNTIF(D106:F106,$H$4)*$M$4+COUNTIF(D106:F106,$H$5)*$M$5+COUNTIF(D106:F106,$P$3)*$Y$3+COUNTIF(D106:F106,$P$4)*$Y$4+COUNTIF(D106:F106,$P$5)*$Y$5+COUNTIF(D106:F106,$AB$3)*$AG$3+COUNTIF(D106:F106,$AB$4)*$AG$4+COUNTIF(D106:F106,$AB$5)*$AG$5</f>
        <v>0</v>
      </c>
      <c r="AN106" s="115">
        <f>COUNTIF(G106:M106,$H$3)*$M$3+COUNTIF(G106:M106,$H$4)*$M$4+COUNTIF(G106:M106,$H$5)*$M$5+COUNTIF(G106:M106,$P$3)*$Y$3+COUNTIF(G106:M106,$P$4)*$Y$4+COUNTIF(G106:M106,$P$5)*$Y$5+COUNTIF(G106:M106,$AB$3)*$AG$3+COUNTIF(G106:M106,$AB$4)*$AG$4+COUNTIF(G106:M106,$AB$5)*$AG$5</f>
        <v>0</v>
      </c>
      <c r="AO106" s="115">
        <f>COUNTIF(N106:T106,$H$3)*$M$3+COUNTIF(N106:T106,$H$4)*$M$4+COUNTIF(N106:T106,$H$5)*$M$5+COUNTIF(N106:T106,$P$3)*$Y$3+COUNTIF(N106:T106,$P$4)*$Y$4+COUNTIF(N106:T106,$P$5)*$Y$5+COUNTIF(N106:T106,$AB$3)*$AG$3+COUNTIF(N106:T106,$AB$4)*$AG$4+COUNTIF(N106:T106,$AB$5)*$AG$5</f>
        <v>0</v>
      </c>
      <c r="AP106" s="115">
        <f>COUNTIF(U106:AA106,$H$3)*$M$3+COUNTIF(U106:AA106,$H$4)*$M$4+COUNTIF(U106:AA106,$H$5)*$M$5+COUNTIF(U106:AA106,$P$3)*$Y$3+COUNTIF(U106:AA106,$P$4)*$Y$4+COUNTIF(U106:AA106,$P$5)*$Y$5+COUNTIF(U106:AA106,$AB$3)*$AG$3+COUNTIF(U106:AA106,$AB$4)*$AG$4+COUNTIF(U106:AA106,$AB$5)*$AG$5</f>
        <v>0</v>
      </c>
      <c r="AQ106" s="115">
        <f>COUNTIF(AB106:AH106,$H$3)*$M$3+COUNTIF(AB106:AH106,$H$4)*$M$4+COUNTIF(AB106:AH106,$H$5)*$M$5+COUNTIF(AB106:AH106,$P$3)*$Y$3+COUNTIF(AB106:AH106,$P$4)*$Y$4+COUNTIF(AB106:AH106,$P$5)*$Y$5+COUNTIF(AB106:AH106,$AB$3)*$AG$3+COUNTIF(AB106:AH106,$AB$4)*$AG$4+COUNTIF(AB106:AH106,$AB$5)*$AG$5</f>
        <v>0</v>
      </c>
      <c r="AR106" s="123"/>
      <c r="AS106" s="32"/>
      <c r="AT106" s="236">
        <f t="shared" si="171"/>
        <v>0</v>
      </c>
      <c r="AU106" s="1">
        <f t="shared" si="179"/>
        <v>0</v>
      </c>
      <c r="AV106" s="183">
        <f t="shared" si="180"/>
        <v>0</v>
      </c>
      <c r="BS106" s="265">
        <f>SUMPRODUCT(($D106:$AH106="H1")*(WEEKDAY($D$82:$AH$82)=1))*$M$3+SUMPRODUCT(($D106:$AH106="H2")*(WEEKDAY($D$82:$AH$82)=1))*$M$4+SUMPRODUCT(($D106:$AH106="H3")*(WEEKDAY($D$82:$AH$82)=1))*$M$5+SUMPRODUCT(($D106:$AH106="SHR")*(WEEKDAY($D$82:$AH$82)=1))*$Y$3+SUMPRODUCT(($D106:$AH106="ChJ")*(WEEKDAY($D$82:$AH$82)=1))*$Y$4+SUMPRODUCT(($D106:$AH106="Ch")*(WEEKDAY($D$82:$AH$82)=1))*$Y$5+SUMPRODUCT(($D106:$AH106="Dj1")*(WEEKDAY($D$82:$AH$82)=1))*$AG$3+SUMPRODUCT(($D106:$AH106="Dj2")*(WEEKDAY($D$82:$AH$82)=1))*$AG$4+SUMPRODUCT(($D106:$AH106="Dj3")*(WEEKDAY($D$82:$AH$82)=1))*$AG$5</f>
        <v>0</v>
      </c>
      <c r="BT106" s="265">
        <f t="shared" si="181"/>
        <v>0</v>
      </c>
      <c r="BU106" s="265">
        <f t="shared" si="182"/>
        <v>0</v>
      </c>
    </row>
    <row r="107" spans="1:73" x14ac:dyDescent="0.2">
      <c r="A107" s="32"/>
      <c r="B107" s="4"/>
      <c r="C107" s="52" t="s">
        <v>75</v>
      </c>
      <c r="D107" s="103">
        <f>COUNTIF(D105:D106,$H$3)+COUNTIF(D105:D106,$H$4)+COUNTIF(D105:D106,$H$5)+COUNTIF(D105:D106,$P$3)+COUNTIF(D105:D106,$P$4)+COUNTIF(D105:D106,$P$5)+COUNTIF(D105:D106,$AB$3)+COUNTIF(D105:D106,$AB$4)+COUNTIF(D105:D106,$AB$5)</f>
        <v>0</v>
      </c>
      <c r="E107" s="103">
        <f t="shared" ref="E107:AG107" si="191">COUNTIF(E105:E106,$H$3)+COUNTIF(E105:E106,$H$4)+COUNTIF(E105:E106,$H$5)+COUNTIF(E105:E106,$P$3)+COUNTIF(E105:E106,$P$4)+COUNTIF(E105:E106,$P$5)+COUNTIF(E105:E106,$AB$3)+COUNTIF(E105:E106,$AB$4)+COUNTIF(E105:E106,$AB$5)</f>
        <v>0</v>
      </c>
      <c r="F107" s="103">
        <f>COUNTIF(F105:F106,$H$3)+COUNTIF(F105:F106,$H$4)+COUNTIF(F105:F106,$H$5)+COUNTIF(F105:F106,$P$3)+COUNTIF(F105:F106,$P$4)+COUNTIF(F105:F106,$P$5)+COUNTIF(F105:F106,$AB$3)+COUNTIF(F105:F106,$AB$4)+COUNTIF(F105:F106,$AB$5)</f>
        <v>0</v>
      </c>
      <c r="G107" s="103">
        <f t="shared" si="191"/>
        <v>0</v>
      </c>
      <c r="H107" s="103">
        <f t="shared" si="191"/>
        <v>0</v>
      </c>
      <c r="I107" s="103">
        <f t="shared" si="191"/>
        <v>0</v>
      </c>
      <c r="J107" s="103">
        <f t="shared" si="191"/>
        <v>0</v>
      </c>
      <c r="K107" s="103">
        <f t="shared" si="191"/>
        <v>0</v>
      </c>
      <c r="L107" s="103">
        <f t="shared" si="191"/>
        <v>0</v>
      </c>
      <c r="M107" s="103">
        <f t="shared" si="191"/>
        <v>0</v>
      </c>
      <c r="N107" s="103">
        <f t="shared" si="191"/>
        <v>0</v>
      </c>
      <c r="O107" s="103">
        <f t="shared" si="191"/>
        <v>0</v>
      </c>
      <c r="P107" s="103">
        <f t="shared" si="191"/>
        <v>0</v>
      </c>
      <c r="Q107" s="103">
        <f t="shared" si="191"/>
        <v>0</v>
      </c>
      <c r="R107" s="103">
        <f t="shared" si="191"/>
        <v>0</v>
      </c>
      <c r="S107" s="103">
        <f t="shared" si="191"/>
        <v>0</v>
      </c>
      <c r="T107" s="103">
        <f t="shared" si="191"/>
        <v>0</v>
      </c>
      <c r="U107" s="103">
        <f t="shared" si="191"/>
        <v>0</v>
      </c>
      <c r="V107" s="103">
        <f t="shared" si="191"/>
        <v>0</v>
      </c>
      <c r="W107" s="103">
        <f t="shared" si="191"/>
        <v>0</v>
      </c>
      <c r="X107" s="103">
        <f t="shared" si="191"/>
        <v>0</v>
      </c>
      <c r="Y107" s="103">
        <f t="shared" si="191"/>
        <v>0</v>
      </c>
      <c r="Z107" s="103">
        <f t="shared" si="191"/>
        <v>0</v>
      </c>
      <c r="AA107" s="103">
        <f t="shared" si="191"/>
        <v>0</v>
      </c>
      <c r="AB107" s="103">
        <f t="shared" si="191"/>
        <v>0</v>
      </c>
      <c r="AC107" s="103">
        <f t="shared" si="191"/>
        <v>0</v>
      </c>
      <c r="AD107" s="103">
        <f t="shared" si="191"/>
        <v>0</v>
      </c>
      <c r="AE107" s="103">
        <f t="shared" si="191"/>
        <v>0</v>
      </c>
      <c r="AF107" s="103">
        <f t="shared" si="191"/>
        <v>0</v>
      </c>
      <c r="AG107" s="103">
        <f t="shared" si="191"/>
        <v>0</v>
      </c>
      <c r="AH107" s="103">
        <f>COUNTIF(AH105:AH106,$H$3)+COUNTIF(AH105:AH106,$H$4)+COUNTIF(AH105:AH106,$H$5)+COUNTIF(AH105:AH106,$P$3)+COUNTIF(AH105:AH106,$P$4)+COUNTIF(AH105:AH106,$P$5)+COUNTIF(AH105:AH106,$AB$3)+COUNTIF(AH105:AH106,$AB$4)+COUNTIF(AH105:AH106,$AB$5)</f>
        <v>0</v>
      </c>
      <c r="AS107" s="32"/>
      <c r="AT107" s="236"/>
      <c r="AU107" s="1"/>
      <c r="AV107" s="183"/>
    </row>
    <row r="108" spans="1:73" ht="13.5" thickBot="1" x14ac:dyDescent="0.25">
      <c r="A108" s="32"/>
      <c r="B108" s="104"/>
      <c r="C108" s="105" t="s">
        <v>76</v>
      </c>
      <c r="D108" s="106">
        <f>COUNTIF(D105:D106,$AJ$3)</f>
        <v>0</v>
      </c>
      <c r="E108" s="106">
        <f t="shared" ref="E108:AH108" si="192">COUNTIF(E105:E106,$AJ$3)</f>
        <v>0</v>
      </c>
      <c r="F108" s="106">
        <f t="shared" si="192"/>
        <v>0</v>
      </c>
      <c r="G108" s="106">
        <f t="shared" si="192"/>
        <v>0</v>
      </c>
      <c r="H108" s="106">
        <f t="shared" si="192"/>
        <v>0</v>
      </c>
      <c r="I108" s="106">
        <f t="shared" si="192"/>
        <v>0</v>
      </c>
      <c r="J108" s="106">
        <f t="shared" si="192"/>
        <v>0</v>
      </c>
      <c r="K108" s="106">
        <f t="shared" si="192"/>
        <v>0</v>
      </c>
      <c r="L108" s="106">
        <f t="shared" si="192"/>
        <v>0</v>
      </c>
      <c r="M108" s="106">
        <f t="shared" si="192"/>
        <v>0</v>
      </c>
      <c r="N108" s="106">
        <f t="shared" si="192"/>
        <v>0</v>
      </c>
      <c r="O108" s="106">
        <f t="shared" si="192"/>
        <v>0</v>
      </c>
      <c r="P108" s="106">
        <f t="shared" si="192"/>
        <v>0</v>
      </c>
      <c r="Q108" s="106">
        <f t="shared" si="192"/>
        <v>0</v>
      </c>
      <c r="R108" s="106">
        <f t="shared" si="192"/>
        <v>0</v>
      </c>
      <c r="S108" s="106">
        <f t="shared" si="192"/>
        <v>0</v>
      </c>
      <c r="T108" s="106">
        <f t="shared" si="192"/>
        <v>0</v>
      </c>
      <c r="U108" s="106">
        <f t="shared" si="192"/>
        <v>0</v>
      </c>
      <c r="V108" s="106">
        <f t="shared" si="192"/>
        <v>0</v>
      </c>
      <c r="W108" s="106">
        <f t="shared" si="192"/>
        <v>0</v>
      </c>
      <c r="X108" s="106">
        <f t="shared" si="192"/>
        <v>0</v>
      </c>
      <c r="Y108" s="106">
        <f t="shared" si="192"/>
        <v>0</v>
      </c>
      <c r="Z108" s="106">
        <f t="shared" si="192"/>
        <v>0</v>
      </c>
      <c r="AA108" s="106">
        <f t="shared" si="192"/>
        <v>0</v>
      </c>
      <c r="AB108" s="106">
        <f t="shared" si="192"/>
        <v>0</v>
      </c>
      <c r="AC108" s="106">
        <f t="shared" si="192"/>
        <v>0</v>
      </c>
      <c r="AD108" s="106">
        <f t="shared" si="192"/>
        <v>0</v>
      </c>
      <c r="AE108" s="106">
        <f t="shared" si="192"/>
        <v>0</v>
      </c>
      <c r="AF108" s="106">
        <f t="shared" si="192"/>
        <v>0</v>
      </c>
      <c r="AG108" s="106">
        <f t="shared" si="192"/>
        <v>0</v>
      </c>
      <c r="AH108" s="106">
        <f t="shared" si="192"/>
        <v>0</v>
      </c>
      <c r="AJ108" s="155" t="s">
        <v>102</v>
      </c>
      <c r="AK108" s="147"/>
      <c r="AL108" s="152" t="s">
        <v>104</v>
      </c>
      <c r="AM108" s="147"/>
      <c r="AN108" s="147"/>
      <c r="AO108" s="147"/>
      <c r="AP108" s="147"/>
      <c r="AQ108" s="148"/>
      <c r="AS108" s="32"/>
      <c r="AT108" s="236"/>
    </row>
    <row r="109" spans="1:73" ht="15" customHeight="1" x14ac:dyDescent="0.2">
      <c r="A109" s="32"/>
      <c r="B109" s="135" t="s">
        <v>94</v>
      </c>
      <c r="C109" s="92"/>
      <c r="D109" s="93">
        <f>D95</f>
        <v>0</v>
      </c>
      <c r="E109" s="93">
        <f t="shared" ref="E109:AH109" si="193">E95</f>
        <v>0</v>
      </c>
      <c r="F109" s="93">
        <f t="shared" si="193"/>
        <v>0</v>
      </c>
      <c r="G109" s="93">
        <f t="shared" si="193"/>
        <v>0</v>
      </c>
      <c r="H109" s="93">
        <f t="shared" si="193"/>
        <v>0</v>
      </c>
      <c r="I109" s="93">
        <f t="shared" si="193"/>
        <v>0</v>
      </c>
      <c r="J109" s="93">
        <f t="shared" si="193"/>
        <v>0</v>
      </c>
      <c r="K109" s="93">
        <f t="shared" si="193"/>
        <v>0</v>
      </c>
      <c r="L109" s="93">
        <f t="shared" si="193"/>
        <v>0</v>
      </c>
      <c r="M109" s="93">
        <f t="shared" si="193"/>
        <v>0</v>
      </c>
      <c r="N109" s="93">
        <f t="shared" si="193"/>
        <v>0</v>
      </c>
      <c r="O109" s="93">
        <f t="shared" si="193"/>
        <v>0</v>
      </c>
      <c r="P109" s="93">
        <f t="shared" si="193"/>
        <v>0</v>
      </c>
      <c r="Q109" s="93">
        <f t="shared" si="193"/>
        <v>0</v>
      </c>
      <c r="R109" s="93">
        <f t="shared" si="193"/>
        <v>0</v>
      </c>
      <c r="S109" s="93">
        <f t="shared" si="193"/>
        <v>0</v>
      </c>
      <c r="T109" s="93">
        <f t="shared" si="193"/>
        <v>0</v>
      </c>
      <c r="U109" s="93">
        <f t="shared" si="193"/>
        <v>0</v>
      </c>
      <c r="V109" s="93">
        <f t="shared" si="193"/>
        <v>0</v>
      </c>
      <c r="W109" s="93">
        <f t="shared" si="193"/>
        <v>0</v>
      </c>
      <c r="X109" s="93">
        <f t="shared" si="193"/>
        <v>0</v>
      </c>
      <c r="Y109" s="93">
        <f t="shared" si="193"/>
        <v>0</v>
      </c>
      <c r="Z109" s="93">
        <f t="shared" si="193"/>
        <v>0</v>
      </c>
      <c r="AA109" s="93">
        <f t="shared" si="193"/>
        <v>0</v>
      </c>
      <c r="AB109" s="93">
        <f t="shared" si="193"/>
        <v>0</v>
      </c>
      <c r="AC109" s="93">
        <f t="shared" si="193"/>
        <v>0</v>
      </c>
      <c r="AD109" s="93">
        <f t="shared" si="193"/>
        <v>0</v>
      </c>
      <c r="AE109" s="93">
        <f t="shared" si="193"/>
        <v>0</v>
      </c>
      <c r="AF109" s="93">
        <f t="shared" si="193"/>
        <v>0</v>
      </c>
      <c r="AG109" s="93">
        <f t="shared" si="193"/>
        <v>0</v>
      </c>
      <c r="AH109" s="93">
        <f t="shared" si="193"/>
        <v>0</v>
      </c>
      <c r="AJ109" s="156" t="s">
        <v>106</v>
      </c>
      <c r="AK109" s="5"/>
      <c r="AL109" s="153" t="s">
        <v>103</v>
      </c>
      <c r="AM109" s="5"/>
      <c r="AN109" s="5"/>
      <c r="AO109" s="5"/>
      <c r="AP109" s="5"/>
      <c r="AQ109" s="149"/>
      <c r="AS109" s="32"/>
      <c r="AT109" s="236"/>
    </row>
    <row r="110" spans="1:73" ht="15" customHeight="1" x14ac:dyDescent="0.2">
      <c r="A110" s="32"/>
      <c r="B110" s="135" t="s">
        <v>95</v>
      </c>
      <c r="C110" s="92"/>
      <c r="D110" s="93">
        <f>D102</f>
        <v>0</v>
      </c>
      <c r="E110" s="93">
        <f t="shared" ref="E110:AH110" si="194">E102</f>
        <v>0</v>
      </c>
      <c r="F110" s="93">
        <f t="shared" si="194"/>
        <v>0</v>
      </c>
      <c r="G110" s="93">
        <f t="shared" si="194"/>
        <v>0</v>
      </c>
      <c r="H110" s="93">
        <f t="shared" si="194"/>
        <v>0</v>
      </c>
      <c r="I110" s="93">
        <f t="shared" si="194"/>
        <v>0</v>
      </c>
      <c r="J110" s="93">
        <f t="shared" si="194"/>
        <v>0</v>
      </c>
      <c r="K110" s="93">
        <f t="shared" si="194"/>
        <v>0</v>
      </c>
      <c r="L110" s="93">
        <f t="shared" si="194"/>
        <v>0</v>
      </c>
      <c r="M110" s="93">
        <f t="shared" si="194"/>
        <v>0</v>
      </c>
      <c r="N110" s="93">
        <f t="shared" si="194"/>
        <v>0</v>
      </c>
      <c r="O110" s="93">
        <f t="shared" si="194"/>
        <v>0</v>
      </c>
      <c r="P110" s="93">
        <f t="shared" si="194"/>
        <v>0</v>
      </c>
      <c r="Q110" s="93">
        <f t="shared" si="194"/>
        <v>0</v>
      </c>
      <c r="R110" s="93">
        <f t="shared" si="194"/>
        <v>0</v>
      </c>
      <c r="S110" s="93">
        <f t="shared" si="194"/>
        <v>0</v>
      </c>
      <c r="T110" s="93">
        <f t="shared" si="194"/>
        <v>0</v>
      </c>
      <c r="U110" s="93">
        <f t="shared" si="194"/>
        <v>0</v>
      </c>
      <c r="V110" s="93">
        <f t="shared" si="194"/>
        <v>0</v>
      </c>
      <c r="W110" s="93">
        <f t="shared" si="194"/>
        <v>0</v>
      </c>
      <c r="X110" s="93">
        <f t="shared" si="194"/>
        <v>0</v>
      </c>
      <c r="Y110" s="93">
        <f t="shared" si="194"/>
        <v>0</v>
      </c>
      <c r="Z110" s="93">
        <f t="shared" si="194"/>
        <v>0</v>
      </c>
      <c r="AA110" s="93">
        <f t="shared" si="194"/>
        <v>0</v>
      </c>
      <c r="AB110" s="93">
        <f t="shared" si="194"/>
        <v>0</v>
      </c>
      <c r="AC110" s="93">
        <f t="shared" si="194"/>
        <v>0</v>
      </c>
      <c r="AD110" s="93">
        <f t="shared" si="194"/>
        <v>0</v>
      </c>
      <c r="AE110" s="93">
        <f t="shared" si="194"/>
        <v>0</v>
      </c>
      <c r="AF110" s="93">
        <f t="shared" si="194"/>
        <v>0</v>
      </c>
      <c r="AG110" s="93">
        <f t="shared" si="194"/>
        <v>0</v>
      </c>
      <c r="AH110" s="93">
        <f t="shared" si="194"/>
        <v>0</v>
      </c>
      <c r="AJ110" s="156" t="s">
        <v>136</v>
      </c>
      <c r="AK110" s="5"/>
      <c r="AL110" s="153" t="s">
        <v>100</v>
      </c>
      <c r="AM110" s="5"/>
      <c r="AN110" s="5"/>
      <c r="AO110" s="5"/>
      <c r="AP110" s="5"/>
      <c r="AQ110" s="149"/>
      <c r="AS110" s="32"/>
      <c r="AT110" s="236"/>
    </row>
    <row r="111" spans="1:73" ht="15" customHeight="1" x14ac:dyDescent="0.2">
      <c r="A111" s="32"/>
      <c r="B111" s="135" t="s">
        <v>92</v>
      </c>
      <c r="C111" s="92"/>
      <c r="D111" s="93">
        <f>D107</f>
        <v>0</v>
      </c>
      <c r="E111" s="93">
        <f t="shared" ref="E111:AH111" si="195">E107</f>
        <v>0</v>
      </c>
      <c r="F111" s="93">
        <f t="shared" si="195"/>
        <v>0</v>
      </c>
      <c r="G111" s="93">
        <f t="shared" si="195"/>
        <v>0</v>
      </c>
      <c r="H111" s="93">
        <f t="shared" si="195"/>
        <v>0</v>
      </c>
      <c r="I111" s="93">
        <f t="shared" si="195"/>
        <v>0</v>
      </c>
      <c r="J111" s="93">
        <f t="shared" si="195"/>
        <v>0</v>
      </c>
      <c r="K111" s="93">
        <f t="shared" si="195"/>
        <v>0</v>
      </c>
      <c r="L111" s="93">
        <f t="shared" si="195"/>
        <v>0</v>
      </c>
      <c r="M111" s="93">
        <f t="shared" si="195"/>
        <v>0</v>
      </c>
      <c r="N111" s="93">
        <f t="shared" si="195"/>
        <v>0</v>
      </c>
      <c r="O111" s="93">
        <f t="shared" si="195"/>
        <v>0</v>
      </c>
      <c r="P111" s="93">
        <f t="shared" si="195"/>
        <v>0</v>
      </c>
      <c r="Q111" s="93">
        <f t="shared" si="195"/>
        <v>0</v>
      </c>
      <c r="R111" s="93">
        <f t="shared" si="195"/>
        <v>0</v>
      </c>
      <c r="S111" s="93">
        <f t="shared" si="195"/>
        <v>0</v>
      </c>
      <c r="T111" s="93">
        <f t="shared" si="195"/>
        <v>0</v>
      </c>
      <c r="U111" s="93">
        <f t="shared" si="195"/>
        <v>0</v>
      </c>
      <c r="V111" s="93">
        <f t="shared" si="195"/>
        <v>0</v>
      </c>
      <c r="W111" s="93">
        <f t="shared" si="195"/>
        <v>0</v>
      </c>
      <c r="X111" s="93">
        <f t="shared" si="195"/>
        <v>0</v>
      </c>
      <c r="Y111" s="93">
        <f t="shared" si="195"/>
        <v>0</v>
      </c>
      <c r="Z111" s="93">
        <f t="shared" si="195"/>
        <v>0</v>
      </c>
      <c r="AA111" s="93">
        <f t="shared" si="195"/>
        <v>0</v>
      </c>
      <c r="AB111" s="93">
        <f t="shared" si="195"/>
        <v>0</v>
      </c>
      <c r="AC111" s="93">
        <f t="shared" si="195"/>
        <v>0</v>
      </c>
      <c r="AD111" s="93">
        <f t="shared" si="195"/>
        <v>0</v>
      </c>
      <c r="AE111" s="93">
        <f t="shared" si="195"/>
        <v>0</v>
      </c>
      <c r="AF111" s="93">
        <f t="shared" si="195"/>
        <v>0</v>
      </c>
      <c r="AG111" s="93">
        <f t="shared" si="195"/>
        <v>0</v>
      </c>
      <c r="AH111" s="93">
        <f t="shared" si="195"/>
        <v>0</v>
      </c>
      <c r="AJ111" s="156" t="s">
        <v>107</v>
      </c>
      <c r="AK111" s="5"/>
      <c r="AL111" s="153" t="s">
        <v>101</v>
      </c>
      <c r="AM111" s="5"/>
      <c r="AN111" s="5"/>
      <c r="AO111" s="5"/>
      <c r="AP111" s="5"/>
      <c r="AQ111" s="149"/>
      <c r="AS111" s="32"/>
      <c r="AT111" s="236"/>
    </row>
    <row r="112" spans="1:73" ht="15" customHeight="1" x14ac:dyDescent="0.2">
      <c r="A112" s="32"/>
      <c r="B112" s="137" t="s">
        <v>77</v>
      </c>
      <c r="C112" s="91"/>
      <c r="D112" s="97">
        <f>D96+D103+D108</f>
        <v>0</v>
      </c>
      <c r="E112" s="97">
        <f t="shared" ref="E112:AH112" si="196">E96+E103+E108</f>
        <v>0</v>
      </c>
      <c r="F112" s="97">
        <f t="shared" si="196"/>
        <v>0</v>
      </c>
      <c r="G112" s="97">
        <f t="shared" si="196"/>
        <v>0</v>
      </c>
      <c r="H112" s="97">
        <f t="shared" si="196"/>
        <v>0</v>
      </c>
      <c r="I112" s="97">
        <f t="shared" si="196"/>
        <v>0</v>
      </c>
      <c r="J112" s="97">
        <f t="shared" si="196"/>
        <v>0</v>
      </c>
      <c r="K112" s="97">
        <f t="shared" si="196"/>
        <v>0</v>
      </c>
      <c r="L112" s="97">
        <f t="shared" si="196"/>
        <v>0</v>
      </c>
      <c r="M112" s="97">
        <f t="shared" si="196"/>
        <v>0</v>
      </c>
      <c r="N112" s="97">
        <f t="shared" si="196"/>
        <v>0</v>
      </c>
      <c r="O112" s="97">
        <f t="shared" si="196"/>
        <v>0</v>
      </c>
      <c r="P112" s="97">
        <f t="shared" si="196"/>
        <v>0</v>
      </c>
      <c r="Q112" s="97">
        <f t="shared" si="196"/>
        <v>0</v>
      </c>
      <c r="R112" s="97">
        <f t="shared" si="196"/>
        <v>0</v>
      </c>
      <c r="S112" s="97">
        <f t="shared" si="196"/>
        <v>0</v>
      </c>
      <c r="T112" s="97">
        <f t="shared" si="196"/>
        <v>0</v>
      </c>
      <c r="U112" s="97">
        <f t="shared" si="196"/>
        <v>0</v>
      </c>
      <c r="V112" s="97">
        <f t="shared" si="196"/>
        <v>0</v>
      </c>
      <c r="W112" s="97">
        <f t="shared" si="196"/>
        <v>0</v>
      </c>
      <c r="X112" s="97">
        <f t="shared" si="196"/>
        <v>0</v>
      </c>
      <c r="Y112" s="97">
        <f t="shared" si="196"/>
        <v>0</v>
      </c>
      <c r="Z112" s="97">
        <f t="shared" si="196"/>
        <v>0</v>
      </c>
      <c r="AA112" s="97">
        <f t="shared" si="196"/>
        <v>0</v>
      </c>
      <c r="AB112" s="97">
        <f t="shared" si="196"/>
        <v>0</v>
      </c>
      <c r="AC112" s="97">
        <f t="shared" si="196"/>
        <v>0</v>
      </c>
      <c r="AD112" s="97">
        <f t="shared" si="196"/>
        <v>0</v>
      </c>
      <c r="AE112" s="97">
        <f t="shared" si="196"/>
        <v>0</v>
      </c>
      <c r="AF112" s="97">
        <f t="shared" si="196"/>
        <v>0</v>
      </c>
      <c r="AG112" s="97">
        <f t="shared" si="196"/>
        <v>0</v>
      </c>
      <c r="AH112" s="97">
        <f t="shared" si="196"/>
        <v>0</v>
      </c>
      <c r="AJ112" s="157" t="s">
        <v>96</v>
      </c>
      <c r="AK112" s="150"/>
      <c r="AL112" s="154" t="s">
        <v>105</v>
      </c>
      <c r="AM112" s="150"/>
      <c r="AN112" s="150"/>
      <c r="AO112" s="150"/>
      <c r="AP112" s="150"/>
      <c r="AQ112" s="151"/>
      <c r="AS112" s="32"/>
      <c r="AT112" s="236"/>
    </row>
    <row r="113" spans="1:73" ht="18" customHeight="1" x14ac:dyDescent="0.2">
      <c r="A113" s="32"/>
      <c r="B113" s="144" t="s">
        <v>93</v>
      </c>
      <c r="C113" s="95"/>
      <c r="D113" s="96">
        <f>D109+D110+D111</f>
        <v>0</v>
      </c>
      <c r="E113" s="96">
        <f t="shared" ref="E113:AH113" si="197">E109+E110+E111</f>
        <v>0</v>
      </c>
      <c r="F113" s="96">
        <f t="shared" si="197"/>
        <v>0</v>
      </c>
      <c r="G113" s="96">
        <f t="shared" si="197"/>
        <v>0</v>
      </c>
      <c r="H113" s="96">
        <f t="shared" si="197"/>
        <v>0</v>
      </c>
      <c r="I113" s="96">
        <f t="shared" si="197"/>
        <v>0</v>
      </c>
      <c r="J113" s="96">
        <f t="shared" si="197"/>
        <v>0</v>
      </c>
      <c r="K113" s="96">
        <f t="shared" si="197"/>
        <v>0</v>
      </c>
      <c r="L113" s="96">
        <f t="shared" si="197"/>
        <v>0</v>
      </c>
      <c r="M113" s="96">
        <f t="shared" si="197"/>
        <v>0</v>
      </c>
      <c r="N113" s="96">
        <f t="shared" si="197"/>
        <v>0</v>
      </c>
      <c r="O113" s="96">
        <f t="shared" si="197"/>
        <v>0</v>
      </c>
      <c r="P113" s="96">
        <f t="shared" si="197"/>
        <v>0</v>
      </c>
      <c r="Q113" s="96">
        <f t="shared" si="197"/>
        <v>0</v>
      </c>
      <c r="R113" s="96">
        <f t="shared" si="197"/>
        <v>0</v>
      </c>
      <c r="S113" s="96">
        <f t="shared" si="197"/>
        <v>0</v>
      </c>
      <c r="T113" s="96">
        <f t="shared" si="197"/>
        <v>0</v>
      </c>
      <c r="U113" s="96">
        <f t="shared" si="197"/>
        <v>0</v>
      </c>
      <c r="V113" s="96">
        <f t="shared" si="197"/>
        <v>0</v>
      </c>
      <c r="W113" s="96">
        <f t="shared" si="197"/>
        <v>0</v>
      </c>
      <c r="X113" s="96">
        <f t="shared" si="197"/>
        <v>0</v>
      </c>
      <c r="Y113" s="96">
        <f t="shared" si="197"/>
        <v>0</v>
      </c>
      <c r="Z113" s="96">
        <f t="shared" si="197"/>
        <v>0</v>
      </c>
      <c r="AA113" s="96">
        <f t="shared" si="197"/>
        <v>0</v>
      </c>
      <c r="AB113" s="96">
        <f t="shared" si="197"/>
        <v>0</v>
      </c>
      <c r="AC113" s="96">
        <f t="shared" si="197"/>
        <v>0</v>
      </c>
      <c r="AD113" s="96">
        <f t="shared" si="197"/>
        <v>0</v>
      </c>
      <c r="AE113" s="96">
        <f t="shared" si="197"/>
        <v>0</v>
      </c>
      <c r="AF113" s="96">
        <f t="shared" si="197"/>
        <v>0</v>
      </c>
      <c r="AG113" s="96">
        <f t="shared" si="197"/>
        <v>0</v>
      </c>
      <c r="AH113" s="96">
        <f t="shared" si="197"/>
        <v>0</v>
      </c>
      <c r="AS113" s="32"/>
      <c r="AT113" s="236"/>
    </row>
    <row r="114" spans="1:73" ht="6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236"/>
    </row>
    <row r="115" spans="1:73" x14ac:dyDescent="0.2">
      <c r="AT115" s="236"/>
    </row>
    <row r="116" spans="1:73" ht="9" customHeight="1" x14ac:dyDescent="0.2">
      <c r="A116" s="32"/>
      <c r="B116" s="32"/>
      <c r="C116" s="274" t="s">
        <v>140</v>
      </c>
      <c r="D116" s="271">
        <f t="shared" ref="D116:AH116" si="198">COUNTIF(Fer,D119)</f>
        <v>0</v>
      </c>
      <c r="E116" s="271">
        <f t="shared" si="198"/>
        <v>0</v>
      </c>
      <c r="F116" s="271">
        <f t="shared" si="198"/>
        <v>0</v>
      </c>
      <c r="G116" s="271">
        <f t="shared" si="198"/>
        <v>0</v>
      </c>
      <c r="H116" s="271">
        <f t="shared" si="198"/>
        <v>0</v>
      </c>
      <c r="I116" s="271">
        <f t="shared" si="198"/>
        <v>0</v>
      </c>
      <c r="J116" s="271">
        <f t="shared" si="198"/>
        <v>0</v>
      </c>
      <c r="K116" s="271">
        <f t="shared" si="198"/>
        <v>0</v>
      </c>
      <c r="L116" s="271">
        <f t="shared" si="198"/>
        <v>0</v>
      </c>
      <c r="M116" s="271">
        <f t="shared" si="198"/>
        <v>0</v>
      </c>
      <c r="N116" s="271">
        <f t="shared" si="198"/>
        <v>0</v>
      </c>
      <c r="O116" s="271">
        <f t="shared" si="198"/>
        <v>0</v>
      </c>
      <c r="P116" s="271">
        <f t="shared" si="198"/>
        <v>0</v>
      </c>
      <c r="Q116" s="271">
        <f t="shared" si="198"/>
        <v>1</v>
      </c>
      <c r="R116" s="271">
        <f t="shared" si="198"/>
        <v>0</v>
      </c>
      <c r="S116" s="271">
        <f t="shared" si="198"/>
        <v>0</v>
      </c>
      <c r="T116" s="271">
        <f t="shared" si="198"/>
        <v>0</v>
      </c>
      <c r="U116" s="271">
        <f t="shared" si="198"/>
        <v>0</v>
      </c>
      <c r="V116" s="271">
        <f t="shared" si="198"/>
        <v>0</v>
      </c>
      <c r="W116" s="271">
        <f t="shared" si="198"/>
        <v>0</v>
      </c>
      <c r="X116" s="271">
        <f t="shared" si="198"/>
        <v>0</v>
      </c>
      <c r="Y116" s="271">
        <f t="shared" si="198"/>
        <v>0</v>
      </c>
      <c r="Z116" s="271">
        <f t="shared" si="198"/>
        <v>0</v>
      </c>
      <c r="AA116" s="271">
        <f t="shared" si="198"/>
        <v>0</v>
      </c>
      <c r="AB116" s="271">
        <f t="shared" si="198"/>
        <v>0</v>
      </c>
      <c r="AC116" s="271">
        <f t="shared" si="198"/>
        <v>0</v>
      </c>
      <c r="AD116" s="271">
        <f t="shared" si="198"/>
        <v>0</v>
      </c>
      <c r="AE116" s="271">
        <f t="shared" si="198"/>
        <v>0</v>
      </c>
      <c r="AF116" s="271">
        <f t="shared" si="198"/>
        <v>0</v>
      </c>
      <c r="AG116" s="271">
        <f t="shared" si="198"/>
        <v>0</v>
      </c>
      <c r="AH116" s="271">
        <f t="shared" si="198"/>
        <v>0</v>
      </c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236"/>
    </row>
    <row r="117" spans="1:73" x14ac:dyDescent="0.2">
      <c r="A117" s="32"/>
      <c r="B117" s="61"/>
      <c r="C117" s="62" t="s">
        <v>70</v>
      </c>
      <c r="D117" s="63" t="str">
        <f>IF(D118="","",IF(WEEKDAY(D118,2)=1,_xlfn.ISOWEEKNUM(D118),""))</f>
        <v/>
      </c>
      <c r="E117" s="64">
        <f t="shared" ref="E117:AH117" si="199">IF(E118="","",IF(WEEKDAY(E118,2)=1,_xlfn.ISOWEEKNUM(E118),""))</f>
        <v>27</v>
      </c>
      <c r="F117" s="64" t="str">
        <f t="shared" si="199"/>
        <v/>
      </c>
      <c r="G117" s="64" t="str">
        <f t="shared" si="199"/>
        <v/>
      </c>
      <c r="H117" s="64" t="str">
        <f t="shared" si="199"/>
        <v/>
      </c>
      <c r="I117" s="64" t="str">
        <f t="shared" si="199"/>
        <v/>
      </c>
      <c r="J117" s="64" t="str">
        <f t="shared" si="199"/>
        <v/>
      </c>
      <c r="K117" s="64" t="str">
        <f t="shared" si="199"/>
        <v/>
      </c>
      <c r="L117" s="64">
        <f t="shared" si="199"/>
        <v>28</v>
      </c>
      <c r="M117" s="64" t="str">
        <f t="shared" si="199"/>
        <v/>
      </c>
      <c r="N117" s="64" t="str">
        <f t="shared" si="199"/>
        <v/>
      </c>
      <c r="O117" s="64" t="str">
        <f t="shared" si="199"/>
        <v/>
      </c>
      <c r="P117" s="64" t="str">
        <f t="shared" si="199"/>
        <v/>
      </c>
      <c r="Q117" s="64" t="str">
        <f t="shared" si="199"/>
        <v/>
      </c>
      <c r="R117" s="64" t="str">
        <f t="shared" si="199"/>
        <v/>
      </c>
      <c r="S117" s="64">
        <f t="shared" si="199"/>
        <v>29</v>
      </c>
      <c r="T117" s="64" t="str">
        <f t="shared" si="199"/>
        <v/>
      </c>
      <c r="U117" s="64" t="str">
        <f t="shared" si="199"/>
        <v/>
      </c>
      <c r="V117" s="64" t="str">
        <f t="shared" si="199"/>
        <v/>
      </c>
      <c r="W117" s="64" t="str">
        <f t="shared" si="199"/>
        <v/>
      </c>
      <c r="X117" s="64" t="str">
        <f t="shared" si="199"/>
        <v/>
      </c>
      <c r="Y117" s="64" t="str">
        <f t="shared" si="199"/>
        <v/>
      </c>
      <c r="Z117" s="64">
        <f t="shared" si="199"/>
        <v>30</v>
      </c>
      <c r="AA117" s="64" t="str">
        <f t="shared" si="199"/>
        <v/>
      </c>
      <c r="AB117" s="64" t="str">
        <f t="shared" si="199"/>
        <v/>
      </c>
      <c r="AC117" s="64" t="str">
        <f t="shared" si="199"/>
        <v/>
      </c>
      <c r="AD117" s="64" t="str">
        <f t="shared" si="199"/>
        <v/>
      </c>
      <c r="AE117" s="64" t="str">
        <f t="shared" si="199"/>
        <v/>
      </c>
      <c r="AF117" s="64" t="str">
        <f t="shared" si="199"/>
        <v/>
      </c>
      <c r="AG117" s="64">
        <f t="shared" si="199"/>
        <v>31</v>
      </c>
      <c r="AH117" s="65" t="str">
        <f t="shared" si="199"/>
        <v/>
      </c>
      <c r="AJ117" s="321" t="s">
        <v>74</v>
      </c>
      <c r="AK117" s="318" t="s">
        <v>22</v>
      </c>
      <c r="AM117" s="316" t="s">
        <v>47</v>
      </c>
      <c r="AN117" s="316" t="s">
        <v>48</v>
      </c>
      <c r="AO117" s="316" t="s">
        <v>49</v>
      </c>
      <c r="AP117" s="316" t="s">
        <v>50</v>
      </c>
      <c r="AQ117" s="316" t="s">
        <v>51</v>
      </c>
      <c r="AR117" s="316" t="s">
        <v>52</v>
      </c>
      <c r="AS117" s="32"/>
      <c r="AT117" s="236"/>
    </row>
    <row r="118" spans="1:73" ht="14.25" x14ac:dyDescent="0.2">
      <c r="A118" s="32"/>
      <c r="B118" s="324">
        <f>D118</f>
        <v>43282</v>
      </c>
      <c r="C118" s="325"/>
      <c r="D118" s="42">
        <f>AG82+1</f>
        <v>43282</v>
      </c>
      <c r="E118" s="42">
        <f>D118+1</f>
        <v>43283</v>
      </c>
      <c r="F118" s="42">
        <f t="shared" ref="F118:F119" si="200">E118+1</f>
        <v>43284</v>
      </c>
      <c r="G118" s="42">
        <f t="shared" ref="G118:G119" si="201">F118+1</f>
        <v>43285</v>
      </c>
      <c r="H118" s="42">
        <f t="shared" ref="H118:H119" si="202">G118+1</f>
        <v>43286</v>
      </c>
      <c r="I118" s="42">
        <f t="shared" ref="I118:I119" si="203">H118+1</f>
        <v>43287</v>
      </c>
      <c r="J118" s="42">
        <f t="shared" ref="J118:J119" si="204">I118+1</f>
        <v>43288</v>
      </c>
      <c r="K118" s="42">
        <f t="shared" ref="K118:K119" si="205">J118+1</f>
        <v>43289</v>
      </c>
      <c r="L118" s="42">
        <f t="shared" ref="L118:L119" si="206">K118+1</f>
        <v>43290</v>
      </c>
      <c r="M118" s="42">
        <f t="shared" ref="M118:M119" si="207">L118+1</f>
        <v>43291</v>
      </c>
      <c r="N118" s="42">
        <f t="shared" ref="N118:N119" si="208">M118+1</f>
        <v>43292</v>
      </c>
      <c r="O118" s="42">
        <f t="shared" ref="O118:O119" si="209">N118+1</f>
        <v>43293</v>
      </c>
      <c r="P118" s="42">
        <f t="shared" ref="P118:P119" si="210">O118+1</f>
        <v>43294</v>
      </c>
      <c r="Q118" s="42">
        <f t="shared" ref="Q118:Q119" si="211">P118+1</f>
        <v>43295</v>
      </c>
      <c r="R118" s="42">
        <f t="shared" ref="R118:R119" si="212">Q118+1</f>
        <v>43296</v>
      </c>
      <c r="S118" s="42">
        <f t="shared" ref="S118:S119" si="213">R118+1</f>
        <v>43297</v>
      </c>
      <c r="T118" s="42">
        <f t="shared" ref="T118:T119" si="214">S118+1</f>
        <v>43298</v>
      </c>
      <c r="U118" s="42">
        <f t="shared" ref="U118:U119" si="215">T118+1</f>
        <v>43299</v>
      </c>
      <c r="V118" s="42">
        <f t="shared" ref="V118:V119" si="216">U118+1</f>
        <v>43300</v>
      </c>
      <c r="W118" s="42">
        <f t="shared" ref="W118:W119" si="217">V118+1</f>
        <v>43301</v>
      </c>
      <c r="X118" s="42">
        <f t="shared" ref="X118:X119" si="218">W118+1</f>
        <v>43302</v>
      </c>
      <c r="Y118" s="42">
        <f t="shared" ref="Y118:Y119" si="219">X118+1</f>
        <v>43303</v>
      </c>
      <c r="Z118" s="42">
        <f t="shared" ref="Z118:Z119" si="220">Y118+1</f>
        <v>43304</v>
      </c>
      <c r="AA118" s="42">
        <f t="shared" ref="AA118:AA119" si="221">Z118+1</f>
        <v>43305</v>
      </c>
      <c r="AB118" s="42">
        <f t="shared" ref="AB118:AB119" si="222">AA118+1</f>
        <v>43306</v>
      </c>
      <c r="AC118" s="42">
        <f t="shared" ref="AC118:AC119" si="223">AB118+1</f>
        <v>43307</v>
      </c>
      <c r="AD118" s="42">
        <f t="shared" ref="AD118:AD119" si="224">AC118+1</f>
        <v>43308</v>
      </c>
      <c r="AE118" s="42">
        <f t="shared" ref="AE118:AE119" si="225">AD118+1</f>
        <v>43309</v>
      </c>
      <c r="AF118" s="42">
        <f t="shared" ref="AF118:AF119" si="226">AE118+1</f>
        <v>43310</v>
      </c>
      <c r="AG118" s="42">
        <f t="shared" ref="AG118:AG119" si="227">AF118+1</f>
        <v>43311</v>
      </c>
      <c r="AH118" s="74">
        <f t="shared" ref="AH118:AH119" si="228">AG118+1</f>
        <v>43312</v>
      </c>
      <c r="AJ118" s="322"/>
      <c r="AK118" s="319"/>
      <c r="AM118" s="316"/>
      <c r="AN118" s="316"/>
      <c r="AO118" s="316"/>
      <c r="AP118" s="316"/>
      <c r="AQ118" s="316"/>
      <c r="AR118" s="316"/>
      <c r="AS118" s="32"/>
      <c r="AT118" s="236"/>
      <c r="BS118" s="281" t="s">
        <v>137</v>
      </c>
      <c r="BT118" s="281" t="s">
        <v>138</v>
      </c>
      <c r="BU118" s="283" t="s">
        <v>139</v>
      </c>
    </row>
    <row r="119" spans="1:73" x14ac:dyDescent="0.2">
      <c r="A119" s="32"/>
      <c r="B119" s="4" t="s">
        <v>71</v>
      </c>
      <c r="C119" s="5"/>
      <c r="D119" s="44">
        <f>AG83+1</f>
        <v>43282</v>
      </c>
      <c r="E119" s="44">
        <f>D119+1</f>
        <v>43283</v>
      </c>
      <c r="F119" s="44">
        <f t="shared" si="200"/>
        <v>43284</v>
      </c>
      <c r="G119" s="44">
        <f t="shared" si="201"/>
        <v>43285</v>
      </c>
      <c r="H119" s="44">
        <f t="shared" si="202"/>
        <v>43286</v>
      </c>
      <c r="I119" s="44">
        <f t="shared" si="203"/>
        <v>43287</v>
      </c>
      <c r="J119" s="44">
        <f t="shared" si="204"/>
        <v>43288</v>
      </c>
      <c r="K119" s="44">
        <f t="shared" si="205"/>
        <v>43289</v>
      </c>
      <c r="L119" s="44">
        <f t="shared" si="206"/>
        <v>43290</v>
      </c>
      <c r="M119" s="44">
        <f t="shared" si="207"/>
        <v>43291</v>
      </c>
      <c r="N119" s="44">
        <f t="shared" si="208"/>
        <v>43292</v>
      </c>
      <c r="O119" s="44">
        <f t="shared" si="209"/>
        <v>43293</v>
      </c>
      <c r="P119" s="44">
        <f t="shared" si="210"/>
        <v>43294</v>
      </c>
      <c r="Q119" s="44">
        <f t="shared" si="211"/>
        <v>43295</v>
      </c>
      <c r="R119" s="44">
        <f t="shared" si="212"/>
        <v>43296</v>
      </c>
      <c r="S119" s="44">
        <f t="shared" si="213"/>
        <v>43297</v>
      </c>
      <c r="T119" s="44">
        <f t="shared" si="214"/>
        <v>43298</v>
      </c>
      <c r="U119" s="44">
        <f t="shared" si="215"/>
        <v>43299</v>
      </c>
      <c r="V119" s="44">
        <f t="shared" si="216"/>
        <v>43300</v>
      </c>
      <c r="W119" s="44">
        <f t="shared" si="217"/>
        <v>43301</v>
      </c>
      <c r="X119" s="44">
        <f t="shared" si="218"/>
        <v>43302</v>
      </c>
      <c r="Y119" s="44">
        <f t="shared" si="219"/>
        <v>43303</v>
      </c>
      <c r="Z119" s="44">
        <f t="shared" si="220"/>
        <v>43304</v>
      </c>
      <c r="AA119" s="44">
        <f t="shared" si="221"/>
        <v>43305</v>
      </c>
      <c r="AB119" s="44">
        <f t="shared" si="222"/>
        <v>43306</v>
      </c>
      <c r="AC119" s="44">
        <f t="shared" si="223"/>
        <v>43307</v>
      </c>
      <c r="AD119" s="44">
        <f t="shared" si="224"/>
        <v>43308</v>
      </c>
      <c r="AE119" s="44">
        <f t="shared" si="225"/>
        <v>43309</v>
      </c>
      <c r="AF119" s="44">
        <f t="shared" si="226"/>
        <v>43310</v>
      </c>
      <c r="AG119" s="44">
        <f t="shared" si="227"/>
        <v>43311</v>
      </c>
      <c r="AH119" s="75">
        <f t="shared" si="228"/>
        <v>43312</v>
      </c>
      <c r="AJ119" s="323"/>
      <c r="AK119" s="320"/>
      <c r="AM119" s="317"/>
      <c r="AN119" s="317"/>
      <c r="AO119" s="317"/>
      <c r="AP119" s="317"/>
      <c r="AQ119" s="317"/>
      <c r="AR119" s="317"/>
      <c r="AS119" s="32"/>
      <c r="AT119" s="236"/>
      <c r="AU119" s="1" t="s">
        <v>108</v>
      </c>
      <c r="AV119" s="183" t="s">
        <v>109</v>
      </c>
      <c r="BS119" s="282"/>
      <c r="BT119" s="282"/>
      <c r="BU119" s="284"/>
    </row>
    <row r="120" spans="1:73" ht="15" customHeight="1" x14ac:dyDescent="0.2">
      <c r="A120" s="32"/>
      <c r="B120" s="30" t="s">
        <v>13</v>
      </c>
      <c r="C120" s="40" t="s">
        <v>8</v>
      </c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67" t="s">
        <v>22</v>
      </c>
      <c r="T120" s="67" t="s">
        <v>22</v>
      </c>
      <c r="U120" s="67" t="s">
        <v>22</v>
      </c>
      <c r="V120" s="67" t="s">
        <v>22</v>
      </c>
      <c r="W120" s="67" t="s">
        <v>22</v>
      </c>
      <c r="X120" s="67" t="s">
        <v>22</v>
      </c>
      <c r="Y120" s="192" t="s">
        <v>122</v>
      </c>
      <c r="Z120" s="70"/>
      <c r="AA120" s="70"/>
      <c r="AB120" s="70"/>
      <c r="AC120" s="70"/>
      <c r="AD120" s="70"/>
      <c r="AE120" s="70"/>
      <c r="AF120" s="70"/>
      <c r="AG120" s="70"/>
      <c r="AH120" s="70"/>
      <c r="AJ120" s="57">
        <f>COUNTIF(D120:AH120,$H$3)*$M$3+COUNTIF(D120:AH120,$H$4)*$M$4+COUNTIF(D120:AH120,$H$5)*$M$5+COUNTIF(D120:AH120,$P$3)*$Y$3+COUNTIF(D120:AH120,$P$4)*$Y$4+COUNTIF(D120:AH120,$P$5)*$Y$5+COUNTIF(D120:AH120,$AB$3)*$AG$3+COUNTIF(D120:AH120,$AB$4)*$AG$4+COUNTIF(D120:AH120,$AB$5)*$AG$5</f>
        <v>0</v>
      </c>
      <c r="AK120" s="54">
        <f t="shared" ref="AK120:AK130" si="229">COUNTIF(D120:AH120,$AJ$3)*$AK$3</f>
        <v>1.4583333333333333</v>
      </c>
      <c r="AM120" s="108">
        <f>COUNTIF(D120,$H$3)*$M$3+COUNTIF(D120,$H$4)*$M$4+COUNTIF(D120,$H$5)*$M$5+COUNTIF(D120,$P$3)*$Y$3+COUNTIF(D120,$P$4)*$Y$4+COUNTIF(D120,$P$5)*$Y$5+COUNTIF(D120,$AB$3)*$AG$3+COUNTIF(D120,$AB$4)*$AG$4+COUNTIF(D120,$AB$5)*$AG$5</f>
        <v>0</v>
      </c>
      <c r="AN120" s="108">
        <f>COUNTIF(E120:K120,$H$3)*$M$3+COUNTIF(E120:K120,$H$4)*$M$4+COUNTIF(E120:K120,$H$5)*$M$5+COUNTIF(E120:K120,$P$3)*$Y$3+COUNTIF(E120:K120,$P$4)*$Y$4+COUNTIF(E120:K120,$P$5)*$Y$5+COUNTIF(E120:K120,$AB$3)*$AG$3+COUNTIF(E120:K120,$AB$4)*$AG$4+COUNTIF(E120:K120,$AB$5)*$AG$5</f>
        <v>0</v>
      </c>
      <c r="AO120" s="109">
        <f>COUNTIF(L120:R120,$H$3)*$M$3+COUNTIF(L120:R120,$H$4)*$M$4+COUNTIF(L120:R120,$H$5)*$M$5+COUNTIF(L120:R120,$P$3)*$Y$3+COUNTIF(L120:R120,$P$4)*$Y$4+COUNTIF(L120:R120,$P$5)*$Y$5+COUNTIF(L120:R120,$AB$3)*$AG$3+COUNTIF(L120:R120,$AB$4)*$AG$4+COUNTIF(L120:R120,$AB$5)*$AG$5</f>
        <v>0</v>
      </c>
      <c r="AP120" s="108">
        <f>COUNTIF(S120:Y120,$H$3)*$M$3+COUNTIF(S120:Y120,$H$4)*$M$4+COUNTIF(S120:Y120,$H$5)*$M$5+COUNTIF(S120:Y120,$P$3)*$Y$3+COUNTIF(S120:Y120,$P$4)*$Y$4+COUNTIF(S120:Y120,$P$5)*$Y$5+COUNTIF(S120:Y120,$AB$3)*$AG$3+COUNTIF(S120:Y120,$AB$4)*$AG$4+COUNTIF(S120:Y120,$AB$5)*$AG$5</f>
        <v>0</v>
      </c>
      <c r="AQ120" s="108">
        <f>COUNTIF(Z120:AF120,$H$3)*$M$3+COUNTIF(Z120:AF120,$H$4)*$M$4+COUNTIF(Z120:AF120,$H$5)*$M$5+COUNTIF(Z120:AF120,$P$3)*$Y$3+COUNTIF(Z120:AF120,$P$4)*$Y$4+COUNTIF(Z120:AF120,$P$5)*$Y$5+COUNTIF(Z120:AF120,$AB$3)*$AG$3+COUNTIF(Z120:AF120,$AB$4)*$AG$4+COUNTIF(Z120:AF120,$AB$5)*$AG$5</f>
        <v>0</v>
      </c>
      <c r="AR120" s="110">
        <f>COUNTIF(AG120:AH120,$H$3)*$M$3+COUNTIF(AG120:AH120,$H$4)*$M$4+COUNTIF(AG120:AH120,$H$5)*$M$5+COUNTIF(AG120:AH120,$P$3)*$Y$3+COUNTIF(AG120:AH120,$P$4)*$Y$4+COUNTIF(AG120:AH120,$P$5)*$Y$5+COUNTIF(AG120:AH120,$AB$3)*$AG$3+COUNTIF(AG120:AH120,$AB$4)*$AG$4+COUNTIF(AG120:AH120,$AB$5)*$AG$5</f>
        <v>0</v>
      </c>
      <c r="AS120" s="32"/>
      <c r="AT120" s="236">
        <f t="shared" si="171"/>
        <v>0</v>
      </c>
      <c r="AU120" s="1">
        <f>COUNTIFS(J120,"*H*")+COUNTIFS(Q120,"*H*")+COUNTIFS(X120,"*H*")+COUNTIFS(AE120,"*H*")+COUNTIFS(J120,"*F*")+COUNTIFS(Q120,"*F*")+COUNTIFS(X120,"*F*")+COUNTIFS(AE120,"*F*")</f>
        <v>0</v>
      </c>
      <c r="AV120" s="183">
        <f>COUNTIFS(D120,"*H*")+COUNTIFS(K120,"*H*")+COUNTIFS(R120,"*H*")+COUNTIFS(Y120,"*H*")+COUNTIFS(AF120,"*H*")+COUNTIFS(D120,"*F*")+COUNTIFS(K120,"*F*")+COUNTIFS(R120,"*F*")+COUNTIFS(Y120,"*F*")+COUNTIFS(AF120,"*F*")</f>
        <v>0</v>
      </c>
      <c r="BS120" s="262">
        <f t="shared" ref="BS120:BS130" si="230">SUMPRODUCT(($D120:$AH120="H1")*(WEEKDAY($D$118:$AH$118)=1))*$M$3+SUMPRODUCT(($D120:$AH120="H2")*(WEEKDAY($D$118:$AH$118)=1))*$M$4+SUMPRODUCT(($D120:$AH120="H3")*(WEEKDAY($D$118:$AH$118)=1))*$M$5+SUMPRODUCT(($D120:$AH120="SHR")*(WEEKDAY($D$118:$AH$118)=1))*$Y$3+SUMPRODUCT(($D120:$AH120="ChJ")*(WEEKDAY($D$118:$AH$118)=1))*$Y$4+SUMPRODUCT(($D120:$AH120="Ch")*(WEEKDAY($D$118:$AH$118)=1))*$Y$5+SUMPRODUCT(($D120:$AH120="Dj1")*(WEEKDAY($D$118:$AH$118)=1))*$AG$3+SUMPRODUCT(($D120:$AH120="Dj2")*(WEEKDAY($D$118:$AH$118)=1))*$AG$4+SUMPRODUCT(($D120:$AH120="Dj3")*(WEEKDAY($D$118:$AH$118)=1))*$AG$5</f>
        <v>0</v>
      </c>
      <c r="BT120" s="262">
        <f>SUMPRODUCT(($D120:$AH120="H1")*(WEEKDAY($D$116:$AH$116)=1))*$M$3+SUMPRODUCT(($D120:$AH120="H2")*(WEEKDAY($D$116:$AH$116)=1))*$M$4+SUMPRODUCT(($D120:$AH120="H3")*(WEEKDAY($D$116:$AH$116)=1))*$M$5+SUMPRODUCT(($D120:$AH120="SHR")*(WEEKDAY($D$116:$AH$116)=1))*$Y$3+SUMPRODUCT(($D120:$AH120="ChJ")*(WEEKDAY($D$116:$AH$116)=1))*$Y$4+SUMPRODUCT(($D120:$AH120="Ch")*(WEEKDAY($D$116:$AH$116)=1))*$Y$5+SUMPRODUCT(($D120:$AH120="Dj1")*(WEEKDAY($D$116:$AH$116)=1))*$AG$3+SUMPRODUCT(($D120:$AH120="Dj2")*(WEEKDAY($D$116:$AH$116)=1))*$AG$4+SUMPRODUCT(($D120:$AH120="Dj3")*(WEEKDAY($D$116:$AH$116)=1))*$AG$5</f>
        <v>0</v>
      </c>
      <c r="BU120" s="262">
        <f>COUNTIF(D120:AH120,$H$3)*$O$3+COUNTIF(D120:AH120,$H$4)*$O$4+COUNTIF(D120:AH120,$H$5)*$O$5+COUNTIF(D120:AH120,$P$3)*$AA$3+COUNTIF(D120:AH120,$P$4)*$AA$4+COUNTIF(D120:AH120,$P$5)*$AA$5+COUNTIF(D120:AH120,$AB$3)*$AI$3+COUNTIF(D120:AH120,$AB$4)*$AI$4+COUNTIF(D120:AH120,$AB$5)*$AI$5</f>
        <v>0</v>
      </c>
    </row>
    <row r="121" spans="1:73" ht="15" customHeight="1" x14ac:dyDescent="0.2">
      <c r="A121" s="32"/>
      <c r="B121" s="30" t="s">
        <v>13</v>
      </c>
      <c r="C121" s="40" t="s">
        <v>2</v>
      </c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192" t="s">
        <v>122</v>
      </c>
      <c r="Y121" s="192" t="s">
        <v>122</v>
      </c>
      <c r="Z121" s="67" t="s">
        <v>22</v>
      </c>
      <c r="AA121" s="67" t="s">
        <v>22</v>
      </c>
      <c r="AB121" s="67" t="s">
        <v>22</v>
      </c>
      <c r="AC121" s="67" t="s">
        <v>22</v>
      </c>
      <c r="AD121" s="67" t="s">
        <v>22</v>
      </c>
      <c r="AE121" s="67" t="s">
        <v>22</v>
      </c>
      <c r="AF121" s="192" t="s">
        <v>122</v>
      </c>
      <c r="AG121" s="67" t="s">
        <v>22</v>
      </c>
      <c r="AH121" s="67" t="s">
        <v>22</v>
      </c>
      <c r="AJ121" s="66">
        <f>COUNTIF(D121:AH121,$H$3)*$M$3+COUNTIF(D121:AH121,$H$4)*$M$4+COUNTIF(D121:AH121,$H$5)*$M$5+COUNTIF(D121:AH121,$P$3)*$Y$3+COUNTIF(D121:AH121,$P$4)*$Y$4+COUNTIF(D121:AH121,$P$5)*$Y$5+COUNTIF(D121:AH121,$AB$3)*$AG$3+COUNTIF(D121:AH121,$AB$4)*$AG$4+COUNTIF(D121:AH121,$AB$5)*$AG$5</f>
        <v>0</v>
      </c>
      <c r="AK121" s="55">
        <f t="shared" si="229"/>
        <v>1.9444444444444444</v>
      </c>
      <c r="AM121" s="112">
        <f t="shared" ref="AM121:AM130" si="231">COUNTIF(D121,$H$3)*$M$3+COUNTIF(D121,$H$4)*$M$4+COUNTIF(D121,$H$5)*$M$5+COUNTIF(D121,$P$3)*$Y$3+COUNTIF(D121,$P$4)*$Y$4+COUNTIF(D121,$P$5)*$Y$5+COUNTIF(D121,$AB$3)*$AG$3+COUNTIF(D121,$AB$4)*$AG$4+COUNTIF(D121,$AB$5)*$AG$5</f>
        <v>0</v>
      </c>
      <c r="AN121" s="112">
        <f t="shared" ref="AN121:AN130" si="232">COUNTIF(E121:K121,$H$3)*$M$3+COUNTIF(E121:K121,$H$4)*$M$4+COUNTIF(E121:K121,$H$5)*$M$5+COUNTIF(E121:K121,$P$3)*$Y$3+COUNTIF(E121:K121,$P$4)*$Y$4+COUNTIF(E121:K121,$P$5)*$Y$5+COUNTIF(E121:K121,$AB$3)*$AG$3+COUNTIF(E121:K121,$AB$4)*$AG$4+COUNTIF(E121:K121,$AB$5)*$AG$5</f>
        <v>0</v>
      </c>
      <c r="AO121" s="113">
        <f t="shared" ref="AO121:AO130" si="233">COUNTIF(L121:R121,$H$3)*$M$3+COUNTIF(L121:R121,$H$4)*$M$4+COUNTIF(L121:R121,$H$5)*$M$5+COUNTIF(L121:R121,$P$3)*$Y$3+COUNTIF(L121:R121,$P$4)*$Y$4+COUNTIF(L121:R121,$P$5)*$Y$5+COUNTIF(L121:R121,$AB$3)*$AG$3+COUNTIF(L121:R121,$AB$4)*$AG$4+COUNTIF(L121:R121,$AB$5)*$AG$5</f>
        <v>0</v>
      </c>
      <c r="AP121" s="112">
        <f t="shared" ref="AP121:AP130" si="234">COUNTIF(S121:Y121,$H$3)*$M$3+COUNTIF(S121:Y121,$H$4)*$M$4+COUNTIF(S121:Y121,$H$5)*$M$5+COUNTIF(S121:Y121,$P$3)*$Y$3+COUNTIF(S121:Y121,$P$4)*$Y$4+COUNTIF(S121:Y121,$P$5)*$Y$5+COUNTIF(S121:Y121,$AB$3)*$AG$3+COUNTIF(S121:Y121,$AB$4)*$AG$4+COUNTIF(S121:Y121,$AB$5)*$AG$5</f>
        <v>0</v>
      </c>
      <c r="AQ121" s="112">
        <f t="shared" ref="AQ121:AQ130" si="235">COUNTIF(Z121:AF121,$H$3)*$M$3+COUNTIF(Z121:AF121,$H$4)*$M$4+COUNTIF(Z121:AF121,$H$5)*$M$5+COUNTIF(Z121:AF121,$P$3)*$Y$3+COUNTIF(Z121:AF121,$P$4)*$Y$4+COUNTIF(Z121:AF121,$P$5)*$Y$5+COUNTIF(Z121:AF121,$AB$3)*$AG$3+COUNTIF(Z121:AF121,$AB$4)*$AG$4+COUNTIF(Z121:AF121,$AB$5)*$AG$5</f>
        <v>0</v>
      </c>
      <c r="AR121" s="114">
        <f t="shared" ref="AR121:AR130" si="236">COUNTIF(AG121:AH121,$H$3)*$M$3+COUNTIF(AG121:AH121,$H$4)*$M$4+COUNTIF(AG121:AH121,$H$5)*$M$5+COUNTIF(AG121:AH121,$P$3)*$Y$3+COUNTIF(AG121:AH121,$P$4)*$Y$4+COUNTIF(AG121:AH121,$P$5)*$Y$5+COUNTIF(AG121:AH121,$AB$3)*$AG$3+COUNTIF(AG121:AH121,$AB$4)*$AG$4+COUNTIF(AG121:AH121,$AB$5)*$AG$5</f>
        <v>0</v>
      </c>
      <c r="AS121" s="32"/>
      <c r="AT121" s="236">
        <f t="shared" si="171"/>
        <v>0</v>
      </c>
      <c r="AU121" s="1">
        <f t="shared" ref="AU121:AU142" si="237">COUNTIFS(J121,"*H*")+COUNTIFS(Q121,"*H*")+COUNTIFS(X121,"*H*")+COUNTIFS(AE121,"*H*")+COUNTIFS(J121,"*F*")+COUNTIFS(Q121,"*F*")+COUNTIFS(X121,"*F*")+COUNTIFS(AE121,"*F*")</f>
        <v>0</v>
      </c>
      <c r="AV121" s="183">
        <f t="shared" ref="AV121:AV142" si="238">COUNTIFS(D121,"*H*")+COUNTIFS(K121,"*H*")+COUNTIFS(R121,"*H*")+COUNTIFS(Y121,"*H*")+COUNTIFS(AF121,"*H*")+COUNTIFS(D121,"*F*")+COUNTIFS(K121,"*F*")+COUNTIFS(R121,"*F*")+COUNTIFS(Y121,"*F*")+COUNTIFS(AF121,"*F*")</f>
        <v>0</v>
      </c>
      <c r="BS121" s="264">
        <f t="shared" si="230"/>
        <v>0</v>
      </c>
      <c r="BT121" s="264">
        <f t="shared" ref="BT121:BT142" si="239">SUMPRODUCT(($D121:$AH121="H1")*(WEEKDAY($D$116:$AH$116)=1))*$M$3+SUMPRODUCT(($D121:$AH121="H2")*(WEEKDAY($D$116:$AH$116)=1))*$M$4+SUMPRODUCT(($D121:$AH121="H3")*(WEEKDAY($D$116:$AH$116)=1))*$M$5+SUMPRODUCT(($D121:$AH121="SHR")*(WEEKDAY($D$116:$AH$116)=1))*$Y$3+SUMPRODUCT(($D121:$AH121="ChJ")*(WEEKDAY($D$116:$AH$116)=1))*$Y$4+SUMPRODUCT(($D121:$AH121="Ch")*(WEEKDAY($D$116:$AH$116)=1))*$Y$5+SUMPRODUCT(($D121:$AH121="Dj1")*(WEEKDAY($D$116:$AH$116)=1))*$AG$3+SUMPRODUCT(($D121:$AH121="Dj2")*(WEEKDAY($D$116:$AH$116)=1))*$AG$4+SUMPRODUCT(($D121:$AH121="Dj3")*(WEEKDAY($D$116:$AH$116)=1))*$AG$5</f>
        <v>0</v>
      </c>
      <c r="BU121" s="264">
        <f t="shared" ref="BU121:BU142" si="240">COUNTIF(D121:AH121,$H$3)*$O$3+COUNTIF(D121:AH121,$H$4)*$O$4+COUNTIF(D121:AH121,$H$5)*$O$5+COUNTIF(D121:AH121,$P$3)*$AA$3+COUNTIF(D121:AH121,$P$4)*$AA$4+COUNTIF(D121:AH121,$P$5)*$AA$5+COUNTIF(D121:AH121,$AB$3)*$AI$3+COUNTIF(D121:AH121,$AB$4)*$AI$4+COUNTIF(D121:AH121,$AB$5)*$AI$5</f>
        <v>0</v>
      </c>
    </row>
    <row r="122" spans="1:73" ht="15" customHeight="1" x14ac:dyDescent="0.2">
      <c r="A122" s="32"/>
      <c r="B122" s="30" t="s">
        <v>13</v>
      </c>
      <c r="C122" s="40" t="s">
        <v>10</v>
      </c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  <c r="AE122" s="70"/>
      <c r="AF122" s="70"/>
      <c r="AG122" s="70"/>
      <c r="AH122" s="70"/>
      <c r="AJ122" s="66">
        <f t="shared" ref="AJ122:AJ142" si="241">COUNTIF(D122:AH122,$H$3)*$M$3+COUNTIF(D122:AH122,$H$4)*$M$4+COUNTIF(D122:AH122,$H$5)*$M$5+COUNTIF(D122:AH122,$P$3)*$Y$3+COUNTIF(D122:AH122,$P$4)*$Y$4+COUNTIF(D122:AH122,$P$5)*$Y$5+COUNTIF(D122:AH122,$AB$3)*$AG$3+COUNTIF(D122:AH122,$AB$4)*$AG$4+COUNTIF(D122:AH122,$AB$5)*$AG$5</f>
        <v>0</v>
      </c>
      <c r="AK122" s="55">
        <f t="shared" si="229"/>
        <v>0</v>
      </c>
      <c r="AM122" s="112">
        <f>COUNTIF(D122,$H$3)*$M$3+COUNTIF(D122,$H$4)*$M$4+COUNTIF(D122,$H$5)*$M$5+COUNTIF(D122,$P$3)*$Y$3+COUNTIF(D122,$P$4)*$Y$4+COUNTIF(D122,$P$5)*$Y$5+COUNTIF(D122,$AB$3)*$AG$3+COUNTIF(D122,$AB$4)*$AG$4+COUNTIF(D122,$AB$5)*$AG$5</f>
        <v>0</v>
      </c>
      <c r="AN122" s="112">
        <f>COUNTIF(E122:K122,$H$3)*$M$3+COUNTIF(E122:K122,$H$4)*$M$4+COUNTIF(E122:K122,$H$5)*$M$5+COUNTIF(E122:K122,$P$3)*$Y$3+COUNTIF(E122:K122,$P$4)*$Y$4+COUNTIF(E122:K122,$P$5)*$Y$5+COUNTIF(E122:K122,$AB$3)*$AG$3+COUNTIF(E122:K122,$AB$4)*$AG$4+COUNTIF(E122:K122,$AB$5)*$AG$5</f>
        <v>0</v>
      </c>
      <c r="AO122" s="113">
        <f t="shared" si="233"/>
        <v>0</v>
      </c>
      <c r="AP122" s="112">
        <f t="shared" si="234"/>
        <v>0</v>
      </c>
      <c r="AQ122" s="112">
        <f t="shared" si="235"/>
        <v>0</v>
      </c>
      <c r="AR122" s="114">
        <f t="shared" si="236"/>
        <v>0</v>
      </c>
      <c r="AS122" s="32"/>
      <c r="AT122" s="236">
        <f t="shared" si="171"/>
        <v>0</v>
      </c>
      <c r="AU122" s="1">
        <f t="shared" si="237"/>
        <v>0</v>
      </c>
      <c r="AV122" s="183">
        <f t="shared" si="238"/>
        <v>0</v>
      </c>
      <c r="BS122" s="264">
        <f t="shared" si="230"/>
        <v>0</v>
      </c>
      <c r="BT122" s="264">
        <f t="shared" si="239"/>
        <v>0</v>
      </c>
      <c r="BU122" s="264">
        <f t="shared" si="240"/>
        <v>0</v>
      </c>
    </row>
    <row r="123" spans="1:73" ht="15" customHeight="1" x14ac:dyDescent="0.2">
      <c r="A123" s="32"/>
      <c r="B123" s="30" t="s">
        <v>12</v>
      </c>
      <c r="C123" s="40" t="s">
        <v>4</v>
      </c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192" t="s">
        <v>122</v>
      </c>
      <c r="Y123" s="192" t="s">
        <v>122</v>
      </c>
      <c r="Z123" s="67" t="s">
        <v>22</v>
      </c>
      <c r="AA123" s="67" t="s">
        <v>22</v>
      </c>
      <c r="AB123" s="67" t="s">
        <v>22</v>
      </c>
      <c r="AC123" s="67" t="s">
        <v>22</v>
      </c>
      <c r="AD123" s="67" t="s">
        <v>22</v>
      </c>
      <c r="AE123" s="67" t="s">
        <v>22</v>
      </c>
      <c r="AF123" s="192" t="s">
        <v>122</v>
      </c>
      <c r="AG123" s="67" t="s">
        <v>22</v>
      </c>
      <c r="AH123" s="67" t="s">
        <v>22</v>
      </c>
      <c r="AJ123" s="66">
        <f t="shared" si="241"/>
        <v>0</v>
      </c>
      <c r="AK123" s="55">
        <f t="shared" si="229"/>
        <v>1.9444444444444444</v>
      </c>
      <c r="AM123" s="112">
        <f t="shared" si="231"/>
        <v>0</v>
      </c>
      <c r="AN123" s="112">
        <f t="shared" si="232"/>
        <v>0</v>
      </c>
      <c r="AO123" s="113">
        <f t="shared" si="233"/>
        <v>0</v>
      </c>
      <c r="AP123" s="112">
        <f t="shared" si="234"/>
        <v>0</v>
      </c>
      <c r="AQ123" s="112">
        <f t="shared" si="235"/>
        <v>0</v>
      </c>
      <c r="AR123" s="114">
        <f t="shared" si="236"/>
        <v>0</v>
      </c>
      <c r="AS123" s="32"/>
      <c r="AT123" s="236">
        <f t="shared" si="171"/>
        <v>0</v>
      </c>
      <c r="AU123" s="1">
        <f t="shared" si="237"/>
        <v>0</v>
      </c>
      <c r="AV123" s="183">
        <f t="shared" si="238"/>
        <v>0</v>
      </c>
      <c r="BS123" s="264">
        <f t="shared" si="230"/>
        <v>0</v>
      </c>
      <c r="BT123" s="264">
        <f t="shared" si="239"/>
        <v>0</v>
      </c>
      <c r="BU123" s="264">
        <f t="shared" si="240"/>
        <v>0</v>
      </c>
    </row>
    <row r="124" spans="1:73" ht="15" customHeight="1" x14ac:dyDescent="0.2">
      <c r="A124" s="32"/>
      <c r="B124" s="30" t="s">
        <v>12</v>
      </c>
      <c r="C124" s="40" t="s">
        <v>6</v>
      </c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  <c r="AE124" s="70"/>
      <c r="AF124" s="70"/>
      <c r="AG124" s="70"/>
      <c r="AH124" s="70"/>
      <c r="AJ124" s="66">
        <f t="shared" si="241"/>
        <v>0</v>
      </c>
      <c r="AK124" s="55">
        <f t="shared" si="229"/>
        <v>0</v>
      </c>
      <c r="AM124" s="112">
        <f t="shared" si="231"/>
        <v>0</v>
      </c>
      <c r="AN124" s="112">
        <f t="shared" si="232"/>
        <v>0</v>
      </c>
      <c r="AO124" s="113">
        <f t="shared" si="233"/>
        <v>0</v>
      </c>
      <c r="AP124" s="112">
        <f>COUNTIF(S124:Y124,$H$3)*$M$3+COUNTIF(S124:Y124,$H$4)*$M$4+COUNTIF(S124:Y124,$H$5)*$M$5+COUNTIF(S124:Y124,$P$3)*$Y$3+COUNTIF(S124:Y124,$P$4)*$Y$4+COUNTIF(S124:Y124,$P$5)*$Y$5+COUNTIF(S124:Y124,$AB$3)*$AG$3+COUNTIF(S124:Y124,$AB$4)*$AG$4+COUNTIF(S124:Y124,$AB$5)*$AG$5</f>
        <v>0</v>
      </c>
      <c r="AQ124" s="112">
        <f>COUNTIF(Z124:AF124,$H$3)*$M$3+COUNTIF(Z124:AF124,$H$4)*$M$4+COUNTIF(Z124:AF124,$H$5)*$M$5+COUNTIF(Z124:AF124,$P$3)*$Y$3+COUNTIF(Z124:AF124,$P$4)*$Y$4+COUNTIF(Z124:AF124,$P$5)*$Y$5+COUNTIF(Z124:AF124,$AB$3)*$AG$3+COUNTIF(Z124:AF124,$AB$4)*$AG$4+COUNTIF(Z124:AF124,$AB$5)*$AG$5</f>
        <v>0</v>
      </c>
      <c r="AR124" s="114">
        <f t="shared" si="236"/>
        <v>0</v>
      </c>
      <c r="AS124" s="32"/>
      <c r="AT124" s="236">
        <f t="shared" si="171"/>
        <v>0</v>
      </c>
      <c r="AU124" s="1">
        <f t="shared" si="237"/>
        <v>0</v>
      </c>
      <c r="AV124" s="183">
        <f t="shared" si="238"/>
        <v>0</v>
      </c>
      <c r="BS124" s="264">
        <f t="shared" si="230"/>
        <v>0</v>
      </c>
      <c r="BT124" s="264">
        <f t="shared" si="239"/>
        <v>0</v>
      </c>
      <c r="BU124" s="264">
        <f t="shared" si="240"/>
        <v>0</v>
      </c>
    </row>
    <row r="125" spans="1:73" ht="15" customHeight="1" x14ac:dyDescent="0.2">
      <c r="A125" s="32"/>
      <c r="B125" s="210" t="s">
        <v>13</v>
      </c>
      <c r="C125" s="211" t="s">
        <v>11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70"/>
      <c r="AF125" s="70"/>
      <c r="AG125" s="70"/>
      <c r="AH125" s="70"/>
      <c r="AJ125" s="66">
        <f t="shared" si="241"/>
        <v>0</v>
      </c>
      <c r="AK125" s="55">
        <f t="shared" si="229"/>
        <v>0</v>
      </c>
      <c r="AM125" s="112">
        <f t="shared" si="231"/>
        <v>0</v>
      </c>
      <c r="AN125" s="112">
        <f t="shared" si="232"/>
        <v>0</v>
      </c>
      <c r="AO125" s="113">
        <f t="shared" si="233"/>
        <v>0</v>
      </c>
      <c r="AP125" s="112">
        <f t="shared" si="234"/>
        <v>0</v>
      </c>
      <c r="AQ125" s="112">
        <f t="shared" si="235"/>
        <v>0</v>
      </c>
      <c r="AR125" s="114">
        <f t="shared" si="236"/>
        <v>0</v>
      </c>
      <c r="AS125" s="32"/>
      <c r="AT125" s="236">
        <f t="shared" si="171"/>
        <v>0</v>
      </c>
      <c r="AU125" s="1">
        <f t="shared" si="237"/>
        <v>0</v>
      </c>
      <c r="AV125" s="183">
        <f t="shared" si="238"/>
        <v>0</v>
      </c>
      <c r="BS125" s="264">
        <f t="shared" si="230"/>
        <v>0</v>
      </c>
      <c r="BT125" s="264">
        <f t="shared" si="239"/>
        <v>0</v>
      </c>
      <c r="BU125" s="264">
        <f>COUNTIF(D125:AH125,$H$3)*$O$3+COUNTIF(D125:AH125,$H$4)*$O$4+COUNTIF(D125:AH125,$H$5)*$O$5+COUNTIF(D125:AH125,$P$3)*$AA$3+COUNTIF(D125:AH125,$P$4)*$AA$4+COUNTIF(D125:AH125,$P$5)*$AA$5+COUNTIF(D125:AH125,$AB$3)*$AI$3+COUNTIF(D125:AH125,$AB$4)*$AI$4+COUNTIF(D125:AH125,$AB$5)*$AI$5</f>
        <v>0</v>
      </c>
    </row>
    <row r="126" spans="1:73" ht="15" customHeight="1" x14ac:dyDescent="0.2">
      <c r="A126" s="32"/>
      <c r="B126" s="210" t="s">
        <v>13</v>
      </c>
      <c r="C126" s="211" t="s">
        <v>9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  <c r="AE126" s="70"/>
      <c r="AF126" s="70"/>
      <c r="AG126" s="70"/>
      <c r="AH126" s="70"/>
      <c r="AJ126" s="66">
        <f t="shared" si="241"/>
        <v>0</v>
      </c>
      <c r="AK126" s="55">
        <f t="shared" si="229"/>
        <v>0</v>
      </c>
      <c r="AM126" s="112">
        <f t="shared" si="231"/>
        <v>0</v>
      </c>
      <c r="AN126" s="112">
        <f t="shared" si="232"/>
        <v>0</v>
      </c>
      <c r="AO126" s="113">
        <f t="shared" si="233"/>
        <v>0</v>
      </c>
      <c r="AP126" s="112">
        <f t="shared" si="234"/>
        <v>0</v>
      </c>
      <c r="AQ126" s="112">
        <f t="shared" si="235"/>
        <v>0</v>
      </c>
      <c r="AR126" s="114">
        <f t="shared" si="236"/>
        <v>0</v>
      </c>
      <c r="AS126" s="32"/>
      <c r="AT126" s="236">
        <f t="shared" si="171"/>
        <v>0</v>
      </c>
      <c r="AU126" s="1">
        <f t="shared" si="237"/>
        <v>0</v>
      </c>
      <c r="AV126" s="183">
        <f t="shared" si="238"/>
        <v>0</v>
      </c>
      <c r="BS126" s="264">
        <f t="shared" si="230"/>
        <v>0</v>
      </c>
      <c r="BT126" s="264">
        <f t="shared" si="239"/>
        <v>0</v>
      </c>
      <c r="BU126" s="264">
        <f t="shared" si="240"/>
        <v>0</v>
      </c>
    </row>
    <row r="127" spans="1:73" ht="15" customHeight="1" x14ac:dyDescent="0.2">
      <c r="A127" s="32"/>
      <c r="B127" s="210" t="s">
        <v>12</v>
      </c>
      <c r="C127" s="211" t="s">
        <v>7</v>
      </c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J127" s="66">
        <f t="shared" si="241"/>
        <v>0</v>
      </c>
      <c r="AK127" s="55">
        <f t="shared" si="229"/>
        <v>0</v>
      </c>
      <c r="AM127" s="112">
        <f t="shared" si="231"/>
        <v>0</v>
      </c>
      <c r="AN127" s="112">
        <f t="shared" si="232"/>
        <v>0</v>
      </c>
      <c r="AO127" s="113">
        <f t="shared" si="233"/>
        <v>0</v>
      </c>
      <c r="AP127" s="112">
        <f t="shared" si="234"/>
        <v>0</v>
      </c>
      <c r="AQ127" s="112">
        <f t="shared" si="235"/>
        <v>0</v>
      </c>
      <c r="AR127" s="114">
        <f t="shared" si="236"/>
        <v>0</v>
      </c>
      <c r="AS127" s="32"/>
      <c r="AT127" s="236">
        <f t="shared" si="171"/>
        <v>0</v>
      </c>
      <c r="AU127" s="1">
        <f t="shared" si="237"/>
        <v>0</v>
      </c>
      <c r="AV127" s="183">
        <f t="shared" si="238"/>
        <v>0</v>
      </c>
      <c r="BS127" s="264">
        <f t="shared" si="230"/>
        <v>0</v>
      </c>
      <c r="BT127" s="264">
        <f t="shared" si="239"/>
        <v>0</v>
      </c>
      <c r="BU127" s="264">
        <f t="shared" si="240"/>
        <v>0</v>
      </c>
    </row>
    <row r="128" spans="1:73" ht="15" customHeight="1" x14ac:dyDescent="0.2">
      <c r="A128" s="32"/>
      <c r="B128" s="210" t="s">
        <v>12</v>
      </c>
      <c r="C128" s="211" t="s">
        <v>5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  <c r="AE128" s="70"/>
      <c r="AF128" s="70"/>
      <c r="AG128" s="70"/>
      <c r="AH128" s="70"/>
      <c r="AJ128" s="66">
        <f t="shared" si="241"/>
        <v>0</v>
      </c>
      <c r="AK128" s="55">
        <f t="shared" si="229"/>
        <v>0</v>
      </c>
      <c r="AM128" s="112">
        <f t="shared" si="231"/>
        <v>0</v>
      </c>
      <c r="AN128" s="112">
        <f t="shared" si="232"/>
        <v>0</v>
      </c>
      <c r="AO128" s="113">
        <f t="shared" si="233"/>
        <v>0</v>
      </c>
      <c r="AP128" s="112">
        <f t="shared" si="234"/>
        <v>0</v>
      </c>
      <c r="AQ128" s="112">
        <f t="shared" si="235"/>
        <v>0</v>
      </c>
      <c r="AR128" s="114">
        <f t="shared" si="236"/>
        <v>0</v>
      </c>
      <c r="AS128" s="32"/>
      <c r="AT128" s="236">
        <f t="shared" si="171"/>
        <v>0</v>
      </c>
      <c r="AU128" s="1">
        <f t="shared" si="237"/>
        <v>0</v>
      </c>
      <c r="AV128" s="183">
        <f t="shared" si="238"/>
        <v>0</v>
      </c>
      <c r="BS128" s="264">
        <f t="shared" si="230"/>
        <v>0</v>
      </c>
      <c r="BT128" s="264">
        <f t="shared" si="239"/>
        <v>0</v>
      </c>
      <c r="BU128" s="264">
        <f t="shared" si="240"/>
        <v>0</v>
      </c>
    </row>
    <row r="129" spans="1:73" ht="15" customHeight="1" x14ac:dyDescent="0.2">
      <c r="A129" s="32"/>
      <c r="B129" s="210" t="s">
        <v>12</v>
      </c>
      <c r="C129" s="211" t="s">
        <v>1</v>
      </c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  <c r="AE129" s="70"/>
      <c r="AF129" s="70"/>
      <c r="AG129" s="70"/>
      <c r="AH129" s="70"/>
      <c r="AJ129" s="66">
        <f>COUNTIF(D129:AH129,$H$3)*$M$3+COUNTIF(D129:AH129,$H$4)*$M$4+COUNTIF(D129:AH129,$H$5)*$M$5+COUNTIF(D129:AH129,$P$3)*$Y$3+COUNTIF(D129:AH129,$P$4)*$Y$4+COUNTIF(D129:AH129,$P$5)*$Y$5+COUNTIF(D129:AH129,$AB$3)*$AG$3+COUNTIF(D129:AH129,$AB$4)*$AG$4+COUNTIF(D129:AH129,$AB$5)*$AG$5</f>
        <v>0</v>
      </c>
      <c r="AK129" s="55">
        <f t="shared" si="229"/>
        <v>0</v>
      </c>
      <c r="AM129" s="112">
        <f t="shared" si="231"/>
        <v>0</v>
      </c>
      <c r="AN129" s="112">
        <f t="shared" si="232"/>
        <v>0</v>
      </c>
      <c r="AO129" s="113">
        <f t="shared" si="233"/>
        <v>0</v>
      </c>
      <c r="AP129" s="112">
        <f t="shared" si="234"/>
        <v>0</v>
      </c>
      <c r="AQ129" s="112">
        <f t="shared" si="235"/>
        <v>0</v>
      </c>
      <c r="AR129" s="114">
        <f t="shared" si="236"/>
        <v>0</v>
      </c>
      <c r="AS129" s="32"/>
      <c r="AT129" s="236">
        <f t="shared" si="171"/>
        <v>0</v>
      </c>
      <c r="AU129" s="1">
        <f t="shared" si="237"/>
        <v>0</v>
      </c>
      <c r="AV129" s="183">
        <f t="shared" si="238"/>
        <v>0</v>
      </c>
      <c r="BS129" s="264">
        <f t="shared" si="230"/>
        <v>0</v>
      </c>
      <c r="BT129" s="264">
        <f t="shared" si="239"/>
        <v>0</v>
      </c>
      <c r="BU129" s="264">
        <f t="shared" si="240"/>
        <v>0</v>
      </c>
    </row>
    <row r="130" spans="1:73" ht="15" customHeight="1" x14ac:dyDescent="0.2">
      <c r="A130" s="32"/>
      <c r="B130" s="30"/>
      <c r="C130" s="4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  <c r="AE130" s="70"/>
      <c r="AF130" s="70"/>
      <c r="AG130" s="70"/>
      <c r="AH130" s="70"/>
      <c r="AJ130" s="58">
        <f t="shared" si="241"/>
        <v>0</v>
      </c>
      <c r="AK130" s="56">
        <f t="shared" si="229"/>
        <v>0</v>
      </c>
      <c r="AM130" s="116">
        <f t="shared" si="231"/>
        <v>0</v>
      </c>
      <c r="AN130" s="116">
        <f t="shared" si="232"/>
        <v>0</v>
      </c>
      <c r="AO130" s="117">
        <f t="shared" si="233"/>
        <v>0</v>
      </c>
      <c r="AP130" s="116">
        <f t="shared" si="234"/>
        <v>0</v>
      </c>
      <c r="AQ130" s="116">
        <f t="shared" si="235"/>
        <v>0</v>
      </c>
      <c r="AR130" s="118">
        <f t="shared" si="236"/>
        <v>0</v>
      </c>
      <c r="AS130" s="32"/>
      <c r="AT130" s="236">
        <f t="shared" si="171"/>
        <v>0</v>
      </c>
      <c r="AU130" s="1">
        <f t="shared" si="237"/>
        <v>0</v>
      </c>
      <c r="AV130" s="183">
        <f t="shared" si="238"/>
        <v>0</v>
      </c>
      <c r="BS130" s="265">
        <f t="shared" si="230"/>
        <v>0</v>
      </c>
      <c r="BT130" s="265">
        <f t="shared" si="239"/>
        <v>0</v>
      </c>
      <c r="BU130" s="265">
        <f t="shared" si="240"/>
        <v>0</v>
      </c>
    </row>
    <row r="131" spans="1:73" x14ac:dyDescent="0.2">
      <c r="A131" s="32"/>
      <c r="B131" s="4"/>
      <c r="C131" s="52" t="s">
        <v>75</v>
      </c>
      <c r="D131" s="103">
        <f>COUNTIF(D120:D130,$H$3)+COUNTIF(D120:D130,$H$4)+COUNTIF(D120:D130,$H$5)+COUNTIF(D120:D130,$P$3)+COUNTIF(D120:D130,$P$4)+COUNTIF(D120:D130,$P$5)+COUNTIF(D120:D130,$AB$3)+COUNTIF(D120:D130,$AB$4)+COUNTIF(D120:D130,$AB$5)</f>
        <v>0</v>
      </c>
      <c r="E131" s="103">
        <f t="shared" ref="E131:AF131" si="242">COUNTIF(E120:E130,$H$3)+COUNTIF(E120:E130,$H$4)+COUNTIF(E120:E130,$H$5)+COUNTIF(E120:E130,$P$3)+COUNTIF(E120:E130,$P$4)+COUNTIF(E120:E130,$P$5)+COUNTIF(E120:E130,$AB$3)+COUNTIF(E120:E130,$AB$4)+COUNTIF(E120:E130,$AB$5)</f>
        <v>0</v>
      </c>
      <c r="F131" s="103">
        <f t="shared" si="242"/>
        <v>0</v>
      </c>
      <c r="G131" s="103">
        <f t="shared" si="242"/>
        <v>0</v>
      </c>
      <c r="H131" s="103">
        <f t="shared" si="242"/>
        <v>0</v>
      </c>
      <c r="I131" s="103">
        <f t="shared" si="242"/>
        <v>0</v>
      </c>
      <c r="J131" s="103">
        <f t="shared" si="242"/>
        <v>0</v>
      </c>
      <c r="K131" s="103">
        <f t="shared" si="242"/>
        <v>0</v>
      </c>
      <c r="L131" s="103">
        <f t="shared" si="242"/>
        <v>0</v>
      </c>
      <c r="M131" s="103">
        <f t="shared" si="242"/>
        <v>0</v>
      </c>
      <c r="N131" s="103">
        <f t="shared" si="242"/>
        <v>0</v>
      </c>
      <c r="O131" s="103">
        <f t="shared" si="242"/>
        <v>0</v>
      </c>
      <c r="P131" s="103">
        <f t="shared" si="242"/>
        <v>0</v>
      </c>
      <c r="Q131" s="103">
        <f t="shared" si="242"/>
        <v>0</v>
      </c>
      <c r="R131" s="103">
        <f t="shared" si="242"/>
        <v>0</v>
      </c>
      <c r="S131" s="103">
        <f t="shared" si="242"/>
        <v>0</v>
      </c>
      <c r="T131" s="103">
        <f t="shared" si="242"/>
        <v>0</v>
      </c>
      <c r="U131" s="103">
        <f t="shared" si="242"/>
        <v>0</v>
      </c>
      <c r="V131" s="103">
        <f t="shared" si="242"/>
        <v>0</v>
      </c>
      <c r="W131" s="103">
        <f t="shared" si="242"/>
        <v>0</v>
      </c>
      <c r="X131" s="103">
        <f t="shared" si="242"/>
        <v>0</v>
      </c>
      <c r="Y131" s="103">
        <f t="shared" si="242"/>
        <v>0</v>
      </c>
      <c r="Z131" s="103">
        <f t="shared" si="242"/>
        <v>0</v>
      </c>
      <c r="AA131" s="103">
        <f t="shared" si="242"/>
        <v>0</v>
      </c>
      <c r="AB131" s="103">
        <f t="shared" si="242"/>
        <v>0</v>
      </c>
      <c r="AC131" s="103">
        <f t="shared" si="242"/>
        <v>0</v>
      </c>
      <c r="AD131" s="103">
        <f t="shared" si="242"/>
        <v>0</v>
      </c>
      <c r="AE131" s="103">
        <f t="shared" si="242"/>
        <v>0</v>
      </c>
      <c r="AF131" s="103">
        <f t="shared" si="242"/>
        <v>0</v>
      </c>
      <c r="AG131" s="103">
        <f>COUNTIF(AG120:AG130,$H$3)+COUNTIF(AG120:AG130,$H$4)+COUNTIF(AG120:AG130,$H$5)+COUNTIF(AG120:AG130,$P$3)+COUNTIF(AG120:AG130,$P$4)+COUNTIF(AG120:AG130,$P$5)+COUNTIF(AG120:AG130,$AB$3)+COUNTIF(AG120:AG130,$AB$4)+COUNTIF(AG120:AG130,$AB$5)</f>
        <v>0</v>
      </c>
      <c r="AH131" s="103">
        <f>COUNTIF(AH120:AH130,$H$3)+COUNTIF(AH120:AH130,$H$4)+COUNTIF(AH120:AH130,$H$5)+COUNTIF(AH120:AH130,$P$3)+COUNTIF(AH120:AH130,$P$4)+COUNTIF(AH120:AH130,$P$5)+COUNTIF(AH120:AH130,$AB$3)+COUNTIF(AH120:AH130,$AB$4)+COUNTIF(AH120:AH130,$AB$5)</f>
        <v>0</v>
      </c>
      <c r="AM131" s="119"/>
      <c r="AN131" s="119"/>
      <c r="AO131" s="119"/>
      <c r="AP131" s="119"/>
      <c r="AQ131" s="119"/>
      <c r="AR131" s="119"/>
      <c r="AS131" s="32"/>
      <c r="AT131" s="236"/>
      <c r="AU131" s="1"/>
      <c r="AV131" s="183"/>
    </row>
    <row r="132" spans="1:73" x14ac:dyDescent="0.2">
      <c r="A132" s="32"/>
      <c r="B132" s="4"/>
      <c r="C132" s="52" t="s">
        <v>76</v>
      </c>
      <c r="D132" s="103">
        <f>COUNTIF(D120:D130,$AJ$3)</f>
        <v>0</v>
      </c>
      <c r="E132" s="103">
        <f t="shared" ref="E132:AH132" si="243">COUNTIF(E120:E130,$AJ$3)</f>
        <v>0</v>
      </c>
      <c r="F132" s="103">
        <f t="shared" si="243"/>
        <v>0</v>
      </c>
      <c r="G132" s="103">
        <f t="shared" si="243"/>
        <v>0</v>
      </c>
      <c r="H132" s="103">
        <f t="shared" si="243"/>
        <v>0</v>
      </c>
      <c r="I132" s="103">
        <f t="shared" si="243"/>
        <v>0</v>
      </c>
      <c r="J132" s="103">
        <f t="shared" si="243"/>
        <v>0</v>
      </c>
      <c r="K132" s="103">
        <f t="shared" si="243"/>
        <v>0</v>
      </c>
      <c r="L132" s="103">
        <f t="shared" si="243"/>
        <v>0</v>
      </c>
      <c r="M132" s="103">
        <f t="shared" si="243"/>
        <v>0</v>
      </c>
      <c r="N132" s="103">
        <f t="shared" si="243"/>
        <v>0</v>
      </c>
      <c r="O132" s="103">
        <f t="shared" si="243"/>
        <v>0</v>
      </c>
      <c r="P132" s="103">
        <f t="shared" si="243"/>
        <v>0</v>
      </c>
      <c r="Q132" s="103">
        <f t="shared" si="243"/>
        <v>0</v>
      </c>
      <c r="R132" s="103">
        <f t="shared" si="243"/>
        <v>0</v>
      </c>
      <c r="S132" s="103">
        <f t="shared" si="243"/>
        <v>1</v>
      </c>
      <c r="T132" s="103">
        <f t="shared" si="243"/>
        <v>1</v>
      </c>
      <c r="U132" s="103">
        <f t="shared" si="243"/>
        <v>1</v>
      </c>
      <c r="V132" s="103">
        <f t="shared" si="243"/>
        <v>1</v>
      </c>
      <c r="W132" s="103">
        <f t="shared" si="243"/>
        <v>1</v>
      </c>
      <c r="X132" s="103">
        <f t="shared" si="243"/>
        <v>1</v>
      </c>
      <c r="Y132" s="103">
        <f t="shared" si="243"/>
        <v>0</v>
      </c>
      <c r="Z132" s="103">
        <f t="shared" si="243"/>
        <v>2</v>
      </c>
      <c r="AA132" s="103">
        <f t="shared" si="243"/>
        <v>2</v>
      </c>
      <c r="AB132" s="103">
        <f t="shared" si="243"/>
        <v>2</v>
      </c>
      <c r="AC132" s="103">
        <f t="shared" si="243"/>
        <v>2</v>
      </c>
      <c r="AD132" s="103">
        <f t="shared" si="243"/>
        <v>2</v>
      </c>
      <c r="AE132" s="103">
        <f t="shared" si="243"/>
        <v>2</v>
      </c>
      <c r="AF132" s="103">
        <f t="shared" si="243"/>
        <v>0</v>
      </c>
      <c r="AG132" s="103">
        <f t="shared" si="243"/>
        <v>2</v>
      </c>
      <c r="AH132" s="103">
        <f t="shared" si="243"/>
        <v>2</v>
      </c>
      <c r="AM132" s="119"/>
      <c r="AN132" s="119"/>
      <c r="AO132" s="119"/>
      <c r="AP132" s="119"/>
      <c r="AQ132" s="119"/>
      <c r="AR132" s="119"/>
      <c r="AS132" s="32"/>
      <c r="AT132" s="236"/>
      <c r="AU132" s="1"/>
      <c r="AV132" s="183"/>
    </row>
    <row r="133" spans="1:73" x14ac:dyDescent="0.2">
      <c r="A133" s="32"/>
      <c r="B133" s="4" t="s">
        <v>72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M133" s="119"/>
      <c r="AN133" s="119"/>
      <c r="AO133" s="119"/>
      <c r="AP133" s="119"/>
      <c r="AQ133" s="119"/>
      <c r="AR133" s="119"/>
      <c r="AS133" s="32"/>
      <c r="AT133" s="236"/>
      <c r="AU133" s="1"/>
      <c r="AV133" s="183"/>
    </row>
    <row r="134" spans="1:73" ht="15" customHeight="1" x14ac:dyDescent="0.2">
      <c r="A134" s="32"/>
      <c r="B134" s="28" t="s">
        <v>12</v>
      </c>
      <c r="C134" s="29" t="s">
        <v>26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  <c r="AB134" s="70"/>
      <c r="AC134" s="70"/>
      <c r="AD134" s="70"/>
      <c r="AE134" s="70"/>
      <c r="AF134" s="70"/>
      <c r="AG134" s="70"/>
      <c r="AH134" s="70"/>
      <c r="AJ134" s="57">
        <f>COUNTIF(D134:AH134,$H$3)*$M$3+COUNTIF(D134:AH134,$H$4)*$M$4+COUNTIF(D134:AH134,$H$5)*$M$5+COUNTIF(D134:AH134,$P$3)*$Y$3+COUNTIF(D134:AH134,$P$4)*$Y$4+COUNTIF(D134:AH134,$P$5)*$Y$5+COUNTIF(D134:AH134,$AB$3)*$AG$3+COUNTIF(D134:AH134,$AB$4)*$AG$4+COUNTIF(D134:AH134,$AB$5)*$AG$5</f>
        <v>0</v>
      </c>
      <c r="AK134" s="54">
        <f>COUNTIF(D134:AH134,$AJ$3)*$AK$3</f>
        <v>0</v>
      </c>
      <c r="AM134" s="107">
        <f>COUNTIF(D134,$H$3)*$M$3+COUNTIF(D134,$H$4)*$M$4+COUNTIF(D134,$H$5)*$M$5+COUNTIF(D134,$P$3)*$Y$3+COUNTIF(D134,$P$4)*$Y$4+COUNTIF(D134,$P$5)*$Y$5+COUNTIF(D134,$AB$3)*$AG$3+COUNTIF(D134,$AB$4)*$AG$4+COUNTIF(D134,$AB$5)*$AG$5</f>
        <v>0</v>
      </c>
      <c r="AN134" s="108">
        <f>COUNTIF(E134:K134,$H$3)*$M$3+COUNTIF(E134:K134,$H$4)*$M$4+COUNTIF(E134:K134,$H$5)*$M$5+COUNTIF(E134:K134,$P$3)*$Y$3+COUNTIF(E134:K134,$P$4)*$Y$4+COUNTIF(E134:K134,$P$5)*$Y$5+COUNTIF(E134:K134,$AB$3)*$AG$3+COUNTIF(E134:K134,$AB$4)*$AG$4+COUNTIF(E134:K134,$AB$5)*$AG$5</f>
        <v>0</v>
      </c>
      <c r="AO134" s="108">
        <f>COUNTIF(L134:R134,$H$3)*$M$3+COUNTIF(L134:R134,$H$4)*$M$4+COUNTIF(L134:R134,$H$5)*$M$5+COUNTIF(L134:R134,$P$3)*$Y$3+COUNTIF(L134:R134,$P$4)*$Y$4+COUNTIF(L134:R134,$P$5)*$Y$5+COUNTIF(L134:R134,$AB$3)*$AG$3+COUNTIF(L134:R134,$AB$4)*$AG$4+COUNTIF(L134:R134,$AB$5)*$AG$5</f>
        <v>0</v>
      </c>
      <c r="AP134" s="108">
        <f>COUNTIF(S134:Y134,$H$3)*$M$3+COUNTIF(S134:Y134,$H$4)*$M$4+COUNTIF(S134:Y134,$H$5)*$M$5+COUNTIF(S134:Y134,$P$3)*$Y$3+COUNTIF(S134:Y134,$P$4)*$Y$4+COUNTIF(S134:Y134,$P$5)*$Y$5+COUNTIF(S134:Y134,$AB$3)*$AG$3+COUNTIF(S134:Y134,$AB$4)*$AG$4+COUNTIF(S134:Y134,$AB$5)*$AG$5</f>
        <v>0</v>
      </c>
      <c r="AQ134" s="108">
        <f>COUNTIF(Z134:AF134,$H$3)*$M$3+COUNTIF(Z134:AF134,$H$4)*$M$4+COUNTIF(Z134:AF134,$H$5)*$M$5+COUNTIF(Z134:AF134,$P$3)*$Y$3+COUNTIF(Z134:AF134,$P$4)*$Y$4+COUNTIF(Z134:AF134,$P$5)*$Y$5+COUNTIF(Z134:AF134,$AB$3)*$AG$3+COUNTIF(Z134:AF134,$AB$4)*$AG$4+COUNTIF(Z134:AF134,$AB$5)*$AG$5</f>
        <v>0</v>
      </c>
      <c r="AR134" s="108">
        <f>COUNTIF(AG134:AH134,$H$3)*$M$3+COUNTIF(AG134:AH134,$H$4)*$M$4+COUNTIF(AG134:AH134,$H$5)*$M$5+COUNTIF(AG134:AH134,$P$3)*$Y$3+COUNTIF(AG134:AH134,$P$4)*$Y$4+COUNTIF(AG134:AH134,$P$5)*$Y$5+COUNTIF(AG134:AH134,$AB$3)*$AG$3+COUNTIF(AG134:AH134,$AB$4)*$AG$4+COUNTIF(AG134:AH134,$AB$5)*$AG$5</f>
        <v>0</v>
      </c>
      <c r="AS134" s="32"/>
      <c r="AT134" s="236">
        <f t="shared" si="171"/>
        <v>0</v>
      </c>
      <c r="AU134" s="1">
        <f t="shared" si="237"/>
        <v>0</v>
      </c>
      <c r="AV134" s="183">
        <f t="shared" si="238"/>
        <v>0</v>
      </c>
      <c r="BS134" s="262">
        <f>SUMPRODUCT(($D134:$AH134="H1")*(WEEKDAY($D$118:$AH$118)=1))*$M$3+SUMPRODUCT(($D134:$AH134="H2")*(WEEKDAY($D$118:$AH$118)=1))*$M$4+SUMPRODUCT(($D134:$AH134="H3")*(WEEKDAY($D$118:$AH$118)=1))*$M$5+SUMPRODUCT(($D134:$AH134="SHR")*(WEEKDAY($D$118:$AH$118)=1))*$Y$3+SUMPRODUCT(($D134:$AH134="ChJ")*(WEEKDAY($D$118:$AH$118)=1))*$Y$4+SUMPRODUCT(($D134:$AH134="Ch")*(WEEKDAY($D$118:$AH$118)=1))*$Y$5+SUMPRODUCT(($D134:$AH134="Dj1")*(WEEKDAY($D$118:$AH$118)=1))*$AG$3+SUMPRODUCT(($D134:$AH134="Dj2")*(WEEKDAY($D$118:$AH$118)=1))*$AG$4+SUMPRODUCT(($D134:$AH134="Dj3")*(WEEKDAY($D$118:$AH$118)=1))*$AG$5</f>
        <v>0</v>
      </c>
      <c r="BT134" s="262">
        <f t="shared" si="239"/>
        <v>0</v>
      </c>
      <c r="BU134" s="262">
        <f t="shared" si="240"/>
        <v>0</v>
      </c>
    </row>
    <row r="135" spans="1:73" ht="15" customHeight="1" x14ac:dyDescent="0.2">
      <c r="A135" s="32"/>
      <c r="B135" s="28" t="s">
        <v>12</v>
      </c>
      <c r="C135" s="29" t="s">
        <v>27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J135" s="66">
        <f t="shared" si="241"/>
        <v>0</v>
      </c>
      <c r="AK135" s="55">
        <f>COUNTIF(D135:AH135,$AJ$3)*$AK$3</f>
        <v>0</v>
      </c>
      <c r="AM135" s="111">
        <f t="shared" ref="AM135:AM137" si="244">COUNTIF(D135,$H$3)*$M$3+COUNTIF(D135,$H$4)*$M$4+COUNTIF(D135,$H$5)*$M$5+COUNTIF(D135,$P$3)*$Y$3+COUNTIF(D135,$P$4)*$Y$4+COUNTIF(D135,$P$5)*$Y$5+COUNTIF(D135,$AB$3)*$AG$3+COUNTIF(D135,$AB$4)*$AG$4+COUNTIF(D135,$AB$5)*$AG$5</f>
        <v>0</v>
      </c>
      <c r="AN135" s="112">
        <f t="shared" ref="AN135:AN137" si="245">COUNTIF(E135:K135,$H$3)*$M$3+COUNTIF(E135:K135,$H$4)*$M$4+COUNTIF(E135:K135,$H$5)*$M$5+COUNTIF(E135:K135,$P$3)*$Y$3+COUNTIF(E135:K135,$P$4)*$Y$4+COUNTIF(E135:K135,$P$5)*$Y$5+COUNTIF(E135:K135,$AB$3)*$AG$3+COUNTIF(E135:K135,$AB$4)*$AG$4+COUNTIF(E135:K135,$AB$5)*$AG$5</f>
        <v>0</v>
      </c>
      <c r="AO135" s="112">
        <f>COUNTIF(L135:R135,$H$3)*$M$3+COUNTIF(L135:R135,$H$4)*$M$4+COUNTIF(L135:R135,$H$5)*$M$5+COUNTIF(L135:R135,$P$3)*$Y$3+COUNTIF(L135:R135,$P$4)*$Y$4+COUNTIF(L135:R135,$P$5)*$Y$5+COUNTIF(L135:R135,$AB$3)*$AG$3+COUNTIF(L135:R135,$AB$4)*$AG$4+COUNTIF(L135:R135,$AB$5)*$AG$5</f>
        <v>0</v>
      </c>
      <c r="AP135" s="112">
        <f t="shared" ref="AP135:AP136" si="246">COUNTIF(S135:Y135,$H$3)*$M$3+COUNTIF(S135:Y135,$H$4)*$M$4+COUNTIF(S135:Y135,$H$5)*$M$5+COUNTIF(S135:Y135,$P$3)*$Y$3+COUNTIF(S135:Y135,$P$4)*$Y$4+COUNTIF(S135:Y135,$P$5)*$Y$5+COUNTIF(S135:Y135,$AB$3)*$AG$3+COUNTIF(S135:Y135,$AB$4)*$AG$4+COUNTIF(S135:Y135,$AB$5)*$AG$5</f>
        <v>0</v>
      </c>
      <c r="AQ135" s="112">
        <f t="shared" ref="AQ135:AQ137" si="247">COUNTIF(Z135:AF135,$H$3)*$M$3+COUNTIF(Z135:AF135,$H$4)*$M$4+COUNTIF(Z135:AF135,$H$5)*$M$5+COUNTIF(Z135:AF135,$P$3)*$Y$3+COUNTIF(Z135:AF135,$P$4)*$Y$4+COUNTIF(Z135:AF135,$P$5)*$Y$5+COUNTIF(Z135:AF135,$AB$3)*$AG$3+COUNTIF(Z135:AF135,$AB$4)*$AG$4+COUNTIF(Z135:AF135,$AB$5)*$AG$5</f>
        <v>0</v>
      </c>
      <c r="AR135" s="112">
        <f t="shared" ref="AR135:AR137" si="248">COUNTIF(AG135:AH135,$H$3)*$M$3+COUNTIF(AG135:AH135,$H$4)*$M$4+COUNTIF(AG135:AH135,$H$5)*$M$5+COUNTIF(AG135:AH135,$P$3)*$Y$3+COUNTIF(AG135:AH135,$P$4)*$Y$4+COUNTIF(AG135:AH135,$P$5)*$Y$5+COUNTIF(AG135:AH135,$AB$3)*$AG$3+COUNTIF(AG135:AH135,$AB$4)*$AG$4+COUNTIF(AG135:AH135,$AB$5)*$AG$5</f>
        <v>0</v>
      </c>
      <c r="AS135" s="32"/>
      <c r="AT135" s="236">
        <f t="shared" si="171"/>
        <v>0</v>
      </c>
      <c r="AU135" s="1">
        <f t="shared" si="237"/>
        <v>0</v>
      </c>
      <c r="AV135" s="183">
        <f t="shared" si="238"/>
        <v>0</v>
      </c>
      <c r="BS135" s="264">
        <f>SUMPRODUCT(($D135:$AH135="H1")*(WEEKDAY($D$118:$AH$118)=1))*$M$3+SUMPRODUCT(($D135:$AH135="H2")*(WEEKDAY($D$118:$AH$118)=1))*$M$4+SUMPRODUCT(($D135:$AH135="H3")*(WEEKDAY($D$118:$AH$118)=1))*$M$5+SUMPRODUCT(($D135:$AH135="SHR")*(WEEKDAY($D$118:$AH$118)=1))*$Y$3+SUMPRODUCT(($D135:$AH135="ChJ")*(WEEKDAY($D$118:$AH$118)=1))*$Y$4+SUMPRODUCT(($D135:$AH135="Ch")*(WEEKDAY($D$118:$AH$118)=1))*$Y$5+SUMPRODUCT(($D135:$AH135="Dj1")*(WEEKDAY($D$118:$AH$118)=1))*$AG$3+SUMPRODUCT(($D135:$AH135="Dj2")*(WEEKDAY($D$118:$AH$118)=1))*$AG$4+SUMPRODUCT(($D135:$AH135="Dj3")*(WEEKDAY($D$118:$AH$118)=1))*$AG$5</f>
        <v>0</v>
      </c>
      <c r="BT135" s="264">
        <f t="shared" si="239"/>
        <v>0</v>
      </c>
      <c r="BU135" s="264">
        <f t="shared" si="240"/>
        <v>0</v>
      </c>
    </row>
    <row r="136" spans="1:73" ht="15" customHeight="1" x14ac:dyDescent="0.2">
      <c r="A136" s="32"/>
      <c r="B136" s="28" t="s">
        <v>12</v>
      </c>
      <c r="C136" s="29" t="s">
        <v>69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  <c r="AB136" s="70"/>
      <c r="AC136" s="70"/>
      <c r="AD136" s="70"/>
      <c r="AE136" s="70"/>
      <c r="AF136" s="70"/>
      <c r="AG136" s="70"/>
      <c r="AH136" s="70"/>
      <c r="AJ136" s="66">
        <f t="shared" si="241"/>
        <v>0</v>
      </c>
      <c r="AK136" s="55">
        <f>COUNTIF(D136:AH136,$AJ$3)*$AK$3</f>
        <v>0</v>
      </c>
      <c r="AM136" s="111">
        <f>COUNTIF(D136,$H$3)*$M$3+COUNTIF(D136,$H$4)*$M$4+COUNTIF(D136,$H$5)*$M$5+COUNTIF(D136,$P$3)*$Y$3+COUNTIF(D136,$P$4)*$Y$4+COUNTIF(D136,$P$5)*$Y$5+COUNTIF(D136,$AB$3)*$AG$3+COUNTIF(D136,$AB$4)*$AG$4+COUNTIF(D136,$AB$5)*$AG$5</f>
        <v>0</v>
      </c>
      <c r="AN136" s="112">
        <f t="shared" si="245"/>
        <v>0</v>
      </c>
      <c r="AO136" s="112">
        <f t="shared" ref="AO136:AO137" si="249">COUNTIF(L136:R136,$H$3)*$M$3+COUNTIF(L136:R136,$H$4)*$M$4+COUNTIF(L136:R136,$H$5)*$M$5+COUNTIF(L136:R136,$P$3)*$Y$3+COUNTIF(L136:R136,$P$4)*$Y$4+COUNTIF(L136:R136,$P$5)*$Y$5+COUNTIF(L136:R136,$AB$3)*$AG$3+COUNTIF(L136:R136,$AB$4)*$AG$4+COUNTIF(L136:R136,$AB$5)*$AG$5</f>
        <v>0</v>
      </c>
      <c r="AP136" s="112">
        <f t="shared" si="246"/>
        <v>0</v>
      </c>
      <c r="AQ136" s="112">
        <f t="shared" si="247"/>
        <v>0</v>
      </c>
      <c r="AR136" s="112">
        <f>COUNTIF(AG136:AH136,$H$3)*$M$3+COUNTIF(AG136:AH136,$H$4)*$M$4+COUNTIF(AG136:AH136,$H$5)*$M$5+COUNTIF(AG136:AH136,$P$3)*$Y$3+COUNTIF(AG136:AH136,$P$4)*$Y$4+COUNTIF(AG136:AH136,$P$5)*$Y$5+COUNTIF(AG136:AH136,$AB$3)*$AG$3+COUNTIF(AG136:AH136,$AB$4)*$AG$4+COUNTIF(AG136:AH136,$AB$5)*$AG$5</f>
        <v>0</v>
      </c>
      <c r="AS136" s="32"/>
      <c r="AT136" s="236">
        <f t="shared" si="171"/>
        <v>0</v>
      </c>
      <c r="AU136" s="1">
        <f t="shared" si="237"/>
        <v>0</v>
      </c>
      <c r="AV136" s="183">
        <f t="shared" si="238"/>
        <v>0</v>
      </c>
      <c r="BS136" s="264">
        <f>SUMPRODUCT(($D136:$AH136="H1")*(WEEKDAY($D$118:$AH$118)=1))*$M$3+SUMPRODUCT(($D136:$AH136="H2")*(WEEKDAY($D$118:$AH$118)=1))*$M$4+SUMPRODUCT(($D136:$AH136="H3")*(WEEKDAY($D$118:$AH$118)=1))*$M$5+SUMPRODUCT(($D136:$AH136="SHR")*(WEEKDAY($D$118:$AH$118)=1))*$Y$3+SUMPRODUCT(($D136:$AH136="ChJ")*(WEEKDAY($D$118:$AH$118)=1))*$Y$4+SUMPRODUCT(($D136:$AH136="Ch")*(WEEKDAY($D$118:$AH$118)=1))*$Y$5+SUMPRODUCT(($D136:$AH136="Dj1")*(WEEKDAY($D$118:$AH$118)=1))*$AG$3+SUMPRODUCT(($D136:$AH136="Dj2")*(WEEKDAY($D$118:$AH$118)=1))*$AG$4+SUMPRODUCT(($D136:$AH136="Dj3")*(WEEKDAY($D$118:$AH$118)=1))*$AG$5</f>
        <v>0</v>
      </c>
      <c r="BT136" s="264">
        <f t="shared" si="239"/>
        <v>0</v>
      </c>
      <c r="BU136" s="264">
        <f t="shared" si="240"/>
        <v>0</v>
      </c>
    </row>
    <row r="137" spans="1:73" ht="15" customHeight="1" x14ac:dyDescent="0.2">
      <c r="A137" s="32"/>
      <c r="B137" s="28"/>
      <c r="C137" s="29"/>
      <c r="D137" s="2"/>
      <c r="E137" s="2"/>
      <c r="F137" s="2"/>
      <c r="G137" s="2"/>
      <c r="H137" s="2"/>
      <c r="I137" s="2"/>
      <c r="J137" s="2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  <c r="AB137" s="70"/>
      <c r="AC137" s="70"/>
      <c r="AD137" s="2"/>
      <c r="AE137" s="70"/>
      <c r="AF137" s="70"/>
      <c r="AG137" s="2"/>
      <c r="AH137" s="2"/>
      <c r="AJ137" s="58">
        <f t="shared" si="241"/>
        <v>0</v>
      </c>
      <c r="AK137" s="56">
        <f>COUNTIF(D137:AH137,$AJ$3)*$AK$3</f>
        <v>0</v>
      </c>
      <c r="AM137" s="115">
        <f t="shared" si="244"/>
        <v>0</v>
      </c>
      <c r="AN137" s="116">
        <f t="shared" si="245"/>
        <v>0</v>
      </c>
      <c r="AO137" s="116">
        <f t="shared" si="249"/>
        <v>0</v>
      </c>
      <c r="AP137" s="116">
        <f>COUNTIF(S137:Y137,$H$3)*$M$3+COUNTIF(S137:Y137,$H$4)*$M$4+COUNTIF(S137:Y137,$H$5)*$M$5+COUNTIF(S137:Y137,$P$3)*$Y$3+COUNTIF(S137:Y137,$P$4)*$Y$4+COUNTIF(S137:Y137,$P$5)*$Y$5+COUNTIF(S137:Y137,$AB$3)*$AG$3+COUNTIF(S137:Y137,$AB$4)*$AG$4+COUNTIF(S137:Y137,$AB$5)*$AG$5</f>
        <v>0</v>
      </c>
      <c r="AQ137" s="116">
        <f t="shared" si="247"/>
        <v>0</v>
      </c>
      <c r="AR137" s="116">
        <f t="shared" si="248"/>
        <v>0</v>
      </c>
      <c r="AS137" s="32"/>
      <c r="AT137" s="236">
        <f t="shared" si="171"/>
        <v>0</v>
      </c>
      <c r="AU137" s="1">
        <f t="shared" si="237"/>
        <v>0</v>
      </c>
      <c r="AV137" s="183">
        <f t="shared" si="238"/>
        <v>0</v>
      </c>
      <c r="BS137" s="265">
        <f t="shared" ref="BS137" si="250">SUMPRODUCT(($D137:$AH137="H1")*(WEEKDAY($D$118:$AH$118)=1))*$M$3+SUMPRODUCT(($D137:$AH137="H2")*(WEEKDAY($D$118:$AH$118)=1))*$M$4+SUMPRODUCT(($D137:$AH137="H3")*(WEEKDAY($D$118:$AH$118)=1))*$M$5+SUMPRODUCT(($D137:$AH137="SHR")*(WEEKDAY($D$118:$AH$118)=1))*$Y$3+SUMPRODUCT(($D137:$AH137="ChJ")*(WEEKDAY($D$118:$AH$118)=1))*$Y$4+SUMPRODUCT(($D137:$AH137="Ch")*(WEEKDAY($D$118:$AH$118)=1))*$Y$5+SUMPRODUCT(($D137:$AH137="Dj1")*(WEEKDAY($D$118:$AH$118)=1))*$AG$3+SUMPRODUCT(($D137:$AH137="Dj2")*(WEEKDAY($D$118:$AH$118)=1))*$AG$4+SUMPRODUCT(($D137:$AH137="Dj3")*(WEEKDAY($D$118:$AH$118)=1))*$AG$5</f>
        <v>0</v>
      </c>
      <c r="BT137" s="265">
        <f t="shared" si="239"/>
        <v>0</v>
      </c>
      <c r="BU137" s="265">
        <f t="shared" si="240"/>
        <v>0</v>
      </c>
    </row>
    <row r="138" spans="1:73" x14ac:dyDescent="0.2">
      <c r="A138" s="32"/>
      <c r="B138" s="4"/>
      <c r="C138" s="52" t="s">
        <v>75</v>
      </c>
      <c r="D138" s="103">
        <f>COUNTIF(D134:D137,$H$3)+COUNTIF(D134:D137,$H$4)+COUNTIF(D134:D137,$H$5)+COUNTIF(D134:D137,$P$3)+COUNTIF(D134:D137,$P$4)+COUNTIF(D134:D137,$P$5)+COUNTIF(D134:D137,$AB$3)+COUNTIF(D134:D137,$AB$4)+COUNTIF(D134:D137,$AB$5)</f>
        <v>0</v>
      </c>
      <c r="E138" s="103">
        <f t="shared" ref="E138:AG138" si="251">COUNTIF(E134:E137,$H$3)+COUNTIF(E134:E137,$H$4)+COUNTIF(E134:E137,$H$5)+COUNTIF(E134:E137,$P$3)+COUNTIF(E134:E137,$P$4)+COUNTIF(E134:E137,$P$5)+COUNTIF(E134:E137,$AB$3)+COUNTIF(E134:E137,$AB$4)+COUNTIF(E134:E137,$AB$5)</f>
        <v>0</v>
      </c>
      <c r="F138" s="103">
        <f t="shared" si="251"/>
        <v>0</v>
      </c>
      <c r="G138" s="103">
        <f t="shared" si="251"/>
        <v>0</v>
      </c>
      <c r="H138" s="103">
        <f t="shared" si="251"/>
        <v>0</v>
      </c>
      <c r="I138" s="103">
        <f t="shared" si="251"/>
        <v>0</v>
      </c>
      <c r="J138" s="103">
        <f t="shared" si="251"/>
        <v>0</v>
      </c>
      <c r="K138" s="103">
        <f t="shared" si="251"/>
        <v>0</v>
      </c>
      <c r="L138" s="103">
        <f t="shared" si="251"/>
        <v>0</v>
      </c>
      <c r="M138" s="103">
        <f t="shared" si="251"/>
        <v>0</v>
      </c>
      <c r="N138" s="103">
        <f t="shared" si="251"/>
        <v>0</v>
      </c>
      <c r="O138" s="103">
        <f t="shared" si="251"/>
        <v>0</v>
      </c>
      <c r="P138" s="103">
        <f t="shared" si="251"/>
        <v>0</v>
      </c>
      <c r="Q138" s="103">
        <f t="shared" si="251"/>
        <v>0</v>
      </c>
      <c r="R138" s="103">
        <f t="shared" si="251"/>
        <v>0</v>
      </c>
      <c r="S138" s="103">
        <f t="shared" si="251"/>
        <v>0</v>
      </c>
      <c r="T138" s="103">
        <f t="shared" si="251"/>
        <v>0</v>
      </c>
      <c r="U138" s="103">
        <f t="shared" si="251"/>
        <v>0</v>
      </c>
      <c r="V138" s="103">
        <f t="shared" si="251"/>
        <v>0</v>
      </c>
      <c r="W138" s="103">
        <f t="shared" si="251"/>
        <v>0</v>
      </c>
      <c r="X138" s="103">
        <f t="shared" si="251"/>
        <v>0</v>
      </c>
      <c r="Y138" s="103">
        <f t="shared" si="251"/>
        <v>0</v>
      </c>
      <c r="Z138" s="103">
        <f t="shared" si="251"/>
        <v>0</v>
      </c>
      <c r="AA138" s="103">
        <f t="shared" si="251"/>
        <v>0</v>
      </c>
      <c r="AB138" s="103">
        <f t="shared" si="251"/>
        <v>0</v>
      </c>
      <c r="AC138" s="103">
        <f t="shared" si="251"/>
        <v>0</v>
      </c>
      <c r="AD138" s="103">
        <f t="shared" si="251"/>
        <v>0</v>
      </c>
      <c r="AE138" s="103">
        <f t="shared" si="251"/>
        <v>0</v>
      </c>
      <c r="AF138" s="103">
        <f t="shared" si="251"/>
        <v>0</v>
      </c>
      <c r="AG138" s="103">
        <f t="shared" si="251"/>
        <v>0</v>
      </c>
      <c r="AH138" s="103">
        <f>COUNTIF(AH134:AH137,$H$3)+COUNTIF(AH134:AH137,$H$4)+COUNTIF(AH134:AH137,$H$5)+COUNTIF(AH134:AH137,$P$3)+COUNTIF(AH134:AH137,$P$4)+COUNTIF(AH134:AH137,$P$5)+COUNTIF(AH134:AH137,$AB$3)+COUNTIF(AH134:AH137,$AB$4)+COUNTIF(AH134:AH137,$AB$5)</f>
        <v>0</v>
      </c>
      <c r="AM138" s="120"/>
      <c r="AN138" s="120"/>
      <c r="AO138" s="120"/>
      <c r="AP138" s="120"/>
      <c r="AQ138" s="120"/>
      <c r="AR138" s="121"/>
      <c r="AS138" s="32"/>
      <c r="AT138" s="236"/>
      <c r="AU138" s="1"/>
      <c r="AV138" s="183"/>
    </row>
    <row r="139" spans="1:73" x14ac:dyDescent="0.2">
      <c r="A139" s="32"/>
      <c r="B139" s="4"/>
      <c r="C139" s="52" t="s">
        <v>76</v>
      </c>
      <c r="D139" s="103">
        <f>COUNTIF(D134:D137,$AJ$3)</f>
        <v>0</v>
      </c>
      <c r="E139" s="103">
        <f t="shared" ref="E139:AH139" si="252">COUNTIF(E134:E137,$AJ$3)</f>
        <v>0</v>
      </c>
      <c r="F139" s="103">
        <f t="shared" si="252"/>
        <v>0</v>
      </c>
      <c r="G139" s="103">
        <f t="shared" si="252"/>
        <v>0</v>
      </c>
      <c r="H139" s="103">
        <f t="shared" si="252"/>
        <v>0</v>
      </c>
      <c r="I139" s="103">
        <f t="shared" si="252"/>
        <v>0</v>
      </c>
      <c r="J139" s="103">
        <f t="shared" si="252"/>
        <v>0</v>
      </c>
      <c r="K139" s="103">
        <f t="shared" si="252"/>
        <v>0</v>
      </c>
      <c r="L139" s="103">
        <f t="shared" si="252"/>
        <v>0</v>
      </c>
      <c r="M139" s="103">
        <f t="shared" si="252"/>
        <v>0</v>
      </c>
      <c r="N139" s="103">
        <f t="shared" si="252"/>
        <v>0</v>
      </c>
      <c r="O139" s="103">
        <f t="shared" si="252"/>
        <v>0</v>
      </c>
      <c r="P139" s="103">
        <f t="shared" si="252"/>
        <v>0</v>
      </c>
      <c r="Q139" s="103">
        <f t="shared" si="252"/>
        <v>0</v>
      </c>
      <c r="R139" s="103">
        <f t="shared" si="252"/>
        <v>0</v>
      </c>
      <c r="S139" s="103">
        <f t="shared" si="252"/>
        <v>0</v>
      </c>
      <c r="T139" s="103">
        <f t="shared" si="252"/>
        <v>0</v>
      </c>
      <c r="U139" s="103">
        <f t="shared" si="252"/>
        <v>0</v>
      </c>
      <c r="V139" s="103">
        <f t="shared" si="252"/>
        <v>0</v>
      </c>
      <c r="W139" s="103">
        <f t="shared" si="252"/>
        <v>0</v>
      </c>
      <c r="X139" s="103">
        <f t="shared" si="252"/>
        <v>0</v>
      </c>
      <c r="Y139" s="103">
        <f t="shared" si="252"/>
        <v>0</v>
      </c>
      <c r="Z139" s="103">
        <f t="shared" si="252"/>
        <v>0</v>
      </c>
      <c r="AA139" s="103">
        <f t="shared" si="252"/>
        <v>0</v>
      </c>
      <c r="AB139" s="103">
        <f t="shared" si="252"/>
        <v>0</v>
      </c>
      <c r="AC139" s="103">
        <f t="shared" si="252"/>
        <v>0</v>
      </c>
      <c r="AD139" s="103">
        <f t="shared" si="252"/>
        <v>0</v>
      </c>
      <c r="AE139" s="103">
        <f t="shared" si="252"/>
        <v>0</v>
      </c>
      <c r="AF139" s="103">
        <f t="shared" si="252"/>
        <v>0</v>
      </c>
      <c r="AG139" s="103">
        <f t="shared" si="252"/>
        <v>0</v>
      </c>
      <c r="AH139" s="103">
        <f t="shared" si="252"/>
        <v>0</v>
      </c>
      <c r="AM139" s="120"/>
      <c r="AN139" s="120"/>
      <c r="AO139" s="120"/>
      <c r="AP139" s="120"/>
      <c r="AQ139" s="120"/>
      <c r="AR139" s="121"/>
      <c r="AS139" s="32"/>
      <c r="AT139" s="236"/>
      <c r="AU139" s="1"/>
      <c r="AV139" s="183"/>
    </row>
    <row r="140" spans="1:73" x14ac:dyDescent="0.2">
      <c r="A140" s="32"/>
      <c r="B140" s="4" t="s">
        <v>73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 t="s">
        <v>129</v>
      </c>
      <c r="AF140" s="5" t="s">
        <v>129</v>
      </c>
      <c r="AG140" s="5"/>
      <c r="AH140" s="5"/>
      <c r="AM140" s="120"/>
      <c r="AN140" s="120"/>
      <c r="AO140" s="120"/>
      <c r="AP140" s="120"/>
      <c r="AQ140" s="120"/>
      <c r="AR140" s="121"/>
      <c r="AS140" s="32"/>
      <c r="AT140" s="236"/>
      <c r="AU140" s="1"/>
      <c r="AV140" s="183"/>
    </row>
    <row r="141" spans="1:73" ht="15" customHeight="1" x14ac:dyDescent="0.2">
      <c r="A141" s="32"/>
      <c r="B141" s="26" t="s">
        <v>13</v>
      </c>
      <c r="C141" s="27" t="s">
        <v>3</v>
      </c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192" t="s">
        <v>122</v>
      </c>
      <c r="R141" s="192" t="s">
        <v>122</v>
      </c>
      <c r="S141" s="67" t="s">
        <v>22</v>
      </c>
      <c r="T141" s="67" t="s">
        <v>22</v>
      </c>
      <c r="U141" s="67" t="s">
        <v>22</v>
      </c>
      <c r="V141" s="67" t="s">
        <v>22</v>
      </c>
      <c r="W141" s="67" t="s">
        <v>22</v>
      </c>
      <c r="X141" s="67" t="s">
        <v>22</v>
      </c>
      <c r="Y141" s="192" t="s">
        <v>122</v>
      </c>
      <c r="Z141" s="70"/>
      <c r="AA141" s="70"/>
      <c r="AB141" s="70"/>
      <c r="AC141" s="70"/>
      <c r="AD141" s="70"/>
      <c r="AE141" s="70"/>
      <c r="AF141" s="70"/>
      <c r="AG141" s="70"/>
      <c r="AH141" s="70"/>
      <c r="AJ141" s="57">
        <f>COUNTIF(D141:AH141,$H$3)*$M$3+COUNTIF(D141:AH141,$H$4)*$M$4+COUNTIF(D141:AH141,$H$5)*$M$5+COUNTIF(D141:AH141,$P$3)*$Y$3+COUNTIF(D141:AH141,$P$4)*$Y$4+COUNTIF(D141:AH141,$P$5)*$Y$5+COUNTIF(D141:AH141,$AB$3)*$AG$3+COUNTIF(D141:AH141,$AB$4)*$AG$4+COUNTIF(D141:AH141,$AB$5)*$AG$5</f>
        <v>0</v>
      </c>
      <c r="AK141" s="54">
        <f>COUNTIF(D141:AH141,$AJ$3)*$AK$3</f>
        <v>1.4583333333333333</v>
      </c>
      <c r="AM141" s="107">
        <f>COUNTIF(D141,$H$3)*$M$3+COUNTIF(D141,$H$4)*$M$4+COUNTIF(D141,$H$5)*$M$5+COUNTIF(D141,$P$3)*$Y$3+COUNTIF(D141,$P$4)*$Y$4+COUNTIF(D141,$P$5)*$Y$5+COUNTIF(D141,$AB$3)*$AG$3+COUNTIF(D141,$AB$4)*$AG$4+COUNTIF(D141,$AB$5)*$AG$5</f>
        <v>0</v>
      </c>
      <c r="AN141" s="108">
        <f>COUNTIF(E141:K141,$H$3)*$M$3+COUNTIF(E141:K141,$H$4)*$M$4+COUNTIF(E141:K141,$H$5)*$M$5+COUNTIF(E141:K141,$P$3)*$Y$3+COUNTIF(E141:K141,$P$4)*$Y$4+COUNTIF(E141:K141,$P$5)*$Y$5+COUNTIF(E141:K141,$AB$3)*$AG$3+COUNTIF(E141:K141,$AB$4)*$AG$4+COUNTIF(E141:K141,$AB$5)*$AG$5</f>
        <v>0</v>
      </c>
      <c r="AO141" s="108">
        <f>COUNTIF(L141:R141,$H$3)*$M$3+COUNTIF(L141:R141,$H$4)*$M$4+COUNTIF(L141:R141,$H$5)*$M$5+COUNTIF(L141:R141,$P$3)*$Y$3+COUNTIF(L141:R141,$P$4)*$Y$4+COUNTIF(L141:R141,$P$5)*$Y$5+COUNTIF(L141:R141,$AB$3)*$AG$3+COUNTIF(L141:R141,$AB$4)*$AG$4+COUNTIF(L141:R141,$AB$5)*$AG$5</f>
        <v>0</v>
      </c>
      <c r="AP141" s="108">
        <f>COUNTIF(S141:Y141,$H$3)*$M$3+COUNTIF(S141:Y141,$H$4)*$M$4+COUNTIF(S141:Y141,$H$5)*$M$5+COUNTIF(S141:Y141,$P$3)*$Y$3+COUNTIF(S141:Y141,$P$4)*$Y$4+COUNTIF(S141:Y141,$P$5)*$Y$5+COUNTIF(S141:Y141,$AB$3)*$AG$3+COUNTIF(S141:Y141,$AB$4)*$AG$4+COUNTIF(S141:Y141,$AB$5)*$AG$5</f>
        <v>0</v>
      </c>
      <c r="AQ141" s="108">
        <f>COUNTIF(Z141:AF141,$H$3)*$M$3+COUNTIF(Z141:AF141,$H$4)*$M$4+COUNTIF(Z141:AF141,$H$5)*$M$5+COUNTIF(Z141:AF141,$P$3)*$Y$3+COUNTIF(Z141:AF141,$P$4)*$Y$4+COUNTIF(Z141:AF141,$P$5)*$Y$5+COUNTIF(Z141:AF141,$AB$3)*$AG$3+COUNTIF(Z141:AF141,$AB$4)*$AG$4+COUNTIF(Z141:AF141,$AB$5)*$AG$5</f>
        <v>0</v>
      </c>
      <c r="AR141" s="108">
        <f>COUNTIF(AG141:AH141,$H$3)*$M$3+COUNTIF(AG141:AH141,$H$4)*$M$4+COUNTIF(AG141:AH141,$H$5)*$M$5+COUNTIF(AG141:AH141,$P$3)*$Y$3+COUNTIF(AG141:AH141,$P$4)*$Y$4+COUNTIF(AG141:AH141,$P$5)*$Y$5+COUNTIF(AG141:AH141,$AB$3)*$AG$3+COUNTIF(AG141:AH141,$AB$4)*$AG$4+COUNTIF(AG141:AH141,$AB$5)*$AG$5</f>
        <v>0</v>
      </c>
      <c r="AS141" s="32"/>
      <c r="AT141" s="236">
        <f t="shared" ref="AT141:AT202" si="253">COUNTIFS(D141:AH141,"*H*")+COUNTIFS(D141:AH141,"*F*")</f>
        <v>0</v>
      </c>
      <c r="AU141" s="1">
        <f t="shared" si="237"/>
        <v>0</v>
      </c>
      <c r="AV141" s="183">
        <f t="shared" si="238"/>
        <v>0</v>
      </c>
      <c r="BS141" s="262">
        <f>SUMPRODUCT(($D141:$AH141="H1")*(WEEKDAY($D$118:$AH$118)=1))*$M$3+SUMPRODUCT(($D141:$AH141="H2")*(WEEKDAY($D$118:$AH$118)=1))*$M$4+SUMPRODUCT(($D141:$AH141="H3")*(WEEKDAY($D$118:$AH$118)=1))*$M$5+SUMPRODUCT(($D141:$AH141="SHR")*(WEEKDAY($D$118:$AH$118)=1))*$Y$3+SUMPRODUCT(($D141:$AH141="ChJ")*(WEEKDAY($D$118:$AH$118)=1))*$Y$4+SUMPRODUCT(($D141:$AH141="Ch")*(WEEKDAY($D$118:$AH$118)=1))*$Y$5+SUMPRODUCT(($D141:$AH141="Dj1")*(WEEKDAY($D$118:$AH$118)=1))*$AG$3+SUMPRODUCT(($D141:$AH141="Dj2")*(WEEKDAY($D$118:$AH$118)=1))*$AG$4+SUMPRODUCT(($D141:$AH141="Dj3")*(WEEKDAY($D$118:$AH$118)=1))*$AG$5</f>
        <v>0</v>
      </c>
      <c r="BT141" s="262">
        <f t="shared" si="239"/>
        <v>0</v>
      </c>
      <c r="BU141" s="262">
        <f t="shared" si="240"/>
        <v>0</v>
      </c>
    </row>
    <row r="142" spans="1:73" ht="15" customHeight="1" x14ac:dyDescent="0.2">
      <c r="A142" s="32"/>
      <c r="B142" s="26"/>
      <c r="C142" s="27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J142" s="58">
        <f t="shared" si="241"/>
        <v>0</v>
      </c>
      <c r="AK142" s="56">
        <f>COUNTIF(D142:AH142,$AJ$3)*$AK$3</f>
        <v>0</v>
      </c>
      <c r="AM142" s="115">
        <f>COUNTIF(D142,$H$3)*$M$3+COUNTIF(D142,$H$4)*$M$4+COUNTIF(D142,$H$5)*$M$5+COUNTIF(D142,$P$3)*$Y$3+COUNTIF(D142,$P$4)*$Y$4+COUNTIF(D142,$P$5)*$Y$5+COUNTIF(D142,$AB$3)*$AG$3+COUNTIF(D142,$AB$4)*$AG$4+COUNTIF(D142,$AB$5)*$AG$5</f>
        <v>0</v>
      </c>
      <c r="AN142" s="116">
        <f>COUNTIF(E142:K142,$H$3)*$M$3+COUNTIF(E142:K142,$H$4)*$M$4+COUNTIF(E142:K142,$H$5)*$M$5+COUNTIF(E142:K142,$P$3)*$Y$3+COUNTIF(E142:K142,$P$4)*$Y$4+COUNTIF(E142:K142,$P$5)*$Y$5+COUNTIF(E142:K142,$AB$3)*$AG$3+COUNTIF(E142:K142,$AB$4)*$AG$4+COUNTIF(E142:K142,$AB$5)*$AG$5</f>
        <v>0</v>
      </c>
      <c r="AO142" s="116">
        <f>COUNTIF(L142:R142,$H$3)*$M$3+COUNTIF(L142:R142,$H$4)*$M$4+COUNTIF(L142:R142,$H$5)*$M$5+COUNTIF(L142:R142,$P$3)*$Y$3+COUNTIF(L142:R142,$P$4)*$Y$4+COUNTIF(L142:R142,$P$5)*$Y$5+COUNTIF(L142:R142,$AB$3)*$AG$3+COUNTIF(L142:R142,$AB$4)*$AG$4+COUNTIF(L142:R142,$AB$5)*$AG$5</f>
        <v>0</v>
      </c>
      <c r="AP142" s="116">
        <f>COUNTIF(S142:Y142,$H$3)*$M$3+COUNTIF(S142:Y142,$H$4)*$M$4+COUNTIF(S142:Y142,$H$5)*$M$5+COUNTIF(S142:Y142,$P$3)*$Y$3+COUNTIF(S142:Y142,$P$4)*$Y$4+COUNTIF(S142:Y142,$P$5)*$Y$5+COUNTIF(S142:Y142,$AB$3)*$AG$3+COUNTIF(S142:Y142,$AB$4)*$AG$4+COUNTIF(S142:Y142,$AB$5)*$AG$5</f>
        <v>0</v>
      </c>
      <c r="AQ142" s="116">
        <f>COUNTIF(Z142:AF142,$H$3)*$M$3+COUNTIF(Z142:AF142,$H$4)*$M$4+COUNTIF(Z142:AF142,$H$5)*$M$5+COUNTIF(Z142:AF142,$P$3)*$Y$3+COUNTIF(Z142:AF142,$P$4)*$Y$4+COUNTIF(Z142:AF142,$P$5)*$Y$5+COUNTIF(Z142:AF142,$AB$3)*$AG$3+COUNTIF(Z142:AF142,$AB$4)*$AG$4+COUNTIF(Z142:AF142,$AB$5)*$AG$5</f>
        <v>0</v>
      </c>
      <c r="AR142" s="116">
        <f>COUNTIF(AG142:AH142,$H$3)*$M$3+COUNTIF(AG142:AH142,$H$4)*$M$4+COUNTIF(AG142:AH142,$H$5)*$M$5+COUNTIF(AG142:AH142,$P$3)*$Y$3+COUNTIF(AG142:AH142,$P$4)*$Y$4+COUNTIF(AG142:AH142,$P$5)*$Y$5+COUNTIF(AG142:AH142,$AB$3)*$AG$3+COUNTIF(AG142:AH142,$AB$4)*$AG$4+COUNTIF(AG142:AH142,$AB$5)*$AG$5</f>
        <v>0</v>
      </c>
      <c r="AS142" s="32"/>
      <c r="AT142" s="236">
        <f t="shared" si="253"/>
        <v>0</v>
      </c>
      <c r="AU142" s="1">
        <f t="shared" si="237"/>
        <v>0</v>
      </c>
      <c r="AV142" s="183">
        <f t="shared" si="238"/>
        <v>0</v>
      </c>
      <c r="BS142" s="265">
        <f>SUMPRODUCT(($D142:$AH142="H1")*(WEEKDAY($D$118:$AH$118)=1))*$M$3+SUMPRODUCT(($D142:$AH142="H2")*(WEEKDAY($D$118:$AH$118)=1))*$M$4+SUMPRODUCT(($D142:$AH142="H3")*(WEEKDAY($D$118:$AH$118)=1))*$M$5+SUMPRODUCT(($D142:$AH142="SHR")*(WEEKDAY($D$118:$AH$118)=1))*$Y$3+SUMPRODUCT(($D142:$AH142="ChJ")*(WEEKDAY($D$118:$AH$118)=1))*$Y$4+SUMPRODUCT(($D142:$AH142="Ch")*(WEEKDAY($D$118:$AH$118)=1))*$Y$5+SUMPRODUCT(($D142:$AH142="Dj1")*(WEEKDAY($D$118:$AH$118)=1))*$AG$3+SUMPRODUCT(($D142:$AH142="Dj2")*(WEEKDAY($D$118:$AH$118)=1))*$AG$4+SUMPRODUCT(($D142:$AH142="Dj3")*(WEEKDAY($D$118:$AH$118)=1))*$AG$5</f>
        <v>0</v>
      </c>
      <c r="BT142" s="265">
        <f t="shared" si="239"/>
        <v>0</v>
      </c>
      <c r="BU142" s="265">
        <f t="shared" si="240"/>
        <v>0</v>
      </c>
    </row>
    <row r="143" spans="1:73" x14ac:dyDescent="0.2">
      <c r="A143" s="32"/>
      <c r="B143" s="4"/>
      <c r="C143" s="52" t="s">
        <v>75</v>
      </c>
      <c r="D143" s="103">
        <f>COUNTIF(D141:D142,$H$3)+COUNTIF(D141:D142,$H$4)+COUNTIF(D141:D142,$H$5)+COUNTIF(D141:D142,$P$3)+COUNTIF(D141:D142,$P$4)+COUNTIF(D141:D142,$P$5)+COUNTIF(D141:D142,$AB$3)+COUNTIF(D141:D142,$AB$4)+COUNTIF(D141:D142,$AB$5)</f>
        <v>0</v>
      </c>
      <c r="E143" s="103">
        <f t="shared" ref="E143:AG143" si="254">COUNTIF(E141:E142,$H$3)+COUNTIF(E141:E142,$H$4)+COUNTIF(E141:E142,$H$5)+COUNTIF(E141:E142,$P$3)+COUNTIF(E141:E142,$P$4)+COUNTIF(E141:E142,$P$5)+COUNTIF(E141:E142,$AB$3)+COUNTIF(E141:E142,$AB$4)+COUNTIF(E141:E142,$AB$5)</f>
        <v>0</v>
      </c>
      <c r="F143" s="103">
        <f t="shared" si="254"/>
        <v>0</v>
      </c>
      <c r="G143" s="103">
        <f t="shared" si="254"/>
        <v>0</v>
      </c>
      <c r="H143" s="103">
        <f t="shared" si="254"/>
        <v>0</v>
      </c>
      <c r="I143" s="103">
        <f t="shared" si="254"/>
        <v>0</v>
      </c>
      <c r="J143" s="103">
        <f t="shared" si="254"/>
        <v>0</v>
      </c>
      <c r="K143" s="103">
        <f t="shared" si="254"/>
        <v>0</v>
      </c>
      <c r="L143" s="103">
        <f t="shared" si="254"/>
        <v>0</v>
      </c>
      <c r="M143" s="103">
        <f t="shared" si="254"/>
        <v>0</v>
      </c>
      <c r="N143" s="103">
        <f t="shared" si="254"/>
        <v>0</v>
      </c>
      <c r="O143" s="103">
        <f t="shared" si="254"/>
        <v>0</v>
      </c>
      <c r="P143" s="103">
        <f t="shared" si="254"/>
        <v>0</v>
      </c>
      <c r="Q143" s="103">
        <f t="shared" si="254"/>
        <v>0</v>
      </c>
      <c r="R143" s="103">
        <f t="shared" si="254"/>
        <v>0</v>
      </c>
      <c r="S143" s="103">
        <f t="shared" si="254"/>
        <v>0</v>
      </c>
      <c r="T143" s="103">
        <f t="shared" si="254"/>
        <v>0</v>
      </c>
      <c r="U143" s="103">
        <f t="shared" si="254"/>
        <v>0</v>
      </c>
      <c r="V143" s="103">
        <f t="shared" si="254"/>
        <v>0</v>
      </c>
      <c r="W143" s="103">
        <f t="shared" si="254"/>
        <v>0</v>
      </c>
      <c r="X143" s="103">
        <f t="shared" si="254"/>
        <v>0</v>
      </c>
      <c r="Y143" s="103">
        <f t="shared" si="254"/>
        <v>0</v>
      </c>
      <c r="Z143" s="103">
        <f t="shared" si="254"/>
        <v>0</v>
      </c>
      <c r="AA143" s="103">
        <f t="shared" si="254"/>
        <v>0</v>
      </c>
      <c r="AB143" s="103">
        <f t="shared" si="254"/>
        <v>0</v>
      </c>
      <c r="AC143" s="103">
        <f t="shared" si="254"/>
        <v>0</v>
      </c>
      <c r="AD143" s="103">
        <f t="shared" si="254"/>
        <v>0</v>
      </c>
      <c r="AE143" s="103">
        <f t="shared" si="254"/>
        <v>0</v>
      </c>
      <c r="AF143" s="103">
        <f t="shared" si="254"/>
        <v>0</v>
      </c>
      <c r="AG143" s="103">
        <f t="shared" si="254"/>
        <v>0</v>
      </c>
      <c r="AH143" s="103">
        <f>COUNTIF(AH141:AH142,$H$3)+COUNTIF(AH141:AH142,$H$4)+COUNTIF(AH141:AH142,$H$5)+COUNTIF(AH141:AH142,$P$3)+COUNTIF(AH141:AH142,$P$4)+COUNTIF(AH141:AH142,$P$5)+COUNTIF(AH141:AH142,$AB$3)+COUNTIF(AH141:AH142,$AB$4)+COUNTIF(AH141:AH142,$AB$5)</f>
        <v>0</v>
      </c>
      <c r="AS143" s="32"/>
      <c r="AT143" s="236"/>
    </row>
    <row r="144" spans="1:73" ht="13.5" thickBot="1" x14ac:dyDescent="0.25">
      <c r="A144" s="32"/>
      <c r="B144" s="104"/>
      <c r="C144" s="105" t="s">
        <v>76</v>
      </c>
      <c r="D144" s="106">
        <f>COUNTIF(D141:D142,$AJ$3)</f>
        <v>0</v>
      </c>
      <c r="E144" s="106">
        <f t="shared" ref="E144:AH144" si="255">COUNTIF(E141:E142,$AJ$3)</f>
        <v>0</v>
      </c>
      <c r="F144" s="106">
        <f t="shared" si="255"/>
        <v>0</v>
      </c>
      <c r="G144" s="106">
        <f t="shared" si="255"/>
        <v>0</v>
      </c>
      <c r="H144" s="106">
        <f t="shared" si="255"/>
        <v>0</v>
      </c>
      <c r="I144" s="106">
        <f t="shared" si="255"/>
        <v>0</v>
      </c>
      <c r="J144" s="106">
        <f t="shared" si="255"/>
        <v>0</v>
      </c>
      <c r="K144" s="106">
        <f t="shared" si="255"/>
        <v>0</v>
      </c>
      <c r="L144" s="106">
        <f t="shared" si="255"/>
        <v>0</v>
      </c>
      <c r="M144" s="106">
        <f t="shared" si="255"/>
        <v>0</v>
      </c>
      <c r="N144" s="106">
        <f t="shared" si="255"/>
        <v>0</v>
      </c>
      <c r="O144" s="106">
        <f t="shared" si="255"/>
        <v>0</v>
      </c>
      <c r="P144" s="106">
        <f t="shared" si="255"/>
        <v>0</v>
      </c>
      <c r="Q144" s="106">
        <f t="shared" si="255"/>
        <v>0</v>
      </c>
      <c r="R144" s="106">
        <f t="shared" si="255"/>
        <v>0</v>
      </c>
      <c r="S144" s="106">
        <f t="shared" si="255"/>
        <v>1</v>
      </c>
      <c r="T144" s="106">
        <f t="shared" si="255"/>
        <v>1</v>
      </c>
      <c r="U144" s="106">
        <f t="shared" si="255"/>
        <v>1</v>
      </c>
      <c r="V144" s="106">
        <f t="shared" si="255"/>
        <v>1</v>
      </c>
      <c r="W144" s="106">
        <f t="shared" si="255"/>
        <v>1</v>
      </c>
      <c r="X144" s="106">
        <f t="shared" si="255"/>
        <v>1</v>
      </c>
      <c r="Y144" s="106">
        <f t="shared" si="255"/>
        <v>0</v>
      </c>
      <c r="Z144" s="106">
        <f t="shared" si="255"/>
        <v>0</v>
      </c>
      <c r="AA144" s="106">
        <f t="shared" si="255"/>
        <v>0</v>
      </c>
      <c r="AB144" s="106">
        <f t="shared" si="255"/>
        <v>0</v>
      </c>
      <c r="AC144" s="106">
        <f t="shared" si="255"/>
        <v>0</v>
      </c>
      <c r="AD144" s="106">
        <f t="shared" si="255"/>
        <v>0</v>
      </c>
      <c r="AE144" s="106">
        <f t="shared" si="255"/>
        <v>0</v>
      </c>
      <c r="AF144" s="106">
        <f t="shared" si="255"/>
        <v>0</v>
      </c>
      <c r="AG144" s="106">
        <f t="shared" si="255"/>
        <v>0</v>
      </c>
      <c r="AH144" s="106">
        <f t="shared" si="255"/>
        <v>0</v>
      </c>
      <c r="AJ144" s="155" t="s">
        <v>102</v>
      </c>
      <c r="AK144" s="147"/>
      <c r="AL144" s="152" t="s">
        <v>104</v>
      </c>
      <c r="AM144" s="147"/>
      <c r="AN144" s="147"/>
      <c r="AO144" s="147"/>
      <c r="AP144" s="147"/>
      <c r="AQ144" s="148"/>
      <c r="AS144" s="32"/>
      <c r="AT144" s="236"/>
    </row>
    <row r="145" spans="1:73" ht="15" customHeight="1" x14ac:dyDescent="0.2">
      <c r="A145" s="32"/>
      <c r="B145" s="145" t="s">
        <v>94</v>
      </c>
      <c r="C145" s="92"/>
      <c r="D145" s="93">
        <f>D131</f>
        <v>0</v>
      </c>
      <c r="E145" s="93">
        <f t="shared" ref="E145:AH145" si="256">E131</f>
        <v>0</v>
      </c>
      <c r="F145" s="93">
        <f t="shared" si="256"/>
        <v>0</v>
      </c>
      <c r="G145" s="93">
        <f t="shared" si="256"/>
        <v>0</v>
      </c>
      <c r="H145" s="93">
        <f t="shared" si="256"/>
        <v>0</v>
      </c>
      <c r="I145" s="93">
        <f t="shared" si="256"/>
        <v>0</v>
      </c>
      <c r="J145" s="93">
        <f t="shared" si="256"/>
        <v>0</v>
      </c>
      <c r="K145" s="93">
        <f t="shared" si="256"/>
        <v>0</v>
      </c>
      <c r="L145" s="93">
        <f t="shared" si="256"/>
        <v>0</v>
      </c>
      <c r="M145" s="93">
        <f t="shared" si="256"/>
        <v>0</v>
      </c>
      <c r="N145" s="93">
        <f t="shared" si="256"/>
        <v>0</v>
      </c>
      <c r="O145" s="93">
        <f t="shared" si="256"/>
        <v>0</v>
      </c>
      <c r="P145" s="93">
        <f t="shared" si="256"/>
        <v>0</v>
      </c>
      <c r="Q145" s="93">
        <f t="shared" si="256"/>
        <v>0</v>
      </c>
      <c r="R145" s="93">
        <f t="shared" si="256"/>
        <v>0</v>
      </c>
      <c r="S145" s="93">
        <f t="shared" si="256"/>
        <v>0</v>
      </c>
      <c r="T145" s="93">
        <f t="shared" si="256"/>
        <v>0</v>
      </c>
      <c r="U145" s="93">
        <f t="shared" si="256"/>
        <v>0</v>
      </c>
      <c r="V145" s="93">
        <f t="shared" si="256"/>
        <v>0</v>
      </c>
      <c r="W145" s="93">
        <f t="shared" si="256"/>
        <v>0</v>
      </c>
      <c r="X145" s="93">
        <f t="shared" si="256"/>
        <v>0</v>
      </c>
      <c r="Y145" s="93">
        <f t="shared" si="256"/>
        <v>0</v>
      </c>
      <c r="Z145" s="93">
        <f t="shared" si="256"/>
        <v>0</v>
      </c>
      <c r="AA145" s="93">
        <f t="shared" si="256"/>
        <v>0</v>
      </c>
      <c r="AB145" s="93">
        <f t="shared" si="256"/>
        <v>0</v>
      </c>
      <c r="AC145" s="93">
        <f t="shared" si="256"/>
        <v>0</v>
      </c>
      <c r="AD145" s="93">
        <f t="shared" si="256"/>
        <v>0</v>
      </c>
      <c r="AE145" s="93">
        <f t="shared" si="256"/>
        <v>0</v>
      </c>
      <c r="AF145" s="93">
        <f t="shared" si="256"/>
        <v>0</v>
      </c>
      <c r="AG145" s="93">
        <f t="shared" si="256"/>
        <v>0</v>
      </c>
      <c r="AH145" s="93">
        <f t="shared" si="256"/>
        <v>0</v>
      </c>
      <c r="AJ145" s="156" t="s">
        <v>106</v>
      </c>
      <c r="AK145" s="5"/>
      <c r="AL145" s="153" t="s">
        <v>103</v>
      </c>
      <c r="AM145" s="5"/>
      <c r="AN145" s="5"/>
      <c r="AO145" s="5"/>
      <c r="AP145" s="5"/>
      <c r="AQ145" s="149"/>
      <c r="AS145" s="32"/>
      <c r="AT145" s="236"/>
    </row>
    <row r="146" spans="1:73" ht="15" customHeight="1" x14ac:dyDescent="0.2">
      <c r="A146" s="32"/>
      <c r="B146" s="145" t="s">
        <v>95</v>
      </c>
      <c r="C146" s="92"/>
      <c r="D146" s="93">
        <f>D138</f>
        <v>0</v>
      </c>
      <c r="E146" s="93">
        <f t="shared" ref="E146:AH146" si="257">E138</f>
        <v>0</v>
      </c>
      <c r="F146" s="93">
        <f t="shared" si="257"/>
        <v>0</v>
      </c>
      <c r="G146" s="93">
        <f t="shared" si="257"/>
        <v>0</v>
      </c>
      <c r="H146" s="93">
        <f t="shared" si="257"/>
        <v>0</v>
      </c>
      <c r="I146" s="93">
        <f t="shared" si="257"/>
        <v>0</v>
      </c>
      <c r="J146" s="93">
        <f t="shared" si="257"/>
        <v>0</v>
      </c>
      <c r="K146" s="93">
        <f t="shared" si="257"/>
        <v>0</v>
      </c>
      <c r="L146" s="93">
        <f t="shared" si="257"/>
        <v>0</v>
      </c>
      <c r="M146" s="93">
        <f t="shared" si="257"/>
        <v>0</v>
      </c>
      <c r="N146" s="93">
        <f t="shared" si="257"/>
        <v>0</v>
      </c>
      <c r="O146" s="93">
        <f t="shared" si="257"/>
        <v>0</v>
      </c>
      <c r="P146" s="93">
        <f t="shared" si="257"/>
        <v>0</v>
      </c>
      <c r="Q146" s="93">
        <f t="shared" si="257"/>
        <v>0</v>
      </c>
      <c r="R146" s="93">
        <f t="shared" si="257"/>
        <v>0</v>
      </c>
      <c r="S146" s="93">
        <f t="shared" si="257"/>
        <v>0</v>
      </c>
      <c r="T146" s="93">
        <f t="shared" si="257"/>
        <v>0</v>
      </c>
      <c r="U146" s="93">
        <f t="shared" si="257"/>
        <v>0</v>
      </c>
      <c r="V146" s="93">
        <f t="shared" si="257"/>
        <v>0</v>
      </c>
      <c r="W146" s="93">
        <f t="shared" si="257"/>
        <v>0</v>
      </c>
      <c r="X146" s="93">
        <f t="shared" si="257"/>
        <v>0</v>
      </c>
      <c r="Y146" s="93">
        <f t="shared" si="257"/>
        <v>0</v>
      </c>
      <c r="Z146" s="93">
        <f t="shared" si="257"/>
        <v>0</v>
      </c>
      <c r="AA146" s="93">
        <f t="shared" si="257"/>
        <v>0</v>
      </c>
      <c r="AB146" s="93">
        <f t="shared" si="257"/>
        <v>0</v>
      </c>
      <c r="AC146" s="93">
        <f t="shared" si="257"/>
        <v>0</v>
      </c>
      <c r="AD146" s="93">
        <f t="shared" si="257"/>
        <v>0</v>
      </c>
      <c r="AE146" s="93">
        <f t="shared" si="257"/>
        <v>0</v>
      </c>
      <c r="AF146" s="93">
        <f t="shared" si="257"/>
        <v>0</v>
      </c>
      <c r="AG146" s="93">
        <f t="shared" si="257"/>
        <v>0</v>
      </c>
      <c r="AH146" s="93">
        <f t="shared" si="257"/>
        <v>0</v>
      </c>
      <c r="AJ146" s="156" t="s">
        <v>136</v>
      </c>
      <c r="AK146" s="5"/>
      <c r="AL146" s="153" t="s">
        <v>100</v>
      </c>
      <c r="AM146" s="5"/>
      <c r="AN146" s="5"/>
      <c r="AO146" s="5"/>
      <c r="AP146" s="5"/>
      <c r="AQ146" s="149"/>
      <c r="AS146" s="32"/>
      <c r="AT146" s="236"/>
    </row>
    <row r="147" spans="1:73" ht="15" customHeight="1" x14ac:dyDescent="0.2">
      <c r="A147" s="32"/>
      <c r="B147" s="145" t="s">
        <v>92</v>
      </c>
      <c r="C147" s="92"/>
      <c r="D147" s="93">
        <f>D143</f>
        <v>0</v>
      </c>
      <c r="E147" s="93">
        <f t="shared" ref="E147:AH147" si="258">E143</f>
        <v>0</v>
      </c>
      <c r="F147" s="93">
        <f t="shared" si="258"/>
        <v>0</v>
      </c>
      <c r="G147" s="93">
        <f t="shared" si="258"/>
        <v>0</v>
      </c>
      <c r="H147" s="93">
        <f t="shared" si="258"/>
        <v>0</v>
      </c>
      <c r="I147" s="93">
        <f t="shared" si="258"/>
        <v>0</v>
      </c>
      <c r="J147" s="93">
        <f t="shared" si="258"/>
        <v>0</v>
      </c>
      <c r="K147" s="93">
        <f t="shared" si="258"/>
        <v>0</v>
      </c>
      <c r="L147" s="93">
        <f t="shared" si="258"/>
        <v>0</v>
      </c>
      <c r="M147" s="93">
        <f t="shared" si="258"/>
        <v>0</v>
      </c>
      <c r="N147" s="93">
        <f t="shared" si="258"/>
        <v>0</v>
      </c>
      <c r="O147" s="93">
        <f t="shared" si="258"/>
        <v>0</v>
      </c>
      <c r="P147" s="93">
        <f t="shared" si="258"/>
        <v>0</v>
      </c>
      <c r="Q147" s="93">
        <f t="shared" si="258"/>
        <v>0</v>
      </c>
      <c r="R147" s="93">
        <f t="shared" si="258"/>
        <v>0</v>
      </c>
      <c r="S147" s="93">
        <f t="shared" si="258"/>
        <v>0</v>
      </c>
      <c r="T147" s="93">
        <f t="shared" si="258"/>
        <v>0</v>
      </c>
      <c r="U147" s="93">
        <f t="shared" si="258"/>
        <v>0</v>
      </c>
      <c r="V147" s="93">
        <f t="shared" si="258"/>
        <v>0</v>
      </c>
      <c r="W147" s="93">
        <f t="shared" si="258"/>
        <v>0</v>
      </c>
      <c r="X147" s="93">
        <f t="shared" si="258"/>
        <v>0</v>
      </c>
      <c r="Y147" s="93">
        <f t="shared" si="258"/>
        <v>0</v>
      </c>
      <c r="Z147" s="93">
        <f t="shared" si="258"/>
        <v>0</v>
      </c>
      <c r="AA147" s="93">
        <f t="shared" si="258"/>
        <v>0</v>
      </c>
      <c r="AB147" s="93">
        <f t="shared" si="258"/>
        <v>0</v>
      </c>
      <c r="AC147" s="93">
        <f t="shared" si="258"/>
        <v>0</v>
      </c>
      <c r="AD147" s="93">
        <f t="shared" si="258"/>
        <v>0</v>
      </c>
      <c r="AE147" s="93">
        <f t="shared" si="258"/>
        <v>0</v>
      </c>
      <c r="AF147" s="93">
        <f t="shared" si="258"/>
        <v>0</v>
      </c>
      <c r="AG147" s="93">
        <f t="shared" si="258"/>
        <v>0</v>
      </c>
      <c r="AH147" s="93">
        <f t="shared" si="258"/>
        <v>0</v>
      </c>
      <c r="AJ147" s="156" t="s">
        <v>107</v>
      </c>
      <c r="AK147" s="5"/>
      <c r="AL147" s="153" t="s">
        <v>101</v>
      </c>
      <c r="AM147" s="5"/>
      <c r="AN147" s="5"/>
      <c r="AO147" s="5"/>
      <c r="AP147" s="5"/>
      <c r="AQ147" s="149"/>
      <c r="AS147" s="32"/>
      <c r="AT147" s="236"/>
    </row>
    <row r="148" spans="1:73" ht="15" customHeight="1" x14ac:dyDescent="0.2">
      <c r="A148" s="32"/>
      <c r="B148" s="146" t="s">
        <v>77</v>
      </c>
      <c r="C148" s="91"/>
      <c r="D148" s="97">
        <f>D132+D139+D144</f>
        <v>0</v>
      </c>
      <c r="E148" s="97">
        <f t="shared" ref="E148:AH148" si="259">E132+E139+E144</f>
        <v>0</v>
      </c>
      <c r="F148" s="97">
        <f t="shared" si="259"/>
        <v>0</v>
      </c>
      <c r="G148" s="97">
        <f t="shared" si="259"/>
        <v>0</v>
      </c>
      <c r="H148" s="97">
        <f t="shared" si="259"/>
        <v>0</v>
      </c>
      <c r="I148" s="97">
        <f t="shared" si="259"/>
        <v>0</v>
      </c>
      <c r="J148" s="97">
        <f t="shared" si="259"/>
        <v>0</v>
      </c>
      <c r="K148" s="97">
        <f t="shared" si="259"/>
        <v>0</v>
      </c>
      <c r="L148" s="97">
        <f t="shared" si="259"/>
        <v>0</v>
      </c>
      <c r="M148" s="97">
        <f t="shared" si="259"/>
        <v>0</v>
      </c>
      <c r="N148" s="97">
        <f t="shared" si="259"/>
        <v>0</v>
      </c>
      <c r="O148" s="97">
        <f t="shared" si="259"/>
        <v>0</v>
      </c>
      <c r="P148" s="97">
        <f t="shared" si="259"/>
        <v>0</v>
      </c>
      <c r="Q148" s="97">
        <f t="shared" si="259"/>
        <v>0</v>
      </c>
      <c r="R148" s="97">
        <f t="shared" si="259"/>
        <v>0</v>
      </c>
      <c r="S148" s="97">
        <f t="shared" si="259"/>
        <v>2</v>
      </c>
      <c r="T148" s="97">
        <f t="shared" si="259"/>
        <v>2</v>
      </c>
      <c r="U148" s="97">
        <f t="shared" si="259"/>
        <v>2</v>
      </c>
      <c r="V148" s="97">
        <f t="shared" si="259"/>
        <v>2</v>
      </c>
      <c r="W148" s="97">
        <f t="shared" si="259"/>
        <v>2</v>
      </c>
      <c r="X148" s="97">
        <f t="shared" si="259"/>
        <v>2</v>
      </c>
      <c r="Y148" s="97">
        <f t="shared" si="259"/>
        <v>0</v>
      </c>
      <c r="Z148" s="97">
        <f t="shared" si="259"/>
        <v>2</v>
      </c>
      <c r="AA148" s="97">
        <f t="shared" si="259"/>
        <v>2</v>
      </c>
      <c r="AB148" s="97">
        <f t="shared" si="259"/>
        <v>2</v>
      </c>
      <c r="AC148" s="97">
        <f t="shared" si="259"/>
        <v>2</v>
      </c>
      <c r="AD148" s="97">
        <f t="shared" si="259"/>
        <v>2</v>
      </c>
      <c r="AE148" s="97">
        <f t="shared" si="259"/>
        <v>2</v>
      </c>
      <c r="AF148" s="97">
        <f t="shared" si="259"/>
        <v>0</v>
      </c>
      <c r="AG148" s="97">
        <f t="shared" si="259"/>
        <v>2</v>
      </c>
      <c r="AH148" s="97">
        <f t="shared" si="259"/>
        <v>2</v>
      </c>
      <c r="AJ148" s="157" t="s">
        <v>96</v>
      </c>
      <c r="AK148" s="150"/>
      <c r="AL148" s="154" t="s">
        <v>105</v>
      </c>
      <c r="AM148" s="150"/>
      <c r="AN148" s="150"/>
      <c r="AO148" s="150"/>
      <c r="AP148" s="150"/>
      <c r="AQ148" s="151"/>
      <c r="AS148" s="32"/>
      <c r="AT148" s="236"/>
    </row>
    <row r="149" spans="1:73" ht="18" customHeight="1" x14ac:dyDescent="0.2">
      <c r="A149" s="32"/>
      <c r="B149" s="94" t="s">
        <v>93</v>
      </c>
      <c r="C149" s="95"/>
      <c r="D149" s="96">
        <f>D145+D146+D147</f>
        <v>0</v>
      </c>
      <c r="E149" s="96">
        <f t="shared" ref="E149:AH149" si="260">E145+E146+E147</f>
        <v>0</v>
      </c>
      <c r="F149" s="96">
        <f t="shared" si="260"/>
        <v>0</v>
      </c>
      <c r="G149" s="96">
        <f t="shared" si="260"/>
        <v>0</v>
      </c>
      <c r="H149" s="96">
        <f t="shared" si="260"/>
        <v>0</v>
      </c>
      <c r="I149" s="96">
        <f t="shared" si="260"/>
        <v>0</v>
      </c>
      <c r="J149" s="96">
        <f t="shared" si="260"/>
        <v>0</v>
      </c>
      <c r="K149" s="96">
        <f t="shared" si="260"/>
        <v>0</v>
      </c>
      <c r="L149" s="96">
        <f t="shared" si="260"/>
        <v>0</v>
      </c>
      <c r="M149" s="96">
        <f t="shared" si="260"/>
        <v>0</v>
      </c>
      <c r="N149" s="96">
        <f t="shared" si="260"/>
        <v>0</v>
      </c>
      <c r="O149" s="96">
        <f t="shared" si="260"/>
        <v>0</v>
      </c>
      <c r="P149" s="96">
        <f t="shared" si="260"/>
        <v>0</v>
      </c>
      <c r="Q149" s="96">
        <f t="shared" si="260"/>
        <v>0</v>
      </c>
      <c r="R149" s="96">
        <f t="shared" si="260"/>
        <v>0</v>
      </c>
      <c r="S149" s="96">
        <f t="shared" si="260"/>
        <v>0</v>
      </c>
      <c r="T149" s="96">
        <f t="shared" si="260"/>
        <v>0</v>
      </c>
      <c r="U149" s="96">
        <f t="shared" si="260"/>
        <v>0</v>
      </c>
      <c r="V149" s="96">
        <f t="shared" si="260"/>
        <v>0</v>
      </c>
      <c r="W149" s="96">
        <f t="shared" si="260"/>
        <v>0</v>
      </c>
      <c r="X149" s="96">
        <f t="shared" si="260"/>
        <v>0</v>
      </c>
      <c r="Y149" s="96">
        <f t="shared" si="260"/>
        <v>0</v>
      </c>
      <c r="Z149" s="96">
        <f t="shared" si="260"/>
        <v>0</v>
      </c>
      <c r="AA149" s="96">
        <f t="shared" si="260"/>
        <v>0</v>
      </c>
      <c r="AB149" s="96">
        <f t="shared" si="260"/>
        <v>0</v>
      </c>
      <c r="AC149" s="96">
        <f t="shared" si="260"/>
        <v>0</v>
      </c>
      <c r="AD149" s="96">
        <f t="shared" si="260"/>
        <v>0</v>
      </c>
      <c r="AE149" s="96">
        <f t="shared" si="260"/>
        <v>0</v>
      </c>
      <c r="AF149" s="96">
        <f t="shared" si="260"/>
        <v>0</v>
      </c>
      <c r="AG149" s="96">
        <f t="shared" si="260"/>
        <v>0</v>
      </c>
      <c r="AH149" s="96">
        <f t="shared" si="260"/>
        <v>0</v>
      </c>
      <c r="AS149" s="32"/>
      <c r="AT149" s="236"/>
    </row>
    <row r="150" spans="1:73" ht="6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236"/>
    </row>
    <row r="151" spans="1:73" x14ac:dyDescent="0.2">
      <c r="AT151" s="236"/>
    </row>
    <row r="152" spans="1:73" ht="9" customHeight="1" x14ac:dyDescent="0.2">
      <c r="A152" s="32"/>
      <c r="B152" s="32"/>
      <c r="C152" s="274" t="s">
        <v>140</v>
      </c>
      <c r="D152" s="271">
        <f t="shared" ref="D152:AH152" si="261">COUNTIF(Fer,D155)</f>
        <v>0</v>
      </c>
      <c r="E152" s="271">
        <f t="shared" si="261"/>
        <v>0</v>
      </c>
      <c r="F152" s="271">
        <f t="shared" si="261"/>
        <v>0</v>
      </c>
      <c r="G152" s="271">
        <f t="shared" si="261"/>
        <v>0</v>
      </c>
      <c r="H152" s="271">
        <f t="shared" si="261"/>
        <v>0</v>
      </c>
      <c r="I152" s="271">
        <f t="shared" si="261"/>
        <v>0</v>
      </c>
      <c r="J152" s="271">
        <f t="shared" si="261"/>
        <v>0</v>
      </c>
      <c r="K152" s="271">
        <f t="shared" si="261"/>
        <v>0</v>
      </c>
      <c r="L152" s="271">
        <f t="shared" si="261"/>
        <v>0</v>
      </c>
      <c r="M152" s="271">
        <f t="shared" si="261"/>
        <v>0</v>
      </c>
      <c r="N152" s="271">
        <f t="shared" si="261"/>
        <v>0</v>
      </c>
      <c r="O152" s="271">
        <f t="shared" si="261"/>
        <v>0</v>
      </c>
      <c r="P152" s="271">
        <f t="shared" si="261"/>
        <v>0</v>
      </c>
      <c r="Q152" s="271">
        <f t="shared" si="261"/>
        <v>0</v>
      </c>
      <c r="R152" s="271">
        <f t="shared" si="261"/>
        <v>1</v>
      </c>
      <c r="S152" s="271">
        <f t="shared" si="261"/>
        <v>0</v>
      </c>
      <c r="T152" s="271">
        <f t="shared" si="261"/>
        <v>0</v>
      </c>
      <c r="U152" s="271">
        <f t="shared" si="261"/>
        <v>0</v>
      </c>
      <c r="V152" s="271">
        <f t="shared" si="261"/>
        <v>0</v>
      </c>
      <c r="W152" s="271">
        <f t="shared" si="261"/>
        <v>0</v>
      </c>
      <c r="X152" s="271">
        <f t="shared" si="261"/>
        <v>0</v>
      </c>
      <c r="Y152" s="271">
        <f t="shared" si="261"/>
        <v>0</v>
      </c>
      <c r="Z152" s="271">
        <f t="shared" si="261"/>
        <v>0</v>
      </c>
      <c r="AA152" s="271">
        <f t="shared" si="261"/>
        <v>0</v>
      </c>
      <c r="AB152" s="271">
        <f t="shared" si="261"/>
        <v>0</v>
      </c>
      <c r="AC152" s="271">
        <f t="shared" si="261"/>
        <v>0</v>
      </c>
      <c r="AD152" s="271">
        <f t="shared" si="261"/>
        <v>0</v>
      </c>
      <c r="AE152" s="271">
        <f t="shared" si="261"/>
        <v>0</v>
      </c>
      <c r="AF152" s="271">
        <f t="shared" si="261"/>
        <v>0</v>
      </c>
      <c r="AG152" s="271">
        <f t="shared" si="261"/>
        <v>0</v>
      </c>
      <c r="AH152" s="271">
        <f t="shared" si="261"/>
        <v>0</v>
      </c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236"/>
    </row>
    <row r="153" spans="1:73" x14ac:dyDescent="0.2">
      <c r="A153" s="32"/>
      <c r="B153" s="61"/>
      <c r="C153" s="62" t="s">
        <v>70</v>
      </c>
      <c r="D153" s="63" t="str">
        <f>IF(D154="","",IF(WEEKDAY(D154,2)=1,_xlfn.ISOWEEKNUM(D154),""))</f>
        <v/>
      </c>
      <c r="E153" s="64" t="str">
        <f t="shared" ref="E153:AH153" si="262">IF(E154="","",IF(WEEKDAY(E154,2)=1,_xlfn.ISOWEEKNUM(E154),""))</f>
        <v/>
      </c>
      <c r="F153" s="64" t="str">
        <f t="shared" si="262"/>
        <v/>
      </c>
      <c r="G153" s="64" t="str">
        <f t="shared" si="262"/>
        <v/>
      </c>
      <c r="H153" s="64" t="str">
        <f t="shared" si="262"/>
        <v/>
      </c>
      <c r="I153" s="64">
        <f t="shared" si="262"/>
        <v>32</v>
      </c>
      <c r="J153" s="64" t="str">
        <f t="shared" si="262"/>
        <v/>
      </c>
      <c r="K153" s="64" t="str">
        <f t="shared" si="262"/>
        <v/>
      </c>
      <c r="L153" s="64" t="str">
        <f t="shared" si="262"/>
        <v/>
      </c>
      <c r="M153" s="64" t="str">
        <f t="shared" si="262"/>
        <v/>
      </c>
      <c r="N153" s="64" t="str">
        <f t="shared" si="262"/>
        <v/>
      </c>
      <c r="O153" s="64" t="str">
        <f t="shared" si="262"/>
        <v/>
      </c>
      <c r="P153" s="64">
        <f t="shared" si="262"/>
        <v>33</v>
      </c>
      <c r="Q153" s="64" t="str">
        <f t="shared" si="262"/>
        <v/>
      </c>
      <c r="R153" s="64" t="str">
        <f t="shared" si="262"/>
        <v/>
      </c>
      <c r="S153" s="64" t="str">
        <f t="shared" si="262"/>
        <v/>
      </c>
      <c r="T153" s="64" t="str">
        <f t="shared" si="262"/>
        <v/>
      </c>
      <c r="U153" s="64" t="str">
        <f t="shared" si="262"/>
        <v/>
      </c>
      <c r="V153" s="64" t="str">
        <f t="shared" si="262"/>
        <v/>
      </c>
      <c r="W153" s="64">
        <f t="shared" si="262"/>
        <v>34</v>
      </c>
      <c r="X153" s="64" t="str">
        <f t="shared" si="262"/>
        <v/>
      </c>
      <c r="Y153" s="64" t="str">
        <f t="shared" si="262"/>
        <v/>
      </c>
      <c r="Z153" s="64" t="str">
        <f t="shared" si="262"/>
        <v/>
      </c>
      <c r="AA153" s="64" t="str">
        <f t="shared" si="262"/>
        <v/>
      </c>
      <c r="AB153" s="64" t="str">
        <f t="shared" si="262"/>
        <v/>
      </c>
      <c r="AC153" s="64" t="str">
        <f t="shared" si="262"/>
        <v/>
      </c>
      <c r="AD153" s="64">
        <f t="shared" si="262"/>
        <v>35</v>
      </c>
      <c r="AE153" s="64" t="str">
        <f t="shared" si="262"/>
        <v/>
      </c>
      <c r="AF153" s="64" t="str">
        <f t="shared" si="262"/>
        <v/>
      </c>
      <c r="AG153" s="64" t="str">
        <f t="shared" si="262"/>
        <v/>
      </c>
      <c r="AH153" s="65" t="str">
        <f t="shared" si="262"/>
        <v/>
      </c>
      <c r="AJ153" s="321" t="s">
        <v>74</v>
      </c>
      <c r="AK153" s="318" t="s">
        <v>22</v>
      </c>
      <c r="AM153" s="316" t="s">
        <v>52</v>
      </c>
      <c r="AN153" s="316" t="s">
        <v>53</v>
      </c>
      <c r="AO153" s="316" t="s">
        <v>54</v>
      </c>
      <c r="AP153" s="316" t="s">
        <v>55</v>
      </c>
      <c r="AQ153" s="316" t="s">
        <v>56</v>
      </c>
      <c r="AR153" s="316"/>
      <c r="AS153" s="32"/>
      <c r="AT153" s="236"/>
    </row>
    <row r="154" spans="1:73" ht="14.25" x14ac:dyDescent="0.2">
      <c r="A154" s="32"/>
      <c r="B154" s="324">
        <f>D154</f>
        <v>43313</v>
      </c>
      <c r="C154" s="325"/>
      <c r="D154" s="42">
        <f>AH118+1</f>
        <v>43313</v>
      </c>
      <c r="E154" s="42">
        <f>D154+1</f>
        <v>43314</v>
      </c>
      <c r="F154" s="42">
        <f t="shared" ref="F154:F155" si="263">E154+1</f>
        <v>43315</v>
      </c>
      <c r="G154" s="42">
        <f t="shared" ref="G154:G155" si="264">F154+1</f>
        <v>43316</v>
      </c>
      <c r="H154" s="42">
        <f t="shared" ref="H154:H155" si="265">G154+1</f>
        <v>43317</v>
      </c>
      <c r="I154" s="42">
        <f t="shared" ref="I154:I155" si="266">H154+1</f>
        <v>43318</v>
      </c>
      <c r="J154" s="42">
        <f t="shared" ref="J154:J155" si="267">I154+1</f>
        <v>43319</v>
      </c>
      <c r="K154" s="42">
        <f t="shared" ref="K154:K155" si="268">J154+1</f>
        <v>43320</v>
      </c>
      <c r="L154" s="42">
        <f t="shared" ref="L154:L155" si="269">K154+1</f>
        <v>43321</v>
      </c>
      <c r="M154" s="42">
        <f t="shared" ref="M154:M155" si="270">L154+1</f>
        <v>43322</v>
      </c>
      <c r="N154" s="42">
        <f t="shared" ref="N154:N155" si="271">M154+1</f>
        <v>43323</v>
      </c>
      <c r="O154" s="42">
        <f t="shared" ref="O154:O155" si="272">N154+1</f>
        <v>43324</v>
      </c>
      <c r="P154" s="42">
        <f t="shared" ref="P154:P155" si="273">O154+1</f>
        <v>43325</v>
      </c>
      <c r="Q154" s="42">
        <f t="shared" ref="Q154:Q155" si="274">P154+1</f>
        <v>43326</v>
      </c>
      <c r="R154" s="42">
        <f t="shared" ref="R154:R155" si="275">Q154+1</f>
        <v>43327</v>
      </c>
      <c r="S154" s="42">
        <f t="shared" ref="S154:S155" si="276">R154+1</f>
        <v>43328</v>
      </c>
      <c r="T154" s="42">
        <f t="shared" ref="T154:T155" si="277">S154+1</f>
        <v>43329</v>
      </c>
      <c r="U154" s="42">
        <f t="shared" ref="U154:U155" si="278">T154+1</f>
        <v>43330</v>
      </c>
      <c r="V154" s="42">
        <f t="shared" ref="V154:V155" si="279">U154+1</f>
        <v>43331</v>
      </c>
      <c r="W154" s="42">
        <f t="shared" ref="W154:W155" si="280">V154+1</f>
        <v>43332</v>
      </c>
      <c r="X154" s="42">
        <f t="shared" ref="X154:X155" si="281">W154+1</f>
        <v>43333</v>
      </c>
      <c r="Y154" s="42">
        <f t="shared" ref="Y154:Y155" si="282">X154+1</f>
        <v>43334</v>
      </c>
      <c r="Z154" s="42">
        <f t="shared" ref="Z154:Z155" si="283">Y154+1</f>
        <v>43335</v>
      </c>
      <c r="AA154" s="42">
        <f t="shared" ref="AA154:AA155" si="284">Z154+1</f>
        <v>43336</v>
      </c>
      <c r="AB154" s="42">
        <f t="shared" ref="AB154:AB155" si="285">AA154+1</f>
        <v>43337</v>
      </c>
      <c r="AC154" s="42">
        <f t="shared" ref="AC154:AC155" si="286">AB154+1</f>
        <v>43338</v>
      </c>
      <c r="AD154" s="42">
        <f t="shared" ref="AD154:AD155" si="287">AC154+1</f>
        <v>43339</v>
      </c>
      <c r="AE154" s="42">
        <f t="shared" ref="AE154:AE155" si="288">AD154+1</f>
        <v>43340</v>
      </c>
      <c r="AF154" s="42">
        <f t="shared" ref="AF154:AF155" si="289">AE154+1</f>
        <v>43341</v>
      </c>
      <c r="AG154" s="42">
        <f t="shared" ref="AG154:AG155" si="290">AF154+1</f>
        <v>43342</v>
      </c>
      <c r="AH154" s="74">
        <f t="shared" ref="AH154:AH155" si="291">AG154+1</f>
        <v>43343</v>
      </c>
      <c r="AJ154" s="322"/>
      <c r="AK154" s="319"/>
      <c r="AM154" s="316"/>
      <c r="AN154" s="316"/>
      <c r="AO154" s="316"/>
      <c r="AP154" s="316"/>
      <c r="AQ154" s="316"/>
      <c r="AR154" s="316"/>
      <c r="AS154" s="32"/>
      <c r="AT154" s="236"/>
      <c r="BS154" s="276" t="s">
        <v>137</v>
      </c>
      <c r="BT154" s="276" t="s">
        <v>138</v>
      </c>
      <c r="BU154" s="278" t="s">
        <v>139</v>
      </c>
    </row>
    <row r="155" spans="1:73" x14ac:dyDescent="0.2">
      <c r="A155" s="32"/>
      <c r="B155" s="4" t="s">
        <v>71</v>
      </c>
      <c r="C155" s="5"/>
      <c r="D155" s="44">
        <f>AH119+1</f>
        <v>43313</v>
      </c>
      <c r="E155" s="44">
        <f>D155+1</f>
        <v>43314</v>
      </c>
      <c r="F155" s="44">
        <f t="shared" si="263"/>
        <v>43315</v>
      </c>
      <c r="G155" s="44">
        <f t="shared" si="264"/>
        <v>43316</v>
      </c>
      <c r="H155" s="44">
        <f t="shared" si="265"/>
        <v>43317</v>
      </c>
      <c r="I155" s="44">
        <f t="shared" si="266"/>
        <v>43318</v>
      </c>
      <c r="J155" s="44">
        <f t="shared" si="267"/>
        <v>43319</v>
      </c>
      <c r="K155" s="44">
        <f t="shared" si="268"/>
        <v>43320</v>
      </c>
      <c r="L155" s="44">
        <f t="shared" si="269"/>
        <v>43321</v>
      </c>
      <c r="M155" s="44">
        <f t="shared" si="270"/>
        <v>43322</v>
      </c>
      <c r="N155" s="44">
        <f t="shared" si="271"/>
        <v>43323</v>
      </c>
      <c r="O155" s="44">
        <f t="shared" si="272"/>
        <v>43324</v>
      </c>
      <c r="P155" s="44">
        <f t="shared" si="273"/>
        <v>43325</v>
      </c>
      <c r="Q155" s="44">
        <f t="shared" si="274"/>
        <v>43326</v>
      </c>
      <c r="R155" s="44">
        <f t="shared" si="275"/>
        <v>43327</v>
      </c>
      <c r="S155" s="44">
        <f t="shared" si="276"/>
        <v>43328</v>
      </c>
      <c r="T155" s="44">
        <f t="shared" si="277"/>
        <v>43329</v>
      </c>
      <c r="U155" s="44">
        <f t="shared" si="278"/>
        <v>43330</v>
      </c>
      <c r="V155" s="44">
        <f t="shared" si="279"/>
        <v>43331</v>
      </c>
      <c r="W155" s="44">
        <f t="shared" si="280"/>
        <v>43332</v>
      </c>
      <c r="X155" s="44">
        <f t="shared" si="281"/>
        <v>43333</v>
      </c>
      <c r="Y155" s="44">
        <f t="shared" si="282"/>
        <v>43334</v>
      </c>
      <c r="Z155" s="44">
        <f t="shared" si="283"/>
        <v>43335</v>
      </c>
      <c r="AA155" s="44">
        <f t="shared" si="284"/>
        <v>43336</v>
      </c>
      <c r="AB155" s="44">
        <f t="shared" si="285"/>
        <v>43337</v>
      </c>
      <c r="AC155" s="44">
        <f t="shared" si="286"/>
        <v>43338</v>
      </c>
      <c r="AD155" s="44">
        <f t="shared" si="287"/>
        <v>43339</v>
      </c>
      <c r="AE155" s="44">
        <f t="shared" si="288"/>
        <v>43340</v>
      </c>
      <c r="AF155" s="44">
        <f t="shared" si="289"/>
        <v>43341</v>
      </c>
      <c r="AG155" s="44">
        <f t="shared" si="290"/>
        <v>43342</v>
      </c>
      <c r="AH155" s="75">
        <f t="shared" si="291"/>
        <v>43343</v>
      </c>
      <c r="AJ155" s="323"/>
      <c r="AK155" s="320"/>
      <c r="AM155" s="317"/>
      <c r="AN155" s="317"/>
      <c r="AO155" s="317"/>
      <c r="AP155" s="317"/>
      <c r="AQ155" s="317"/>
      <c r="AR155" s="317"/>
      <c r="AS155" s="32"/>
      <c r="AT155" s="236"/>
      <c r="AU155" s="1" t="s">
        <v>108</v>
      </c>
      <c r="AV155" s="183" t="s">
        <v>109</v>
      </c>
      <c r="BS155" s="277"/>
      <c r="BT155" s="277"/>
      <c r="BU155" s="279"/>
    </row>
    <row r="156" spans="1:73" ht="15" customHeight="1" x14ac:dyDescent="0.2">
      <c r="A156" s="32"/>
      <c r="B156" s="30" t="s">
        <v>13</v>
      </c>
      <c r="C156" s="40" t="s">
        <v>8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192" t="s">
        <v>122</v>
      </c>
      <c r="O156" s="192" t="s">
        <v>122</v>
      </c>
      <c r="P156" s="67" t="s">
        <v>22</v>
      </c>
      <c r="Q156" s="67" t="s">
        <v>22</v>
      </c>
      <c r="R156" s="67" t="s">
        <v>22</v>
      </c>
      <c r="S156" s="67" t="s">
        <v>22</v>
      </c>
      <c r="T156" s="67" t="s">
        <v>22</v>
      </c>
      <c r="U156" s="67" t="s">
        <v>22</v>
      </c>
      <c r="V156" s="192" t="s">
        <v>122</v>
      </c>
      <c r="W156" s="70"/>
      <c r="X156" s="70"/>
      <c r="Y156" s="70"/>
      <c r="Z156" s="70"/>
      <c r="AA156" s="70"/>
      <c r="AB156" s="70"/>
      <c r="AC156" s="70"/>
      <c r="AD156" s="70"/>
      <c r="AE156" s="70"/>
      <c r="AF156" s="70"/>
      <c r="AG156" s="70"/>
      <c r="AH156" s="70"/>
      <c r="AJ156" s="57">
        <f>COUNTIF(D156:AH156,$H$3)*$M$3+COUNTIF(D156:AH156,$H$4)*$M$4+COUNTIF(D156:AH156,$H$5)*$M$5+COUNTIF(D156:AH156,$P$3)*$Y$3+COUNTIF(D156:AH156,$P$4)*$Y$4+COUNTIF(D156:AH156,$P$5)*$Y$5+COUNTIF(D156:AH156,$AB$3)*$AG$3+COUNTIF(D156:AH156,$AB$4)*$AG$4+COUNTIF(D156:AH156,$AB$5)*$AG$5</f>
        <v>0</v>
      </c>
      <c r="AK156" s="54">
        <f t="shared" ref="AK156:AK166" si="292">COUNTIF(D156:AH156,$AJ$3)*$AK$3</f>
        <v>1.4583333333333333</v>
      </c>
      <c r="AM156" s="108">
        <f>COUNTIF(D156:H156,$H$3)*$M$3+COUNTIF(D156:H156,$H$4)*$M$4+COUNTIF(D156:H156,$H$5)*$M$5+COUNTIF(D156:H156,$P$3)*$Y$3+COUNTIF(D156:H156,$P$4)*$Y$4+COUNTIF(D156:H156,$P$5)*$Y$5+COUNTIF(D156:H156,$AB$3)*$AG$3+COUNTIF(D156:H156,$AB$4)*$AG$4+COUNTIF(D156:H156,$AB$5)*$AG$5</f>
        <v>0</v>
      </c>
      <c r="AN156" s="108">
        <f>COUNTIF(I156:O156,$H$3)*$M$3+COUNTIF(I156:O156,$H$4)*$M$4+COUNTIF(I156:O156,$H$5)*$M$5+COUNTIF(I156:O156,$P$3)*$Y$3+COUNTIF(I156:O156,$P$4)*$Y$4+COUNTIF(I156:O156,$P$5)*$Y$5+COUNTIF(I156:O156,$AB$3)*$AG$3+COUNTIF(I156:O156,$AB$4)*$AG$4+COUNTIF(I156:O156,$AB$5)*$AG$5</f>
        <v>0</v>
      </c>
      <c r="AO156" s="109">
        <f>COUNTIF(P156:V156,$H$3)*$M$3+COUNTIF(P156:V156,$H$4)*$M$4+COUNTIF(P156:V156,$H$5)*$M$5+COUNTIF(P156:V156,$P$3)*$Y$3+COUNTIF(P156:V156,$P$4)*$Y$4+COUNTIF(P156:V156,$P$5)*$Y$5+COUNTIF(P156:V156,$AB$3)*$AG$3+COUNTIF(P156:V156,$AB$4)*$AG$4+COUNTIF(P156:V156,$AB$5)*$AG$5</f>
        <v>0</v>
      </c>
      <c r="AP156" s="108">
        <f>COUNTIF(W156:AC156,$H$3)*$M$3+COUNTIF(W156:AC156,$H$4)*$M$4+COUNTIF(W156:AC156,$H$5)*$M$5+COUNTIF(W156:AC156,$P$3)*$Y$3+COUNTIF(W156:AC156,$P$4)*$Y$4+COUNTIF(W156:AC156,$P$5)*$Y$5+COUNTIF(W156:AC156,$AB$3)*$AG$3+COUNTIF(W156:AC156,$AB$4)*$AG$4+COUNTIF(W156:AC156,$AB$5)*$AG$5</f>
        <v>0</v>
      </c>
      <c r="AQ156" s="108">
        <f>COUNTIF(AD156:AH156,$H$3)*$M$3+COUNTIF(AD156:AH156,$H$4)*$M$4+COUNTIF(AD156:AH156,$H$5)*$M$5+COUNTIF(AD156:AH156,$P$3)*$Y$3+COUNTIF(AD156:AH156,$P$4)*$Y$4+COUNTIF(AD156:AH156,$P$5)*$Y$5+COUNTIF(AD156:AH156,$AB$3)*$AG$3+COUNTIF(AD156:AH156,$AB$4)*$AG$4+COUNTIF(AD156:AH156,$AB$5)*$AG$5</f>
        <v>0</v>
      </c>
      <c r="AR156" s="110"/>
      <c r="AS156" s="32"/>
      <c r="AT156" s="236">
        <f t="shared" si="253"/>
        <v>0</v>
      </c>
      <c r="AU156" s="1">
        <f>COUNTIFS(G156,"*H*")+COUNTIFS(N156,"*H*")+COUNTIFS(U156,"*H*")+COUNTIFS(AB156,"*H*")+COUNTIFS(G156,"*F*")+COUNTIFS(N156,"*F*")+COUNTIFS(U156,"*F*")+COUNTIFS(AB156,"*F*")</f>
        <v>0</v>
      </c>
      <c r="AV156" s="183">
        <f>COUNTIFS(H156,"*H*")+COUNTIFS(O156,"*H*")+COUNTIFS(V156,"*H*")+COUNTIFS(AC156,"*H*")+COUNTIFS(H156,"*F*")+COUNTIFS(O156,"*F*")+COUNTIFS(V156,"*F*")+COUNTIFS(AC156,"*F*")</f>
        <v>0</v>
      </c>
      <c r="BS156" s="262">
        <f t="shared" ref="BS156:BS165" si="293">SUMPRODUCT(($D156:$AH156="H1")*(WEEKDAY($D$154:$AH$154)=1))*$M$3+SUMPRODUCT(($D156:$AH156="H2")*(WEEKDAY($D$154:$AH$154)=1))*$M$4+SUMPRODUCT(($D156:$AH156="H3")*(WEEKDAY($D$154:$AH$154)=1))*$M$5+SUMPRODUCT(($D156:$AH156="SHR")*(WEEKDAY($D$154:$AH$154)=1))*$Y$3+SUMPRODUCT(($D156:$AH156="ChJ")*(WEEKDAY($D$154:$AH$154)=1))*$Y$4+SUMPRODUCT(($D156:$AH156="Ch")*(WEEKDAY($D$154:$AH$154)=1))*$Y$5+SUMPRODUCT(($D156:$AH156="Dj1")*(WEEKDAY($D$154:$AH$154)=1))*$AG$3+SUMPRODUCT(($D156:$AH156="Dj2")*(WEEKDAY($D$154:$AH$154)=1))*$AG$4+SUMPRODUCT(($D156:$AH156="Dj3")*(WEEKDAY($D$154:$AH$154)=1))*$AG$5</f>
        <v>0</v>
      </c>
      <c r="BT156" s="262">
        <f>SUMPRODUCT(($D156:$AH156="H1")*(WEEKDAY($D$152:$AH$152)=1))*$M$3+SUMPRODUCT(($D156:$AH156="H2")*(WEEKDAY($D$152:$AH$152)=1))*$M$4+SUMPRODUCT(($D156:$AH156="H3")*(WEEKDAY($D$152:$AH$152)=1))*$M$5+SUMPRODUCT(($D156:$AH156="SHR")*(WEEKDAY($D$152:$AH$152)=1))*$Y$3+SUMPRODUCT(($D156:$AH156="ChJ")*(WEEKDAY($D$152:$AH$152)=1))*$Y$4+SUMPRODUCT(($D156:$AH156="Ch")*(WEEKDAY($D$152:$AH$152)=1))*$Y$5+SUMPRODUCT(($D156:$AH156="Dj1")*(WEEKDAY($D$152:$AH$152)=1))*$AG$3+SUMPRODUCT(($D156:$AH156="Dj2")*(WEEKDAY($D$152:$AH$152)=1))*$AG$4+SUMPRODUCT(($D156:$AH156="Dj3")*(WEEKDAY($D$152:$AH$152)=1))*$AG$5</f>
        <v>0</v>
      </c>
      <c r="BU156" s="262">
        <f>COUNTIF(D156:AH156,$H$3)*$O$3+COUNTIF(D156:AH156,$H$4)*$O$4+COUNTIF(D156:AH156,$H$5)*$O$5+COUNTIF(D156:AH156,$P$3)*$AA$3+COUNTIF(D156:AH156,$P$4)*$AA$4+COUNTIF(D156:AH156,$P$5)*$AA$5+COUNTIF(D156:AH156,$AB$3)*$AI$3+COUNTIF(D156:AH156,$AB$4)*$AI$4+COUNTIF(D156:AH156,$AB$5)*$AI$5</f>
        <v>0</v>
      </c>
    </row>
    <row r="157" spans="1:73" ht="15" customHeight="1" x14ac:dyDescent="0.2">
      <c r="A157" s="32"/>
      <c r="B157" s="30" t="s">
        <v>13</v>
      </c>
      <c r="C157" s="40" t="s">
        <v>2</v>
      </c>
      <c r="D157" s="67" t="s">
        <v>22</v>
      </c>
      <c r="E157" s="67" t="s">
        <v>22</v>
      </c>
      <c r="F157" s="67" t="s">
        <v>22</v>
      </c>
      <c r="G157" s="67" t="s">
        <v>22</v>
      </c>
      <c r="H157" s="192" t="s">
        <v>122</v>
      </c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  <c r="AB157" s="70"/>
      <c r="AC157" s="70"/>
      <c r="AD157" s="70"/>
      <c r="AE157" s="70"/>
      <c r="AF157" s="70"/>
      <c r="AG157" s="70"/>
      <c r="AH157" s="70"/>
      <c r="AJ157" s="66">
        <f t="shared" ref="AJ157:AJ178" si="294">COUNTIF(D157:AH157,$H$3)*$M$3+COUNTIF(D157:AH157,$H$4)*$M$4+COUNTIF(D157:AH157,$H$5)*$M$5+COUNTIF(D157:AH157,$P$3)*$Y$3+COUNTIF(D157:AH157,$P$4)*$Y$4+COUNTIF(D157:AH157,$P$5)*$Y$5+COUNTIF(D157:AH157,$AB$3)*$AG$3+COUNTIF(D157:AH157,$AB$4)*$AG$4+COUNTIF(D157:AH157,$AB$5)*$AG$5</f>
        <v>0</v>
      </c>
      <c r="AK157" s="55">
        <f t="shared" si="292"/>
        <v>0.97222222222222221</v>
      </c>
      <c r="AM157" s="112">
        <f t="shared" ref="AM157:AM166" si="295">COUNTIF(D157:H157,$H$3)*$M$3+COUNTIF(D157:H157,$H$4)*$M$4+COUNTIF(D157:H157,$H$5)*$M$5+COUNTIF(D157:H157,$P$3)*$Y$3+COUNTIF(D157:H157,$P$4)*$Y$4+COUNTIF(D157:H157,$P$5)*$Y$5+COUNTIF(D157:H157,$AB$3)*$AG$3+COUNTIF(D157:H157,$AB$4)*$AG$4+COUNTIF(D157:H157,$AB$5)*$AG$5</f>
        <v>0</v>
      </c>
      <c r="AN157" s="112">
        <f t="shared" ref="AN157:AN166" si="296">COUNTIF(I157:O157,$H$3)*$M$3+COUNTIF(I157:O157,$H$4)*$M$4+COUNTIF(I157:O157,$H$5)*$M$5+COUNTIF(I157:O157,$P$3)*$Y$3+COUNTIF(I157:O157,$P$4)*$Y$4+COUNTIF(I157:O157,$P$5)*$Y$5+COUNTIF(I157:O157,$AB$3)*$AG$3+COUNTIF(I157:O157,$AB$4)*$AG$4+COUNTIF(I157:O157,$AB$5)*$AG$5</f>
        <v>0</v>
      </c>
      <c r="AO157" s="113">
        <f t="shared" ref="AO157:AO166" si="297">COUNTIF(P157:V157,$H$3)*$M$3+COUNTIF(P157:V157,$H$4)*$M$4+COUNTIF(P157:V157,$H$5)*$M$5+COUNTIF(P157:V157,$P$3)*$Y$3+COUNTIF(P157:V157,$P$4)*$Y$4+COUNTIF(P157:V157,$P$5)*$Y$5+COUNTIF(P157:V157,$AB$3)*$AG$3+COUNTIF(P157:V157,$AB$4)*$AG$4+COUNTIF(P157:V157,$AB$5)*$AG$5</f>
        <v>0</v>
      </c>
      <c r="AP157" s="112">
        <f t="shared" ref="AP157:AP166" si="298">COUNTIF(W157:AC157,$H$3)*$M$3+COUNTIF(W157:AC157,$H$4)*$M$4+COUNTIF(W157:AC157,$H$5)*$M$5+COUNTIF(W157:AC157,$P$3)*$Y$3+COUNTIF(W157:AC157,$P$4)*$Y$4+COUNTIF(W157:AC157,$P$5)*$Y$5+COUNTIF(W157:AC157,$AB$3)*$AG$3+COUNTIF(W157:AC157,$AB$4)*$AG$4+COUNTIF(W157:AC157,$AB$5)*$AG$5</f>
        <v>0</v>
      </c>
      <c r="AQ157" s="112">
        <f t="shared" ref="AQ157:AQ166" si="299">COUNTIF(AD157:AH157,$H$3)*$M$3+COUNTIF(AD157:AH157,$H$4)*$M$4+COUNTIF(AD157:AH157,$H$5)*$M$5+COUNTIF(AD157:AH157,$P$3)*$Y$3+COUNTIF(AD157:AH157,$P$4)*$Y$4+COUNTIF(AD157:AH157,$P$5)*$Y$5+COUNTIF(AD157:AH157,$AB$3)*$AG$3+COUNTIF(AD157:AH157,$AB$4)*$AG$4+COUNTIF(AD157:AH157,$AB$5)*$AG$5</f>
        <v>0</v>
      </c>
      <c r="AR157" s="114"/>
      <c r="AS157" s="32"/>
      <c r="AT157" s="236">
        <f t="shared" si="253"/>
        <v>0</v>
      </c>
      <c r="AU157" s="1">
        <f t="shared" ref="AU157:AU178" si="300">COUNTIFS(G157,"*H*")+COUNTIFS(N157,"*H*")+COUNTIFS(U157,"*H*")+COUNTIFS(AB157,"*H*")+COUNTIFS(G157,"*F*")+COUNTIFS(N157,"*F*")+COUNTIFS(U157,"*F*")+COUNTIFS(AB157,"*F*")</f>
        <v>0</v>
      </c>
      <c r="AV157" s="183">
        <f t="shared" ref="AV157:AV178" si="301">COUNTIFS(H157,"*H*")+COUNTIFS(O157,"*H*")+COUNTIFS(V157,"*H*")+COUNTIFS(AC157,"*H*")+COUNTIFS(H157,"*F*")+COUNTIFS(O157,"*F*")+COUNTIFS(V157,"*F*")+COUNTIFS(AC157,"*F*")</f>
        <v>0</v>
      </c>
      <c r="BS157" s="264">
        <f t="shared" si="293"/>
        <v>0</v>
      </c>
      <c r="BT157" s="264">
        <f t="shared" ref="BT157:BT178" si="302">SUMPRODUCT(($D157:$AH157="H1")*(WEEKDAY($D$152:$AH$152)=1))*$M$3+SUMPRODUCT(($D157:$AH157="H2")*(WEEKDAY($D$152:$AH$152)=1))*$M$4+SUMPRODUCT(($D157:$AH157="H3")*(WEEKDAY($D$152:$AH$152)=1))*$M$5+SUMPRODUCT(($D157:$AH157="SHR")*(WEEKDAY($D$152:$AH$152)=1))*$Y$3+SUMPRODUCT(($D157:$AH157="ChJ")*(WEEKDAY($D$152:$AH$152)=1))*$Y$4+SUMPRODUCT(($D157:$AH157="Ch")*(WEEKDAY($D$152:$AH$152)=1))*$Y$5+SUMPRODUCT(($D157:$AH157="Dj1")*(WEEKDAY($D$152:$AH$152)=1))*$AG$3+SUMPRODUCT(($D157:$AH157="Dj2")*(WEEKDAY($D$152:$AH$152)=1))*$AG$4+SUMPRODUCT(($D157:$AH157="Dj3")*(WEEKDAY($D$152:$AH$152)=1))*$AG$5</f>
        <v>0</v>
      </c>
      <c r="BU157" s="264">
        <f t="shared" ref="BU157:BU178" si="303">COUNTIF(D157:AH157,$H$3)*$O$3+COUNTIF(D157:AH157,$H$4)*$O$4+COUNTIF(D157:AH157,$H$5)*$O$5+COUNTIF(D157:AH157,$P$3)*$AA$3+COUNTIF(D157:AH157,$P$4)*$AA$4+COUNTIF(D157:AH157,$P$5)*$AA$5+COUNTIF(D157:AH157,$AB$3)*$AI$3+COUNTIF(D157:AH157,$AB$4)*$AI$4+COUNTIF(D157:AH157,$AB$5)*$AI$5</f>
        <v>0</v>
      </c>
    </row>
    <row r="158" spans="1:73" ht="15" customHeight="1" x14ac:dyDescent="0.2">
      <c r="A158" s="32"/>
      <c r="B158" s="30" t="s">
        <v>13</v>
      </c>
      <c r="C158" s="40" t="s">
        <v>10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192" t="s">
        <v>122</v>
      </c>
      <c r="V158" s="192" t="s">
        <v>122</v>
      </c>
      <c r="W158" s="67" t="s">
        <v>22</v>
      </c>
      <c r="X158" s="67" t="s">
        <v>22</v>
      </c>
      <c r="Y158" s="67" t="s">
        <v>22</v>
      </c>
      <c r="Z158" s="67" t="s">
        <v>22</v>
      </c>
      <c r="AA158" s="67" t="s">
        <v>22</v>
      </c>
      <c r="AB158" s="67" t="s">
        <v>22</v>
      </c>
      <c r="AC158" s="192" t="s">
        <v>122</v>
      </c>
      <c r="AD158" s="67" t="s">
        <v>22</v>
      </c>
      <c r="AE158" s="67" t="s">
        <v>22</v>
      </c>
      <c r="AF158" s="67" t="s">
        <v>22</v>
      </c>
      <c r="AG158" s="67" t="s">
        <v>22</v>
      </c>
      <c r="AH158" s="67" t="s">
        <v>22</v>
      </c>
      <c r="AJ158" s="66">
        <f t="shared" si="294"/>
        <v>0</v>
      </c>
      <c r="AK158" s="55">
        <f t="shared" si="292"/>
        <v>2.6736111111111112</v>
      </c>
      <c r="AM158" s="112">
        <f t="shared" si="295"/>
        <v>0</v>
      </c>
      <c r="AN158" s="112">
        <f t="shared" si="296"/>
        <v>0</v>
      </c>
      <c r="AO158" s="113">
        <f t="shared" si="297"/>
        <v>0</v>
      </c>
      <c r="AP158" s="112">
        <f t="shared" si="298"/>
        <v>0</v>
      </c>
      <c r="AQ158" s="112">
        <f t="shared" si="299"/>
        <v>0</v>
      </c>
      <c r="AR158" s="114"/>
      <c r="AS158" s="32"/>
      <c r="AT158" s="236">
        <f t="shared" si="253"/>
        <v>0</v>
      </c>
      <c r="AU158" s="1">
        <f t="shared" si="300"/>
        <v>0</v>
      </c>
      <c r="AV158" s="183">
        <f t="shared" si="301"/>
        <v>0</v>
      </c>
      <c r="BS158" s="264">
        <f t="shared" si="293"/>
        <v>0</v>
      </c>
      <c r="BT158" s="264">
        <f t="shared" si="302"/>
        <v>0</v>
      </c>
      <c r="BU158" s="264">
        <f t="shared" si="303"/>
        <v>0</v>
      </c>
    </row>
    <row r="159" spans="1:73" ht="15" customHeight="1" x14ac:dyDescent="0.2">
      <c r="A159" s="32"/>
      <c r="B159" s="30" t="s">
        <v>12</v>
      </c>
      <c r="C159" s="40" t="s">
        <v>4</v>
      </c>
      <c r="D159" s="67" t="s">
        <v>22</v>
      </c>
      <c r="E159" s="67" t="s">
        <v>22</v>
      </c>
      <c r="F159" s="67" t="s">
        <v>22</v>
      </c>
      <c r="G159" s="67" t="s">
        <v>22</v>
      </c>
      <c r="H159" s="192" t="s">
        <v>122</v>
      </c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J159" s="66">
        <f t="shared" si="294"/>
        <v>0</v>
      </c>
      <c r="AK159" s="55">
        <f t="shared" si="292"/>
        <v>0.97222222222222221</v>
      </c>
      <c r="AM159" s="112">
        <f t="shared" si="295"/>
        <v>0</v>
      </c>
      <c r="AN159" s="112">
        <f t="shared" si="296"/>
        <v>0</v>
      </c>
      <c r="AO159" s="113">
        <f t="shared" si="297"/>
        <v>0</v>
      </c>
      <c r="AP159" s="112">
        <f t="shared" si="298"/>
        <v>0</v>
      </c>
      <c r="AQ159" s="112">
        <f t="shared" si="299"/>
        <v>0</v>
      </c>
      <c r="AR159" s="114"/>
      <c r="AS159" s="32"/>
      <c r="AT159" s="236">
        <f t="shared" si="253"/>
        <v>0</v>
      </c>
      <c r="AU159" s="1">
        <f t="shared" si="300"/>
        <v>0</v>
      </c>
      <c r="AV159" s="183">
        <f t="shared" si="301"/>
        <v>0</v>
      </c>
      <c r="BS159" s="264">
        <f t="shared" si="293"/>
        <v>0</v>
      </c>
      <c r="BT159" s="264">
        <f t="shared" si="302"/>
        <v>0</v>
      </c>
      <c r="BU159" s="264">
        <f t="shared" si="303"/>
        <v>0</v>
      </c>
    </row>
    <row r="160" spans="1:73" ht="15" customHeight="1" x14ac:dyDescent="0.2">
      <c r="A160" s="32"/>
      <c r="B160" s="30" t="s">
        <v>12</v>
      </c>
      <c r="C160" s="40" t="s">
        <v>6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/>
      <c r="AF160" s="70"/>
      <c r="AG160" s="70"/>
      <c r="AH160" s="70"/>
      <c r="AJ160" s="66">
        <f t="shared" si="294"/>
        <v>0</v>
      </c>
      <c r="AK160" s="55">
        <f t="shared" si="292"/>
        <v>0</v>
      </c>
      <c r="AM160" s="112">
        <f t="shared" si="295"/>
        <v>0</v>
      </c>
      <c r="AN160" s="112">
        <f t="shared" si="296"/>
        <v>0</v>
      </c>
      <c r="AO160" s="113">
        <f t="shared" si="297"/>
        <v>0</v>
      </c>
      <c r="AP160" s="112">
        <f t="shared" si="298"/>
        <v>0</v>
      </c>
      <c r="AQ160" s="112">
        <f t="shared" si="299"/>
        <v>0</v>
      </c>
      <c r="AR160" s="114"/>
      <c r="AS160" s="32"/>
      <c r="AT160" s="236">
        <f t="shared" si="253"/>
        <v>0</v>
      </c>
      <c r="AU160" s="1">
        <f t="shared" si="300"/>
        <v>0</v>
      </c>
      <c r="AV160" s="183">
        <f t="shared" si="301"/>
        <v>0</v>
      </c>
      <c r="BS160" s="264">
        <f t="shared" si="293"/>
        <v>0</v>
      </c>
      <c r="BT160" s="264">
        <f t="shared" si="302"/>
        <v>0</v>
      </c>
      <c r="BU160" s="264">
        <f t="shared" si="303"/>
        <v>0</v>
      </c>
    </row>
    <row r="161" spans="1:73" ht="15" customHeight="1" x14ac:dyDescent="0.2">
      <c r="A161" s="32"/>
      <c r="B161" s="210" t="s">
        <v>13</v>
      </c>
      <c r="C161" s="211" t="s">
        <v>11</v>
      </c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192" t="s">
        <v>122</v>
      </c>
      <c r="V161" s="192" t="s">
        <v>122</v>
      </c>
      <c r="W161" s="67" t="s">
        <v>22</v>
      </c>
      <c r="X161" s="67" t="s">
        <v>22</v>
      </c>
      <c r="Y161" s="67" t="s">
        <v>22</v>
      </c>
      <c r="Z161" s="67" t="s">
        <v>22</v>
      </c>
      <c r="AA161" s="67" t="s">
        <v>22</v>
      </c>
      <c r="AB161" s="67" t="s">
        <v>22</v>
      </c>
      <c r="AC161" s="192" t="s">
        <v>122</v>
      </c>
      <c r="AD161" s="70"/>
      <c r="AE161" s="70"/>
      <c r="AF161" s="70"/>
      <c r="AG161" s="70"/>
      <c r="AH161" s="70"/>
      <c r="AJ161" s="66">
        <f t="shared" si="294"/>
        <v>0</v>
      </c>
      <c r="AK161" s="55">
        <f t="shared" si="292"/>
        <v>1.4583333333333333</v>
      </c>
      <c r="AM161" s="112">
        <f t="shared" si="295"/>
        <v>0</v>
      </c>
      <c r="AN161" s="112">
        <f t="shared" si="296"/>
        <v>0</v>
      </c>
      <c r="AO161" s="113">
        <f t="shared" si="297"/>
        <v>0</v>
      </c>
      <c r="AP161" s="112">
        <f t="shared" si="298"/>
        <v>0</v>
      </c>
      <c r="AQ161" s="112">
        <f t="shared" si="299"/>
        <v>0</v>
      </c>
      <c r="AR161" s="114"/>
      <c r="AS161" s="32"/>
      <c r="AT161" s="236">
        <f t="shared" si="253"/>
        <v>0</v>
      </c>
      <c r="AU161" s="1">
        <f t="shared" si="300"/>
        <v>0</v>
      </c>
      <c r="AV161" s="183">
        <f t="shared" si="301"/>
        <v>0</v>
      </c>
      <c r="BS161" s="264">
        <f t="shared" si="293"/>
        <v>0</v>
      </c>
      <c r="BT161" s="264">
        <f t="shared" si="302"/>
        <v>0</v>
      </c>
      <c r="BU161" s="264">
        <f t="shared" si="303"/>
        <v>0</v>
      </c>
    </row>
    <row r="162" spans="1:73" ht="15" customHeight="1" x14ac:dyDescent="0.2">
      <c r="A162" s="32"/>
      <c r="B162" s="210" t="s">
        <v>13</v>
      </c>
      <c r="C162" s="211" t="s">
        <v>9</v>
      </c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192" t="s">
        <v>122</v>
      </c>
      <c r="AC162" s="192" t="s">
        <v>122</v>
      </c>
      <c r="AD162" s="67" t="s">
        <v>22</v>
      </c>
      <c r="AE162" s="67" t="s">
        <v>22</v>
      </c>
      <c r="AF162" s="67" t="s">
        <v>22</v>
      </c>
      <c r="AG162" s="67" t="s">
        <v>22</v>
      </c>
      <c r="AH162" s="67" t="s">
        <v>22</v>
      </c>
      <c r="AJ162" s="66">
        <f t="shared" si="294"/>
        <v>0</v>
      </c>
      <c r="AK162" s="55">
        <f t="shared" si="292"/>
        <v>1.2152777777777777</v>
      </c>
      <c r="AM162" s="112">
        <f t="shared" si="295"/>
        <v>0</v>
      </c>
      <c r="AN162" s="112">
        <f t="shared" si="296"/>
        <v>0</v>
      </c>
      <c r="AO162" s="113">
        <f t="shared" si="297"/>
        <v>0</v>
      </c>
      <c r="AP162" s="112">
        <f t="shared" si="298"/>
        <v>0</v>
      </c>
      <c r="AQ162" s="112">
        <f t="shared" si="299"/>
        <v>0</v>
      </c>
      <c r="AR162" s="114"/>
      <c r="AS162" s="32"/>
      <c r="AT162" s="236">
        <f t="shared" si="253"/>
        <v>0</v>
      </c>
      <c r="AU162" s="1">
        <f t="shared" si="300"/>
        <v>0</v>
      </c>
      <c r="AV162" s="183">
        <f t="shared" si="301"/>
        <v>0</v>
      </c>
      <c r="BS162" s="264">
        <f t="shared" si="293"/>
        <v>0</v>
      </c>
      <c r="BT162" s="264">
        <f t="shared" si="302"/>
        <v>0</v>
      </c>
      <c r="BU162" s="264">
        <f t="shared" si="303"/>
        <v>0</v>
      </c>
    </row>
    <row r="163" spans="1:73" ht="15" customHeight="1" x14ac:dyDescent="0.2">
      <c r="A163" s="32"/>
      <c r="B163" s="210" t="s">
        <v>12</v>
      </c>
      <c r="C163" s="211" t="s">
        <v>7</v>
      </c>
      <c r="D163" s="70"/>
      <c r="E163" s="70"/>
      <c r="F163" s="70"/>
      <c r="G163" s="70"/>
      <c r="H163" s="70"/>
      <c r="I163" s="70"/>
      <c r="J163" s="70"/>
      <c r="K163" s="70"/>
      <c r="L163" s="70"/>
      <c r="M163" s="67" t="s">
        <v>22</v>
      </c>
      <c r="N163" s="67" t="s">
        <v>22</v>
      </c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  <c r="AB163" s="70"/>
      <c r="AC163" s="70"/>
      <c r="AD163" s="70"/>
      <c r="AE163" s="70"/>
      <c r="AF163" s="70"/>
      <c r="AG163" s="70"/>
      <c r="AH163" s="70"/>
      <c r="AJ163" s="66">
        <f t="shared" si="294"/>
        <v>0</v>
      </c>
      <c r="AK163" s="55">
        <f t="shared" si="292"/>
        <v>0.4861111111111111</v>
      </c>
      <c r="AM163" s="112">
        <f t="shared" si="295"/>
        <v>0</v>
      </c>
      <c r="AN163" s="112">
        <f t="shared" si="296"/>
        <v>0</v>
      </c>
      <c r="AO163" s="113">
        <f t="shared" si="297"/>
        <v>0</v>
      </c>
      <c r="AP163" s="112">
        <f t="shared" si="298"/>
        <v>0</v>
      </c>
      <c r="AQ163" s="112">
        <f t="shared" si="299"/>
        <v>0</v>
      </c>
      <c r="AR163" s="114"/>
      <c r="AS163" s="32"/>
      <c r="AT163" s="236">
        <f t="shared" si="253"/>
        <v>0</v>
      </c>
      <c r="AU163" s="1">
        <f t="shared" si="300"/>
        <v>0</v>
      </c>
      <c r="AV163" s="183">
        <f t="shared" si="301"/>
        <v>0</v>
      </c>
      <c r="BS163" s="264">
        <f t="shared" si="293"/>
        <v>0</v>
      </c>
      <c r="BT163" s="264">
        <f t="shared" si="302"/>
        <v>0</v>
      </c>
      <c r="BU163" s="264">
        <f t="shared" si="303"/>
        <v>0</v>
      </c>
    </row>
    <row r="164" spans="1:73" ht="15" customHeight="1" x14ac:dyDescent="0.2">
      <c r="A164" s="32"/>
      <c r="B164" s="210" t="s">
        <v>12</v>
      </c>
      <c r="C164" s="211" t="s">
        <v>5</v>
      </c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  <c r="AB164" s="70"/>
      <c r="AC164" s="70"/>
      <c r="AD164" s="70"/>
      <c r="AE164" s="70"/>
      <c r="AF164" s="70"/>
      <c r="AG164" s="70"/>
      <c r="AH164" s="70"/>
      <c r="AJ164" s="66">
        <f t="shared" si="294"/>
        <v>0</v>
      </c>
      <c r="AK164" s="55">
        <f t="shared" si="292"/>
        <v>0</v>
      </c>
      <c r="AM164" s="112">
        <f t="shared" si="295"/>
        <v>0</v>
      </c>
      <c r="AN164" s="112">
        <f t="shared" si="296"/>
        <v>0</v>
      </c>
      <c r="AO164" s="113">
        <f t="shared" si="297"/>
        <v>0</v>
      </c>
      <c r="AP164" s="112">
        <f t="shared" si="298"/>
        <v>0</v>
      </c>
      <c r="AQ164" s="112">
        <f>COUNTIF(AD164:AH164,$H$3)*$M$3+COUNTIF(AD164:AH164,$H$4)*$M$4+COUNTIF(AD164:AH164,$H$5)*$M$5+COUNTIF(AD164:AH164,$P$3)*$Y$3+COUNTIF(AD164:AH164,$P$4)*$Y$4+COUNTIF(AD164:AH164,$P$5)*$Y$5+COUNTIF(AD164:AH164,$AB$3)*$AG$3+COUNTIF(AD164:AH164,$AB$4)*$AG$4+COUNTIF(AD164:AH164,$AB$5)*$AG$5</f>
        <v>0</v>
      </c>
      <c r="AR164" s="114"/>
      <c r="AS164" s="32"/>
      <c r="AT164" s="236">
        <f t="shared" si="253"/>
        <v>0</v>
      </c>
      <c r="AU164" s="1">
        <f t="shared" si="300"/>
        <v>0</v>
      </c>
      <c r="AV164" s="183">
        <f t="shared" si="301"/>
        <v>0</v>
      </c>
      <c r="BS164" s="264">
        <f t="shared" si="293"/>
        <v>0</v>
      </c>
      <c r="BT164" s="264">
        <f t="shared" si="302"/>
        <v>0</v>
      </c>
      <c r="BU164" s="264">
        <f t="shared" si="303"/>
        <v>0</v>
      </c>
    </row>
    <row r="165" spans="1:73" ht="15" customHeight="1" x14ac:dyDescent="0.2">
      <c r="A165" s="32"/>
      <c r="B165" s="210" t="s">
        <v>12</v>
      </c>
      <c r="C165" s="211" t="s">
        <v>1</v>
      </c>
      <c r="D165" s="70"/>
      <c r="E165" s="70"/>
      <c r="F165" s="70"/>
      <c r="G165" s="192" t="s">
        <v>122</v>
      </c>
      <c r="H165" s="192" t="s">
        <v>122</v>
      </c>
      <c r="I165" s="67" t="s">
        <v>22</v>
      </c>
      <c r="J165" s="67" t="s">
        <v>22</v>
      </c>
      <c r="K165" s="67" t="s">
        <v>22</v>
      </c>
      <c r="L165" s="67" t="s">
        <v>22</v>
      </c>
      <c r="M165" s="67" t="s">
        <v>22</v>
      </c>
      <c r="N165" s="67" t="s">
        <v>22</v>
      </c>
      <c r="O165" s="192" t="s">
        <v>122</v>
      </c>
      <c r="P165" s="67" t="s">
        <v>22</v>
      </c>
      <c r="Q165" s="67" t="s">
        <v>22</v>
      </c>
      <c r="R165" s="192" t="s">
        <v>122</v>
      </c>
      <c r="S165" s="67" t="s">
        <v>22</v>
      </c>
      <c r="T165" s="67" t="s">
        <v>22</v>
      </c>
      <c r="U165" s="67" t="s">
        <v>22</v>
      </c>
      <c r="V165" s="192" t="s">
        <v>122</v>
      </c>
      <c r="W165" s="70"/>
      <c r="X165" s="70"/>
      <c r="Y165" s="70"/>
      <c r="Z165" s="70"/>
      <c r="AA165" s="70"/>
      <c r="AB165" s="70"/>
      <c r="AC165" s="70"/>
      <c r="AD165" s="70"/>
      <c r="AE165" s="70"/>
      <c r="AF165" s="70"/>
      <c r="AG165" s="70"/>
      <c r="AH165" s="70"/>
      <c r="AJ165" s="66">
        <f>COUNTIF(D165:AH165,$H$3)*$M$3+COUNTIF(D165:AH165,$H$4)*$M$4+COUNTIF(D165:AH165,$H$5)*$M$5+COUNTIF(D165:AH165,$P$3)*$Y$3+COUNTIF(D165:AH165,$P$4)*$Y$4+COUNTIF(D165:AH165,$P$5)*$Y$5+COUNTIF(D165:AH165,$AB$3)*$AG$3+COUNTIF(D165:AH165,$AB$4)*$AG$4+COUNTIF(D165:AH165,$AB$5)*$AG$5</f>
        <v>0</v>
      </c>
      <c r="AK165" s="55">
        <f t="shared" si="292"/>
        <v>2.6736111111111112</v>
      </c>
      <c r="AM165" s="112">
        <f t="shared" si="295"/>
        <v>0</v>
      </c>
      <c r="AN165" s="112">
        <f t="shared" si="296"/>
        <v>0</v>
      </c>
      <c r="AO165" s="113">
        <f t="shared" si="297"/>
        <v>0</v>
      </c>
      <c r="AP165" s="112">
        <f t="shared" si="298"/>
        <v>0</v>
      </c>
      <c r="AQ165" s="112">
        <f t="shared" si="299"/>
        <v>0</v>
      </c>
      <c r="AR165" s="114"/>
      <c r="AS165" s="32"/>
      <c r="AT165" s="236">
        <f t="shared" si="253"/>
        <v>0</v>
      </c>
      <c r="AU165" s="1">
        <f t="shared" si="300"/>
        <v>0</v>
      </c>
      <c r="AV165" s="183">
        <f t="shared" si="301"/>
        <v>0</v>
      </c>
      <c r="BS165" s="264">
        <f t="shared" si="293"/>
        <v>0</v>
      </c>
      <c r="BT165" s="264">
        <f t="shared" si="302"/>
        <v>0</v>
      </c>
      <c r="BU165" s="264">
        <f t="shared" si="303"/>
        <v>0</v>
      </c>
    </row>
    <row r="166" spans="1:73" ht="15" customHeight="1" x14ac:dyDescent="0.2">
      <c r="A166" s="32"/>
      <c r="B166" s="30"/>
      <c r="C166" s="4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  <c r="AE166" s="2"/>
      <c r="AF166" s="2"/>
      <c r="AG166" s="2"/>
      <c r="AH166" s="2"/>
      <c r="AJ166" s="58">
        <f t="shared" si="294"/>
        <v>0</v>
      </c>
      <c r="AK166" s="56">
        <f t="shared" si="292"/>
        <v>0</v>
      </c>
      <c r="AM166" s="116">
        <f t="shared" si="295"/>
        <v>0</v>
      </c>
      <c r="AN166" s="116">
        <f t="shared" si="296"/>
        <v>0</v>
      </c>
      <c r="AO166" s="117">
        <f t="shared" si="297"/>
        <v>0</v>
      </c>
      <c r="AP166" s="116">
        <f t="shared" si="298"/>
        <v>0</v>
      </c>
      <c r="AQ166" s="116">
        <f t="shared" si="299"/>
        <v>0</v>
      </c>
      <c r="AR166" s="118"/>
      <c r="AS166" s="32"/>
      <c r="AT166" s="236">
        <f t="shared" si="253"/>
        <v>0</v>
      </c>
      <c r="AU166" s="1">
        <f t="shared" si="300"/>
        <v>0</v>
      </c>
      <c r="AV166" s="183">
        <f t="shared" si="301"/>
        <v>0</v>
      </c>
      <c r="BS166" s="265">
        <f t="shared" ref="BS166" si="304">SUMPRODUCT(($D166:$AH166="H1")*(WEEKDAY($D$154:$AH$154)=1))*$M$3+SUMPRODUCT(($D166:$AH166="H2")*(WEEKDAY($D$154:$AH$154)=1))*$M$4+SUMPRODUCT(($D166:$AH166="H3")*(WEEKDAY($D$154:$AH$154)=1))*$M$5+SUMPRODUCT(($D166:$AH166="SHR")*(WEEKDAY($D$154:$AH$154)=1))*$Y$3+SUMPRODUCT(($D166:$AH166="ChJ")*(WEEKDAY($D$154:$AH$154)=1))*$Y$4+SUMPRODUCT(($D166:$AH166="Ch")*(WEEKDAY($D$154:$AH$154)=1))*$Y$5+SUMPRODUCT(($D166:$AH166="Dj1")*(WEEKDAY($D$154:$AH$154)=1))*$AG$3+SUMPRODUCT(($D166:$AH166="Dj2")*(WEEKDAY($D$154:$AH$154)=1))*$AG$4+SUMPRODUCT(($D166:$AH166="Dj3")*(WEEKDAY($D$154:$AH$154)=1))*$AG$5</f>
        <v>0</v>
      </c>
      <c r="BT166" s="265">
        <f t="shared" si="302"/>
        <v>0</v>
      </c>
      <c r="BU166" s="265">
        <f t="shared" si="303"/>
        <v>0</v>
      </c>
    </row>
    <row r="167" spans="1:73" x14ac:dyDescent="0.2">
      <c r="A167" s="32"/>
      <c r="B167" s="4"/>
      <c r="C167" s="52" t="s">
        <v>75</v>
      </c>
      <c r="D167" s="103">
        <f>COUNTIF(D156:D166,$H$3)+COUNTIF(D156:D166,$H$4)+COUNTIF(D156:D166,$H$5)+COUNTIF(D156:D166,$P$3)+COUNTIF(D156:D166,$P$4)+COUNTIF(D156:D166,$P$5)+COUNTIF(D156:D166,$AB$3)+COUNTIF(D156:D166,$AB$4)+COUNTIF(D156:D166,$AB$5)</f>
        <v>0</v>
      </c>
      <c r="E167" s="103">
        <f t="shared" ref="E167:AH167" si="305">COUNTIF(E156:E166,$H$3)+COUNTIF(E156:E166,$H$4)+COUNTIF(E156:E166,$H$5)+COUNTIF(E156:E166,$P$3)+COUNTIF(E156:E166,$P$4)+COUNTIF(E156:E166,$P$5)+COUNTIF(E156:E166,$AB$3)+COUNTIF(E156:E166,$AB$4)+COUNTIF(E156:E166,$AB$5)</f>
        <v>0</v>
      </c>
      <c r="F167" s="103">
        <f t="shared" si="305"/>
        <v>0</v>
      </c>
      <c r="G167" s="103">
        <f t="shared" si="305"/>
        <v>0</v>
      </c>
      <c r="H167" s="103">
        <f t="shared" si="305"/>
        <v>0</v>
      </c>
      <c r="I167" s="103">
        <f t="shared" si="305"/>
        <v>0</v>
      </c>
      <c r="J167" s="103">
        <f t="shared" si="305"/>
        <v>0</v>
      </c>
      <c r="K167" s="103">
        <f t="shared" si="305"/>
        <v>0</v>
      </c>
      <c r="L167" s="103">
        <f t="shared" si="305"/>
        <v>0</v>
      </c>
      <c r="M167" s="103">
        <f t="shared" si="305"/>
        <v>0</v>
      </c>
      <c r="N167" s="103">
        <f t="shared" si="305"/>
        <v>0</v>
      </c>
      <c r="O167" s="103">
        <f t="shared" si="305"/>
        <v>0</v>
      </c>
      <c r="P167" s="103">
        <f t="shared" si="305"/>
        <v>0</v>
      </c>
      <c r="Q167" s="103">
        <f t="shared" si="305"/>
        <v>0</v>
      </c>
      <c r="R167" s="103">
        <f t="shared" si="305"/>
        <v>0</v>
      </c>
      <c r="S167" s="103">
        <f t="shared" si="305"/>
        <v>0</v>
      </c>
      <c r="T167" s="103">
        <f t="shared" si="305"/>
        <v>0</v>
      </c>
      <c r="U167" s="103">
        <f t="shared" si="305"/>
        <v>0</v>
      </c>
      <c r="V167" s="103">
        <f t="shared" si="305"/>
        <v>0</v>
      </c>
      <c r="W167" s="103">
        <f t="shared" si="305"/>
        <v>0</v>
      </c>
      <c r="X167" s="103">
        <f t="shared" si="305"/>
        <v>0</v>
      </c>
      <c r="Y167" s="103">
        <f t="shared" si="305"/>
        <v>0</v>
      </c>
      <c r="Z167" s="103">
        <f t="shared" si="305"/>
        <v>0</v>
      </c>
      <c r="AA167" s="103">
        <f t="shared" si="305"/>
        <v>0</v>
      </c>
      <c r="AB167" s="103">
        <f t="shared" si="305"/>
        <v>0</v>
      </c>
      <c r="AC167" s="103">
        <f t="shared" si="305"/>
        <v>0</v>
      </c>
      <c r="AD167" s="103">
        <f t="shared" si="305"/>
        <v>0</v>
      </c>
      <c r="AE167" s="103">
        <f t="shared" si="305"/>
        <v>0</v>
      </c>
      <c r="AF167" s="103">
        <f t="shared" si="305"/>
        <v>0</v>
      </c>
      <c r="AG167" s="103">
        <f t="shared" si="305"/>
        <v>0</v>
      </c>
      <c r="AH167" s="103">
        <f t="shared" si="305"/>
        <v>0</v>
      </c>
      <c r="AM167" s="119">
        <f>COUNTIF(D167:H167,$H$3)*$M$3+COUNTIF(D167:H167,$H$4)*$M$4+COUNTIF(D167:H167,$H$5)*$M$5+COUNTIF(D167:H167,$P$4)*$Y$3+COUNTIF(D167:H167,$P$5)*$Y$4</f>
        <v>0</v>
      </c>
      <c r="AN167" s="119">
        <f t="shared" ref="AN167:AN169" si="306">COUNTIF(I167:O167,$H$3)*$M$3+COUNTIF(I167:O167,$H$4)*$M$4+COUNTIF(I167:O167,$H$5)*$M$5+COUNTIF(I167:O167,$P$4)*$Y$3+COUNTIF(I167:O167,$P$5)*$Y$4</f>
        <v>0</v>
      </c>
      <c r="AO167" s="119">
        <f t="shared" ref="AO167:AO169" si="307">COUNTIF(P167:V167,$H$3)*$M$3+COUNTIF(P167:V167,$H$4)*$M$4+COUNTIF(P167:V167,$H$5)*$M$5+COUNTIF(P167:V167,$P$4)*$Y$3+COUNTIF(P167:V167,$P$5)*$Y$4</f>
        <v>0</v>
      </c>
      <c r="AP167" s="119">
        <f t="shared" ref="AP167:AP169" si="308">COUNTIF(W167:AC167,$H$3)*$M$3+COUNTIF(W167:AC167,$H$4)*$M$4+COUNTIF(W167:AC167,$H$5)*$M$5+COUNTIF(W167:AC167,$P$4)*$Y$3+COUNTIF(W167:AC167,$P$5)*$Y$4</f>
        <v>0</v>
      </c>
      <c r="AQ167" s="119">
        <f t="shared" ref="AQ167:AQ169" si="309">COUNTIF(AD167:AH167,$H$3)*$M$3+COUNTIF(AD167:AH167,$H$4)*$M$4+COUNTIF(AD167:AH167,$H$5)*$M$5+COUNTIF(AD167:AH167,$P$4)*$Y$3+COUNTIF(AD167:AH167,$P$5)*$Y$4</f>
        <v>0</v>
      </c>
      <c r="AR167" s="119"/>
      <c r="AS167" s="32"/>
      <c r="AT167" s="236"/>
      <c r="AU167" s="1"/>
      <c r="AV167" s="183"/>
    </row>
    <row r="168" spans="1:73" x14ac:dyDescent="0.2">
      <c r="A168" s="32"/>
      <c r="B168" s="4"/>
      <c r="C168" s="52" t="s">
        <v>76</v>
      </c>
      <c r="D168" s="103">
        <f>COUNTIF(D156:D166,$AJ$3)</f>
        <v>2</v>
      </c>
      <c r="E168" s="103">
        <f t="shared" ref="E168:AH168" si="310">COUNTIF(E156:E166,$AJ$3)</f>
        <v>2</v>
      </c>
      <c r="F168" s="103">
        <f t="shared" si="310"/>
        <v>2</v>
      </c>
      <c r="G168" s="103">
        <f t="shared" si="310"/>
        <v>2</v>
      </c>
      <c r="H168" s="103">
        <f t="shared" si="310"/>
        <v>0</v>
      </c>
      <c r="I168" s="103">
        <f t="shared" si="310"/>
        <v>1</v>
      </c>
      <c r="J168" s="103">
        <f t="shared" si="310"/>
        <v>1</v>
      </c>
      <c r="K168" s="103">
        <f t="shared" si="310"/>
        <v>1</v>
      </c>
      <c r="L168" s="103">
        <f t="shared" si="310"/>
        <v>1</v>
      </c>
      <c r="M168" s="103">
        <f t="shared" si="310"/>
        <v>2</v>
      </c>
      <c r="N168" s="103">
        <f t="shared" si="310"/>
        <v>2</v>
      </c>
      <c r="O168" s="103">
        <f t="shared" si="310"/>
        <v>0</v>
      </c>
      <c r="P168" s="103">
        <f t="shared" si="310"/>
        <v>2</v>
      </c>
      <c r="Q168" s="103">
        <f t="shared" si="310"/>
        <v>2</v>
      </c>
      <c r="R168" s="103">
        <f t="shared" si="310"/>
        <v>1</v>
      </c>
      <c r="S168" s="103">
        <f t="shared" si="310"/>
        <v>2</v>
      </c>
      <c r="T168" s="103">
        <f t="shared" si="310"/>
        <v>2</v>
      </c>
      <c r="U168" s="103">
        <f t="shared" si="310"/>
        <v>2</v>
      </c>
      <c r="V168" s="103">
        <f t="shared" si="310"/>
        <v>0</v>
      </c>
      <c r="W168" s="103">
        <f t="shared" si="310"/>
        <v>2</v>
      </c>
      <c r="X168" s="103">
        <f t="shared" si="310"/>
        <v>2</v>
      </c>
      <c r="Y168" s="103">
        <f t="shared" si="310"/>
        <v>2</v>
      </c>
      <c r="Z168" s="103">
        <f t="shared" si="310"/>
        <v>2</v>
      </c>
      <c r="AA168" s="103">
        <f t="shared" si="310"/>
        <v>2</v>
      </c>
      <c r="AB168" s="103">
        <f t="shared" si="310"/>
        <v>2</v>
      </c>
      <c r="AC168" s="103">
        <f t="shared" si="310"/>
        <v>0</v>
      </c>
      <c r="AD168" s="103">
        <f t="shared" si="310"/>
        <v>2</v>
      </c>
      <c r="AE168" s="103">
        <f t="shared" si="310"/>
        <v>2</v>
      </c>
      <c r="AF168" s="103">
        <f t="shared" si="310"/>
        <v>2</v>
      </c>
      <c r="AG168" s="103">
        <f t="shared" si="310"/>
        <v>2</v>
      </c>
      <c r="AH168" s="103">
        <f t="shared" si="310"/>
        <v>2</v>
      </c>
      <c r="AM168" s="119">
        <f>COUNTIF(D168:H168,$H$3)*$M$3+COUNTIF(D168:H168,$H$4)*$M$4+COUNTIF(D168:H168,$H$5)*$M$5+COUNTIF(D168:H168,$P$4)*$Y$3+COUNTIF(D168:H168,$P$5)*$Y$4</f>
        <v>0</v>
      </c>
      <c r="AN168" s="119">
        <f t="shared" si="306"/>
        <v>0</v>
      </c>
      <c r="AO168" s="119">
        <f t="shared" si="307"/>
        <v>0</v>
      </c>
      <c r="AP168" s="119">
        <f t="shared" si="308"/>
        <v>0</v>
      </c>
      <c r="AQ168" s="119">
        <f t="shared" si="309"/>
        <v>0</v>
      </c>
      <c r="AR168" s="119"/>
      <c r="AS168" s="32"/>
      <c r="AT168" s="236"/>
      <c r="AU168" s="1"/>
      <c r="AV168" s="183"/>
    </row>
    <row r="169" spans="1:73" x14ac:dyDescent="0.2">
      <c r="A169" s="32"/>
      <c r="B169" s="4" t="s">
        <v>72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M169" s="119">
        <f t="shared" ref="AM169" si="311">COUNTIF(D169:H169,$H$3)*$M$3+COUNTIF(D169:H169,$H$4)*$M$4+COUNTIF(D169:H169,$H$5)*$M$5+COUNTIF(D169:H169,$P$4)*$Y$3+COUNTIF(D169:H169,$P$5)*$Y$4</f>
        <v>0</v>
      </c>
      <c r="AN169" s="119">
        <f t="shared" si="306"/>
        <v>0</v>
      </c>
      <c r="AO169" s="119">
        <f t="shared" si="307"/>
        <v>0</v>
      </c>
      <c r="AP169" s="119">
        <f t="shared" si="308"/>
        <v>0</v>
      </c>
      <c r="AQ169" s="119">
        <f t="shared" si="309"/>
        <v>0</v>
      </c>
      <c r="AR169" s="119"/>
      <c r="AS169" s="32"/>
      <c r="AT169" s="236"/>
      <c r="AU169" s="1"/>
      <c r="AV169" s="183"/>
    </row>
    <row r="170" spans="1:73" ht="15" customHeight="1" x14ac:dyDescent="0.2">
      <c r="A170" s="32"/>
      <c r="B170" s="28" t="s">
        <v>12</v>
      </c>
      <c r="C170" s="29" t="s">
        <v>26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  <c r="AE170" s="70"/>
      <c r="AF170" s="70"/>
      <c r="AG170" s="70"/>
      <c r="AH170" s="70"/>
      <c r="AJ170" s="57">
        <f>COUNTIF(D170:AH170,$H$3)*$M$3+COUNTIF(D170:AH170,$H$4)*$M$4+COUNTIF(D170:AH170,$H$5)*$M$5+COUNTIF(D170:AH170,$P$3)*$Y$3+COUNTIF(D170:AH170,$P$4)*$Y$4+COUNTIF(D170:AH170,$P$5)*$Y$5+COUNTIF(D170:AH170,$AB$3)*$AG$3+COUNTIF(D170:AH170,$AB$4)*$AG$4+COUNTIF(D170:AH170,$AB$5)*$AG$5</f>
        <v>0</v>
      </c>
      <c r="AK170" s="54">
        <f>COUNTIF(D170:AH170,$AJ$3)*$AK$3</f>
        <v>0</v>
      </c>
      <c r="AM170" s="108">
        <f>COUNTIF(D170:H170,$H$3)*$M$3+COUNTIF(D170:H170,$H$4)*$M$4+COUNTIF(D170:H170,$H$5)*$M$5+COUNTIF(D170:H170,$P$3)*$Y$3+COUNTIF(D170:H170,$P$4)*$Y$4+COUNTIF(D170:H170,$P$5)*$Y$5+COUNTIF(D170:H170,$AB$3)*$AG$3+COUNTIF(D170:H170,$AB$4)*$AG$4+COUNTIF(D170:H170,$AB$5)*$AG$5</f>
        <v>0</v>
      </c>
      <c r="AN170" s="108">
        <f>COUNTIF(I170:O170,$H$3)*$M$3+COUNTIF(I170:O170,$H$4)*$M$4+COUNTIF(I170:O170,$H$5)*$M$5+COUNTIF(I170:O170,$P$3)*$Y$3+COUNTIF(I170:O170,$P$4)*$Y$4+COUNTIF(I170:O170,$P$5)*$Y$5+COUNTIF(I170:O170,$AB$3)*$AG$3+COUNTIF(I170:O170,$AB$4)*$AG$4+COUNTIF(I170:O170,$AB$5)*$AG$5</f>
        <v>0</v>
      </c>
      <c r="AO170" s="109">
        <f>COUNTIF(P170:V170,$H$3)*$M$3+COUNTIF(P170:V170,$H$4)*$M$4+COUNTIF(P170:V170,$H$5)*$M$5+COUNTIF(P170:V170,$P$3)*$Y$3+COUNTIF(P170:V170,$P$4)*$Y$4+COUNTIF(P170:V170,$P$5)*$Y$5+COUNTIF(P170:V170,$AB$3)*$AG$3+COUNTIF(P170:V170,$AB$4)*$AG$4+COUNTIF(P170:V170,$AB$5)*$AG$5</f>
        <v>0</v>
      </c>
      <c r="AP170" s="108">
        <f>COUNTIF(W170:AC170,$H$3)*$M$3+COUNTIF(W170:AC170,$H$4)*$M$4+COUNTIF(W170:AC170,$H$5)*$M$5+COUNTIF(W170:AC170,$P$3)*$Y$3+COUNTIF(W170:AC170,$P$4)*$Y$4+COUNTIF(W170:AC170,$P$5)*$Y$5+COUNTIF(W170:AC170,$AB$3)*$AG$3+COUNTIF(W170:AC170,$AB$4)*$AG$4+COUNTIF(W170:AC170,$AB$5)*$AG$5</f>
        <v>0</v>
      </c>
      <c r="AQ170" s="108">
        <f>COUNTIF(AD170:AH170,$H$3)*$M$3+COUNTIF(AD170:AH170,$H$4)*$M$4+COUNTIF(AD170:AH170,$H$5)*$M$5+COUNTIF(AD170:AH170,$P$3)*$Y$3+COUNTIF(AD170:AH170,$P$4)*$Y$4+COUNTIF(AD170:AH170,$P$5)*$Y$5+COUNTIF(AD170:AH170,$AB$3)*$AG$3+COUNTIF(AD170:AH170,$AB$4)*$AG$4+COUNTIF(AD170:AH170,$AB$5)*$AG$5</f>
        <v>0</v>
      </c>
      <c r="AR170" s="110"/>
      <c r="AS170" s="32"/>
      <c r="AT170" s="236">
        <f t="shared" si="253"/>
        <v>0</v>
      </c>
      <c r="AU170" s="1">
        <f t="shared" si="300"/>
        <v>0</v>
      </c>
      <c r="AV170" s="183">
        <f t="shared" si="301"/>
        <v>0</v>
      </c>
      <c r="BS170" s="262">
        <f>SUMPRODUCT(($D170:$AH170="H1")*(WEEKDAY($D$154:$AH$154)=1))*$M$3+SUMPRODUCT(($D170:$AH170="H2")*(WEEKDAY($D$154:$AH$154)=1))*$M$4+SUMPRODUCT(($D170:$AH170="H3")*(WEEKDAY($D$154:$AH$154)=1))*$M$5+SUMPRODUCT(($D170:$AH170="SHR")*(WEEKDAY($D$154:$AH$154)=1))*$Y$3+SUMPRODUCT(($D170:$AH170="ChJ")*(WEEKDAY($D$154:$AH$154)=1))*$Y$4+SUMPRODUCT(($D170:$AH170="Ch")*(WEEKDAY($D$154:$AH$154)=1))*$Y$5+SUMPRODUCT(($D170:$AH170="Dj1")*(WEEKDAY($D$154:$AH$154)=1))*$AG$3+SUMPRODUCT(($D170:$AH170="Dj2")*(WEEKDAY($D$154:$AH$154)=1))*$AG$4+SUMPRODUCT(($D170:$AH170="Dj3")*(WEEKDAY($D$154:$AH$154)=1))*$AG$5</f>
        <v>0</v>
      </c>
      <c r="BT170" s="262">
        <f t="shared" si="302"/>
        <v>0</v>
      </c>
      <c r="BU170" s="262">
        <f t="shared" si="303"/>
        <v>0</v>
      </c>
    </row>
    <row r="171" spans="1:73" ht="15" customHeight="1" x14ac:dyDescent="0.2">
      <c r="A171" s="32"/>
      <c r="B171" s="28" t="s">
        <v>12</v>
      </c>
      <c r="C171" s="29" t="s">
        <v>27</v>
      </c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J171" s="66">
        <f t="shared" si="294"/>
        <v>0</v>
      </c>
      <c r="AK171" s="55">
        <f>COUNTIF(D171:AH171,$AJ$3)*$AK$3</f>
        <v>0</v>
      </c>
      <c r="AM171" s="112">
        <f t="shared" ref="AM171:AM173" si="312">COUNTIF(D171:H171,$H$3)*$M$3+COUNTIF(D171:H171,$H$4)*$M$4+COUNTIF(D171:H171,$H$5)*$M$5+COUNTIF(D171:H171,$P$3)*$Y$3+COUNTIF(D171:H171,$P$4)*$Y$4+COUNTIF(D171:H171,$P$5)*$Y$5+COUNTIF(D171:H171,$AB$3)*$AG$3+COUNTIF(D171:H171,$AB$4)*$AG$4+COUNTIF(D171:H171,$AB$5)*$AG$5</f>
        <v>0</v>
      </c>
      <c r="AN171" s="112">
        <f t="shared" ref="AN171:AN173" si="313">COUNTIF(I171:O171,$H$3)*$M$3+COUNTIF(I171:O171,$H$4)*$M$4+COUNTIF(I171:O171,$H$5)*$M$5+COUNTIF(I171:O171,$P$3)*$Y$3+COUNTIF(I171:O171,$P$4)*$Y$4+COUNTIF(I171:O171,$P$5)*$Y$5+COUNTIF(I171:O171,$AB$3)*$AG$3+COUNTIF(I171:O171,$AB$4)*$AG$4+COUNTIF(I171:O171,$AB$5)*$AG$5</f>
        <v>0</v>
      </c>
      <c r="AO171" s="113">
        <f t="shared" ref="AO171:AO173" si="314">COUNTIF(P171:V171,$H$3)*$M$3+COUNTIF(P171:V171,$H$4)*$M$4+COUNTIF(P171:V171,$H$5)*$M$5+COUNTIF(P171:V171,$P$3)*$Y$3+COUNTIF(P171:V171,$P$4)*$Y$4+COUNTIF(P171:V171,$P$5)*$Y$5+COUNTIF(P171:V171,$AB$3)*$AG$3+COUNTIF(P171:V171,$AB$4)*$AG$4+COUNTIF(P171:V171,$AB$5)*$AG$5</f>
        <v>0</v>
      </c>
      <c r="AP171" s="112">
        <f t="shared" ref="AP171:AP173" si="315">COUNTIF(W171:AC171,$H$3)*$M$3+COUNTIF(W171:AC171,$H$4)*$M$4+COUNTIF(W171:AC171,$H$5)*$M$5+COUNTIF(W171:AC171,$P$3)*$Y$3+COUNTIF(W171:AC171,$P$4)*$Y$4+COUNTIF(W171:AC171,$P$5)*$Y$5+COUNTIF(W171:AC171,$AB$3)*$AG$3+COUNTIF(W171:AC171,$AB$4)*$AG$4+COUNTIF(W171:AC171,$AB$5)*$AG$5</f>
        <v>0</v>
      </c>
      <c r="AQ171" s="112">
        <f t="shared" ref="AQ171:AQ172" si="316">COUNTIF(AD171:AH171,$H$3)*$M$3+COUNTIF(AD171:AH171,$H$4)*$M$4+COUNTIF(AD171:AH171,$H$5)*$M$5+COUNTIF(AD171:AH171,$P$3)*$Y$3+COUNTIF(AD171:AH171,$P$4)*$Y$4+COUNTIF(AD171:AH171,$P$5)*$Y$5+COUNTIF(AD171:AH171,$AB$3)*$AG$3+COUNTIF(AD171:AH171,$AB$4)*$AG$4+COUNTIF(AD171:AH171,$AB$5)*$AG$5</f>
        <v>0</v>
      </c>
      <c r="AR171" s="114"/>
      <c r="AS171" s="32"/>
      <c r="AT171" s="236">
        <f t="shared" si="253"/>
        <v>0</v>
      </c>
      <c r="AU171" s="1">
        <f t="shared" si="300"/>
        <v>0</v>
      </c>
      <c r="AV171" s="183">
        <f t="shared" si="301"/>
        <v>0</v>
      </c>
      <c r="BS171" s="264">
        <f>SUMPRODUCT(($D171:$AH171="H1")*(WEEKDAY($D$154:$AH$154)=1))*$M$3+SUMPRODUCT(($D171:$AH171="H2")*(WEEKDAY($D$154:$AH$154)=1))*$M$4+SUMPRODUCT(($D171:$AH171="H3")*(WEEKDAY($D$154:$AH$154)=1))*$M$5+SUMPRODUCT(($D171:$AH171="SHR")*(WEEKDAY($D$154:$AH$154)=1))*$Y$3+SUMPRODUCT(($D171:$AH171="ChJ")*(WEEKDAY($D$154:$AH$154)=1))*$Y$4+SUMPRODUCT(($D171:$AH171="Ch")*(WEEKDAY($D$154:$AH$154)=1))*$Y$5+SUMPRODUCT(($D171:$AH171="Dj1")*(WEEKDAY($D$154:$AH$154)=1))*$AG$3+SUMPRODUCT(($D171:$AH171="Dj2")*(WEEKDAY($D$154:$AH$154)=1))*$AG$4+SUMPRODUCT(($D171:$AH171="Dj3")*(WEEKDAY($D$154:$AH$154)=1))*$AG$5</f>
        <v>0</v>
      </c>
      <c r="BT171" s="264">
        <f t="shared" si="302"/>
        <v>0</v>
      </c>
      <c r="BU171" s="264">
        <f t="shared" si="303"/>
        <v>0</v>
      </c>
    </row>
    <row r="172" spans="1:73" ht="15" customHeight="1" x14ac:dyDescent="0.2">
      <c r="A172" s="32"/>
      <c r="B172" s="28" t="s">
        <v>12</v>
      </c>
      <c r="C172" s="29" t="s">
        <v>69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  <c r="AE172" s="70"/>
      <c r="AF172" s="70"/>
      <c r="AG172" s="70"/>
      <c r="AH172" s="70"/>
      <c r="AJ172" s="66">
        <f t="shared" si="294"/>
        <v>0</v>
      </c>
      <c r="AK172" s="55">
        <f>COUNTIF(D172:AH172,$AJ$3)*$AK$3</f>
        <v>0</v>
      </c>
      <c r="AM172" s="112">
        <f t="shared" si="312"/>
        <v>0</v>
      </c>
      <c r="AN172" s="112">
        <f t="shared" si="313"/>
        <v>0</v>
      </c>
      <c r="AO172" s="113">
        <f t="shared" si="314"/>
        <v>0</v>
      </c>
      <c r="AP172" s="112">
        <f t="shared" si="315"/>
        <v>0</v>
      </c>
      <c r="AQ172" s="112">
        <f t="shared" si="316"/>
        <v>0</v>
      </c>
      <c r="AR172" s="114"/>
      <c r="AS172" s="32"/>
      <c r="AT172" s="236">
        <f t="shared" si="253"/>
        <v>0</v>
      </c>
      <c r="AU172" s="1">
        <f t="shared" si="300"/>
        <v>0</v>
      </c>
      <c r="AV172" s="183">
        <f t="shared" si="301"/>
        <v>0</v>
      </c>
      <c r="BS172" s="264">
        <f>SUMPRODUCT(($D172:$AH172="H1")*(WEEKDAY($D$154:$AH$154)=1))*$M$3+SUMPRODUCT(($D172:$AH172="H2")*(WEEKDAY($D$154:$AH$154)=1))*$M$4+SUMPRODUCT(($D172:$AH172="H3")*(WEEKDAY($D$154:$AH$154)=1))*$M$5+SUMPRODUCT(($D172:$AH172="SHR")*(WEEKDAY($D$154:$AH$154)=1))*$Y$3+SUMPRODUCT(($D172:$AH172="ChJ")*(WEEKDAY($D$154:$AH$154)=1))*$Y$4+SUMPRODUCT(($D172:$AH172="Ch")*(WEEKDAY($D$154:$AH$154)=1))*$Y$5+SUMPRODUCT(($D172:$AH172="Dj1")*(WEEKDAY($D$154:$AH$154)=1))*$AG$3+SUMPRODUCT(($D172:$AH172="Dj2")*(WEEKDAY($D$154:$AH$154)=1))*$AG$4+SUMPRODUCT(($D172:$AH172="Dj3")*(WEEKDAY($D$154:$AH$154)=1))*$AG$5</f>
        <v>0</v>
      </c>
      <c r="BT172" s="264">
        <f t="shared" si="302"/>
        <v>0</v>
      </c>
      <c r="BU172" s="264">
        <f>COUNTIF(D172:AH172,$H$3)*$O$3+COUNTIF(D172:AH172,$H$4)*$O$4+COUNTIF(D172:AH172,$H$5)*$O$5+COUNTIF(D172:AH172,$P$3)*$AA$3+COUNTIF(D172:AH172,$P$4)*$AA$4+COUNTIF(D172:AH172,$P$5)*$AA$5+COUNTIF(D172:AH172,$AB$3)*$AI$3+COUNTIF(D172:AH172,$AB$4)*$AI$4+COUNTIF(D172:AH172,$AB$5)*$AI$5</f>
        <v>0</v>
      </c>
    </row>
    <row r="173" spans="1:73" ht="15" customHeight="1" x14ac:dyDescent="0.2">
      <c r="A173" s="32"/>
      <c r="B173" s="28"/>
      <c r="C173" s="29"/>
      <c r="D173" s="2"/>
      <c r="E173" s="2"/>
      <c r="F173" s="2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  <c r="AB173" s="70"/>
      <c r="AC173" s="70"/>
      <c r="AD173" s="2"/>
      <c r="AE173" s="2"/>
      <c r="AF173" s="2"/>
      <c r="AG173" s="2"/>
      <c r="AH173" s="2"/>
      <c r="AJ173" s="58">
        <f t="shared" si="294"/>
        <v>0</v>
      </c>
      <c r="AK173" s="56">
        <f>COUNTIF(D173:AH173,$AJ$3)*$AK$3</f>
        <v>0</v>
      </c>
      <c r="AM173" s="116">
        <f t="shared" si="312"/>
        <v>0</v>
      </c>
      <c r="AN173" s="116">
        <f t="shared" si="313"/>
        <v>0</v>
      </c>
      <c r="AO173" s="117">
        <f t="shared" si="314"/>
        <v>0</v>
      </c>
      <c r="AP173" s="116">
        <f t="shared" si="315"/>
        <v>0</v>
      </c>
      <c r="AQ173" s="116">
        <f>COUNTIF(AD173:AH173,$H$3)*$M$3+COUNTIF(AD173:AH173,$H$4)*$M$4+COUNTIF(AD173:AH173,$H$5)*$M$5+COUNTIF(AD173:AH173,$P$3)*$Y$3+COUNTIF(AD173:AH173,$P$4)*$Y$4+COUNTIF(AD173:AH173,$P$5)*$Y$5+COUNTIF(AD173:AH173,$AB$3)*$AG$3+COUNTIF(AD173:AH173,$AB$4)*$AG$4+COUNTIF(AD173:AH173,$AB$5)*$AG$5</f>
        <v>0</v>
      </c>
      <c r="AR173" s="118"/>
      <c r="AS173" s="32"/>
      <c r="AT173" s="236">
        <f t="shared" si="253"/>
        <v>0</v>
      </c>
      <c r="AU173" s="1">
        <f t="shared" si="300"/>
        <v>0</v>
      </c>
      <c r="AV173" s="183">
        <f t="shared" si="301"/>
        <v>0</v>
      </c>
      <c r="BS173" s="265">
        <f>SUMPRODUCT(($D173:$AH173="H1")*(WEEKDAY($D$154:$AH$154)=1))*$M$3+SUMPRODUCT(($D173:$AH173="H2")*(WEEKDAY($D$154:$AH$154)=1))*$M$4+SUMPRODUCT(($D173:$AH173="H3")*(WEEKDAY($D$154:$AH$154)=1))*$M$5+SUMPRODUCT(($D173:$AH173="SHR")*(WEEKDAY($D$154:$AH$154)=1))*$Y$3+SUMPRODUCT(($D173:$AH173="ChJ")*(WEEKDAY($D$154:$AH$154)=1))*$Y$4+SUMPRODUCT(($D173:$AH173="Ch")*(WEEKDAY($D$154:$AH$154)=1))*$Y$5+SUMPRODUCT(($D173:$AH173="Dj1")*(WEEKDAY($D$154:$AH$154)=1))*$AG$3+SUMPRODUCT(($D173:$AH173="Dj2")*(WEEKDAY($D$154:$AH$154)=1))*$AG$4+SUMPRODUCT(($D173:$AH173="Dj3")*(WEEKDAY($D$154:$AH$154)=1))*$AG$5</f>
        <v>0</v>
      </c>
      <c r="BT173" s="265">
        <f t="shared" si="302"/>
        <v>0</v>
      </c>
      <c r="BU173" s="265">
        <f t="shared" si="303"/>
        <v>0</v>
      </c>
    </row>
    <row r="174" spans="1:73" x14ac:dyDescent="0.2">
      <c r="A174" s="32"/>
      <c r="B174" s="4"/>
      <c r="C174" s="52" t="s">
        <v>75</v>
      </c>
      <c r="D174" s="103">
        <f>COUNTIF(D170:D173,$H$3)+COUNTIF(D170:D173,$H$4)+COUNTIF(D170:D173,$H$5)+COUNTIF(D170:D173,$P$3)+COUNTIF(D170:D173,$P$4)+COUNTIF(D170:D173,$P$5)+COUNTIF(D170:D173,$AB$3)+COUNTIF(D170:D173,$AB$4)+COUNTIF(D170:D173,$AB$5)</f>
        <v>0</v>
      </c>
      <c r="E174" s="103">
        <f t="shared" ref="E174:AH174" si="317">COUNTIF(E170:E173,$H$3)+COUNTIF(E170:E173,$H$4)+COUNTIF(E170:E173,$H$5)+COUNTIF(E170:E173,$P$3)+COUNTIF(E170:E173,$P$4)+COUNTIF(E170:E173,$P$5)+COUNTIF(E170:E173,$AB$3)+COUNTIF(E170:E173,$AB$4)+COUNTIF(E170:E173,$AB$5)</f>
        <v>0</v>
      </c>
      <c r="F174" s="103">
        <f t="shared" si="317"/>
        <v>0</v>
      </c>
      <c r="G174" s="103">
        <f t="shared" si="317"/>
        <v>0</v>
      </c>
      <c r="H174" s="103">
        <f t="shared" si="317"/>
        <v>0</v>
      </c>
      <c r="I174" s="103">
        <f t="shared" si="317"/>
        <v>0</v>
      </c>
      <c r="J174" s="103">
        <f t="shared" si="317"/>
        <v>0</v>
      </c>
      <c r="K174" s="103">
        <f t="shared" si="317"/>
        <v>0</v>
      </c>
      <c r="L174" s="103">
        <f t="shared" si="317"/>
        <v>0</v>
      </c>
      <c r="M174" s="103">
        <f t="shared" si="317"/>
        <v>0</v>
      </c>
      <c r="N174" s="103">
        <f t="shared" si="317"/>
        <v>0</v>
      </c>
      <c r="O174" s="103">
        <f t="shared" si="317"/>
        <v>0</v>
      </c>
      <c r="P174" s="103">
        <f t="shared" si="317"/>
        <v>0</v>
      </c>
      <c r="Q174" s="103">
        <f t="shared" si="317"/>
        <v>0</v>
      </c>
      <c r="R174" s="103">
        <f t="shared" si="317"/>
        <v>0</v>
      </c>
      <c r="S174" s="103">
        <f t="shared" si="317"/>
        <v>0</v>
      </c>
      <c r="T174" s="103">
        <f t="shared" si="317"/>
        <v>0</v>
      </c>
      <c r="U174" s="103">
        <f t="shared" si="317"/>
        <v>0</v>
      </c>
      <c r="V174" s="103">
        <f t="shared" si="317"/>
        <v>0</v>
      </c>
      <c r="W174" s="103">
        <f t="shared" si="317"/>
        <v>0</v>
      </c>
      <c r="X174" s="103">
        <f t="shared" si="317"/>
        <v>0</v>
      </c>
      <c r="Y174" s="103">
        <f t="shared" si="317"/>
        <v>0</v>
      </c>
      <c r="Z174" s="103">
        <f t="shared" si="317"/>
        <v>0</v>
      </c>
      <c r="AA174" s="103">
        <f t="shared" si="317"/>
        <v>0</v>
      </c>
      <c r="AB174" s="103">
        <f t="shared" si="317"/>
        <v>0</v>
      </c>
      <c r="AC174" s="103">
        <f t="shared" si="317"/>
        <v>0</v>
      </c>
      <c r="AD174" s="103">
        <f t="shared" si="317"/>
        <v>0</v>
      </c>
      <c r="AE174" s="103">
        <f t="shared" si="317"/>
        <v>0</v>
      </c>
      <c r="AF174" s="103">
        <f t="shared" si="317"/>
        <v>0</v>
      </c>
      <c r="AG174" s="103">
        <f t="shared" si="317"/>
        <v>0</v>
      </c>
      <c r="AH174" s="103">
        <f t="shared" si="317"/>
        <v>0</v>
      </c>
      <c r="AM174" s="120"/>
      <c r="AN174" s="120"/>
      <c r="AO174" s="120"/>
      <c r="AP174" s="120"/>
      <c r="AQ174" s="120"/>
      <c r="AR174" s="121"/>
      <c r="AS174" s="32"/>
      <c r="AT174" s="236"/>
      <c r="AU174" s="1"/>
      <c r="AV174" s="183"/>
    </row>
    <row r="175" spans="1:73" x14ac:dyDescent="0.2">
      <c r="A175" s="32"/>
      <c r="B175" s="4"/>
      <c r="C175" s="52" t="s">
        <v>76</v>
      </c>
      <c r="D175" s="103">
        <f>COUNTIF(D170:D173,$AJ$3)</f>
        <v>0</v>
      </c>
      <c r="E175" s="103">
        <f t="shared" ref="E175:AH175" si="318">COUNTIF(E170:E173,$AJ$3)</f>
        <v>0</v>
      </c>
      <c r="F175" s="103">
        <f t="shared" si="318"/>
        <v>0</v>
      </c>
      <c r="G175" s="103">
        <f t="shared" si="318"/>
        <v>0</v>
      </c>
      <c r="H175" s="103">
        <f t="shared" si="318"/>
        <v>0</v>
      </c>
      <c r="I175" s="103">
        <f t="shared" si="318"/>
        <v>0</v>
      </c>
      <c r="J175" s="103">
        <f t="shared" si="318"/>
        <v>0</v>
      </c>
      <c r="K175" s="103">
        <f t="shared" si="318"/>
        <v>0</v>
      </c>
      <c r="L175" s="103">
        <f t="shared" si="318"/>
        <v>0</v>
      </c>
      <c r="M175" s="103">
        <f t="shared" si="318"/>
        <v>0</v>
      </c>
      <c r="N175" s="103">
        <f t="shared" si="318"/>
        <v>0</v>
      </c>
      <c r="O175" s="103">
        <f t="shared" si="318"/>
        <v>0</v>
      </c>
      <c r="P175" s="103">
        <f t="shared" si="318"/>
        <v>0</v>
      </c>
      <c r="Q175" s="103">
        <f t="shared" si="318"/>
        <v>0</v>
      </c>
      <c r="R175" s="103">
        <f t="shared" si="318"/>
        <v>0</v>
      </c>
      <c r="S175" s="103">
        <f t="shared" si="318"/>
        <v>0</v>
      </c>
      <c r="T175" s="103">
        <f t="shared" si="318"/>
        <v>0</v>
      </c>
      <c r="U175" s="103">
        <f t="shared" si="318"/>
        <v>0</v>
      </c>
      <c r="V175" s="103">
        <f t="shared" si="318"/>
        <v>0</v>
      </c>
      <c r="W175" s="103">
        <f t="shared" si="318"/>
        <v>0</v>
      </c>
      <c r="X175" s="103">
        <f t="shared" si="318"/>
        <v>0</v>
      </c>
      <c r="Y175" s="103">
        <f t="shared" si="318"/>
        <v>0</v>
      </c>
      <c r="Z175" s="103">
        <f t="shared" si="318"/>
        <v>0</v>
      </c>
      <c r="AA175" s="103">
        <f t="shared" si="318"/>
        <v>0</v>
      </c>
      <c r="AB175" s="103">
        <f t="shared" si="318"/>
        <v>0</v>
      </c>
      <c r="AC175" s="103">
        <f t="shared" si="318"/>
        <v>0</v>
      </c>
      <c r="AD175" s="103">
        <f t="shared" si="318"/>
        <v>0</v>
      </c>
      <c r="AE175" s="103">
        <f t="shared" si="318"/>
        <v>0</v>
      </c>
      <c r="AF175" s="103">
        <f t="shared" si="318"/>
        <v>0</v>
      </c>
      <c r="AG175" s="103">
        <f t="shared" si="318"/>
        <v>0</v>
      </c>
      <c r="AH175" s="103">
        <f t="shared" si="318"/>
        <v>0</v>
      </c>
      <c r="AM175" s="120"/>
      <c r="AN175" s="120"/>
      <c r="AO175" s="120"/>
      <c r="AP175" s="120"/>
      <c r="AQ175" s="120"/>
      <c r="AR175" s="121"/>
      <c r="AS175" s="32"/>
      <c r="AT175" s="236"/>
      <c r="AU175" s="1"/>
      <c r="AV175" s="183"/>
    </row>
    <row r="176" spans="1:73" x14ac:dyDescent="0.2">
      <c r="A176" s="32"/>
      <c r="B176" s="4" t="s">
        <v>73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M176" s="120"/>
      <c r="AN176" s="120"/>
      <c r="AO176" s="120"/>
      <c r="AP176" s="120"/>
      <c r="AQ176" s="120"/>
      <c r="AR176" s="121"/>
      <c r="AS176" s="32"/>
      <c r="AT176" s="236"/>
      <c r="AU176" s="1"/>
      <c r="AV176" s="183"/>
    </row>
    <row r="177" spans="1:73" ht="15" customHeight="1" x14ac:dyDescent="0.2">
      <c r="A177" s="32"/>
      <c r="B177" s="26" t="s">
        <v>13</v>
      </c>
      <c r="C177" s="27" t="s">
        <v>3</v>
      </c>
      <c r="D177" s="70"/>
      <c r="E177" s="70"/>
      <c r="F177" s="70"/>
      <c r="G177" s="192" t="s">
        <v>122</v>
      </c>
      <c r="H177" s="192" t="s">
        <v>122</v>
      </c>
      <c r="I177" s="67" t="s">
        <v>22</v>
      </c>
      <c r="J177" s="67" t="s">
        <v>22</v>
      </c>
      <c r="K177" s="67" t="s">
        <v>22</v>
      </c>
      <c r="L177" s="67" t="s">
        <v>22</v>
      </c>
      <c r="M177" s="67" t="s">
        <v>22</v>
      </c>
      <c r="N177" s="67" t="s">
        <v>22</v>
      </c>
      <c r="O177" s="192" t="s">
        <v>122</v>
      </c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  <c r="AB177" s="70"/>
      <c r="AC177" s="70"/>
      <c r="AD177" s="70"/>
      <c r="AE177" s="70"/>
      <c r="AF177" s="70"/>
      <c r="AG177" s="70"/>
      <c r="AH177" s="70"/>
      <c r="AJ177" s="57">
        <f>COUNTIF(D177:AH177,$H$3)*$M$3+COUNTIF(D177:AH177,$H$4)*$M$4+COUNTIF(D177:AH177,$H$5)*$M$5+COUNTIF(D177:AH177,$P$3)*$Y$3+COUNTIF(D177:AH177,$P$4)*$Y$4+COUNTIF(D177:AH177,$P$5)*$Y$5+COUNTIF(D177:AH177,$AB$3)*$AG$3+COUNTIF(D177:AH177,$AB$4)*$AG$4+COUNTIF(D177:AH177,$AB$5)*$AG$5</f>
        <v>0</v>
      </c>
      <c r="AK177" s="54">
        <f>COUNTIF(D177:AH177,$AJ$3)*$AK$3</f>
        <v>1.4583333333333333</v>
      </c>
      <c r="AM177" s="108">
        <f>COUNTIF(D177:H177,$H$3)*$M$3+COUNTIF(D177:H177,$H$4)*$M$4+COUNTIF(D177:H177,$H$5)*$M$5+COUNTIF(D177:H177,$P$3)*$Y$3+COUNTIF(D177:H177,$P$4)*$Y$4+COUNTIF(D177:H177,$P$5)*$Y$5+COUNTIF(D177:H177,$AB$3)*$AG$3+COUNTIF(D177:H177,$AB$4)*$AG$4+COUNTIF(D177:H177,$AB$5)*$AG$5</f>
        <v>0</v>
      </c>
      <c r="AN177" s="108">
        <f>COUNTIF(I177:O177,$H$3)*$M$3+COUNTIF(I177:O177,$H$4)*$M$4+COUNTIF(I177:O177,$H$5)*$M$5+COUNTIF(I177:O177,$P$3)*$Y$3+COUNTIF(I177:O177,$P$4)*$Y$4+COUNTIF(I177:O177,$P$5)*$Y$5+COUNTIF(I177:O177,$AB$3)*$AG$3+COUNTIF(I177:O177,$AB$4)*$AG$4+COUNTIF(I177:O177,$AB$5)*$AG$5</f>
        <v>0</v>
      </c>
      <c r="AO177" s="109">
        <f>COUNTIF(P177:V177,$H$3)*$M$3+COUNTIF(P177:V177,$H$4)*$M$4+COUNTIF(P177:V177,$H$5)*$M$5+COUNTIF(P177:V177,$P$3)*$Y$3+COUNTIF(P177:V177,$P$4)*$Y$4+COUNTIF(P177:V177,$P$5)*$Y$5+COUNTIF(P177:V177,$AB$3)*$AG$3+COUNTIF(P177:V177,$AB$4)*$AG$4+COUNTIF(P177:V177,$AB$5)*$AG$5</f>
        <v>0</v>
      </c>
      <c r="AP177" s="108">
        <f>COUNTIF(W177:AC177,$H$3)*$M$3+COUNTIF(W177:AC177,$H$4)*$M$4+COUNTIF(W177:AC177,$H$5)*$M$5+COUNTIF(W177:AC177,$P$3)*$Y$3+COUNTIF(W177:AC177,$P$4)*$Y$4+COUNTIF(W177:AC177,$P$5)*$Y$5+COUNTIF(W177:AC177,$AB$3)*$AG$3+COUNTIF(W177:AC177,$AB$4)*$AG$4+COUNTIF(W177:AC177,$AB$5)*$AG$5</f>
        <v>0</v>
      </c>
      <c r="AQ177" s="108">
        <f>COUNTIF(AD177:AH177,$H$3)*$M$3+COUNTIF(AD177:AH177,$H$4)*$M$4+COUNTIF(AD177:AH177,$H$5)*$M$5+COUNTIF(AD177:AH177,$P$3)*$Y$3+COUNTIF(AD177:AH177,$P$4)*$Y$4+COUNTIF(AD177:AH177,$P$5)*$Y$5+COUNTIF(AD177:AH177,$AB$3)*$AG$3+COUNTIF(AD177:AH177,$AB$4)*$AG$4+COUNTIF(AD177:AH177,$AB$5)*$AG$5</f>
        <v>0</v>
      </c>
      <c r="AR177" s="110"/>
      <c r="AS177" s="32"/>
      <c r="AT177" s="236">
        <f t="shared" si="253"/>
        <v>0</v>
      </c>
      <c r="AU177" s="1">
        <f t="shared" si="300"/>
        <v>0</v>
      </c>
      <c r="AV177" s="183">
        <f t="shared" si="301"/>
        <v>0</v>
      </c>
      <c r="BS177" s="262">
        <f>SUMPRODUCT(($D177:$AH177="H1")*(WEEKDAY($D$154:$AH$154)=1))*$M$3+SUMPRODUCT(($D177:$AH177="H2")*(WEEKDAY($D$154:$AH$154)=1))*$M$4+SUMPRODUCT(($D177:$AH177="H3")*(WEEKDAY($D$154:$AH$154)=1))*$M$5+SUMPRODUCT(($D177:$AH177="SHR")*(WEEKDAY($D$154:$AH$154)=1))*$Y$3+SUMPRODUCT(($D177:$AH177="ChJ")*(WEEKDAY($D$154:$AH$154)=1))*$Y$4+SUMPRODUCT(($D177:$AH177="Ch")*(WEEKDAY($D$154:$AH$154)=1))*$Y$5+SUMPRODUCT(($D177:$AH177="Dj1")*(WEEKDAY($D$154:$AH$154)=1))*$AG$3+SUMPRODUCT(($D177:$AH177="Dj2")*(WEEKDAY($D$154:$AH$154)=1))*$AG$4+SUMPRODUCT(($D177:$AH177="Dj3")*(WEEKDAY($D$154:$AH$154)=1))*$AG$5</f>
        <v>0</v>
      </c>
      <c r="BT177" s="262">
        <f t="shared" si="302"/>
        <v>0</v>
      </c>
      <c r="BU177" s="262">
        <f t="shared" si="303"/>
        <v>0</v>
      </c>
    </row>
    <row r="178" spans="1:73" ht="15" customHeight="1" x14ac:dyDescent="0.2">
      <c r="A178" s="32"/>
      <c r="B178" s="26"/>
      <c r="C178" s="27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J178" s="58">
        <f t="shared" si="294"/>
        <v>0</v>
      </c>
      <c r="AK178" s="56">
        <f>COUNTIF(D178:AH178,$AJ$3)*$AK$3</f>
        <v>0</v>
      </c>
      <c r="AM178" s="116">
        <f>COUNTIF(D178:H178,$H$3)*$M$3+COUNTIF(D178:H178,$H$4)*$M$4+COUNTIF(D178:H178,$H$5)*$M$5+COUNTIF(D178:H178,$P$3)*$Y$3+COUNTIF(D178:H178,$P$4)*$Y$4+COUNTIF(D178:H178,$P$5)*$Y$5+COUNTIF(D178:H178,$AB$3)*$AG$3+COUNTIF(D178:H178,$AB$4)*$AG$4+COUNTIF(D178:H178,$AB$5)*$AG$5</f>
        <v>0</v>
      </c>
      <c r="AN178" s="116">
        <f>COUNTIF(I178:O178,$H$3)*$M$3+COUNTIF(I178:O178,$H$4)*$M$4+COUNTIF(I178:O178,$H$5)*$M$5+COUNTIF(I178:O178,$P$3)*$Y$3+COUNTIF(I178:O178,$P$4)*$Y$4+COUNTIF(I178:O178,$P$5)*$Y$5+COUNTIF(I178:O178,$AB$3)*$AG$3+COUNTIF(I178:O178,$AB$4)*$AG$4+COUNTIF(I178:O178,$AB$5)*$AG$5</f>
        <v>0</v>
      </c>
      <c r="AO178" s="117">
        <f>COUNTIF(P178:V178,$H$3)*$M$3+COUNTIF(P178:V178,$H$4)*$M$4+COUNTIF(P178:V178,$H$5)*$M$5+COUNTIF(P178:V178,$P$3)*$Y$3+COUNTIF(P178:V178,$P$4)*$Y$4+COUNTIF(P178:V178,$P$5)*$Y$5+COUNTIF(P178:V178,$AB$3)*$AG$3+COUNTIF(P178:V178,$AB$4)*$AG$4+COUNTIF(P178:V178,$AB$5)*$AG$5</f>
        <v>0</v>
      </c>
      <c r="AP178" s="116">
        <f>COUNTIF(W178:AC178,$H$3)*$M$3+COUNTIF(W178:AC178,$H$4)*$M$4+COUNTIF(W178:AC178,$H$5)*$M$5+COUNTIF(W178:AC178,$P$3)*$Y$3+COUNTIF(W178:AC178,$P$4)*$Y$4+COUNTIF(W178:AC178,$P$5)*$Y$5+COUNTIF(W178:AC178,$AB$3)*$AG$3+COUNTIF(W178:AC178,$AB$4)*$AG$4+COUNTIF(W178:AC178,$AB$5)*$AG$5</f>
        <v>0</v>
      </c>
      <c r="AQ178" s="116">
        <f>COUNTIF(AD178:AH178,$H$3)*$M$3+COUNTIF(AD178:AH178,$H$4)*$M$4+COUNTIF(AD178:AH178,$H$5)*$M$5+COUNTIF(AD178:AH178,$P$3)*$Y$3+COUNTIF(AD178:AH178,$P$4)*$Y$4+COUNTIF(AD178:AH178,$P$5)*$Y$5+COUNTIF(AD178:AH178,$AB$3)*$AG$3+COUNTIF(AD178:AH178,$AB$4)*$AG$4+COUNTIF(AD178:AH178,$AB$5)*$AG$5</f>
        <v>0</v>
      </c>
      <c r="AR178" s="118"/>
      <c r="AS178" s="32"/>
      <c r="AT178" s="236">
        <f t="shared" si="253"/>
        <v>0</v>
      </c>
      <c r="AU178" s="1">
        <f t="shared" si="300"/>
        <v>0</v>
      </c>
      <c r="AV178" s="183">
        <f t="shared" si="301"/>
        <v>0</v>
      </c>
      <c r="BS178" s="265">
        <f>SUMPRODUCT(($D178:$AH178="H1")*(WEEKDAY($D$154:$AH$154)=1))*$M$3+SUMPRODUCT(($D178:$AH178="H2")*(WEEKDAY($D$154:$AH$154)=1))*$M$4+SUMPRODUCT(($D178:$AH178="H3")*(WEEKDAY($D$154:$AH$154)=1))*$M$5+SUMPRODUCT(($D178:$AH178="SHR")*(WEEKDAY($D$154:$AH$154)=1))*$Y$3+SUMPRODUCT(($D178:$AH178="ChJ")*(WEEKDAY($D$154:$AH$154)=1))*$Y$4+SUMPRODUCT(($D178:$AH178="Ch")*(WEEKDAY($D$154:$AH$154)=1))*$Y$5+SUMPRODUCT(($D178:$AH178="Dj1")*(WEEKDAY($D$154:$AH$154)=1))*$AG$3+SUMPRODUCT(($D178:$AH178="Dj2")*(WEEKDAY($D$154:$AH$154)=1))*$AG$4+SUMPRODUCT(($D178:$AH178="Dj3")*(WEEKDAY($D$154:$AH$154)=1))*$AG$5</f>
        <v>0</v>
      </c>
      <c r="BT178" s="265">
        <f t="shared" si="302"/>
        <v>0</v>
      </c>
      <c r="BU178" s="265">
        <f t="shared" si="303"/>
        <v>0</v>
      </c>
    </row>
    <row r="179" spans="1:73" x14ac:dyDescent="0.2">
      <c r="A179" s="32"/>
      <c r="B179" s="4"/>
      <c r="C179" s="52" t="s">
        <v>75</v>
      </c>
      <c r="D179" s="103">
        <f>COUNTIF(D177:D178,$H$3)+COUNTIF(D177:D178,$H$4)+COUNTIF(D177:D178,$H$5)+COUNTIF(D177:D178,$P$3)+COUNTIF(D177:D178,$P$4)+COUNTIF(D177:D178,$P$5)+COUNTIF(D177:D178,$AB$3)+COUNTIF(D177:D178,$AB$4)+COUNTIF(D177:D178,$AB$5)</f>
        <v>0</v>
      </c>
      <c r="E179" s="103">
        <f t="shared" ref="E179:AH179" si="319">COUNTIF(E177:E178,$H$3)+COUNTIF(E177:E178,$H$4)+COUNTIF(E177:E178,$H$5)+COUNTIF(E177:E178,$P$3)+COUNTIF(E177:E178,$P$4)+COUNTIF(E177:E178,$P$5)+COUNTIF(E177:E178,$AB$3)+COUNTIF(E177:E178,$AB$4)+COUNTIF(E177:E178,$AB$5)</f>
        <v>0</v>
      </c>
      <c r="F179" s="103">
        <f t="shared" si="319"/>
        <v>0</v>
      </c>
      <c r="G179" s="103">
        <f t="shared" si="319"/>
        <v>0</v>
      </c>
      <c r="H179" s="103">
        <f t="shared" si="319"/>
        <v>0</v>
      </c>
      <c r="I179" s="103">
        <f t="shared" si="319"/>
        <v>0</v>
      </c>
      <c r="J179" s="103">
        <f t="shared" si="319"/>
        <v>0</v>
      </c>
      <c r="K179" s="103">
        <f t="shared" si="319"/>
        <v>0</v>
      </c>
      <c r="L179" s="103">
        <f t="shared" si="319"/>
        <v>0</v>
      </c>
      <c r="M179" s="103">
        <f t="shared" si="319"/>
        <v>0</v>
      </c>
      <c r="N179" s="103">
        <f t="shared" si="319"/>
        <v>0</v>
      </c>
      <c r="O179" s="103">
        <f>COUNTIF(O177:O178,$H$3)+COUNTIF(O177:O178,$H$4)+COUNTIF(O177:O178,$H$5)+COUNTIF(O177:O178,$P$3)+COUNTIF(O177:O178,$P$4)+COUNTIF(O177:O178,$P$5)+COUNTIF(O177:O178,$AB$3)+COUNTIF(O177:O178,$AB$4)+COUNTIF(O177:O178,$AB$5)</f>
        <v>0</v>
      </c>
      <c r="P179" s="103">
        <f t="shared" si="319"/>
        <v>0</v>
      </c>
      <c r="Q179" s="103">
        <f t="shared" si="319"/>
        <v>0</v>
      </c>
      <c r="R179" s="103">
        <f t="shared" si="319"/>
        <v>0</v>
      </c>
      <c r="S179" s="103">
        <f t="shared" si="319"/>
        <v>0</v>
      </c>
      <c r="T179" s="103">
        <f t="shared" si="319"/>
        <v>0</v>
      </c>
      <c r="U179" s="103">
        <f t="shared" si="319"/>
        <v>0</v>
      </c>
      <c r="V179" s="103">
        <f t="shared" si="319"/>
        <v>0</v>
      </c>
      <c r="W179" s="103">
        <f t="shared" si="319"/>
        <v>0</v>
      </c>
      <c r="X179" s="103">
        <f t="shared" si="319"/>
        <v>0</v>
      </c>
      <c r="Y179" s="103">
        <f t="shared" si="319"/>
        <v>0</v>
      </c>
      <c r="Z179" s="103">
        <f t="shared" si="319"/>
        <v>0</v>
      </c>
      <c r="AA179" s="103">
        <f t="shared" si="319"/>
        <v>0</v>
      </c>
      <c r="AB179" s="103">
        <f t="shared" si="319"/>
        <v>0</v>
      </c>
      <c r="AC179" s="103">
        <f t="shared" si="319"/>
        <v>0</v>
      </c>
      <c r="AD179" s="103">
        <f t="shared" si="319"/>
        <v>0</v>
      </c>
      <c r="AE179" s="103">
        <f t="shared" si="319"/>
        <v>0</v>
      </c>
      <c r="AF179" s="103">
        <f t="shared" si="319"/>
        <v>0</v>
      </c>
      <c r="AG179" s="103">
        <f t="shared" si="319"/>
        <v>0</v>
      </c>
      <c r="AH179" s="103">
        <f t="shared" si="319"/>
        <v>0</v>
      </c>
      <c r="AS179" s="32"/>
      <c r="AT179" s="236"/>
    </row>
    <row r="180" spans="1:73" ht="13.5" thickBot="1" x14ac:dyDescent="0.25">
      <c r="A180" s="32"/>
      <c r="B180" s="104"/>
      <c r="C180" s="105" t="s">
        <v>76</v>
      </c>
      <c r="D180" s="106">
        <f>COUNTIF(D177:D178,$AJ$3)</f>
        <v>0</v>
      </c>
      <c r="E180" s="106">
        <f t="shared" ref="E180:AH180" si="320">COUNTIF(E177:E178,$AJ$3)</f>
        <v>0</v>
      </c>
      <c r="F180" s="106">
        <f t="shared" si="320"/>
        <v>0</v>
      </c>
      <c r="G180" s="106">
        <f t="shared" si="320"/>
        <v>0</v>
      </c>
      <c r="H180" s="106">
        <f t="shared" si="320"/>
        <v>0</v>
      </c>
      <c r="I180" s="106">
        <f t="shared" si="320"/>
        <v>1</v>
      </c>
      <c r="J180" s="106">
        <f t="shared" si="320"/>
        <v>1</v>
      </c>
      <c r="K180" s="106">
        <f t="shared" si="320"/>
        <v>1</v>
      </c>
      <c r="L180" s="106">
        <f t="shared" si="320"/>
        <v>1</v>
      </c>
      <c r="M180" s="106">
        <f t="shared" si="320"/>
        <v>1</v>
      </c>
      <c r="N180" s="106">
        <f t="shared" si="320"/>
        <v>1</v>
      </c>
      <c r="O180" s="106">
        <f t="shared" si="320"/>
        <v>0</v>
      </c>
      <c r="P180" s="106">
        <f t="shared" si="320"/>
        <v>0</v>
      </c>
      <c r="Q180" s="106">
        <f t="shared" si="320"/>
        <v>0</v>
      </c>
      <c r="R180" s="106">
        <f t="shared" si="320"/>
        <v>0</v>
      </c>
      <c r="S180" s="106">
        <f t="shared" si="320"/>
        <v>0</v>
      </c>
      <c r="T180" s="106">
        <f t="shared" si="320"/>
        <v>0</v>
      </c>
      <c r="U180" s="106">
        <f t="shared" si="320"/>
        <v>0</v>
      </c>
      <c r="V180" s="106">
        <f t="shared" si="320"/>
        <v>0</v>
      </c>
      <c r="W180" s="106">
        <f t="shared" si="320"/>
        <v>0</v>
      </c>
      <c r="X180" s="106">
        <f t="shared" si="320"/>
        <v>0</v>
      </c>
      <c r="Y180" s="106">
        <f t="shared" si="320"/>
        <v>0</v>
      </c>
      <c r="Z180" s="106">
        <f t="shared" si="320"/>
        <v>0</v>
      </c>
      <c r="AA180" s="106">
        <f t="shared" si="320"/>
        <v>0</v>
      </c>
      <c r="AB180" s="106">
        <f t="shared" si="320"/>
        <v>0</v>
      </c>
      <c r="AC180" s="106">
        <f t="shared" si="320"/>
        <v>0</v>
      </c>
      <c r="AD180" s="106">
        <f t="shared" si="320"/>
        <v>0</v>
      </c>
      <c r="AE180" s="106">
        <f t="shared" si="320"/>
        <v>0</v>
      </c>
      <c r="AF180" s="106">
        <f t="shared" si="320"/>
        <v>0</v>
      </c>
      <c r="AG180" s="106">
        <f t="shared" si="320"/>
        <v>0</v>
      </c>
      <c r="AH180" s="106">
        <f t="shared" si="320"/>
        <v>0</v>
      </c>
      <c r="AJ180" s="155" t="s">
        <v>102</v>
      </c>
      <c r="AK180" s="147"/>
      <c r="AL180" s="152" t="s">
        <v>104</v>
      </c>
      <c r="AM180" s="147"/>
      <c r="AN180" s="147"/>
      <c r="AO180" s="147"/>
      <c r="AP180" s="147"/>
      <c r="AQ180" s="148"/>
      <c r="AS180" s="32"/>
      <c r="AT180" s="236"/>
    </row>
    <row r="181" spans="1:73" ht="15" customHeight="1" x14ac:dyDescent="0.2">
      <c r="A181" s="32"/>
      <c r="B181" s="145" t="s">
        <v>94</v>
      </c>
      <c r="C181" s="92"/>
      <c r="D181" s="93">
        <f>D167</f>
        <v>0</v>
      </c>
      <c r="E181" s="93">
        <f t="shared" ref="E181:AH181" si="321">E167</f>
        <v>0</v>
      </c>
      <c r="F181" s="93">
        <f t="shared" si="321"/>
        <v>0</v>
      </c>
      <c r="G181" s="93">
        <f t="shared" si="321"/>
        <v>0</v>
      </c>
      <c r="H181" s="93">
        <f t="shared" si="321"/>
        <v>0</v>
      </c>
      <c r="I181" s="93">
        <f t="shared" si="321"/>
        <v>0</v>
      </c>
      <c r="J181" s="93">
        <f t="shared" si="321"/>
        <v>0</v>
      </c>
      <c r="K181" s="93">
        <f t="shared" si="321"/>
        <v>0</v>
      </c>
      <c r="L181" s="93">
        <f t="shared" si="321"/>
        <v>0</v>
      </c>
      <c r="M181" s="93">
        <f t="shared" si="321"/>
        <v>0</v>
      </c>
      <c r="N181" s="93">
        <f t="shared" si="321"/>
        <v>0</v>
      </c>
      <c r="O181" s="93">
        <f t="shared" si="321"/>
        <v>0</v>
      </c>
      <c r="P181" s="93">
        <f t="shared" si="321"/>
        <v>0</v>
      </c>
      <c r="Q181" s="93">
        <f t="shared" si="321"/>
        <v>0</v>
      </c>
      <c r="R181" s="93">
        <f t="shared" si="321"/>
        <v>0</v>
      </c>
      <c r="S181" s="93">
        <f t="shared" si="321"/>
        <v>0</v>
      </c>
      <c r="T181" s="93">
        <f t="shared" si="321"/>
        <v>0</v>
      </c>
      <c r="U181" s="93">
        <f t="shared" si="321"/>
        <v>0</v>
      </c>
      <c r="V181" s="93">
        <f t="shared" si="321"/>
        <v>0</v>
      </c>
      <c r="W181" s="93">
        <f t="shared" si="321"/>
        <v>0</v>
      </c>
      <c r="X181" s="93">
        <f t="shared" si="321"/>
        <v>0</v>
      </c>
      <c r="Y181" s="93">
        <f t="shared" si="321"/>
        <v>0</v>
      </c>
      <c r="Z181" s="93">
        <f t="shared" si="321"/>
        <v>0</v>
      </c>
      <c r="AA181" s="93">
        <f t="shared" si="321"/>
        <v>0</v>
      </c>
      <c r="AB181" s="93">
        <f t="shared" si="321"/>
        <v>0</v>
      </c>
      <c r="AC181" s="93">
        <f t="shared" si="321"/>
        <v>0</v>
      </c>
      <c r="AD181" s="93">
        <f t="shared" si="321"/>
        <v>0</v>
      </c>
      <c r="AE181" s="93">
        <f t="shared" si="321"/>
        <v>0</v>
      </c>
      <c r="AF181" s="93">
        <f t="shared" si="321"/>
        <v>0</v>
      </c>
      <c r="AG181" s="93">
        <f t="shared" si="321"/>
        <v>0</v>
      </c>
      <c r="AH181" s="93">
        <f t="shared" si="321"/>
        <v>0</v>
      </c>
      <c r="AJ181" s="156" t="s">
        <v>106</v>
      </c>
      <c r="AK181" s="5"/>
      <c r="AL181" s="153" t="s">
        <v>103</v>
      </c>
      <c r="AM181" s="5"/>
      <c r="AN181" s="5"/>
      <c r="AO181" s="5"/>
      <c r="AP181" s="5"/>
      <c r="AQ181" s="149"/>
      <c r="AS181" s="32"/>
      <c r="AT181" s="236"/>
    </row>
    <row r="182" spans="1:73" ht="15" customHeight="1" x14ac:dyDescent="0.2">
      <c r="A182" s="32"/>
      <c r="B182" s="145" t="s">
        <v>95</v>
      </c>
      <c r="C182" s="92"/>
      <c r="D182" s="93">
        <f>D174</f>
        <v>0</v>
      </c>
      <c r="E182" s="93">
        <f t="shared" ref="E182:AH182" si="322">E174</f>
        <v>0</v>
      </c>
      <c r="F182" s="93">
        <f t="shared" si="322"/>
        <v>0</v>
      </c>
      <c r="G182" s="93">
        <f t="shared" si="322"/>
        <v>0</v>
      </c>
      <c r="H182" s="93">
        <f t="shared" si="322"/>
        <v>0</v>
      </c>
      <c r="I182" s="93">
        <f t="shared" si="322"/>
        <v>0</v>
      </c>
      <c r="J182" s="93">
        <f t="shared" si="322"/>
        <v>0</v>
      </c>
      <c r="K182" s="93">
        <f t="shared" si="322"/>
        <v>0</v>
      </c>
      <c r="L182" s="93">
        <f t="shared" si="322"/>
        <v>0</v>
      </c>
      <c r="M182" s="93">
        <f t="shared" si="322"/>
        <v>0</v>
      </c>
      <c r="N182" s="93">
        <f t="shared" si="322"/>
        <v>0</v>
      </c>
      <c r="O182" s="93">
        <f t="shared" si="322"/>
        <v>0</v>
      </c>
      <c r="P182" s="93">
        <f t="shared" si="322"/>
        <v>0</v>
      </c>
      <c r="Q182" s="93">
        <f t="shared" si="322"/>
        <v>0</v>
      </c>
      <c r="R182" s="93">
        <f t="shared" si="322"/>
        <v>0</v>
      </c>
      <c r="S182" s="93">
        <f t="shared" si="322"/>
        <v>0</v>
      </c>
      <c r="T182" s="93">
        <f t="shared" si="322"/>
        <v>0</v>
      </c>
      <c r="U182" s="93">
        <f t="shared" si="322"/>
        <v>0</v>
      </c>
      <c r="V182" s="93">
        <f t="shared" si="322"/>
        <v>0</v>
      </c>
      <c r="W182" s="93">
        <f t="shared" si="322"/>
        <v>0</v>
      </c>
      <c r="X182" s="93">
        <f t="shared" si="322"/>
        <v>0</v>
      </c>
      <c r="Y182" s="93">
        <f t="shared" si="322"/>
        <v>0</v>
      </c>
      <c r="Z182" s="93">
        <f t="shared" si="322"/>
        <v>0</v>
      </c>
      <c r="AA182" s="93">
        <f t="shared" si="322"/>
        <v>0</v>
      </c>
      <c r="AB182" s="93">
        <f t="shared" si="322"/>
        <v>0</v>
      </c>
      <c r="AC182" s="93">
        <f t="shared" si="322"/>
        <v>0</v>
      </c>
      <c r="AD182" s="93">
        <f t="shared" si="322"/>
        <v>0</v>
      </c>
      <c r="AE182" s="93">
        <f t="shared" si="322"/>
        <v>0</v>
      </c>
      <c r="AF182" s="93">
        <f t="shared" si="322"/>
        <v>0</v>
      </c>
      <c r="AG182" s="93">
        <f t="shared" si="322"/>
        <v>0</v>
      </c>
      <c r="AH182" s="93">
        <f t="shared" si="322"/>
        <v>0</v>
      </c>
      <c r="AJ182" s="156" t="s">
        <v>136</v>
      </c>
      <c r="AK182" s="5"/>
      <c r="AL182" s="153" t="s">
        <v>100</v>
      </c>
      <c r="AM182" s="5"/>
      <c r="AN182" s="5"/>
      <c r="AO182" s="5"/>
      <c r="AP182" s="5"/>
      <c r="AQ182" s="149"/>
      <c r="AS182" s="32"/>
      <c r="AT182" s="236"/>
    </row>
    <row r="183" spans="1:73" ht="15" customHeight="1" x14ac:dyDescent="0.2">
      <c r="A183" s="32"/>
      <c r="B183" s="145" t="s">
        <v>92</v>
      </c>
      <c r="C183" s="92"/>
      <c r="D183" s="93">
        <f>D179</f>
        <v>0</v>
      </c>
      <c r="E183" s="93">
        <f t="shared" ref="E183:AH183" si="323">E179</f>
        <v>0</v>
      </c>
      <c r="F183" s="93">
        <f t="shared" si="323"/>
        <v>0</v>
      </c>
      <c r="G183" s="93">
        <f t="shared" si="323"/>
        <v>0</v>
      </c>
      <c r="H183" s="93">
        <f t="shared" si="323"/>
        <v>0</v>
      </c>
      <c r="I183" s="93">
        <f t="shared" si="323"/>
        <v>0</v>
      </c>
      <c r="J183" s="93">
        <f t="shared" si="323"/>
        <v>0</v>
      </c>
      <c r="K183" s="93">
        <f t="shared" si="323"/>
        <v>0</v>
      </c>
      <c r="L183" s="93">
        <f t="shared" si="323"/>
        <v>0</v>
      </c>
      <c r="M183" s="93">
        <f t="shared" si="323"/>
        <v>0</v>
      </c>
      <c r="N183" s="93">
        <f t="shared" si="323"/>
        <v>0</v>
      </c>
      <c r="O183" s="93">
        <f t="shared" si="323"/>
        <v>0</v>
      </c>
      <c r="P183" s="93">
        <f t="shared" si="323"/>
        <v>0</v>
      </c>
      <c r="Q183" s="93">
        <f t="shared" si="323"/>
        <v>0</v>
      </c>
      <c r="R183" s="93">
        <f t="shared" si="323"/>
        <v>0</v>
      </c>
      <c r="S183" s="93">
        <f t="shared" si="323"/>
        <v>0</v>
      </c>
      <c r="T183" s="93">
        <f t="shared" si="323"/>
        <v>0</v>
      </c>
      <c r="U183" s="93">
        <f t="shared" si="323"/>
        <v>0</v>
      </c>
      <c r="V183" s="93">
        <f t="shared" si="323"/>
        <v>0</v>
      </c>
      <c r="W183" s="93">
        <f t="shared" si="323"/>
        <v>0</v>
      </c>
      <c r="X183" s="93">
        <f t="shared" si="323"/>
        <v>0</v>
      </c>
      <c r="Y183" s="93">
        <f t="shared" si="323"/>
        <v>0</v>
      </c>
      <c r="Z183" s="93">
        <f t="shared" si="323"/>
        <v>0</v>
      </c>
      <c r="AA183" s="93">
        <f t="shared" si="323"/>
        <v>0</v>
      </c>
      <c r="AB183" s="93">
        <f t="shared" si="323"/>
        <v>0</v>
      </c>
      <c r="AC183" s="93">
        <f t="shared" si="323"/>
        <v>0</v>
      </c>
      <c r="AD183" s="93">
        <f t="shared" si="323"/>
        <v>0</v>
      </c>
      <c r="AE183" s="93">
        <f t="shared" si="323"/>
        <v>0</v>
      </c>
      <c r="AF183" s="93">
        <f t="shared" si="323"/>
        <v>0</v>
      </c>
      <c r="AG183" s="93">
        <f t="shared" si="323"/>
        <v>0</v>
      </c>
      <c r="AH183" s="93">
        <f t="shared" si="323"/>
        <v>0</v>
      </c>
      <c r="AJ183" s="156" t="s">
        <v>107</v>
      </c>
      <c r="AK183" s="5"/>
      <c r="AL183" s="153" t="s">
        <v>101</v>
      </c>
      <c r="AM183" s="5"/>
      <c r="AN183" s="5"/>
      <c r="AO183" s="5"/>
      <c r="AP183" s="5"/>
      <c r="AQ183" s="149"/>
      <c r="AS183" s="32"/>
      <c r="AT183" s="236"/>
    </row>
    <row r="184" spans="1:73" ht="15" customHeight="1" x14ac:dyDescent="0.2">
      <c r="A184" s="32"/>
      <c r="B184" s="146" t="s">
        <v>77</v>
      </c>
      <c r="C184" s="91"/>
      <c r="D184" s="97">
        <f>D168+D175+D180</f>
        <v>2</v>
      </c>
      <c r="E184" s="97">
        <f t="shared" ref="E184:AH184" si="324">E168+E175+E180</f>
        <v>2</v>
      </c>
      <c r="F184" s="97">
        <f t="shared" si="324"/>
        <v>2</v>
      </c>
      <c r="G184" s="97">
        <f t="shared" si="324"/>
        <v>2</v>
      </c>
      <c r="H184" s="97">
        <f t="shared" si="324"/>
        <v>0</v>
      </c>
      <c r="I184" s="97">
        <f t="shared" si="324"/>
        <v>2</v>
      </c>
      <c r="J184" s="97">
        <f t="shared" si="324"/>
        <v>2</v>
      </c>
      <c r="K184" s="97">
        <f t="shared" si="324"/>
        <v>2</v>
      </c>
      <c r="L184" s="97">
        <f t="shared" si="324"/>
        <v>2</v>
      </c>
      <c r="M184" s="97">
        <f t="shared" si="324"/>
        <v>3</v>
      </c>
      <c r="N184" s="97">
        <f t="shared" si="324"/>
        <v>3</v>
      </c>
      <c r="O184" s="97">
        <f t="shared" si="324"/>
        <v>0</v>
      </c>
      <c r="P184" s="97">
        <f t="shared" si="324"/>
        <v>2</v>
      </c>
      <c r="Q184" s="97">
        <f t="shared" si="324"/>
        <v>2</v>
      </c>
      <c r="R184" s="97">
        <f t="shared" si="324"/>
        <v>1</v>
      </c>
      <c r="S184" s="97">
        <f t="shared" si="324"/>
        <v>2</v>
      </c>
      <c r="T184" s="97">
        <f t="shared" si="324"/>
        <v>2</v>
      </c>
      <c r="U184" s="97">
        <f t="shared" si="324"/>
        <v>2</v>
      </c>
      <c r="V184" s="97">
        <f t="shared" si="324"/>
        <v>0</v>
      </c>
      <c r="W184" s="97">
        <f t="shared" si="324"/>
        <v>2</v>
      </c>
      <c r="X184" s="97">
        <f t="shared" si="324"/>
        <v>2</v>
      </c>
      <c r="Y184" s="97">
        <f t="shared" si="324"/>
        <v>2</v>
      </c>
      <c r="Z184" s="97">
        <f t="shared" si="324"/>
        <v>2</v>
      </c>
      <c r="AA184" s="97">
        <f t="shared" si="324"/>
        <v>2</v>
      </c>
      <c r="AB184" s="97">
        <f t="shared" si="324"/>
        <v>2</v>
      </c>
      <c r="AC184" s="97">
        <f t="shared" si="324"/>
        <v>0</v>
      </c>
      <c r="AD184" s="97">
        <f t="shared" si="324"/>
        <v>2</v>
      </c>
      <c r="AE184" s="97">
        <f t="shared" si="324"/>
        <v>2</v>
      </c>
      <c r="AF184" s="97">
        <f t="shared" si="324"/>
        <v>2</v>
      </c>
      <c r="AG184" s="97">
        <f t="shared" si="324"/>
        <v>2</v>
      </c>
      <c r="AH184" s="97">
        <f t="shared" si="324"/>
        <v>2</v>
      </c>
      <c r="AJ184" s="157" t="s">
        <v>96</v>
      </c>
      <c r="AK184" s="150"/>
      <c r="AL184" s="154" t="s">
        <v>105</v>
      </c>
      <c r="AM184" s="150"/>
      <c r="AN184" s="150"/>
      <c r="AO184" s="150"/>
      <c r="AP184" s="150"/>
      <c r="AQ184" s="151"/>
      <c r="AS184" s="32"/>
      <c r="AT184" s="236"/>
    </row>
    <row r="185" spans="1:73" ht="18" customHeight="1" x14ac:dyDescent="0.2">
      <c r="A185" s="32"/>
      <c r="B185" s="94" t="s">
        <v>93</v>
      </c>
      <c r="C185" s="95"/>
      <c r="D185" s="96">
        <f>D181+D182+D183</f>
        <v>0</v>
      </c>
      <c r="E185" s="96">
        <f t="shared" ref="E185:AH185" si="325">E181+E182+E183</f>
        <v>0</v>
      </c>
      <c r="F185" s="96">
        <f t="shared" si="325"/>
        <v>0</v>
      </c>
      <c r="G185" s="96">
        <f t="shared" si="325"/>
        <v>0</v>
      </c>
      <c r="H185" s="96">
        <f t="shared" si="325"/>
        <v>0</v>
      </c>
      <c r="I185" s="96">
        <f t="shared" si="325"/>
        <v>0</v>
      </c>
      <c r="J185" s="96">
        <f t="shared" si="325"/>
        <v>0</v>
      </c>
      <c r="K185" s="96">
        <f t="shared" si="325"/>
        <v>0</v>
      </c>
      <c r="L185" s="96">
        <f t="shared" si="325"/>
        <v>0</v>
      </c>
      <c r="M185" s="96">
        <f t="shared" si="325"/>
        <v>0</v>
      </c>
      <c r="N185" s="96">
        <f t="shared" si="325"/>
        <v>0</v>
      </c>
      <c r="O185" s="96">
        <f t="shared" si="325"/>
        <v>0</v>
      </c>
      <c r="P185" s="96">
        <f t="shared" si="325"/>
        <v>0</v>
      </c>
      <c r="Q185" s="96">
        <f t="shared" si="325"/>
        <v>0</v>
      </c>
      <c r="R185" s="96">
        <f t="shared" si="325"/>
        <v>0</v>
      </c>
      <c r="S185" s="96">
        <f t="shared" si="325"/>
        <v>0</v>
      </c>
      <c r="T185" s="96">
        <f t="shared" si="325"/>
        <v>0</v>
      </c>
      <c r="U185" s="96">
        <f t="shared" si="325"/>
        <v>0</v>
      </c>
      <c r="V185" s="96">
        <f t="shared" si="325"/>
        <v>0</v>
      </c>
      <c r="W185" s="96">
        <f t="shared" si="325"/>
        <v>0</v>
      </c>
      <c r="X185" s="96">
        <f t="shared" si="325"/>
        <v>0</v>
      </c>
      <c r="Y185" s="96">
        <f t="shared" si="325"/>
        <v>0</v>
      </c>
      <c r="Z185" s="96">
        <f t="shared" si="325"/>
        <v>0</v>
      </c>
      <c r="AA185" s="96">
        <f t="shared" si="325"/>
        <v>0</v>
      </c>
      <c r="AB185" s="96">
        <f t="shared" si="325"/>
        <v>0</v>
      </c>
      <c r="AC185" s="96">
        <f t="shared" si="325"/>
        <v>0</v>
      </c>
      <c r="AD185" s="96">
        <f t="shared" si="325"/>
        <v>0</v>
      </c>
      <c r="AE185" s="96">
        <f t="shared" si="325"/>
        <v>0</v>
      </c>
      <c r="AF185" s="96">
        <f t="shared" si="325"/>
        <v>0</v>
      </c>
      <c r="AG185" s="96">
        <f t="shared" si="325"/>
        <v>0</v>
      </c>
      <c r="AH185" s="96">
        <f t="shared" si="325"/>
        <v>0</v>
      </c>
      <c r="AS185" s="32"/>
      <c r="AT185" s="236"/>
    </row>
    <row r="186" spans="1:73" ht="6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236"/>
    </row>
    <row r="187" spans="1:73" x14ac:dyDescent="0.2">
      <c r="AT187" s="236"/>
    </row>
    <row r="188" spans="1:73" ht="9" customHeight="1" x14ac:dyDescent="0.2">
      <c r="A188" s="32"/>
      <c r="B188" s="32"/>
      <c r="C188" s="274" t="s">
        <v>140</v>
      </c>
      <c r="D188" s="271">
        <f t="shared" ref="D188:AH188" si="326">COUNTIF(Fer,D191)</f>
        <v>0</v>
      </c>
      <c r="E188" s="271">
        <f t="shared" si="326"/>
        <v>0</v>
      </c>
      <c r="F188" s="271">
        <f t="shared" si="326"/>
        <v>0</v>
      </c>
      <c r="G188" s="271">
        <f t="shared" si="326"/>
        <v>0</v>
      </c>
      <c r="H188" s="271">
        <f t="shared" si="326"/>
        <v>0</v>
      </c>
      <c r="I188" s="271">
        <f t="shared" si="326"/>
        <v>0</v>
      </c>
      <c r="J188" s="271">
        <f t="shared" si="326"/>
        <v>0</v>
      </c>
      <c r="K188" s="271">
        <f t="shared" si="326"/>
        <v>0</v>
      </c>
      <c r="L188" s="271">
        <f t="shared" si="326"/>
        <v>0</v>
      </c>
      <c r="M188" s="271">
        <f t="shared" si="326"/>
        <v>0</v>
      </c>
      <c r="N188" s="271">
        <f t="shared" si="326"/>
        <v>0</v>
      </c>
      <c r="O188" s="271">
        <f t="shared" si="326"/>
        <v>0</v>
      </c>
      <c r="P188" s="271">
        <f t="shared" si="326"/>
        <v>0</v>
      </c>
      <c r="Q188" s="271">
        <f t="shared" si="326"/>
        <v>0</v>
      </c>
      <c r="R188" s="271">
        <f t="shared" si="326"/>
        <v>0</v>
      </c>
      <c r="S188" s="271">
        <f t="shared" si="326"/>
        <v>0</v>
      </c>
      <c r="T188" s="271">
        <f t="shared" si="326"/>
        <v>0</v>
      </c>
      <c r="U188" s="271">
        <f t="shared" si="326"/>
        <v>0</v>
      </c>
      <c r="V188" s="271">
        <f t="shared" si="326"/>
        <v>0</v>
      </c>
      <c r="W188" s="271">
        <f t="shared" si="326"/>
        <v>0</v>
      </c>
      <c r="X188" s="271">
        <f t="shared" si="326"/>
        <v>0</v>
      </c>
      <c r="Y188" s="271">
        <f t="shared" si="326"/>
        <v>0</v>
      </c>
      <c r="Z188" s="271">
        <f t="shared" si="326"/>
        <v>0</v>
      </c>
      <c r="AA188" s="271">
        <f t="shared" si="326"/>
        <v>0</v>
      </c>
      <c r="AB188" s="271">
        <f t="shared" si="326"/>
        <v>0</v>
      </c>
      <c r="AC188" s="271">
        <f t="shared" si="326"/>
        <v>0</v>
      </c>
      <c r="AD188" s="271">
        <f t="shared" si="326"/>
        <v>0</v>
      </c>
      <c r="AE188" s="271">
        <f t="shared" si="326"/>
        <v>0</v>
      </c>
      <c r="AF188" s="271">
        <f t="shared" si="326"/>
        <v>0</v>
      </c>
      <c r="AG188" s="271">
        <f t="shared" si="326"/>
        <v>0</v>
      </c>
      <c r="AH188" s="271">
        <f t="shared" si="326"/>
        <v>0</v>
      </c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236"/>
    </row>
    <row r="189" spans="1:73" x14ac:dyDescent="0.2">
      <c r="A189" s="32"/>
      <c r="B189" s="61"/>
      <c r="C189" s="62" t="s">
        <v>70</v>
      </c>
      <c r="D189" s="63" t="str">
        <f>IF(D190="","",IF(WEEKDAY(D190,2)=1,_xlfn.ISOWEEKNUM(D190),""))</f>
        <v/>
      </c>
      <c r="E189" s="64" t="str">
        <f t="shared" ref="E189:AH189" si="327">IF(E190="","",IF(WEEKDAY(E190,2)=1,_xlfn.ISOWEEKNUM(E190),""))</f>
        <v/>
      </c>
      <c r="F189" s="64">
        <f t="shared" si="327"/>
        <v>36</v>
      </c>
      <c r="G189" s="64" t="str">
        <f t="shared" si="327"/>
        <v/>
      </c>
      <c r="H189" s="64" t="str">
        <f t="shared" si="327"/>
        <v/>
      </c>
      <c r="I189" s="64" t="str">
        <f t="shared" si="327"/>
        <v/>
      </c>
      <c r="J189" s="64" t="str">
        <f t="shared" si="327"/>
        <v/>
      </c>
      <c r="K189" s="64" t="str">
        <f t="shared" si="327"/>
        <v/>
      </c>
      <c r="L189" s="64" t="str">
        <f t="shared" si="327"/>
        <v/>
      </c>
      <c r="M189" s="64">
        <f t="shared" si="327"/>
        <v>37</v>
      </c>
      <c r="N189" s="64" t="str">
        <f t="shared" si="327"/>
        <v/>
      </c>
      <c r="O189" s="64" t="str">
        <f t="shared" si="327"/>
        <v/>
      </c>
      <c r="P189" s="64" t="str">
        <f t="shared" si="327"/>
        <v/>
      </c>
      <c r="Q189" s="64" t="str">
        <f t="shared" si="327"/>
        <v/>
      </c>
      <c r="R189" s="64" t="str">
        <f t="shared" si="327"/>
        <v/>
      </c>
      <c r="S189" s="64" t="str">
        <f t="shared" si="327"/>
        <v/>
      </c>
      <c r="T189" s="64">
        <f t="shared" si="327"/>
        <v>38</v>
      </c>
      <c r="U189" s="64" t="str">
        <f t="shared" si="327"/>
        <v/>
      </c>
      <c r="V189" s="64" t="str">
        <f t="shared" si="327"/>
        <v/>
      </c>
      <c r="W189" s="64" t="str">
        <f t="shared" si="327"/>
        <v/>
      </c>
      <c r="X189" s="64" t="str">
        <f t="shared" si="327"/>
        <v/>
      </c>
      <c r="Y189" s="64" t="str">
        <f t="shared" si="327"/>
        <v/>
      </c>
      <c r="Z189" s="64" t="str">
        <f t="shared" si="327"/>
        <v/>
      </c>
      <c r="AA189" s="64">
        <f t="shared" si="327"/>
        <v>39</v>
      </c>
      <c r="AB189" s="64" t="str">
        <f t="shared" si="327"/>
        <v/>
      </c>
      <c r="AC189" s="64" t="str">
        <f t="shared" si="327"/>
        <v/>
      </c>
      <c r="AD189" s="64" t="str">
        <f t="shared" si="327"/>
        <v/>
      </c>
      <c r="AE189" s="64" t="str">
        <f t="shared" si="327"/>
        <v/>
      </c>
      <c r="AF189" s="64" t="str">
        <f t="shared" si="327"/>
        <v/>
      </c>
      <c r="AG189" s="64" t="str">
        <f t="shared" si="327"/>
        <v/>
      </c>
      <c r="AH189" s="76">
        <f t="shared" si="327"/>
        <v>40</v>
      </c>
      <c r="AJ189" s="321" t="s">
        <v>74</v>
      </c>
      <c r="AK189" s="318" t="s">
        <v>22</v>
      </c>
      <c r="AM189" s="316" t="s">
        <v>56</v>
      </c>
      <c r="AN189" s="316" t="s">
        <v>57</v>
      </c>
      <c r="AO189" s="316" t="s">
        <v>58</v>
      </c>
      <c r="AP189" s="316" t="s">
        <v>59</v>
      </c>
      <c r="AQ189" s="316" t="s">
        <v>60</v>
      </c>
      <c r="AR189" s="316"/>
      <c r="AS189" s="32"/>
      <c r="AT189" s="236"/>
    </row>
    <row r="190" spans="1:73" ht="14.25" x14ac:dyDescent="0.2">
      <c r="A190" s="32"/>
      <c r="B190" s="324">
        <f>D190</f>
        <v>43344</v>
      </c>
      <c r="C190" s="325"/>
      <c r="D190" s="42">
        <f>AH154+1</f>
        <v>43344</v>
      </c>
      <c r="E190" s="42">
        <f>D190+1</f>
        <v>43345</v>
      </c>
      <c r="F190" s="42">
        <f t="shared" ref="F190:F191" si="328">E190+1</f>
        <v>43346</v>
      </c>
      <c r="G190" s="42">
        <f t="shared" ref="G190:G191" si="329">F190+1</f>
        <v>43347</v>
      </c>
      <c r="H190" s="42">
        <f t="shared" ref="H190:H191" si="330">G190+1</f>
        <v>43348</v>
      </c>
      <c r="I190" s="42">
        <f t="shared" ref="I190:I191" si="331">H190+1</f>
        <v>43349</v>
      </c>
      <c r="J190" s="42">
        <f t="shared" ref="J190:J191" si="332">I190+1</f>
        <v>43350</v>
      </c>
      <c r="K190" s="42">
        <f t="shared" ref="K190:K191" si="333">J190+1</f>
        <v>43351</v>
      </c>
      <c r="L190" s="42">
        <f t="shared" ref="L190:L191" si="334">K190+1</f>
        <v>43352</v>
      </c>
      <c r="M190" s="42">
        <f t="shared" ref="M190:M191" si="335">L190+1</f>
        <v>43353</v>
      </c>
      <c r="N190" s="42">
        <f t="shared" ref="N190:N191" si="336">M190+1</f>
        <v>43354</v>
      </c>
      <c r="O190" s="42">
        <f t="shared" ref="O190:O191" si="337">N190+1</f>
        <v>43355</v>
      </c>
      <c r="P190" s="42">
        <f t="shared" ref="P190:P191" si="338">O190+1</f>
        <v>43356</v>
      </c>
      <c r="Q190" s="42">
        <f t="shared" ref="Q190:Q191" si="339">P190+1</f>
        <v>43357</v>
      </c>
      <c r="R190" s="42">
        <f t="shared" ref="R190:R191" si="340">Q190+1</f>
        <v>43358</v>
      </c>
      <c r="S190" s="42">
        <f t="shared" ref="S190:S191" si="341">R190+1</f>
        <v>43359</v>
      </c>
      <c r="T190" s="42">
        <f t="shared" ref="T190:T191" si="342">S190+1</f>
        <v>43360</v>
      </c>
      <c r="U190" s="42">
        <f t="shared" ref="U190:U191" si="343">T190+1</f>
        <v>43361</v>
      </c>
      <c r="V190" s="42">
        <f t="shared" ref="V190:V191" si="344">U190+1</f>
        <v>43362</v>
      </c>
      <c r="W190" s="42">
        <f t="shared" ref="W190:W191" si="345">V190+1</f>
        <v>43363</v>
      </c>
      <c r="X190" s="42">
        <f t="shared" ref="X190:X191" si="346">W190+1</f>
        <v>43364</v>
      </c>
      <c r="Y190" s="42">
        <f t="shared" ref="Y190:Y191" si="347">X190+1</f>
        <v>43365</v>
      </c>
      <c r="Z190" s="42">
        <f t="shared" ref="Z190:Z191" si="348">Y190+1</f>
        <v>43366</v>
      </c>
      <c r="AA190" s="42">
        <f t="shared" ref="AA190:AA191" si="349">Z190+1</f>
        <v>43367</v>
      </c>
      <c r="AB190" s="42">
        <f t="shared" ref="AB190:AB191" si="350">AA190+1</f>
        <v>43368</v>
      </c>
      <c r="AC190" s="42">
        <f t="shared" ref="AC190:AC191" si="351">AB190+1</f>
        <v>43369</v>
      </c>
      <c r="AD190" s="42">
        <f t="shared" ref="AD190:AD191" si="352">AC190+1</f>
        <v>43370</v>
      </c>
      <c r="AE190" s="42">
        <f t="shared" ref="AE190:AE191" si="353">AD190+1</f>
        <v>43371</v>
      </c>
      <c r="AF190" s="42">
        <f t="shared" ref="AF190:AF191" si="354">AE190+1</f>
        <v>43372</v>
      </c>
      <c r="AG190" s="42">
        <f t="shared" ref="AG190:AG191" si="355">AF190+1</f>
        <v>43373</v>
      </c>
      <c r="AH190" s="82">
        <f t="shared" ref="AH190:AH191" si="356">AG190+1</f>
        <v>43374</v>
      </c>
      <c r="AJ190" s="322"/>
      <c r="AK190" s="319"/>
      <c r="AM190" s="316"/>
      <c r="AN190" s="316"/>
      <c r="AO190" s="316"/>
      <c r="AP190" s="316"/>
      <c r="AQ190" s="316"/>
      <c r="AR190" s="316"/>
      <c r="AS190" s="32"/>
      <c r="AT190" s="236"/>
      <c r="BS190" s="276" t="s">
        <v>137</v>
      </c>
      <c r="BT190" s="276" t="s">
        <v>138</v>
      </c>
      <c r="BU190" s="278" t="s">
        <v>139</v>
      </c>
    </row>
    <row r="191" spans="1:73" x14ac:dyDescent="0.2">
      <c r="A191" s="32"/>
      <c r="B191" s="4" t="s">
        <v>71</v>
      </c>
      <c r="C191" s="5"/>
      <c r="D191" s="44">
        <f>AH155+1</f>
        <v>43344</v>
      </c>
      <c r="E191" s="44">
        <f>D191+1</f>
        <v>43345</v>
      </c>
      <c r="F191" s="44">
        <f t="shared" si="328"/>
        <v>43346</v>
      </c>
      <c r="G191" s="44">
        <f t="shared" si="329"/>
        <v>43347</v>
      </c>
      <c r="H191" s="44">
        <f t="shared" si="330"/>
        <v>43348</v>
      </c>
      <c r="I191" s="44">
        <f t="shared" si="331"/>
        <v>43349</v>
      </c>
      <c r="J191" s="44">
        <f t="shared" si="332"/>
        <v>43350</v>
      </c>
      <c r="K191" s="44">
        <f t="shared" si="333"/>
        <v>43351</v>
      </c>
      <c r="L191" s="44">
        <f t="shared" si="334"/>
        <v>43352</v>
      </c>
      <c r="M191" s="44">
        <f t="shared" si="335"/>
        <v>43353</v>
      </c>
      <c r="N191" s="44">
        <f t="shared" si="336"/>
        <v>43354</v>
      </c>
      <c r="O191" s="44">
        <f t="shared" si="337"/>
        <v>43355</v>
      </c>
      <c r="P191" s="44">
        <f t="shared" si="338"/>
        <v>43356</v>
      </c>
      <c r="Q191" s="44">
        <f t="shared" si="339"/>
        <v>43357</v>
      </c>
      <c r="R191" s="44">
        <f t="shared" si="340"/>
        <v>43358</v>
      </c>
      <c r="S191" s="44">
        <f t="shared" si="341"/>
        <v>43359</v>
      </c>
      <c r="T191" s="44">
        <f t="shared" si="342"/>
        <v>43360</v>
      </c>
      <c r="U191" s="44">
        <f t="shared" si="343"/>
        <v>43361</v>
      </c>
      <c r="V191" s="44">
        <f t="shared" si="344"/>
        <v>43362</v>
      </c>
      <c r="W191" s="44">
        <f t="shared" si="345"/>
        <v>43363</v>
      </c>
      <c r="X191" s="44">
        <f t="shared" si="346"/>
        <v>43364</v>
      </c>
      <c r="Y191" s="44">
        <f t="shared" si="347"/>
        <v>43365</v>
      </c>
      <c r="Z191" s="44">
        <f t="shared" si="348"/>
        <v>43366</v>
      </c>
      <c r="AA191" s="44">
        <f t="shared" si="349"/>
        <v>43367</v>
      </c>
      <c r="AB191" s="44">
        <f t="shared" si="350"/>
        <v>43368</v>
      </c>
      <c r="AC191" s="44">
        <f t="shared" si="351"/>
        <v>43369</v>
      </c>
      <c r="AD191" s="44">
        <f t="shared" si="352"/>
        <v>43370</v>
      </c>
      <c r="AE191" s="44">
        <f t="shared" si="353"/>
        <v>43371</v>
      </c>
      <c r="AF191" s="44">
        <f t="shared" si="354"/>
        <v>43372</v>
      </c>
      <c r="AG191" s="44">
        <f t="shared" si="355"/>
        <v>43373</v>
      </c>
      <c r="AH191" s="83">
        <f t="shared" si="356"/>
        <v>43374</v>
      </c>
      <c r="AJ191" s="323"/>
      <c r="AK191" s="320"/>
      <c r="AM191" s="317"/>
      <c r="AN191" s="317"/>
      <c r="AO191" s="317"/>
      <c r="AP191" s="317"/>
      <c r="AQ191" s="317"/>
      <c r="AR191" s="317"/>
      <c r="AS191" s="32"/>
      <c r="AT191" s="236"/>
      <c r="AU191" s="1" t="s">
        <v>108</v>
      </c>
      <c r="AV191" s="183" t="s">
        <v>109</v>
      </c>
      <c r="BS191" s="277"/>
      <c r="BT191" s="277"/>
      <c r="BU191" s="279"/>
    </row>
    <row r="192" spans="1:73" ht="15" customHeight="1" x14ac:dyDescent="0.2">
      <c r="A192" s="32"/>
      <c r="B192" s="30" t="s">
        <v>13</v>
      </c>
      <c r="C192" s="40" t="s">
        <v>8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  <c r="AB192" s="70"/>
      <c r="AC192" s="70"/>
      <c r="AD192" s="70"/>
      <c r="AE192" s="70"/>
      <c r="AF192" s="70"/>
      <c r="AG192" s="70"/>
      <c r="AH192" s="80"/>
      <c r="AJ192" s="57">
        <f>COUNTIF(D192:AH192,$H$3)*$M$3+COUNTIF(D192:AH192,$H$4)*$M$4+COUNTIF(D192:AH192,$H$5)*$M$5+COUNTIF(D192:AH192,$P$3)*$Y$3+COUNTIF(D192:AH192,$P$4)*$Y$4+COUNTIF(D192:AH192,$P$5)*$Y$5+COUNTIF(D192:AH192,$AB$3)*$AG$3+COUNTIF(D192:AH192,$AB$4)*$AG$4+COUNTIF(D192:AH192,$AB$5)*$AG$5</f>
        <v>0</v>
      </c>
      <c r="AK192" s="54">
        <f t="shared" ref="AK192:AK202" si="357">COUNTIF(D192:AH192,$AJ$3)*$AK$3</f>
        <v>0</v>
      </c>
      <c r="AM192" s="108">
        <f>COUNTIF(D192:E192,$H$3)*$M$3+COUNTIF(D192:E192,$H$4)*$M$4+COUNTIF(D192:E192,$H$5)*$M$5+COUNTIF(D192:E192,$P$3)*$Y$3+COUNTIF(D192:E192,$P$4)*$Y$4+COUNTIF(D192:E192,$P$5)*$Y$5+COUNTIF(D192:E192,$AB$3)*$AG$3+COUNTIF(D192:E192,$AB$4)*$AG$4+COUNTIF(D192:E192,$AB$5)*$AG$5</f>
        <v>0</v>
      </c>
      <c r="AN192" s="108">
        <f>COUNTIF(F192:L192,$H$3)*$M$3+COUNTIF(F192:L192,$H$4)*$M$4+COUNTIF(F192:L192,$H$5)*$M$5+COUNTIF(F192:L192,$P$3)*$Y$3+COUNTIF(F192:L192,$P$4)*$Y$4+COUNTIF(F192:L192,$P$5)*$Y$5+COUNTIF(F192:L192,$AB$3)*$AG$3+COUNTIF(F192:L192,$AB$4)*$AG$4+COUNTIF(F192:L192,$AB$5)*$AG$5</f>
        <v>0</v>
      </c>
      <c r="AO192" s="109">
        <f>COUNTIF(M192:S192,$H$3)*$M$3+COUNTIF(M192:S192,$H$4)*$M$4+COUNTIF(M192:S192,$H$5)*$M$5+COUNTIF(M192:S192,$P$3)*$Y$3+COUNTIF(M192:S192,$P$4)*$Y$4+COUNTIF(M192:S192,$P$5)*$Y$5+COUNTIF(M192:S192,$AB$3)*$AG$3+COUNTIF(M192:S192,$AB$4)*$AG$4+COUNTIF(M192:S192,$AB$5)*$AG$5</f>
        <v>0</v>
      </c>
      <c r="AP192" s="108">
        <f>COUNTIF(T192:Z192,$H$3)*$M$3+COUNTIF(T192:Z192,$H$4)*$M$4+COUNTIF(T192:Z192,$H$5)*$M$5+COUNTIF(T192:Z192,$P$3)*$Y$3+COUNTIF(T192:Z192,$P$4)*$Y$4+COUNTIF(T192:Z192,$P$5)*$Y$5+COUNTIF(T192:Z192,$AB$3)*$AG$3+COUNTIF(T192:Z192,$AB$4)*$AG$4+COUNTIF(T192:Z192,$AB$5)*$AG$5</f>
        <v>0</v>
      </c>
      <c r="AQ192" s="108">
        <f>COUNTIF(AA192:AG192,$H$3)*$M$3+COUNTIF(AA192:AG192,$H$4)*$M$4+COUNTIF(AA192:AG192,$H$5)*$M$5+COUNTIF(AA192:AG192,$P$3)*$Y$3+COUNTIF(AA192:AG192,$P$4)*$Y$4+COUNTIF(AA192:AG192,$P$5)*$Y$5+COUNTIF(AA192:AG192,$AB$3)*$AG$3+COUNTIF(AA192:AG192,$AB$4)*$AG$4+COUNTIF(AA192:AG192,$AB$5)*$AG$5</f>
        <v>0</v>
      </c>
      <c r="AR192" s="108">
        <f>COUNTIF(AH192,$H$3)*$M$3+COUNTIF(AH192,$H$4)*$M$4+COUNTIF(AH192,$H$5)*$M$5+COUNTIF(AH192,$P$3)*$Y$3+COUNTIF(AH192,$P$4)*$Y$4+COUNTIF(AH192,$P$5)*$Y$5+COUNTIF(AH192,$AB$3)*$AG$3+COUNTIF(AH192,$AB$4)*$AG$4+COUNTIF(AH192,$AB$5)*$AG$5</f>
        <v>0</v>
      </c>
      <c r="AS192" s="32"/>
      <c r="AT192" s="236">
        <f t="shared" si="253"/>
        <v>0</v>
      </c>
      <c r="AU192" s="1">
        <f>COUNTIFS(D192,"*H*")+COUNTIFS(K192,"*H*")+COUNTIFS(R192,"*H*")+COUNTIFS(Y192,"*H*")+COUNTIFS(AF192,"*H*")+COUNTIFS(D192,"*F*")+COUNTIFS(K192,"*F*")+COUNTIFS(R192,"*F*")+COUNTIFS(Y192,"*F*")+COUNTIFS(AF192,"*F*")</f>
        <v>0</v>
      </c>
      <c r="AV192" s="183">
        <f>COUNTIFS(E192,"*H*")+COUNTIFS(L192,"*H*")+COUNTIFS(S192,"*H*")+COUNTIFS(Z192,"*H*")+COUNTIFS(AG192,"*H*")+COUNTIFS(E192,"*F*")+COUNTIFS(L192,"*F*")+COUNTIFS(S192,"*F*")+COUNTIFS(Z192,"*F*")+COUNTIFS(AG192,"*F*")</f>
        <v>0</v>
      </c>
      <c r="BS192" s="262">
        <f>SUMPRODUCT(($D192:$AH192="H1")*(WEEKDAY($D$190:$AH$190)=1))*$M$3+SUMPRODUCT(($D192:$AH192="H2")*(WEEKDAY($D$190:$AH$190)=1))*$M$4+SUMPRODUCT(($D192:$AH192="H3")*(WEEKDAY($D$190:$AH$190)=1))*$M$5+SUMPRODUCT(($D192:$AH192="SHR")*(WEEKDAY($D$190:$AH$190)=1))*$Y$3+SUMPRODUCT(($D192:$AH192="ChJ")*(WEEKDAY($D$190:$AH$190)=1))*$Y$4+SUMPRODUCT(($D192:$AH192="Ch")*(WEEKDAY($D$190:$AH$190)=1))*$Y$5+SUMPRODUCT(($D192:$AH192="Dj1")*(WEEKDAY($D$190:$AH$190)=1))*$AG$3+SUMPRODUCT(($D192:$AH192="Dj2")*(WEEKDAY($D$190:$AH$190)=1))*$AG$4+SUMPRODUCT(($D192:$AH192="Dj3")*(WEEKDAY($D$190:$AH$190)=1))*$AG$5</f>
        <v>0</v>
      </c>
      <c r="BT192" s="262">
        <f>SUMPRODUCT(($D192:$AH192="H1")*(WEEKDAY($D$188:$AH$188)=1))*$M$3+SUMPRODUCT(($D192:$AH192="H2")*(WEEKDAY($D$188:$AH$188)=1))*$M$4+SUMPRODUCT(($D192:$AH192="H3")*(WEEKDAY($D$188:$AH$188)=1))*$M$5+SUMPRODUCT(($D192:$AH192="SHR")*(WEEKDAY($D$188:$AH$188)=1))*$Y$3+SUMPRODUCT(($D192:$AH192="ChJ")*(WEEKDAY($D$188:$AH$188)=1))*$Y$4+SUMPRODUCT(($D192:$AH192="Ch")*(WEEKDAY($D$188:$AH$188)=1))*$Y$5+SUMPRODUCT(($D192:$AH192="Dj1")*(WEEKDAY($D$188:$AH$188)=1))*$AG$3+SUMPRODUCT(($D192:$AH192="Dj2")*(WEEKDAY($D$188:$AH$188)=1))*$AG$4+SUMPRODUCT(($D192:$AH192="Dj3")*(WEEKDAY($D$188:$AH$188)=1))*$AG$5</f>
        <v>0</v>
      </c>
      <c r="BU192" s="262">
        <f>COUNTIF(D192:AH192,$H$3)*$O$3+COUNTIF(D192:AH192,$H$4)*$O$4+COUNTIF(D192:AH192,$H$5)*$O$5+COUNTIF(D192:AH192,$P$3)*$AA$3+COUNTIF(D192:AH192,$P$4)*$AA$4+COUNTIF(D192:AH192,$P$5)*$AA$5+COUNTIF(D192:AH192,$AB$3)*$AI$3+COUNTIF(D192:AH192,$AB$4)*$AI$4+COUNTIF(D192:AH192,$AB$5)*$AI$5</f>
        <v>0</v>
      </c>
    </row>
    <row r="193" spans="1:73" ht="15" customHeight="1" x14ac:dyDescent="0.2">
      <c r="A193" s="32"/>
      <c r="B193" s="30" t="s">
        <v>13</v>
      </c>
      <c r="C193" s="40" t="s">
        <v>2</v>
      </c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  <c r="AB193" s="70"/>
      <c r="AC193" s="70"/>
      <c r="AD193" s="70"/>
      <c r="AE193" s="70"/>
      <c r="AF193" s="70"/>
      <c r="AG193" s="70"/>
      <c r="AH193" s="80"/>
      <c r="AJ193" s="66">
        <f t="shared" ref="AJ193:AJ214" si="358">COUNTIF(D193:AH193,$H$3)*$M$3+COUNTIF(D193:AH193,$H$4)*$M$4+COUNTIF(D193:AH193,$H$5)*$M$5+COUNTIF(D193:AH193,$P$3)*$Y$3+COUNTIF(D193:AH193,$P$4)*$Y$4+COUNTIF(D193:AH193,$P$5)*$Y$5+COUNTIF(D193:AH193,$AB$3)*$AG$3+COUNTIF(D193:AH193,$AB$4)*$AG$4+COUNTIF(D193:AH193,$AB$5)*$AG$5</f>
        <v>0</v>
      </c>
      <c r="AK193" s="55">
        <f t="shared" si="357"/>
        <v>0</v>
      </c>
      <c r="AM193" s="112">
        <f t="shared" ref="AM193:AM202" si="359">COUNTIF(D193:E193,$H$3)*$M$3+COUNTIF(D193:E193,$H$4)*$M$4+COUNTIF(D193:E193,$H$5)*$M$5+COUNTIF(D193:E193,$P$3)*$Y$3+COUNTIF(D193:E193,$P$4)*$Y$4+COUNTIF(D193:E193,$P$5)*$Y$5+COUNTIF(D193:E193,$AB$3)*$AG$3+COUNTIF(D193:E193,$AB$4)*$AG$4+COUNTIF(D193:E193,$AB$5)*$AG$5</f>
        <v>0</v>
      </c>
      <c r="AN193" s="112">
        <f t="shared" ref="AN193:AN202" si="360">COUNTIF(F193:L193,$H$3)*$M$3+COUNTIF(F193:L193,$H$4)*$M$4+COUNTIF(F193:L193,$H$5)*$M$5+COUNTIF(F193:L193,$P$3)*$Y$3+COUNTIF(F193:L193,$P$4)*$Y$4+COUNTIF(F193:L193,$P$5)*$Y$5+COUNTIF(F193:L193,$AB$3)*$AG$3+COUNTIF(F193:L193,$AB$4)*$AG$4+COUNTIF(F193:L193,$AB$5)*$AG$5</f>
        <v>0</v>
      </c>
      <c r="AO193" s="113">
        <f t="shared" ref="AO193:AO202" si="361">COUNTIF(M193:S193,$H$3)*$M$3+COUNTIF(M193:S193,$H$4)*$M$4+COUNTIF(M193:S193,$H$5)*$M$5+COUNTIF(M193:S193,$P$3)*$Y$3+COUNTIF(M193:S193,$P$4)*$Y$4+COUNTIF(M193:S193,$P$5)*$Y$5+COUNTIF(M193:S193,$AB$3)*$AG$3+COUNTIF(M193:S193,$AB$4)*$AG$4+COUNTIF(M193:S193,$AB$5)*$AG$5</f>
        <v>0</v>
      </c>
      <c r="AP193" s="112">
        <f t="shared" ref="AP193:AP202" si="362">COUNTIF(T193:Z193,$H$3)*$M$3+COUNTIF(T193:Z193,$H$4)*$M$4+COUNTIF(T193:Z193,$H$5)*$M$5+COUNTIF(T193:Z193,$P$3)*$Y$3+COUNTIF(T193:Z193,$P$4)*$Y$4+COUNTIF(T193:Z193,$P$5)*$Y$5+COUNTIF(T193:Z193,$AB$3)*$AG$3+COUNTIF(T193:Z193,$AB$4)*$AG$4+COUNTIF(T193:Z193,$AB$5)*$AG$5</f>
        <v>0</v>
      </c>
      <c r="AQ193" s="112">
        <f t="shared" ref="AQ193:AQ202" si="363">COUNTIF(AA193:AG193,$H$3)*$M$3+COUNTIF(AA193:AG193,$H$4)*$M$4+COUNTIF(AA193:AG193,$H$5)*$M$5+COUNTIF(AA193:AG193,$P$3)*$Y$3+COUNTIF(AA193:AG193,$P$4)*$Y$4+COUNTIF(AA193:AG193,$P$5)*$Y$5+COUNTIF(AA193:AG193,$AB$3)*$AG$3+COUNTIF(AA193:AG193,$AB$4)*$AG$4+COUNTIF(AA193:AG193,$AB$5)*$AG$5</f>
        <v>0</v>
      </c>
      <c r="AR193" s="112">
        <f t="shared" ref="AR193:AR202" si="364">COUNTIF(AH193,$H$3)*$M$3+COUNTIF(AH193,$H$4)*$M$4+COUNTIF(AH193,$H$5)*$M$5+COUNTIF(AH193,$P$3)*$Y$3+COUNTIF(AH193,$P$4)*$Y$4+COUNTIF(AH193,$P$5)*$Y$5+COUNTIF(AH193,$AB$3)*$AG$3+COUNTIF(AH193,$AB$4)*$AG$4+COUNTIF(AH193,$AB$5)*$AG$5</f>
        <v>0</v>
      </c>
      <c r="AS193" s="32"/>
      <c r="AT193" s="236">
        <f t="shared" si="253"/>
        <v>0</v>
      </c>
      <c r="AU193" s="1">
        <f t="shared" ref="AU193:AU214" si="365">COUNTIFS(D193,"*H*")+COUNTIFS(K193,"*H*")+COUNTIFS(R193,"*H*")+COUNTIFS(Y193,"*H*")+COUNTIFS(AF193,"*H*")+COUNTIFS(D193,"*F*")+COUNTIFS(K193,"*F*")+COUNTIFS(R193,"*F*")+COUNTIFS(Y193,"*F*")+COUNTIFS(AF193,"*F*")</f>
        <v>0</v>
      </c>
      <c r="AV193" s="183">
        <f t="shared" ref="AV193:AV214" si="366">COUNTIFS(E193,"*H*")+COUNTIFS(L193,"*H*")+COUNTIFS(S193,"*H*")+COUNTIFS(Z193,"*H*")+COUNTIFS(AG193,"*H*")+COUNTIFS(E193,"*F*")+COUNTIFS(L193,"*F*")+COUNTIFS(S193,"*F*")+COUNTIFS(Z193,"*F*")+COUNTIFS(AG193,"*F*")</f>
        <v>0</v>
      </c>
      <c r="BS193" s="264">
        <f>SUMPRODUCT(($D193:$AH193="H1")*(WEEKDAY($D$190:$AH$190)=1))*$M$3+SUMPRODUCT(($D193:$AH193="H2")*(WEEKDAY($D$190:$AH$190)=1))*$M$4+SUMPRODUCT(($D193:$AH193="H3")*(WEEKDAY($D$190:$AH$190)=1))*$M$5+SUMPRODUCT(($D193:$AH193="SHR")*(WEEKDAY($D$190:$AH$190)=1))*$Y$3+SUMPRODUCT(($D193:$AH193="ChJ")*(WEEKDAY($D$190:$AH$190)=1))*$Y$4+SUMPRODUCT(($D193:$AH193="Ch")*(WEEKDAY($D$190:$AH$190)=1))*$Y$5+SUMPRODUCT(($D193:$AH193="Dj1")*(WEEKDAY($D$190:$AH$190)=1))*$AG$3+SUMPRODUCT(($D193:$AH193="Dj2")*(WEEKDAY($D$190:$AH$190)=1))*$AG$4+SUMPRODUCT(($D193:$AH193="Dj3")*(WEEKDAY($D$190:$AH$190)=1))*$AG$5</f>
        <v>0</v>
      </c>
      <c r="BT193" s="264">
        <f t="shared" ref="BT193:BT214" si="367">SUMPRODUCT(($D193:$AH193="H1")*(WEEKDAY($D$188:$AH$188)=1))*$M$3+SUMPRODUCT(($D193:$AH193="H2")*(WEEKDAY($D$188:$AH$188)=1))*$M$4+SUMPRODUCT(($D193:$AH193="H3")*(WEEKDAY($D$188:$AH$188)=1))*$M$5+SUMPRODUCT(($D193:$AH193="SHR")*(WEEKDAY($D$188:$AH$188)=1))*$Y$3+SUMPRODUCT(($D193:$AH193="ChJ")*(WEEKDAY($D$188:$AH$188)=1))*$Y$4+SUMPRODUCT(($D193:$AH193="Ch")*(WEEKDAY($D$188:$AH$188)=1))*$Y$5+SUMPRODUCT(($D193:$AH193="Dj1")*(WEEKDAY($D$188:$AH$188)=1))*$AG$3+SUMPRODUCT(($D193:$AH193="Dj2")*(WEEKDAY($D$188:$AH$188)=1))*$AG$4+SUMPRODUCT(($D193:$AH193="Dj3")*(WEEKDAY($D$188:$AH$188)=1))*$AG$5</f>
        <v>0</v>
      </c>
      <c r="BU193" s="264">
        <f t="shared" ref="BU193:BU214" si="368">COUNTIF(D193:AH193,$H$3)*$O$3+COUNTIF(D193:AH193,$H$4)*$O$4+COUNTIF(D193:AH193,$H$5)*$O$5+COUNTIF(D193:AH193,$P$3)*$AA$3+COUNTIF(D193:AH193,$P$4)*$AA$4+COUNTIF(D193:AH193,$P$5)*$AA$5+COUNTIF(D193:AH193,$AB$3)*$AI$3+COUNTIF(D193:AH193,$AB$4)*$AI$4+COUNTIF(D193:AH193,$AB$5)*$AI$5</f>
        <v>0</v>
      </c>
    </row>
    <row r="194" spans="1:73" ht="15" customHeight="1" x14ac:dyDescent="0.2">
      <c r="A194" s="32"/>
      <c r="B194" s="30" t="s">
        <v>13</v>
      </c>
      <c r="C194" s="40" t="s">
        <v>10</v>
      </c>
      <c r="D194" s="67" t="s">
        <v>22</v>
      </c>
      <c r="E194" s="192" t="s">
        <v>122</v>
      </c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80"/>
      <c r="AJ194" s="66">
        <f t="shared" si="358"/>
        <v>0</v>
      </c>
      <c r="AK194" s="55">
        <f t="shared" si="357"/>
        <v>0.24305555555555555</v>
      </c>
      <c r="AM194" s="112">
        <f t="shared" si="359"/>
        <v>0</v>
      </c>
      <c r="AN194" s="112">
        <f t="shared" si="360"/>
        <v>0</v>
      </c>
      <c r="AO194" s="113">
        <f t="shared" si="361"/>
        <v>0</v>
      </c>
      <c r="AP194" s="112">
        <f t="shared" si="362"/>
        <v>0</v>
      </c>
      <c r="AQ194" s="112">
        <f t="shared" si="363"/>
        <v>0</v>
      </c>
      <c r="AR194" s="112">
        <f t="shared" si="364"/>
        <v>0</v>
      </c>
      <c r="AS194" s="32"/>
      <c r="AT194" s="236">
        <f t="shared" si="253"/>
        <v>0</v>
      </c>
      <c r="AU194" s="1">
        <f t="shared" si="365"/>
        <v>0</v>
      </c>
      <c r="AV194" s="183">
        <f t="shared" si="366"/>
        <v>0</v>
      </c>
      <c r="BS194" s="264">
        <f>SUMPRODUCT(($D194:$AH194="H1")*(WEEKDAY($D$190:$AH$190)=1))*$M$3+SUMPRODUCT(($D194:$AH194="H2")*(WEEKDAY($D$190:$AH$190)=1))*$M$4+SUMPRODUCT(($D194:$AH194="H3")*(WEEKDAY($D$190:$AH$190)=1))*$M$5+SUMPRODUCT(($D194:$AH194="SHR")*(WEEKDAY($D$190:$AH$190)=1))*$Y$3+SUMPRODUCT(($D194:$AH194="ChJ")*(WEEKDAY($D$190:$AH$190)=1))*$Y$4+SUMPRODUCT(($D194:$AH194="Ch")*(WEEKDAY($D$190:$AH$190)=1))*$Y$5+SUMPRODUCT(($D194:$AH194="Dj1")*(WEEKDAY($D$190:$AH$190)=1))*$AG$3+SUMPRODUCT(($D194:$AH194="Dj2")*(WEEKDAY($D$190:$AH$190)=1))*$AG$4+SUMPRODUCT(($D194:$AH194="Dj3")*(WEEKDAY($D$190:$AH$190)=1))*$AG$5</f>
        <v>0</v>
      </c>
      <c r="BT194" s="264">
        <f t="shared" si="367"/>
        <v>0</v>
      </c>
      <c r="BU194" s="264">
        <f t="shared" si="368"/>
        <v>0</v>
      </c>
    </row>
    <row r="195" spans="1:73" ht="15" customHeight="1" x14ac:dyDescent="0.2">
      <c r="A195" s="32"/>
      <c r="B195" s="30" t="s">
        <v>12</v>
      </c>
      <c r="C195" s="40" t="s">
        <v>4</v>
      </c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  <c r="AB195" s="70"/>
      <c r="AC195" s="70"/>
      <c r="AD195" s="70"/>
      <c r="AE195" s="70"/>
      <c r="AF195" s="70"/>
      <c r="AG195" s="70"/>
      <c r="AH195" s="80"/>
      <c r="AJ195" s="66">
        <f t="shared" si="358"/>
        <v>0</v>
      </c>
      <c r="AK195" s="55">
        <f t="shared" si="357"/>
        <v>0</v>
      </c>
      <c r="AM195" s="112">
        <f t="shared" si="359"/>
        <v>0</v>
      </c>
      <c r="AN195" s="112">
        <f t="shared" si="360"/>
        <v>0</v>
      </c>
      <c r="AO195" s="113">
        <f t="shared" si="361"/>
        <v>0</v>
      </c>
      <c r="AP195" s="112">
        <f t="shared" si="362"/>
        <v>0</v>
      </c>
      <c r="AQ195" s="112">
        <f t="shared" si="363"/>
        <v>0</v>
      </c>
      <c r="AR195" s="112">
        <f t="shared" si="364"/>
        <v>0</v>
      </c>
      <c r="AS195" s="32"/>
      <c r="AT195" s="236">
        <f t="shared" si="253"/>
        <v>0</v>
      </c>
      <c r="AU195" s="1">
        <f t="shared" si="365"/>
        <v>0</v>
      </c>
      <c r="AV195" s="183">
        <f t="shared" si="366"/>
        <v>0</v>
      </c>
      <c r="BS195" s="264">
        <f t="shared" ref="BS195:BS209" si="369">SUMPRODUCT(($D195:$AH195="H1")*(WEEKDAY($D$190:$AH$190)=1))*$M$3+SUMPRODUCT(($D195:$AH195="H2")*(WEEKDAY($D$190:$AH$190)=1))*$M$4+SUMPRODUCT(($D195:$AH195="H3")*(WEEKDAY($D$190:$AH$190)=1))*$M$5+SUMPRODUCT(($D195:$AH195="SHR")*(WEEKDAY($D$190:$AH$190)=1))*$Y$3+SUMPRODUCT(($D195:$AH195="ChJ")*(WEEKDAY($D$190:$AH$190)=1))*$Y$4+SUMPRODUCT(($D195:$AH195="Ch")*(WEEKDAY($D$190:$AH$190)=1))*$Y$5+SUMPRODUCT(($D195:$AH195="Dj1")*(WEEKDAY($D$190:$AH$190)=1))*$AG$3+SUMPRODUCT(($D195:$AH195="Dj2")*(WEEKDAY($D$190:$AH$190)=1))*$AG$4+SUMPRODUCT(($D195:$AH195="Dj3")*(WEEKDAY($D$190:$AH$190)=1))*$AG$5</f>
        <v>0</v>
      </c>
      <c r="BT195" s="264">
        <f t="shared" si="367"/>
        <v>0</v>
      </c>
      <c r="BU195" s="264">
        <f t="shared" si="368"/>
        <v>0</v>
      </c>
    </row>
    <row r="196" spans="1:73" ht="15" customHeight="1" x14ac:dyDescent="0.2">
      <c r="A196" s="32"/>
      <c r="B196" s="30" t="s">
        <v>12</v>
      </c>
      <c r="C196" s="40" t="s">
        <v>6</v>
      </c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80"/>
      <c r="AJ196" s="66">
        <f t="shared" si="358"/>
        <v>0</v>
      </c>
      <c r="AK196" s="55">
        <f t="shared" si="357"/>
        <v>0</v>
      </c>
      <c r="AM196" s="112">
        <f t="shared" si="359"/>
        <v>0</v>
      </c>
      <c r="AN196" s="112">
        <f t="shared" si="360"/>
        <v>0</v>
      </c>
      <c r="AO196" s="113">
        <f t="shared" si="361"/>
        <v>0</v>
      </c>
      <c r="AP196" s="112">
        <f t="shared" si="362"/>
        <v>0</v>
      </c>
      <c r="AQ196" s="112">
        <f t="shared" si="363"/>
        <v>0</v>
      </c>
      <c r="AR196" s="112">
        <f t="shared" si="364"/>
        <v>0</v>
      </c>
      <c r="AS196" s="32"/>
      <c r="AT196" s="236">
        <f t="shared" si="253"/>
        <v>0</v>
      </c>
      <c r="AU196" s="1">
        <f t="shared" si="365"/>
        <v>0</v>
      </c>
      <c r="AV196" s="183">
        <f t="shared" si="366"/>
        <v>0</v>
      </c>
      <c r="BS196" s="264">
        <f t="shared" si="369"/>
        <v>0</v>
      </c>
      <c r="BT196" s="264">
        <f t="shared" si="367"/>
        <v>0</v>
      </c>
      <c r="BU196" s="264">
        <f t="shared" si="368"/>
        <v>0</v>
      </c>
    </row>
    <row r="197" spans="1:73" ht="15" customHeight="1" x14ac:dyDescent="0.2">
      <c r="A197" s="32"/>
      <c r="B197" s="210" t="s">
        <v>13</v>
      </c>
      <c r="C197" s="211" t="s">
        <v>11</v>
      </c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80"/>
      <c r="AJ197" s="66">
        <f t="shared" si="358"/>
        <v>0</v>
      </c>
      <c r="AK197" s="55">
        <f t="shared" si="357"/>
        <v>0</v>
      </c>
      <c r="AM197" s="112">
        <f t="shared" si="359"/>
        <v>0</v>
      </c>
      <c r="AN197" s="112">
        <f t="shared" si="360"/>
        <v>0</v>
      </c>
      <c r="AO197" s="113">
        <f t="shared" si="361"/>
        <v>0</v>
      </c>
      <c r="AP197" s="112">
        <f t="shared" si="362"/>
        <v>0</v>
      </c>
      <c r="AQ197" s="112">
        <f t="shared" si="363"/>
        <v>0</v>
      </c>
      <c r="AR197" s="112">
        <f t="shared" si="364"/>
        <v>0</v>
      </c>
      <c r="AS197" s="32"/>
      <c r="AT197" s="236">
        <f t="shared" si="253"/>
        <v>0</v>
      </c>
      <c r="AU197" s="1">
        <f t="shared" si="365"/>
        <v>0</v>
      </c>
      <c r="AV197" s="183">
        <f t="shared" si="366"/>
        <v>0</v>
      </c>
      <c r="BS197" s="264">
        <f t="shared" si="369"/>
        <v>0</v>
      </c>
      <c r="BT197" s="264">
        <f t="shared" si="367"/>
        <v>0</v>
      </c>
      <c r="BU197" s="264">
        <f t="shared" si="368"/>
        <v>0</v>
      </c>
    </row>
    <row r="198" spans="1:73" ht="15" customHeight="1" x14ac:dyDescent="0.2">
      <c r="A198" s="32"/>
      <c r="B198" s="210" t="s">
        <v>13</v>
      </c>
      <c r="C198" s="211" t="s">
        <v>9</v>
      </c>
      <c r="D198" s="67" t="s">
        <v>22</v>
      </c>
      <c r="E198" s="192" t="s">
        <v>122</v>
      </c>
      <c r="F198" s="67" t="s">
        <v>22</v>
      </c>
      <c r="G198" s="67" t="s">
        <v>22</v>
      </c>
      <c r="H198" s="67" t="s">
        <v>22</v>
      </c>
      <c r="I198" s="67" t="s">
        <v>22</v>
      </c>
      <c r="J198" s="67" t="s">
        <v>22</v>
      </c>
      <c r="K198" s="67" t="s">
        <v>22</v>
      </c>
      <c r="L198" s="192" t="s">
        <v>122</v>
      </c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80"/>
      <c r="AJ198" s="66">
        <f t="shared" si="358"/>
        <v>0</v>
      </c>
      <c r="AK198" s="55">
        <f t="shared" si="357"/>
        <v>1.7013888888888888</v>
      </c>
      <c r="AM198" s="112">
        <f t="shared" si="359"/>
        <v>0</v>
      </c>
      <c r="AN198" s="112">
        <f t="shared" si="360"/>
        <v>0</v>
      </c>
      <c r="AO198" s="113">
        <f t="shared" si="361"/>
        <v>0</v>
      </c>
      <c r="AP198" s="112">
        <f t="shared" si="362"/>
        <v>0</v>
      </c>
      <c r="AQ198" s="112">
        <f t="shared" si="363"/>
        <v>0</v>
      </c>
      <c r="AR198" s="112">
        <f t="shared" si="364"/>
        <v>0</v>
      </c>
      <c r="AS198" s="32"/>
      <c r="AT198" s="236">
        <f t="shared" si="253"/>
        <v>0</v>
      </c>
      <c r="AU198" s="1">
        <f t="shared" si="365"/>
        <v>0</v>
      </c>
      <c r="AV198" s="183">
        <f t="shared" si="366"/>
        <v>0</v>
      </c>
      <c r="BS198" s="264">
        <f t="shared" si="369"/>
        <v>0</v>
      </c>
      <c r="BT198" s="264">
        <f t="shared" si="367"/>
        <v>0</v>
      </c>
      <c r="BU198" s="264">
        <f t="shared" si="368"/>
        <v>0</v>
      </c>
    </row>
    <row r="199" spans="1:73" ht="15" customHeight="1" x14ac:dyDescent="0.2">
      <c r="A199" s="32"/>
      <c r="B199" s="210" t="s">
        <v>12</v>
      </c>
      <c r="C199" s="211" t="s">
        <v>7</v>
      </c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80"/>
      <c r="AJ199" s="66">
        <f t="shared" si="358"/>
        <v>0</v>
      </c>
      <c r="AK199" s="55">
        <f t="shared" si="357"/>
        <v>0</v>
      </c>
      <c r="AM199" s="112">
        <f t="shared" si="359"/>
        <v>0</v>
      </c>
      <c r="AN199" s="112">
        <f t="shared" si="360"/>
        <v>0</v>
      </c>
      <c r="AO199" s="113">
        <f t="shared" si="361"/>
        <v>0</v>
      </c>
      <c r="AP199" s="112">
        <f t="shared" si="362"/>
        <v>0</v>
      </c>
      <c r="AQ199" s="112">
        <f t="shared" si="363"/>
        <v>0</v>
      </c>
      <c r="AR199" s="112">
        <f t="shared" si="364"/>
        <v>0</v>
      </c>
      <c r="AS199" s="32"/>
      <c r="AT199" s="236">
        <f t="shared" si="253"/>
        <v>0</v>
      </c>
      <c r="AU199" s="1">
        <f t="shared" si="365"/>
        <v>0</v>
      </c>
      <c r="AV199" s="183">
        <f t="shared" si="366"/>
        <v>0</v>
      </c>
      <c r="BS199" s="264">
        <f t="shared" si="369"/>
        <v>0</v>
      </c>
      <c r="BT199" s="264">
        <f t="shared" si="367"/>
        <v>0</v>
      </c>
      <c r="BU199" s="264">
        <f t="shared" si="368"/>
        <v>0</v>
      </c>
    </row>
    <row r="200" spans="1:73" ht="15" customHeight="1" x14ac:dyDescent="0.2">
      <c r="A200" s="32"/>
      <c r="B200" s="210" t="s">
        <v>12</v>
      </c>
      <c r="C200" s="211" t="s">
        <v>5</v>
      </c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192" t="s">
        <v>122</v>
      </c>
      <c r="Z200" s="192" t="s">
        <v>122</v>
      </c>
      <c r="AA200" s="67" t="s">
        <v>22</v>
      </c>
      <c r="AB200" s="67" t="s">
        <v>22</v>
      </c>
      <c r="AC200" s="67" t="s">
        <v>22</v>
      </c>
      <c r="AD200" s="67" t="s">
        <v>22</v>
      </c>
      <c r="AE200" s="67" t="s">
        <v>22</v>
      </c>
      <c r="AF200" s="67" t="s">
        <v>22</v>
      </c>
      <c r="AG200" s="192" t="s">
        <v>122</v>
      </c>
      <c r="AH200" s="80"/>
      <c r="AJ200" s="66">
        <f t="shared" si="358"/>
        <v>0</v>
      </c>
      <c r="AK200" s="55">
        <f t="shared" si="357"/>
        <v>1.4583333333333333</v>
      </c>
      <c r="AM200" s="112">
        <f t="shared" si="359"/>
        <v>0</v>
      </c>
      <c r="AN200" s="112">
        <f t="shared" si="360"/>
        <v>0</v>
      </c>
      <c r="AO200" s="113">
        <f t="shared" si="361"/>
        <v>0</v>
      </c>
      <c r="AP200" s="112">
        <f t="shared" si="362"/>
        <v>0</v>
      </c>
      <c r="AQ200" s="112">
        <f t="shared" si="363"/>
        <v>0</v>
      </c>
      <c r="AR200" s="112">
        <f t="shared" si="364"/>
        <v>0</v>
      </c>
      <c r="AS200" s="32"/>
      <c r="AT200" s="236">
        <f t="shared" si="253"/>
        <v>0</v>
      </c>
      <c r="AU200" s="1">
        <f t="shared" si="365"/>
        <v>0</v>
      </c>
      <c r="AV200" s="183">
        <f t="shared" si="366"/>
        <v>0</v>
      </c>
      <c r="BS200" s="264">
        <f t="shared" si="369"/>
        <v>0</v>
      </c>
      <c r="BT200" s="264">
        <f t="shared" si="367"/>
        <v>0</v>
      </c>
      <c r="BU200" s="264">
        <f t="shared" si="368"/>
        <v>0</v>
      </c>
    </row>
    <row r="201" spans="1:73" ht="15" customHeight="1" x14ac:dyDescent="0.2">
      <c r="A201" s="32"/>
      <c r="B201" s="210" t="s">
        <v>12</v>
      </c>
      <c r="C201" s="211" t="s">
        <v>1</v>
      </c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80"/>
      <c r="AJ201" s="66">
        <f>COUNTIF(D201:AH201,$H$3)*$M$3+COUNTIF(D201:AH201,$H$4)*$M$4+COUNTIF(D201:AH201,$H$5)*$M$5+COUNTIF(D201:AH201,$P$3)*$Y$3+COUNTIF(D201:AH201,$P$4)*$Y$4+COUNTIF(D201:AH201,$P$5)*$Y$5+COUNTIF(D201:AH201,$AB$3)*$AG$3+COUNTIF(D201:AH201,$AB$4)*$AG$4+COUNTIF(D201:AH201,$AB$5)*$AG$5</f>
        <v>0</v>
      </c>
      <c r="AK201" s="55">
        <f t="shared" si="357"/>
        <v>0</v>
      </c>
      <c r="AM201" s="112">
        <f t="shared" si="359"/>
        <v>0</v>
      </c>
      <c r="AN201" s="112">
        <f t="shared" si="360"/>
        <v>0</v>
      </c>
      <c r="AO201" s="113">
        <f t="shared" si="361"/>
        <v>0</v>
      </c>
      <c r="AP201" s="112">
        <f t="shared" si="362"/>
        <v>0</v>
      </c>
      <c r="AQ201" s="112">
        <f>COUNTIF(AA201:AG201,$H$3)*$M$3+COUNTIF(AA201:AG201,$H$4)*$M$4+COUNTIF(AA201:AG201,$H$5)*$M$5+COUNTIF(AA201:AG201,$P$3)*$Y$3+COUNTIF(AA201:AG201,$P$4)*$Y$4+COUNTIF(AA201:AG201,$P$5)*$Y$5+COUNTIF(AA201:AG201,$AB$3)*$AG$3+COUNTIF(AA201:AG201,$AB$4)*$AG$4+COUNTIF(AA201:AG201,$AB$5)*$AG$5</f>
        <v>0</v>
      </c>
      <c r="AR201" s="112">
        <f t="shared" si="364"/>
        <v>0</v>
      </c>
      <c r="AS201" s="32"/>
      <c r="AT201" s="236">
        <f t="shared" si="253"/>
        <v>0</v>
      </c>
      <c r="AU201" s="1">
        <f t="shared" si="365"/>
        <v>0</v>
      </c>
      <c r="AV201" s="183">
        <f t="shared" si="366"/>
        <v>0</v>
      </c>
      <c r="BS201" s="265">
        <f t="shared" si="369"/>
        <v>0</v>
      </c>
      <c r="BT201" s="265">
        <f t="shared" si="367"/>
        <v>0</v>
      </c>
      <c r="BU201" s="265">
        <f t="shared" si="368"/>
        <v>0</v>
      </c>
    </row>
    <row r="202" spans="1:73" ht="15" customHeight="1" x14ac:dyDescent="0.2">
      <c r="A202" s="32"/>
      <c r="B202" s="30"/>
      <c r="C202" s="4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  <c r="AB202" s="70"/>
      <c r="AC202" s="70"/>
      <c r="AD202" s="70"/>
      <c r="AE202" s="70"/>
      <c r="AF202" s="70"/>
      <c r="AG202" s="70"/>
      <c r="AH202" s="80"/>
      <c r="AJ202" s="58">
        <f t="shared" si="358"/>
        <v>0</v>
      </c>
      <c r="AK202" s="56">
        <f t="shared" si="357"/>
        <v>0</v>
      </c>
      <c r="AM202" s="116">
        <f t="shared" si="359"/>
        <v>0</v>
      </c>
      <c r="AN202" s="116">
        <f t="shared" si="360"/>
        <v>0</v>
      </c>
      <c r="AO202" s="117">
        <f t="shared" si="361"/>
        <v>0</v>
      </c>
      <c r="AP202" s="116">
        <f t="shared" si="362"/>
        <v>0</v>
      </c>
      <c r="AQ202" s="116">
        <f t="shared" si="363"/>
        <v>0</v>
      </c>
      <c r="AR202" s="116">
        <f t="shared" si="364"/>
        <v>0</v>
      </c>
      <c r="AS202" s="32"/>
      <c r="AT202" s="236">
        <f t="shared" si="253"/>
        <v>0</v>
      </c>
      <c r="AU202" s="1">
        <f t="shared" si="365"/>
        <v>0</v>
      </c>
      <c r="AV202" s="183">
        <f t="shared" si="366"/>
        <v>0</v>
      </c>
    </row>
    <row r="203" spans="1:73" x14ac:dyDescent="0.2">
      <c r="A203" s="32"/>
      <c r="B203" s="4"/>
      <c r="C203" s="52" t="s">
        <v>75</v>
      </c>
      <c r="D203" s="103">
        <f>COUNTIF(D192:D202,$H$3)+COUNTIF(D192:D202,$H$4)+COUNTIF(D192:D202,$H$5)+COUNTIF(D192:D202,$P$3)+COUNTIF(D192:D202,$P$4)+COUNTIF(D192:D202,$P$5)+COUNTIF(D192:D202,$AB$3)+COUNTIF(D192:D202,$AB$4)+COUNTIF(D192:D202,$AB$5)</f>
        <v>0</v>
      </c>
      <c r="E203" s="103">
        <f t="shared" ref="E203:AH203" si="370">COUNTIF(E192:E202,$H$3)+COUNTIF(E192:E202,$H$4)+COUNTIF(E192:E202,$H$5)+COUNTIF(E192:E202,$P$3)+COUNTIF(E192:E202,$P$4)+COUNTIF(E192:E202,$P$5)+COUNTIF(E192:E202,$AB$3)+COUNTIF(E192:E202,$AB$4)+COUNTIF(E192:E202,$AB$5)</f>
        <v>0</v>
      </c>
      <c r="F203" s="103">
        <f t="shared" si="370"/>
        <v>0</v>
      </c>
      <c r="G203" s="103">
        <f t="shared" si="370"/>
        <v>0</v>
      </c>
      <c r="H203" s="103">
        <f t="shared" si="370"/>
        <v>0</v>
      </c>
      <c r="I203" s="103">
        <f t="shared" si="370"/>
        <v>0</v>
      </c>
      <c r="J203" s="103">
        <f t="shared" si="370"/>
        <v>0</v>
      </c>
      <c r="K203" s="103">
        <f t="shared" si="370"/>
        <v>0</v>
      </c>
      <c r="L203" s="103">
        <f t="shared" si="370"/>
        <v>0</v>
      </c>
      <c r="M203" s="103">
        <f t="shared" si="370"/>
        <v>0</v>
      </c>
      <c r="N203" s="103">
        <f t="shared" si="370"/>
        <v>0</v>
      </c>
      <c r="O203" s="103">
        <f t="shared" si="370"/>
        <v>0</v>
      </c>
      <c r="P203" s="103">
        <f t="shared" si="370"/>
        <v>0</v>
      </c>
      <c r="Q203" s="103">
        <f t="shared" si="370"/>
        <v>0</v>
      </c>
      <c r="R203" s="103">
        <f t="shared" si="370"/>
        <v>0</v>
      </c>
      <c r="S203" s="103">
        <f t="shared" si="370"/>
        <v>0</v>
      </c>
      <c r="T203" s="103">
        <f t="shared" si="370"/>
        <v>0</v>
      </c>
      <c r="U203" s="103">
        <f t="shared" si="370"/>
        <v>0</v>
      </c>
      <c r="V203" s="103">
        <f t="shared" si="370"/>
        <v>0</v>
      </c>
      <c r="W203" s="103">
        <f t="shared" si="370"/>
        <v>0</v>
      </c>
      <c r="X203" s="103">
        <f t="shared" si="370"/>
        <v>0</v>
      </c>
      <c r="Y203" s="103">
        <f t="shared" si="370"/>
        <v>0</v>
      </c>
      <c r="Z203" s="103">
        <f t="shared" si="370"/>
        <v>0</v>
      </c>
      <c r="AA203" s="103">
        <f t="shared" si="370"/>
        <v>0</v>
      </c>
      <c r="AB203" s="103">
        <f t="shared" si="370"/>
        <v>0</v>
      </c>
      <c r="AC203" s="103">
        <f t="shared" si="370"/>
        <v>0</v>
      </c>
      <c r="AD203" s="103">
        <f t="shared" si="370"/>
        <v>0</v>
      </c>
      <c r="AE203" s="103">
        <f t="shared" si="370"/>
        <v>0</v>
      </c>
      <c r="AF203" s="103">
        <f t="shared" si="370"/>
        <v>0</v>
      </c>
      <c r="AG203" s="103">
        <f t="shared" si="370"/>
        <v>0</v>
      </c>
      <c r="AH203" s="103">
        <f t="shared" si="370"/>
        <v>0</v>
      </c>
      <c r="AM203" s="119"/>
      <c r="AN203" s="119"/>
      <c r="AO203" s="119"/>
      <c r="AP203" s="119"/>
      <c r="AQ203" s="119"/>
      <c r="AR203" s="119"/>
      <c r="AS203" s="32"/>
      <c r="AT203" s="236"/>
      <c r="AU203" s="1"/>
      <c r="AV203" s="183"/>
    </row>
    <row r="204" spans="1:73" x14ac:dyDescent="0.2">
      <c r="A204" s="32"/>
      <c r="B204" s="4"/>
      <c r="C204" s="52" t="s">
        <v>76</v>
      </c>
      <c r="D204" s="103">
        <f>COUNTIF(D192:D202,$AJ$3)</f>
        <v>2</v>
      </c>
      <c r="E204" s="103">
        <f t="shared" ref="E204:AH204" si="371">COUNTIF(E192:E202,$AJ$3)</f>
        <v>0</v>
      </c>
      <c r="F204" s="103">
        <f t="shared" si="371"/>
        <v>1</v>
      </c>
      <c r="G204" s="103">
        <f t="shared" si="371"/>
        <v>1</v>
      </c>
      <c r="H204" s="103">
        <f t="shared" si="371"/>
        <v>1</v>
      </c>
      <c r="I204" s="103">
        <f t="shared" si="371"/>
        <v>1</v>
      </c>
      <c r="J204" s="103">
        <f t="shared" si="371"/>
        <v>1</v>
      </c>
      <c r="K204" s="103">
        <f t="shared" si="371"/>
        <v>1</v>
      </c>
      <c r="L204" s="103">
        <f t="shared" si="371"/>
        <v>0</v>
      </c>
      <c r="M204" s="103">
        <f t="shared" si="371"/>
        <v>0</v>
      </c>
      <c r="N204" s="103">
        <f t="shared" si="371"/>
        <v>0</v>
      </c>
      <c r="O204" s="103">
        <f t="shared" si="371"/>
        <v>0</v>
      </c>
      <c r="P204" s="103">
        <f t="shared" si="371"/>
        <v>0</v>
      </c>
      <c r="Q204" s="103">
        <f t="shared" si="371"/>
        <v>0</v>
      </c>
      <c r="R204" s="103">
        <f t="shared" si="371"/>
        <v>0</v>
      </c>
      <c r="S204" s="103">
        <f t="shared" si="371"/>
        <v>0</v>
      </c>
      <c r="T204" s="103">
        <f t="shared" si="371"/>
        <v>0</v>
      </c>
      <c r="U204" s="103">
        <f t="shared" si="371"/>
        <v>0</v>
      </c>
      <c r="V204" s="103">
        <f t="shared" si="371"/>
        <v>0</v>
      </c>
      <c r="W204" s="103">
        <f t="shared" si="371"/>
        <v>0</v>
      </c>
      <c r="X204" s="103">
        <f t="shared" si="371"/>
        <v>0</v>
      </c>
      <c r="Y204" s="103">
        <f t="shared" si="371"/>
        <v>0</v>
      </c>
      <c r="Z204" s="103">
        <f t="shared" si="371"/>
        <v>0</v>
      </c>
      <c r="AA204" s="103">
        <f t="shared" si="371"/>
        <v>1</v>
      </c>
      <c r="AB204" s="103">
        <f t="shared" si="371"/>
        <v>1</v>
      </c>
      <c r="AC204" s="103">
        <f t="shared" si="371"/>
        <v>1</v>
      </c>
      <c r="AD204" s="103">
        <f t="shared" si="371"/>
        <v>1</v>
      </c>
      <c r="AE204" s="103">
        <f t="shared" si="371"/>
        <v>1</v>
      </c>
      <c r="AF204" s="103">
        <f t="shared" si="371"/>
        <v>1</v>
      </c>
      <c r="AG204" s="103">
        <f t="shared" si="371"/>
        <v>0</v>
      </c>
      <c r="AH204" s="103">
        <f t="shared" si="371"/>
        <v>0</v>
      </c>
      <c r="AM204" s="119"/>
      <c r="AN204" s="119"/>
      <c r="AO204" s="119"/>
      <c r="AP204" s="119"/>
      <c r="AQ204" s="119"/>
      <c r="AR204" s="119"/>
      <c r="AS204" s="32"/>
      <c r="AT204" s="236"/>
      <c r="AU204" s="1"/>
      <c r="AV204" s="183"/>
    </row>
    <row r="205" spans="1:73" x14ac:dyDescent="0.2">
      <c r="A205" s="32"/>
      <c r="B205" s="4" t="s">
        <v>72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M205" s="119"/>
      <c r="AN205" s="119"/>
      <c r="AO205" s="119"/>
      <c r="AP205" s="119"/>
      <c r="AQ205" s="119"/>
      <c r="AR205" s="119"/>
      <c r="AS205" s="32"/>
      <c r="AT205" s="236"/>
      <c r="AU205" s="1"/>
      <c r="AV205" s="183"/>
    </row>
    <row r="206" spans="1:73" ht="15" customHeight="1" x14ac:dyDescent="0.2">
      <c r="A206" s="32"/>
      <c r="B206" s="28" t="s">
        <v>12</v>
      </c>
      <c r="C206" s="29" t="s">
        <v>26</v>
      </c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  <c r="AB206" s="70"/>
      <c r="AC206" s="70"/>
      <c r="AD206" s="70"/>
      <c r="AE206" s="70"/>
      <c r="AF206" s="70"/>
      <c r="AG206" s="70"/>
      <c r="AH206" s="80"/>
      <c r="AJ206" s="57">
        <f>COUNTIF(D206:AH206,$H$3)*$M$3+COUNTIF(D206:AH206,$H$4)*$M$4+COUNTIF(D206:AH206,$H$5)*$M$5+COUNTIF(D206:AH206,$P$3)*$Y$3+COUNTIF(D206:AH206,$P$4)*$Y$4+COUNTIF(D206:AH206,$P$5)*$Y$5+COUNTIF(D206:AH206,$AB$3)*$AG$3+COUNTIF(D206:AH206,$AB$4)*$AG$4+COUNTIF(D206:AH206,$AB$5)*$AG$5</f>
        <v>0</v>
      </c>
      <c r="AK206" s="54">
        <f>COUNTIF(D206:AH206,$AJ$3)*$AK$3</f>
        <v>0</v>
      </c>
      <c r="AM206" s="108">
        <f>COUNTIF(D206:E206,$H$3)*$M$3+COUNTIF(D206:E206,$H$4)*$M$4+COUNTIF(D206:E206,$H$5)*$M$5+COUNTIF(D206:E206,$P$3)*$Y$3+COUNTIF(D206:E206,$P$4)*$Y$4+COUNTIF(D206:E206,$P$5)*$Y$5+COUNTIF(D206:E206,$AB$3)*$AG$3+COUNTIF(D206:E206,$AB$4)*$AG$4+COUNTIF(D206:E206,$AB$5)*$AG$5</f>
        <v>0</v>
      </c>
      <c r="AN206" s="108">
        <f>COUNTIF(F206:L206,$H$3)*$M$3+COUNTIF(F206:L206,$H$4)*$M$4+COUNTIF(F206:L206,$H$5)*$M$5+COUNTIF(F206:L206,$P$3)*$Y$3+COUNTIF(F206:L206,$P$4)*$Y$4+COUNTIF(F206:L206,$P$5)*$Y$5+COUNTIF(F206:L206,$AB$3)*$AG$3+COUNTIF(F206:L206,$AB$4)*$AG$4+COUNTIF(F206:L206,$AB$5)*$AG$5</f>
        <v>0</v>
      </c>
      <c r="AO206" s="109">
        <f>COUNTIF(M206:S206,$H$3)*$M$3+COUNTIF(M206:S206,$H$4)*$M$4+COUNTIF(M206:S206,$H$5)*$M$5+COUNTIF(M206:S206,$P$3)*$Y$3+COUNTIF(M206:S206,$P$4)*$Y$4+COUNTIF(M206:S206,$P$5)*$Y$5+COUNTIF(M206:S206,$AB$3)*$AG$3+COUNTIF(M206:S206,$AB$4)*$AG$4+COUNTIF(M206:S206,$AB$5)*$AG$5</f>
        <v>0</v>
      </c>
      <c r="AP206" s="108">
        <f>COUNTIF(T206:Z206,$H$3)*$M$3+COUNTIF(T206:Z206,$H$4)*$M$4+COUNTIF(T206:Z206,$H$5)*$M$5+COUNTIF(T206:Z206,$P$3)*$Y$3+COUNTIF(T206:Z206,$P$4)*$Y$4+COUNTIF(T206:Z206,$P$5)*$Y$5+COUNTIF(T206:Z206,$AB$3)*$AG$3+COUNTIF(T206:Z206,$AB$4)*$AG$4+COUNTIF(T206:Z206,$AB$5)*$AG$5</f>
        <v>0</v>
      </c>
      <c r="AQ206" s="108">
        <f>COUNTIF(AA206:AG206,$H$3)*$M$3+COUNTIF(AA206:AG206,$H$4)*$M$4+COUNTIF(AA206:AG206,$H$5)*$M$5+COUNTIF(AA206:AG206,$P$3)*$Y$3+COUNTIF(AA206:AG206,$P$4)*$Y$4+COUNTIF(AA206:AG206,$P$5)*$Y$5+COUNTIF(AA206:AG206,$AB$3)*$AG$3+COUNTIF(AA206:AG206,$AB$4)*$AG$4+COUNTIF(AA206:AG206,$AB$5)*$AG$5</f>
        <v>0</v>
      </c>
      <c r="AR206" s="108">
        <f>COUNTIF(AH206,$H$3)*$M$3+COUNTIF(AH206,$H$4)*$M$4+COUNTIF(AH206,$H$5)*$M$5+COUNTIF(AH206,$P$3)*$Y$3+COUNTIF(AH206,$P$4)*$Y$4+COUNTIF(AH206,$P$5)*$Y$5+COUNTIF(AH206,$AB$3)*$AG$3+COUNTIF(AH206,$AB$4)*$AG$4+COUNTIF(AH206,$AB$5)*$AG$5</f>
        <v>0</v>
      </c>
      <c r="AS206" s="32"/>
      <c r="AT206" s="236">
        <f t="shared" ref="AT206:AT250" si="372">COUNTIFS(D206:AH206,"*H*")+COUNTIFS(D206:AH206,"*F*")</f>
        <v>0</v>
      </c>
      <c r="AU206" s="1">
        <f t="shared" si="365"/>
        <v>0</v>
      </c>
      <c r="AV206" s="183">
        <f t="shared" si="366"/>
        <v>0</v>
      </c>
      <c r="BS206" s="262">
        <f t="shared" si="369"/>
        <v>0</v>
      </c>
      <c r="BT206" s="262">
        <f t="shared" si="367"/>
        <v>0</v>
      </c>
      <c r="BU206" s="262">
        <f t="shared" si="368"/>
        <v>0</v>
      </c>
    </row>
    <row r="207" spans="1:73" ht="15" customHeight="1" x14ac:dyDescent="0.2">
      <c r="A207" s="32"/>
      <c r="B207" s="28" t="s">
        <v>12</v>
      </c>
      <c r="C207" s="29" t="s">
        <v>27</v>
      </c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  <c r="AB207" s="70"/>
      <c r="AC207" s="70"/>
      <c r="AD207" s="70"/>
      <c r="AE207" s="70"/>
      <c r="AF207" s="70"/>
      <c r="AG207" s="70"/>
      <c r="AH207" s="80"/>
      <c r="AJ207" s="66">
        <f t="shared" si="358"/>
        <v>0</v>
      </c>
      <c r="AK207" s="55">
        <f>COUNTIF(D207:AH207,$AJ$3)*$AK$3</f>
        <v>0</v>
      </c>
      <c r="AM207" s="112">
        <f t="shared" ref="AM207:AM209" si="373">COUNTIF(D207:E207,$H$3)*$M$3+COUNTIF(D207:E207,$H$4)*$M$4+COUNTIF(D207:E207,$H$5)*$M$5+COUNTIF(D207:E207,$P$3)*$Y$3+COUNTIF(D207:E207,$P$4)*$Y$4+COUNTIF(D207:E207,$P$5)*$Y$5+COUNTIF(D207:E207,$AB$3)*$AG$3+COUNTIF(D207:E207,$AB$4)*$AG$4+COUNTIF(D207:E207,$AB$5)*$AG$5</f>
        <v>0</v>
      </c>
      <c r="AN207" s="112">
        <f t="shared" ref="AN207:AN209" si="374">COUNTIF(F207:L207,$H$3)*$M$3+COUNTIF(F207:L207,$H$4)*$M$4+COUNTIF(F207:L207,$H$5)*$M$5+COUNTIF(F207:L207,$P$3)*$Y$3+COUNTIF(F207:L207,$P$4)*$Y$4+COUNTIF(F207:L207,$P$5)*$Y$5+COUNTIF(F207:L207,$AB$3)*$AG$3+COUNTIF(F207:L207,$AB$4)*$AG$4+COUNTIF(F207:L207,$AB$5)*$AG$5</f>
        <v>0</v>
      </c>
      <c r="AO207" s="113">
        <f t="shared" ref="AO207:AO209" si="375">COUNTIF(M207:S207,$H$3)*$M$3+COUNTIF(M207:S207,$H$4)*$M$4+COUNTIF(M207:S207,$H$5)*$M$5+COUNTIF(M207:S207,$P$3)*$Y$3+COUNTIF(M207:S207,$P$4)*$Y$4+COUNTIF(M207:S207,$P$5)*$Y$5+COUNTIF(M207:S207,$AB$3)*$AG$3+COUNTIF(M207:S207,$AB$4)*$AG$4+COUNTIF(M207:S207,$AB$5)*$AG$5</f>
        <v>0</v>
      </c>
      <c r="AP207" s="112">
        <f t="shared" ref="AP207:AP209" si="376">COUNTIF(T207:Z207,$H$3)*$M$3+COUNTIF(T207:Z207,$H$4)*$M$4+COUNTIF(T207:Z207,$H$5)*$M$5+COUNTIF(T207:Z207,$P$3)*$Y$3+COUNTIF(T207:Z207,$P$4)*$Y$4+COUNTIF(T207:Z207,$P$5)*$Y$5+COUNTIF(T207:Z207,$AB$3)*$AG$3+COUNTIF(T207:Z207,$AB$4)*$AG$4+COUNTIF(T207:Z207,$AB$5)*$AG$5</f>
        <v>0</v>
      </c>
      <c r="AQ207" s="112">
        <f t="shared" ref="AQ207:AQ209" si="377">COUNTIF(AA207:AG207,$H$3)*$M$3+COUNTIF(AA207:AG207,$H$4)*$M$4+COUNTIF(AA207:AG207,$H$5)*$M$5+COUNTIF(AA207:AG207,$P$3)*$Y$3+COUNTIF(AA207:AG207,$P$4)*$Y$4+COUNTIF(AA207:AG207,$P$5)*$Y$5+COUNTIF(AA207:AG207,$AB$3)*$AG$3+COUNTIF(AA207:AG207,$AB$4)*$AG$4+COUNTIF(AA207:AG207,$AB$5)*$AG$5</f>
        <v>0</v>
      </c>
      <c r="AR207" s="112">
        <f t="shared" ref="AR207:AR209" si="378">COUNTIF(AH207,$H$3)*$M$3+COUNTIF(AH207,$H$4)*$M$4+COUNTIF(AH207,$H$5)*$M$5+COUNTIF(AH207,$P$3)*$Y$3+COUNTIF(AH207,$P$4)*$Y$4+COUNTIF(AH207,$P$5)*$Y$5+COUNTIF(AH207,$AB$3)*$AG$3+COUNTIF(AH207,$AB$4)*$AG$4+COUNTIF(AH207,$AB$5)*$AG$5</f>
        <v>0</v>
      </c>
      <c r="AS207" s="32"/>
      <c r="AT207" s="236">
        <f t="shared" si="372"/>
        <v>0</v>
      </c>
      <c r="AU207" s="1">
        <f t="shared" si="365"/>
        <v>0</v>
      </c>
      <c r="AV207" s="183">
        <f t="shared" si="366"/>
        <v>0</v>
      </c>
      <c r="BS207" s="264">
        <f t="shared" si="369"/>
        <v>0</v>
      </c>
      <c r="BT207" s="264">
        <f t="shared" si="367"/>
        <v>0</v>
      </c>
      <c r="BU207" s="264">
        <f t="shared" si="368"/>
        <v>0</v>
      </c>
    </row>
    <row r="208" spans="1:73" ht="15" customHeight="1" x14ac:dyDescent="0.2">
      <c r="A208" s="32"/>
      <c r="B208" s="28" t="s">
        <v>12</v>
      </c>
      <c r="C208" s="29" t="s">
        <v>69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  <c r="AB208" s="70"/>
      <c r="AC208" s="70"/>
      <c r="AD208" s="70"/>
      <c r="AE208" s="70"/>
      <c r="AF208" s="70"/>
      <c r="AG208" s="70"/>
      <c r="AH208" s="80"/>
      <c r="AJ208" s="66">
        <f t="shared" si="358"/>
        <v>0</v>
      </c>
      <c r="AK208" s="55">
        <f>COUNTIF(D208:AH208,$AJ$3)*$AK$3</f>
        <v>0</v>
      </c>
      <c r="AM208" s="112">
        <f t="shared" si="373"/>
        <v>0</v>
      </c>
      <c r="AN208" s="112">
        <f t="shared" si="374"/>
        <v>0</v>
      </c>
      <c r="AO208" s="113">
        <f t="shared" si="375"/>
        <v>0</v>
      </c>
      <c r="AP208" s="112">
        <f t="shared" si="376"/>
        <v>0</v>
      </c>
      <c r="AQ208" s="112">
        <f t="shared" si="377"/>
        <v>0</v>
      </c>
      <c r="AR208" s="112">
        <f t="shared" si="378"/>
        <v>0</v>
      </c>
      <c r="AS208" s="32"/>
      <c r="AT208" s="236">
        <f t="shared" si="372"/>
        <v>0</v>
      </c>
      <c r="AU208" s="1">
        <f t="shared" si="365"/>
        <v>0</v>
      </c>
      <c r="AV208" s="183">
        <f t="shared" si="366"/>
        <v>0</v>
      </c>
      <c r="BS208" s="264">
        <f t="shared" si="369"/>
        <v>0</v>
      </c>
      <c r="BT208" s="264">
        <f t="shared" si="367"/>
        <v>0</v>
      </c>
      <c r="BU208" s="264">
        <f t="shared" si="368"/>
        <v>0</v>
      </c>
    </row>
    <row r="209" spans="1:73" ht="15" customHeight="1" x14ac:dyDescent="0.2">
      <c r="A209" s="32"/>
      <c r="B209" s="28"/>
      <c r="C209" s="29"/>
      <c r="D209" s="2"/>
      <c r="E209" s="2"/>
      <c r="F209" s="2"/>
      <c r="G209" s="2"/>
      <c r="H209" s="2"/>
      <c r="I209" s="2"/>
      <c r="J209" s="2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70"/>
      <c r="AB209" s="70"/>
      <c r="AC209" s="70"/>
      <c r="AD209" s="2"/>
      <c r="AE209" s="2"/>
      <c r="AF209" s="2"/>
      <c r="AG209" s="2"/>
      <c r="AH209" s="80"/>
      <c r="AJ209" s="58">
        <f t="shared" si="358"/>
        <v>0</v>
      </c>
      <c r="AK209" s="56">
        <f>COUNTIF(D209:AH209,$AJ$3)*$AK$3</f>
        <v>0</v>
      </c>
      <c r="AM209" s="116">
        <f t="shared" si="373"/>
        <v>0</v>
      </c>
      <c r="AN209" s="116">
        <f t="shared" si="374"/>
        <v>0</v>
      </c>
      <c r="AO209" s="117">
        <f t="shared" si="375"/>
        <v>0</v>
      </c>
      <c r="AP209" s="116">
        <f t="shared" si="376"/>
        <v>0</v>
      </c>
      <c r="AQ209" s="116">
        <f t="shared" si="377"/>
        <v>0</v>
      </c>
      <c r="AR209" s="116">
        <f t="shared" si="378"/>
        <v>0</v>
      </c>
      <c r="AS209" s="32"/>
      <c r="AT209" s="236">
        <f t="shared" si="372"/>
        <v>0</v>
      </c>
      <c r="AU209" s="1">
        <f t="shared" si="365"/>
        <v>0</v>
      </c>
      <c r="AV209" s="183">
        <f t="shared" si="366"/>
        <v>0</v>
      </c>
      <c r="BS209" s="265">
        <f t="shared" si="369"/>
        <v>0</v>
      </c>
      <c r="BT209" s="265">
        <f>SUMPRODUCT(($D209:$AH209="H1")*(WEEKDAY($D$188:$AH$188)=1))*$M$3+SUMPRODUCT(($D209:$AH209="H2")*(WEEKDAY($D$188:$AH$188)=1))*$M$4+SUMPRODUCT(($D209:$AH209="H3")*(WEEKDAY($D$188:$AH$188)=1))*$M$5+SUMPRODUCT(($D209:$AH209="SHR")*(WEEKDAY($D$188:$AH$188)=1))*$Y$3+SUMPRODUCT(($D209:$AH209="ChJ")*(WEEKDAY($D$188:$AH$188)=1))*$Y$4+SUMPRODUCT(($D209:$AH209="Ch")*(WEEKDAY($D$188:$AH$188)=1))*$Y$5+SUMPRODUCT(($D209:$AH209="Dj1")*(WEEKDAY($D$188:$AH$188)=1))*$AG$3+SUMPRODUCT(($D209:$AH209="Dj2")*(WEEKDAY($D$188:$AH$188)=1))*$AG$4+SUMPRODUCT(($D209:$AH209="Dj3")*(WEEKDAY($D$188:$AH$188)=1))*$AG$5</f>
        <v>0</v>
      </c>
      <c r="BU209" s="265">
        <f t="shared" si="368"/>
        <v>0</v>
      </c>
    </row>
    <row r="210" spans="1:73" x14ac:dyDescent="0.2">
      <c r="A210" s="32"/>
      <c r="B210" s="4"/>
      <c r="C210" s="52" t="s">
        <v>75</v>
      </c>
      <c r="D210" s="103">
        <f>COUNTIF(D206:D209,$H$3)+COUNTIF(D206:D209,$H$4)+COUNTIF(D206:D209,$H$5)+COUNTIF(D206:D209,$P$3)+COUNTIF(D206:D209,$P$4)+COUNTIF(D206:D209,$P$5)+COUNTIF(D206:D209,$AB$3)+COUNTIF(D206:D209,$AB$4)+COUNTIF(D206:D209,$AB$5)</f>
        <v>0</v>
      </c>
      <c r="E210" s="103">
        <f t="shared" ref="E210:AH210" si="379">COUNTIF(E206:E209,$H$3)+COUNTIF(E206:E209,$H$4)+COUNTIF(E206:E209,$H$5)+COUNTIF(E206:E209,$P$3)+COUNTIF(E206:E209,$P$4)+COUNTIF(E206:E209,$P$5)+COUNTIF(E206:E209,$AB$3)+COUNTIF(E206:E209,$AB$4)+COUNTIF(E206:E209,$AB$5)</f>
        <v>0</v>
      </c>
      <c r="F210" s="103">
        <f t="shared" si="379"/>
        <v>0</v>
      </c>
      <c r="G210" s="103">
        <f t="shared" si="379"/>
        <v>0</v>
      </c>
      <c r="H210" s="103">
        <f t="shared" si="379"/>
        <v>0</v>
      </c>
      <c r="I210" s="103">
        <f t="shared" si="379"/>
        <v>0</v>
      </c>
      <c r="J210" s="103">
        <f t="shared" si="379"/>
        <v>0</v>
      </c>
      <c r="K210" s="103">
        <f t="shared" si="379"/>
        <v>0</v>
      </c>
      <c r="L210" s="103">
        <f t="shared" si="379"/>
        <v>0</v>
      </c>
      <c r="M210" s="103">
        <f t="shared" si="379"/>
        <v>0</v>
      </c>
      <c r="N210" s="103">
        <f t="shared" si="379"/>
        <v>0</v>
      </c>
      <c r="O210" s="103">
        <f t="shared" si="379"/>
        <v>0</v>
      </c>
      <c r="P210" s="103">
        <f t="shared" si="379"/>
        <v>0</v>
      </c>
      <c r="Q210" s="103">
        <f t="shared" si="379"/>
        <v>0</v>
      </c>
      <c r="R210" s="103">
        <f t="shared" si="379"/>
        <v>0</v>
      </c>
      <c r="S210" s="103">
        <f t="shared" si="379"/>
        <v>0</v>
      </c>
      <c r="T210" s="103">
        <f t="shared" si="379"/>
        <v>0</v>
      </c>
      <c r="U210" s="103">
        <f t="shared" si="379"/>
        <v>0</v>
      </c>
      <c r="V210" s="103">
        <f t="shared" si="379"/>
        <v>0</v>
      </c>
      <c r="W210" s="103">
        <f t="shared" si="379"/>
        <v>0</v>
      </c>
      <c r="X210" s="103">
        <f t="shared" si="379"/>
        <v>0</v>
      </c>
      <c r="Y210" s="103">
        <f t="shared" si="379"/>
        <v>0</v>
      </c>
      <c r="Z210" s="103">
        <f t="shared" si="379"/>
        <v>0</v>
      </c>
      <c r="AA210" s="103">
        <f t="shared" si="379"/>
        <v>0</v>
      </c>
      <c r="AB210" s="103">
        <f t="shared" si="379"/>
        <v>0</v>
      </c>
      <c r="AC210" s="103">
        <f t="shared" si="379"/>
        <v>0</v>
      </c>
      <c r="AD210" s="103">
        <f t="shared" si="379"/>
        <v>0</v>
      </c>
      <c r="AE210" s="103">
        <f t="shared" si="379"/>
        <v>0</v>
      </c>
      <c r="AF210" s="103">
        <f t="shared" si="379"/>
        <v>0</v>
      </c>
      <c r="AG210" s="103">
        <f t="shared" si="379"/>
        <v>0</v>
      </c>
      <c r="AH210" s="103">
        <f t="shared" si="379"/>
        <v>0</v>
      </c>
      <c r="AM210" s="120"/>
      <c r="AN210" s="120"/>
      <c r="AO210" s="120"/>
      <c r="AP210" s="120"/>
      <c r="AQ210" s="120"/>
      <c r="AR210" s="121"/>
      <c r="AS210" s="32"/>
      <c r="AT210" s="236"/>
      <c r="AU210" s="1"/>
      <c r="AV210" s="183"/>
    </row>
    <row r="211" spans="1:73" x14ac:dyDescent="0.2">
      <c r="A211" s="32"/>
      <c r="B211" s="4"/>
      <c r="C211" s="52" t="s">
        <v>76</v>
      </c>
      <c r="D211" s="103">
        <f>COUNTIF(D206:D209,$AJ$3)</f>
        <v>0</v>
      </c>
      <c r="E211" s="103">
        <f t="shared" ref="E211:AH211" si="380">COUNTIF(E206:E209,$AJ$3)</f>
        <v>0</v>
      </c>
      <c r="F211" s="103">
        <f t="shared" si="380"/>
        <v>0</v>
      </c>
      <c r="G211" s="103">
        <f t="shared" si="380"/>
        <v>0</v>
      </c>
      <c r="H211" s="103">
        <f t="shared" si="380"/>
        <v>0</v>
      </c>
      <c r="I211" s="103">
        <f t="shared" si="380"/>
        <v>0</v>
      </c>
      <c r="J211" s="103">
        <f t="shared" si="380"/>
        <v>0</v>
      </c>
      <c r="K211" s="103">
        <f t="shared" si="380"/>
        <v>0</v>
      </c>
      <c r="L211" s="103">
        <f t="shared" si="380"/>
        <v>0</v>
      </c>
      <c r="M211" s="103">
        <f t="shared" si="380"/>
        <v>0</v>
      </c>
      <c r="N211" s="103">
        <f t="shared" si="380"/>
        <v>0</v>
      </c>
      <c r="O211" s="103">
        <f t="shared" si="380"/>
        <v>0</v>
      </c>
      <c r="P211" s="103">
        <f t="shared" si="380"/>
        <v>0</v>
      </c>
      <c r="Q211" s="103">
        <f t="shared" si="380"/>
        <v>0</v>
      </c>
      <c r="R211" s="103">
        <f t="shared" si="380"/>
        <v>0</v>
      </c>
      <c r="S211" s="103">
        <f t="shared" si="380"/>
        <v>0</v>
      </c>
      <c r="T211" s="103">
        <f t="shared" si="380"/>
        <v>0</v>
      </c>
      <c r="U211" s="103">
        <f t="shared" si="380"/>
        <v>0</v>
      </c>
      <c r="V211" s="103">
        <f t="shared" si="380"/>
        <v>0</v>
      </c>
      <c r="W211" s="103">
        <f t="shared" si="380"/>
        <v>0</v>
      </c>
      <c r="X211" s="103">
        <f t="shared" si="380"/>
        <v>0</v>
      </c>
      <c r="Y211" s="103">
        <f t="shared" si="380"/>
        <v>0</v>
      </c>
      <c r="Z211" s="103">
        <f t="shared" si="380"/>
        <v>0</v>
      </c>
      <c r="AA211" s="103">
        <f t="shared" si="380"/>
        <v>0</v>
      </c>
      <c r="AB211" s="103">
        <f t="shared" si="380"/>
        <v>0</v>
      </c>
      <c r="AC211" s="103">
        <f t="shared" si="380"/>
        <v>0</v>
      </c>
      <c r="AD211" s="103">
        <f t="shared" si="380"/>
        <v>0</v>
      </c>
      <c r="AE211" s="103">
        <f t="shared" si="380"/>
        <v>0</v>
      </c>
      <c r="AF211" s="103">
        <f t="shared" si="380"/>
        <v>0</v>
      </c>
      <c r="AG211" s="103">
        <f t="shared" si="380"/>
        <v>0</v>
      </c>
      <c r="AH211" s="103">
        <f t="shared" si="380"/>
        <v>0</v>
      </c>
      <c r="AM211" s="120"/>
      <c r="AN211" s="120"/>
      <c r="AO211" s="120"/>
      <c r="AP211" s="120"/>
      <c r="AQ211" s="120"/>
      <c r="AR211" s="121"/>
      <c r="AS211" s="32"/>
      <c r="AT211" s="236"/>
      <c r="AU211" s="1"/>
      <c r="AV211" s="183"/>
    </row>
    <row r="212" spans="1:73" x14ac:dyDescent="0.2">
      <c r="A212" s="32"/>
      <c r="B212" s="4" t="s">
        <v>73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M212" s="120"/>
      <c r="AN212" s="120"/>
      <c r="AO212" s="120"/>
      <c r="AP212" s="120"/>
      <c r="AQ212" s="120"/>
      <c r="AR212" s="121"/>
      <c r="AS212" s="32"/>
      <c r="AT212" s="236"/>
      <c r="AU212" s="1"/>
      <c r="AV212" s="183"/>
    </row>
    <row r="213" spans="1:73" ht="15" customHeight="1" x14ac:dyDescent="0.2">
      <c r="A213" s="32"/>
      <c r="B213" s="26" t="s">
        <v>13</v>
      </c>
      <c r="C213" s="27" t="s">
        <v>3</v>
      </c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  <c r="AB213" s="70"/>
      <c r="AC213" s="70"/>
      <c r="AD213" s="70"/>
      <c r="AE213" s="70"/>
      <c r="AF213" s="70"/>
      <c r="AG213" s="70"/>
      <c r="AH213" s="81"/>
      <c r="AJ213" s="57">
        <f>COUNTIF(D213:AH213,$H$3)*$M$3+COUNTIF(D213:AH213,$H$4)*$M$4+COUNTIF(D213:AH213,$H$5)*$M$5+COUNTIF(D213:AH213,$P$3)*$Y$3+COUNTIF(D213:AH213,$P$4)*$Y$4+COUNTIF(D213:AH213,$P$5)*$Y$5+COUNTIF(D213:AH213,$AB$3)*$AG$3+COUNTIF(D213:AH213,$AB$4)*$AG$4+COUNTIF(D213:AH213,$AB$5)*$AG$5</f>
        <v>0</v>
      </c>
      <c r="AK213" s="54">
        <f>COUNTIF(D213:AH213,$AJ$3)*$AK$3</f>
        <v>0</v>
      </c>
      <c r="AM213" s="108">
        <f>COUNTIF(D213:E213,$H$3)*$M$3+COUNTIF(D213:E213,$H$4)*$M$4+COUNTIF(D213:E213,$H$5)*$M$5+COUNTIF(D213:E213,$P$3)*$Y$3+COUNTIF(D213:E213,$P$4)*$Y$4+COUNTIF(D213:E213,$P$5)*$Y$5+COUNTIF(D213:E213,$AB$3)*$AG$3+COUNTIF(D213:E213,$AB$4)*$AG$4+COUNTIF(D213:E213,$AB$5)*$AG$5</f>
        <v>0</v>
      </c>
      <c r="AN213" s="108">
        <f>COUNTIF(F213:L213,$H$3)*$M$3+COUNTIF(F213:L213,$H$4)*$M$4+COUNTIF(F213:L213,$H$5)*$M$5+COUNTIF(F213:L213,$P$3)*$Y$3+COUNTIF(F213:L213,$P$4)*$Y$4+COUNTIF(F213:L213,$P$5)*$Y$5+COUNTIF(F213:L213,$AB$3)*$AG$3+COUNTIF(F213:L213,$AB$4)*$AG$4+COUNTIF(F213:L213,$AB$5)*$AG$5</f>
        <v>0</v>
      </c>
      <c r="AO213" s="109">
        <f>COUNTIF(M213:S213,$H$3)*$M$3+COUNTIF(M213:S213,$H$4)*$M$4+COUNTIF(M213:S213,$H$5)*$M$5+COUNTIF(M213:S213,$P$3)*$Y$3+COUNTIF(M213:S213,$P$4)*$Y$4+COUNTIF(M213:S213,$P$5)*$Y$5+COUNTIF(M213:S213,$AB$3)*$AG$3+COUNTIF(M213:S213,$AB$4)*$AG$4+COUNTIF(M213:S213,$AB$5)*$AG$5</f>
        <v>0</v>
      </c>
      <c r="AP213" s="108">
        <f>COUNTIF(T213:Z213,$H$3)*$M$3+COUNTIF(T213:Z213,$H$4)*$M$4+COUNTIF(T213:Z213,$H$5)*$M$5+COUNTIF(T213:Z213,$P$3)*$Y$3+COUNTIF(T213:Z213,$P$4)*$Y$4+COUNTIF(T213:Z213,$P$5)*$Y$5+COUNTIF(T213:Z213,$AB$3)*$AG$3+COUNTIF(T213:Z213,$AB$4)*$AG$4+COUNTIF(T213:Z213,$AB$5)*$AG$5</f>
        <v>0</v>
      </c>
      <c r="AQ213" s="108">
        <f>COUNTIF(AA213:AG213,$H$3)*$M$3+COUNTIF(AA213:AG213,$H$4)*$M$4+COUNTIF(AA213:AG213,$H$5)*$M$5+COUNTIF(AA213:AG213,$P$3)*$Y$3+COUNTIF(AA213:AG213,$P$4)*$Y$4+COUNTIF(AA213:AG213,$P$5)*$Y$5+COUNTIF(AA213:AG213,$AB$3)*$AG$3+COUNTIF(AA213:AG213,$AB$4)*$AG$4+COUNTIF(AA213:AG213,$AB$5)*$AG$5</f>
        <v>0</v>
      </c>
      <c r="AR213" s="108">
        <f>COUNTIF(AH213,$H$3)*$M$3+COUNTIF(AH213,$H$4)*$M$4+COUNTIF(AH213,$H$5)*$M$5+COUNTIF(AH213,$P$3)*$Y$3+COUNTIF(AH213,$P$4)*$Y$4+COUNTIF(AH213,$P$5)*$Y$5+COUNTIF(AH213,$AB$3)*$AG$3+COUNTIF(AH213,$AB$4)*$AG$4+COUNTIF(AH213,$AB$5)*$AG$5</f>
        <v>0</v>
      </c>
      <c r="AS213" s="32"/>
      <c r="AT213" s="236">
        <f t="shared" si="372"/>
        <v>0</v>
      </c>
      <c r="AU213" s="1">
        <f t="shared" si="365"/>
        <v>0</v>
      </c>
      <c r="AV213" s="183">
        <f t="shared" si="366"/>
        <v>0</v>
      </c>
      <c r="BS213" s="262">
        <f>SUMPRODUCT(($D213:$AH213="H1")*(WEEKDAY($D$190:$AH$190)=1))*$M$3+SUMPRODUCT(($D213:$AH213="H2")*(WEEKDAY($D$190:$AH$190)=1))*$M$4+SUMPRODUCT(($D213:$AH213="H3")*(WEEKDAY($D$190:$AH$190)=1))*$M$5+SUMPRODUCT(($D213:$AH213="SHR")*(WEEKDAY($D$190:$AH$190)=1))*$Y$3+SUMPRODUCT(($D213:$AH213="ChJ")*(WEEKDAY($D$190:$AH$190)=1))*$Y$4+SUMPRODUCT(($D213:$AH213="Ch")*(WEEKDAY($D$190:$AH$190)=1))*$Y$5+SUMPRODUCT(($D213:$AH213="Dj1")*(WEEKDAY($D$190:$AH$190)=1))*$AG$3+SUMPRODUCT(($D213:$AH213="Dj2")*(WEEKDAY($D$190:$AH$190)=1))*$AG$4+SUMPRODUCT(($D213:$AH213="Dj3")*(WEEKDAY($D$190:$AH$190)=1))*$AG$5</f>
        <v>0</v>
      </c>
      <c r="BT213" s="262">
        <f t="shared" si="367"/>
        <v>0</v>
      </c>
      <c r="BU213" s="262">
        <f t="shared" si="368"/>
        <v>0</v>
      </c>
    </row>
    <row r="214" spans="1:73" ht="15" customHeight="1" x14ac:dyDescent="0.2">
      <c r="A214" s="32"/>
      <c r="B214" s="26"/>
      <c r="C214" s="27"/>
      <c r="D214" s="2"/>
      <c r="E214" s="2"/>
      <c r="F214" s="70"/>
      <c r="G214" s="70"/>
      <c r="H214" s="70"/>
      <c r="I214" s="70"/>
      <c r="J214" s="70"/>
      <c r="K214" s="2"/>
      <c r="L214" s="2"/>
      <c r="M214" s="70"/>
      <c r="N214" s="70"/>
      <c r="O214" s="70"/>
      <c r="P214" s="70"/>
      <c r="Q214" s="70"/>
      <c r="R214" s="2"/>
      <c r="S214" s="2"/>
      <c r="T214" s="70"/>
      <c r="U214" s="70"/>
      <c r="V214" s="70"/>
      <c r="W214" s="70"/>
      <c r="X214" s="70"/>
      <c r="Y214" s="2"/>
      <c r="Z214" s="2"/>
      <c r="AA214" s="70"/>
      <c r="AB214" s="70"/>
      <c r="AC214" s="70"/>
      <c r="AD214" s="70"/>
      <c r="AE214" s="70"/>
      <c r="AF214" s="2"/>
      <c r="AG214" s="2"/>
      <c r="AH214" s="80"/>
      <c r="AJ214" s="58">
        <f t="shared" si="358"/>
        <v>0</v>
      </c>
      <c r="AK214" s="56">
        <f>COUNTIF(D214:AH214,$AJ$3)*$AK$3</f>
        <v>0</v>
      </c>
      <c r="AM214" s="116">
        <f>COUNTIF(D214:E214,$H$3)*$M$3+COUNTIF(D214:E214,$H$4)*$M$4+COUNTIF(D214:E214,$H$5)*$M$5+COUNTIF(D214:E214,$P$3)*$Y$3+COUNTIF(D214:E214,$P$4)*$Y$4+COUNTIF(D214:E214,$P$5)*$Y$5+COUNTIF(D214:E214,$AB$3)*$AG$3+COUNTIF(D214:E214,$AB$4)*$AG$4+COUNTIF(D214:E214,$AB$5)*$AG$5</f>
        <v>0</v>
      </c>
      <c r="AN214" s="116">
        <f>COUNTIF(F214:L214,$H$3)*$M$3+COUNTIF(F214:L214,$H$4)*$M$4+COUNTIF(F214:L214,$H$5)*$M$5+COUNTIF(F214:L214,$P$3)*$Y$3+COUNTIF(F214:L214,$P$4)*$Y$4+COUNTIF(F214:L214,$P$5)*$Y$5+COUNTIF(F214:L214,$AB$3)*$AG$3+COUNTIF(F214:L214,$AB$4)*$AG$4+COUNTIF(F214:L214,$AB$5)*$AG$5</f>
        <v>0</v>
      </c>
      <c r="AO214" s="117">
        <f>COUNTIF(M214:S214,$H$3)*$M$3+COUNTIF(M214:S214,$H$4)*$M$4+COUNTIF(M214:S214,$H$5)*$M$5+COUNTIF(M214:S214,$P$3)*$Y$3+COUNTIF(M214:S214,$P$4)*$Y$4+COUNTIF(M214:S214,$P$5)*$Y$5+COUNTIF(M214:S214,$AB$3)*$AG$3+COUNTIF(M214:S214,$AB$4)*$AG$4+COUNTIF(M214:S214,$AB$5)*$AG$5</f>
        <v>0</v>
      </c>
      <c r="AP214" s="116">
        <f>COUNTIF(T214:Z214,$H$3)*$M$3+COUNTIF(T214:Z214,$H$4)*$M$4+COUNTIF(T214:Z214,$H$5)*$M$5+COUNTIF(T214:Z214,$P$3)*$Y$3+COUNTIF(T214:Z214,$P$4)*$Y$4+COUNTIF(T214:Z214,$P$5)*$Y$5+COUNTIF(T214:Z214,$AB$3)*$AG$3+COUNTIF(T214:Z214,$AB$4)*$AG$4+COUNTIF(T214:Z214,$AB$5)*$AG$5</f>
        <v>0</v>
      </c>
      <c r="AQ214" s="116">
        <f>COUNTIF(AA214:AG214,$H$3)*$M$3+COUNTIF(AA214:AG214,$H$4)*$M$4+COUNTIF(AA214:AG214,$H$5)*$M$5+COUNTIF(AA214:AG214,$P$3)*$Y$3+COUNTIF(AA214:AG214,$P$4)*$Y$4+COUNTIF(AA214:AG214,$P$5)*$Y$5+COUNTIF(AA214:AG214,$AB$3)*$AG$3+COUNTIF(AA214:AG214,$AB$4)*$AG$4+COUNTIF(AA214:AG214,$AB$5)*$AG$5</f>
        <v>0</v>
      </c>
      <c r="AR214" s="116">
        <f>COUNTIF(AH214,$H$3)*$M$3+COUNTIF(AH214,$H$4)*$M$4+COUNTIF(AH214,$H$5)*$M$5+COUNTIF(AH214,$P$3)*$Y$3+COUNTIF(AH214,$P$4)*$Y$4+COUNTIF(AH214,$P$5)*$Y$5+COUNTIF(AH214,$AB$3)*$AG$3+COUNTIF(AH214,$AB$4)*$AG$4+COUNTIF(AH214,$AB$5)*$AG$5</f>
        <v>0</v>
      </c>
      <c r="AS214" s="32"/>
      <c r="AT214" s="236">
        <f t="shared" si="372"/>
        <v>0</v>
      </c>
      <c r="AU214" s="1">
        <f t="shared" si="365"/>
        <v>0</v>
      </c>
      <c r="AV214" s="183">
        <f t="shared" si="366"/>
        <v>0</v>
      </c>
      <c r="BS214" s="265">
        <f>SUMPRODUCT(($D214:$AH214="H1")*(WEEKDAY($D$190:$AH$190)=1))*$M$3+SUMPRODUCT(($D214:$AH214="H2")*(WEEKDAY($D$190:$AH$190)=1))*$M$4+SUMPRODUCT(($D214:$AH214="H3")*(WEEKDAY($D$190:$AH$190)=1))*$M$5+SUMPRODUCT(($D214:$AH214="SHR")*(WEEKDAY($D$190:$AH$190)=1))*$Y$3+SUMPRODUCT(($D214:$AH214="ChJ")*(WEEKDAY($D$190:$AH$190)=1))*$Y$4+SUMPRODUCT(($D214:$AH214="Ch")*(WEEKDAY($D$190:$AH$190)=1))*$Y$5+SUMPRODUCT(($D214:$AH214="Dj1")*(WEEKDAY($D$190:$AH$190)=1))*$AG$3+SUMPRODUCT(($D214:$AH214="Dj2")*(WEEKDAY($D$190:$AH$190)=1))*$AG$4+SUMPRODUCT(($D214:$AH214="Dj3")*(WEEKDAY($D$190:$AH$190)=1))*$AG$5</f>
        <v>0</v>
      </c>
      <c r="BT214" s="265">
        <f t="shared" si="367"/>
        <v>0</v>
      </c>
      <c r="BU214" s="265">
        <f t="shared" si="368"/>
        <v>0</v>
      </c>
    </row>
    <row r="215" spans="1:73" x14ac:dyDescent="0.2">
      <c r="A215" s="32"/>
      <c r="B215" s="4"/>
      <c r="C215" s="52" t="s">
        <v>75</v>
      </c>
      <c r="D215" s="103">
        <f>COUNTIF(D213:D214,$H$3)+COUNTIF(D213:D214,$H$4)+COUNTIF(D213:D214,$H$5)+COUNTIF(D213:D214,$P$3)+COUNTIF(D213:D214,$P$4)+COUNTIF(D213:D214,$P$5)+COUNTIF(D213:D214,$AB$3)+COUNTIF(D213:D214,$AB$4)+COUNTIF(D213:D214,$AB$5)</f>
        <v>0</v>
      </c>
      <c r="E215" s="103">
        <f t="shared" ref="E215:AH215" si="381">COUNTIF(E213:E214,$H$3)+COUNTIF(E213:E214,$H$4)+COUNTIF(E213:E214,$H$5)+COUNTIF(E213:E214,$P$3)+COUNTIF(E213:E214,$P$4)+COUNTIF(E213:E214,$P$5)+COUNTIF(E213:E214,$AB$3)+COUNTIF(E213:E214,$AB$4)+COUNTIF(E213:E214,$AB$5)</f>
        <v>0</v>
      </c>
      <c r="F215" s="103">
        <f t="shared" si="381"/>
        <v>0</v>
      </c>
      <c r="G215" s="103">
        <f t="shared" si="381"/>
        <v>0</v>
      </c>
      <c r="H215" s="103">
        <f t="shared" si="381"/>
        <v>0</v>
      </c>
      <c r="I215" s="103">
        <f t="shared" si="381"/>
        <v>0</v>
      </c>
      <c r="J215" s="103">
        <f t="shared" si="381"/>
        <v>0</v>
      </c>
      <c r="K215" s="103">
        <f t="shared" si="381"/>
        <v>0</v>
      </c>
      <c r="L215" s="103">
        <f t="shared" si="381"/>
        <v>0</v>
      </c>
      <c r="M215" s="103">
        <f t="shared" si="381"/>
        <v>0</v>
      </c>
      <c r="N215" s="103">
        <f t="shared" si="381"/>
        <v>0</v>
      </c>
      <c r="O215" s="103">
        <f t="shared" si="381"/>
        <v>0</v>
      </c>
      <c r="P215" s="103">
        <f t="shared" si="381"/>
        <v>0</v>
      </c>
      <c r="Q215" s="103">
        <f t="shared" si="381"/>
        <v>0</v>
      </c>
      <c r="R215" s="103">
        <f t="shared" si="381"/>
        <v>0</v>
      </c>
      <c r="S215" s="103">
        <f t="shared" si="381"/>
        <v>0</v>
      </c>
      <c r="T215" s="103">
        <f t="shared" si="381"/>
        <v>0</v>
      </c>
      <c r="U215" s="103">
        <f t="shared" si="381"/>
        <v>0</v>
      </c>
      <c r="V215" s="103">
        <f t="shared" si="381"/>
        <v>0</v>
      </c>
      <c r="W215" s="103">
        <f t="shared" si="381"/>
        <v>0</v>
      </c>
      <c r="X215" s="103">
        <f t="shared" si="381"/>
        <v>0</v>
      </c>
      <c r="Y215" s="103">
        <f t="shared" si="381"/>
        <v>0</v>
      </c>
      <c r="Z215" s="103">
        <f t="shared" si="381"/>
        <v>0</v>
      </c>
      <c r="AA215" s="103">
        <f t="shared" si="381"/>
        <v>0</v>
      </c>
      <c r="AB215" s="103">
        <f t="shared" si="381"/>
        <v>0</v>
      </c>
      <c r="AC215" s="103">
        <f t="shared" si="381"/>
        <v>0</v>
      </c>
      <c r="AD215" s="103">
        <f t="shared" si="381"/>
        <v>0</v>
      </c>
      <c r="AE215" s="103">
        <f t="shared" si="381"/>
        <v>0</v>
      </c>
      <c r="AF215" s="103">
        <f t="shared" si="381"/>
        <v>0</v>
      </c>
      <c r="AG215" s="103">
        <f t="shared" si="381"/>
        <v>0</v>
      </c>
      <c r="AH215" s="103">
        <f t="shared" si="381"/>
        <v>0</v>
      </c>
      <c r="AS215" s="32"/>
      <c r="AT215" s="236"/>
    </row>
    <row r="216" spans="1:73" ht="13.5" thickBot="1" x14ac:dyDescent="0.25">
      <c r="A216" s="32"/>
      <c r="B216" s="104"/>
      <c r="C216" s="105" t="s">
        <v>76</v>
      </c>
      <c r="D216" s="106">
        <f>COUNTIF(D213:D214,$AJ$3)</f>
        <v>0</v>
      </c>
      <c r="E216" s="106">
        <f t="shared" ref="E216:AH216" si="382">COUNTIF(E213:E214,$AJ$3)</f>
        <v>0</v>
      </c>
      <c r="F216" s="106">
        <f t="shared" si="382"/>
        <v>0</v>
      </c>
      <c r="G216" s="106">
        <f t="shared" si="382"/>
        <v>0</v>
      </c>
      <c r="H216" s="106">
        <f t="shared" si="382"/>
        <v>0</v>
      </c>
      <c r="I216" s="106">
        <f t="shared" si="382"/>
        <v>0</v>
      </c>
      <c r="J216" s="106">
        <f t="shared" si="382"/>
        <v>0</v>
      </c>
      <c r="K216" s="106">
        <f t="shared" si="382"/>
        <v>0</v>
      </c>
      <c r="L216" s="106">
        <f t="shared" si="382"/>
        <v>0</v>
      </c>
      <c r="M216" s="106">
        <f t="shared" si="382"/>
        <v>0</v>
      </c>
      <c r="N216" s="106">
        <f t="shared" si="382"/>
        <v>0</v>
      </c>
      <c r="O216" s="106">
        <f t="shared" si="382"/>
        <v>0</v>
      </c>
      <c r="P216" s="106">
        <f t="shared" si="382"/>
        <v>0</v>
      </c>
      <c r="Q216" s="106">
        <f t="shared" si="382"/>
        <v>0</v>
      </c>
      <c r="R216" s="106">
        <f t="shared" si="382"/>
        <v>0</v>
      </c>
      <c r="S216" s="106">
        <f t="shared" si="382"/>
        <v>0</v>
      </c>
      <c r="T216" s="106">
        <f t="shared" si="382"/>
        <v>0</v>
      </c>
      <c r="U216" s="106">
        <f t="shared" si="382"/>
        <v>0</v>
      </c>
      <c r="V216" s="106">
        <f t="shared" si="382"/>
        <v>0</v>
      </c>
      <c r="W216" s="106">
        <f t="shared" si="382"/>
        <v>0</v>
      </c>
      <c r="X216" s="106">
        <f t="shared" si="382"/>
        <v>0</v>
      </c>
      <c r="Y216" s="106">
        <f t="shared" si="382"/>
        <v>0</v>
      </c>
      <c r="Z216" s="106">
        <f t="shared" si="382"/>
        <v>0</v>
      </c>
      <c r="AA216" s="106">
        <f t="shared" si="382"/>
        <v>0</v>
      </c>
      <c r="AB216" s="106">
        <f t="shared" si="382"/>
        <v>0</v>
      </c>
      <c r="AC216" s="106">
        <f t="shared" si="382"/>
        <v>0</v>
      </c>
      <c r="AD216" s="106">
        <f t="shared" si="382"/>
        <v>0</v>
      </c>
      <c r="AE216" s="106">
        <f t="shared" si="382"/>
        <v>0</v>
      </c>
      <c r="AF216" s="106">
        <f t="shared" si="382"/>
        <v>0</v>
      </c>
      <c r="AG216" s="106">
        <f t="shared" si="382"/>
        <v>0</v>
      </c>
      <c r="AH216" s="106">
        <f t="shared" si="382"/>
        <v>0</v>
      </c>
      <c r="AJ216" s="155" t="s">
        <v>102</v>
      </c>
      <c r="AK216" s="147"/>
      <c r="AL216" s="152" t="s">
        <v>104</v>
      </c>
      <c r="AM216" s="147"/>
      <c r="AN216" s="147"/>
      <c r="AO216" s="147"/>
      <c r="AP216" s="147"/>
      <c r="AQ216" s="148"/>
      <c r="AS216" s="32"/>
      <c r="AT216" s="236"/>
    </row>
    <row r="217" spans="1:73" ht="15" customHeight="1" x14ac:dyDescent="0.2">
      <c r="A217" s="32"/>
      <c r="B217" s="145" t="s">
        <v>94</v>
      </c>
      <c r="C217" s="92"/>
      <c r="D217" s="93">
        <f>D203</f>
        <v>0</v>
      </c>
      <c r="E217" s="93">
        <f t="shared" ref="E217:AH217" si="383">E203</f>
        <v>0</v>
      </c>
      <c r="F217" s="93">
        <f t="shared" si="383"/>
        <v>0</v>
      </c>
      <c r="G217" s="93">
        <f t="shared" si="383"/>
        <v>0</v>
      </c>
      <c r="H217" s="93">
        <f t="shared" si="383"/>
        <v>0</v>
      </c>
      <c r="I217" s="93">
        <f t="shared" si="383"/>
        <v>0</v>
      </c>
      <c r="J217" s="93">
        <f t="shared" si="383"/>
        <v>0</v>
      </c>
      <c r="K217" s="93">
        <f t="shared" si="383"/>
        <v>0</v>
      </c>
      <c r="L217" s="93">
        <f t="shared" si="383"/>
        <v>0</v>
      </c>
      <c r="M217" s="93">
        <f t="shared" si="383"/>
        <v>0</v>
      </c>
      <c r="N217" s="93">
        <f t="shared" si="383"/>
        <v>0</v>
      </c>
      <c r="O217" s="93">
        <f t="shared" si="383"/>
        <v>0</v>
      </c>
      <c r="P217" s="93">
        <f t="shared" si="383"/>
        <v>0</v>
      </c>
      <c r="Q217" s="93">
        <f t="shared" si="383"/>
        <v>0</v>
      </c>
      <c r="R217" s="93">
        <f t="shared" si="383"/>
        <v>0</v>
      </c>
      <c r="S217" s="93">
        <f t="shared" si="383"/>
        <v>0</v>
      </c>
      <c r="T217" s="93">
        <f t="shared" si="383"/>
        <v>0</v>
      </c>
      <c r="U217" s="93">
        <f t="shared" si="383"/>
        <v>0</v>
      </c>
      <c r="V217" s="93">
        <f t="shared" si="383"/>
        <v>0</v>
      </c>
      <c r="W217" s="93">
        <f t="shared" si="383"/>
        <v>0</v>
      </c>
      <c r="X217" s="93">
        <f t="shared" si="383"/>
        <v>0</v>
      </c>
      <c r="Y217" s="93">
        <f t="shared" si="383"/>
        <v>0</v>
      </c>
      <c r="Z217" s="93">
        <f t="shared" si="383"/>
        <v>0</v>
      </c>
      <c r="AA217" s="93">
        <f t="shared" si="383"/>
        <v>0</v>
      </c>
      <c r="AB217" s="93">
        <f t="shared" si="383"/>
        <v>0</v>
      </c>
      <c r="AC217" s="93">
        <f t="shared" si="383"/>
        <v>0</v>
      </c>
      <c r="AD217" s="93">
        <f t="shared" si="383"/>
        <v>0</v>
      </c>
      <c r="AE217" s="93">
        <f t="shared" si="383"/>
        <v>0</v>
      </c>
      <c r="AF217" s="93">
        <f t="shared" si="383"/>
        <v>0</v>
      </c>
      <c r="AG217" s="93">
        <f t="shared" si="383"/>
        <v>0</v>
      </c>
      <c r="AH217" s="93">
        <f t="shared" si="383"/>
        <v>0</v>
      </c>
      <c r="AJ217" s="156" t="s">
        <v>106</v>
      </c>
      <c r="AK217" s="5"/>
      <c r="AL217" s="153" t="s">
        <v>103</v>
      </c>
      <c r="AM217" s="5"/>
      <c r="AN217" s="5"/>
      <c r="AO217" s="5"/>
      <c r="AP217" s="5"/>
      <c r="AQ217" s="149"/>
      <c r="AS217" s="32"/>
      <c r="AT217" s="236"/>
    </row>
    <row r="218" spans="1:73" ht="15" customHeight="1" x14ac:dyDescent="0.2">
      <c r="A218" s="32"/>
      <c r="B218" s="145" t="s">
        <v>95</v>
      </c>
      <c r="C218" s="92"/>
      <c r="D218" s="93">
        <f>D210</f>
        <v>0</v>
      </c>
      <c r="E218" s="93">
        <f t="shared" ref="E218:AH218" si="384">E210</f>
        <v>0</v>
      </c>
      <c r="F218" s="93">
        <f t="shared" si="384"/>
        <v>0</v>
      </c>
      <c r="G218" s="93">
        <f t="shared" si="384"/>
        <v>0</v>
      </c>
      <c r="H218" s="93">
        <f t="shared" si="384"/>
        <v>0</v>
      </c>
      <c r="I218" s="93">
        <f t="shared" si="384"/>
        <v>0</v>
      </c>
      <c r="J218" s="93">
        <f t="shared" si="384"/>
        <v>0</v>
      </c>
      <c r="K218" s="93">
        <f t="shared" si="384"/>
        <v>0</v>
      </c>
      <c r="L218" s="93">
        <f t="shared" si="384"/>
        <v>0</v>
      </c>
      <c r="M218" s="93">
        <f t="shared" si="384"/>
        <v>0</v>
      </c>
      <c r="N218" s="93">
        <f t="shared" si="384"/>
        <v>0</v>
      </c>
      <c r="O218" s="93">
        <f t="shared" si="384"/>
        <v>0</v>
      </c>
      <c r="P218" s="93">
        <f t="shared" si="384"/>
        <v>0</v>
      </c>
      <c r="Q218" s="93">
        <f t="shared" si="384"/>
        <v>0</v>
      </c>
      <c r="R218" s="93">
        <f t="shared" si="384"/>
        <v>0</v>
      </c>
      <c r="S218" s="93">
        <f t="shared" si="384"/>
        <v>0</v>
      </c>
      <c r="T218" s="93">
        <f t="shared" si="384"/>
        <v>0</v>
      </c>
      <c r="U218" s="93">
        <f t="shared" si="384"/>
        <v>0</v>
      </c>
      <c r="V218" s="93">
        <f t="shared" si="384"/>
        <v>0</v>
      </c>
      <c r="W218" s="93">
        <f t="shared" si="384"/>
        <v>0</v>
      </c>
      <c r="X218" s="93">
        <f t="shared" si="384"/>
        <v>0</v>
      </c>
      <c r="Y218" s="93">
        <f t="shared" si="384"/>
        <v>0</v>
      </c>
      <c r="Z218" s="93">
        <f t="shared" si="384"/>
        <v>0</v>
      </c>
      <c r="AA218" s="93">
        <f t="shared" si="384"/>
        <v>0</v>
      </c>
      <c r="AB218" s="93">
        <f t="shared" si="384"/>
        <v>0</v>
      </c>
      <c r="AC218" s="93">
        <f t="shared" si="384"/>
        <v>0</v>
      </c>
      <c r="AD218" s="93">
        <f t="shared" si="384"/>
        <v>0</v>
      </c>
      <c r="AE218" s="93">
        <f t="shared" si="384"/>
        <v>0</v>
      </c>
      <c r="AF218" s="93">
        <f t="shared" si="384"/>
        <v>0</v>
      </c>
      <c r="AG218" s="93">
        <f t="shared" si="384"/>
        <v>0</v>
      </c>
      <c r="AH218" s="93">
        <f t="shared" si="384"/>
        <v>0</v>
      </c>
      <c r="AJ218" s="156" t="s">
        <v>136</v>
      </c>
      <c r="AK218" s="5"/>
      <c r="AL218" s="153" t="s">
        <v>100</v>
      </c>
      <c r="AM218" s="5"/>
      <c r="AN218" s="5"/>
      <c r="AO218" s="5"/>
      <c r="AP218" s="5"/>
      <c r="AQ218" s="149"/>
      <c r="AS218" s="32"/>
      <c r="AT218" s="236"/>
    </row>
    <row r="219" spans="1:73" ht="15" customHeight="1" x14ac:dyDescent="0.2">
      <c r="A219" s="32"/>
      <c r="B219" s="145" t="s">
        <v>92</v>
      </c>
      <c r="C219" s="92"/>
      <c r="D219" s="93">
        <f>D215</f>
        <v>0</v>
      </c>
      <c r="E219" s="93">
        <f t="shared" ref="E219:AH219" si="385">E215</f>
        <v>0</v>
      </c>
      <c r="F219" s="93">
        <f t="shared" si="385"/>
        <v>0</v>
      </c>
      <c r="G219" s="93">
        <f t="shared" si="385"/>
        <v>0</v>
      </c>
      <c r="H219" s="93">
        <f t="shared" si="385"/>
        <v>0</v>
      </c>
      <c r="I219" s="93">
        <f t="shared" si="385"/>
        <v>0</v>
      </c>
      <c r="J219" s="93">
        <f t="shared" si="385"/>
        <v>0</v>
      </c>
      <c r="K219" s="93">
        <f t="shared" si="385"/>
        <v>0</v>
      </c>
      <c r="L219" s="93">
        <f t="shared" si="385"/>
        <v>0</v>
      </c>
      <c r="M219" s="93">
        <f t="shared" si="385"/>
        <v>0</v>
      </c>
      <c r="N219" s="93">
        <f t="shared" si="385"/>
        <v>0</v>
      </c>
      <c r="O219" s="93">
        <f t="shared" si="385"/>
        <v>0</v>
      </c>
      <c r="P219" s="93">
        <f t="shared" si="385"/>
        <v>0</v>
      </c>
      <c r="Q219" s="93">
        <f t="shared" si="385"/>
        <v>0</v>
      </c>
      <c r="R219" s="93">
        <f t="shared" si="385"/>
        <v>0</v>
      </c>
      <c r="S219" s="93">
        <f t="shared" si="385"/>
        <v>0</v>
      </c>
      <c r="T219" s="93">
        <f t="shared" si="385"/>
        <v>0</v>
      </c>
      <c r="U219" s="93">
        <f t="shared" si="385"/>
        <v>0</v>
      </c>
      <c r="V219" s="93">
        <f t="shared" si="385"/>
        <v>0</v>
      </c>
      <c r="W219" s="93">
        <f t="shared" si="385"/>
        <v>0</v>
      </c>
      <c r="X219" s="93">
        <f t="shared" si="385"/>
        <v>0</v>
      </c>
      <c r="Y219" s="93">
        <f t="shared" si="385"/>
        <v>0</v>
      </c>
      <c r="Z219" s="93">
        <f t="shared" si="385"/>
        <v>0</v>
      </c>
      <c r="AA219" s="93">
        <f t="shared" si="385"/>
        <v>0</v>
      </c>
      <c r="AB219" s="93">
        <f t="shared" si="385"/>
        <v>0</v>
      </c>
      <c r="AC219" s="93">
        <f t="shared" si="385"/>
        <v>0</v>
      </c>
      <c r="AD219" s="93">
        <f t="shared" si="385"/>
        <v>0</v>
      </c>
      <c r="AE219" s="93">
        <f t="shared" si="385"/>
        <v>0</v>
      </c>
      <c r="AF219" s="93">
        <f t="shared" si="385"/>
        <v>0</v>
      </c>
      <c r="AG219" s="93">
        <f t="shared" si="385"/>
        <v>0</v>
      </c>
      <c r="AH219" s="93">
        <f t="shared" si="385"/>
        <v>0</v>
      </c>
      <c r="AJ219" s="156" t="s">
        <v>107</v>
      </c>
      <c r="AK219" s="5"/>
      <c r="AL219" s="153" t="s">
        <v>101</v>
      </c>
      <c r="AM219" s="5"/>
      <c r="AN219" s="5"/>
      <c r="AO219" s="5"/>
      <c r="AP219" s="5"/>
      <c r="AQ219" s="149"/>
      <c r="AS219" s="32"/>
      <c r="AT219" s="236"/>
    </row>
    <row r="220" spans="1:73" ht="15" customHeight="1" x14ac:dyDescent="0.2">
      <c r="A220" s="32"/>
      <c r="B220" s="146" t="s">
        <v>77</v>
      </c>
      <c r="C220" s="91"/>
      <c r="D220" s="97">
        <f>D204+D211+D216</f>
        <v>2</v>
      </c>
      <c r="E220" s="97">
        <f t="shared" ref="E220:AH220" si="386">E204+E211+E216</f>
        <v>0</v>
      </c>
      <c r="F220" s="97">
        <f t="shared" si="386"/>
        <v>1</v>
      </c>
      <c r="G220" s="97">
        <f t="shared" si="386"/>
        <v>1</v>
      </c>
      <c r="H220" s="97">
        <f t="shared" si="386"/>
        <v>1</v>
      </c>
      <c r="I220" s="97">
        <f t="shared" si="386"/>
        <v>1</v>
      </c>
      <c r="J220" s="97">
        <f t="shared" si="386"/>
        <v>1</v>
      </c>
      <c r="K220" s="97">
        <f t="shared" si="386"/>
        <v>1</v>
      </c>
      <c r="L220" s="97">
        <f t="shared" si="386"/>
        <v>0</v>
      </c>
      <c r="M220" s="97">
        <f t="shared" si="386"/>
        <v>0</v>
      </c>
      <c r="N220" s="97">
        <f t="shared" si="386"/>
        <v>0</v>
      </c>
      <c r="O220" s="97">
        <f t="shared" si="386"/>
        <v>0</v>
      </c>
      <c r="P220" s="97">
        <f t="shared" si="386"/>
        <v>0</v>
      </c>
      <c r="Q220" s="97">
        <f t="shared" si="386"/>
        <v>0</v>
      </c>
      <c r="R220" s="97">
        <f t="shared" si="386"/>
        <v>0</v>
      </c>
      <c r="S220" s="97">
        <f t="shared" si="386"/>
        <v>0</v>
      </c>
      <c r="T220" s="97">
        <f t="shared" si="386"/>
        <v>0</v>
      </c>
      <c r="U220" s="97">
        <f t="shared" si="386"/>
        <v>0</v>
      </c>
      <c r="V220" s="97">
        <f t="shared" si="386"/>
        <v>0</v>
      </c>
      <c r="W220" s="97">
        <f t="shared" si="386"/>
        <v>0</v>
      </c>
      <c r="X220" s="97">
        <f t="shared" si="386"/>
        <v>0</v>
      </c>
      <c r="Y220" s="97">
        <f t="shared" si="386"/>
        <v>0</v>
      </c>
      <c r="Z220" s="97">
        <f t="shared" si="386"/>
        <v>0</v>
      </c>
      <c r="AA220" s="97">
        <f t="shared" si="386"/>
        <v>1</v>
      </c>
      <c r="AB220" s="97">
        <f t="shared" si="386"/>
        <v>1</v>
      </c>
      <c r="AC220" s="97">
        <f t="shared" si="386"/>
        <v>1</v>
      </c>
      <c r="AD220" s="97">
        <f t="shared" si="386"/>
        <v>1</v>
      </c>
      <c r="AE220" s="97">
        <f t="shared" si="386"/>
        <v>1</v>
      </c>
      <c r="AF220" s="97">
        <f t="shared" si="386"/>
        <v>1</v>
      </c>
      <c r="AG220" s="97">
        <f t="shared" si="386"/>
        <v>0</v>
      </c>
      <c r="AH220" s="97">
        <f t="shared" si="386"/>
        <v>0</v>
      </c>
      <c r="AJ220" s="157" t="s">
        <v>96</v>
      </c>
      <c r="AK220" s="150"/>
      <c r="AL220" s="154" t="s">
        <v>105</v>
      </c>
      <c r="AM220" s="150"/>
      <c r="AN220" s="150"/>
      <c r="AO220" s="150"/>
      <c r="AP220" s="150"/>
      <c r="AQ220" s="151"/>
      <c r="AS220" s="32"/>
      <c r="AT220" s="236"/>
    </row>
    <row r="221" spans="1:73" ht="18" customHeight="1" x14ac:dyDescent="0.2">
      <c r="A221" s="32"/>
      <c r="B221" s="94" t="s">
        <v>93</v>
      </c>
      <c r="C221" s="95"/>
      <c r="D221" s="96">
        <f>D217+D218+D219</f>
        <v>0</v>
      </c>
      <c r="E221" s="96">
        <f t="shared" ref="E221:AH221" si="387">E217+E218+E219</f>
        <v>0</v>
      </c>
      <c r="F221" s="96">
        <f t="shared" si="387"/>
        <v>0</v>
      </c>
      <c r="G221" s="96">
        <f t="shared" si="387"/>
        <v>0</v>
      </c>
      <c r="H221" s="96">
        <f t="shared" si="387"/>
        <v>0</v>
      </c>
      <c r="I221" s="96">
        <f t="shared" si="387"/>
        <v>0</v>
      </c>
      <c r="J221" s="96">
        <f t="shared" si="387"/>
        <v>0</v>
      </c>
      <c r="K221" s="96">
        <f t="shared" si="387"/>
        <v>0</v>
      </c>
      <c r="L221" s="96">
        <f t="shared" si="387"/>
        <v>0</v>
      </c>
      <c r="M221" s="96">
        <f t="shared" si="387"/>
        <v>0</v>
      </c>
      <c r="N221" s="96">
        <f t="shared" si="387"/>
        <v>0</v>
      </c>
      <c r="O221" s="96">
        <f t="shared" si="387"/>
        <v>0</v>
      </c>
      <c r="P221" s="96">
        <f t="shared" si="387"/>
        <v>0</v>
      </c>
      <c r="Q221" s="96">
        <f t="shared" si="387"/>
        <v>0</v>
      </c>
      <c r="R221" s="96">
        <f t="shared" si="387"/>
        <v>0</v>
      </c>
      <c r="S221" s="96">
        <f t="shared" si="387"/>
        <v>0</v>
      </c>
      <c r="T221" s="96">
        <f t="shared" si="387"/>
        <v>0</v>
      </c>
      <c r="U221" s="96">
        <f t="shared" si="387"/>
        <v>0</v>
      </c>
      <c r="V221" s="96">
        <f t="shared" si="387"/>
        <v>0</v>
      </c>
      <c r="W221" s="96">
        <f t="shared" si="387"/>
        <v>0</v>
      </c>
      <c r="X221" s="96">
        <f t="shared" si="387"/>
        <v>0</v>
      </c>
      <c r="Y221" s="96">
        <f t="shared" si="387"/>
        <v>0</v>
      </c>
      <c r="Z221" s="96">
        <f t="shared" si="387"/>
        <v>0</v>
      </c>
      <c r="AA221" s="96">
        <f t="shared" si="387"/>
        <v>0</v>
      </c>
      <c r="AB221" s="96">
        <f t="shared" si="387"/>
        <v>0</v>
      </c>
      <c r="AC221" s="96">
        <f t="shared" si="387"/>
        <v>0</v>
      </c>
      <c r="AD221" s="96">
        <f t="shared" si="387"/>
        <v>0</v>
      </c>
      <c r="AE221" s="96">
        <f t="shared" si="387"/>
        <v>0</v>
      </c>
      <c r="AF221" s="96">
        <f t="shared" si="387"/>
        <v>0</v>
      </c>
      <c r="AG221" s="96">
        <f t="shared" si="387"/>
        <v>0</v>
      </c>
      <c r="AH221" s="96">
        <f t="shared" si="387"/>
        <v>0</v>
      </c>
      <c r="AS221" s="32"/>
      <c r="AT221" s="236"/>
    </row>
    <row r="222" spans="1:73" ht="6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236"/>
    </row>
    <row r="223" spans="1:73" x14ac:dyDescent="0.2">
      <c r="AT223" s="236"/>
    </row>
    <row r="224" spans="1:73" ht="9" customHeight="1" x14ac:dyDescent="0.2">
      <c r="A224" s="32"/>
      <c r="B224" s="270"/>
      <c r="C224" s="274" t="s">
        <v>140</v>
      </c>
      <c r="D224" s="271">
        <f t="shared" ref="D224:AH224" si="388">COUNTIF(Fer,D227)</f>
        <v>0</v>
      </c>
      <c r="E224" s="271">
        <f t="shared" si="388"/>
        <v>0</v>
      </c>
      <c r="F224" s="271">
        <f t="shared" si="388"/>
        <v>0</v>
      </c>
      <c r="G224" s="271">
        <f t="shared" si="388"/>
        <v>0</v>
      </c>
      <c r="H224" s="271">
        <f t="shared" si="388"/>
        <v>0</v>
      </c>
      <c r="I224" s="271">
        <f t="shared" si="388"/>
        <v>0</v>
      </c>
      <c r="J224" s="271">
        <f t="shared" si="388"/>
        <v>0</v>
      </c>
      <c r="K224" s="271">
        <f t="shared" si="388"/>
        <v>0</v>
      </c>
      <c r="L224" s="271">
        <f t="shared" si="388"/>
        <v>0</v>
      </c>
      <c r="M224" s="271">
        <f t="shared" si="388"/>
        <v>0</v>
      </c>
      <c r="N224" s="271">
        <f t="shared" si="388"/>
        <v>0</v>
      </c>
      <c r="O224" s="271">
        <f t="shared" si="388"/>
        <v>0</v>
      </c>
      <c r="P224" s="271">
        <f t="shared" si="388"/>
        <v>0</v>
      </c>
      <c r="Q224" s="271">
        <f t="shared" si="388"/>
        <v>0</v>
      </c>
      <c r="R224" s="271">
        <f t="shared" si="388"/>
        <v>0</v>
      </c>
      <c r="S224" s="271">
        <f t="shared" si="388"/>
        <v>0</v>
      </c>
      <c r="T224" s="271">
        <f t="shared" si="388"/>
        <v>0</v>
      </c>
      <c r="U224" s="271">
        <f t="shared" si="388"/>
        <v>0</v>
      </c>
      <c r="V224" s="271">
        <f t="shared" si="388"/>
        <v>0</v>
      </c>
      <c r="W224" s="271">
        <f t="shared" si="388"/>
        <v>0</v>
      </c>
      <c r="X224" s="271">
        <f t="shared" si="388"/>
        <v>0</v>
      </c>
      <c r="Y224" s="271">
        <f t="shared" si="388"/>
        <v>0</v>
      </c>
      <c r="Z224" s="271">
        <f t="shared" si="388"/>
        <v>0</v>
      </c>
      <c r="AA224" s="271">
        <f t="shared" si="388"/>
        <v>0</v>
      </c>
      <c r="AB224" s="271">
        <f t="shared" si="388"/>
        <v>0</v>
      </c>
      <c r="AC224" s="271">
        <f t="shared" si="388"/>
        <v>0</v>
      </c>
      <c r="AD224" s="271">
        <f t="shared" si="388"/>
        <v>0</v>
      </c>
      <c r="AE224" s="271">
        <f t="shared" si="388"/>
        <v>0</v>
      </c>
      <c r="AF224" s="271">
        <f t="shared" si="388"/>
        <v>0</v>
      </c>
      <c r="AG224" s="271">
        <f t="shared" si="388"/>
        <v>0</v>
      </c>
      <c r="AH224" s="271">
        <f t="shared" si="388"/>
        <v>0</v>
      </c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236"/>
    </row>
    <row r="225" spans="1:73" x14ac:dyDescent="0.2">
      <c r="A225" s="32"/>
      <c r="B225" s="61"/>
      <c r="C225" s="62" t="s">
        <v>70</v>
      </c>
      <c r="D225" s="63">
        <f>IF(D226="","",IF(WEEKDAY(D226,2)=1,_xlfn.ISOWEEKNUM(D226),""))</f>
        <v>40</v>
      </c>
      <c r="E225" s="64" t="str">
        <f t="shared" ref="E225:AH225" si="389">IF(E226="","",IF(WEEKDAY(E226,2)=1,_xlfn.ISOWEEKNUM(E226),""))</f>
        <v/>
      </c>
      <c r="F225" s="64" t="str">
        <f t="shared" si="389"/>
        <v/>
      </c>
      <c r="G225" s="64" t="str">
        <f t="shared" si="389"/>
        <v/>
      </c>
      <c r="H225" s="64" t="str">
        <f t="shared" si="389"/>
        <v/>
      </c>
      <c r="I225" s="64" t="str">
        <f t="shared" si="389"/>
        <v/>
      </c>
      <c r="J225" s="64" t="str">
        <f t="shared" si="389"/>
        <v/>
      </c>
      <c r="K225" s="64">
        <f t="shared" si="389"/>
        <v>41</v>
      </c>
      <c r="L225" s="64" t="str">
        <f t="shared" si="389"/>
        <v/>
      </c>
      <c r="M225" s="64" t="str">
        <f t="shared" si="389"/>
        <v/>
      </c>
      <c r="N225" s="64" t="str">
        <f t="shared" si="389"/>
        <v/>
      </c>
      <c r="O225" s="64" t="str">
        <f t="shared" si="389"/>
        <v/>
      </c>
      <c r="P225" s="64" t="str">
        <f t="shared" si="389"/>
        <v/>
      </c>
      <c r="Q225" s="64" t="str">
        <f t="shared" si="389"/>
        <v/>
      </c>
      <c r="R225" s="64">
        <f t="shared" si="389"/>
        <v>42</v>
      </c>
      <c r="S225" s="64" t="str">
        <f t="shared" si="389"/>
        <v/>
      </c>
      <c r="T225" s="64" t="str">
        <f t="shared" si="389"/>
        <v/>
      </c>
      <c r="U225" s="64" t="str">
        <f t="shared" si="389"/>
        <v/>
      </c>
      <c r="V225" s="64" t="str">
        <f t="shared" si="389"/>
        <v/>
      </c>
      <c r="W225" s="64" t="str">
        <f t="shared" si="389"/>
        <v/>
      </c>
      <c r="X225" s="64" t="str">
        <f t="shared" si="389"/>
        <v/>
      </c>
      <c r="Y225" s="64">
        <f t="shared" si="389"/>
        <v>43</v>
      </c>
      <c r="Z225" s="64" t="str">
        <f t="shared" si="389"/>
        <v/>
      </c>
      <c r="AA225" s="64" t="str">
        <f t="shared" si="389"/>
        <v/>
      </c>
      <c r="AB225" s="64" t="str">
        <f t="shared" si="389"/>
        <v/>
      </c>
      <c r="AC225" s="64" t="str">
        <f t="shared" si="389"/>
        <v/>
      </c>
      <c r="AD225" s="64" t="str">
        <f t="shared" si="389"/>
        <v/>
      </c>
      <c r="AE225" s="64" t="str">
        <f t="shared" si="389"/>
        <v/>
      </c>
      <c r="AF225" s="64">
        <f t="shared" si="389"/>
        <v>44</v>
      </c>
      <c r="AG225" s="64" t="str">
        <f t="shared" si="389"/>
        <v/>
      </c>
      <c r="AH225" s="65" t="str">
        <f t="shared" si="389"/>
        <v/>
      </c>
      <c r="AJ225" s="321" t="s">
        <v>74</v>
      </c>
      <c r="AK225" s="318" t="s">
        <v>22</v>
      </c>
      <c r="AM225" s="316" t="s">
        <v>61</v>
      </c>
      <c r="AN225" s="316" t="s">
        <v>62</v>
      </c>
      <c r="AO225" s="316" t="s">
        <v>63</v>
      </c>
      <c r="AP225" s="316" t="s">
        <v>64</v>
      </c>
      <c r="AQ225" s="316" t="s">
        <v>65</v>
      </c>
      <c r="AR225" s="316"/>
      <c r="AS225" s="32"/>
      <c r="AT225" s="236"/>
    </row>
    <row r="226" spans="1:73" ht="14.25" x14ac:dyDescent="0.2">
      <c r="A226" s="32"/>
      <c r="B226" s="324">
        <f>D226</f>
        <v>43374</v>
      </c>
      <c r="C226" s="325"/>
      <c r="D226" s="42">
        <f>AG190+1</f>
        <v>43374</v>
      </c>
      <c r="E226" s="42">
        <f>D226+1</f>
        <v>43375</v>
      </c>
      <c r="F226" s="42">
        <f t="shared" ref="F226:F227" si="390">E226+1</f>
        <v>43376</v>
      </c>
      <c r="G226" s="42">
        <f t="shared" ref="G226:G227" si="391">F226+1</f>
        <v>43377</v>
      </c>
      <c r="H226" s="42">
        <f t="shared" ref="H226:H227" si="392">G226+1</f>
        <v>43378</v>
      </c>
      <c r="I226" s="42">
        <f t="shared" ref="I226:I227" si="393">H226+1</f>
        <v>43379</v>
      </c>
      <c r="J226" s="42">
        <f t="shared" ref="J226:J227" si="394">I226+1</f>
        <v>43380</v>
      </c>
      <c r="K226" s="42">
        <f t="shared" ref="K226:K227" si="395">J226+1</f>
        <v>43381</v>
      </c>
      <c r="L226" s="42">
        <f t="shared" ref="L226:L227" si="396">K226+1</f>
        <v>43382</v>
      </c>
      <c r="M226" s="42">
        <f t="shared" ref="M226:M227" si="397">L226+1</f>
        <v>43383</v>
      </c>
      <c r="N226" s="42">
        <f t="shared" ref="N226:N227" si="398">M226+1</f>
        <v>43384</v>
      </c>
      <c r="O226" s="42">
        <f t="shared" ref="O226:O227" si="399">N226+1</f>
        <v>43385</v>
      </c>
      <c r="P226" s="42">
        <f t="shared" ref="P226:P227" si="400">O226+1</f>
        <v>43386</v>
      </c>
      <c r="Q226" s="42">
        <f t="shared" ref="Q226:Q227" si="401">P226+1</f>
        <v>43387</v>
      </c>
      <c r="R226" s="42">
        <f t="shared" ref="R226:R227" si="402">Q226+1</f>
        <v>43388</v>
      </c>
      <c r="S226" s="42">
        <f t="shared" ref="S226:S227" si="403">R226+1</f>
        <v>43389</v>
      </c>
      <c r="T226" s="42">
        <f t="shared" ref="T226:T227" si="404">S226+1</f>
        <v>43390</v>
      </c>
      <c r="U226" s="42">
        <f t="shared" ref="U226:U227" si="405">T226+1</f>
        <v>43391</v>
      </c>
      <c r="V226" s="42">
        <f t="shared" ref="V226:V227" si="406">U226+1</f>
        <v>43392</v>
      </c>
      <c r="W226" s="42">
        <f t="shared" ref="W226:W227" si="407">V226+1</f>
        <v>43393</v>
      </c>
      <c r="X226" s="42">
        <f t="shared" ref="X226:X227" si="408">W226+1</f>
        <v>43394</v>
      </c>
      <c r="Y226" s="42">
        <f t="shared" ref="Y226:Y227" si="409">X226+1</f>
        <v>43395</v>
      </c>
      <c r="Z226" s="42">
        <f t="shared" ref="Z226:Z227" si="410">Y226+1</f>
        <v>43396</v>
      </c>
      <c r="AA226" s="42">
        <f t="shared" ref="AA226:AA227" si="411">Z226+1</f>
        <v>43397</v>
      </c>
      <c r="AB226" s="42">
        <f t="shared" ref="AB226:AB227" si="412">AA226+1</f>
        <v>43398</v>
      </c>
      <c r="AC226" s="42">
        <f t="shared" ref="AC226:AC227" si="413">AB226+1</f>
        <v>43399</v>
      </c>
      <c r="AD226" s="42">
        <f t="shared" ref="AD226:AD227" si="414">AC226+1</f>
        <v>43400</v>
      </c>
      <c r="AE226" s="42">
        <f t="shared" ref="AE226:AE227" si="415">AD226+1</f>
        <v>43401</v>
      </c>
      <c r="AF226" s="42">
        <f t="shared" ref="AF226:AF227" si="416">AE226+1</f>
        <v>43402</v>
      </c>
      <c r="AG226" s="42">
        <f t="shared" ref="AG226:AG227" si="417">AF226+1</f>
        <v>43403</v>
      </c>
      <c r="AH226" s="74">
        <f t="shared" ref="AH226:AH227" si="418">AG226+1</f>
        <v>43404</v>
      </c>
      <c r="AJ226" s="322"/>
      <c r="AK226" s="319"/>
      <c r="AM226" s="316"/>
      <c r="AN226" s="316"/>
      <c r="AO226" s="316"/>
      <c r="AP226" s="316"/>
      <c r="AQ226" s="316"/>
      <c r="AR226" s="316"/>
      <c r="AS226" s="32"/>
      <c r="AT226" s="236"/>
      <c r="BS226" s="276" t="s">
        <v>137</v>
      </c>
      <c r="BT226" s="276" t="s">
        <v>138</v>
      </c>
      <c r="BU226" s="278" t="s">
        <v>139</v>
      </c>
    </row>
    <row r="227" spans="1:73" x14ac:dyDescent="0.2">
      <c r="A227" s="32"/>
      <c r="B227" s="4" t="s">
        <v>71</v>
      </c>
      <c r="C227" s="5"/>
      <c r="D227" s="44">
        <f>AG191+1</f>
        <v>43374</v>
      </c>
      <c r="E227" s="44">
        <f>D227+1</f>
        <v>43375</v>
      </c>
      <c r="F227" s="44">
        <f t="shared" si="390"/>
        <v>43376</v>
      </c>
      <c r="G227" s="44">
        <f t="shared" si="391"/>
        <v>43377</v>
      </c>
      <c r="H227" s="44">
        <f t="shared" si="392"/>
        <v>43378</v>
      </c>
      <c r="I227" s="44">
        <f t="shared" si="393"/>
        <v>43379</v>
      </c>
      <c r="J227" s="44">
        <f t="shared" si="394"/>
        <v>43380</v>
      </c>
      <c r="K227" s="44">
        <f t="shared" si="395"/>
        <v>43381</v>
      </c>
      <c r="L227" s="44">
        <f t="shared" si="396"/>
        <v>43382</v>
      </c>
      <c r="M227" s="44">
        <f t="shared" si="397"/>
        <v>43383</v>
      </c>
      <c r="N227" s="44">
        <f t="shared" si="398"/>
        <v>43384</v>
      </c>
      <c r="O227" s="44">
        <f t="shared" si="399"/>
        <v>43385</v>
      </c>
      <c r="P227" s="44">
        <f t="shared" si="400"/>
        <v>43386</v>
      </c>
      <c r="Q227" s="44">
        <f t="shared" si="401"/>
        <v>43387</v>
      </c>
      <c r="R227" s="44">
        <f t="shared" si="402"/>
        <v>43388</v>
      </c>
      <c r="S227" s="44">
        <f t="shared" si="403"/>
        <v>43389</v>
      </c>
      <c r="T227" s="44">
        <f t="shared" si="404"/>
        <v>43390</v>
      </c>
      <c r="U227" s="44">
        <f t="shared" si="405"/>
        <v>43391</v>
      </c>
      <c r="V227" s="44">
        <f t="shared" si="406"/>
        <v>43392</v>
      </c>
      <c r="W227" s="44">
        <f t="shared" si="407"/>
        <v>43393</v>
      </c>
      <c r="X227" s="44">
        <f t="shared" si="408"/>
        <v>43394</v>
      </c>
      <c r="Y227" s="44">
        <f t="shared" si="409"/>
        <v>43395</v>
      </c>
      <c r="Z227" s="44">
        <f t="shared" si="410"/>
        <v>43396</v>
      </c>
      <c r="AA227" s="44">
        <f t="shared" si="411"/>
        <v>43397</v>
      </c>
      <c r="AB227" s="44">
        <f t="shared" si="412"/>
        <v>43398</v>
      </c>
      <c r="AC227" s="44">
        <f t="shared" si="413"/>
        <v>43399</v>
      </c>
      <c r="AD227" s="44">
        <f t="shared" si="414"/>
        <v>43400</v>
      </c>
      <c r="AE227" s="44">
        <f t="shared" si="415"/>
        <v>43401</v>
      </c>
      <c r="AF227" s="44">
        <f t="shared" si="416"/>
        <v>43402</v>
      </c>
      <c r="AG227" s="44">
        <f t="shared" si="417"/>
        <v>43403</v>
      </c>
      <c r="AH227" s="75">
        <f t="shared" si="418"/>
        <v>43404</v>
      </c>
      <c r="AJ227" s="323"/>
      <c r="AK227" s="320"/>
      <c r="AM227" s="317"/>
      <c r="AN227" s="317"/>
      <c r="AO227" s="317"/>
      <c r="AP227" s="317"/>
      <c r="AQ227" s="317"/>
      <c r="AR227" s="317"/>
      <c r="AS227" s="32"/>
      <c r="AT227" s="236"/>
      <c r="AU227" s="1" t="s">
        <v>108</v>
      </c>
      <c r="AV227" s="183" t="s">
        <v>109</v>
      </c>
      <c r="BS227" s="277"/>
      <c r="BT227" s="277"/>
      <c r="BU227" s="279"/>
    </row>
    <row r="228" spans="1:73" ht="15" customHeight="1" x14ac:dyDescent="0.2">
      <c r="A228" s="32"/>
      <c r="B228" s="30" t="s">
        <v>13</v>
      </c>
      <c r="C228" s="40" t="s">
        <v>8</v>
      </c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  <c r="AB228" s="70"/>
      <c r="AC228" s="70"/>
      <c r="AD228" s="70"/>
      <c r="AE228" s="70"/>
      <c r="AF228" s="70"/>
      <c r="AG228" s="70"/>
      <c r="AH228" s="70"/>
      <c r="AJ228" s="57">
        <f>COUNTIF(D228:AH228,$H$3)*$M$3+COUNTIF(D228:AH228,$H$4)*$M$4+COUNTIF(D228:AH228,$H$5)*$M$5+COUNTIF(D228:AH228,$P$3)*$Y$3+COUNTIF(D228:AH228,$P$4)*$Y$4+COUNTIF(D228:AH228,$P$5)*$Y$5+COUNTIF(D228:AH228,$AB$3)*$AG$3+COUNTIF(D228:AH228,$AB$4)*$AG$4+COUNTIF(D228:AH228,$AB$5)*$AG$5</f>
        <v>0</v>
      </c>
      <c r="AK228" s="54">
        <f t="shared" ref="AK228:AK238" si="419">COUNTIF(D228:AH228,$AJ$3)*$AK$3</f>
        <v>0</v>
      </c>
      <c r="AM228" s="108">
        <f>COUNTIF(D228:J228,$H$3)*$M$3+COUNTIF(D228:J228,$H$4)*$M$4+COUNTIF(D228:J228,$H$5)*$M$5+COUNTIF(D228:J228,$P$3)*$Y$3+COUNTIF(D228:J228,$P$4)*$Y$4+COUNTIF(D228:J228,$P$5)*$Y$5+COUNTIF(D228:J228,$AB$3)*$AG$3+COUNTIF(D228:J228,$AB$4)*$AG$4+COUNTIF(D228:J228,$AB$5)*$AG$5</f>
        <v>0</v>
      </c>
      <c r="AN228" s="108">
        <f>COUNTIF(K228:Q228,$H$3)*$M$3+COUNTIF(K228:Q228,$H$4)*$M$4+COUNTIF(K228:Q228,$H$5)*$M$5+COUNTIF(K228:Q228,$P$3)*$Y$3+COUNTIF(K228:Q228,$P$4)*$Y$4+COUNTIF(K228:Q228,$P$5)*$Y$5+COUNTIF(K228:Q228,$AB$3)*$AG$3+COUNTIF(K228:Q228,$AB$4)*$AG$4+COUNTIF(K228:Q228,$AB$5)*$AG$5</f>
        <v>0</v>
      </c>
      <c r="AO228" s="109">
        <f>COUNTIF(R228:X228,$H$3)*$M$3+COUNTIF(R228:X228,$H$4)*$M$4+COUNTIF(R228:X228,$H$5)*$M$5+COUNTIF(R228:X228,$P$3)*$Y$3+COUNTIF(R228:X228,$P$4)*$Y$4+COUNTIF(R228:X228,$P$5)*$Y$5+COUNTIF(R228:X228,$AB$3)*$AG$3+COUNTIF(R228:X228,$AB$4)*$AG$4+COUNTIF(R228:X228,$AB$5)*$AG$5</f>
        <v>0</v>
      </c>
      <c r="AP228" s="108">
        <f>COUNTIF(Y228:AE228,$H$3)*$M$3+COUNTIF(Y228:AE228,$H$4)*$M$4+COUNTIF(Y228:AE228,$H$5)*$M$5+COUNTIF(Y228:AE228,$P$3)*$Y$3+COUNTIF(Y228:AE228,$P$4)*$Y$4+COUNTIF(Y228:AE228,$P$5)*$Y$5+COUNTIF(Y228:AE228,$AB$3)*$AG$3+COUNTIF(Y228:AE228,$AB$4)*$AG$4+COUNTIF(Y228:AE228,$AB$5)*$AG$5</f>
        <v>0</v>
      </c>
      <c r="AQ228" s="108">
        <f>COUNTIF(AF228:AH228,$H$3)*$M$3+COUNTIF(AF228:AH228,$H$4)*$M$4+COUNTIF(AF228:AH228,$H$5)*$M$5+COUNTIF(AF228:AH228,$P$3)*$Y$3+COUNTIF(AF228:AH228,$P$4)*$Y$4+COUNTIF(AF228:AH228,$P$5)*$Y$5+COUNTIF(AF228:AH228,$AB$3)*$AG$3+COUNTIF(AF228:AH228,$AB$4)*$AG$4+COUNTIF(AF228:AH228,$AB$5)*$AG$5</f>
        <v>0</v>
      </c>
      <c r="AR228" s="108"/>
      <c r="AS228" s="32"/>
      <c r="AT228" s="236">
        <f t="shared" si="372"/>
        <v>0</v>
      </c>
      <c r="AU228" s="1">
        <f>COUNTIFS(I228,"*H*")+COUNTIFS(P228,"*H*")+COUNTIFS(W228,"*H*")+COUNTIFS(AD228,"*H*")+COUNTIFS(I228,"*F*")+COUNTIFS(P228,"*F*")+COUNTIFS(W228,"*F*")+COUNTIFS(AD228,"*F*")</f>
        <v>0</v>
      </c>
      <c r="AV228" s="183">
        <f>COUNTIFS(J228,"*H*")+COUNTIFS(Q228,"*H*")+COUNTIFS(X228,"*H*")+COUNTIFS(AE228,"*H*")+COUNTIFS(J228,"*F*")+COUNTIFS(Q228,"*F*")+COUNTIFS(X228,"*F*")+COUNTIFS(AE228,"*F*")</f>
        <v>0</v>
      </c>
      <c r="BS228" s="262">
        <f>SUMPRODUCT(($D228:$AH228="H1")*(WEEKDAY($D$226:$AH$226)=1))*$M$3+SUMPRODUCT(($D228:$AH228="H2")*(WEEKDAY($D$226:$AH$226)=1))*$M$4+SUMPRODUCT(($D228:$AH228="H3")*(WEEKDAY($D$226:$AH$226)=1))*$M$5+SUMPRODUCT(($D228:$AH228="SHR")*(WEEKDAY($D$226:$AH$226)=1))*$Y$3+SUMPRODUCT(($D228:$AH228="ChJ")*(WEEKDAY($D$226:$AH$226)=1))*$Y$4+SUMPRODUCT(($D228:$AH228="Ch")*(WEEKDAY($D$226:$AH$226)=1))*$Y$5+SUMPRODUCT(($D228:$AH228="Dj1")*(WEEKDAY($D$226:$AH$226)=1))*$AG$3+SUMPRODUCT(($D228:$AH228="Dj2")*(WEEKDAY($D$226:$AH$226)=1))*$AG$4+SUMPRODUCT(($D228:$AH228="Dj3")*(WEEKDAY($D$226:$AH$226)=1))*$AG$5</f>
        <v>0</v>
      </c>
      <c r="BT228" s="262">
        <f>SUMPRODUCT(($D228:$AH228="H1")*(WEEKDAY($D$224:$AH$224)=1))*$M$3+SUMPRODUCT(($D228:$AH228="H2")*(WEEKDAY($D$224:$AH$224)=1))*$M$4+SUMPRODUCT(($D228:$AH228="H3")*(WEEKDAY($D$224:$AH$224)=1))*$M$5+SUMPRODUCT(($D228:$AH228="SHR")*(WEEKDAY($D$224:$AH$224)=1))*$Y$3+SUMPRODUCT(($D228:$AH228="ChJ")*(WEEKDAY($D$224:$AH$224)=1))*$Y$4+SUMPRODUCT(($D228:$AH228="Ch")*(WEEKDAY($D$224:$AH$224)=1))*$Y$5+SUMPRODUCT(($D228:$AH228="Dj1")*(WEEKDAY($D$224:$AH$224)=1))*$AG$3+SUMPRODUCT(($D228:$AH228="Dj2")*(WEEKDAY($D$224:$AH$224)=1))*$AG$4+SUMPRODUCT(($D228:$AH228="Dj3")*(WEEKDAY($D$224:$AH$224)=1))*$AG$5</f>
        <v>0</v>
      </c>
      <c r="BU228" s="262">
        <f>COUNTIF(D228:AH228,$H$3)*$O$3+COUNTIF(D228:AH228,$H$4)*$O$4+COUNTIF(D228:AH228,$H$5)*$O$5+COUNTIF(D228:AH228,$P$3)*$AA$3+COUNTIF(D228:AH228,$P$4)*$AA$4+COUNTIF(D228:AH228,$P$5)*$AA$5+COUNTIF(D228:AH228,$AB$3)*$AI$3+COUNTIF(D228:AH228,$AB$4)*$AI$4+COUNTIF(D228:AH228,$AB$5)*$AI$5</f>
        <v>0</v>
      </c>
    </row>
    <row r="229" spans="1:73" ht="15" customHeight="1" x14ac:dyDescent="0.2">
      <c r="A229" s="32"/>
      <c r="B229" s="30" t="s">
        <v>13</v>
      </c>
      <c r="C229" s="40" t="s">
        <v>2</v>
      </c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70"/>
      <c r="AB229" s="70"/>
      <c r="AC229" s="70"/>
      <c r="AD229" s="70"/>
      <c r="AE229" s="70"/>
      <c r="AF229" s="70"/>
      <c r="AG229" s="70"/>
      <c r="AH229" s="70"/>
      <c r="AJ229" s="66">
        <f t="shared" ref="AJ229:AJ250" si="420">COUNTIF(D229:AH229,$H$3)*$M$3+COUNTIF(D229:AH229,$H$4)*$M$4+COUNTIF(D229:AH229,$H$5)*$M$5+COUNTIF(D229:AH229,$P$3)*$Y$3+COUNTIF(D229:AH229,$P$4)*$Y$4+COUNTIF(D229:AH229,$P$5)*$Y$5+COUNTIF(D229:AH229,$AB$3)*$AG$3+COUNTIF(D229:AH229,$AB$4)*$AG$4+COUNTIF(D229:AH229,$AB$5)*$AG$5</f>
        <v>0</v>
      </c>
      <c r="AK229" s="55">
        <f t="shared" si="419"/>
        <v>0</v>
      </c>
      <c r="AM229" s="112">
        <f t="shared" ref="AM229:AM250" si="421">COUNTIF(D229:J229,$H$3)*$M$3+COUNTIF(D229:J229,$H$4)*$M$4+COUNTIF(D229:J229,$H$5)*$M$5+COUNTIF(D229:J229,$P$3)*$Y$3+COUNTIF(D229:J229,$P$4)*$Y$4+COUNTIF(D229:J229,$P$5)*$Y$5+COUNTIF(D229:J229,$AB$3)*$AG$3+COUNTIF(D229:J229,$AB$4)*$AG$4+COUNTIF(D229:J229,$AB$5)*$AG$5</f>
        <v>0</v>
      </c>
      <c r="AN229" s="112">
        <f t="shared" ref="AN229:AN250" si="422">COUNTIF(K229:Q229,$H$3)*$M$3+COUNTIF(K229:Q229,$H$4)*$M$4+COUNTIF(K229:Q229,$H$5)*$M$5+COUNTIF(K229:Q229,$P$3)*$Y$3+COUNTIF(K229:Q229,$P$4)*$Y$4+COUNTIF(K229:Q229,$P$5)*$Y$5+COUNTIF(K229:Q229,$AB$3)*$AG$3+COUNTIF(K229:Q229,$AB$4)*$AG$4+COUNTIF(K229:Q229,$AB$5)*$AG$5</f>
        <v>0</v>
      </c>
      <c r="AO229" s="113">
        <f t="shared" ref="AO229:AO250" si="423">COUNTIF(R229:X229,$H$3)*$M$3+COUNTIF(R229:X229,$H$4)*$M$4+COUNTIF(R229:X229,$H$5)*$M$5+COUNTIF(R229:X229,$P$3)*$Y$3+COUNTIF(R229:X229,$P$4)*$Y$4+COUNTIF(R229:X229,$P$5)*$Y$5+COUNTIF(R229:X229,$AB$3)*$AG$3+COUNTIF(R229:X229,$AB$4)*$AG$4+COUNTIF(R229:X229,$AB$5)*$AG$5</f>
        <v>0</v>
      </c>
      <c r="AP229" s="112">
        <f t="shared" ref="AP229:AP250" si="424">COUNTIF(Y229:AE229,$H$3)*$M$3+COUNTIF(Y229:AE229,$H$4)*$M$4+COUNTIF(Y229:AE229,$H$5)*$M$5+COUNTIF(Y229:AE229,$P$3)*$Y$3+COUNTIF(Y229:AE229,$P$4)*$Y$4+COUNTIF(Y229:AE229,$P$5)*$Y$5+COUNTIF(Y229:AE229,$AB$3)*$AG$3+COUNTIF(Y229:AE229,$AB$4)*$AG$4+COUNTIF(Y229:AE229,$AB$5)*$AG$5</f>
        <v>0</v>
      </c>
      <c r="AQ229" s="112">
        <f t="shared" ref="AQ229:AQ250" si="425">COUNTIF(AF229:AH229,$H$3)*$M$3+COUNTIF(AF229:AH229,$H$4)*$M$4+COUNTIF(AF229:AH229,$H$5)*$M$5+COUNTIF(AF229:AH229,$P$3)*$Y$3+COUNTIF(AF229:AH229,$P$4)*$Y$4+COUNTIF(AF229:AH229,$P$5)*$Y$5+COUNTIF(AF229:AH229,$AB$3)*$AG$3+COUNTIF(AF229:AH229,$AB$4)*$AG$4+COUNTIF(AF229:AH229,$AB$5)*$AG$5</f>
        <v>0</v>
      </c>
      <c r="AR229" s="112"/>
      <c r="AS229" s="32"/>
      <c r="AT229" s="236">
        <f t="shared" si="372"/>
        <v>0</v>
      </c>
      <c r="AU229" s="1">
        <f t="shared" ref="AU229:AU250" si="426">COUNTIFS(I229,"*H*")+COUNTIFS(P229,"*H*")+COUNTIFS(W229,"*H*")+COUNTIFS(AD229,"*H*")+COUNTIFS(I229,"*F*")+COUNTIFS(P229,"*F*")+COUNTIFS(W229,"*F*")+COUNTIFS(AD229,"*F*")</f>
        <v>0</v>
      </c>
      <c r="AV229" s="183">
        <f t="shared" ref="AV229:AV250" si="427">COUNTIFS(J229,"*H*")+COUNTIFS(Q229,"*H*")+COUNTIFS(X229,"*H*")+COUNTIFS(AE229,"*H*")+COUNTIFS(J229,"*F*")+COUNTIFS(Q229,"*F*")+COUNTIFS(X229,"*F*")+COUNTIFS(AE229,"*F*")</f>
        <v>0</v>
      </c>
      <c r="BS229" s="264">
        <f>SUMPRODUCT(($D229:$AH229="H1")*(WEEKDAY($D$226:$AH$226)=1))*$M$3+SUMPRODUCT(($D229:$AH229="H2")*(WEEKDAY($D$226:$AH$226)=1))*$M$4+SUMPRODUCT(($D229:$AH229="H3")*(WEEKDAY($D$226:$AH$226)=1))*$M$5+SUMPRODUCT(($D229:$AH229="SHR")*(WEEKDAY($D$226:$AH$226)=1))*$Y$3+SUMPRODUCT(($D229:$AH229="ChJ")*(WEEKDAY($D$226:$AH$226)=1))*$Y$4+SUMPRODUCT(($D229:$AH229="Ch")*(WEEKDAY($D$226:$AH$226)=1))*$Y$5+SUMPRODUCT(($D229:$AH229="Dj1")*(WEEKDAY($D$226:$AH$226)=1))*$AG$3+SUMPRODUCT(($D229:$AH229="Dj2")*(WEEKDAY($D$226:$AH$226)=1))*$AG$4+SUMPRODUCT(($D229:$AH229="Dj3")*(WEEKDAY($D$226:$AH$226)=1))*$AG$5</f>
        <v>0</v>
      </c>
      <c r="BT229" s="264">
        <f>SUMPRODUCT(($D229:$AH229="H1")*(WEEKDAY($D$224:$AH$224)=1))*$M$3+SUMPRODUCT(($D229:$AH229="H2")*(WEEKDAY($D$224:$AH$224)=1))*$M$4+SUMPRODUCT(($D229:$AH229="H3")*(WEEKDAY($D$224:$AH$224)=1))*$M$5+SUMPRODUCT(($D229:$AH229="SHR")*(WEEKDAY($D$224:$AH$224)=1))*$Y$3+SUMPRODUCT(($D229:$AH229="ChJ")*(WEEKDAY($D$224:$AH$224)=1))*$Y$4+SUMPRODUCT(($D229:$AH229="Ch")*(WEEKDAY($D$224:$AH$224)=1))*$Y$5+SUMPRODUCT(($D229:$AH229="Dj1")*(WEEKDAY($D$224:$AH$224)=1))*$AG$3+SUMPRODUCT(($D229:$AH229="Dj2")*(WEEKDAY($D$224:$AH$224)=1))*$AG$4+SUMPRODUCT(($D229:$AH229="Dj3")*(WEEKDAY($D$224:$AH$224)=1))*$AG$5</f>
        <v>0</v>
      </c>
      <c r="BU229" s="264">
        <f t="shared" ref="BU229:BU250" si="428">COUNTIF(D229:AH229,$H$3)*$O$3+COUNTIF(D229:AH229,$H$4)*$O$4+COUNTIF(D229:AH229,$H$5)*$O$5+COUNTIF(D229:AH229,$P$3)*$AA$3+COUNTIF(D229:AH229,$P$4)*$AA$4+COUNTIF(D229:AH229,$P$5)*$AA$5+COUNTIF(D229:AH229,$AB$3)*$AI$3+COUNTIF(D229:AH229,$AB$4)*$AI$4+COUNTIF(D229:AH229,$AB$5)*$AI$5</f>
        <v>0</v>
      </c>
    </row>
    <row r="230" spans="1:73" ht="15" customHeight="1" x14ac:dyDescent="0.2">
      <c r="A230" s="32"/>
      <c r="B230" s="30" t="s">
        <v>13</v>
      </c>
      <c r="C230" s="40" t="s">
        <v>10</v>
      </c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J230" s="66">
        <f t="shared" si="420"/>
        <v>0</v>
      </c>
      <c r="AK230" s="55">
        <f t="shared" si="419"/>
        <v>0</v>
      </c>
      <c r="AM230" s="112">
        <f t="shared" si="421"/>
        <v>0</v>
      </c>
      <c r="AN230" s="112">
        <f t="shared" si="422"/>
        <v>0</v>
      </c>
      <c r="AO230" s="113">
        <f t="shared" si="423"/>
        <v>0</v>
      </c>
      <c r="AP230" s="112">
        <f t="shared" si="424"/>
        <v>0</v>
      </c>
      <c r="AQ230" s="112">
        <f t="shared" si="425"/>
        <v>0</v>
      </c>
      <c r="AR230" s="112"/>
      <c r="AS230" s="32"/>
      <c r="AT230" s="236">
        <f t="shared" si="372"/>
        <v>0</v>
      </c>
      <c r="AU230" s="1">
        <f t="shared" si="426"/>
        <v>0</v>
      </c>
      <c r="AV230" s="183">
        <f t="shared" si="427"/>
        <v>0</v>
      </c>
      <c r="BS230" s="264">
        <f>SUMPRODUCT(($D230:$AH230="H1")*(WEEKDAY($D$226:$AH$226)=1))*$M$3+SUMPRODUCT(($D230:$AH230="H2")*(WEEKDAY($D$226:$AH$226)=1))*$M$4+SUMPRODUCT(($D230:$AH230="H3")*(WEEKDAY($D$226:$AH$226)=1))*$M$5+SUMPRODUCT(($D230:$AH230="SHR")*(WEEKDAY($D$226:$AH$226)=1))*$Y$3+SUMPRODUCT(($D230:$AH230="ChJ")*(WEEKDAY($D$226:$AH$226)=1))*$Y$4+SUMPRODUCT(($D230:$AH230="Ch")*(WEEKDAY($D$226:$AH$226)=1))*$Y$5+SUMPRODUCT(($D230:$AH230="Dj1")*(WEEKDAY($D$226:$AH$226)=1))*$AG$3+SUMPRODUCT(($D230:$AH230="Dj2")*(WEEKDAY($D$226:$AH$226)=1))*$AG$4+SUMPRODUCT(($D230:$AH230="Dj3")*(WEEKDAY($D$226:$AH$226)=1))*$AG$5</f>
        <v>0</v>
      </c>
      <c r="BT230" s="264">
        <f t="shared" ref="BT230:BT250" si="429">SUMPRODUCT(($D230:$AH230="H1")*(WEEKDAY($D$224:$AH$224)=1))*$M$3+SUMPRODUCT(($D230:$AH230="H2")*(WEEKDAY($D$224:$AH$224)=1))*$M$4+SUMPRODUCT(($D230:$AH230="H3")*(WEEKDAY($D$224:$AH$224)=1))*$M$5+SUMPRODUCT(($D230:$AH230="SHR")*(WEEKDAY($D$224:$AH$224)=1))*$Y$3+SUMPRODUCT(($D230:$AH230="ChJ")*(WEEKDAY($D$224:$AH$224)=1))*$Y$4+SUMPRODUCT(($D230:$AH230="Ch")*(WEEKDAY($D$224:$AH$224)=1))*$Y$5+SUMPRODUCT(($D230:$AH230="Dj1")*(WEEKDAY($D$224:$AH$224)=1))*$AG$3+SUMPRODUCT(($D230:$AH230="Dj2")*(WEEKDAY($D$224:$AH$224)=1))*$AG$4+SUMPRODUCT(($D230:$AH230="Dj3")*(WEEKDAY($D$224:$AH$224)=1))*$AG$5</f>
        <v>0</v>
      </c>
      <c r="BU230" s="264">
        <f t="shared" si="428"/>
        <v>0</v>
      </c>
    </row>
    <row r="231" spans="1:73" ht="15" customHeight="1" x14ac:dyDescent="0.2">
      <c r="A231" s="32"/>
      <c r="B231" s="30" t="s">
        <v>12</v>
      </c>
      <c r="C231" s="40" t="s">
        <v>4</v>
      </c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  <c r="AB231" s="70"/>
      <c r="AC231" s="70"/>
      <c r="AD231" s="70"/>
      <c r="AE231" s="70"/>
      <c r="AF231" s="70"/>
      <c r="AG231" s="70"/>
      <c r="AH231" s="70"/>
      <c r="AJ231" s="66">
        <f t="shared" si="420"/>
        <v>0</v>
      </c>
      <c r="AK231" s="55">
        <f t="shared" si="419"/>
        <v>0</v>
      </c>
      <c r="AM231" s="112">
        <f t="shared" si="421"/>
        <v>0</v>
      </c>
      <c r="AN231" s="112">
        <f t="shared" si="422"/>
        <v>0</v>
      </c>
      <c r="AO231" s="113">
        <f t="shared" si="423"/>
        <v>0</v>
      </c>
      <c r="AP231" s="112">
        <f t="shared" si="424"/>
        <v>0</v>
      </c>
      <c r="AQ231" s="112">
        <f t="shared" si="425"/>
        <v>0</v>
      </c>
      <c r="AR231" s="112"/>
      <c r="AS231" s="32"/>
      <c r="AT231" s="236">
        <f t="shared" si="372"/>
        <v>0</v>
      </c>
      <c r="AU231" s="1">
        <f t="shared" si="426"/>
        <v>0</v>
      </c>
      <c r="AV231" s="183">
        <f t="shared" si="427"/>
        <v>0</v>
      </c>
      <c r="BS231" s="264">
        <f>SUMPRODUCT(($D231:$AH231="H1")*(WEEKDAY($D$226:$AH$226)=1))*$M$3+SUMPRODUCT(($D231:$AH231="H2")*(WEEKDAY($D$226:$AH$226)=1))*$M$4+SUMPRODUCT(($D231:$AH231="H3")*(WEEKDAY($D$226:$AH$226)=1))*$M$5+SUMPRODUCT(($D231:$AH231="SHR")*(WEEKDAY($D$226:$AH$226)=1))*$Y$3+SUMPRODUCT(($D231:$AH231="ChJ")*(WEEKDAY($D$226:$AH$226)=1))*$Y$4+SUMPRODUCT(($D231:$AH231="Ch")*(WEEKDAY($D$226:$AH$226)=1))*$Y$5+SUMPRODUCT(($D231:$AH231="Dj1")*(WEEKDAY($D$226:$AH$226)=1))*$AG$3+SUMPRODUCT(($D231:$AH231="Dj2")*(WEEKDAY($D$226:$AH$226)=1))*$AG$4+SUMPRODUCT(($D231:$AH231="Dj3")*(WEEKDAY($D$226:$AH$226)=1))*$AG$5</f>
        <v>0</v>
      </c>
      <c r="BT231" s="264">
        <f t="shared" si="429"/>
        <v>0</v>
      </c>
      <c r="BU231" s="264">
        <f t="shared" si="428"/>
        <v>0</v>
      </c>
    </row>
    <row r="232" spans="1:73" ht="15" customHeight="1" x14ac:dyDescent="0.2">
      <c r="A232" s="32"/>
      <c r="B232" s="30" t="s">
        <v>12</v>
      </c>
      <c r="C232" s="40" t="s">
        <v>6</v>
      </c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  <c r="AB232" s="70"/>
      <c r="AC232" s="70"/>
      <c r="AD232" s="70"/>
      <c r="AE232" s="70"/>
      <c r="AF232" s="70"/>
      <c r="AG232" s="70"/>
      <c r="AH232" s="70"/>
      <c r="AJ232" s="66">
        <f t="shared" si="420"/>
        <v>0</v>
      </c>
      <c r="AK232" s="55">
        <f t="shared" si="419"/>
        <v>0</v>
      </c>
      <c r="AM232" s="112">
        <f t="shared" si="421"/>
        <v>0</v>
      </c>
      <c r="AN232" s="112">
        <f t="shared" si="422"/>
        <v>0</v>
      </c>
      <c r="AO232" s="113">
        <f t="shared" si="423"/>
        <v>0</v>
      </c>
      <c r="AP232" s="112">
        <f t="shared" si="424"/>
        <v>0</v>
      </c>
      <c r="AQ232" s="112">
        <f t="shared" si="425"/>
        <v>0</v>
      </c>
      <c r="AR232" s="112"/>
      <c r="AS232" s="32"/>
      <c r="AT232" s="236">
        <f t="shared" si="372"/>
        <v>0</v>
      </c>
      <c r="AU232" s="1">
        <f t="shared" si="426"/>
        <v>0</v>
      </c>
      <c r="AV232" s="183">
        <f t="shared" si="427"/>
        <v>0</v>
      </c>
      <c r="BS232" s="264">
        <f t="shared" ref="BS232:BS250" si="430">SUMPRODUCT(($D232:$AH232="H1")*(WEEKDAY($D$226:$AH$226)=1))*$M$3+SUMPRODUCT(($D232:$AH232="H2")*(WEEKDAY($D$226:$AH$226)=1))*$M$4+SUMPRODUCT(($D232:$AH232="H3")*(WEEKDAY($D$226:$AH$226)=1))*$M$5+SUMPRODUCT(($D232:$AH232="SHR")*(WEEKDAY($D$226:$AH$226)=1))*$Y$3+SUMPRODUCT(($D232:$AH232="ChJ")*(WEEKDAY($D$226:$AH$226)=1))*$Y$4+SUMPRODUCT(($D232:$AH232="Ch")*(WEEKDAY($D$226:$AH$226)=1))*$Y$5+SUMPRODUCT(($D232:$AH232="Dj1")*(WEEKDAY($D$226:$AH$226)=1))*$AG$3+SUMPRODUCT(($D232:$AH232="Dj2")*(WEEKDAY($D$226:$AH$226)=1))*$AG$4+SUMPRODUCT(($D232:$AH232="Dj3")*(WEEKDAY($D$226:$AH$226)=1))*$AG$5</f>
        <v>0</v>
      </c>
      <c r="BT232" s="264">
        <f t="shared" si="429"/>
        <v>0</v>
      </c>
      <c r="BU232" s="264">
        <f t="shared" si="428"/>
        <v>0</v>
      </c>
    </row>
    <row r="233" spans="1:73" ht="15" customHeight="1" x14ac:dyDescent="0.2">
      <c r="A233" s="32"/>
      <c r="B233" s="210" t="s">
        <v>13</v>
      </c>
      <c r="C233" s="211" t="s">
        <v>11</v>
      </c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  <c r="AC233" s="70"/>
      <c r="AD233" s="70"/>
      <c r="AE233" s="70"/>
      <c r="AF233" s="70"/>
      <c r="AG233" s="70"/>
      <c r="AH233" s="70"/>
      <c r="AJ233" s="66">
        <f t="shared" si="420"/>
        <v>0</v>
      </c>
      <c r="AK233" s="55">
        <f t="shared" si="419"/>
        <v>0</v>
      </c>
      <c r="AM233" s="112">
        <f t="shared" si="421"/>
        <v>0</v>
      </c>
      <c r="AN233" s="112">
        <f t="shared" si="422"/>
        <v>0</v>
      </c>
      <c r="AO233" s="113">
        <f t="shared" si="423"/>
        <v>0</v>
      </c>
      <c r="AP233" s="112">
        <f t="shared" si="424"/>
        <v>0</v>
      </c>
      <c r="AQ233" s="112">
        <f t="shared" si="425"/>
        <v>0</v>
      </c>
      <c r="AR233" s="112"/>
      <c r="AS233" s="32"/>
      <c r="AT233" s="236">
        <f t="shared" si="372"/>
        <v>0</v>
      </c>
      <c r="AU233" s="1">
        <f t="shared" si="426"/>
        <v>0</v>
      </c>
      <c r="AV233" s="183">
        <f t="shared" si="427"/>
        <v>0</v>
      </c>
      <c r="BS233" s="264">
        <f t="shared" si="430"/>
        <v>0</v>
      </c>
      <c r="BT233" s="264">
        <f t="shared" si="429"/>
        <v>0</v>
      </c>
      <c r="BU233" s="264">
        <f t="shared" si="428"/>
        <v>0</v>
      </c>
    </row>
    <row r="234" spans="1:73" ht="15" customHeight="1" x14ac:dyDescent="0.2">
      <c r="A234" s="32"/>
      <c r="B234" s="210" t="s">
        <v>13</v>
      </c>
      <c r="C234" s="211" t="s">
        <v>9</v>
      </c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  <c r="AB234" s="70"/>
      <c r="AC234" s="70"/>
      <c r="AD234" s="70"/>
      <c r="AE234" s="70"/>
      <c r="AF234" s="70"/>
      <c r="AG234" s="70"/>
      <c r="AH234" s="70"/>
      <c r="AJ234" s="66">
        <f t="shared" si="420"/>
        <v>0</v>
      </c>
      <c r="AK234" s="55">
        <f t="shared" si="419"/>
        <v>0</v>
      </c>
      <c r="AM234" s="112">
        <f t="shared" si="421"/>
        <v>0</v>
      </c>
      <c r="AN234" s="112">
        <f t="shared" si="422"/>
        <v>0</v>
      </c>
      <c r="AO234" s="113">
        <f t="shared" si="423"/>
        <v>0</v>
      </c>
      <c r="AP234" s="112">
        <f t="shared" si="424"/>
        <v>0</v>
      </c>
      <c r="AQ234" s="112">
        <f t="shared" si="425"/>
        <v>0</v>
      </c>
      <c r="AR234" s="112"/>
      <c r="AS234" s="32"/>
      <c r="AT234" s="236">
        <f t="shared" si="372"/>
        <v>0</v>
      </c>
      <c r="AU234" s="1">
        <f t="shared" si="426"/>
        <v>0</v>
      </c>
      <c r="AV234" s="183">
        <f t="shared" si="427"/>
        <v>0</v>
      </c>
      <c r="BS234" s="264">
        <f t="shared" si="430"/>
        <v>0</v>
      </c>
      <c r="BT234" s="264">
        <f t="shared" si="429"/>
        <v>0</v>
      </c>
      <c r="BU234" s="264">
        <f t="shared" si="428"/>
        <v>0</v>
      </c>
    </row>
    <row r="235" spans="1:73" ht="15" customHeight="1" x14ac:dyDescent="0.2">
      <c r="A235" s="32"/>
      <c r="B235" s="210" t="s">
        <v>12</v>
      </c>
      <c r="C235" s="211" t="s">
        <v>7</v>
      </c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  <c r="AB235" s="70"/>
      <c r="AC235" s="70"/>
      <c r="AD235" s="70"/>
      <c r="AE235" s="70"/>
      <c r="AF235" s="70"/>
      <c r="AG235" s="70"/>
      <c r="AH235" s="70"/>
      <c r="AJ235" s="66">
        <f t="shared" si="420"/>
        <v>0</v>
      </c>
      <c r="AK235" s="55">
        <f t="shared" si="419"/>
        <v>0</v>
      </c>
      <c r="AM235" s="112">
        <f t="shared" si="421"/>
        <v>0</v>
      </c>
      <c r="AN235" s="112">
        <f t="shared" si="422"/>
        <v>0</v>
      </c>
      <c r="AO235" s="113">
        <f t="shared" si="423"/>
        <v>0</v>
      </c>
      <c r="AP235" s="112">
        <f t="shared" si="424"/>
        <v>0</v>
      </c>
      <c r="AQ235" s="112">
        <f t="shared" si="425"/>
        <v>0</v>
      </c>
      <c r="AR235" s="112"/>
      <c r="AS235" s="32"/>
      <c r="AT235" s="236">
        <f t="shared" si="372"/>
        <v>0</v>
      </c>
      <c r="AU235" s="1">
        <f t="shared" si="426"/>
        <v>0</v>
      </c>
      <c r="AV235" s="183">
        <f t="shared" si="427"/>
        <v>0</v>
      </c>
      <c r="BS235" s="264">
        <f t="shared" si="430"/>
        <v>0</v>
      </c>
      <c r="BT235" s="264">
        <f t="shared" si="429"/>
        <v>0</v>
      </c>
      <c r="BU235" s="264">
        <f t="shared" si="428"/>
        <v>0</v>
      </c>
    </row>
    <row r="236" spans="1:73" ht="15" customHeight="1" x14ac:dyDescent="0.2">
      <c r="A236" s="32"/>
      <c r="B236" s="210" t="s">
        <v>12</v>
      </c>
      <c r="C236" s="211" t="s">
        <v>5</v>
      </c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  <c r="AB236" s="70"/>
      <c r="AC236" s="70"/>
      <c r="AD236" s="70"/>
      <c r="AE236" s="70"/>
      <c r="AF236" s="70"/>
      <c r="AG236" s="70"/>
      <c r="AH236" s="70"/>
      <c r="AJ236" s="66">
        <f t="shared" si="420"/>
        <v>0</v>
      </c>
      <c r="AK236" s="55">
        <f t="shared" si="419"/>
        <v>0</v>
      </c>
      <c r="AM236" s="112">
        <f t="shared" si="421"/>
        <v>0</v>
      </c>
      <c r="AN236" s="112">
        <f t="shared" si="422"/>
        <v>0</v>
      </c>
      <c r="AO236" s="113">
        <f t="shared" si="423"/>
        <v>0</v>
      </c>
      <c r="AP236" s="112">
        <f t="shared" si="424"/>
        <v>0</v>
      </c>
      <c r="AQ236" s="112">
        <f t="shared" si="425"/>
        <v>0</v>
      </c>
      <c r="AR236" s="112"/>
      <c r="AS236" s="32"/>
      <c r="AT236" s="236">
        <f t="shared" si="372"/>
        <v>0</v>
      </c>
      <c r="AU236" s="1">
        <f t="shared" si="426"/>
        <v>0</v>
      </c>
      <c r="AV236" s="183">
        <f t="shared" si="427"/>
        <v>0</v>
      </c>
      <c r="BB236"/>
      <c r="BC236"/>
      <c r="BD236"/>
      <c r="BE236"/>
      <c r="BF236"/>
      <c r="BG236"/>
      <c r="BH236"/>
      <c r="BI236"/>
      <c r="BJ236"/>
      <c r="BK236"/>
      <c r="BS236" s="264">
        <f t="shared" si="430"/>
        <v>0</v>
      </c>
      <c r="BT236" s="264">
        <f t="shared" si="429"/>
        <v>0</v>
      </c>
      <c r="BU236" s="264">
        <f t="shared" si="428"/>
        <v>0</v>
      </c>
    </row>
    <row r="237" spans="1:73" ht="15" customHeight="1" x14ac:dyDescent="0.2">
      <c r="A237" s="32"/>
      <c r="B237" s="210" t="s">
        <v>12</v>
      </c>
      <c r="C237" s="211" t="s">
        <v>1</v>
      </c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  <c r="AB237" s="70"/>
      <c r="AC237" s="70"/>
      <c r="AD237" s="70"/>
      <c r="AE237" s="70"/>
      <c r="AF237" s="70"/>
      <c r="AG237" s="70"/>
      <c r="AH237" s="70"/>
      <c r="AJ237" s="66">
        <f>COUNTIF(D237:AH237,$H$3)*$M$3+COUNTIF(D237:AH237,$H$4)*$M$4+COUNTIF(D237:AH237,$H$5)*$M$5+COUNTIF(D237:AH237,$P$3)*$Y$3+COUNTIF(D237:AH237,$P$4)*$Y$4+COUNTIF(D237:AH237,$P$5)*$Y$5+COUNTIF(D237:AH237,$AB$3)*$AG$3+COUNTIF(D237:AH237,$AB$4)*$AG$4+COUNTIF(D237:AH237,$AB$5)*$AG$5</f>
        <v>0</v>
      </c>
      <c r="AK237" s="55">
        <f t="shared" si="419"/>
        <v>0</v>
      </c>
      <c r="AM237" s="112">
        <f t="shared" si="421"/>
        <v>0</v>
      </c>
      <c r="AN237" s="112">
        <f t="shared" si="422"/>
        <v>0</v>
      </c>
      <c r="AO237" s="113">
        <f t="shared" si="423"/>
        <v>0</v>
      </c>
      <c r="AP237" s="112">
        <f t="shared" si="424"/>
        <v>0</v>
      </c>
      <c r="AQ237" s="112">
        <f t="shared" si="425"/>
        <v>0</v>
      </c>
      <c r="AR237" s="112"/>
      <c r="AS237" s="32"/>
      <c r="AT237" s="236">
        <f t="shared" si="372"/>
        <v>0</v>
      </c>
      <c r="AU237" s="1">
        <f t="shared" si="426"/>
        <v>0</v>
      </c>
      <c r="AV237" s="183">
        <f t="shared" si="427"/>
        <v>0</v>
      </c>
      <c r="BA237" s="168"/>
      <c r="BS237" s="265">
        <f t="shared" si="430"/>
        <v>0</v>
      </c>
      <c r="BT237" s="265">
        <f t="shared" si="429"/>
        <v>0</v>
      </c>
      <c r="BU237" s="265">
        <f t="shared" si="428"/>
        <v>0</v>
      </c>
    </row>
    <row r="238" spans="1:73" ht="15" customHeight="1" x14ac:dyDescent="0.2">
      <c r="A238" s="32"/>
      <c r="B238" s="30"/>
      <c r="C238" s="4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70"/>
      <c r="AB238" s="70"/>
      <c r="AC238" s="70"/>
      <c r="AD238" s="70"/>
      <c r="AE238" s="2"/>
      <c r="AF238" s="2"/>
      <c r="AG238" s="2"/>
      <c r="AH238" s="2"/>
      <c r="AJ238" s="58">
        <f t="shared" si="420"/>
        <v>0</v>
      </c>
      <c r="AK238" s="56">
        <f t="shared" si="419"/>
        <v>0</v>
      </c>
      <c r="AM238" s="116">
        <f t="shared" si="421"/>
        <v>0</v>
      </c>
      <c r="AN238" s="116">
        <f t="shared" si="422"/>
        <v>0</v>
      </c>
      <c r="AO238" s="117">
        <f t="shared" si="423"/>
        <v>0</v>
      </c>
      <c r="AP238" s="116">
        <f t="shared" si="424"/>
        <v>0</v>
      </c>
      <c r="AQ238" s="116">
        <f t="shared" si="425"/>
        <v>0</v>
      </c>
      <c r="AR238" s="116"/>
      <c r="AS238" s="32"/>
      <c r="AT238" s="236">
        <f t="shared" si="372"/>
        <v>0</v>
      </c>
      <c r="AU238" s="1">
        <f t="shared" si="426"/>
        <v>0</v>
      </c>
      <c r="AV238" s="183">
        <f t="shared" si="427"/>
        <v>0</v>
      </c>
      <c r="BA238" s="168"/>
    </row>
    <row r="239" spans="1:73" x14ac:dyDescent="0.2">
      <c r="A239" s="32"/>
      <c r="B239" s="4"/>
      <c r="C239" s="52" t="s">
        <v>75</v>
      </c>
      <c r="D239" s="103">
        <f>COUNTIF(D228:D238,$H$3)+COUNTIF(D228:D238,$H$4)+COUNTIF(D228:D238,$H$5)+COUNTIF(D228:D238,$P$3)+COUNTIF(D228:D238,$P$4)+COUNTIF(D228:D238,$P$5)+COUNTIF(D228:D238,$AB$3)+COUNTIF(D228:D238,$AB$4)+COUNTIF(D228:D238,$AB$5)</f>
        <v>0</v>
      </c>
      <c r="E239" s="103">
        <f t="shared" ref="E239:AH239" si="431">COUNTIF(E228:E238,$H$3)+COUNTIF(E228:E238,$H$4)+COUNTIF(E228:E238,$H$5)+COUNTIF(E228:E238,$P$3)+COUNTIF(E228:E238,$P$4)+COUNTIF(E228:E238,$P$5)+COUNTIF(E228:E238,$AB$3)+COUNTIF(E228:E238,$AB$4)+COUNTIF(E228:E238,$AB$5)</f>
        <v>0</v>
      </c>
      <c r="F239" s="103">
        <f t="shared" si="431"/>
        <v>0</v>
      </c>
      <c r="G239" s="103">
        <f t="shared" si="431"/>
        <v>0</v>
      </c>
      <c r="H239" s="103">
        <f t="shared" si="431"/>
        <v>0</v>
      </c>
      <c r="I239" s="103">
        <f t="shared" si="431"/>
        <v>0</v>
      </c>
      <c r="J239" s="103">
        <f t="shared" si="431"/>
        <v>0</v>
      </c>
      <c r="K239" s="103">
        <f t="shared" si="431"/>
        <v>0</v>
      </c>
      <c r="L239" s="103">
        <f t="shared" si="431"/>
        <v>0</v>
      </c>
      <c r="M239" s="103">
        <f t="shared" si="431"/>
        <v>0</v>
      </c>
      <c r="N239" s="103">
        <f t="shared" si="431"/>
        <v>0</v>
      </c>
      <c r="O239" s="103">
        <f t="shared" si="431"/>
        <v>0</v>
      </c>
      <c r="P239" s="103">
        <f t="shared" si="431"/>
        <v>0</v>
      </c>
      <c r="Q239" s="103">
        <f t="shared" si="431"/>
        <v>0</v>
      </c>
      <c r="R239" s="103">
        <f t="shared" si="431"/>
        <v>0</v>
      </c>
      <c r="S239" s="103">
        <f t="shared" si="431"/>
        <v>0</v>
      </c>
      <c r="T239" s="103">
        <f t="shared" si="431"/>
        <v>0</v>
      </c>
      <c r="U239" s="103">
        <f t="shared" si="431"/>
        <v>0</v>
      </c>
      <c r="V239" s="103">
        <f t="shared" si="431"/>
        <v>0</v>
      </c>
      <c r="W239" s="103">
        <f t="shared" si="431"/>
        <v>0</v>
      </c>
      <c r="X239" s="103">
        <f t="shared" si="431"/>
        <v>0</v>
      </c>
      <c r="Y239" s="103">
        <f t="shared" si="431"/>
        <v>0</v>
      </c>
      <c r="Z239" s="103">
        <f t="shared" si="431"/>
        <v>0</v>
      </c>
      <c r="AA239" s="103">
        <f t="shared" si="431"/>
        <v>0</v>
      </c>
      <c r="AB239" s="103">
        <f t="shared" si="431"/>
        <v>0</v>
      </c>
      <c r="AC239" s="103">
        <f t="shared" si="431"/>
        <v>0</v>
      </c>
      <c r="AD239" s="103">
        <f t="shared" si="431"/>
        <v>0</v>
      </c>
      <c r="AE239" s="103">
        <f t="shared" si="431"/>
        <v>0</v>
      </c>
      <c r="AF239" s="103">
        <f t="shared" si="431"/>
        <v>0</v>
      </c>
      <c r="AG239" s="103">
        <f t="shared" si="431"/>
        <v>0</v>
      </c>
      <c r="AH239" s="103">
        <f t="shared" si="431"/>
        <v>0</v>
      </c>
      <c r="AS239" s="32"/>
      <c r="AT239" s="236"/>
      <c r="AU239" s="1"/>
      <c r="AV239" s="183"/>
      <c r="BA239" s="168"/>
    </row>
    <row r="240" spans="1:73" x14ac:dyDescent="0.2">
      <c r="A240" s="32"/>
      <c r="B240" s="4"/>
      <c r="C240" s="52" t="s">
        <v>76</v>
      </c>
      <c r="D240" s="103">
        <f>COUNTIF(D228:D238,$AJ$3)</f>
        <v>0</v>
      </c>
      <c r="E240" s="103">
        <f t="shared" ref="E240:AH240" si="432">COUNTIF(E228:E238,$AJ$3)</f>
        <v>0</v>
      </c>
      <c r="F240" s="103">
        <f t="shared" si="432"/>
        <v>0</v>
      </c>
      <c r="G240" s="103">
        <f t="shared" si="432"/>
        <v>0</v>
      </c>
      <c r="H240" s="103">
        <f t="shared" si="432"/>
        <v>0</v>
      </c>
      <c r="I240" s="103">
        <f t="shared" si="432"/>
        <v>0</v>
      </c>
      <c r="J240" s="103">
        <f t="shared" si="432"/>
        <v>0</v>
      </c>
      <c r="K240" s="103">
        <f t="shared" si="432"/>
        <v>0</v>
      </c>
      <c r="L240" s="103">
        <f t="shared" si="432"/>
        <v>0</v>
      </c>
      <c r="M240" s="103">
        <f t="shared" si="432"/>
        <v>0</v>
      </c>
      <c r="N240" s="103">
        <f t="shared" si="432"/>
        <v>0</v>
      </c>
      <c r="O240" s="103">
        <f t="shared" si="432"/>
        <v>0</v>
      </c>
      <c r="P240" s="103">
        <f t="shared" si="432"/>
        <v>0</v>
      </c>
      <c r="Q240" s="103">
        <f t="shared" si="432"/>
        <v>0</v>
      </c>
      <c r="R240" s="103">
        <f t="shared" si="432"/>
        <v>0</v>
      </c>
      <c r="S240" s="103">
        <f t="shared" si="432"/>
        <v>0</v>
      </c>
      <c r="T240" s="103">
        <f t="shared" si="432"/>
        <v>0</v>
      </c>
      <c r="U240" s="103">
        <f t="shared" si="432"/>
        <v>0</v>
      </c>
      <c r="V240" s="103">
        <f t="shared" si="432"/>
        <v>0</v>
      </c>
      <c r="W240" s="103">
        <f t="shared" si="432"/>
        <v>0</v>
      </c>
      <c r="X240" s="103">
        <f t="shared" si="432"/>
        <v>0</v>
      </c>
      <c r="Y240" s="103">
        <f t="shared" si="432"/>
        <v>0</v>
      </c>
      <c r="Z240" s="103">
        <f t="shared" si="432"/>
        <v>0</v>
      </c>
      <c r="AA240" s="103">
        <f t="shared" si="432"/>
        <v>0</v>
      </c>
      <c r="AB240" s="103">
        <f t="shared" si="432"/>
        <v>0</v>
      </c>
      <c r="AC240" s="103">
        <f t="shared" si="432"/>
        <v>0</v>
      </c>
      <c r="AD240" s="103">
        <f t="shared" si="432"/>
        <v>0</v>
      </c>
      <c r="AE240" s="103">
        <f t="shared" si="432"/>
        <v>0</v>
      </c>
      <c r="AF240" s="103">
        <f t="shared" si="432"/>
        <v>0</v>
      </c>
      <c r="AG240" s="103">
        <f t="shared" si="432"/>
        <v>0</v>
      </c>
      <c r="AH240" s="103">
        <f t="shared" si="432"/>
        <v>0</v>
      </c>
      <c r="AS240" s="32"/>
      <c r="AT240" s="236"/>
      <c r="AU240" s="1"/>
      <c r="AV240" s="183"/>
      <c r="BA240" s="168"/>
    </row>
    <row r="241" spans="1:73" x14ac:dyDescent="0.2">
      <c r="A241" s="32"/>
      <c r="B241" s="4" t="s">
        <v>72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S241" s="32"/>
      <c r="AT241" s="236"/>
      <c r="AU241" s="1"/>
      <c r="AV241" s="183"/>
      <c r="BA241" s="168"/>
    </row>
    <row r="242" spans="1:73" ht="15" customHeight="1" x14ac:dyDescent="0.2">
      <c r="A242" s="32"/>
      <c r="B242" s="28" t="s">
        <v>12</v>
      </c>
      <c r="C242" s="29" t="s">
        <v>26</v>
      </c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  <c r="AB242" s="70"/>
      <c r="AC242" s="70"/>
      <c r="AD242" s="70"/>
      <c r="AE242" s="70"/>
      <c r="AF242" s="70"/>
      <c r="AG242" s="70"/>
      <c r="AH242" s="70"/>
      <c r="AJ242" s="57">
        <f>COUNTIF(D242:AH242,$H$3)*$M$3+COUNTIF(D242:AH242,$H$4)*$M$4+COUNTIF(D242:AH242,$H$5)*$M$5+COUNTIF(D242:AH242,$P$3)*$Y$3+COUNTIF(D242:AH242,$P$4)*$Y$4+COUNTIF(D242:AH242,$P$5)*$Y$5+COUNTIF(D242:AH242,$AB$3)*$AG$3+COUNTIF(D242:AH242,$AB$4)*$AG$4+COUNTIF(D242:AH242,$AB$5)*$AG$5</f>
        <v>0</v>
      </c>
      <c r="AK242" s="54">
        <f>COUNTIF(D242:AH242,$AJ$3)*$AK$3</f>
        <v>0</v>
      </c>
      <c r="AM242" s="108">
        <f t="shared" si="421"/>
        <v>0</v>
      </c>
      <c r="AN242" s="108">
        <f t="shared" si="422"/>
        <v>0</v>
      </c>
      <c r="AO242" s="109">
        <f t="shared" si="423"/>
        <v>0</v>
      </c>
      <c r="AP242" s="108">
        <f t="shared" si="424"/>
        <v>0</v>
      </c>
      <c r="AQ242" s="108">
        <f t="shared" si="425"/>
        <v>0</v>
      </c>
      <c r="AR242" s="108"/>
      <c r="AS242" s="32"/>
      <c r="AT242" s="236">
        <f t="shared" si="372"/>
        <v>0</v>
      </c>
      <c r="AU242" s="1">
        <f t="shared" si="426"/>
        <v>0</v>
      </c>
      <c r="AV242" s="183">
        <f t="shared" si="427"/>
        <v>0</v>
      </c>
      <c r="BA242" s="214"/>
      <c r="BB242" s="214"/>
      <c r="BC242" s="214"/>
      <c r="BD242" s="214"/>
      <c r="BE242" s="214"/>
      <c r="BF242" s="214"/>
      <c r="BG242" s="214"/>
      <c r="BH242" s="214"/>
      <c r="BI242" s="214"/>
      <c r="BJ242" s="214"/>
      <c r="BK242" s="214"/>
      <c r="BS242" s="262">
        <f t="shared" si="430"/>
        <v>0</v>
      </c>
      <c r="BT242" s="262">
        <f t="shared" si="429"/>
        <v>0</v>
      </c>
      <c r="BU242" s="262">
        <f t="shared" si="428"/>
        <v>0</v>
      </c>
    </row>
    <row r="243" spans="1:73" ht="15" customHeight="1" x14ac:dyDescent="0.2">
      <c r="A243" s="32"/>
      <c r="B243" s="28" t="s">
        <v>12</v>
      </c>
      <c r="C243" s="29" t="s">
        <v>27</v>
      </c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  <c r="AB243" s="70"/>
      <c r="AC243" s="70"/>
      <c r="AD243" s="70"/>
      <c r="AE243" s="70"/>
      <c r="AF243" s="70"/>
      <c r="AG243" s="70"/>
      <c r="AH243" s="70"/>
      <c r="AJ243" s="66">
        <f t="shared" si="420"/>
        <v>0</v>
      </c>
      <c r="AK243" s="55">
        <f>COUNTIF(D243:AH243,$AJ$3)*$AK$3</f>
        <v>0</v>
      </c>
      <c r="AM243" s="112">
        <f t="shared" si="421"/>
        <v>0</v>
      </c>
      <c r="AN243" s="112">
        <f t="shared" si="422"/>
        <v>0</v>
      </c>
      <c r="AO243" s="113">
        <f t="shared" si="423"/>
        <v>0</v>
      </c>
      <c r="AP243" s="112">
        <f t="shared" si="424"/>
        <v>0</v>
      </c>
      <c r="AQ243" s="112">
        <f t="shared" si="425"/>
        <v>0</v>
      </c>
      <c r="AR243" s="112"/>
      <c r="AS243" s="32"/>
      <c r="AT243" s="236">
        <f t="shared" si="372"/>
        <v>0</v>
      </c>
      <c r="AU243" s="1">
        <f t="shared" si="426"/>
        <v>0</v>
      </c>
      <c r="AV243" s="183">
        <f t="shared" si="427"/>
        <v>0</v>
      </c>
      <c r="BA243" s="214"/>
      <c r="BB243" s="214"/>
      <c r="BC243" s="214"/>
      <c r="BD243" s="214"/>
      <c r="BE243" s="214"/>
      <c r="BF243" s="214"/>
      <c r="BG243" s="214"/>
      <c r="BH243" s="214"/>
      <c r="BI243" s="214"/>
      <c r="BJ243" s="214"/>
      <c r="BK243" s="214"/>
      <c r="BS243" s="264">
        <f>SUMPRODUCT(($D243:$AH243="H1")*(WEEKDAY($D$226:$AH$226)=1))*$M$3+SUMPRODUCT(($D243:$AH243="H2")*(WEEKDAY($D$226:$AH$226)=1))*$M$4+SUMPRODUCT(($D243:$AH243="H3")*(WEEKDAY($D$226:$AH$226)=1))*$M$5+SUMPRODUCT(($D243:$AH243="SHR")*(WEEKDAY($D$226:$AH$226)=1))*$Y$3+SUMPRODUCT(($D243:$AH243="ChJ")*(WEEKDAY($D$226:$AH$226)=1))*$Y$4+SUMPRODUCT(($D243:$AH243="Ch")*(WEEKDAY($D$226:$AH$226)=1))*$Y$5+SUMPRODUCT(($D243:$AH243="Dj1")*(WEEKDAY($D$226:$AH$226)=1))*$AG$3+SUMPRODUCT(($D243:$AH243="Dj2")*(WEEKDAY($D$226:$AH$226)=1))*$AG$4+SUMPRODUCT(($D243:$AH243="Dj3")*(WEEKDAY($D$226:$AH$226)=1))*$AG$5</f>
        <v>0</v>
      </c>
      <c r="BT243" s="264">
        <f t="shared" si="429"/>
        <v>0</v>
      </c>
      <c r="BU243" s="264">
        <f t="shared" si="428"/>
        <v>0</v>
      </c>
    </row>
    <row r="244" spans="1:73" ht="15" customHeight="1" x14ac:dyDescent="0.2">
      <c r="A244" s="32"/>
      <c r="B244" s="28" t="s">
        <v>12</v>
      </c>
      <c r="C244" s="29" t="s">
        <v>69</v>
      </c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/>
      <c r="AF244" s="70"/>
      <c r="AG244" s="70"/>
      <c r="AH244" s="70"/>
      <c r="AJ244" s="66">
        <f t="shared" si="420"/>
        <v>0</v>
      </c>
      <c r="AK244" s="55">
        <f>COUNTIF(D244:AH244,$AJ$3)*$AK$3</f>
        <v>0</v>
      </c>
      <c r="AM244" s="112">
        <f t="shared" si="421"/>
        <v>0</v>
      </c>
      <c r="AN244" s="112">
        <f t="shared" si="422"/>
        <v>0</v>
      </c>
      <c r="AO244" s="113">
        <f t="shared" si="423"/>
        <v>0</v>
      </c>
      <c r="AP244" s="112">
        <f t="shared" si="424"/>
        <v>0</v>
      </c>
      <c r="AQ244" s="112">
        <f t="shared" si="425"/>
        <v>0</v>
      </c>
      <c r="AR244" s="112"/>
      <c r="AS244" s="32"/>
      <c r="AT244" s="236">
        <f t="shared" si="372"/>
        <v>0</v>
      </c>
      <c r="AU244" s="1">
        <f t="shared" si="426"/>
        <v>0</v>
      </c>
      <c r="AV244" s="183">
        <f t="shared" si="427"/>
        <v>0</v>
      </c>
      <c r="BA244" s="214"/>
      <c r="BB244" s="214"/>
      <c r="BC244" s="214"/>
      <c r="BD244" s="214"/>
      <c r="BE244" s="214"/>
      <c r="BF244" s="214"/>
      <c r="BG244" s="214"/>
      <c r="BH244" s="214"/>
      <c r="BI244" s="214"/>
      <c r="BJ244" s="214"/>
      <c r="BK244" s="214"/>
      <c r="BS244" s="264">
        <f t="shared" si="430"/>
        <v>0</v>
      </c>
      <c r="BT244" s="264">
        <f t="shared" si="429"/>
        <v>0</v>
      </c>
      <c r="BU244" s="264">
        <f t="shared" si="428"/>
        <v>0</v>
      </c>
    </row>
    <row r="245" spans="1:73" ht="15" customHeight="1" x14ac:dyDescent="0.2">
      <c r="A245" s="32"/>
      <c r="B245" s="28"/>
      <c r="C245" s="29"/>
      <c r="D245" s="2"/>
      <c r="E245" s="2"/>
      <c r="F245" s="2"/>
      <c r="G245" s="2"/>
      <c r="H245" s="2"/>
      <c r="I245" s="2"/>
      <c r="J245" s="2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70"/>
      <c r="AB245" s="70"/>
      <c r="AC245" s="70"/>
      <c r="AD245" s="70"/>
      <c r="AE245" s="70"/>
      <c r="AF245" s="70"/>
      <c r="AG245" s="2"/>
      <c r="AH245" s="2"/>
      <c r="AJ245" s="58">
        <f t="shared" si="420"/>
        <v>0</v>
      </c>
      <c r="AK245" s="56">
        <f>COUNTIF(D245:AH245,$AJ$3)*$AK$3</f>
        <v>0</v>
      </c>
      <c r="AM245" s="116">
        <f t="shared" si="421"/>
        <v>0</v>
      </c>
      <c r="AN245" s="116">
        <f t="shared" si="422"/>
        <v>0</v>
      </c>
      <c r="AO245" s="117">
        <f t="shared" si="423"/>
        <v>0</v>
      </c>
      <c r="AP245" s="116">
        <f t="shared" si="424"/>
        <v>0</v>
      </c>
      <c r="AQ245" s="116">
        <f t="shared" si="425"/>
        <v>0</v>
      </c>
      <c r="AR245" s="116"/>
      <c r="AS245" s="32"/>
      <c r="AT245" s="236">
        <f t="shared" si="372"/>
        <v>0</v>
      </c>
      <c r="AU245" s="1">
        <f t="shared" si="426"/>
        <v>0</v>
      </c>
      <c r="AV245" s="183">
        <f t="shared" si="427"/>
        <v>0</v>
      </c>
      <c r="BB245"/>
      <c r="BC245"/>
      <c r="BD245"/>
      <c r="BE245"/>
      <c r="BF245"/>
      <c r="BG245"/>
      <c r="BH245"/>
      <c r="BI245"/>
      <c r="BJ245"/>
      <c r="BK245"/>
      <c r="BS245" s="265">
        <f t="shared" si="430"/>
        <v>0</v>
      </c>
      <c r="BT245" s="265">
        <f t="shared" si="429"/>
        <v>0</v>
      </c>
      <c r="BU245" s="265">
        <f t="shared" si="428"/>
        <v>0</v>
      </c>
    </row>
    <row r="246" spans="1:73" x14ac:dyDescent="0.2">
      <c r="A246" s="32"/>
      <c r="B246" s="4"/>
      <c r="C246" s="52" t="s">
        <v>75</v>
      </c>
      <c r="D246" s="103">
        <f>COUNTIF(D242:D245,$H$3)+COUNTIF(D242:D245,$H$4)+COUNTIF(D242:D245,$H$5)+COUNTIF(D242:D245,$P$3)+COUNTIF(D242:D245,$P$4)+COUNTIF(D242:D245,$P$5)+COUNTIF(D242:D245,$AB$3)+COUNTIF(D242:D245,$AB$4)+COUNTIF(D242:D245,$AB$5)</f>
        <v>0</v>
      </c>
      <c r="E246" s="103">
        <f t="shared" ref="E246:AH246" si="433">COUNTIF(E242:E245,$H$3)+COUNTIF(E242:E245,$H$4)+COUNTIF(E242:E245,$H$5)+COUNTIF(E242:E245,$P$3)+COUNTIF(E242:E245,$P$4)+COUNTIF(E242:E245,$P$5)+COUNTIF(E242:E245,$AB$3)+COUNTIF(E242:E245,$AB$4)+COUNTIF(E242:E245,$AB$5)</f>
        <v>0</v>
      </c>
      <c r="F246" s="103">
        <f t="shared" si="433"/>
        <v>0</v>
      </c>
      <c r="G246" s="103">
        <f t="shared" si="433"/>
        <v>0</v>
      </c>
      <c r="H246" s="103">
        <f t="shared" si="433"/>
        <v>0</v>
      </c>
      <c r="I246" s="103">
        <f t="shared" si="433"/>
        <v>0</v>
      </c>
      <c r="J246" s="103">
        <f t="shared" si="433"/>
        <v>0</v>
      </c>
      <c r="K246" s="103">
        <f t="shared" si="433"/>
        <v>0</v>
      </c>
      <c r="L246" s="103">
        <f t="shared" si="433"/>
        <v>0</v>
      </c>
      <c r="M246" s="103">
        <f t="shared" si="433"/>
        <v>0</v>
      </c>
      <c r="N246" s="103">
        <f t="shared" si="433"/>
        <v>0</v>
      </c>
      <c r="O246" s="103">
        <f t="shared" si="433"/>
        <v>0</v>
      </c>
      <c r="P246" s="103">
        <f t="shared" si="433"/>
        <v>0</v>
      </c>
      <c r="Q246" s="103">
        <f t="shared" si="433"/>
        <v>0</v>
      </c>
      <c r="R246" s="103">
        <f t="shared" si="433"/>
        <v>0</v>
      </c>
      <c r="S246" s="103">
        <f t="shared" si="433"/>
        <v>0</v>
      </c>
      <c r="T246" s="103">
        <f t="shared" si="433"/>
        <v>0</v>
      </c>
      <c r="U246" s="103">
        <f t="shared" si="433"/>
        <v>0</v>
      </c>
      <c r="V246" s="103">
        <f t="shared" si="433"/>
        <v>0</v>
      </c>
      <c r="W246" s="103">
        <f t="shared" si="433"/>
        <v>0</v>
      </c>
      <c r="X246" s="103">
        <f t="shared" si="433"/>
        <v>0</v>
      </c>
      <c r="Y246" s="103">
        <f t="shared" si="433"/>
        <v>0</v>
      </c>
      <c r="Z246" s="103">
        <f t="shared" si="433"/>
        <v>0</v>
      </c>
      <c r="AA246" s="103">
        <f t="shared" si="433"/>
        <v>0</v>
      </c>
      <c r="AB246" s="103">
        <f t="shared" si="433"/>
        <v>0</v>
      </c>
      <c r="AC246" s="103">
        <f t="shared" si="433"/>
        <v>0</v>
      </c>
      <c r="AD246" s="103">
        <f t="shared" si="433"/>
        <v>0</v>
      </c>
      <c r="AE246" s="103">
        <f t="shared" si="433"/>
        <v>0</v>
      </c>
      <c r="AF246" s="103">
        <f t="shared" si="433"/>
        <v>0</v>
      </c>
      <c r="AG246" s="103">
        <f t="shared" si="433"/>
        <v>0</v>
      </c>
      <c r="AH246" s="103">
        <f t="shared" si="433"/>
        <v>0</v>
      </c>
      <c r="AS246" s="32"/>
      <c r="AT246" s="236"/>
      <c r="AU246" s="1"/>
      <c r="AV246" s="183"/>
    </row>
    <row r="247" spans="1:73" x14ac:dyDescent="0.2">
      <c r="A247" s="32"/>
      <c r="B247" s="4"/>
      <c r="C247" s="52" t="s">
        <v>76</v>
      </c>
      <c r="D247" s="103">
        <f>COUNTIF(D242:D245,$AJ$3)</f>
        <v>0</v>
      </c>
      <c r="E247" s="103">
        <f t="shared" ref="E247:AH247" si="434">COUNTIF(E242:E245,$AJ$3)</f>
        <v>0</v>
      </c>
      <c r="F247" s="103">
        <f t="shared" si="434"/>
        <v>0</v>
      </c>
      <c r="G247" s="103">
        <f t="shared" si="434"/>
        <v>0</v>
      </c>
      <c r="H247" s="103">
        <f t="shared" si="434"/>
        <v>0</v>
      </c>
      <c r="I247" s="103">
        <f t="shared" si="434"/>
        <v>0</v>
      </c>
      <c r="J247" s="103">
        <f t="shared" si="434"/>
        <v>0</v>
      </c>
      <c r="K247" s="103">
        <f t="shared" si="434"/>
        <v>0</v>
      </c>
      <c r="L247" s="103">
        <f t="shared" si="434"/>
        <v>0</v>
      </c>
      <c r="M247" s="103">
        <f t="shared" si="434"/>
        <v>0</v>
      </c>
      <c r="N247" s="103">
        <f t="shared" si="434"/>
        <v>0</v>
      </c>
      <c r="O247" s="103">
        <f t="shared" si="434"/>
        <v>0</v>
      </c>
      <c r="P247" s="103">
        <f t="shared" si="434"/>
        <v>0</v>
      </c>
      <c r="Q247" s="103">
        <f t="shared" si="434"/>
        <v>0</v>
      </c>
      <c r="R247" s="103">
        <f t="shared" si="434"/>
        <v>0</v>
      </c>
      <c r="S247" s="103">
        <f t="shared" si="434"/>
        <v>0</v>
      </c>
      <c r="T247" s="103">
        <f t="shared" si="434"/>
        <v>0</v>
      </c>
      <c r="U247" s="103">
        <f t="shared" si="434"/>
        <v>0</v>
      </c>
      <c r="V247" s="103">
        <f t="shared" si="434"/>
        <v>0</v>
      </c>
      <c r="W247" s="103">
        <f t="shared" si="434"/>
        <v>0</v>
      </c>
      <c r="X247" s="103">
        <f t="shared" si="434"/>
        <v>0</v>
      </c>
      <c r="Y247" s="103">
        <f t="shared" si="434"/>
        <v>0</v>
      </c>
      <c r="Z247" s="103">
        <f t="shared" si="434"/>
        <v>0</v>
      </c>
      <c r="AA247" s="103">
        <f t="shared" si="434"/>
        <v>0</v>
      </c>
      <c r="AB247" s="103">
        <f t="shared" si="434"/>
        <v>0</v>
      </c>
      <c r="AC247" s="103">
        <f t="shared" si="434"/>
        <v>0</v>
      </c>
      <c r="AD247" s="103">
        <f t="shared" si="434"/>
        <v>0</v>
      </c>
      <c r="AE247" s="103">
        <f t="shared" si="434"/>
        <v>0</v>
      </c>
      <c r="AF247" s="103">
        <f t="shared" si="434"/>
        <v>0</v>
      </c>
      <c r="AG247" s="103">
        <f t="shared" si="434"/>
        <v>0</v>
      </c>
      <c r="AH247" s="103">
        <f t="shared" si="434"/>
        <v>0</v>
      </c>
      <c r="AS247" s="32"/>
      <c r="AT247" s="236"/>
      <c r="AU247" s="1"/>
      <c r="AV247" s="183"/>
    </row>
    <row r="248" spans="1:73" x14ac:dyDescent="0.2">
      <c r="A248" s="32"/>
      <c r="B248" s="4" t="s">
        <v>73</v>
      </c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 t="s">
        <v>129</v>
      </c>
      <c r="X248" s="5" t="s">
        <v>129</v>
      </c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S248" s="32"/>
      <c r="AT248" s="236"/>
      <c r="AU248" s="1"/>
      <c r="AV248" s="183"/>
    </row>
    <row r="249" spans="1:73" ht="15" customHeight="1" x14ac:dyDescent="0.2">
      <c r="A249" s="32"/>
      <c r="B249" s="26" t="s">
        <v>13</v>
      </c>
      <c r="C249" s="27" t="s">
        <v>3</v>
      </c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  <c r="AB249" s="70"/>
      <c r="AC249" s="70"/>
      <c r="AD249" s="70"/>
      <c r="AE249" s="70"/>
      <c r="AF249" s="70"/>
      <c r="AG249" s="70"/>
      <c r="AH249" s="70"/>
      <c r="AJ249" s="57">
        <f>COUNTIF(D249:AH249,$H$3)*$M$3+COUNTIF(D249:AH249,$H$4)*$M$4+COUNTIF(D249:AH249,$H$5)*$M$5+COUNTIF(D249:AH249,$P$3)*$Y$3+COUNTIF(D249:AH249,$P$4)*$Y$4+COUNTIF(D249:AH249,$P$5)*$Y$5+COUNTIF(D249:AH249,$AB$3)*$AG$3+COUNTIF(D249:AH249,$AB$4)*$AG$4+COUNTIF(D249:AH249,$AB$5)*$AG$5</f>
        <v>0</v>
      </c>
      <c r="AK249" s="54">
        <f>COUNTIF(D249:AH249,$AJ$3)*$AK$3</f>
        <v>0</v>
      </c>
      <c r="AM249" s="108">
        <f t="shared" si="421"/>
        <v>0</v>
      </c>
      <c r="AN249" s="108">
        <f t="shared" si="422"/>
        <v>0</v>
      </c>
      <c r="AO249" s="109">
        <f t="shared" si="423"/>
        <v>0</v>
      </c>
      <c r="AP249" s="108">
        <f t="shared" si="424"/>
        <v>0</v>
      </c>
      <c r="AQ249" s="108">
        <f t="shared" si="425"/>
        <v>0</v>
      </c>
      <c r="AR249" s="108"/>
      <c r="AS249" s="32"/>
      <c r="AT249" s="236">
        <f t="shared" si="372"/>
        <v>0</v>
      </c>
      <c r="AU249" s="1">
        <f t="shared" si="426"/>
        <v>0</v>
      </c>
      <c r="AV249" s="183">
        <f t="shared" si="427"/>
        <v>0</v>
      </c>
      <c r="BS249" s="262">
        <f t="shared" si="430"/>
        <v>0</v>
      </c>
      <c r="BT249" s="262">
        <f t="shared" si="429"/>
        <v>0</v>
      </c>
      <c r="BU249" s="262">
        <f t="shared" si="428"/>
        <v>0</v>
      </c>
    </row>
    <row r="250" spans="1:73" ht="15" customHeight="1" x14ac:dyDescent="0.2">
      <c r="A250" s="32"/>
      <c r="B250" s="26"/>
      <c r="C250" s="27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J250" s="58">
        <f t="shared" si="420"/>
        <v>0</v>
      </c>
      <c r="AK250" s="56">
        <f>COUNTIF(D250:AH250,$AJ$3)*$AK$3</f>
        <v>0</v>
      </c>
      <c r="AM250" s="116">
        <f t="shared" si="421"/>
        <v>0</v>
      </c>
      <c r="AN250" s="116">
        <f t="shared" si="422"/>
        <v>0</v>
      </c>
      <c r="AO250" s="117">
        <f t="shared" si="423"/>
        <v>0</v>
      </c>
      <c r="AP250" s="116">
        <f t="shared" si="424"/>
        <v>0</v>
      </c>
      <c r="AQ250" s="116">
        <f t="shared" si="425"/>
        <v>0</v>
      </c>
      <c r="AR250" s="116"/>
      <c r="AS250" s="32"/>
      <c r="AT250" s="236">
        <f t="shared" si="372"/>
        <v>0</v>
      </c>
      <c r="AU250" s="1">
        <f t="shared" si="426"/>
        <v>0</v>
      </c>
      <c r="AV250" s="183">
        <f t="shared" si="427"/>
        <v>0</v>
      </c>
      <c r="BS250" s="265">
        <f t="shared" si="430"/>
        <v>0</v>
      </c>
      <c r="BT250" s="265">
        <f t="shared" si="429"/>
        <v>0</v>
      </c>
      <c r="BU250" s="265">
        <f t="shared" si="428"/>
        <v>0</v>
      </c>
    </row>
    <row r="251" spans="1:73" x14ac:dyDescent="0.2">
      <c r="A251" s="32"/>
      <c r="B251" s="4"/>
      <c r="C251" s="52" t="s">
        <v>75</v>
      </c>
      <c r="D251" s="103">
        <f>COUNTIF(D249:D250,$H$3)+COUNTIF(D249:D250,$H$4)+COUNTIF(D249:D250,$H$5)+COUNTIF(D249:D250,$P$3)+COUNTIF(D249:D250,$P$4)+COUNTIF(D249:D250,$P$5)+COUNTIF(D249:D250,$AB$3)+COUNTIF(D249:D250,$AB$4)+COUNTIF(D249:D250,$AB$5)</f>
        <v>0</v>
      </c>
      <c r="E251" s="103">
        <f t="shared" ref="E251:AH251" si="435">COUNTIF(E249:E250,$H$3)+COUNTIF(E249:E250,$H$4)+COUNTIF(E249:E250,$H$5)+COUNTIF(E249:E250,$P$3)+COUNTIF(E249:E250,$P$4)+COUNTIF(E249:E250,$P$5)+COUNTIF(E249:E250,$AB$3)+COUNTIF(E249:E250,$AB$4)+COUNTIF(E249:E250,$AB$5)</f>
        <v>0</v>
      </c>
      <c r="F251" s="103">
        <f t="shared" si="435"/>
        <v>0</v>
      </c>
      <c r="G251" s="103">
        <f t="shared" si="435"/>
        <v>0</v>
      </c>
      <c r="H251" s="103">
        <f t="shared" si="435"/>
        <v>0</v>
      </c>
      <c r="I251" s="103">
        <f t="shared" si="435"/>
        <v>0</v>
      </c>
      <c r="J251" s="103">
        <f t="shared" si="435"/>
        <v>0</v>
      </c>
      <c r="K251" s="103">
        <f t="shared" si="435"/>
        <v>0</v>
      </c>
      <c r="L251" s="103">
        <f t="shared" si="435"/>
        <v>0</v>
      </c>
      <c r="M251" s="103">
        <f t="shared" si="435"/>
        <v>0</v>
      </c>
      <c r="N251" s="103">
        <f t="shared" si="435"/>
        <v>0</v>
      </c>
      <c r="O251" s="103">
        <f t="shared" si="435"/>
        <v>0</v>
      </c>
      <c r="P251" s="103">
        <f t="shared" si="435"/>
        <v>0</v>
      </c>
      <c r="Q251" s="103">
        <f t="shared" si="435"/>
        <v>0</v>
      </c>
      <c r="R251" s="103">
        <f t="shared" si="435"/>
        <v>0</v>
      </c>
      <c r="S251" s="103">
        <f t="shared" si="435"/>
        <v>0</v>
      </c>
      <c r="T251" s="103">
        <f t="shared" si="435"/>
        <v>0</v>
      </c>
      <c r="U251" s="103">
        <f t="shared" si="435"/>
        <v>0</v>
      </c>
      <c r="V251" s="103">
        <f t="shared" si="435"/>
        <v>0</v>
      </c>
      <c r="W251" s="103">
        <f t="shared" si="435"/>
        <v>0</v>
      </c>
      <c r="X251" s="103">
        <f t="shared" si="435"/>
        <v>0</v>
      </c>
      <c r="Y251" s="103">
        <f t="shared" si="435"/>
        <v>0</v>
      </c>
      <c r="Z251" s="103">
        <f t="shared" si="435"/>
        <v>0</v>
      </c>
      <c r="AA251" s="103">
        <f t="shared" si="435"/>
        <v>0</v>
      </c>
      <c r="AB251" s="103">
        <f t="shared" si="435"/>
        <v>0</v>
      </c>
      <c r="AC251" s="103">
        <f t="shared" si="435"/>
        <v>0</v>
      </c>
      <c r="AD251" s="103">
        <f t="shared" si="435"/>
        <v>0</v>
      </c>
      <c r="AE251" s="103">
        <f t="shared" si="435"/>
        <v>0</v>
      </c>
      <c r="AF251" s="103">
        <f t="shared" si="435"/>
        <v>0</v>
      </c>
      <c r="AG251" s="103">
        <f t="shared" si="435"/>
        <v>0</v>
      </c>
      <c r="AH251" s="103">
        <f t="shared" si="435"/>
        <v>0</v>
      </c>
      <c r="AS251" s="32"/>
    </row>
    <row r="252" spans="1:73" ht="13.5" thickBot="1" x14ac:dyDescent="0.25">
      <c r="A252" s="32"/>
      <c r="B252" s="104"/>
      <c r="C252" s="105" t="s">
        <v>76</v>
      </c>
      <c r="D252" s="106">
        <f>COUNTIF(D249:D250,$AJ$3)</f>
        <v>0</v>
      </c>
      <c r="E252" s="106">
        <f t="shared" ref="E252:AH252" si="436">COUNTIF(E249:E250,$AJ$3)</f>
        <v>0</v>
      </c>
      <c r="F252" s="106">
        <f t="shared" si="436"/>
        <v>0</v>
      </c>
      <c r="G252" s="106">
        <f t="shared" si="436"/>
        <v>0</v>
      </c>
      <c r="H252" s="106">
        <f t="shared" si="436"/>
        <v>0</v>
      </c>
      <c r="I252" s="106">
        <f t="shared" si="436"/>
        <v>0</v>
      </c>
      <c r="J252" s="106">
        <f t="shared" si="436"/>
        <v>0</v>
      </c>
      <c r="K252" s="106">
        <f t="shared" si="436"/>
        <v>0</v>
      </c>
      <c r="L252" s="106">
        <f t="shared" si="436"/>
        <v>0</v>
      </c>
      <c r="M252" s="106">
        <f t="shared" si="436"/>
        <v>0</v>
      </c>
      <c r="N252" s="106">
        <f t="shared" si="436"/>
        <v>0</v>
      </c>
      <c r="O252" s="106">
        <f t="shared" si="436"/>
        <v>0</v>
      </c>
      <c r="P252" s="106">
        <f t="shared" si="436"/>
        <v>0</v>
      </c>
      <c r="Q252" s="106">
        <f t="shared" si="436"/>
        <v>0</v>
      </c>
      <c r="R252" s="106">
        <f t="shared" si="436"/>
        <v>0</v>
      </c>
      <c r="S252" s="106">
        <f t="shared" si="436"/>
        <v>0</v>
      </c>
      <c r="T252" s="106">
        <f t="shared" si="436"/>
        <v>0</v>
      </c>
      <c r="U252" s="106">
        <f t="shared" si="436"/>
        <v>0</v>
      </c>
      <c r="V252" s="106">
        <f t="shared" si="436"/>
        <v>0</v>
      </c>
      <c r="W252" s="106">
        <f t="shared" si="436"/>
        <v>0</v>
      </c>
      <c r="X252" s="106">
        <f t="shared" si="436"/>
        <v>0</v>
      </c>
      <c r="Y252" s="106">
        <f t="shared" si="436"/>
        <v>0</v>
      </c>
      <c r="Z252" s="106">
        <f t="shared" si="436"/>
        <v>0</v>
      </c>
      <c r="AA252" s="106">
        <f t="shared" si="436"/>
        <v>0</v>
      </c>
      <c r="AB252" s="106">
        <f t="shared" si="436"/>
        <v>0</v>
      </c>
      <c r="AC252" s="106">
        <f t="shared" si="436"/>
        <v>0</v>
      </c>
      <c r="AD252" s="106">
        <f t="shared" si="436"/>
        <v>0</v>
      </c>
      <c r="AE252" s="106">
        <f t="shared" si="436"/>
        <v>0</v>
      </c>
      <c r="AF252" s="106">
        <f t="shared" si="436"/>
        <v>0</v>
      </c>
      <c r="AG252" s="106">
        <f t="shared" si="436"/>
        <v>0</v>
      </c>
      <c r="AH252" s="106">
        <f t="shared" si="436"/>
        <v>0</v>
      </c>
      <c r="AJ252" s="155" t="s">
        <v>102</v>
      </c>
      <c r="AK252" s="147"/>
      <c r="AL252" s="152" t="s">
        <v>104</v>
      </c>
      <c r="AM252" s="147"/>
      <c r="AN252" s="147"/>
      <c r="AO252" s="147"/>
      <c r="AP252" s="147"/>
      <c r="AQ252" s="148"/>
      <c r="AS252" s="32"/>
    </row>
    <row r="253" spans="1:73" ht="15" customHeight="1" x14ac:dyDescent="0.2">
      <c r="A253" s="32"/>
      <c r="B253" s="145" t="s">
        <v>94</v>
      </c>
      <c r="C253" s="92"/>
      <c r="D253" s="93">
        <f>D239</f>
        <v>0</v>
      </c>
      <c r="E253" s="93">
        <f t="shared" ref="E253:AH253" si="437">E239</f>
        <v>0</v>
      </c>
      <c r="F253" s="93">
        <f t="shared" si="437"/>
        <v>0</v>
      </c>
      <c r="G253" s="93">
        <f t="shared" si="437"/>
        <v>0</v>
      </c>
      <c r="H253" s="93">
        <f t="shared" si="437"/>
        <v>0</v>
      </c>
      <c r="I253" s="93">
        <f t="shared" si="437"/>
        <v>0</v>
      </c>
      <c r="J253" s="93">
        <f>J239</f>
        <v>0</v>
      </c>
      <c r="K253" s="93">
        <f t="shared" si="437"/>
        <v>0</v>
      </c>
      <c r="L253" s="93">
        <f t="shared" si="437"/>
        <v>0</v>
      </c>
      <c r="M253" s="93">
        <f t="shared" si="437"/>
        <v>0</v>
      </c>
      <c r="N253" s="93">
        <f t="shared" si="437"/>
        <v>0</v>
      </c>
      <c r="O253" s="93">
        <f t="shared" si="437"/>
        <v>0</v>
      </c>
      <c r="P253" s="93">
        <f t="shared" si="437"/>
        <v>0</v>
      </c>
      <c r="Q253" s="93">
        <f t="shared" si="437"/>
        <v>0</v>
      </c>
      <c r="R253" s="93">
        <f t="shared" si="437"/>
        <v>0</v>
      </c>
      <c r="S253" s="93">
        <f t="shared" si="437"/>
        <v>0</v>
      </c>
      <c r="T253" s="93">
        <f t="shared" si="437"/>
        <v>0</v>
      </c>
      <c r="U253" s="93">
        <f t="shared" si="437"/>
        <v>0</v>
      </c>
      <c r="V253" s="93">
        <f t="shared" si="437"/>
        <v>0</v>
      </c>
      <c r="W253" s="93">
        <f t="shared" si="437"/>
        <v>0</v>
      </c>
      <c r="X253" s="93">
        <f t="shared" si="437"/>
        <v>0</v>
      </c>
      <c r="Y253" s="93">
        <f t="shared" si="437"/>
        <v>0</v>
      </c>
      <c r="Z253" s="93">
        <f t="shared" si="437"/>
        <v>0</v>
      </c>
      <c r="AA253" s="93">
        <f t="shared" si="437"/>
        <v>0</v>
      </c>
      <c r="AB253" s="93">
        <f t="shared" si="437"/>
        <v>0</v>
      </c>
      <c r="AC253" s="93">
        <f t="shared" si="437"/>
        <v>0</v>
      </c>
      <c r="AD253" s="93">
        <f t="shared" si="437"/>
        <v>0</v>
      </c>
      <c r="AE253" s="93">
        <f t="shared" si="437"/>
        <v>0</v>
      </c>
      <c r="AF253" s="93">
        <f t="shared" si="437"/>
        <v>0</v>
      </c>
      <c r="AG253" s="93">
        <f t="shared" si="437"/>
        <v>0</v>
      </c>
      <c r="AH253" s="93">
        <f t="shared" si="437"/>
        <v>0</v>
      </c>
      <c r="AJ253" s="156" t="s">
        <v>106</v>
      </c>
      <c r="AK253" s="5"/>
      <c r="AL253" s="153" t="s">
        <v>103</v>
      </c>
      <c r="AM253" s="5"/>
      <c r="AN253" s="5"/>
      <c r="AO253" s="5"/>
      <c r="AP253" s="5"/>
      <c r="AQ253" s="149"/>
      <c r="AS253" s="32"/>
    </row>
    <row r="254" spans="1:73" ht="15" customHeight="1" x14ac:dyDescent="0.2">
      <c r="A254" s="32"/>
      <c r="B254" s="145" t="s">
        <v>95</v>
      </c>
      <c r="C254" s="92"/>
      <c r="D254" s="93">
        <f>D246</f>
        <v>0</v>
      </c>
      <c r="E254" s="93">
        <f t="shared" ref="E254:AH254" si="438">E246</f>
        <v>0</v>
      </c>
      <c r="F254" s="93">
        <f t="shared" si="438"/>
        <v>0</v>
      </c>
      <c r="G254" s="93">
        <f t="shared" si="438"/>
        <v>0</v>
      </c>
      <c r="H254" s="93">
        <f t="shared" si="438"/>
        <v>0</v>
      </c>
      <c r="I254" s="93">
        <f t="shared" si="438"/>
        <v>0</v>
      </c>
      <c r="J254" s="93">
        <f>J246</f>
        <v>0</v>
      </c>
      <c r="K254" s="93">
        <f t="shared" si="438"/>
        <v>0</v>
      </c>
      <c r="L254" s="93">
        <f t="shared" si="438"/>
        <v>0</v>
      </c>
      <c r="M254" s="93">
        <f t="shared" si="438"/>
        <v>0</v>
      </c>
      <c r="N254" s="93">
        <f t="shared" si="438"/>
        <v>0</v>
      </c>
      <c r="O254" s="93">
        <f t="shared" si="438"/>
        <v>0</v>
      </c>
      <c r="P254" s="93">
        <f t="shared" si="438"/>
        <v>0</v>
      </c>
      <c r="Q254" s="93">
        <f t="shared" si="438"/>
        <v>0</v>
      </c>
      <c r="R254" s="93">
        <f t="shared" si="438"/>
        <v>0</v>
      </c>
      <c r="S254" s="93">
        <f t="shared" si="438"/>
        <v>0</v>
      </c>
      <c r="T254" s="93">
        <f t="shared" si="438"/>
        <v>0</v>
      </c>
      <c r="U254" s="93">
        <f t="shared" si="438"/>
        <v>0</v>
      </c>
      <c r="V254" s="93">
        <f t="shared" si="438"/>
        <v>0</v>
      </c>
      <c r="W254" s="93">
        <f t="shared" si="438"/>
        <v>0</v>
      </c>
      <c r="X254" s="93">
        <f t="shared" si="438"/>
        <v>0</v>
      </c>
      <c r="Y254" s="93">
        <f t="shared" si="438"/>
        <v>0</v>
      </c>
      <c r="Z254" s="93">
        <f t="shared" si="438"/>
        <v>0</v>
      </c>
      <c r="AA254" s="93">
        <f t="shared" si="438"/>
        <v>0</v>
      </c>
      <c r="AB254" s="93">
        <f t="shared" si="438"/>
        <v>0</v>
      </c>
      <c r="AC254" s="93">
        <f t="shared" si="438"/>
        <v>0</v>
      </c>
      <c r="AD254" s="93">
        <f t="shared" si="438"/>
        <v>0</v>
      </c>
      <c r="AE254" s="93">
        <f t="shared" si="438"/>
        <v>0</v>
      </c>
      <c r="AF254" s="93">
        <f t="shared" si="438"/>
        <v>0</v>
      </c>
      <c r="AG254" s="93">
        <f t="shared" si="438"/>
        <v>0</v>
      </c>
      <c r="AH254" s="93">
        <f t="shared" si="438"/>
        <v>0</v>
      </c>
      <c r="AJ254" s="156" t="s">
        <v>136</v>
      </c>
      <c r="AK254" s="5"/>
      <c r="AL254" s="153" t="s">
        <v>100</v>
      </c>
      <c r="AM254" s="5"/>
      <c r="AN254" s="5"/>
      <c r="AO254" s="5"/>
      <c r="AP254" s="5"/>
      <c r="AQ254" s="149"/>
      <c r="AS254" s="32"/>
    </row>
    <row r="255" spans="1:73" ht="15" customHeight="1" x14ac:dyDescent="0.2">
      <c r="A255" s="32"/>
      <c r="B255" s="145" t="s">
        <v>92</v>
      </c>
      <c r="C255" s="92"/>
      <c r="D255" s="93">
        <f>D251</f>
        <v>0</v>
      </c>
      <c r="E255" s="93">
        <f t="shared" ref="E255:AH255" si="439">E251</f>
        <v>0</v>
      </c>
      <c r="F255" s="93">
        <f t="shared" si="439"/>
        <v>0</v>
      </c>
      <c r="G255" s="93">
        <f t="shared" si="439"/>
        <v>0</v>
      </c>
      <c r="H255" s="93">
        <f t="shared" si="439"/>
        <v>0</v>
      </c>
      <c r="I255" s="93">
        <f t="shared" si="439"/>
        <v>0</v>
      </c>
      <c r="J255" s="93">
        <f>J251</f>
        <v>0</v>
      </c>
      <c r="K255" s="93">
        <f t="shared" si="439"/>
        <v>0</v>
      </c>
      <c r="L255" s="93">
        <f t="shared" si="439"/>
        <v>0</v>
      </c>
      <c r="M255" s="93">
        <f t="shared" si="439"/>
        <v>0</v>
      </c>
      <c r="N255" s="93">
        <f t="shared" si="439"/>
        <v>0</v>
      </c>
      <c r="O255" s="93">
        <f t="shared" si="439"/>
        <v>0</v>
      </c>
      <c r="P255" s="93">
        <f t="shared" si="439"/>
        <v>0</v>
      </c>
      <c r="Q255" s="93">
        <f t="shared" si="439"/>
        <v>0</v>
      </c>
      <c r="R255" s="93">
        <f t="shared" si="439"/>
        <v>0</v>
      </c>
      <c r="S255" s="93">
        <f t="shared" si="439"/>
        <v>0</v>
      </c>
      <c r="T255" s="93">
        <f t="shared" si="439"/>
        <v>0</v>
      </c>
      <c r="U255" s="93">
        <f t="shared" si="439"/>
        <v>0</v>
      </c>
      <c r="V255" s="93">
        <f t="shared" si="439"/>
        <v>0</v>
      </c>
      <c r="W255" s="93">
        <f t="shared" si="439"/>
        <v>0</v>
      </c>
      <c r="X255" s="93">
        <f t="shared" si="439"/>
        <v>0</v>
      </c>
      <c r="Y255" s="93">
        <f t="shared" si="439"/>
        <v>0</v>
      </c>
      <c r="Z255" s="93">
        <f t="shared" si="439"/>
        <v>0</v>
      </c>
      <c r="AA255" s="93">
        <f t="shared" si="439"/>
        <v>0</v>
      </c>
      <c r="AB255" s="93">
        <f t="shared" si="439"/>
        <v>0</v>
      </c>
      <c r="AC255" s="93">
        <f t="shared" si="439"/>
        <v>0</v>
      </c>
      <c r="AD255" s="93">
        <f t="shared" si="439"/>
        <v>0</v>
      </c>
      <c r="AE255" s="93">
        <f t="shared" si="439"/>
        <v>0</v>
      </c>
      <c r="AF255" s="93">
        <f t="shared" si="439"/>
        <v>0</v>
      </c>
      <c r="AG255" s="93">
        <f t="shared" si="439"/>
        <v>0</v>
      </c>
      <c r="AH255" s="93">
        <f t="shared" si="439"/>
        <v>0</v>
      </c>
      <c r="AJ255" s="156" t="s">
        <v>107</v>
      </c>
      <c r="AK255" s="5"/>
      <c r="AL255" s="153" t="s">
        <v>101</v>
      </c>
      <c r="AM255" s="5"/>
      <c r="AN255" s="5"/>
      <c r="AO255" s="5"/>
      <c r="AP255" s="5"/>
      <c r="AQ255" s="149"/>
      <c r="AS255" s="32"/>
    </row>
    <row r="256" spans="1:73" ht="15" customHeight="1" x14ac:dyDescent="0.2">
      <c r="A256" s="32"/>
      <c r="B256" s="146" t="s">
        <v>77</v>
      </c>
      <c r="C256" s="91"/>
      <c r="D256" s="97">
        <f>D240+D247+D252</f>
        <v>0</v>
      </c>
      <c r="E256" s="97">
        <f t="shared" ref="E256:AH256" si="440">E240+E247+E252</f>
        <v>0</v>
      </c>
      <c r="F256" s="97">
        <f t="shared" si="440"/>
        <v>0</v>
      </c>
      <c r="G256" s="97">
        <f t="shared" si="440"/>
        <v>0</v>
      </c>
      <c r="H256" s="97">
        <f t="shared" si="440"/>
        <v>0</v>
      </c>
      <c r="I256" s="97">
        <f t="shared" si="440"/>
        <v>0</v>
      </c>
      <c r="J256" s="97">
        <f>J240+J247+J252</f>
        <v>0</v>
      </c>
      <c r="K256" s="97">
        <f t="shared" si="440"/>
        <v>0</v>
      </c>
      <c r="L256" s="97">
        <f t="shared" si="440"/>
        <v>0</v>
      </c>
      <c r="M256" s="97">
        <f t="shared" si="440"/>
        <v>0</v>
      </c>
      <c r="N256" s="97">
        <f t="shared" si="440"/>
        <v>0</v>
      </c>
      <c r="O256" s="97">
        <f t="shared" si="440"/>
        <v>0</v>
      </c>
      <c r="P256" s="97">
        <f t="shared" si="440"/>
        <v>0</v>
      </c>
      <c r="Q256" s="97">
        <f t="shared" si="440"/>
        <v>0</v>
      </c>
      <c r="R256" s="97">
        <f t="shared" si="440"/>
        <v>0</v>
      </c>
      <c r="S256" s="97">
        <f t="shared" si="440"/>
        <v>0</v>
      </c>
      <c r="T256" s="97">
        <f t="shared" si="440"/>
        <v>0</v>
      </c>
      <c r="U256" s="97">
        <f t="shared" si="440"/>
        <v>0</v>
      </c>
      <c r="V256" s="97">
        <f t="shared" si="440"/>
        <v>0</v>
      </c>
      <c r="W256" s="97">
        <f t="shared" si="440"/>
        <v>0</v>
      </c>
      <c r="X256" s="97">
        <f t="shared" si="440"/>
        <v>0</v>
      </c>
      <c r="Y256" s="97">
        <f t="shared" si="440"/>
        <v>0</v>
      </c>
      <c r="Z256" s="97">
        <f t="shared" si="440"/>
        <v>0</v>
      </c>
      <c r="AA256" s="97">
        <f t="shared" si="440"/>
        <v>0</v>
      </c>
      <c r="AB256" s="97">
        <f t="shared" si="440"/>
        <v>0</v>
      </c>
      <c r="AC256" s="97">
        <f t="shared" si="440"/>
        <v>0</v>
      </c>
      <c r="AD256" s="97">
        <f t="shared" si="440"/>
        <v>0</v>
      </c>
      <c r="AE256" s="97">
        <f t="shared" si="440"/>
        <v>0</v>
      </c>
      <c r="AF256" s="97">
        <f t="shared" si="440"/>
        <v>0</v>
      </c>
      <c r="AG256" s="97">
        <f t="shared" si="440"/>
        <v>0</v>
      </c>
      <c r="AH256" s="97">
        <f t="shared" si="440"/>
        <v>0</v>
      </c>
      <c r="AJ256" s="157" t="s">
        <v>96</v>
      </c>
      <c r="AK256" s="150"/>
      <c r="AL256" s="154" t="s">
        <v>105</v>
      </c>
      <c r="AM256" s="150"/>
      <c r="AN256" s="150"/>
      <c r="AO256" s="150"/>
      <c r="AP256" s="150"/>
      <c r="AQ256" s="151"/>
      <c r="AS256" s="32"/>
    </row>
    <row r="257" spans="1:73" ht="18" customHeight="1" x14ac:dyDescent="0.2">
      <c r="A257" s="32"/>
      <c r="B257" s="94" t="s">
        <v>93</v>
      </c>
      <c r="C257" s="95"/>
      <c r="D257" s="96">
        <f>D253+D254+D255</f>
        <v>0</v>
      </c>
      <c r="E257" s="96">
        <f t="shared" ref="E257:AH257" si="441">E253+E254+E255</f>
        <v>0</v>
      </c>
      <c r="F257" s="96">
        <f t="shared" si="441"/>
        <v>0</v>
      </c>
      <c r="G257" s="96">
        <f t="shared" si="441"/>
        <v>0</v>
      </c>
      <c r="H257" s="96">
        <f t="shared" si="441"/>
        <v>0</v>
      </c>
      <c r="I257" s="96">
        <f t="shared" si="441"/>
        <v>0</v>
      </c>
      <c r="J257" s="96">
        <f t="shared" si="441"/>
        <v>0</v>
      </c>
      <c r="K257" s="96">
        <f t="shared" si="441"/>
        <v>0</v>
      </c>
      <c r="L257" s="96">
        <f t="shared" si="441"/>
        <v>0</v>
      </c>
      <c r="M257" s="96">
        <f t="shared" si="441"/>
        <v>0</v>
      </c>
      <c r="N257" s="96">
        <f t="shared" si="441"/>
        <v>0</v>
      </c>
      <c r="O257" s="96">
        <f t="shared" si="441"/>
        <v>0</v>
      </c>
      <c r="P257" s="96">
        <f t="shared" si="441"/>
        <v>0</v>
      </c>
      <c r="Q257" s="96">
        <f t="shared" si="441"/>
        <v>0</v>
      </c>
      <c r="R257" s="96">
        <f t="shared" si="441"/>
        <v>0</v>
      </c>
      <c r="S257" s="96">
        <f t="shared" si="441"/>
        <v>0</v>
      </c>
      <c r="T257" s="96">
        <f t="shared" si="441"/>
        <v>0</v>
      </c>
      <c r="U257" s="96">
        <f t="shared" si="441"/>
        <v>0</v>
      </c>
      <c r="V257" s="96">
        <f t="shared" si="441"/>
        <v>0</v>
      </c>
      <c r="W257" s="96">
        <f t="shared" si="441"/>
        <v>0</v>
      </c>
      <c r="X257" s="96">
        <f t="shared" si="441"/>
        <v>0</v>
      </c>
      <c r="Y257" s="96">
        <f t="shared" si="441"/>
        <v>0</v>
      </c>
      <c r="Z257" s="96">
        <f t="shared" si="441"/>
        <v>0</v>
      </c>
      <c r="AA257" s="96">
        <f t="shared" si="441"/>
        <v>0</v>
      </c>
      <c r="AB257" s="96">
        <f t="shared" si="441"/>
        <v>0</v>
      </c>
      <c r="AC257" s="96">
        <f t="shared" si="441"/>
        <v>0</v>
      </c>
      <c r="AD257" s="96">
        <f t="shared" si="441"/>
        <v>0</v>
      </c>
      <c r="AE257" s="96">
        <f t="shared" si="441"/>
        <v>0</v>
      </c>
      <c r="AF257" s="96">
        <f t="shared" si="441"/>
        <v>0</v>
      </c>
      <c r="AG257" s="96">
        <f t="shared" si="441"/>
        <v>0</v>
      </c>
      <c r="AH257" s="96">
        <f t="shared" si="441"/>
        <v>0</v>
      </c>
      <c r="AS257" s="32"/>
    </row>
    <row r="258" spans="1:73" ht="6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</row>
    <row r="262" spans="1:73" ht="24" customHeight="1" x14ac:dyDescent="0.2">
      <c r="D262" s="333">
        <f>D10</f>
        <v>43191</v>
      </c>
      <c r="E262" s="334"/>
      <c r="F262" s="334"/>
      <c r="G262" s="335"/>
      <c r="H262" s="333">
        <f>D46</f>
        <v>43221</v>
      </c>
      <c r="I262" s="334"/>
      <c r="J262" s="334"/>
      <c r="K262" s="334"/>
      <c r="L262" s="333">
        <f>D82</f>
        <v>43252</v>
      </c>
      <c r="M262" s="334"/>
      <c r="N262" s="334"/>
      <c r="O262" s="335"/>
      <c r="P262" s="333">
        <f>D118</f>
        <v>43282</v>
      </c>
      <c r="Q262" s="334"/>
      <c r="R262" s="334"/>
      <c r="S262" s="335"/>
      <c r="T262" s="333">
        <f>D154</f>
        <v>43313</v>
      </c>
      <c r="U262" s="334"/>
      <c r="V262" s="334"/>
      <c r="W262" s="335"/>
      <c r="X262" s="333">
        <f>D190</f>
        <v>43344</v>
      </c>
      <c r="Y262" s="334"/>
      <c r="Z262" s="334"/>
      <c r="AA262" s="335"/>
      <c r="AB262" s="333">
        <f>D226</f>
        <v>43374</v>
      </c>
      <c r="AC262" s="334"/>
      <c r="AD262" s="334"/>
      <c r="AE262" s="335"/>
      <c r="AI262" s="298" t="s">
        <v>91</v>
      </c>
      <c r="AJ262" s="299"/>
      <c r="AK262" s="299"/>
      <c r="AL262" s="300"/>
      <c r="AM262" s="276" t="s">
        <v>130</v>
      </c>
      <c r="AN262" s="275" t="s">
        <v>141</v>
      </c>
      <c r="AO262" s="215" t="s">
        <v>125</v>
      </c>
      <c r="AP262" s="216"/>
      <c r="AQ262" s="336" t="s">
        <v>127</v>
      </c>
      <c r="AR262" s="249" t="s">
        <v>126</v>
      </c>
      <c r="BS262" s="276" t="s">
        <v>137</v>
      </c>
      <c r="BT262" s="276" t="s">
        <v>138</v>
      </c>
      <c r="BU262" s="278" t="s">
        <v>139</v>
      </c>
    </row>
    <row r="263" spans="1:73" x14ac:dyDescent="0.2">
      <c r="B263" s="61" t="s">
        <v>71</v>
      </c>
      <c r="C263" s="90"/>
      <c r="D263" s="329" t="s">
        <v>74</v>
      </c>
      <c r="E263" s="330"/>
      <c r="F263" s="331" t="s">
        <v>90</v>
      </c>
      <c r="G263" s="332"/>
      <c r="H263" s="329" t="s">
        <v>74</v>
      </c>
      <c r="I263" s="330"/>
      <c r="J263" s="331" t="s">
        <v>90</v>
      </c>
      <c r="K263" s="332"/>
      <c r="L263" s="329" t="s">
        <v>74</v>
      </c>
      <c r="M263" s="330"/>
      <c r="N263" s="331" t="s">
        <v>90</v>
      </c>
      <c r="O263" s="332"/>
      <c r="P263" s="329" t="s">
        <v>74</v>
      </c>
      <c r="Q263" s="330"/>
      <c r="R263" s="331" t="s">
        <v>90</v>
      </c>
      <c r="S263" s="332"/>
      <c r="T263" s="329" t="s">
        <v>74</v>
      </c>
      <c r="U263" s="330"/>
      <c r="V263" s="331" t="s">
        <v>90</v>
      </c>
      <c r="W263" s="332"/>
      <c r="X263" s="329" t="s">
        <v>74</v>
      </c>
      <c r="Y263" s="330"/>
      <c r="Z263" s="331" t="s">
        <v>90</v>
      </c>
      <c r="AA263" s="332"/>
      <c r="AB263" s="329" t="s">
        <v>74</v>
      </c>
      <c r="AC263" s="330"/>
      <c r="AD263" s="331" t="s">
        <v>90</v>
      </c>
      <c r="AE263" s="332"/>
      <c r="AI263" s="294" t="s">
        <v>74</v>
      </c>
      <c r="AJ263" s="295"/>
      <c r="AK263" s="296" t="s">
        <v>90</v>
      </c>
      <c r="AL263" s="297"/>
      <c r="AM263" s="280"/>
      <c r="AN263" s="1">
        <v>31</v>
      </c>
      <c r="AO263" s="217" t="s">
        <v>119</v>
      </c>
      <c r="AP263" s="218" t="s">
        <v>120</v>
      </c>
      <c r="AQ263" s="337"/>
      <c r="AR263" s="250">
        <v>44.041666666666664</v>
      </c>
      <c r="BS263" s="277"/>
      <c r="BT263" s="280"/>
      <c r="BU263" s="279"/>
    </row>
    <row r="264" spans="1:73" x14ac:dyDescent="0.2">
      <c r="B264" s="30" t="s">
        <v>13</v>
      </c>
      <c r="C264" s="40" t="s">
        <v>8</v>
      </c>
      <c r="D264" s="301">
        <f>$AJ12</f>
        <v>0</v>
      </c>
      <c r="E264" s="302"/>
      <c r="F264" s="301">
        <f t="shared" ref="F264:F279" si="442">$AK12</f>
        <v>0</v>
      </c>
      <c r="G264" s="304"/>
      <c r="H264" s="301">
        <f t="shared" ref="H264:H274" si="443">$AJ48</f>
        <v>0</v>
      </c>
      <c r="I264" s="302"/>
      <c r="J264" s="301">
        <f t="shared" ref="J264:J279" si="444">$AK48</f>
        <v>0</v>
      </c>
      <c r="K264" s="304"/>
      <c r="L264" s="301">
        <f t="shared" ref="L264:L274" si="445">$AJ84</f>
        <v>0</v>
      </c>
      <c r="M264" s="302"/>
      <c r="N264" s="301">
        <f t="shared" ref="N264:N279" si="446">$AK84</f>
        <v>0</v>
      </c>
      <c r="O264" s="304"/>
      <c r="P264" s="301">
        <f t="shared" ref="P264:P274" si="447">$AJ120</f>
        <v>0</v>
      </c>
      <c r="Q264" s="302"/>
      <c r="R264" s="301">
        <f t="shared" ref="R264:R279" si="448">$AK120</f>
        <v>1.4583333333333333</v>
      </c>
      <c r="S264" s="304"/>
      <c r="T264" s="301">
        <f t="shared" ref="T264:T274" si="449">$AJ156</f>
        <v>0</v>
      </c>
      <c r="U264" s="302"/>
      <c r="V264" s="301">
        <f t="shared" ref="V264:V279" si="450">$AK156</f>
        <v>1.4583333333333333</v>
      </c>
      <c r="W264" s="304"/>
      <c r="X264" s="301">
        <f t="shared" ref="X264:X274" si="451">$AJ192</f>
        <v>0</v>
      </c>
      <c r="Y264" s="302"/>
      <c r="Z264" s="301">
        <f t="shared" ref="Z264:Z279" si="452">$AK192</f>
        <v>0</v>
      </c>
      <c r="AA264" s="304"/>
      <c r="AB264" s="301">
        <f t="shared" ref="AB264:AB274" si="453">$AJ228</f>
        <v>0</v>
      </c>
      <c r="AC264" s="302"/>
      <c r="AD264" s="301">
        <f t="shared" ref="AD264:AD279" si="454">$AK228</f>
        <v>0</v>
      </c>
      <c r="AE264" s="304"/>
      <c r="AI264" s="290">
        <f>D264+H264+L264+P264+T264+X264+AB264</f>
        <v>0</v>
      </c>
      <c r="AJ264" s="291"/>
      <c r="AK264" s="290">
        <f>F264+J264+N264+R264+V264+Z264+AD264</f>
        <v>2.9166666666666665</v>
      </c>
      <c r="AL264" s="291"/>
      <c r="AM264" s="255">
        <f t="shared" ref="AM264:AM274" si="455">AI264+AK264</f>
        <v>2.9166666666666665</v>
      </c>
      <c r="AN264" s="267">
        <f t="shared" ref="AN264:AN274" si="456">AM264/$AN$263</f>
        <v>9.4086021505376344E-2</v>
      </c>
      <c r="AO264" s="219">
        <f t="shared" ref="AO264:AO274" si="457">AW12</f>
        <v>0</v>
      </c>
      <c r="AP264" s="220">
        <f t="shared" ref="AP264:AP274" si="458">AX12</f>
        <v>0</v>
      </c>
      <c r="AQ264" s="221">
        <f t="shared" ref="AQ264:AQ274" si="459">AT12+AT48+AT84+AT120+AT156+AT192+AT228</f>
        <v>0</v>
      </c>
      <c r="AR264" s="251">
        <f t="shared" ref="AR264:AR274" si="460">INT((AI264-$AR$263)*24)</f>
        <v>-1057</v>
      </c>
      <c r="BS264" s="262">
        <f>BS12+BS48+BS84+BS120+BS156+BS192+BS228</f>
        <v>0</v>
      </c>
      <c r="BT264" s="267">
        <f t="shared" ref="BT264:BU264" si="461">BT12+BT48+BT84+BT120+BT156+BT192+BT228</f>
        <v>0</v>
      </c>
      <c r="BU264" s="262">
        <f t="shared" si="461"/>
        <v>0</v>
      </c>
    </row>
    <row r="265" spans="1:73" x14ac:dyDescent="0.2">
      <c r="B265" s="30" t="s">
        <v>13</v>
      </c>
      <c r="C265" s="40" t="s">
        <v>2</v>
      </c>
      <c r="D265" s="292">
        <f t="shared" ref="D265:D274" si="462">AJ13</f>
        <v>0</v>
      </c>
      <c r="E265" s="293"/>
      <c r="F265" s="292">
        <f t="shared" si="442"/>
        <v>0</v>
      </c>
      <c r="G265" s="303"/>
      <c r="H265" s="292">
        <f t="shared" si="443"/>
        <v>0</v>
      </c>
      <c r="I265" s="293"/>
      <c r="J265" s="292">
        <f t="shared" si="444"/>
        <v>0</v>
      </c>
      <c r="K265" s="303"/>
      <c r="L265" s="292">
        <f t="shared" si="445"/>
        <v>0</v>
      </c>
      <c r="M265" s="293"/>
      <c r="N265" s="292">
        <f t="shared" si="446"/>
        <v>0</v>
      </c>
      <c r="O265" s="303"/>
      <c r="P265" s="292">
        <f t="shared" si="447"/>
        <v>0</v>
      </c>
      <c r="Q265" s="293"/>
      <c r="R265" s="292">
        <f t="shared" si="448"/>
        <v>1.9444444444444444</v>
      </c>
      <c r="S265" s="303"/>
      <c r="T265" s="292">
        <f t="shared" si="449"/>
        <v>0</v>
      </c>
      <c r="U265" s="293"/>
      <c r="V265" s="292">
        <f t="shared" si="450"/>
        <v>0.97222222222222221</v>
      </c>
      <c r="W265" s="303"/>
      <c r="X265" s="292">
        <f t="shared" si="451"/>
        <v>0</v>
      </c>
      <c r="Y265" s="293"/>
      <c r="Z265" s="292">
        <f t="shared" si="452"/>
        <v>0</v>
      </c>
      <c r="AA265" s="303"/>
      <c r="AB265" s="292">
        <f t="shared" si="453"/>
        <v>0</v>
      </c>
      <c r="AC265" s="293"/>
      <c r="AD265" s="292">
        <f t="shared" si="454"/>
        <v>0</v>
      </c>
      <c r="AE265" s="303"/>
      <c r="AI265" s="288">
        <f t="shared" ref="AI265:AI282" si="463">D265+H265+L265+P265+T265+X265+AB265</f>
        <v>0</v>
      </c>
      <c r="AJ265" s="289"/>
      <c r="AK265" s="288">
        <f>F265+J265+N265+R265+V265+Z265+AD265</f>
        <v>2.9166666666666665</v>
      </c>
      <c r="AL265" s="289"/>
      <c r="AM265" s="255">
        <f t="shared" si="455"/>
        <v>2.9166666666666665</v>
      </c>
      <c r="AN265" s="267">
        <f t="shared" si="456"/>
        <v>9.4086021505376344E-2</v>
      </c>
      <c r="AO265" s="222">
        <f t="shared" si="457"/>
        <v>0</v>
      </c>
      <c r="AP265" s="223">
        <f t="shared" si="458"/>
        <v>0</v>
      </c>
      <c r="AQ265" s="224">
        <f t="shared" si="459"/>
        <v>0</v>
      </c>
      <c r="AR265" s="252">
        <f t="shared" si="460"/>
        <v>-1057</v>
      </c>
      <c r="BS265" s="264">
        <f t="shared" ref="BS265:BU265" si="464">BS13+BS49+BS85+BS121+BS157+BS193+BS229</f>
        <v>0</v>
      </c>
      <c r="BT265" s="264">
        <f t="shared" si="464"/>
        <v>0</v>
      </c>
      <c r="BU265" s="264">
        <f t="shared" si="464"/>
        <v>0</v>
      </c>
    </row>
    <row r="266" spans="1:73" x14ac:dyDescent="0.2">
      <c r="B266" s="30" t="s">
        <v>13</v>
      </c>
      <c r="C266" s="40" t="s">
        <v>10</v>
      </c>
      <c r="D266" s="292">
        <f t="shared" si="462"/>
        <v>0</v>
      </c>
      <c r="E266" s="293"/>
      <c r="F266" s="292">
        <f t="shared" si="442"/>
        <v>0</v>
      </c>
      <c r="G266" s="303"/>
      <c r="H266" s="292">
        <f t="shared" si="443"/>
        <v>0</v>
      </c>
      <c r="I266" s="293"/>
      <c r="J266" s="292">
        <f t="shared" si="444"/>
        <v>0</v>
      </c>
      <c r="K266" s="303"/>
      <c r="L266" s="292">
        <f t="shared" si="445"/>
        <v>0</v>
      </c>
      <c r="M266" s="293"/>
      <c r="N266" s="292">
        <f t="shared" si="446"/>
        <v>0</v>
      </c>
      <c r="O266" s="303"/>
      <c r="P266" s="292">
        <f t="shared" si="447"/>
        <v>0</v>
      </c>
      <c r="Q266" s="293"/>
      <c r="R266" s="292">
        <f t="shared" si="448"/>
        <v>0</v>
      </c>
      <c r="S266" s="303"/>
      <c r="T266" s="292">
        <f t="shared" si="449"/>
        <v>0</v>
      </c>
      <c r="U266" s="293"/>
      <c r="V266" s="292">
        <f t="shared" si="450"/>
        <v>2.6736111111111112</v>
      </c>
      <c r="W266" s="303"/>
      <c r="X266" s="292">
        <f t="shared" si="451"/>
        <v>0</v>
      </c>
      <c r="Y266" s="293"/>
      <c r="Z266" s="292">
        <f t="shared" si="452"/>
        <v>0.24305555555555555</v>
      </c>
      <c r="AA266" s="303"/>
      <c r="AB266" s="292">
        <f t="shared" si="453"/>
        <v>0</v>
      </c>
      <c r="AC266" s="293"/>
      <c r="AD266" s="292">
        <f t="shared" si="454"/>
        <v>0</v>
      </c>
      <c r="AE266" s="303"/>
      <c r="AI266" s="288">
        <f t="shared" si="463"/>
        <v>0</v>
      </c>
      <c r="AJ266" s="289"/>
      <c r="AK266" s="288">
        <f t="shared" ref="AK266:AK273" si="465">F266+J266+N266+R266+V266+Z266+AD266</f>
        <v>2.9166666666666665</v>
      </c>
      <c r="AL266" s="289"/>
      <c r="AM266" s="255">
        <f t="shared" si="455"/>
        <v>2.9166666666666665</v>
      </c>
      <c r="AN266" s="267">
        <f t="shared" si="456"/>
        <v>9.4086021505376344E-2</v>
      </c>
      <c r="AO266" s="222">
        <f t="shared" si="457"/>
        <v>0</v>
      </c>
      <c r="AP266" s="223">
        <f t="shared" si="458"/>
        <v>0</v>
      </c>
      <c r="AQ266" s="224">
        <f t="shared" si="459"/>
        <v>0</v>
      </c>
      <c r="AR266" s="252">
        <f t="shared" si="460"/>
        <v>-1057</v>
      </c>
      <c r="BS266" s="264">
        <f t="shared" ref="BS266:BU266" si="466">BS14+BS50+BS86+BS122+BS158+BS194+BS230</f>
        <v>0</v>
      </c>
      <c r="BT266" s="264">
        <f t="shared" si="466"/>
        <v>0</v>
      </c>
      <c r="BU266" s="264">
        <f t="shared" si="466"/>
        <v>0</v>
      </c>
    </row>
    <row r="267" spans="1:73" x14ac:dyDescent="0.2">
      <c r="B267" s="30" t="s">
        <v>12</v>
      </c>
      <c r="C267" s="40" t="s">
        <v>4</v>
      </c>
      <c r="D267" s="292">
        <f t="shared" si="462"/>
        <v>0</v>
      </c>
      <c r="E267" s="293"/>
      <c r="F267" s="292">
        <f t="shared" si="442"/>
        <v>0</v>
      </c>
      <c r="G267" s="303"/>
      <c r="H267" s="292">
        <f t="shared" si="443"/>
        <v>0</v>
      </c>
      <c r="I267" s="293"/>
      <c r="J267" s="292">
        <f t="shared" si="444"/>
        <v>0</v>
      </c>
      <c r="K267" s="303"/>
      <c r="L267" s="292">
        <f t="shared" si="445"/>
        <v>0</v>
      </c>
      <c r="M267" s="293"/>
      <c r="N267" s="292">
        <f t="shared" si="446"/>
        <v>0</v>
      </c>
      <c r="O267" s="303"/>
      <c r="P267" s="292">
        <f t="shared" si="447"/>
        <v>0</v>
      </c>
      <c r="Q267" s="293"/>
      <c r="R267" s="292">
        <f t="shared" si="448"/>
        <v>1.9444444444444444</v>
      </c>
      <c r="S267" s="303"/>
      <c r="T267" s="292">
        <f t="shared" si="449"/>
        <v>0</v>
      </c>
      <c r="U267" s="293"/>
      <c r="V267" s="292">
        <f t="shared" si="450"/>
        <v>0.97222222222222221</v>
      </c>
      <c r="W267" s="303"/>
      <c r="X267" s="292">
        <f t="shared" si="451"/>
        <v>0</v>
      </c>
      <c r="Y267" s="293"/>
      <c r="Z267" s="292">
        <f t="shared" si="452"/>
        <v>0</v>
      </c>
      <c r="AA267" s="303"/>
      <c r="AB267" s="292">
        <f t="shared" si="453"/>
        <v>0</v>
      </c>
      <c r="AC267" s="293"/>
      <c r="AD267" s="292">
        <f t="shared" si="454"/>
        <v>0</v>
      </c>
      <c r="AE267" s="303"/>
      <c r="AI267" s="288">
        <f t="shared" si="463"/>
        <v>0</v>
      </c>
      <c r="AJ267" s="289"/>
      <c r="AK267" s="288">
        <f t="shared" si="465"/>
        <v>2.9166666666666665</v>
      </c>
      <c r="AL267" s="289"/>
      <c r="AM267" s="255">
        <f t="shared" si="455"/>
        <v>2.9166666666666665</v>
      </c>
      <c r="AN267" s="267">
        <f t="shared" si="456"/>
        <v>9.4086021505376344E-2</v>
      </c>
      <c r="AO267" s="222">
        <f t="shared" si="457"/>
        <v>0</v>
      </c>
      <c r="AP267" s="223">
        <f t="shared" si="458"/>
        <v>0</v>
      </c>
      <c r="AQ267" s="224">
        <f t="shared" si="459"/>
        <v>0</v>
      </c>
      <c r="AR267" s="252">
        <f t="shared" si="460"/>
        <v>-1057</v>
      </c>
      <c r="BS267" s="264">
        <f t="shared" ref="BS267:BU267" si="467">BS15+BS51+BS87+BS123+BS159+BS195+BS231</f>
        <v>0</v>
      </c>
      <c r="BT267" s="264">
        <f t="shared" si="467"/>
        <v>0</v>
      </c>
      <c r="BU267" s="264">
        <f t="shared" si="467"/>
        <v>0</v>
      </c>
    </row>
    <row r="268" spans="1:73" x14ac:dyDescent="0.2">
      <c r="B268" s="30" t="s">
        <v>12</v>
      </c>
      <c r="C268" s="40" t="s">
        <v>6</v>
      </c>
      <c r="D268" s="292">
        <f t="shared" si="462"/>
        <v>0</v>
      </c>
      <c r="E268" s="293"/>
      <c r="F268" s="292">
        <f t="shared" si="442"/>
        <v>0</v>
      </c>
      <c r="G268" s="303"/>
      <c r="H268" s="292">
        <f t="shared" si="443"/>
        <v>0</v>
      </c>
      <c r="I268" s="293"/>
      <c r="J268" s="292">
        <f t="shared" si="444"/>
        <v>0</v>
      </c>
      <c r="K268" s="303"/>
      <c r="L268" s="292">
        <f t="shared" si="445"/>
        <v>0</v>
      </c>
      <c r="M268" s="293"/>
      <c r="N268" s="292">
        <f t="shared" si="446"/>
        <v>0</v>
      </c>
      <c r="O268" s="303"/>
      <c r="P268" s="292">
        <f t="shared" si="447"/>
        <v>0</v>
      </c>
      <c r="Q268" s="293"/>
      <c r="R268" s="292">
        <f t="shared" si="448"/>
        <v>0</v>
      </c>
      <c r="S268" s="303"/>
      <c r="T268" s="292">
        <f t="shared" si="449"/>
        <v>0</v>
      </c>
      <c r="U268" s="293"/>
      <c r="V268" s="292">
        <f t="shared" si="450"/>
        <v>0</v>
      </c>
      <c r="W268" s="303"/>
      <c r="X268" s="292">
        <f t="shared" si="451"/>
        <v>0</v>
      </c>
      <c r="Y268" s="293"/>
      <c r="Z268" s="292">
        <f t="shared" si="452"/>
        <v>0</v>
      </c>
      <c r="AA268" s="303"/>
      <c r="AB268" s="292">
        <f t="shared" si="453"/>
        <v>0</v>
      </c>
      <c r="AC268" s="293"/>
      <c r="AD268" s="292">
        <f t="shared" si="454"/>
        <v>0</v>
      </c>
      <c r="AE268" s="303"/>
      <c r="AI268" s="288">
        <f t="shared" si="463"/>
        <v>0</v>
      </c>
      <c r="AJ268" s="289"/>
      <c r="AK268" s="288">
        <f t="shared" si="465"/>
        <v>0</v>
      </c>
      <c r="AL268" s="289"/>
      <c r="AM268" s="255">
        <f t="shared" si="455"/>
        <v>0</v>
      </c>
      <c r="AN268" s="267">
        <f t="shared" si="456"/>
        <v>0</v>
      </c>
      <c r="AO268" s="222">
        <f t="shared" si="457"/>
        <v>0</v>
      </c>
      <c r="AP268" s="223">
        <f t="shared" si="458"/>
        <v>0</v>
      </c>
      <c r="AQ268" s="224">
        <f t="shared" si="459"/>
        <v>0</v>
      </c>
      <c r="AR268" s="252">
        <f t="shared" si="460"/>
        <v>-1057</v>
      </c>
      <c r="BS268" s="264">
        <f t="shared" ref="BS268:BU268" si="468">BS16+BS52+BS88+BS124+BS160+BS196+BS232</f>
        <v>0</v>
      </c>
      <c r="BT268" s="264">
        <f t="shared" si="468"/>
        <v>0</v>
      </c>
      <c r="BU268" s="264">
        <f t="shared" si="468"/>
        <v>0</v>
      </c>
    </row>
    <row r="269" spans="1:73" x14ac:dyDescent="0.2">
      <c r="B269" s="210" t="s">
        <v>13</v>
      </c>
      <c r="C269" s="211" t="s">
        <v>11</v>
      </c>
      <c r="D269" s="292">
        <f t="shared" si="462"/>
        <v>2.041666666666667</v>
      </c>
      <c r="E269" s="293"/>
      <c r="F269" s="292">
        <f t="shared" si="442"/>
        <v>0</v>
      </c>
      <c r="G269" s="303"/>
      <c r="H269" s="292">
        <f t="shared" si="443"/>
        <v>0</v>
      </c>
      <c r="I269" s="293"/>
      <c r="J269" s="292">
        <f t="shared" si="444"/>
        <v>0</v>
      </c>
      <c r="K269" s="303"/>
      <c r="L269" s="292">
        <f t="shared" si="445"/>
        <v>0</v>
      </c>
      <c r="M269" s="293"/>
      <c r="N269" s="292">
        <f t="shared" si="446"/>
        <v>0</v>
      </c>
      <c r="O269" s="303"/>
      <c r="P269" s="292">
        <f t="shared" si="447"/>
        <v>0</v>
      </c>
      <c r="Q269" s="293"/>
      <c r="R269" s="292">
        <f t="shared" si="448"/>
        <v>0</v>
      </c>
      <c r="S269" s="303"/>
      <c r="T269" s="292">
        <f t="shared" si="449"/>
        <v>0</v>
      </c>
      <c r="U269" s="293"/>
      <c r="V269" s="292">
        <f t="shared" si="450"/>
        <v>1.4583333333333333</v>
      </c>
      <c r="W269" s="303"/>
      <c r="X269" s="292">
        <f t="shared" si="451"/>
        <v>0</v>
      </c>
      <c r="Y269" s="293"/>
      <c r="Z269" s="292">
        <f t="shared" si="452"/>
        <v>0</v>
      </c>
      <c r="AA269" s="303"/>
      <c r="AB269" s="292">
        <f t="shared" si="453"/>
        <v>0</v>
      </c>
      <c r="AC269" s="293"/>
      <c r="AD269" s="292">
        <f t="shared" si="454"/>
        <v>0</v>
      </c>
      <c r="AE269" s="303"/>
      <c r="AI269" s="288">
        <f t="shared" si="463"/>
        <v>2.041666666666667</v>
      </c>
      <c r="AJ269" s="289"/>
      <c r="AK269" s="288">
        <f t="shared" si="465"/>
        <v>1.4583333333333333</v>
      </c>
      <c r="AL269" s="289"/>
      <c r="AM269" s="255">
        <f t="shared" si="455"/>
        <v>3.5</v>
      </c>
      <c r="AN269" s="267">
        <f t="shared" si="456"/>
        <v>0.11290322580645161</v>
      </c>
      <c r="AO269" s="222">
        <f t="shared" si="457"/>
        <v>1</v>
      </c>
      <c r="AP269" s="223">
        <f t="shared" si="458"/>
        <v>1</v>
      </c>
      <c r="AQ269" s="224">
        <f t="shared" si="459"/>
        <v>5</v>
      </c>
      <c r="AR269" s="252">
        <f t="shared" si="460"/>
        <v>-1008</v>
      </c>
      <c r="BS269" s="264">
        <f t="shared" ref="BS269:BU269" si="469">BS17+BS53+BS89+BS125+BS161+BS197+BS233</f>
        <v>0.35416666666666663</v>
      </c>
      <c r="BT269" s="264">
        <f t="shared" si="469"/>
        <v>0.41666666666666669</v>
      </c>
      <c r="BU269" s="264">
        <f t="shared" si="469"/>
        <v>0</v>
      </c>
    </row>
    <row r="270" spans="1:73" x14ac:dyDescent="0.2">
      <c r="B270" s="210" t="s">
        <v>13</v>
      </c>
      <c r="C270" s="211" t="s">
        <v>9</v>
      </c>
      <c r="D270" s="292">
        <f t="shared" si="462"/>
        <v>0</v>
      </c>
      <c r="E270" s="293"/>
      <c r="F270" s="292">
        <f t="shared" si="442"/>
        <v>0</v>
      </c>
      <c r="G270" s="303"/>
      <c r="H270" s="292">
        <f t="shared" si="443"/>
        <v>0</v>
      </c>
      <c r="I270" s="293"/>
      <c r="J270" s="292">
        <f t="shared" si="444"/>
        <v>0</v>
      </c>
      <c r="K270" s="303"/>
      <c r="L270" s="292">
        <f t="shared" si="445"/>
        <v>0</v>
      </c>
      <c r="M270" s="293"/>
      <c r="N270" s="292">
        <f t="shared" si="446"/>
        <v>0</v>
      </c>
      <c r="O270" s="303"/>
      <c r="P270" s="292">
        <f t="shared" si="447"/>
        <v>0</v>
      </c>
      <c r="Q270" s="293"/>
      <c r="R270" s="292">
        <f t="shared" si="448"/>
        <v>0</v>
      </c>
      <c r="S270" s="303"/>
      <c r="T270" s="292">
        <f t="shared" si="449"/>
        <v>0</v>
      </c>
      <c r="U270" s="293"/>
      <c r="V270" s="292">
        <f t="shared" si="450"/>
        <v>1.2152777777777777</v>
      </c>
      <c r="W270" s="303"/>
      <c r="X270" s="292">
        <f t="shared" si="451"/>
        <v>0</v>
      </c>
      <c r="Y270" s="293"/>
      <c r="Z270" s="292">
        <f t="shared" si="452"/>
        <v>1.7013888888888888</v>
      </c>
      <c r="AA270" s="303"/>
      <c r="AB270" s="292">
        <f t="shared" si="453"/>
        <v>0</v>
      </c>
      <c r="AC270" s="293"/>
      <c r="AD270" s="292">
        <f t="shared" si="454"/>
        <v>0</v>
      </c>
      <c r="AE270" s="303"/>
      <c r="AI270" s="288">
        <f t="shared" si="463"/>
        <v>0</v>
      </c>
      <c r="AJ270" s="289"/>
      <c r="AK270" s="288">
        <f t="shared" si="465"/>
        <v>2.9166666666666665</v>
      </c>
      <c r="AL270" s="289"/>
      <c r="AM270" s="255">
        <f t="shared" si="455"/>
        <v>2.9166666666666665</v>
      </c>
      <c r="AN270" s="267">
        <f t="shared" si="456"/>
        <v>9.4086021505376344E-2</v>
      </c>
      <c r="AO270" s="222">
        <f t="shared" si="457"/>
        <v>0</v>
      </c>
      <c r="AP270" s="223">
        <f t="shared" si="458"/>
        <v>0</v>
      </c>
      <c r="AQ270" s="224">
        <f t="shared" si="459"/>
        <v>0</v>
      </c>
      <c r="AR270" s="252">
        <f t="shared" si="460"/>
        <v>-1057</v>
      </c>
      <c r="BS270" s="264">
        <f t="shared" ref="BS270:BU270" si="470">BS18+BS54+BS90+BS126+BS162+BS198+BS234</f>
        <v>0</v>
      </c>
      <c r="BT270" s="264">
        <f t="shared" si="470"/>
        <v>0</v>
      </c>
      <c r="BU270" s="264">
        <f t="shared" si="470"/>
        <v>0</v>
      </c>
    </row>
    <row r="271" spans="1:73" x14ac:dyDescent="0.2">
      <c r="B271" s="210" t="s">
        <v>12</v>
      </c>
      <c r="C271" s="211" t="s">
        <v>7</v>
      </c>
      <c r="D271" s="292">
        <f t="shared" si="462"/>
        <v>0</v>
      </c>
      <c r="E271" s="293"/>
      <c r="F271" s="292">
        <f t="shared" si="442"/>
        <v>0</v>
      </c>
      <c r="G271" s="303"/>
      <c r="H271" s="292">
        <f t="shared" si="443"/>
        <v>0</v>
      </c>
      <c r="I271" s="293"/>
      <c r="J271" s="292">
        <f t="shared" si="444"/>
        <v>0</v>
      </c>
      <c r="K271" s="303"/>
      <c r="L271" s="292">
        <f t="shared" si="445"/>
        <v>0</v>
      </c>
      <c r="M271" s="293"/>
      <c r="N271" s="292">
        <f t="shared" si="446"/>
        <v>0</v>
      </c>
      <c r="O271" s="303"/>
      <c r="P271" s="292">
        <f t="shared" si="447"/>
        <v>0</v>
      </c>
      <c r="Q271" s="293"/>
      <c r="R271" s="292">
        <f t="shared" si="448"/>
        <v>0</v>
      </c>
      <c r="S271" s="303"/>
      <c r="T271" s="292">
        <f t="shared" si="449"/>
        <v>0</v>
      </c>
      <c r="U271" s="293"/>
      <c r="V271" s="292">
        <f t="shared" si="450"/>
        <v>0.4861111111111111</v>
      </c>
      <c r="W271" s="303"/>
      <c r="X271" s="292">
        <f t="shared" si="451"/>
        <v>0</v>
      </c>
      <c r="Y271" s="293"/>
      <c r="Z271" s="292">
        <f t="shared" si="452"/>
        <v>0</v>
      </c>
      <c r="AA271" s="303"/>
      <c r="AB271" s="292">
        <f t="shared" si="453"/>
        <v>0</v>
      </c>
      <c r="AC271" s="293"/>
      <c r="AD271" s="292">
        <f t="shared" si="454"/>
        <v>0</v>
      </c>
      <c r="AE271" s="303"/>
      <c r="AI271" s="288">
        <f t="shared" si="463"/>
        <v>0</v>
      </c>
      <c r="AJ271" s="289"/>
      <c r="AK271" s="288">
        <f t="shared" si="465"/>
        <v>0.4861111111111111</v>
      </c>
      <c r="AL271" s="289"/>
      <c r="AM271" s="255">
        <f t="shared" si="455"/>
        <v>0.4861111111111111</v>
      </c>
      <c r="AN271" s="267">
        <f t="shared" si="456"/>
        <v>1.5681003584229389E-2</v>
      </c>
      <c r="AO271" s="222">
        <f t="shared" si="457"/>
        <v>0</v>
      </c>
      <c r="AP271" s="223">
        <f t="shared" si="458"/>
        <v>0</v>
      </c>
      <c r="AQ271" s="224">
        <f t="shared" si="459"/>
        <v>0</v>
      </c>
      <c r="AR271" s="252">
        <f t="shared" si="460"/>
        <v>-1057</v>
      </c>
      <c r="BS271" s="264">
        <f t="shared" ref="BS271:BU271" si="471">BS19+BS55+BS91+BS127+BS163+BS199+BS235</f>
        <v>0</v>
      </c>
      <c r="BT271" s="264">
        <f t="shared" si="471"/>
        <v>0</v>
      </c>
      <c r="BU271" s="264">
        <f t="shared" si="471"/>
        <v>0</v>
      </c>
    </row>
    <row r="272" spans="1:73" x14ac:dyDescent="0.2">
      <c r="B272" s="210" t="s">
        <v>12</v>
      </c>
      <c r="C272" s="211" t="s">
        <v>5</v>
      </c>
      <c r="D272" s="292">
        <f t="shared" si="462"/>
        <v>0</v>
      </c>
      <c r="E272" s="293"/>
      <c r="F272" s="292">
        <f t="shared" si="442"/>
        <v>0</v>
      </c>
      <c r="G272" s="303"/>
      <c r="H272" s="292">
        <f t="shared" si="443"/>
        <v>0</v>
      </c>
      <c r="I272" s="293"/>
      <c r="J272" s="292">
        <f t="shared" si="444"/>
        <v>0</v>
      </c>
      <c r="K272" s="303"/>
      <c r="L272" s="292">
        <f t="shared" si="445"/>
        <v>0</v>
      </c>
      <c r="M272" s="293"/>
      <c r="N272" s="292">
        <f t="shared" si="446"/>
        <v>0</v>
      </c>
      <c r="O272" s="303"/>
      <c r="P272" s="292">
        <f t="shared" si="447"/>
        <v>0</v>
      </c>
      <c r="Q272" s="293"/>
      <c r="R272" s="292">
        <f t="shared" si="448"/>
        <v>0</v>
      </c>
      <c r="S272" s="303"/>
      <c r="T272" s="292">
        <f t="shared" si="449"/>
        <v>0</v>
      </c>
      <c r="U272" s="293"/>
      <c r="V272" s="292">
        <f t="shared" si="450"/>
        <v>0</v>
      </c>
      <c r="W272" s="303"/>
      <c r="X272" s="292">
        <f t="shared" si="451"/>
        <v>0</v>
      </c>
      <c r="Y272" s="293"/>
      <c r="Z272" s="292">
        <f t="shared" si="452"/>
        <v>1.4583333333333333</v>
      </c>
      <c r="AA272" s="303"/>
      <c r="AB272" s="292">
        <f t="shared" si="453"/>
        <v>0</v>
      </c>
      <c r="AC272" s="293"/>
      <c r="AD272" s="292">
        <f t="shared" si="454"/>
        <v>0</v>
      </c>
      <c r="AE272" s="303"/>
      <c r="AI272" s="288">
        <f t="shared" si="463"/>
        <v>0</v>
      </c>
      <c r="AJ272" s="289"/>
      <c r="AK272" s="288">
        <f t="shared" si="465"/>
        <v>1.4583333333333333</v>
      </c>
      <c r="AL272" s="289"/>
      <c r="AM272" s="255">
        <f t="shared" si="455"/>
        <v>1.4583333333333333</v>
      </c>
      <c r="AN272" s="267">
        <f t="shared" si="456"/>
        <v>4.7043010752688172E-2</v>
      </c>
      <c r="AO272" s="222">
        <f t="shared" si="457"/>
        <v>0</v>
      </c>
      <c r="AP272" s="223">
        <f t="shared" si="458"/>
        <v>0</v>
      </c>
      <c r="AQ272" s="224">
        <f t="shared" si="459"/>
        <v>0</v>
      </c>
      <c r="AR272" s="252">
        <f t="shared" si="460"/>
        <v>-1057</v>
      </c>
      <c r="BS272" s="264">
        <f t="shared" ref="BS272:BU272" si="472">BS20+BS56+BS92+BS128+BS164+BS200+BS236</f>
        <v>0</v>
      </c>
      <c r="BT272" s="264">
        <f t="shared" si="472"/>
        <v>0</v>
      </c>
      <c r="BU272" s="264">
        <f t="shared" si="472"/>
        <v>0</v>
      </c>
    </row>
    <row r="273" spans="2:73" x14ac:dyDescent="0.2">
      <c r="B273" s="210" t="s">
        <v>12</v>
      </c>
      <c r="C273" s="211" t="s">
        <v>1</v>
      </c>
      <c r="D273" s="292">
        <f t="shared" si="462"/>
        <v>0</v>
      </c>
      <c r="E273" s="293"/>
      <c r="F273" s="292">
        <f t="shared" si="442"/>
        <v>0</v>
      </c>
      <c r="G273" s="303"/>
      <c r="H273" s="292">
        <f t="shared" si="443"/>
        <v>0</v>
      </c>
      <c r="I273" s="293"/>
      <c r="J273" s="292">
        <f t="shared" si="444"/>
        <v>0</v>
      </c>
      <c r="K273" s="303"/>
      <c r="L273" s="292">
        <f t="shared" si="445"/>
        <v>0</v>
      </c>
      <c r="M273" s="293"/>
      <c r="N273" s="292">
        <f t="shared" si="446"/>
        <v>0</v>
      </c>
      <c r="O273" s="303"/>
      <c r="P273" s="292">
        <f t="shared" si="447"/>
        <v>0</v>
      </c>
      <c r="Q273" s="293"/>
      <c r="R273" s="292">
        <f t="shared" si="448"/>
        <v>0</v>
      </c>
      <c r="S273" s="303"/>
      <c r="T273" s="292">
        <f t="shared" si="449"/>
        <v>0</v>
      </c>
      <c r="U273" s="293"/>
      <c r="V273" s="292">
        <f t="shared" si="450"/>
        <v>2.6736111111111112</v>
      </c>
      <c r="W273" s="303"/>
      <c r="X273" s="292">
        <f t="shared" si="451"/>
        <v>0</v>
      </c>
      <c r="Y273" s="293"/>
      <c r="Z273" s="292">
        <f t="shared" si="452"/>
        <v>0</v>
      </c>
      <c r="AA273" s="303"/>
      <c r="AB273" s="292">
        <f t="shared" si="453"/>
        <v>0</v>
      </c>
      <c r="AC273" s="293"/>
      <c r="AD273" s="292">
        <f t="shared" si="454"/>
        <v>0</v>
      </c>
      <c r="AE273" s="303"/>
      <c r="AI273" s="288">
        <f t="shared" si="463"/>
        <v>0</v>
      </c>
      <c r="AJ273" s="289"/>
      <c r="AK273" s="288">
        <f t="shared" si="465"/>
        <v>2.6736111111111112</v>
      </c>
      <c r="AL273" s="289"/>
      <c r="AM273" s="255">
        <f t="shared" si="455"/>
        <v>2.6736111111111112</v>
      </c>
      <c r="AN273" s="267">
        <f t="shared" si="456"/>
        <v>8.6245519713261651E-2</v>
      </c>
      <c r="AO273" s="222">
        <f t="shared" si="457"/>
        <v>0</v>
      </c>
      <c r="AP273" s="223">
        <f t="shared" si="458"/>
        <v>0</v>
      </c>
      <c r="AQ273" s="224">
        <f t="shared" si="459"/>
        <v>0</v>
      </c>
      <c r="AR273" s="252">
        <f t="shared" si="460"/>
        <v>-1057</v>
      </c>
      <c r="BS273" s="264">
        <f t="shared" ref="BS273:BU273" si="473">BS21+BS57+BS93+BS129+BS165+BS201+BS237</f>
        <v>0</v>
      </c>
      <c r="BT273" s="264">
        <f t="shared" si="473"/>
        <v>0</v>
      </c>
      <c r="BU273" s="264">
        <f t="shared" si="473"/>
        <v>0</v>
      </c>
    </row>
    <row r="274" spans="2:73" x14ac:dyDescent="0.2">
      <c r="B274" s="30"/>
      <c r="C274" s="40"/>
      <c r="D274" s="305">
        <f t="shared" si="462"/>
        <v>0</v>
      </c>
      <c r="E274" s="315"/>
      <c r="F274" s="305">
        <f t="shared" si="442"/>
        <v>0</v>
      </c>
      <c r="G274" s="306"/>
      <c r="H274" s="305">
        <f t="shared" si="443"/>
        <v>0</v>
      </c>
      <c r="I274" s="315"/>
      <c r="J274" s="305">
        <f t="shared" si="444"/>
        <v>0</v>
      </c>
      <c r="K274" s="306"/>
      <c r="L274" s="305">
        <f t="shared" si="445"/>
        <v>0</v>
      </c>
      <c r="M274" s="315"/>
      <c r="N274" s="305">
        <f t="shared" si="446"/>
        <v>0</v>
      </c>
      <c r="O274" s="306"/>
      <c r="P274" s="305">
        <f t="shared" si="447"/>
        <v>0</v>
      </c>
      <c r="Q274" s="315"/>
      <c r="R274" s="305">
        <f t="shared" si="448"/>
        <v>0</v>
      </c>
      <c r="S274" s="306"/>
      <c r="T274" s="305">
        <f t="shared" si="449"/>
        <v>0</v>
      </c>
      <c r="U274" s="315"/>
      <c r="V274" s="305">
        <f t="shared" si="450"/>
        <v>0</v>
      </c>
      <c r="W274" s="306"/>
      <c r="X274" s="305">
        <f t="shared" si="451"/>
        <v>0</v>
      </c>
      <c r="Y274" s="315"/>
      <c r="Z274" s="305">
        <f t="shared" si="452"/>
        <v>0</v>
      </c>
      <c r="AA274" s="306"/>
      <c r="AB274" s="305">
        <f t="shared" si="453"/>
        <v>0</v>
      </c>
      <c r="AC274" s="315"/>
      <c r="AD274" s="305">
        <f t="shared" si="454"/>
        <v>0</v>
      </c>
      <c r="AE274" s="306"/>
      <c r="AI274" s="285">
        <f t="shared" si="463"/>
        <v>0</v>
      </c>
      <c r="AJ274" s="286"/>
      <c r="AK274" s="285">
        <f>F274+J274+N274+R274+V274+Z274+AD274</f>
        <v>0</v>
      </c>
      <c r="AL274" s="286"/>
      <c r="AM274" s="255">
        <f t="shared" si="455"/>
        <v>0</v>
      </c>
      <c r="AN274" s="267">
        <f t="shared" si="456"/>
        <v>0</v>
      </c>
      <c r="AO274" s="225">
        <f t="shared" si="457"/>
        <v>0</v>
      </c>
      <c r="AP274" s="226">
        <f t="shared" si="458"/>
        <v>0</v>
      </c>
      <c r="AQ274" s="227">
        <f t="shared" si="459"/>
        <v>0</v>
      </c>
      <c r="AR274" s="253">
        <f t="shared" si="460"/>
        <v>-1057</v>
      </c>
      <c r="BS274" s="265">
        <f t="shared" ref="BS274:BU274" si="474">BS22+BS58+BS94+BS130+BS166+BS202+BS238</f>
        <v>0</v>
      </c>
      <c r="BT274" s="265">
        <f t="shared" si="474"/>
        <v>0</v>
      </c>
      <c r="BU274" s="265">
        <f t="shared" si="474"/>
        <v>0</v>
      </c>
    </row>
    <row r="275" spans="2:73" x14ac:dyDescent="0.2">
      <c r="B275" s="61" t="s">
        <v>72</v>
      </c>
      <c r="C275" s="88"/>
      <c r="D275" s="89"/>
      <c r="E275" s="89"/>
      <c r="F275" s="307">
        <f t="shared" si="442"/>
        <v>0</v>
      </c>
      <c r="G275" s="307"/>
      <c r="H275" s="89"/>
      <c r="I275" s="89"/>
      <c r="J275" s="307">
        <f t="shared" si="444"/>
        <v>0</v>
      </c>
      <c r="K275" s="307"/>
      <c r="L275" s="89"/>
      <c r="M275" s="89"/>
      <c r="N275" s="307">
        <f t="shared" si="446"/>
        <v>0</v>
      </c>
      <c r="O275" s="307"/>
      <c r="P275" s="89"/>
      <c r="Q275" s="89"/>
      <c r="R275" s="307">
        <f t="shared" si="448"/>
        <v>0</v>
      </c>
      <c r="S275" s="307"/>
      <c r="T275" s="89"/>
      <c r="U275" s="89"/>
      <c r="V275" s="307">
        <f t="shared" si="450"/>
        <v>0</v>
      </c>
      <c r="W275" s="307"/>
      <c r="X275" s="89"/>
      <c r="Y275" s="89"/>
      <c r="Z275" s="307">
        <f t="shared" si="452"/>
        <v>0</v>
      </c>
      <c r="AA275" s="307"/>
      <c r="AB275" s="89"/>
      <c r="AC275" s="88"/>
      <c r="AD275" s="307">
        <f t="shared" si="454"/>
        <v>0</v>
      </c>
      <c r="AE275" s="308"/>
      <c r="AI275" s="256"/>
      <c r="AJ275" s="256"/>
      <c r="AK275" s="256"/>
      <c r="AL275" s="256"/>
      <c r="AM275" s="257"/>
      <c r="AN275" s="267"/>
      <c r="AO275" s="228"/>
      <c r="AP275" s="228"/>
      <c r="AQ275" s="228"/>
      <c r="AR275" s="254"/>
      <c r="BS275" s="267">
        <f t="shared" ref="BS275:BU275" si="475">BS23+BS59+BS95+BS131+BS167+BS203+BS239</f>
        <v>0</v>
      </c>
      <c r="BT275" s="267">
        <f t="shared" si="475"/>
        <v>0</v>
      </c>
      <c r="BU275" s="267">
        <f t="shared" si="475"/>
        <v>0</v>
      </c>
    </row>
    <row r="276" spans="2:73" x14ac:dyDescent="0.2">
      <c r="B276" s="28" t="s">
        <v>12</v>
      </c>
      <c r="C276" s="86" t="s">
        <v>26</v>
      </c>
      <c r="D276" s="301">
        <f>AJ26</f>
        <v>0</v>
      </c>
      <c r="E276" s="302"/>
      <c r="F276" s="301">
        <f t="shared" si="442"/>
        <v>0</v>
      </c>
      <c r="G276" s="304"/>
      <c r="H276" s="301">
        <f>$AJ62</f>
        <v>0</v>
      </c>
      <c r="I276" s="302"/>
      <c r="J276" s="301">
        <f t="shared" si="444"/>
        <v>0</v>
      </c>
      <c r="K276" s="304"/>
      <c r="L276" s="301">
        <f>$AJ98</f>
        <v>0</v>
      </c>
      <c r="M276" s="302"/>
      <c r="N276" s="301">
        <f t="shared" si="446"/>
        <v>0</v>
      </c>
      <c r="O276" s="304"/>
      <c r="P276" s="301">
        <f>$AJ134</f>
        <v>0</v>
      </c>
      <c r="Q276" s="302"/>
      <c r="R276" s="301">
        <f t="shared" si="448"/>
        <v>0</v>
      </c>
      <c r="S276" s="304"/>
      <c r="T276" s="301">
        <f>$AJ170</f>
        <v>0</v>
      </c>
      <c r="U276" s="302"/>
      <c r="V276" s="301">
        <f t="shared" si="450"/>
        <v>0</v>
      </c>
      <c r="W276" s="304"/>
      <c r="X276" s="301">
        <f>$AJ206</f>
        <v>0</v>
      </c>
      <c r="Y276" s="302"/>
      <c r="Z276" s="301">
        <f t="shared" si="452"/>
        <v>0</v>
      </c>
      <c r="AA276" s="304"/>
      <c r="AB276" s="301">
        <f>$AJ242</f>
        <v>0</v>
      </c>
      <c r="AC276" s="302"/>
      <c r="AD276" s="301">
        <f t="shared" si="454"/>
        <v>0</v>
      </c>
      <c r="AE276" s="304"/>
      <c r="AI276" s="290">
        <f t="shared" si="463"/>
        <v>0</v>
      </c>
      <c r="AJ276" s="291"/>
      <c r="AK276" s="290">
        <f t="shared" ref="AK276:AK281" si="476">F276+J276+N276+R276+V276+Z276+AD276</f>
        <v>0</v>
      </c>
      <c r="AL276" s="291"/>
      <c r="AM276" s="255">
        <f>AI276+AK276</f>
        <v>0</v>
      </c>
      <c r="AN276" s="267">
        <f>AM276/$AN$263</f>
        <v>0</v>
      </c>
      <c r="AO276" s="219">
        <f t="shared" ref="AO276:AP279" si="477">AW23</f>
        <v>0</v>
      </c>
      <c r="AP276" s="220">
        <f t="shared" si="477"/>
        <v>0</v>
      </c>
      <c r="AQ276" s="221">
        <f>AT26+AT62+AT98+AT134+AT170+AT206+AT242</f>
        <v>0</v>
      </c>
      <c r="AR276" s="251">
        <f>INT((AI276-$AR$263)*24)</f>
        <v>-1057</v>
      </c>
      <c r="BS276" s="262">
        <f t="shared" ref="BS276:BU279" si="478">BS26+BS62+BS98+BS134+BS170+BS206+BS242</f>
        <v>0</v>
      </c>
      <c r="BT276" s="262">
        <f>BT26+BT62+BT98+BT134+BT170+BT206+BT242</f>
        <v>0</v>
      </c>
      <c r="BU276" s="262">
        <f t="shared" si="478"/>
        <v>0</v>
      </c>
    </row>
    <row r="277" spans="2:73" x14ac:dyDescent="0.2">
      <c r="B277" s="28" t="s">
        <v>12</v>
      </c>
      <c r="C277" s="86" t="s">
        <v>27</v>
      </c>
      <c r="D277" s="292">
        <f>AJ27</f>
        <v>0</v>
      </c>
      <c r="E277" s="293"/>
      <c r="F277" s="292">
        <f t="shared" si="442"/>
        <v>0</v>
      </c>
      <c r="G277" s="303"/>
      <c r="H277" s="292">
        <f>$AJ63</f>
        <v>0</v>
      </c>
      <c r="I277" s="293"/>
      <c r="J277" s="292">
        <f t="shared" si="444"/>
        <v>0</v>
      </c>
      <c r="K277" s="303"/>
      <c r="L277" s="292">
        <f>$AJ99</f>
        <v>0</v>
      </c>
      <c r="M277" s="293"/>
      <c r="N277" s="292">
        <f t="shared" si="446"/>
        <v>0</v>
      </c>
      <c r="O277" s="303"/>
      <c r="P277" s="292">
        <f>$AJ135</f>
        <v>0</v>
      </c>
      <c r="Q277" s="293"/>
      <c r="R277" s="292">
        <f t="shared" si="448"/>
        <v>0</v>
      </c>
      <c r="S277" s="303"/>
      <c r="T277" s="292">
        <f>$AJ171</f>
        <v>0</v>
      </c>
      <c r="U277" s="293"/>
      <c r="V277" s="292">
        <f t="shared" si="450"/>
        <v>0</v>
      </c>
      <c r="W277" s="303"/>
      <c r="X277" s="292">
        <f>$AJ207</f>
        <v>0</v>
      </c>
      <c r="Y277" s="293"/>
      <c r="Z277" s="292">
        <f t="shared" si="452"/>
        <v>0</v>
      </c>
      <c r="AA277" s="303"/>
      <c r="AB277" s="292">
        <f t="shared" ref="AB277:AB279" si="479">$AJ243</f>
        <v>0</v>
      </c>
      <c r="AC277" s="293"/>
      <c r="AD277" s="292">
        <f t="shared" si="454"/>
        <v>0</v>
      </c>
      <c r="AE277" s="303"/>
      <c r="AI277" s="288">
        <f>D277+H277+L277+P277+T277+X277+AB277</f>
        <v>0</v>
      </c>
      <c r="AJ277" s="289"/>
      <c r="AK277" s="288">
        <f t="shared" si="476"/>
        <v>0</v>
      </c>
      <c r="AL277" s="289"/>
      <c r="AM277" s="255">
        <f>AI277+AK277</f>
        <v>0</v>
      </c>
      <c r="AN277" s="267">
        <f>AM277/$AN$263</f>
        <v>0</v>
      </c>
      <c r="AO277" s="222">
        <f t="shared" si="477"/>
        <v>0</v>
      </c>
      <c r="AP277" s="223">
        <f t="shared" si="477"/>
        <v>0</v>
      </c>
      <c r="AQ277" s="224">
        <f>AT27+AT63+AT99+AT135+AT171+AT207+AT243</f>
        <v>0</v>
      </c>
      <c r="AR277" s="252">
        <f>INT((AI277-$AR$263)*24)</f>
        <v>-1057</v>
      </c>
      <c r="BS277" s="264">
        <f t="shared" si="478"/>
        <v>0</v>
      </c>
      <c r="BT277" s="264">
        <f t="shared" si="478"/>
        <v>0</v>
      </c>
      <c r="BU277" s="264">
        <f t="shared" si="478"/>
        <v>0</v>
      </c>
    </row>
    <row r="278" spans="2:73" x14ac:dyDescent="0.2">
      <c r="B278" s="28" t="s">
        <v>12</v>
      </c>
      <c r="C278" s="86" t="s">
        <v>69</v>
      </c>
      <c r="D278" s="292">
        <f>AJ28</f>
        <v>0</v>
      </c>
      <c r="E278" s="293"/>
      <c r="F278" s="292">
        <f t="shared" si="442"/>
        <v>0</v>
      </c>
      <c r="G278" s="303"/>
      <c r="H278" s="292">
        <f>$AJ64</f>
        <v>0</v>
      </c>
      <c r="I278" s="293"/>
      <c r="J278" s="292">
        <f t="shared" si="444"/>
        <v>0</v>
      </c>
      <c r="K278" s="303"/>
      <c r="L278" s="292">
        <f>$AJ100</f>
        <v>0</v>
      </c>
      <c r="M278" s="293"/>
      <c r="N278" s="292">
        <f t="shared" si="446"/>
        <v>0</v>
      </c>
      <c r="O278" s="303"/>
      <c r="P278" s="292">
        <f>$AJ136</f>
        <v>0</v>
      </c>
      <c r="Q278" s="293"/>
      <c r="R278" s="292">
        <f t="shared" si="448"/>
        <v>0</v>
      </c>
      <c r="S278" s="303"/>
      <c r="T278" s="292">
        <f>$AJ172</f>
        <v>0</v>
      </c>
      <c r="U278" s="293"/>
      <c r="V278" s="292">
        <f t="shared" si="450"/>
        <v>0</v>
      </c>
      <c r="W278" s="303"/>
      <c r="X278" s="292">
        <f>$AJ208</f>
        <v>0</v>
      </c>
      <c r="Y278" s="293"/>
      <c r="Z278" s="292">
        <f t="shared" si="452"/>
        <v>0</v>
      </c>
      <c r="AA278" s="303"/>
      <c r="AB278" s="292">
        <f t="shared" si="479"/>
        <v>0</v>
      </c>
      <c r="AC278" s="293"/>
      <c r="AD278" s="292">
        <f t="shared" si="454"/>
        <v>0</v>
      </c>
      <c r="AE278" s="303"/>
      <c r="AI278" s="288">
        <f t="shared" si="463"/>
        <v>0</v>
      </c>
      <c r="AJ278" s="289"/>
      <c r="AK278" s="288">
        <f t="shared" si="476"/>
        <v>0</v>
      </c>
      <c r="AL278" s="289"/>
      <c r="AM278" s="255">
        <f>AI278+AK278</f>
        <v>0</v>
      </c>
      <c r="AN278" s="267">
        <f>AM278/$AN$263</f>
        <v>0</v>
      </c>
      <c r="AO278" s="222">
        <f t="shared" si="477"/>
        <v>0</v>
      </c>
      <c r="AP278" s="223">
        <f t="shared" si="477"/>
        <v>0</v>
      </c>
      <c r="AQ278" s="224">
        <f>AT28+AT64+AT100+AT136+AT172+AT208+AT244</f>
        <v>0</v>
      </c>
      <c r="AR278" s="252">
        <f>INT((AI278-$AR$263)*24)</f>
        <v>-1057</v>
      </c>
      <c r="BS278" s="264">
        <f t="shared" si="478"/>
        <v>0</v>
      </c>
      <c r="BT278" s="264">
        <f>BT28+BT64+BT100+BT136+BT172+BT208+BT244</f>
        <v>0</v>
      </c>
      <c r="BU278" s="264">
        <f t="shared" si="478"/>
        <v>0</v>
      </c>
    </row>
    <row r="279" spans="2:73" x14ac:dyDescent="0.2">
      <c r="B279" s="28"/>
      <c r="C279" s="86"/>
      <c r="D279" s="305">
        <f>AJ29</f>
        <v>0</v>
      </c>
      <c r="E279" s="315"/>
      <c r="F279" s="305">
        <f t="shared" si="442"/>
        <v>0</v>
      </c>
      <c r="G279" s="306"/>
      <c r="H279" s="305">
        <f>$AJ65</f>
        <v>0</v>
      </c>
      <c r="I279" s="315"/>
      <c r="J279" s="305">
        <f t="shared" si="444"/>
        <v>0</v>
      </c>
      <c r="K279" s="306"/>
      <c r="L279" s="305">
        <f>$AJ101</f>
        <v>0</v>
      </c>
      <c r="M279" s="315"/>
      <c r="N279" s="305">
        <f t="shared" si="446"/>
        <v>0</v>
      </c>
      <c r="O279" s="306"/>
      <c r="P279" s="305">
        <f>$AJ137</f>
        <v>0</v>
      </c>
      <c r="Q279" s="315"/>
      <c r="R279" s="305">
        <f t="shared" si="448"/>
        <v>0</v>
      </c>
      <c r="S279" s="306"/>
      <c r="T279" s="305">
        <f>$AJ173</f>
        <v>0</v>
      </c>
      <c r="U279" s="315"/>
      <c r="V279" s="305">
        <f t="shared" si="450"/>
        <v>0</v>
      </c>
      <c r="W279" s="306"/>
      <c r="X279" s="305">
        <f>$AJ209</f>
        <v>0</v>
      </c>
      <c r="Y279" s="315"/>
      <c r="Z279" s="305">
        <f t="shared" si="452"/>
        <v>0</v>
      </c>
      <c r="AA279" s="306"/>
      <c r="AB279" s="305">
        <f t="shared" si="479"/>
        <v>0</v>
      </c>
      <c r="AC279" s="315"/>
      <c r="AD279" s="305">
        <f t="shared" si="454"/>
        <v>0</v>
      </c>
      <c r="AE279" s="306"/>
      <c r="AI279" s="285">
        <f t="shared" si="463"/>
        <v>0</v>
      </c>
      <c r="AJ279" s="286"/>
      <c r="AK279" s="285">
        <f t="shared" si="476"/>
        <v>0</v>
      </c>
      <c r="AL279" s="286"/>
      <c r="AM279" s="255">
        <f>AI279+AK279</f>
        <v>0</v>
      </c>
      <c r="AN279" s="267">
        <f>AM279/$AN$263</f>
        <v>0</v>
      </c>
      <c r="AO279" s="225">
        <f t="shared" si="477"/>
        <v>0</v>
      </c>
      <c r="AP279" s="226">
        <f t="shared" si="477"/>
        <v>0</v>
      </c>
      <c r="AQ279" s="227">
        <f>AT29+AT65+AT101+AT137+AT173+AT209+AT245</f>
        <v>0</v>
      </c>
      <c r="AR279" s="253">
        <f>INT((AI279-$AR$263)*24)</f>
        <v>-1057</v>
      </c>
      <c r="BS279" s="265">
        <f t="shared" si="478"/>
        <v>0</v>
      </c>
      <c r="BT279" s="265">
        <f t="shared" si="478"/>
        <v>0</v>
      </c>
      <c r="BU279" s="265">
        <f t="shared" si="478"/>
        <v>0</v>
      </c>
    </row>
    <row r="280" spans="2:73" x14ac:dyDescent="0.2">
      <c r="B280" s="61" t="s">
        <v>73</v>
      </c>
      <c r="C280" s="88"/>
      <c r="D280" s="88"/>
      <c r="E280" s="88"/>
      <c r="F280" s="307"/>
      <c r="G280" s="307"/>
      <c r="H280" s="88"/>
      <c r="I280" s="88"/>
      <c r="J280" s="88"/>
      <c r="K280" s="88"/>
      <c r="L280" s="88"/>
      <c r="M280" s="88"/>
      <c r="N280" s="88"/>
      <c r="O280" s="88"/>
      <c r="P280" s="88"/>
      <c r="Q280" s="88"/>
      <c r="R280" s="88"/>
      <c r="S280" s="88"/>
      <c r="T280" s="88"/>
      <c r="U280" s="88"/>
      <c r="V280" s="88"/>
      <c r="W280" s="88"/>
      <c r="X280" s="88"/>
      <c r="Y280" s="88"/>
      <c r="Z280" s="88"/>
      <c r="AA280" s="88"/>
      <c r="AB280" s="88"/>
      <c r="AC280" s="88"/>
      <c r="AD280" s="88"/>
      <c r="AE280" s="90"/>
      <c r="AI280" s="256"/>
      <c r="AJ280" s="256"/>
      <c r="AK280" s="256"/>
      <c r="AL280" s="256"/>
      <c r="AM280" s="257"/>
      <c r="AN280" s="267"/>
      <c r="AO280" s="228"/>
      <c r="AP280" s="228"/>
      <c r="AQ280" s="228"/>
      <c r="AR280" s="254"/>
      <c r="BS280" s="266"/>
      <c r="BT280" s="266"/>
      <c r="BU280" s="266"/>
    </row>
    <row r="281" spans="2:73" x14ac:dyDescent="0.2">
      <c r="B281" s="26" t="s">
        <v>13</v>
      </c>
      <c r="C281" s="87" t="s">
        <v>3</v>
      </c>
      <c r="D281" s="312">
        <f>AJ33</f>
        <v>0</v>
      </c>
      <c r="E281" s="313"/>
      <c r="F281" s="312">
        <f>AK33</f>
        <v>0</v>
      </c>
      <c r="G281" s="314"/>
      <c r="H281" s="312">
        <f>$AJ69</f>
        <v>0</v>
      </c>
      <c r="I281" s="313"/>
      <c r="J281" s="312">
        <f>$AK69</f>
        <v>1.4583333333333333</v>
      </c>
      <c r="K281" s="314"/>
      <c r="L281" s="312">
        <f>$AJ105</f>
        <v>0</v>
      </c>
      <c r="M281" s="313"/>
      <c r="N281" s="312">
        <f>$AK105</f>
        <v>0</v>
      </c>
      <c r="O281" s="314"/>
      <c r="P281" s="312">
        <f>$AJ141</f>
        <v>0</v>
      </c>
      <c r="Q281" s="313"/>
      <c r="R281" s="312">
        <f>$AK141</f>
        <v>1.4583333333333333</v>
      </c>
      <c r="S281" s="314"/>
      <c r="T281" s="312">
        <f>$AJ177</f>
        <v>0</v>
      </c>
      <c r="U281" s="313"/>
      <c r="V281" s="312">
        <f>$AK177</f>
        <v>1.4583333333333333</v>
      </c>
      <c r="W281" s="314"/>
      <c r="X281" s="312">
        <f>$AJ213</f>
        <v>0</v>
      </c>
      <c r="Y281" s="313"/>
      <c r="Z281" s="312">
        <f>$AK213</f>
        <v>0</v>
      </c>
      <c r="AA281" s="314"/>
      <c r="AB281" s="312">
        <f>$AJ249</f>
        <v>0</v>
      </c>
      <c r="AC281" s="313"/>
      <c r="AD281" s="312">
        <f>$AK249</f>
        <v>0</v>
      </c>
      <c r="AE281" s="314"/>
      <c r="AI281" s="290">
        <f t="shared" si="463"/>
        <v>0</v>
      </c>
      <c r="AJ281" s="291"/>
      <c r="AK281" s="290">
        <f t="shared" si="476"/>
        <v>4.375</v>
      </c>
      <c r="AL281" s="291"/>
      <c r="AM281" s="255">
        <f>AI281+AK281</f>
        <v>4.375</v>
      </c>
      <c r="AN281" s="267">
        <f>AM281/$AN$263</f>
        <v>0.14112903225806453</v>
      </c>
      <c r="AO281" s="219">
        <f>AW27</f>
        <v>0</v>
      </c>
      <c r="AP281" s="220">
        <f>AX27</f>
        <v>0</v>
      </c>
      <c r="AQ281" s="221">
        <f>AT33+AT69+AT105+AT141+AT177+AT213+AT249</f>
        <v>0</v>
      </c>
      <c r="AR281" s="251">
        <f>INT((AI281-$AR$263)*24)</f>
        <v>-1057</v>
      </c>
      <c r="BS281" s="262">
        <f t="shared" ref="BS281:BU282" si="480">BS33+BS69+BS105+BS141+BS177+BS213+BS249</f>
        <v>0</v>
      </c>
      <c r="BT281" s="262">
        <f t="shared" si="480"/>
        <v>0</v>
      </c>
      <c r="BU281" s="262">
        <f t="shared" si="480"/>
        <v>0</v>
      </c>
    </row>
    <row r="282" spans="2:73" x14ac:dyDescent="0.2">
      <c r="B282" s="26"/>
      <c r="C282" s="87"/>
      <c r="D282" s="309">
        <f>AJ34</f>
        <v>0</v>
      </c>
      <c r="E282" s="311"/>
      <c r="F282" s="309">
        <f>AK34</f>
        <v>0</v>
      </c>
      <c r="G282" s="310"/>
      <c r="H282" s="309">
        <f>$AJ70</f>
        <v>0</v>
      </c>
      <c r="I282" s="311"/>
      <c r="J282" s="309">
        <f>$AK70</f>
        <v>0</v>
      </c>
      <c r="K282" s="310"/>
      <c r="L282" s="309">
        <f>$AJ106</f>
        <v>0</v>
      </c>
      <c r="M282" s="311"/>
      <c r="N282" s="309">
        <f>$AK106</f>
        <v>0</v>
      </c>
      <c r="O282" s="310"/>
      <c r="P282" s="309">
        <f>$AJ142</f>
        <v>0</v>
      </c>
      <c r="Q282" s="311"/>
      <c r="R282" s="309">
        <f>$AK142</f>
        <v>0</v>
      </c>
      <c r="S282" s="310"/>
      <c r="T282" s="309">
        <f>$AJ178</f>
        <v>0</v>
      </c>
      <c r="U282" s="311"/>
      <c r="V282" s="309">
        <f>$AK178</f>
        <v>0</v>
      </c>
      <c r="W282" s="310"/>
      <c r="X282" s="309">
        <f>$AJ214</f>
        <v>0</v>
      </c>
      <c r="Y282" s="311"/>
      <c r="Z282" s="309">
        <f>$AK214</f>
        <v>0</v>
      </c>
      <c r="AA282" s="310"/>
      <c r="AB282" s="309">
        <f>$AJ250</f>
        <v>0</v>
      </c>
      <c r="AC282" s="311"/>
      <c r="AD282" s="309">
        <f>$AK250</f>
        <v>0</v>
      </c>
      <c r="AE282" s="310"/>
      <c r="AI282" s="285">
        <f t="shared" si="463"/>
        <v>0</v>
      </c>
      <c r="AJ282" s="286"/>
      <c r="AK282" s="285">
        <f>F282+J282+N282+R282+V282+Z282+AD282</f>
        <v>0</v>
      </c>
      <c r="AL282" s="286"/>
      <c r="AM282" s="258">
        <f>AI282+AK282</f>
        <v>0</v>
      </c>
      <c r="AN282" s="267">
        <f>AM282/$AN$263</f>
        <v>0</v>
      </c>
      <c r="AO282" s="225">
        <f>AW28</f>
        <v>0</v>
      </c>
      <c r="AP282" s="226">
        <f>AX28</f>
        <v>0</v>
      </c>
      <c r="AQ282" s="227">
        <f>AT34+AT70+AT106+AT142+AT178+AT214+AT250</f>
        <v>0</v>
      </c>
      <c r="AR282" s="253">
        <f>INT((AI282-$AR$263)*24)</f>
        <v>-1057</v>
      </c>
      <c r="BS282" s="265">
        <f t="shared" si="480"/>
        <v>0</v>
      </c>
      <c r="BT282" s="265">
        <f t="shared" si="480"/>
        <v>0</v>
      </c>
      <c r="BU282" s="265">
        <f t="shared" si="480"/>
        <v>0</v>
      </c>
    </row>
    <row r="283" spans="2:73" x14ac:dyDescent="0.2">
      <c r="D283" s="85">
        <f>AJ31</f>
        <v>0</v>
      </c>
      <c r="E283" s="85"/>
      <c r="F283" s="85"/>
      <c r="G283" s="85"/>
      <c r="H283" s="85"/>
      <c r="I283" s="85"/>
      <c r="J283" s="85"/>
      <c r="K283" s="85"/>
      <c r="L283" s="85"/>
      <c r="M283" s="85"/>
      <c r="N283" s="85"/>
      <c r="O283" s="85"/>
      <c r="P283" s="85"/>
      <c r="Q283" s="85"/>
      <c r="R283" s="85"/>
      <c r="S283" s="85"/>
      <c r="T283" s="85"/>
      <c r="U283" s="85"/>
      <c r="V283" s="85"/>
      <c r="W283" s="85"/>
      <c r="X283" s="85"/>
      <c r="AP283" s="1"/>
      <c r="AQ283" s="1"/>
      <c r="BS283" s="267"/>
      <c r="BT283" s="267"/>
      <c r="BU283" s="267"/>
    </row>
    <row r="284" spans="2:73" x14ac:dyDescent="0.2">
      <c r="D284" s="238"/>
      <c r="E284" s="85"/>
      <c r="F284" s="85"/>
      <c r="G284" s="85"/>
      <c r="H284" s="85"/>
      <c r="I284" s="85"/>
      <c r="J284" s="85"/>
      <c r="K284" s="85"/>
      <c r="L284" s="85"/>
      <c r="M284" s="85"/>
      <c r="N284" s="85"/>
      <c r="O284" s="85"/>
      <c r="P284" s="85"/>
      <c r="Q284" s="85"/>
      <c r="R284" s="85"/>
      <c r="S284" s="85"/>
      <c r="T284" s="85"/>
      <c r="U284" s="85"/>
      <c r="V284" s="85"/>
      <c r="W284" s="85"/>
      <c r="X284" s="85"/>
      <c r="AP284" s="1"/>
      <c r="AQ284" s="1"/>
      <c r="BS284" s="267"/>
      <c r="BT284" s="267"/>
      <c r="BU284" s="267"/>
    </row>
    <row r="285" spans="2:73" x14ac:dyDescent="0.2">
      <c r="AP285" s="1"/>
      <c r="AQ285" s="1"/>
    </row>
    <row r="286" spans="2:73" x14ac:dyDescent="0.2">
      <c r="G286" s="85"/>
      <c r="H286" s="85"/>
      <c r="I286" s="85"/>
      <c r="U286" s="5"/>
      <c r="V286" s="5"/>
      <c r="AP286" s="1"/>
      <c r="AQ286" s="1"/>
    </row>
    <row r="287" spans="2:73" x14ac:dyDescent="0.2">
      <c r="D287" s="239"/>
      <c r="G287" s="85"/>
      <c r="H287" s="85"/>
      <c r="I287" s="85"/>
      <c r="J287" s="85"/>
      <c r="K287" s="239"/>
      <c r="L287" s="85"/>
      <c r="M287" s="85"/>
      <c r="N287" s="85"/>
      <c r="O287" s="85"/>
      <c r="P287" s="239"/>
      <c r="Q287" s="85"/>
      <c r="R287" s="85"/>
      <c r="S287" s="85"/>
      <c r="T287" s="85"/>
      <c r="U287" s="248"/>
      <c r="V287" s="248"/>
      <c r="W287" s="85"/>
      <c r="X287" s="85"/>
      <c r="AP287" s="1"/>
      <c r="AQ287" s="1"/>
      <c r="BS287" s="267"/>
      <c r="BT287" s="267"/>
      <c r="BU287" s="267"/>
    </row>
    <row r="288" spans="2:73" x14ac:dyDescent="0.2">
      <c r="U288" s="5"/>
      <c r="V288" s="5"/>
      <c r="AP288" s="1"/>
      <c r="AQ288" s="1"/>
      <c r="BS288" s="267"/>
      <c r="BT288" s="267"/>
      <c r="BU288" s="267"/>
    </row>
    <row r="289" spans="5:73" x14ac:dyDescent="0.2">
      <c r="E289" s="237"/>
      <c r="U289" s="5"/>
      <c r="V289" s="5"/>
      <c r="AP289" s="1"/>
      <c r="AQ289" s="1"/>
      <c r="BS289" s="266"/>
      <c r="BT289" s="266"/>
      <c r="BU289" s="266"/>
    </row>
    <row r="290" spans="5:73" x14ac:dyDescent="0.2">
      <c r="U290" s="5"/>
      <c r="V290" s="5"/>
      <c r="AP290" s="1"/>
      <c r="AQ290" s="1"/>
    </row>
    <row r="291" spans="5:73" x14ac:dyDescent="0.2">
      <c r="U291" s="5"/>
      <c r="V291" s="5"/>
      <c r="W291" s="239"/>
      <c r="Z291" s="239"/>
    </row>
    <row r="292" spans="5:73" x14ac:dyDescent="0.2">
      <c r="U292" s="5"/>
      <c r="V292" s="5"/>
      <c r="W292" s="239"/>
      <c r="Z292" s="239"/>
    </row>
    <row r="293" spans="5:73" x14ac:dyDescent="0.2">
      <c r="U293" s="5"/>
      <c r="V293" s="5"/>
    </row>
    <row r="294" spans="5:73" x14ac:dyDescent="0.2">
      <c r="U294" s="5"/>
      <c r="V294" s="5"/>
    </row>
    <row r="295" spans="5:73" x14ac:dyDescent="0.2">
      <c r="U295" s="5"/>
      <c r="V295" s="5"/>
    </row>
  </sheetData>
  <mergeCells count="426">
    <mergeCell ref="AQ262:AQ263"/>
    <mergeCell ref="AM262:AM263"/>
    <mergeCell ref="H268:I268"/>
    <mergeCell ref="H267:I267"/>
    <mergeCell ref="H266:I266"/>
    <mergeCell ref="H265:I265"/>
    <mergeCell ref="H264:I264"/>
    <mergeCell ref="T266:U266"/>
    <mergeCell ref="T267:U267"/>
    <mergeCell ref="T268:U268"/>
    <mergeCell ref="J268:K268"/>
    <mergeCell ref="X265:Y265"/>
    <mergeCell ref="X266:Y266"/>
    <mergeCell ref="X267:Y267"/>
    <mergeCell ref="X268:Y268"/>
    <mergeCell ref="V268:W268"/>
    <mergeCell ref="T269:U269"/>
    <mergeCell ref="P265:Q265"/>
    <mergeCell ref="P266:Q266"/>
    <mergeCell ref="P269:Q269"/>
    <mergeCell ref="N265:O265"/>
    <mergeCell ref="N266:O266"/>
    <mergeCell ref="N267:O267"/>
    <mergeCell ref="N268:O268"/>
    <mergeCell ref="N269:O269"/>
    <mergeCell ref="P268:Q268"/>
    <mergeCell ref="J269:K269"/>
    <mergeCell ref="D273:E273"/>
    <mergeCell ref="D272:E272"/>
    <mergeCell ref="D271:E271"/>
    <mergeCell ref="D270:E270"/>
    <mergeCell ref="D269:E269"/>
    <mergeCell ref="D268:E268"/>
    <mergeCell ref="D267:E267"/>
    <mergeCell ref="T270:U270"/>
    <mergeCell ref="T271:U271"/>
    <mergeCell ref="T272:U272"/>
    <mergeCell ref="T273:U273"/>
    <mergeCell ref="R268:S268"/>
    <mergeCell ref="R269:S269"/>
    <mergeCell ref="R270:S270"/>
    <mergeCell ref="R271:S271"/>
    <mergeCell ref="R272:S272"/>
    <mergeCell ref="R273:S273"/>
    <mergeCell ref="F267:G267"/>
    <mergeCell ref="F268:G268"/>
    <mergeCell ref="H271:I271"/>
    <mergeCell ref="H270:I270"/>
    <mergeCell ref="H269:I269"/>
    <mergeCell ref="P267:Q267"/>
    <mergeCell ref="D266:E266"/>
    <mergeCell ref="D265:E265"/>
    <mergeCell ref="D262:G262"/>
    <mergeCell ref="H262:K262"/>
    <mergeCell ref="L262:O262"/>
    <mergeCell ref="P262:S262"/>
    <mergeCell ref="T262:W262"/>
    <mergeCell ref="X262:AA262"/>
    <mergeCell ref="AB262:AE262"/>
    <mergeCell ref="D264:E264"/>
    <mergeCell ref="T263:U263"/>
    <mergeCell ref="V263:W263"/>
    <mergeCell ref="X264:Y264"/>
    <mergeCell ref="T264:U264"/>
    <mergeCell ref="AD265:AE265"/>
    <mergeCell ref="AD266:AE266"/>
    <mergeCell ref="AB263:AC263"/>
    <mergeCell ref="AD263:AE263"/>
    <mergeCell ref="X263:Y263"/>
    <mergeCell ref="Z263:AA263"/>
    <mergeCell ref="F264:G264"/>
    <mergeCell ref="F265:G265"/>
    <mergeCell ref="F266:G266"/>
    <mergeCell ref="T265:U265"/>
    <mergeCell ref="F281:G281"/>
    <mergeCell ref="F282:G282"/>
    <mergeCell ref="F280:G280"/>
    <mergeCell ref="F274:G274"/>
    <mergeCell ref="F269:G269"/>
    <mergeCell ref="F270:G270"/>
    <mergeCell ref="F271:G271"/>
    <mergeCell ref="F272:G272"/>
    <mergeCell ref="F273:G273"/>
    <mergeCell ref="F275:G275"/>
    <mergeCell ref="F276:G276"/>
    <mergeCell ref="F277:G277"/>
    <mergeCell ref="F278:G278"/>
    <mergeCell ref="F279:G279"/>
    <mergeCell ref="D282:E282"/>
    <mergeCell ref="D281:E281"/>
    <mergeCell ref="D279:E279"/>
    <mergeCell ref="D278:E278"/>
    <mergeCell ref="D277:E277"/>
    <mergeCell ref="D276:E276"/>
    <mergeCell ref="D274:E274"/>
    <mergeCell ref="P263:Q263"/>
    <mergeCell ref="R263:S263"/>
    <mergeCell ref="D263:E263"/>
    <mergeCell ref="F263:G263"/>
    <mergeCell ref="H263:I263"/>
    <mergeCell ref="J263:K263"/>
    <mergeCell ref="L263:M263"/>
    <mergeCell ref="N263:O263"/>
    <mergeCell ref="H274:I274"/>
    <mergeCell ref="H273:I273"/>
    <mergeCell ref="H272:I272"/>
    <mergeCell ref="L273:M273"/>
    <mergeCell ref="L274:M274"/>
    <mergeCell ref="P264:Q264"/>
    <mergeCell ref="R277:S277"/>
    <mergeCell ref="R278:S278"/>
    <mergeCell ref="R279:S279"/>
    <mergeCell ref="B226:C226"/>
    <mergeCell ref="B190:C190"/>
    <mergeCell ref="AJ225:AJ227"/>
    <mergeCell ref="AK225:AK227"/>
    <mergeCell ref="AM225:AM227"/>
    <mergeCell ref="AN225:AN227"/>
    <mergeCell ref="AJ189:AJ191"/>
    <mergeCell ref="AK189:AK191"/>
    <mergeCell ref="AM189:AM191"/>
    <mergeCell ref="AN189:AN191"/>
    <mergeCell ref="AO117:AO119"/>
    <mergeCell ref="AP189:AP191"/>
    <mergeCell ref="AQ189:AQ191"/>
    <mergeCell ref="AR189:AR191"/>
    <mergeCell ref="AO225:AO227"/>
    <mergeCell ref="AP225:AP227"/>
    <mergeCell ref="AQ225:AQ227"/>
    <mergeCell ref="AR225:AR227"/>
    <mergeCell ref="AO189:AO191"/>
    <mergeCell ref="K5:L5"/>
    <mergeCell ref="K4:L4"/>
    <mergeCell ref="K3:L3"/>
    <mergeCell ref="I5:J5"/>
    <mergeCell ref="I4:J4"/>
    <mergeCell ref="I3:J3"/>
    <mergeCell ref="M5:N5"/>
    <mergeCell ref="M4:N4"/>
    <mergeCell ref="M3:N3"/>
    <mergeCell ref="Y5:Z5"/>
    <mergeCell ref="Y4:Z4"/>
    <mergeCell ref="Y3:Z3"/>
    <mergeCell ref="W5:X5"/>
    <mergeCell ref="W4:X4"/>
    <mergeCell ref="W3:X3"/>
    <mergeCell ref="AQ9:AQ11"/>
    <mergeCell ref="Q5:R5"/>
    <mergeCell ref="Q4:R4"/>
    <mergeCell ref="Q3:R3"/>
    <mergeCell ref="AJ9:AJ11"/>
    <mergeCell ref="U4:V4"/>
    <mergeCell ref="U3:V3"/>
    <mergeCell ref="U5:V5"/>
    <mergeCell ref="S5:T5"/>
    <mergeCell ref="S4:T4"/>
    <mergeCell ref="S3:T3"/>
    <mergeCell ref="AG5:AH5"/>
    <mergeCell ref="AG4:AH4"/>
    <mergeCell ref="AG3:AH3"/>
    <mergeCell ref="AE5:AF5"/>
    <mergeCell ref="AE4:AF4"/>
    <mergeCell ref="AE3:AF3"/>
    <mergeCell ref="AR45:AR47"/>
    <mergeCell ref="AR9:AR11"/>
    <mergeCell ref="B10:C10"/>
    <mergeCell ref="B46:C46"/>
    <mergeCell ref="AJ45:AJ47"/>
    <mergeCell ref="AK45:AK47"/>
    <mergeCell ref="AM45:AM47"/>
    <mergeCell ref="AN45:AN47"/>
    <mergeCell ref="AO45:AO47"/>
    <mergeCell ref="AP45:AP47"/>
    <mergeCell ref="AQ45:AQ47"/>
    <mergeCell ref="AK9:AK11"/>
    <mergeCell ref="AM9:AM11"/>
    <mergeCell ref="AN9:AN11"/>
    <mergeCell ref="AO9:AO11"/>
    <mergeCell ref="AP9:AP11"/>
    <mergeCell ref="B82:C82"/>
    <mergeCell ref="AJ81:AJ83"/>
    <mergeCell ref="L277:M277"/>
    <mergeCell ref="L278:M278"/>
    <mergeCell ref="L279:M279"/>
    <mergeCell ref="H282:I282"/>
    <mergeCell ref="H281:I281"/>
    <mergeCell ref="H279:I279"/>
    <mergeCell ref="H278:I278"/>
    <mergeCell ref="H277:I277"/>
    <mergeCell ref="H276:I276"/>
    <mergeCell ref="L276:M276"/>
    <mergeCell ref="L265:M265"/>
    <mergeCell ref="L264:M264"/>
    <mergeCell ref="L266:M266"/>
    <mergeCell ref="L267:M267"/>
    <mergeCell ref="L268:M268"/>
    <mergeCell ref="L269:M269"/>
    <mergeCell ref="L270:M270"/>
    <mergeCell ref="L271:M271"/>
    <mergeCell ref="L272:M272"/>
    <mergeCell ref="B118:C118"/>
    <mergeCell ref="AJ153:AJ155"/>
    <mergeCell ref="B154:C154"/>
    <mergeCell ref="X269:Y269"/>
    <mergeCell ref="AP81:AP83"/>
    <mergeCell ref="AQ81:AQ83"/>
    <mergeCell ref="AR81:AR83"/>
    <mergeCell ref="AK81:AK83"/>
    <mergeCell ref="AM81:AM83"/>
    <mergeCell ref="AN81:AN83"/>
    <mergeCell ref="AO81:AO83"/>
    <mergeCell ref="AK153:AK155"/>
    <mergeCell ref="AM153:AM155"/>
    <mergeCell ref="AN153:AN155"/>
    <mergeCell ref="AJ117:AJ119"/>
    <mergeCell ref="AK117:AK119"/>
    <mergeCell ref="AM117:AM119"/>
    <mergeCell ref="AN117:AN119"/>
    <mergeCell ref="AP117:AP119"/>
    <mergeCell ref="AQ117:AQ119"/>
    <mergeCell ref="AR117:AR119"/>
    <mergeCell ref="AO153:AO155"/>
    <mergeCell ref="AB265:AC265"/>
    <mergeCell ref="AB268:AC268"/>
    <mergeCell ref="AP153:AP155"/>
    <mergeCell ref="AQ153:AQ155"/>
    <mergeCell ref="AR153:AR155"/>
    <mergeCell ref="P270:Q270"/>
    <mergeCell ref="P271:Q271"/>
    <mergeCell ref="P272:Q272"/>
    <mergeCell ref="P273:Q273"/>
    <mergeCell ref="AB273:AC273"/>
    <mergeCell ref="AB281:AC281"/>
    <mergeCell ref="X281:Y281"/>
    <mergeCell ref="T281:U281"/>
    <mergeCell ref="P281:Q281"/>
    <mergeCell ref="AB276:AC276"/>
    <mergeCell ref="X276:Y276"/>
    <mergeCell ref="T276:U276"/>
    <mergeCell ref="P276:Q276"/>
    <mergeCell ref="P274:Q274"/>
    <mergeCell ref="T274:U274"/>
    <mergeCell ref="X274:Y274"/>
    <mergeCell ref="P277:Q277"/>
    <mergeCell ref="P278:Q278"/>
    <mergeCell ref="P279:Q279"/>
    <mergeCell ref="T277:U277"/>
    <mergeCell ref="T278:U278"/>
    <mergeCell ref="T279:U279"/>
    <mergeCell ref="X277:Y277"/>
    <mergeCell ref="X278:Y278"/>
    <mergeCell ref="V269:W269"/>
    <mergeCell ref="V270:W270"/>
    <mergeCell ref="V271:W271"/>
    <mergeCell ref="V272:W272"/>
    <mergeCell ref="V273:W273"/>
    <mergeCell ref="AB277:AC277"/>
    <mergeCell ref="AB278:AC278"/>
    <mergeCell ref="AB279:AC279"/>
    <mergeCell ref="V274:W274"/>
    <mergeCell ref="V275:W275"/>
    <mergeCell ref="V276:W276"/>
    <mergeCell ref="V277:W277"/>
    <mergeCell ref="V278:W278"/>
    <mergeCell ref="V279:W279"/>
    <mergeCell ref="Z277:AA277"/>
    <mergeCell ref="Z278:AA278"/>
    <mergeCell ref="Z276:AA276"/>
    <mergeCell ref="Z279:AA279"/>
    <mergeCell ref="X270:Y270"/>
    <mergeCell ref="X271:Y271"/>
    <mergeCell ref="X272:Y272"/>
    <mergeCell ref="X273:Y273"/>
    <mergeCell ref="X279:Y279"/>
    <mergeCell ref="AB269:AC269"/>
    <mergeCell ref="R274:S274"/>
    <mergeCell ref="R275:S275"/>
    <mergeCell ref="R276:S276"/>
    <mergeCell ref="J281:K281"/>
    <mergeCell ref="AD281:AE281"/>
    <mergeCell ref="Z281:AA281"/>
    <mergeCell ref="V281:W281"/>
    <mergeCell ref="R281:S281"/>
    <mergeCell ref="N281:O281"/>
    <mergeCell ref="AB274:AC274"/>
    <mergeCell ref="J277:K277"/>
    <mergeCell ref="J278:K278"/>
    <mergeCell ref="J279:K279"/>
    <mergeCell ref="N279:O279"/>
    <mergeCell ref="J282:K282"/>
    <mergeCell ref="N282:O282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L282:M282"/>
    <mergeCell ref="L281:M281"/>
    <mergeCell ref="J274:K274"/>
    <mergeCell ref="J275:K275"/>
    <mergeCell ref="J276:K276"/>
    <mergeCell ref="AD264:AE264"/>
    <mergeCell ref="Z264:AA264"/>
    <mergeCell ref="V264:W264"/>
    <mergeCell ref="R264:S264"/>
    <mergeCell ref="N264:O264"/>
    <mergeCell ref="J264:K264"/>
    <mergeCell ref="J265:K265"/>
    <mergeCell ref="J266:K266"/>
    <mergeCell ref="J267:K267"/>
    <mergeCell ref="R265:S265"/>
    <mergeCell ref="R266:S266"/>
    <mergeCell ref="R267:S267"/>
    <mergeCell ref="V265:W265"/>
    <mergeCell ref="V266:W266"/>
    <mergeCell ref="V267:W267"/>
    <mergeCell ref="Z265:AA265"/>
    <mergeCell ref="Z266:AA266"/>
    <mergeCell ref="Z267:AA267"/>
    <mergeCell ref="N270:O270"/>
    <mergeCell ref="N271:O271"/>
    <mergeCell ref="N272:O272"/>
    <mergeCell ref="N273:O273"/>
    <mergeCell ref="N274:O274"/>
    <mergeCell ref="N275:O275"/>
    <mergeCell ref="N276:O276"/>
    <mergeCell ref="N277:O277"/>
    <mergeCell ref="N278:O278"/>
    <mergeCell ref="J270:K270"/>
    <mergeCell ref="J271:K271"/>
    <mergeCell ref="J272:K272"/>
    <mergeCell ref="J273:K273"/>
    <mergeCell ref="AD276:AE276"/>
    <mergeCell ref="AD277:AE277"/>
    <mergeCell ref="AD278:AE278"/>
    <mergeCell ref="AD279:AE279"/>
    <mergeCell ref="Z268:AA268"/>
    <mergeCell ref="Z269:AA269"/>
    <mergeCell ref="Z270:AA270"/>
    <mergeCell ref="Z271:AA271"/>
    <mergeCell ref="Z272:AA272"/>
    <mergeCell ref="Z273:AA273"/>
    <mergeCell ref="Z274:AA274"/>
    <mergeCell ref="Z275:AA275"/>
    <mergeCell ref="AD268:AE268"/>
    <mergeCell ref="AD269:AE269"/>
    <mergeCell ref="AD270:AE270"/>
    <mergeCell ref="AD271:AE271"/>
    <mergeCell ref="AD272:AE272"/>
    <mergeCell ref="AD273:AE273"/>
    <mergeCell ref="AD274:AE274"/>
    <mergeCell ref="AD275:AE275"/>
    <mergeCell ref="AB270:AC270"/>
    <mergeCell ref="AB271:AC271"/>
    <mergeCell ref="AB272:AC272"/>
    <mergeCell ref="AI263:AJ263"/>
    <mergeCell ref="AK263:AL263"/>
    <mergeCell ref="AI262:AL262"/>
    <mergeCell ref="AI264:AJ264"/>
    <mergeCell ref="AI265:AJ265"/>
    <mergeCell ref="AI266:AJ266"/>
    <mergeCell ref="AI267:AJ267"/>
    <mergeCell ref="AB267:AC267"/>
    <mergeCell ref="AB264:AC264"/>
    <mergeCell ref="AD267:AE267"/>
    <mergeCell ref="AB266:AC266"/>
    <mergeCell ref="AK281:AL281"/>
    <mergeCell ref="AI268:AJ268"/>
    <mergeCell ref="AI269:AJ269"/>
    <mergeCell ref="AI270:AJ270"/>
    <mergeCell ref="AI271:AJ271"/>
    <mergeCell ref="AI272:AJ272"/>
    <mergeCell ref="AI273:AJ273"/>
    <mergeCell ref="AI274:AJ274"/>
    <mergeCell ref="AI276:AJ276"/>
    <mergeCell ref="AK282:AL282"/>
    <mergeCell ref="AC3:AD3"/>
    <mergeCell ref="AC4:AD4"/>
    <mergeCell ref="AC5:AD5"/>
    <mergeCell ref="AI277:AJ277"/>
    <mergeCell ref="AI278:AJ278"/>
    <mergeCell ref="AI279:AJ279"/>
    <mergeCell ref="AI281:AJ281"/>
    <mergeCell ref="AI282:AJ282"/>
    <mergeCell ref="AK264:AL264"/>
    <mergeCell ref="AK265:AL265"/>
    <mergeCell ref="AK266:AL266"/>
    <mergeCell ref="AK267:AL267"/>
    <mergeCell ref="AK268:AL268"/>
    <mergeCell ref="AK269:AL269"/>
    <mergeCell ref="AK270:AL270"/>
    <mergeCell ref="AK271:AL271"/>
    <mergeCell ref="AK272:AL272"/>
    <mergeCell ref="AK273:AL273"/>
    <mergeCell ref="AK274:AL274"/>
    <mergeCell ref="AK276:AL276"/>
    <mergeCell ref="AK277:AL277"/>
    <mergeCell ref="AK278:AL278"/>
    <mergeCell ref="AK279:AL279"/>
    <mergeCell ref="BU10:BU11"/>
    <mergeCell ref="BT10:BT11"/>
    <mergeCell ref="BS10:BS11"/>
    <mergeCell ref="BS46:BS47"/>
    <mergeCell ref="BT46:BT47"/>
    <mergeCell ref="BU46:BU47"/>
    <mergeCell ref="BS82:BS83"/>
    <mergeCell ref="BT82:BT83"/>
    <mergeCell ref="BU82:BU83"/>
    <mergeCell ref="BS226:BS227"/>
    <mergeCell ref="BT226:BT227"/>
    <mergeCell ref="BU226:BU227"/>
    <mergeCell ref="BS262:BS263"/>
    <mergeCell ref="BT262:BT263"/>
    <mergeCell ref="BU262:BU263"/>
    <mergeCell ref="BS118:BS119"/>
    <mergeCell ref="BT118:BT119"/>
    <mergeCell ref="BU118:BU119"/>
    <mergeCell ref="BS154:BS155"/>
    <mergeCell ref="BT154:BT155"/>
    <mergeCell ref="BU154:BU155"/>
    <mergeCell ref="BS190:BS191"/>
    <mergeCell ref="BT190:BT191"/>
    <mergeCell ref="BU190:BU191"/>
  </mergeCells>
  <conditionalFormatting sqref="D10:AH11 D30:AH31 D35:AH36 D23:AH24">
    <cfRule type="expression" dxfId="17" priority="20">
      <formula>AND(D$10&gt;0,OR(WEEKDAY(D$10,2)&gt;5))</formula>
    </cfRule>
  </conditionalFormatting>
  <conditionalFormatting sqref="D66:AH67 D71:AH72 D59:AH60 D46:AH47">
    <cfRule type="expression" dxfId="16" priority="19">
      <formula>AND(D$46&gt;0,OR(WEEKDAY(D$46,2)&gt;5))</formula>
    </cfRule>
  </conditionalFormatting>
  <conditionalFormatting sqref="D82:AH83 D95:AH96 D102:AH103 D107:AH108">
    <cfRule type="expression" dxfId="15" priority="18">
      <formula>AND(D$82&gt;0,OR(WEEKDAY(D$82,2)&gt;5))</formula>
    </cfRule>
  </conditionalFormatting>
  <conditionalFormatting sqref="D118:AH119 D131:AH132 D138:AH139 D143:AH144">
    <cfRule type="expression" dxfId="14" priority="17">
      <formula>AND(D$118&gt;0,OR(WEEKDAY(D$118,2)&gt;5))</formula>
    </cfRule>
  </conditionalFormatting>
  <conditionalFormatting sqref="D154:AH155 D174:AH175 D167:AH168 D179:AH180">
    <cfRule type="expression" dxfId="13" priority="16">
      <formula>AND(D$154&gt;0,OR(WEEKDAY(D$154,2)&gt;5))</formula>
    </cfRule>
  </conditionalFormatting>
  <conditionalFormatting sqref="D190:AH191 D210:AH211 D203:AH204 D215:AH216">
    <cfRule type="expression" dxfId="12" priority="15">
      <formula>AND(D$190&gt;0,OR(WEEKDAY(D$190,2)&gt;5))</formula>
    </cfRule>
  </conditionalFormatting>
  <conditionalFormatting sqref="D226:AH227 D246:AH247 D239:AH240 D251:AH252">
    <cfRule type="expression" dxfId="11" priority="14">
      <formula>AND(D$226&gt;0,OR(WEEKDAY(D$226,2)&gt;5))</formula>
    </cfRule>
  </conditionalFormatting>
  <conditionalFormatting sqref="D10:AH11">
    <cfRule type="expression" dxfId="10" priority="13">
      <formula>COUNTIF(Fer,D10)&gt;0</formula>
    </cfRule>
  </conditionalFormatting>
  <conditionalFormatting sqref="D46:AH47">
    <cfRule type="expression" dxfId="9" priority="12">
      <formula>COUNTIF(Fer,D46)&gt;0</formula>
    </cfRule>
  </conditionalFormatting>
  <conditionalFormatting sqref="D82:AH83">
    <cfRule type="expression" dxfId="8" priority="11">
      <formula>COUNTIF(Fer,D82)&gt;0</formula>
    </cfRule>
  </conditionalFormatting>
  <conditionalFormatting sqref="D118:AH119">
    <cfRule type="expression" dxfId="7" priority="10">
      <formula>COUNTIF(Fer,D118)&gt;0</formula>
    </cfRule>
  </conditionalFormatting>
  <conditionalFormatting sqref="D154:AH155">
    <cfRule type="expression" dxfId="6" priority="9">
      <formula>COUNTIF(Fer,D154)&gt;0</formula>
    </cfRule>
  </conditionalFormatting>
  <conditionalFormatting sqref="D190:AH191">
    <cfRule type="expression" dxfId="5" priority="8">
      <formula>COUNTIF(Fer,D190)&gt;0</formula>
    </cfRule>
  </conditionalFormatting>
  <conditionalFormatting sqref="D226:AH227">
    <cfRule type="expression" dxfId="4" priority="7">
      <formula>COUNTIF(Fer,D226)&gt;0</formula>
    </cfRule>
  </conditionalFormatting>
  <conditionalFormatting sqref="AM12:AR22 AM33:AR34 AM48:AR58 AM69:AR70 AM84:AR94 AM105:AR106 AM120:AR130 AM141:AR142 AM156:AR166 AM177:AR178 AM192:AR202 AM213:AR214 AM228:AR238 AM249:AR250">
    <cfRule type="cellIs" dxfId="3" priority="6" operator="greaterThanOrEqual">
      <formula>$AP$3</formula>
    </cfRule>
  </conditionalFormatting>
  <conditionalFormatting sqref="AM26:AR29 AM62:AR65 AM98:AR101 AM134:AR137 AM170:AR173 AM206:AR209 AM242:AR245">
    <cfRule type="cellIs" dxfId="2" priority="5" operator="greaterThanOrEqual">
      <formula>$AP$4</formula>
    </cfRule>
  </conditionalFormatting>
  <conditionalFormatting sqref="D41:AH41 D77:AH77 D113:AH113 D149:AH149 D185:AH185 D221:AH221 D257:AH257">
    <cfRule type="cellIs" dxfId="1" priority="2" operator="greaterThanOrEqual">
      <formula>7</formula>
    </cfRule>
  </conditionalFormatting>
  <conditionalFormatting sqref="D8:AH8 D44:AH44 D80:AH80 D116:AH116 D152:AH152 D188:AH188 D224:AH224">
    <cfRule type="cellIs" dxfId="0" priority="1" operator="equal">
      <formula>1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scale="60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ParamètresCouleurs</vt:lpstr>
      <vt:lpstr>Avec 3 renforts Version 1</vt:lpstr>
      <vt:lpstr>Fer</vt:lpstr>
      <vt:lpstr>'Avec 3 renforts Version 1'!Impression_des_titres</vt:lpstr>
      <vt:lpstr>MesCouleurs</vt:lpstr>
      <vt:lpstr>MotifsCongés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Roger</cp:lastModifiedBy>
  <cp:lastPrinted>2018-02-25T14:30:07Z</cp:lastPrinted>
  <dcterms:created xsi:type="dcterms:W3CDTF">2017-12-08T17:06:14Z</dcterms:created>
  <dcterms:modified xsi:type="dcterms:W3CDTF">2018-05-31T06:23:53Z</dcterms:modified>
</cp:coreProperties>
</file>