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8F74807A-5C0D-4EDA-BF83-11AA868956CF}" xr6:coauthVersionLast="45" xr6:coauthVersionMax="45" xr10:uidLastSave="{00000000-0000-0000-0000-000000000000}"/>
  <bookViews>
    <workbookView xWindow="-120" yWindow="-120" windowWidth="24240" windowHeight="13290" xr2:uid="{1E43AAD8-215B-414F-A055-7D1ADBF01F77}"/>
  </bookViews>
  <sheets>
    <sheet name="Relevé Heures Treffrin 8-20" sheetId="1" r:id="rId1"/>
    <sheet name="Param" sheetId="2" state="hidden" r:id="rId2"/>
  </sheets>
  <definedNames>
    <definedName name="An">Param!$A$1</definedName>
    <definedName name="Ferie">Param!$A$2:$A$13</definedName>
    <definedName name="_xlnm.Print_Area" localSheetId="0">'Relevé Heures Treffrin 8-20'!$A$1:$L$62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2" l="1"/>
  <c r="A14" i="1" l="1"/>
  <c r="L44" i="1" l="1"/>
  <c r="K44" i="1"/>
  <c r="H44" i="1"/>
  <c r="E44" i="1"/>
  <c r="I44" i="1" s="1"/>
  <c r="L43" i="1"/>
  <c r="K43" i="1"/>
  <c r="I43" i="1"/>
  <c r="E43" i="1"/>
  <c r="L42" i="1"/>
  <c r="K42" i="1"/>
  <c r="H42" i="1"/>
  <c r="E42" i="1"/>
  <c r="I42" i="1" s="1"/>
  <c r="L41" i="1"/>
  <c r="K41" i="1"/>
  <c r="E41" i="1"/>
  <c r="I41" i="1" s="1"/>
  <c r="L40" i="1"/>
  <c r="K40" i="1"/>
  <c r="E40" i="1"/>
  <c r="I40" i="1" s="1"/>
  <c r="L39" i="1"/>
  <c r="L38" i="1"/>
  <c r="L37" i="1"/>
  <c r="K37" i="1"/>
  <c r="E37" i="1"/>
  <c r="I37" i="1" s="1"/>
  <c r="L36" i="1"/>
  <c r="K36" i="1"/>
  <c r="E36" i="1"/>
  <c r="I36" i="1" s="1"/>
  <c r="L35" i="1"/>
  <c r="K35" i="1"/>
  <c r="H35" i="1"/>
  <c r="E35" i="1"/>
  <c r="I35" i="1" s="1"/>
  <c r="L34" i="1"/>
  <c r="K34" i="1"/>
  <c r="H34" i="1"/>
  <c r="E34" i="1"/>
  <c r="I34" i="1" s="1"/>
  <c r="L33" i="1"/>
  <c r="K33" i="1"/>
  <c r="H33" i="1"/>
  <c r="E33" i="1"/>
  <c r="I33" i="1" s="1"/>
  <c r="L32" i="1"/>
  <c r="K32" i="1"/>
  <c r="H32" i="1"/>
  <c r="E32" i="1"/>
  <c r="I32" i="1" s="1"/>
  <c r="L31" i="1"/>
  <c r="K31" i="1"/>
  <c r="H31" i="1"/>
  <c r="E31" i="1"/>
  <c r="I31" i="1" s="1"/>
  <c r="L30" i="1"/>
  <c r="K30" i="1"/>
  <c r="H30" i="1"/>
  <c r="E30" i="1"/>
  <c r="I30" i="1" s="1"/>
  <c r="L29" i="1"/>
  <c r="K29" i="1"/>
  <c r="E29" i="1"/>
  <c r="I29" i="1" s="1"/>
  <c r="L28" i="1"/>
  <c r="K28" i="1"/>
  <c r="H28" i="1"/>
  <c r="E28" i="1"/>
  <c r="I28" i="1" s="1"/>
  <c r="L27" i="1"/>
  <c r="K27" i="1"/>
  <c r="H27" i="1"/>
  <c r="E27" i="1"/>
  <c r="I27" i="1" s="1"/>
  <c r="L26" i="1"/>
  <c r="K26" i="1"/>
  <c r="H26" i="1"/>
  <c r="E26" i="1"/>
  <c r="I26" i="1" s="1"/>
  <c r="L25" i="1"/>
  <c r="H25" i="1"/>
  <c r="L24" i="1"/>
  <c r="K24" i="1"/>
  <c r="H24" i="1"/>
  <c r="E24" i="1"/>
  <c r="I24" i="1" s="1"/>
  <c r="L23" i="1"/>
  <c r="K23" i="1"/>
  <c r="H23" i="1"/>
  <c r="E23" i="1"/>
  <c r="I23" i="1" s="1"/>
  <c r="L22" i="1"/>
  <c r="K22" i="1"/>
  <c r="I22" i="1"/>
  <c r="E22" i="1"/>
  <c r="L21" i="1"/>
  <c r="K21" i="1"/>
  <c r="H21" i="1"/>
  <c r="E21" i="1"/>
  <c r="I21" i="1" s="1"/>
  <c r="L20" i="1"/>
  <c r="K20" i="1"/>
  <c r="J20" i="1"/>
  <c r="H20" i="1"/>
  <c r="E20" i="1"/>
  <c r="I20" i="1" s="1"/>
  <c r="L19" i="1"/>
  <c r="K19" i="1"/>
  <c r="J19" i="1"/>
  <c r="H19" i="1"/>
  <c r="E19" i="1"/>
  <c r="I19" i="1" s="1"/>
  <c r="L18" i="1"/>
  <c r="H18" i="1"/>
  <c r="L17" i="1"/>
  <c r="K17" i="1"/>
  <c r="J17" i="1"/>
  <c r="H17" i="1"/>
  <c r="E17" i="1"/>
  <c r="I17" i="1" s="1"/>
  <c r="L16" i="1"/>
  <c r="K16" i="1"/>
  <c r="J16" i="1"/>
  <c r="J45" i="1" s="1"/>
  <c r="H16" i="1"/>
  <c r="E16" i="1"/>
  <c r="C45" i="1" s="1"/>
  <c r="L15" i="1"/>
  <c r="K15" i="1"/>
  <c r="K45" i="1" s="1"/>
  <c r="H15" i="1"/>
  <c r="E15" i="1"/>
  <c r="I15" i="1" s="1"/>
  <c r="L14" i="1"/>
  <c r="K14" i="1"/>
  <c r="I14" i="1"/>
  <c r="H14" i="1"/>
  <c r="F45" i="1" s="1"/>
  <c r="I16" i="1" l="1"/>
  <c r="I45" i="1" s="1"/>
  <c r="E52" i="1" s="1"/>
  <c r="A9" i="2"/>
  <c r="A13" i="2"/>
  <c r="A2" i="2"/>
  <c r="A6" i="2"/>
  <c r="A10" i="2"/>
  <c r="A12" i="2"/>
  <c r="A5" i="2"/>
  <c r="A11" i="2"/>
  <c r="A3" i="2"/>
  <c r="A8" i="2" s="1"/>
  <c r="A7" i="2" l="1"/>
  <c r="A4" i="2"/>
</calcChain>
</file>

<file path=xl/sharedStrings.xml><?xml version="1.0" encoding="utf-8"?>
<sst xmlns="http://schemas.openxmlformats.org/spreadsheetml/2006/main" count="57" uniqueCount="42">
  <si>
    <r>
      <rPr>
        <b/>
        <sz val="11"/>
        <color theme="3" tint="0.39997558519241921"/>
        <rFont val="Calibri Light"/>
        <family val="2"/>
        <scheme val="major"/>
      </rPr>
      <t>Direction Emplois et carrières</t>
    </r>
    <r>
      <rPr>
        <sz val="11"/>
        <color theme="3" tint="0.39997558519241921"/>
        <rFont val="Calibri Light"/>
        <family val="2"/>
        <scheme val="major"/>
      </rPr>
      <t xml:space="preserve">
Service Missions Temporaires
Tél : 02 96 58 63 87
Fax : 02 96 58 63 60</t>
    </r>
  </si>
  <si>
    <t>Relevé d'heures</t>
  </si>
  <si>
    <t>Nom :</t>
  </si>
  <si>
    <t>Prénom :</t>
  </si>
  <si>
    <t>Grade :</t>
  </si>
  <si>
    <t>Adresse :</t>
  </si>
  <si>
    <t>Code Postal :</t>
  </si>
  <si>
    <t>Ville :</t>
  </si>
  <si>
    <t>temporaires.suivi@cdg22.fr</t>
  </si>
  <si>
    <t>Mois :</t>
  </si>
  <si>
    <t>Année :</t>
  </si>
  <si>
    <t>Date</t>
  </si>
  <si>
    <t>Collectivité d'Accueil</t>
  </si>
  <si>
    <t>Matin</t>
  </si>
  <si>
    <t>Après-midi</t>
  </si>
  <si>
    <t>Total Journée</t>
  </si>
  <si>
    <t>Km aller/retour</t>
  </si>
  <si>
    <t>Nbr de Rembour-
sement
si &gt; 20</t>
  </si>
  <si>
    <t>Arrivée</t>
  </si>
  <si>
    <t>Départ</t>
  </si>
  <si>
    <t>Total</t>
  </si>
  <si>
    <t>Treffrin</t>
  </si>
  <si>
    <t>TOTAUX</t>
  </si>
  <si>
    <t>Attention !!</t>
  </si>
  <si>
    <t>CH</t>
  </si>
  <si>
    <t>Congé Hebdomadaire</t>
  </si>
  <si>
    <t>CA</t>
  </si>
  <si>
    <t>Congé Annuel</t>
  </si>
  <si>
    <t>SA</t>
  </si>
  <si>
    <t>Sans Affectation</t>
  </si>
  <si>
    <t>CM</t>
  </si>
  <si>
    <t>Congé Maladie</t>
  </si>
  <si>
    <t>CE</t>
  </si>
  <si>
    <t>Congé Exceptionnel : Motif à préciser</t>
  </si>
  <si>
    <t>Nbre Heures Contrat</t>
  </si>
  <si>
    <t>Heures Complémentaires / Heures Non Réalisées :</t>
  </si>
  <si>
    <t>Motif :</t>
  </si>
  <si>
    <t>Signature de l'agente :</t>
  </si>
  <si>
    <t>Visa du responsable de la collectivité :</t>
  </si>
  <si>
    <t>Pâques</t>
  </si>
  <si>
    <t>Ascension</t>
  </si>
  <si>
    <t>Pentecote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</si>
</sst>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/m/yy;@"/>
  </numFmts>
  <fonts count="1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3" tint="0.39997558519241921"/>
      <name val="Calibri Light"/>
      <family val="2"/>
      <scheme val="major"/>
    </font>
    <font>
      <b/>
      <sz val="11"/>
      <color theme="3" tint="0.39997558519241921"/>
      <name val="Calibri Light"/>
      <family val="2"/>
      <scheme val="major"/>
    </font>
    <font>
      <b/>
      <sz val="18"/>
      <color theme="3" tint="0.3999755851924192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3" tint="-0.499984740745262"/>
      <name val="Calibri Light"/>
      <family val="2"/>
      <scheme val="major"/>
    </font>
    <font>
      <b/>
      <i/>
      <sz val="14"/>
      <color theme="3" tint="-0.499984740745262"/>
      <name val="Calibri Light"/>
      <family val="2"/>
      <scheme val="major"/>
    </font>
    <font>
      <b/>
      <sz val="11"/>
      <color theme="3" tint="-0.499984740745262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sz val="14"/>
      <color theme="3" tint="-0.499984740745262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1"/>
      <color theme="4" tint="-0.499984740745262"/>
      <name val="Calibri Light"/>
      <family val="2"/>
      <scheme val="maj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</fills>
  <borders count="58">
    <border>
      <left/>
      <right/>
      <top/>
      <bottom/>
      <diagonal/>
    </border>
    <border>
      <left style="mediumDashDotDot">
        <color theme="3" tint="-0.499984740745262"/>
      </left>
      <right style="slantDashDot">
        <color theme="3" tint="-0.499984740745262"/>
      </right>
      <top style="mediumDashDotDot">
        <color theme="3" tint="-0.499984740745262"/>
      </top>
      <bottom/>
      <diagonal/>
    </border>
    <border>
      <left style="slantDashDot">
        <color theme="3" tint="-0.499984740745262"/>
      </left>
      <right/>
      <top style="mediumDashDotDot">
        <color theme="3" tint="-0.499984740745262"/>
      </top>
      <bottom/>
      <diagonal/>
    </border>
    <border>
      <left/>
      <right/>
      <top style="mediumDashDotDot">
        <color theme="3" tint="-0.499984740745262"/>
      </top>
      <bottom/>
      <diagonal/>
    </border>
    <border>
      <left style="mediumDashDotDot">
        <color theme="3" tint="-0.499984740745262"/>
      </left>
      <right style="slantDashDot">
        <color theme="3" tint="-0.499984740745262"/>
      </right>
      <top/>
      <bottom/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/>
      <top style="hair">
        <color theme="3" tint="-0.499984740745262"/>
      </top>
      <bottom/>
      <diagonal/>
    </border>
    <border>
      <left/>
      <right/>
      <top style="hair">
        <color theme="3" tint="-0.499984740745262"/>
      </top>
      <bottom/>
      <diagonal/>
    </border>
    <border>
      <left/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 style="hair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/>
      <top/>
      <bottom style="hair">
        <color theme="3" tint="-0.499984740745262"/>
      </bottom>
      <diagonal/>
    </border>
    <border>
      <left/>
      <right/>
      <top/>
      <bottom style="hair">
        <color theme="3" tint="-0.499984740745262"/>
      </bottom>
      <diagonal/>
    </border>
    <border>
      <left/>
      <right style="hair">
        <color theme="3" tint="-0.499984740745262"/>
      </right>
      <top/>
      <bottom style="hair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/>
      <right style="slantDashDot">
        <color theme="3" tint="-0.499984740745262"/>
      </right>
      <top style="hair">
        <color theme="3" tint="-0.499984740745262"/>
      </top>
      <bottom/>
      <diagonal/>
    </border>
    <border>
      <left/>
      <right style="slantDashDot">
        <color theme="3" tint="-0.499984740745262"/>
      </right>
      <top/>
      <bottom style="hair">
        <color theme="3" tint="-0.499984740745262"/>
      </bottom>
      <diagonal/>
    </border>
    <border>
      <left style="mediumDashDotDot">
        <color theme="3" tint="-0.499984740745262"/>
      </left>
      <right style="slantDashDot">
        <color theme="3" tint="-0.499984740745262"/>
      </right>
      <top/>
      <bottom style="slantDashDot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hair">
        <color theme="3" tint="-0.499984740745262"/>
      </top>
      <bottom/>
      <diagonal/>
    </border>
    <border>
      <left style="mediumDashDotDot">
        <color theme="3" tint="-0.499984740745262"/>
      </left>
      <right/>
      <top style="slantDashDot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hair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/>
      <right style="hair">
        <color theme="3" tint="-0.499984740745262"/>
      </right>
      <top style="slantDashDot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/>
      <top style="slantDashDot">
        <color theme="3" tint="-0.499984740745262"/>
      </top>
      <bottom style="hair">
        <color theme="3" tint="-0.499984740745262"/>
      </bottom>
      <diagonal/>
    </border>
    <border>
      <left style="mediumDashDotDot">
        <color theme="3" tint="-0.499984740745262"/>
      </left>
      <right/>
      <top style="hair">
        <color theme="3" tint="-0.499984740745262"/>
      </top>
      <bottom style="slantDashDot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slantDashDot">
        <color theme="3" tint="-0.499984740745262"/>
      </left>
      <right style="hair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hair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/>
      <right style="hair">
        <color theme="3" tint="-0.499984740745262"/>
      </right>
      <top style="hair">
        <color theme="3" tint="-0.499984740745262"/>
      </top>
      <bottom style="slantDashDot">
        <color theme="3" tint="-0.499984740745262"/>
      </bottom>
      <diagonal/>
    </border>
    <border>
      <left style="hair">
        <color theme="3" tint="-0.499984740745262"/>
      </left>
      <right/>
      <top style="hair">
        <color theme="3" tint="-0.499984740745262"/>
      </top>
      <bottom style="slantDashDot">
        <color theme="3" tint="-0.499984740745262"/>
      </bottom>
      <diagonal/>
    </border>
    <border>
      <left/>
      <right/>
      <top/>
      <bottom style="slantDashDot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/>
      <bottom style="hair">
        <color theme="3" tint="-0.499984740745262"/>
      </bottom>
      <diagonal/>
    </border>
    <border>
      <left style="mediumDashDotDot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slantDashDot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/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/>
      <top style="hair">
        <color theme="3" tint="-0.499984740745262"/>
      </top>
      <bottom style="hair">
        <color theme="3" tint="-0.499984740745262"/>
      </bottom>
      <diagonal/>
    </border>
    <border>
      <left style="mediumDashDotDot">
        <color theme="3" tint="-0.499984740745262"/>
      </left>
      <right/>
      <top style="hair">
        <color theme="3" tint="-0.499984740745262"/>
      </top>
      <bottom/>
      <diagonal/>
    </border>
    <border>
      <left style="slantDashDot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slantDashDot">
        <color theme="3" tint="-0.499984740745262"/>
      </left>
      <right style="slantDashDot">
        <color theme="3" tint="-0.499984740745262"/>
      </right>
      <top style="hair">
        <color theme="3" tint="-0.499984740745262"/>
      </top>
      <bottom/>
      <diagonal/>
    </border>
    <border>
      <left style="mediumDashDotDot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slantDashDot">
        <color theme="3" tint="-0.499984740745262"/>
      </bottom>
      <diagonal/>
    </border>
    <border>
      <left style="slantDashDot">
        <color theme="3" tint="-0.499984740745262"/>
      </left>
      <right/>
      <top style="slantDashDot">
        <color theme="3" tint="-0.499984740745262"/>
      </top>
      <bottom style="slantDashDot">
        <color theme="3" tint="-0.499984740745262"/>
      </bottom>
      <diagonal/>
    </border>
    <border>
      <left/>
      <right/>
      <top style="slantDashDot">
        <color theme="3" tint="-0.499984740745262"/>
      </top>
      <bottom style="slantDashDot">
        <color theme="3" tint="-0.499984740745262"/>
      </bottom>
      <diagonal/>
    </border>
    <border>
      <left/>
      <right style="slantDashDot">
        <color theme="3" tint="-0.499984740745262"/>
      </right>
      <top style="slantDashDot">
        <color theme="3" tint="-0.499984740745262"/>
      </top>
      <bottom style="slantDashDot">
        <color theme="3" tint="-0.499984740745262"/>
      </bottom>
      <diagonal/>
    </border>
    <border>
      <left style="slantDashDot">
        <color theme="3" tint="-0.499984740745262"/>
      </left>
      <right style="slantDashDot">
        <color theme="3" tint="-0.499984740745262"/>
      </right>
      <top style="slantDashDot">
        <color theme="3" tint="-0.499984740745262"/>
      </top>
      <bottom style="slantDashDot">
        <color theme="3" tint="-0.499984740745262"/>
      </bottom>
      <diagonal/>
    </border>
    <border>
      <left/>
      <right/>
      <top style="slantDashDot">
        <color theme="3" tint="-0.499984740745262"/>
      </top>
      <bottom/>
      <diagonal/>
    </border>
    <border>
      <left style="thin">
        <color theme="3" tint="-0.499984740745262"/>
      </left>
      <right style="hair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hair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thin">
        <color theme="3" tint="-0.499984740745262"/>
      </right>
      <top style="thin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hair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hair">
        <color theme="3" tint="-0.499984740745262"/>
      </left>
      <right style="thin">
        <color theme="3" tint="-0.499984740745262"/>
      </right>
      <top style="hair">
        <color theme="3" tint="-0.499984740745262"/>
      </top>
      <bottom style="hair">
        <color theme="3" tint="-0.499984740745262"/>
      </bottom>
      <diagonal/>
    </border>
    <border>
      <left style="thin">
        <color theme="3" tint="-0.499984740745262"/>
      </left>
      <right style="hair">
        <color theme="3" tint="-0.499984740745262"/>
      </right>
      <top style="hair">
        <color theme="3" tint="-0.499984740745262"/>
      </top>
      <bottom/>
      <diagonal/>
    </border>
    <border>
      <left style="hair">
        <color theme="3" tint="-0.499984740745262"/>
      </left>
      <right style="thin">
        <color theme="3" tint="-0.499984740745262"/>
      </right>
      <top style="hair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indexed="64"/>
      </top>
      <bottom style="thin">
        <color theme="3" tint="-0.499984740745262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5">
    <xf numFmtId="0" fontId="0" fillId="0" borderId="0" xfId="0"/>
    <xf numFmtId="0" fontId="5" fillId="0" borderId="0" xfId="0" applyFont="1"/>
    <xf numFmtId="0" fontId="12" fillId="0" borderId="0" xfId="0" applyFont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vertical="center"/>
    </xf>
    <xf numFmtId="46" fontId="13" fillId="3" borderId="46" xfId="0" applyNumberFormat="1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5" fillId="0" borderId="47" xfId="0" applyNumberFormat="1" applyFont="1" applyBorder="1" applyAlignment="1">
      <alignment horizontal="left"/>
    </xf>
    <xf numFmtId="0" fontId="5" fillId="0" borderId="48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164" fontId="5" fillId="0" borderId="0" xfId="0" applyNumberFormat="1" applyFont="1"/>
    <xf numFmtId="0" fontId="15" fillId="0" borderId="0" xfId="0" applyFont="1"/>
    <xf numFmtId="0" fontId="16" fillId="0" borderId="0" xfId="0" applyFont="1" applyAlignment="1">
      <alignment horizontal="left"/>
    </xf>
    <xf numFmtId="165" fontId="16" fillId="0" borderId="0" xfId="0" applyNumberFormat="1" applyFont="1" applyAlignment="1">
      <alignment horizontal="left"/>
    </xf>
    <xf numFmtId="164" fontId="5" fillId="0" borderId="20" xfId="0" applyNumberFormat="1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46" fontId="5" fillId="0" borderId="22" xfId="0" applyNumberFormat="1" applyFont="1" applyFill="1" applyBorder="1" applyAlignment="1">
      <alignment horizontal="center" vertical="center"/>
    </xf>
    <xf numFmtId="46" fontId="5" fillId="0" borderId="9" xfId="0" applyNumberFormat="1" applyFont="1" applyFill="1" applyBorder="1" applyAlignment="1">
      <alignment horizontal="center" vertical="center"/>
    </xf>
    <xf numFmtId="46" fontId="5" fillId="0" borderId="10" xfId="0" applyNumberFormat="1" applyFont="1" applyFill="1" applyBorder="1" applyAlignment="1">
      <alignment horizontal="center" vertical="center"/>
    </xf>
    <xf numFmtId="46" fontId="5" fillId="0" borderId="23" xfId="0" applyNumberFormat="1" applyFont="1" applyFill="1" applyBorder="1" applyAlignment="1">
      <alignment horizontal="center" vertical="center"/>
    </xf>
    <xf numFmtId="46" fontId="5" fillId="0" borderId="24" xfId="0" applyNumberFormat="1" applyFont="1" applyFill="1" applyBorder="1" applyAlignment="1">
      <alignment horizontal="center" vertical="center"/>
    </xf>
    <xf numFmtId="46" fontId="5" fillId="0" borderId="21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64" fontId="5" fillId="0" borderId="34" xfId="0" applyNumberFormat="1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46" fontId="5" fillId="0" borderId="36" xfId="0" applyNumberFormat="1" applyFont="1" applyFill="1" applyBorder="1" applyAlignment="1">
      <alignment horizontal="center" vertical="center"/>
    </xf>
    <xf numFmtId="46" fontId="5" fillId="0" borderId="5" xfId="0" applyNumberFormat="1" applyFont="1" applyFill="1" applyBorder="1" applyAlignment="1">
      <alignment horizontal="center" vertical="center"/>
    </xf>
    <xf numFmtId="46" fontId="5" fillId="0" borderId="15" xfId="0" applyNumberFormat="1" applyFont="1" applyFill="1" applyBorder="1" applyAlignment="1">
      <alignment horizontal="center" vertical="center"/>
    </xf>
    <xf numFmtId="46" fontId="5" fillId="0" borderId="37" xfId="0" applyNumberFormat="1" applyFont="1" applyFill="1" applyBorder="1" applyAlignment="1">
      <alignment horizontal="center" vertical="center"/>
    </xf>
    <xf numFmtId="46" fontId="5" fillId="0" borderId="38" xfId="0" applyNumberFormat="1" applyFont="1" applyFill="1" applyBorder="1" applyAlignment="1">
      <alignment horizontal="center" vertical="center"/>
    </xf>
    <xf numFmtId="46" fontId="5" fillId="0" borderId="35" xfId="0" applyNumberFormat="1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64" fontId="5" fillId="0" borderId="39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46" fontId="5" fillId="0" borderId="40" xfId="0" applyNumberFormat="1" applyFont="1" applyFill="1" applyBorder="1" applyAlignment="1">
      <alignment horizontal="center" vertical="center"/>
    </xf>
    <xf numFmtId="46" fontId="5" fillId="0" borderId="11" xfId="0" applyNumberFormat="1" applyFont="1" applyFill="1" applyBorder="1" applyAlignment="1">
      <alignment horizontal="center" vertical="center"/>
    </xf>
    <xf numFmtId="46" fontId="5" fillId="0" borderId="19" xfId="0" applyNumberFormat="1" applyFont="1" applyFill="1" applyBorder="1" applyAlignment="1">
      <alignment horizontal="center" vertical="center"/>
    </xf>
    <xf numFmtId="46" fontId="5" fillId="0" borderId="6" xfId="0" applyNumberFormat="1" applyFont="1" applyFill="1" applyBorder="1" applyAlignment="1">
      <alignment horizontal="center" vertical="center"/>
    </xf>
    <xf numFmtId="46" fontId="5" fillId="0" borderId="41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46" fontId="5" fillId="0" borderId="55" xfId="0" applyNumberFormat="1" applyFont="1" applyBorder="1" applyAlignment="1">
      <alignment horizontal="center" vertical="center"/>
    </xf>
    <xf numFmtId="46" fontId="5" fillId="0" borderId="56" xfId="0" applyNumberFormat="1" applyFont="1" applyBorder="1" applyAlignment="1">
      <alignment horizontal="center" vertical="center"/>
    </xf>
    <xf numFmtId="46" fontId="5" fillId="0" borderId="57" xfId="0" applyNumberFormat="1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14" fontId="11" fillId="3" borderId="20" xfId="0" applyNumberFormat="1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1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164" fontId="13" fillId="3" borderId="42" xfId="0" applyNumberFormat="1" applyFont="1" applyFill="1" applyBorder="1" applyAlignment="1">
      <alignment horizontal="center" vertical="center"/>
    </xf>
    <xf numFmtId="164" fontId="13" fillId="3" borderId="43" xfId="0" applyNumberFormat="1" applyFont="1" applyFill="1" applyBorder="1" applyAlignment="1">
      <alignment horizontal="center" vertical="center"/>
    </xf>
    <xf numFmtId="46" fontId="13" fillId="3" borderId="43" xfId="0" applyNumberFormat="1" applyFont="1" applyFill="1" applyBorder="1" applyAlignment="1">
      <alignment horizontal="center" vertical="center"/>
    </xf>
    <xf numFmtId="46" fontId="13" fillId="3" borderId="44" xfId="0" applyNumberFormat="1" applyFont="1" applyFill="1" applyBorder="1" applyAlignment="1">
      <alignment horizontal="center" vertical="center"/>
    </xf>
    <xf numFmtId="46" fontId="13" fillId="3" borderId="45" xfId="0" applyNumberFormat="1" applyFont="1" applyFill="1" applyBorder="1" applyAlignment="1">
      <alignment horizontal="center" vertical="center"/>
    </xf>
    <xf numFmtId="46" fontId="13" fillId="3" borderId="46" xfId="0" applyNumberFormat="1" applyFont="1" applyFill="1" applyBorder="1" applyAlignment="1">
      <alignment horizontal="center" vertical="center"/>
    </xf>
    <xf numFmtId="164" fontId="13" fillId="4" borderId="0" xfId="0" applyNumberFormat="1" applyFont="1" applyFill="1" applyAlignment="1">
      <alignment horizontal="center" vertical="center"/>
    </xf>
    <xf numFmtId="0" fontId="5" fillId="0" borderId="4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54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4" fontId="8" fillId="3" borderId="5" xfId="0" applyNumberFormat="1" applyFont="1" applyFill="1" applyBorder="1" applyAlignment="1">
      <alignment horizontal="center" vertical="center"/>
    </xf>
    <xf numFmtId="14" fontId="8" fillId="3" borderId="11" xfId="0" applyNumberFormat="1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ill>
        <patternFill>
          <bgColor theme="0" tint="-0.34998626667073579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0</xdr:rowOff>
    </xdr:from>
    <xdr:to>
      <xdr:col>0</xdr:col>
      <xdr:colOff>2028825</xdr:colOff>
      <xdr:row>4</xdr:row>
      <xdr:rowOff>76200</xdr:rowOff>
    </xdr:to>
    <xdr:pic>
      <xdr:nvPicPr>
        <xdr:cNvPr id="2" name="Image 1" descr="Portail CDG 22 - logo CDG">
          <a:extLst>
            <a:ext uri="{FF2B5EF4-FFF2-40B4-BE49-F238E27FC236}">
              <a16:creationId xmlns:a16="http://schemas.microsoft.com/office/drawing/2014/main" id="{B63997D7-8F11-4194-843C-7CB2A48D24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1838325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mporaires.suivi@cdg22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69549-5C01-4AD0-AE04-730B52C068F1}">
  <sheetPr codeName="Feuil1">
    <tabColor theme="3" tint="-0.499984740745262"/>
    <pageSetUpPr fitToPage="1"/>
  </sheetPr>
  <dimension ref="A1:L55"/>
  <sheetViews>
    <sheetView showZeros="0" tabSelected="1" zoomScale="75" zoomScaleNormal="75" workbookViewId="0">
      <selection activeCell="O15" sqref="O15"/>
    </sheetView>
  </sheetViews>
  <sheetFormatPr baseColWidth="10" defaultRowHeight="15" x14ac:dyDescent="0.25"/>
  <cols>
    <col min="1" max="1" width="31.5703125" style="18" customWidth="1"/>
    <col min="2" max="2" width="17.140625" style="1" customWidth="1"/>
    <col min="3" max="3" width="13.85546875" style="1" bestFit="1" customWidth="1"/>
    <col min="4" max="8" width="11.42578125" style="1"/>
    <col min="9" max="9" width="12.85546875" style="1" bestFit="1" customWidth="1"/>
    <col min="10" max="10" width="13.85546875" style="1" customWidth="1"/>
    <col min="11" max="11" width="13.7109375" style="13" customWidth="1"/>
    <col min="12" max="16384" width="11.42578125" style="1"/>
  </cols>
  <sheetData>
    <row r="1" spans="1:12" ht="24" thickBot="1" x14ac:dyDescent="0.4">
      <c r="A1" s="93" t="s">
        <v>0</v>
      </c>
      <c r="B1" s="95" t="s">
        <v>1</v>
      </c>
      <c r="C1" s="96"/>
      <c r="D1" s="96"/>
      <c r="E1" s="96"/>
      <c r="F1" s="96"/>
      <c r="G1" s="96"/>
      <c r="H1" s="96"/>
      <c r="I1" s="96"/>
      <c r="J1" s="96"/>
      <c r="K1" s="96"/>
      <c r="L1" s="97"/>
    </row>
    <row r="2" spans="1:12" x14ac:dyDescent="0.25">
      <c r="A2" s="94"/>
      <c r="B2" s="87" t="s">
        <v>2</v>
      </c>
      <c r="C2" s="99"/>
      <c r="D2" s="100"/>
      <c r="E2" s="100"/>
      <c r="F2" s="101"/>
      <c r="G2" s="87" t="s">
        <v>3</v>
      </c>
      <c r="H2" s="105"/>
      <c r="I2" s="105"/>
      <c r="J2" s="105"/>
      <c r="K2" s="106"/>
      <c r="L2" s="97"/>
    </row>
    <row r="3" spans="1:12" x14ac:dyDescent="0.25">
      <c r="A3" s="94"/>
      <c r="B3" s="88"/>
      <c r="C3" s="102"/>
      <c r="D3" s="103"/>
      <c r="E3" s="103"/>
      <c r="F3" s="104"/>
      <c r="G3" s="88"/>
      <c r="H3" s="107"/>
      <c r="I3" s="107"/>
      <c r="J3" s="107"/>
      <c r="K3" s="108"/>
      <c r="L3" s="97"/>
    </row>
    <row r="4" spans="1:12" ht="15" customHeight="1" x14ac:dyDescent="0.25">
      <c r="A4" s="94"/>
      <c r="B4" s="87" t="s">
        <v>4</v>
      </c>
      <c r="C4" s="109"/>
      <c r="D4" s="110"/>
      <c r="E4" s="110"/>
      <c r="F4" s="110"/>
      <c r="G4" s="110"/>
      <c r="H4" s="110"/>
      <c r="I4" s="110"/>
      <c r="J4" s="110"/>
      <c r="K4" s="111"/>
      <c r="L4" s="97"/>
    </row>
    <row r="5" spans="1:12" ht="15" customHeight="1" x14ac:dyDescent="0.25">
      <c r="A5" s="94"/>
      <c r="B5" s="88"/>
      <c r="C5" s="112"/>
      <c r="D5" s="113"/>
      <c r="E5" s="113"/>
      <c r="F5" s="113"/>
      <c r="G5" s="113"/>
      <c r="H5" s="113"/>
      <c r="I5" s="113"/>
      <c r="J5" s="113"/>
      <c r="K5" s="114"/>
      <c r="L5" s="97"/>
    </row>
    <row r="6" spans="1:12" x14ac:dyDescent="0.25">
      <c r="A6" s="94"/>
      <c r="B6" s="87" t="s">
        <v>5</v>
      </c>
      <c r="C6" s="89"/>
      <c r="D6" s="89"/>
      <c r="E6" s="89"/>
      <c r="F6" s="89"/>
      <c r="G6" s="89"/>
      <c r="H6" s="89"/>
      <c r="I6" s="89"/>
      <c r="J6" s="89"/>
      <c r="K6" s="90"/>
      <c r="L6" s="97"/>
    </row>
    <row r="7" spans="1:12" x14ac:dyDescent="0.25">
      <c r="A7" s="94"/>
      <c r="B7" s="88"/>
      <c r="C7" s="89"/>
      <c r="D7" s="89"/>
      <c r="E7" s="89"/>
      <c r="F7" s="89"/>
      <c r="G7" s="89"/>
      <c r="H7" s="89"/>
      <c r="I7" s="89"/>
      <c r="J7" s="89"/>
      <c r="K7" s="90"/>
      <c r="L7" s="97"/>
    </row>
    <row r="8" spans="1:12" x14ac:dyDescent="0.25">
      <c r="A8" s="94"/>
      <c r="B8" s="87" t="s">
        <v>6</v>
      </c>
      <c r="C8" s="89"/>
      <c r="D8" s="87" t="s">
        <v>7</v>
      </c>
      <c r="E8" s="89"/>
      <c r="F8" s="89"/>
      <c r="G8" s="89"/>
      <c r="H8" s="89"/>
      <c r="I8" s="89"/>
      <c r="J8" s="89"/>
      <c r="K8" s="90"/>
      <c r="L8" s="97"/>
    </row>
    <row r="9" spans="1:12" x14ac:dyDescent="0.25">
      <c r="A9" s="94"/>
      <c r="B9" s="88"/>
      <c r="C9" s="89"/>
      <c r="D9" s="88"/>
      <c r="E9" s="89"/>
      <c r="F9" s="89"/>
      <c r="G9" s="89"/>
      <c r="H9" s="89"/>
      <c r="I9" s="89"/>
      <c r="J9" s="89"/>
      <c r="K9" s="90"/>
      <c r="L9" s="97"/>
    </row>
    <row r="10" spans="1:12" x14ac:dyDescent="0.25">
      <c r="A10" s="115" t="s">
        <v>8</v>
      </c>
      <c r="B10" s="117" t="s">
        <v>9</v>
      </c>
      <c r="C10" s="119">
        <v>44044</v>
      </c>
      <c r="D10" s="117" t="s">
        <v>10</v>
      </c>
      <c r="E10" s="121"/>
      <c r="F10" s="121"/>
      <c r="G10" s="121"/>
      <c r="H10" s="121"/>
      <c r="I10" s="121"/>
      <c r="J10" s="121"/>
      <c r="K10" s="122"/>
      <c r="L10" s="97"/>
    </row>
    <row r="11" spans="1:12" ht="15.75" thickBot="1" x14ac:dyDescent="0.3">
      <c r="A11" s="116"/>
      <c r="B11" s="118"/>
      <c r="C11" s="120"/>
      <c r="D11" s="118"/>
      <c r="E11" s="123"/>
      <c r="F11" s="123"/>
      <c r="G11" s="123"/>
      <c r="H11" s="123"/>
      <c r="I11" s="123"/>
      <c r="J11" s="123"/>
      <c r="K11" s="124"/>
      <c r="L11" s="97"/>
    </row>
    <row r="12" spans="1:12" s="2" customFormat="1" ht="36" customHeight="1" x14ac:dyDescent="0.25">
      <c r="A12" s="65" t="s">
        <v>11</v>
      </c>
      <c r="B12" s="67" t="s">
        <v>12</v>
      </c>
      <c r="C12" s="69" t="s">
        <v>13</v>
      </c>
      <c r="D12" s="70"/>
      <c r="E12" s="71"/>
      <c r="F12" s="72" t="s">
        <v>14</v>
      </c>
      <c r="G12" s="70"/>
      <c r="H12" s="73"/>
      <c r="I12" s="67" t="s">
        <v>15</v>
      </c>
      <c r="J12" s="72" t="s">
        <v>16</v>
      </c>
      <c r="K12" s="71" t="s">
        <v>17</v>
      </c>
      <c r="L12" s="97"/>
    </row>
    <row r="13" spans="1:12" s="8" customFormat="1" ht="15.75" customHeight="1" thickBot="1" x14ac:dyDescent="0.25">
      <c r="A13" s="66"/>
      <c r="B13" s="68"/>
      <c r="C13" s="3" t="s">
        <v>18</v>
      </c>
      <c r="D13" s="4" t="s">
        <v>19</v>
      </c>
      <c r="E13" s="5" t="s">
        <v>20</v>
      </c>
      <c r="F13" s="6" t="s">
        <v>18</v>
      </c>
      <c r="G13" s="4" t="s">
        <v>19</v>
      </c>
      <c r="H13" s="7" t="s">
        <v>20</v>
      </c>
      <c r="I13" s="68"/>
      <c r="J13" s="92"/>
      <c r="K13" s="91"/>
      <c r="L13" s="98"/>
    </row>
    <row r="14" spans="1:12" s="9" customFormat="1" ht="33.75" customHeight="1" x14ac:dyDescent="0.25">
      <c r="A14" s="22">
        <f>C10</f>
        <v>44044</v>
      </c>
      <c r="B14" s="23"/>
      <c r="C14" s="24"/>
      <c r="D14" s="25"/>
      <c r="E14" s="26"/>
      <c r="F14" s="27"/>
      <c r="G14" s="25"/>
      <c r="H14" s="28">
        <f t="shared" ref="H14:H44" si="0">G14-F14</f>
        <v>0</v>
      </c>
      <c r="I14" s="29">
        <f>E14+H14</f>
        <v>0</v>
      </c>
      <c r="J14" s="30"/>
      <c r="K14" s="31">
        <f>IF(J14&gt;=20,1,0)</f>
        <v>0</v>
      </c>
      <c r="L14" s="32" t="str">
        <f t="shared" ref="L14:L44" si="1">IF(AND(ISBLANK(B14),WEEKDAY(A14,2)&lt;6),"SA",IF(AND(B14&lt;&gt;"",WEEKDAY(A14,2)&lt;6),"",IF(WEEKDAY(A14,2)&gt;=6,"CH")))</f>
        <v>CH</v>
      </c>
    </row>
    <row r="15" spans="1:12" s="9" customFormat="1" ht="33.75" customHeight="1" x14ac:dyDescent="0.25">
      <c r="A15" s="33">
        <v>44045</v>
      </c>
      <c r="B15" s="34"/>
      <c r="C15" s="35"/>
      <c r="D15" s="36"/>
      <c r="E15" s="37">
        <f>D15-C15</f>
        <v>0</v>
      </c>
      <c r="F15" s="38"/>
      <c r="G15" s="36"/>
      <c r="H15" s="39">
        <f t="shared" si="0"/>
        <v>0</v>
      </c>
      <c r="I15" s="40">
        <f>E15+H15</f>
        <v>0</v>
      </c>
      <c r="J15" s="41"/>
      <c r="K15" s="42">
        <f t="shared" ref="K15:K44" si="2">IF(J15&gt;=20,1,0)</f>
        <v>0</v>
      </c>
      <c r="L15" s="34" t="str">
        <f t="shared" si="1"/>
        <v>CH</v>
      </c>
    </row>
    <row r="16" spans="1:12" s="9" customFormat="1" ht="33.75" customHeight="1" x14ac:dyDescent="0.25">
      <c r="A16" s="33">
        <v>44046</v>
      </c>
      <c r="B16" s="34" t="s">
        <v>21</v>
      </c>
      <c r="C16" s="35"/>
      <c r="D16" s="36"/>
      <c r="E16" s="37">
        <f t="shared" ref="E16:E44" si="3">D16-C16</f>
        <v>0</v>
      </c>
      <c r="F16" s="38">
        <v>0.58333333333333337</v>
      </c>
      <c r="G16" s="36">
        <v>0.72916666666666663</v>
      </c>
      <c r="H16" s="39">
        <f t="shared" si="0"/>
        <v>0.14583333333333326</v>
      </c>
      <c r="I16" s="40">
        <f t="shared" ref="I16:I44" si="4">E16+H16</f>
        <v>0.14583333333333326</v>
      </c>
      <c r="J16" s="41">
        <f t="shared" ref="J16:J17" si="5">18.6*2</f>
        <v>37.200000000000003</v>
      </c>
      <c r="K16" s="42">
        <f t="shared" si="2"/>
        <v>1</v>
      </c>
      <c r="L16" s="34" t="str">
        <f t="shared" si="1"/>
        <v/>
      </c>
    </row>
    <row r="17" spans="1:12" s="9" customFormat="1" ht="33.75" customHeight="1" x14ac:dyDescent="0.25">
      <c r="A17" s="33">
        <v>44047</v>
      </c>
      <c r="B17" s="34" t="s">
        <v>21</v>
      </c>
      <c r="C17" s="35"/>
      <c r="D17" s="36"/>
      <c r="E17" s="37">
        <f t="shared" si="3"/>
        <v>0</v>
      </c>
      <c r="F17" s="38">
        <v>0.58333333333333337</v>
      </c>
      <c r="G17" s="36">
        <v>0.72916666666666663</v>
      </c>
      <c r="H17" s="39">
        <f t="shared" si="0"/>
        <v>0.14583333333333326</v>
      </c>
      <c r="I17" s="40">
        <f t="shared" si="4"/>
        <v>0.14583333333333326</v>
      </c>
      <c r="J17" s="41">
        <f t="shared" si="5"/>
        <v>37.200000000000003</v>
      </c>
      <c r="K17" s="42">
        <f t="shared" si="2"/>
        <v>1</v>
      </c>
      <c r="L17" s="34" t="str">
        <f t="shared" si="1"/>
        <v/>
      </c>
    </row>
    <row r="18" spans="1:12" s="9" customFormat="1" ht="33.75" customHeight="1" x14ac:dyDescent="0.25">
      <c r="A18" s="33">
        <v>44048</v>
      </c>
      <c r="B18" s="34"/>
      <c r="C18" s="35"/>
      <c r="D18" s="36"/>
      <c r="E18" s="37"/>
      <c r="F18" s="38"/>
      <c r="G18" s="36"/>
      <c r="H18" s="39">
        <f t="shared" si="0"/>
        <v>0</v>
      </c>
      <c r="I18" s="40"/>
      <c r="J18" s="41"/>
      <c r="K18" s="42"/>
      <c r="L18" s="34" t="str">
        <f t="shared" si="1"/>
        <v>SA</v>
      </c>
    </row>
    <row r="19" spans="1:12" s="9" customFormat="1" ht="33.75" customHeight="1" x14ac:dyDescent="0.25">
      <c r="A19" s="33">
        <v>44049</v>
      </c>
      <c r="B19" s="34" t="s">
        <v>21</v>
      </c>
      <c r="C19" s="35"/>
      <c r="D19" s="36"/>
      <c r="E19" s="37">
        <f t="shared" si="3"/>
        <v>0</v>
      </c>
      <c r="F19" s="38">
        <v>0.58333333333333337</v>
      </c>
      <c r="G19" s="36">
        <v>0.72916666666666663</v>
      </c>
      <c r="H19" s="39">
        <f t="shared" si="0"/>
        <v>0.14583333333333326</v>
      </c>
      <c r="I19" s="40">
        <f t="shared" si="4"/>
        <v>0.14583333333333326</v>
      </c>
      <c r="J19" s="41">
        <f>18.6*2</f>
        <v>37.200000000000003</v>
      </c>
      <c r="K19" s="42">
        <f t="shared" si="2"/>
        <v>1</v>
      </c>
      <c r="L19" s="34" t="str">
        <f t="shared" si="1"/>
        <v/>
      </c>
    </row>
    <row r="20" spans="1:12" s="9" customFormat="1" ht="33.75" customHeight="1" x14ac:dyDescent="0.25">
      <c r="A20" s="33">
        <v>44050</v>
      </c>
      <c r="B20" s="34" t="s">
        <v>21</v>
      </c>
      <c r="C20" s="35"/>
      <c r="D20" s="36"/>
      <c r="E20" s="37">
        <f t="shared" si="3"/>
        <v>0</v>
      </c>
      <c r="F20" s="38">
        <v>0.58333333333333337</v>
      </c>
      <c r="G20" s="36">
        <v>0.72916666666666663</v>
      </c>
      <c r="H20" s="39">
        <f t="shared" si="0"/>
        <v>0.14583333333333326</v>
      </c>
      <c r="I20" s="40">
        <f t="shared" si="4"/>
        <v>0.14583333333333326</v>
      </c>
      <c r="J20" s="41">
        <f t="shared" ref="J20" si="6">18.6*2</f>
        <v>37.200000000000003</v>
      </c>
      <c r="K20" s="42">
        <f t="shared" si="2"/>
        <v>1</v>
      </c>
      <c r="L20" s="34" t="str">
        <f t="shared" si="1"/>
        <v/>
      </c>
    </row>
    <row r="21" spans="1:12" s="9" customFormat="1" ht="33.75" customHeight="1" x14ac:dyDescent="0.25">
      <c r="A21" s="33">
        <v>44051</v>
      </c>
      <c r="B21" s="34"/>
      <c r="C21" s="35"/>
      <c r="D21" s="36"/>
      <c r="E21" s="37">
        <f t="shared" si="3"/>
        <v>0</v>
      </c>
      <c r="F21" s="38"/>
      <c r="G21" s="36"/>
      <c r="H21" s="39">
        <f t="shared" si="0"/>
        <v>0</v>
      </c>
      <c r="I21" s="40">
        <f t="shared" si="4"/>
        <v>0</v>
      </c>
      <c r="J21" s="41"/>
      <c r="K21" s="42">
        <f t="shared" si="2"/>
        <v>0</v>
      </c>
      <c r="L21" s="34" t="str">
        <f t="shared" si="1"/>
        <v>CH</v>
      </c>
    </row>
    <row r="22" spans="1:12" s="9" customFormat="1" ht="33.75" customHeight="1" x14ac:dyDescent="0.25">
      <c r="A22" s="33">
        <v>44052</v>
      </c>
      <c r="B22" s="34"/>
      <c r="C22" s="35"/>
      <c r="D22" s="36"/>
      <c r="E22" s="37">
        <f t="shared" si="3"/>
        <v>0</v>
      </c>
      <c r="F22" s="38"/>
      <c r="G22" s="36"/>
      <c r="H22" s="39"/>
      <c r="I22" s="40">
        <f t="shared" si="4"/>
        <v>0</v>
      </c>
      <c r="J22" s="41"/>
      <c r="K22" s="42">
        <f t="shared" si="2"/>
        <v>0</v>
      </c>
      <c r="L22" s="34" t="str">
        <f t="shared" si="1"/>
        <v>CH</v>
      </c>
    </row>
    <row r="23" spans="1:12" s="9" customFormat="1" ht="33.75" customHeight="1" x14ac:dyDescent="0.25">
      <c r="A23" s="33">
        <v>44053</v>
      </c>
      <c r="B23" s="34" t="s">
        <v>21</v>
      </c>
      <c r="C23" s="35"/>
      <c r="D23" s="36"/>
      <c r="E23" s="37">
        <f t="shared" si="3"/>
        <v>0</v>
      </c>
      <c r="F23" s="38">
        <v>0.58333333333333337</v>
      </c>
      <c r="G23" s="36">
        <v>0.72916666666666663</v>
      </c>
      <c r="H23" s="39">
        <f t="shared" si="0"/>
        <v>0.14583333333333326</v>
      </c>
      <c r="I23" s="40">
        <f t="shared" si="4"/>
        <v>0.14583333333333326</v>
      </c>
      <c r="J23" s="41">
        <v>37.200000000000003</v>
      </c>
      <c r="K23" s="42">
        <f t="shared" si="2"/>
        <v>1</v>
      </c>
      <c r="L23" s="34" t="str">
        <f t="shared" si="1"/>
        <v/>
      </c>
    </row>
    <row r="24" spans="1:12" s="9" customFormat="1" ht="33.75" customHeight="1" x14ac:dyDescent="0.25">
      <c r="A24" s="33">
        <v>44054</v>
      </c>
      <c r="B24" s="34" t="s">
        <v>21</v>
      </c>
      <c r="C24" s="35"/>
      <c r="D24" s="36"/>
      <c r="E24" s="37">
        <f t="shared" si="3"/>
        <v>0</v>
      </c>
      <c r="F24" s="38">
        <v>0.58333333333333337</v>
      </c>
      <c r="G24" s="36">
        <v>0.72916666666666663</v>
      </c>
      <c r="H24" s="39">
        <f t="shared" si="0"/>
        <v>0.14583333333333326</v>
      </c>
      <c r="I24" s="40">
        <f t="shared" si="4"/>
        <v>0.14583333333333326</v>
      </c>
      <c r="J24" s="41">
        <v>37.200000000000003</v>
      </c>
      <c r="K24" s="42">
        <f t="shared" si="2"/>
        <v>1</v>
      </c>
      <c r="L24" s="34" t="str">
        <f t="shared" si="1"/>
        <v/>
      </c>
    </row>
    <row r="25" spans="1:12" s="9" customFormat="1" ht="33.75" customHeight="1" x14ac:dyDescent="0.25">
      <c r="A25" s="33">
        <v>44055</v>
      </c>
      <c r="B25" s="34"/>
      <c r="C25" s="35"/>
      <c r="D25" s="36"/>
      <c r="E25" s="37"/>
      <c r="F25" s="38"/>
      <c r="G25" s="36"/>
      <c r="H25" s="39">
        <f t="shared" si="0"/>
        <v>0</v>
      </c>
      <c r="I25" s="40"/>
      <c r="J25" s="41"/>
      <c r="K25" s="42"/>
      <c r="L25" s="34" t="str">
        <f t="shared" si="1"/>
        <v>SA</v>
      </c>
    </row>
    <row r="26" spans="1:12" s="9" customFormat="1" ht="33.75" customHeight="1" x14ac:dyDescent="0.25">
      <c r="A26" s="33">
        <v>44056</v>
      </c>
      <c r="B26" s="34" t="s">
        <v>21</v>
      </c>
      <c r="C26" s="35"/>
      <c r="D26" s="36"/>
      <c r="E26" s="37">
        <f t="shared" si="3"/>
        <v>0</v>
      </c>
      <c r="F26" s="38">
        <v>0.58333333333333337</v>
      </c>
      <c r="G26" s="36">
        <v>0.72916666666666663</v>
      </c>
      <c r="H26" s="39">
        <f t="shared" si="0"/>
        <v>0.14583333333333326</v>
      </c>
      <c r="I26" s="40">
        <f t="shared" si="4"/>
        <v>0.14583333333333326</v>
      </c>
      <c r="J26" s="41">
        <v>37.200000000000003</v>
      </c>
      <c r="K26" s="42">
        <f t="shared" si="2"/>
        <v>1</v>
      </c>
      <c r="L26" s="34" t="str">
        <f t="shared" si="1"/>
        <v/>
      </c>
    </row>
    <row r="27" spans="1:12" s="9" customFormat="1" ht="33.75" customHeight="1" x14ac:dyDescent="0.25">
      <c r="A27" s="33">
        <v>44057</v>
      </c>
      <c r="B27" s="34" t="s">
        <v>21</v>
      </c>
      <c r="C27" s="35"/>
      <c r="D27" s="36"/>
      <c r="E27" s="37">
        <f t="shared" si="3"/>
        <v>0</v>
      </c>
      <c r="F27" s="38">
        <v>0.58333333333333337</v>
      </c>
      <c r="G27" s="36">
        <v>0.72916666666666663</v>
      </c>
      <c r="H27" s="39">
        <f t="shared" si="0"/>
        <v>0.14583333333333326</v>
      </c>
      <c r="I27" s="40">
        <f t="shared" si="4"/>
        <v>0.14583333333333326</v>
      </c>
      <c r="J27" s="41">
        <v>37.200000000000003</v>
      </c>
      <c r="K27" s="42">
        <f t="shared" si="2"/>
        <v>1</v>
      </c>
      <c r="L27" s="34" t="str">
        <f t="shared" si="1"/>
        <v/>
      </c>
    </row>
    <row r="28" spans="1:12" s="9" customFormat="1" ht="33.75" customHeight="1" x14ac:dyDescent="0.25">
      <c r="A28" s="33">
        <v>44058</v>
      </c>
      <c r="B28" s="34"/>
      <c r="C28" s="35"/>
      <c r="D28" s="36"/>
      <c r="E28" s="37">
        <f t="shared" si="3"/>
        <v>0</v>
      </c>
      <c r="F28" s="38"/>
      <c r="G28" s="36"/>
      <c r="H28" s="39">
        <f t="shared" si="0"/>
        <v>0</v>
      </c>
      <c r="I28" s="40">
        <f t="shared" si="4"/>
        <v>0</v>
      </c>
      <c r="J28" s="41"/>
      <c r="K28" s="42">
        <f t="shared" si="2"/>
        <v>0</v>
      </c>
      <c r="L28" s="34" t="str">
        <f t="shared" si="1"/>
        <v>CH</v>
      </c>
    </row>
    <row r="29" spans="1:12" s="9" customFormat="1" ht="33.75" customHeight="1" x14ac:dyDescent="0.25">
      <c r="A29" s="33">
        <v>44059</v>
      </c>
      <c r="B29" s="34"/>
      <c r="C29" s="35"/>
      <c r="D29" s="36"/>
      <c r="E29" s="37">
        <f t="shared" si="3"/>
        <v>0</v>
      </c>
      <c r="F29" s="38"/>
      <c r="G29" s="36"/>
      <c r="H29" s="39"/>
      <c r="I29" s="40">
        <f t="shared" si="4"/>
        <v>0</v>
      </c>
      <c r="J29" s="41"/>
      <c r="K29" s="42">
        <f t="shared" si="2"/>
        <v>0</v>
      </c>
      <c r="L29" s="34" t="str">
        <f t="shared" si="1"/>
        <v>CH</v>
      </c>
    </row>
    <row r="30" spans="1:12" s="9" customFormat="1" ht="33.75" customHeight="1" x14ac:dyDescent="0.25">
      <c r="A30" s="33">
        <v>44060</v>
      </c>
      <c r="B30" s="34" t="s">
        <v>21</v>
      </c>
      <c r="C30" s="35"/>
      <c r="D30" s="36"/>
      <c r="E30" s="37">
        <f t="shared" si="3"/>
        <v>0</v>
      </c>
      <c r="F30" s="38">
        <v>0.58333333333333337</v>
      </c>
      <c r="G30" s="36">
        <v>0.72916666666666663</v>
      </c>
      <c r="H30" s="39">
        <f t="shared" si="0"/>
        <v>0.14583333333333326</v>
      </c>
      <c r="I30" s="40">
        <f t="shared" si="4"/>
        <v>0.14583333333333326</v>
      </c>
      <c r="J30" s="41">
        <v>37.200000000000003</v>
      </c>
      <c r="K30" s="42">
        <f t="shared" si="2"/>
        <v>1</v>
      </c>
      <c r="L30" s="34" t="str">
        <f t="shared" si="1"/>
        <v/>
      </c>
    </row>
    <row r="31" spans="1:12" s="9" customFormat="1" ht="33.75" customHeight="1" x14ac:dyDescent="0.25">
      <c r="A31" s="33">
        <v>44061</v>
      </c>
      <c r="B31" s="34" t="s">
        <v>21</v>
      </c>
      <c r="C31" s="35"/>
      <c r="D31" s="36"/>
      <c r="E31" s="37">
        <f t="shared" si="3"/>
        <v>0</v>
      </c>
      <c r="F31" s="38">
        <v>0.58333333333333337</v>
      </c>
      <c r="G31" s="36">
        <v>0.72916666666666663</v>
      </c>
      <c r="H31" s="39">
        <f t="shared" si="0"/>
        <v>0.14583333333333326</v>
      </c>
      <c r="I31" s="40">
        <f t="shared" si="4"/>
        <v>0.14583333333333326</v>
      </c>
      <c r="J31" s="41">
        <v>37.200000000000003</v>
      </c>
      <c r="K31" s="42">
        <f t="shared" si="2"/>
        <v>1</v>
      </c>
      <c r="L31" s="34" t="str">
        <f t="shared" si="1"/>
        <v/>
      </c>
    </row>
    <row r="32" spans="1:12" s="9" customFormat="1" ht="33.75" customHeight="1" x14ac:dyDescent="0.25">
      <c r="A32" s="33">
        <v>44062</v>
      </c>
      <c r="B32" s="34" t="s">
        <v>21</v>
      </c>
      <c r="C32" s="35"/>
      <c r="D32" s="36"/>
      <c r="E32" s="37">
        <f t="shared" si="3"/>
        <v>0</v>
      </c>
      <c r="F32" s="38"/>
      <c r="G32" s="36"/>
      <c r="H32" s="39">
        <f t="shared" si="0"/>
        <v>0</v>
      </c>
      <c r="I32" s="40">
        <f t="shared" si="4"/>
        <v>0</v>
      </c>
      <c r="J32" s="41"/>
      <c r="K32" s="42">
        <f t="shared" si="2"/>
        <v>0</v>
      </c>
      <c r="L32" s="34" t="str">
        <f t="shared" si="1"/>
        <v/>
      </c>
    </row>
    <row r="33" spans="1:12" s="9" customFormat="1" ht="33.75" customHeight="1" x14ac:dyDescent="0.25">
      <c r="A33" s="33">
        <v>44063</v>
      </c>
      <c r="B33" s="34" t="s">
        <v>21</v>
      </c>
      <c r="C33" s="35"/>
      <c r="D33" s="36"/>
      <c r="E33" s="37">
        <f t="shared" si="3"/>
        <v>0</v>
      </c>
      <c r="F33" s="38">
        <v>0.58333333333333337</v>
      </c>
      <c r="G33" s="36">
        <v>0.72916666666666663</v>
      </c>
      <c r="H33" s="39">
        <f t="shared" si="0"/>
        <v>0.14583333333333326</v>
      </c>
      <c r="I33" s="40">
        <f t="shared" si="4"/>
        <v>0.14583333333333326</v>
      </c>
      <c r="J33" s="41">
        <v>37.200000000000003</v>
      </c>
      <c r="K33" s="42">
        <f t="shared" si="2"/>
        <v>1</v>
      </c>
      <c r="L33" s="34" t="str">
        <f t="shared" si="1"/>
        <v/>
      </c>
    </row>
    <row r="34" spans="1:12" s="9" customFormat="1" ht="33.75" customHeight="1" x14ac:dyDescent="0.25">
      <c r="A34" s="33">
        <v>44064</v>
      </c>
      <c r="B34" s="34" t="s">
        <v>21</v>
      </c>
      <c r="C34" s="35"/>
      <c r="D34" s="36"/>
      <c r="E34" s="37">
        <f t="shared" si="3"/>
        <v>0</v>
      </c>
      <c r="F34" s="38">
        <v>0.58333333333333337</v>
      </c>
      <c r="G34" s="36">
        <v>0.72916666666666663</v>
      </c>
      <c r="H34" s="39">
        <f t="shared" si="0"/>
        <v>0.14583333333333326</v>
      </c>
      <c r="I34" s="40">
        <f t="shared" si="4"/>
        <v>0.14583333333333326</v>
      </c>
      <c r="J34" s="41">
        <v>37.200000000000003</v>
      </c>
      <c r="K34" s="42">
        <f t="shared" si="2"/>
        <v>1</v>
      </c>
      <c r="L34" s="34" t="str">
        <f t="shared" si="1"/>
        <v/>
      </c>
    </row>
    <row r="35" spans="1:12" s="9" customFormat="1" ht="33.75" customHeight="1" x14ac:dyDescent="0.25">
      <c r="A35" s="33">
        <v>44065</v>
      </c>
      <c r="B35" s="34"/>
      <c r="C35" s="35"/>
      <c r="D35" s="36"/>
      <c r="E35" s="37">
        <f t="shared" si="3"/>
        <v>0</v>
      </c>
      <c r="F35" s="38"/>
      <c r="G35" s="36"/>
      <c r="H35" s="39">
        <f t="shared" si="0"/>
        <v>0</v>
      </c>
      <c r="I35" s="40">
        <f t="shared" si="4"/>
        <v>0</v>
      </c>
      <c r="J35" s="41"/>
      <c r="K35" s="42">
        <f t="shared" si="2"/>
        <v>0</v>
      </c>
      <c r="L35" s="34" t="str">
        <f t="shared" si="1"/>
        <v>CH</v>
      </c>
    </row>
    <row r="36" spans="1:12" s="9" customFormat="1" ht="33.75" customHeight="1" x14ac:dyDescent="0.25">
      <c r="A36" s="33">
        <v>44066</v>
      </c>
      <c r="B36" s="34"/>
      <c r="C36" s="35"/>
      <c r="D36" s="36"/>
      <c r="E36" s="37">
        <f t="shared" si="3"/>
        <v>0</v>
      </c>
      <c r="F36" s="38"/>
      <c r="G36" s="36"/>
      <c r="H36" s="39"/>
      <c r="I36" s="40">
        <f t="shared" si="4"/>
        <v>0</v>
      </c>
      <c r="J36" s="41"/>
      <c r="K36" s="42">
        <f t="shared" si="2"/>
        <v>0</v>
      </c>
      <c r="L36" s="34" t="str">
        <f t="shared" si="1"/>
        <v>CH</v>
      </c>
    </row>
    <row r="37" spans="1:12" s="9" customFormat="1" ht="33.75" customHeight="1" x14ac:dyDescent="0.25">
      <c r="A37" s="33">
        <v>44067</v>
      </c>
      <c r="B37" s="34"/>
      <c r="C37" s="35"/>
      <c r="D37" s="36"/>
      <c r="E37" s="37">
        <f t="shared" si="3"/>
        <v>0</v>
      </c>
      <c r="F37" s="38"/>
      <c r="G37" s="36"/>
      <c r="H37" s="39"/>
      <c r="I37" s="40">
        <f t="shared" si="4"/>
        <v>0</v>
      </c>
      <c r="J37" s="41"/>
      <c r="K37" s="42">
        <f t="shared" si="2"/>
        <v>0</v>
      </c>
      <c r="L37" s="34" t="str">
        <f t="shared" si="1"/>
        <v>SA</v>
      </c>
    </row>
    <row r="38" spans="1:12" s="9" customFormat="1" ht="33.75" customHeight="1" x14ac:dyDescent="0.25">
      <c r="A38" s="33">
        <v>44068</v>
      </c>
      <c r="B38" s="34"/>
      <c r="C38" s="35"/>
      <c r="D38" s="36"/>
      <c r="E38" s="37"/>
      <c r="F38" s="38"/>
      <c r="G38" s="36"/>
      <c r="H38" s="39"/>
      <c r="I38" s="40"/>
      <c r="J38" s="41"/>
      <c r="K38" s="42"/>
      <c r="L38" s="34" t="str">
        <f t="shared" si="1"/>
        <v>SA</v>
      </c>
    </row>
    <row r="39" spans="1:12" s="9" customFormat="1" ht="33.75" customHeight="1" x14ac:dyDescent="0.25">
      <c r="A39" s="33">
        <v>44069</v>
      </c>
      <c r="B39" s="34"/>
      <c r="C39" s="35"/>
      <c r="D39" s="36"/>
      <c r="E39" s="37"/>
      <c r="F39" s="38"/>
      <c r="G39" s="36"/>
      <c r="H39" s="39"/>
      <c r="I39" s="40"/>
      <c r="J39" s="41"/>
      <c r="K39" s="42"/>
      <c r="L39" s="34" t="str">
        <f t="shared" si="1"/>
        <v>SA</v>
      </c>
    </row>
    <row r="40" spans="1:12" s="9" customFormat="1" ht="33.75" customHeight="1" x14ac:dyDescent="0.25">
      <c r="A40" s="33">
        <v>44070</v>
      </c>
      <c r="B40" s="34"/>
      <c r="C40" s="35"/>
      <c r="D40" s="36"/>
      <c r="E40" s="37">
        <f t="shared" si="3"/>
        <v>0</v>
      </c>
      <c r="F40" s="38"/>
      <c r="G40" s="36"/>
      <c r="H40" s="39"/>
      <c r="I40" s="40">
        <f t="shared" si="4"/>
        <v>0</v>
      </c>
      <c r="J40" s="41"/>
      <c r="K40" s="42">
        <f t="shared" si="2"/>
        <v>0</v>
      </c>
      <c r="L40" s="34" t="str">
        <f t="shared" si="1"/>
        <v>SA</v>
      </c>
    </row>
    <row r="41" spans="1:12" s="9" customFormat="1" ht="33.75" customHeight="1" x14ac:dyDescent="0.25">
      <c r="A41" s="33">
        <v>44071</v>
      </c>
      <c r="B41" s="34"/>
      <c r="C41" s="35"/>
      <c r="D41" s="36"/>
      <c r="E41" s="37">
        <f t="shared" si="3"/>
        <v>0</v>
      </c>
      <c r="F41" s="38"/>
      <c r="G41" s="36"/>
      <c r="H41" s="39"/>
      <c r="I41" s="40">
        <f t="shared" si="4"/>
        <v>0</v>
      </c>
      <c r="J41" s="41"/>
      <c r="K41" s="42">
        <f t="shared" si="2"/>
        <v>0</v>
      </c>
      <c r="L41" s="34" t="str">
        <f t="shared" si="1"/>
        <v>SA</v>
      </c>
    </row>
    <row r="42" spans="1:12" s="9" customFormat="1" ht="33.75" customHeight="1" x14ac:dyDescent="0.25">
      <c r="A42" s="33">
        <v>44072</v>
      </c>
      <c r="B42" s="34"/>
      <c r="C42" s="35"/>
      <c r="D42" s="36"/>
      <c r="E42" s="37">
        <f t="shared" si="3"/>
        <v>0</v>
      </c>
      <c r="F42" s="38"/>
      <c r="G42" s="36"/>
      <c r="H42" s="39">
        <f t="shared" si="0"/>
        <v>0</v>
      </c>
      <c r="I42" s="40">
        <f t="shared" si="4"/>
        <v>0</v>
      </c>
      <c r="J42" s="41"/>
      <c r="K42" s="42">
        <f t="shared" si="2"/>
        <v>0</v>
      </c>
      <c r="L42" s="34" t="str">
        <f t="shared" si="1"/>
        <v>CH</v>
      </c>
    </row>
    <row r="43" spans="1:12" s="9" customFormat="1" ht="33.75" customHeight="1" x14ac:dyDescent="0.25">
      <c r="A43" s="33">
        <v>44073</v>
      </c>
      <c r="B43" s="34"/>
      <c r="C43" s="35"/>
      <c r="D43" s="36"/>
      <c r="E43" s="37">
        <f t="shared" si="3"/>
        <v>0</v>
      </c>
      <c r="F43" s="38"/>
      <c r="G43" s="36"/>
      <c r="H43" s="39"/>
      <c r="I43" s="40">
        <f t="shared" si="4"/>
        <v>0</v>
      </c>
      <c r="J43" s="41"/>
      <c r="K43" s="42">
        <f t="shared" si="2"/>
        <v>0</v>
      </c>
      <c r="L43" s="34" t="str">
        <f t="shared" si="1"/>
        <v>CH</v>
      </c>
    </row>
    <row r="44" spans="1:12" s="9" customFormat="1" ht="33.75" customHeight="1" thickBot="1" x14ac:dyDescent="0.3">
      <c r="A44" s="43">
        <v>44074</v>
      </c>
      <c r="B44" s="44"/>
      <c r="C44" s="45"/>
      <c r="D44" s="46"/>
      <c r="E44" s="47">
        <f t="shared" si="3"/>
        <v>0</v>
      </c>
      <c r="F44" s="38">
        <v>0.58333333333333337</v>
      </c>
      <c r="G44" s="36">
        <v>0.72916666666666663</v>
      </c>
      <c r="H44" s="48">
        <f t="shared" si="0"/>
        <v>0.14583333333333326</v>
      </c>
      <c r="I44" s="49">
        <f t="shared" si="4"/>
        <v>0.14583333333333326</v>
      </c>
      <c r="J44" s="50"/>
      <c r="K44" s="51">
        <f t="shared" si="2"/>
        <v>0</v>
      </c>
      <c r="L44" s="44" t="str">
        <f t="shared" si="1"/>
        <v>SA</v>
      </c>
    </row>
    <row r="45" spans="1:12" s="9" customFormat="1" ht="18.75" customHeight="1" thickBot="1" x14ac:dyDescent="0.3">
      <c r="A45" s="74" t="s">
        <v>22</v>
      </c>
      <c r="B45" s="75"/>
      <c r="C45" s="76">
        <f>SUM(E14:E44)</f>
        <v>0</v>
      </c>
      <c r="D45" s="77"/>
      <c r="E45" s="78"/>
      <c r="F45" s="78">
        <f>SUM(H14:H44)</f>
        <v>1.8958333333333324</v>
      </c>
      <c r="G45" s="79"/>
      <c r="H45" s="76"/>
      <c r="I45" s="10">
        <f>SUM(I14:I44)</f>
        <v>1.8958333333333324</v>
      </c>
      <c r="J45" s="11">
        <f>SUM(J14:J44)</f>
        <v>446.39999999999992</v>
      </c>
      <c r="K45" s="12">
        <f>SUM(K14:K44)</f>
        <v>12</v>
      </c>
      <c r="L45" s="13"/>
    </row>
    <row r="46" spans="1:12" s="8" customFormat="1" x14ac:dyDescent="0.25">
      <c r="A46" s="14"/>
      <c r="B46" s="1"/>
      <c r="C46" s="1"/>
      <c r="D46" s="1"/>
      <c r="E46" s="1"/>
      <c r="F46" s="1"/>
      <c r="G46" s="1"/>
      <c r="H46" s="1"/>
      <c r="I46" s="1"/>
      <c r="J46" s="1"/>
      <c r="K46" s="13"/>
      <c r="L46" s="1"/>
    </row>
    <row r="47" spans="1:12" s="8" customFormat="1" ht="11.25" customHeight="1" x14ac:dyDescent="0.25">
      <c r="A47" s="80" t="s">
        <v>23</v>
      </c>
      <c r="B47" s="15" t="s">
        <v>24</v>
      </c>
      <c r="C47" s="81" t="s">
        <v>25</v>
      </c>
      <c r="D47" s="81"/>
      <c r="E47" s="82"/>
      <c r="F47" s="1"/>
      <c r="G47" s="1"/>
      <c r="H47" s="1"/>
      <c r="I47" s="1"/>
      <c r="J47" s="1"/>
      <c r="K47" s="13"/>
      <c r="L47" s="1"/>
    </row>
    <row r="48" spans="1:12" s="8" customFormat="1" ht="11.25" customHeight="1" x14ac:dyDescent="0.25">
      <c r="A48" s="80"/>
      <c r="B48" s="16" t="s">
        <v>26</v>
      </c>
      <c r="C48" s="83" t="s">
        <v>27</v>
      </c>
      <c r="D48" s="83"/>
      <c r="E48" s="84"/>
      <c r="F48" s="1"/>
      <c r="G48" s="1"/>
      <c r="H48" s="1"/>
      <c r="I48" s="1"/>
      <c r="J48" s="1"/>
      <c r="K48" s="13"/>
      <c r="L48" s="1"/>
    </row>
    <row r="49" spans="1:12" s="8" customFormat="1" ht="11.25" customHeight="1" x14ac:dyDescent="0.25">
      <c r="A49" s="80"/>
      <c r="B49" s="16" t="s">
        <v>28</v>
      </c>
      <c r="C49" s="83" t="s">
        <v>29</v>
      </c>
      <c r="D49" s="83"/>
      <c r="E49" s="84"/>
      <c r="F49" s="1"/>
      <c r="G49" s="1"/>
      <c r="H49" s="1"/>
      <c r="I49" s="1"/>
      <c r="J49" s="1"/>
      <c r="K49" s="13"/>
      <c r="L49" s="1"/>
    </row>
    <row r="50" spans="1:12" s="8" customFormat="1" ht="11.25" customHeight="1" x14ac:dyDescent="0.25">
      <c r="A50" s="80"/>
      <c r="B50" s="16" t="s">
        <v>30</v>
      </c>
      <c r="C50" s="83" t="s">
        <v>31</v>
      </c>
      <c r="D50" s="83"/>
      <c r="E50" s="84"/>
      <c r="F50" s="1"/>
      <c r="G50" s="1"/>
      <c r="H50" s="1"/>
      <c r="I50" s="1"/>
      <c r="J50" s="1"/>
      <c r="K50" s="13"/>
      <c r="L50" s="1"/>
    </row>
    <row r="51" spans="1:12" s="8" customFormat="1" ht="11.25" customHeight="1" x14ac:dyDescent="0.25">
      <c r="A51" s="80"/>
      <c r="B51" s="17" t="s">
        <v>32</v>
      </c>
      <c r="C51" s="85" t="s">
        <v>33</v>
      </c>
      <c r="D51" s="85"/>
      <c r="E51" s="86"/>
      <c r="F51" s="1"/>
      <c r="G51" s="1"/>
      <c r="H51" s="1"/>
      <c r="I51" s="1"/>
      <c r="J51" s="1"/>
      <c r="K51" s="13"/>
      <c r="L51" s="1"/>
    </row>
    <row r="52" spans="1:12" ht="15" customHeight="1" x14ac:dyDescent="0.25">
      <c r="A52" s="53" t="s">
        <v>34</v>
      </c>
      <c r="B52" s="56">
        <v>1.8958333333333333</v>
      </c>
      <c r="C52" s="59" t="s">
        <v>35</v>
      </c>
      <c r="D52" s="59"/>
      <c r="E52" s="56">
        <f>IF(I45&gt;B52,I45-B52,B52-I45)</f>
        <v>8.8817841970012523E-16</v>
      </c>
      <c r="F52" s="53" t="s">
        <v>36</v>
      </c>
      <c r="G52" s="62"/>
      <c r="H52" s="62"/>
      <c r="I52" s="62"/>
      <c r="J52" s="62"/>
      <c r="K52" s="62"/>
      <c r="L52" s="62"/>
    </row>
    <row r="53" spans="1:12" x14ac:dyDescent="0.25">
      <c r="A53" s="54"/>
      <c r="B53" s="57"/>
      <c r="C53" s="60"/>
      <c r="D53" s="60"/>
      <c r="E53" s="57"/>
      <c r="F53" s="54"/>
      <c r="G53" s="63"/>
      <c r="H53" s="63"/>
      <c r="I53" s="63"/>
      <c r="J53" s="63"/>
      <c r="K53" s="63"/>
      <c r="L53" s="63"/>
    </row>
    <row r="54" spans="1:12" x14ac:dyDescent="0.25">
      <c r="A54" s="55"/>
      <c r="B54" s="58"/>
      <c r="C54" s="61"/>
      <c r="D54" s="61"/>
      <c r="E54" s="58"/>
      <c r="F54" s="55"/>
      <c r="G54" s="64"/>
      <c r="H54" s="64"/>
      <c r="I54" s="64"/>
      <c r="J54" s="64"/>
      <c r="K54" s="64"/>
      <c r="L54" s="64"/>
    </row>
    <row r="55" spans="1:12" x14ac:dyDescent="0.25">
      <c r="B55" s="52" t="s">
        <v>37</v>
      </c>
      <c r="C55" s="52"/>
      <c r="D55" s="52"/>
      <c r="E55" s="52"/>
      <c r="F55" s="19"/>
      <c r="G55" s="19"/>
      <c r="H55" s="52" t="s">
        <v>38</v>
      </c>
      <c r="I55" s="52"/>
      <c r="J55" s="52"/>
      <c r="K55" s="52"/>
    </row>
  </sheetData>
  <mergeCells count="44">
    <mergeCell ref="A1:A9"/>
    <mergeCell ref="B1:K1"/>
    <mergeCell ref="L1:L13"/>
    <mergeCell ref="B2:B3"/>
    <mergeCell ref="C2:F3"/>
    <mergeCell ref="G2:G3"/>
    <mergeCell ref="H2:K3"/>
    <mergeCell ref="B4:B5"/>
    <mergeCell ref="C4:K5"/>
    <mergeCell ref="B6:B7"/>
    <mergeCell ref="A10:A11"/>
    <mergeCell ref="B10:B11"/>
    <mergeCell ref="C10:C11"/>
    <mergeCell ref="D10:D11"/>
    <mergeCell ref="E10:K11"/>
    <mergeCell ref="C6:K7"/>
    <mergeCell ref="B8:B9"/>
    <mergeCell ref="C8:C9"/>
    <mergeCell ref="D8:D9"/>
    <mergeCell ref="E8:K9"/>
    <mergeCell ref="K12:K13"/>
    <mergeCell ref="J12:J13"/>
    <mergeCell ref="A45:B45"/>
    <mergeCell ref="C45:E45"/>
    <mergeCell ref="F45:H45"/>
    <mergeCell ref="A47:A51"/>
    <mergeCell ref="C47:E47"/>
    <mergeCell ref="C48:E48"/>
    <mergeCell ref="C49:E49"/>
    <mergeCell ref="C50:E50"/>
    <mergeCell ref="C51:E51"/>
    <mergeCell ref="A12:A13"/>
    <mergeCell ref="B12:B13"/>
    <mergeCell ref="C12:E12"/>
    <mergeCell ref="F12:H12"/>
    <mergeCell ref="I12:I13"/>
    <mergeCell ref="B55:E55"/>
    <mergeCell ref="H55:K55"/>
    <mergeCell ref="A52:A54"/>
    <mergeCell ref="B52:B54"/>
    <mergeCell ref="C52:D54"/>
    <mergeCell ref="E52:E54"/>
    <mergeCell ref="F52:F54"/>
    <mergeCell ref="G52:L54"/>
  </mergeCells>
  <conditionalFormatting sqref="C2:F3 H2:K3 C4:K7 C8:C11 E8:K11 B14:D44 F14:G44 J16:J44">
    <cfRule type="containsBlanks" dxfId="2" priority="3">
      <formula>LEN(TRIM(B2))=0</formula>
    </cfRule>
  </conditionalFormatting>
  <conditionalFormatting sqref="A14:L44">
    <cfRule type="expression" dxfId="1" priority="1">
      <formula>VLOOKUP($A14,Ferie,1,FALSE)=$A14</formula>
    </cfRule>
    <cfRule type="expression" dxfId="0" priority="2">
      <formula>WEEKDAY($A14,2)&gt;5</formula>
    </cfRule>
  </conditionalFormatting>
  <hyperlinks>
    <hyperlink ref="A10" r:id="rId1" xr:uid="{DC9A057B-C52A-4F86-89DA-B7C80F99D2A6}"/>
  </hyperlinks>
  <printOptions horizontalCentered="1" verticalCentered="1"/>
  <pageMargins left="0.62992125984251968" right="0.62992125984251968" top="0.51531249999999995" bottom="0.35433070866141736" header="0" footer="0"/>
  <pageSetup paperSize="9" scale="5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05113-DB44-41F3-9330-0DCB79B6DA68}">
  <sheetPr codeName="Feuil2"/>
  <dimension ref="A1:B13"/>
  <sheetViews>
    <sheetView workbookViewId="0">
      <selection activeCell="B1" sqref="B1"/>
    </sheetView>
  </sheetViews>
  <sheetFormatPr baseColWidth="10" defaultRowHeight="15" x14ac:dyDescent="0.25"/>
  <sheetData>
    <row r="1" spans="1:2" x14ac:dyDescent="0.25">
      <c r="A1" s="20">
        <f ca="1">YEAR(TODAY())</f>
        <v>2020</v>
      </c>
    </row>
    <row r="2" spans="1:2" x14ac:dyDescent="0.25">
      <c r="A2" s="21">
        <f ca="1">DATE(An,1,1)</f>
        <v>43831</v>
      </c>
    </row>
    <row r="3" spans="1:2" x14ac:dyDescent="0.25">
      <c r="A3" s="21">
        <f ca="1">DOLLAR((DAY(MINUTE(A1/38)/2+55)&amp;"/4/"&amp;A1)/7,)*7-6</f>
        <v>43933</v>
      </c>
      <c r="B3" t="s">
        <v>39</v>
      </c>
    </row>
    <row r="4" spans="1:2" x14ac:dyDescent="0.25">
      <c r="A4" s="21">
        <f ca="1">A3+1</f>
        <v>43934</v>
      </c>
    </row>
    <row r="5" spans="1:2" x14ac:dyDescent="0.25">
      <c r="A5" s="21">
        <f ca="1">DATE(An,5,1)</f>
        <v>43952</v>
      </c>
    </row>
    <row r="6" spans="1:2" x14ac:dyDescent="0.25">
      <c r="A6" s="21">
        <f ca="1">DATE(An,5,8)</f>
        <v>43959</v>
      </c>
    </row>
    <row r="7" spans="1:2" x14ac:dyDescent="0.25">
      <c r="A7" s="21">
        <f ca="1">A3+39</f>
        <v>43972</v>
      </c>
      <c r="B7" t="s">
        <v>40</v>
      </c>
    </row>
    <row r="8" spans="1:2" x14ac:dyDescent="0.25">
      <c r="A8" s="21">
        <f ca="1">A3+50</f>
        <v>43983</v>
      </c>
      <c r="B8" t="s">
        <v>41</v>
      </c>
    </row>
    <row r="9" spans="1:2" x14ac:dyDescent="0.25">
      <c r="A9" s="21">
        <f ca="1">DATE(An,7,14)</f>
        <v>44026</v>
      </c>
    </row>
    <row r="10" spans="1:2" x14ac:dyDescent="0.25">
      <c r="A10" s="21">
        <f ca="1">DATE(An,8,15)</f>
        <v>44058</v>
      </c>
    </row>
    <row r="11" spans="1:2" x14ac:dyDescent="0.25">
      <c r="A11" s="21">
        <f ca="1">DATE(An,11,1)</f>
        <v>44136</v>
      </c>
    </row>
    <row r="12" spans="1:2" x14ac:dyDescent="0.25">
      <c r="A12" s="21">
        <f ca="1">DATE(An,11,11)</f>
        <v>44146</v>
      </c>
    </row>
    <row r="13" spans="1:2" x14ac:dyDescent="0.25">
      <c r="A13" s="21">
        <f ca="1">DATE(An,12,25)</f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Relevé Heures Treffrin 8-20</vt:lpstr>
      <vt:lpstr>Param</vt:lpstr>
      <vt:lpstr>An</vt:lpstr>
      <vt:lpstr>Ferie</vt:lpstr>
      <vt:lpstr>'Relevé Heures Treffrin 8-20'!Zone_d_impression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 Ganana</dc:creator>
  <cp:lastModifiedBy>Roger</cp:lastModifiedBy>
  <dcterms:created xsi:type="dcterms:W3CDTF">2020-08-02T16:48:43Z</dcterms:created>
  <dcterms:modified xsi:type="dcterms:W3CDTF">2020-08-02T17:50:11Z</dcterms:modified>
</cp:coreProperties>
</file>