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codeName="{54D0D2CB-4C12-4D6E-6EDF-ACB5E8E520A3}"/>
  <workbookPr codeName="ThisWorkbook" defaultThemeVersion="166925"/>
  <mc:AlternateContent xmlns:mc="http://schemas.openxmlformats.org/markup-compatibility/2006">
    <mc:Choice Requires="x15">
      <x15ac:absPath xmlns:x15ac="http://schemas.microsoft.com/office/spreadsheetml/2010/11/ac" url="D:\Documents\_EXC\Contrib\"/>
    </mc:Choice>
  </mc:AlternateContent>
  <xr:revisionPtr revIDLastSave="0" documentId="13_ncr:1_{C8E76219-8D70-4034-B5B2-3C78C1B350AC}" xr6:coauthVersionLast="43" xr6:coauthVersionMax="43" xr10:uidLastSave="{00000000-0000-0000-0000-000000000000}"/>
  <bookViews>
    <workbookView xWindow="-120" yWindow="-120" windowWidth="24240" windowHeight="13290" xr2:uid="{9A3A2591-A5E1-495F-A463-6BE603547B71}"/>
  </bookViews>
  <sheets>
    <sheet name="BD" sheetId="7" r:id="rId1"/>
    <sheet name="Présentation Recap" sheetId="6" state="hidden" r:id="rId2"/>
    <sheet name="Matrice fiche" sheetId="3" state="hidden" r:id="rId3"/>
    <sheet name="Fiche" sheetId="4" r:id="rId4"/>
    <sheet name="Param" sheetId="5" state="hidden" r:id="rId5"/>
    <sheet name="Accueil" sheetId="1" r:id="rId6"/>
  </sheets>
  <definedNames>
    <definedName name="_xlnm._FilterDatabase" localSheetId="0" hidden="1">BD!$B$1:$L$2</definedName>
    <definedName name="_xlnm._FilterDatabase" localSheetId="1" hidden="1">'Présentation Recap'!$B$9:$I$77</definedName>
    <definedName name="PLots">OFFSET(Param!$A$1,1,,COUNTA(Param!$A:$A)-1)</definedName>
    <definedName name="PSites">OFFSET(Param!$D$1,1,,COUNTA(Param!$D:$D)-1)</definedName>
    <definedName name="_xlnm.Print_Area" localSheetId="0">BD!$A$1:$L$2</definedName>
    <definedName name="_xlnm.Print_Area" localSheetId="3">Fiche!$A$1:$L$38</definedName>
    <definedName name="_xlnm.Print_Area" localSheetId="2">'Matrice fiche'!$A$1:$L$41</definedName>
    <definedName name="_xlnm.Print_Area" localSheetId="1">'Présentation Recap'!$B$1:$I$76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 i="4" l="1"/>
  <c r="A6" i="4" l="1"/>
  <c r="K18" i="4"/>
  <c r="A30" i="4"/>
  <c r="G6" i="4"/>
  <c r="C6" i="4"/>
  <c r="K17" i="4"/>
  <c r="A26" i="4"/>
  <c r="F6" i="4"/>
  <c r="B6" i="4"/>
  <c r="A35" i="4"/>
  <c r="D6" i="4"/>
  <c r="H15" i="4"/>
  <c r="A21" i="4"/>
  <c r="E6" i="4"/>
  <c r="A16" i="4"/>
  <c r="B9" i="4"/>
  <c r="E12" i="4"/>
  <c r="E13" i="4"/>
  <c r="E11" i="4"/>
  <c r="B3" i="4"/>
  <c r="I76" i="6"/>
  <c r="H76" i="6"/>
  <c r="G76" i="6"/>
  <c r="E76" i="6"/>
  <c r="R13" i="4"/>
  <c r="R12" i="4"/>
  <c r="R11" i="4"/>
  <c r="R10" i="4"/>
  <c r="R15" i="4" s="1"/>
  <c r="K18" i="3"/>
  <c r="K19" i="3" s="1"/>
  <c r="K21" i="3" s="1"/>
  <c r="E9" i="3"/>
  <c r="L2" i="3"/>
  <c r="I153" i="6" l="1"/>
  <c r="E142" i="6"/>
  <c r="E145" i="6"/>
  <c r="E148" i="6"/>
  <c r="E150" i="6"/>
  <c r="E153" i="6"/>
  <c r="G140" i="6"/>
  <c r="G141" i="6"/>
  <c r="G142" i="6"/>
  <c r="G143" i="6"/>
  <c r="G144" i="6"/>
  <c r="G145" i="6"/>
  <c r="G146" i="6"/>
  <c r="G147" i="6"/>
  <c r="G148" i="6"/>
  <c r="G149" i="6"/>
  <c r="G150" i="6"/>
  <c r="G151" i="6"/>
  <c r="G152" i="6"/>
  <c r="G153" i="6"/>
  <c r="E140" i="6"/>
  <c r="E143" i="6"/>
  <c r="E146" i="6"/>
  <c r="E149" i="6"/>
  <c r="E152" i="6"/>
  <c r="H140" i="6"/>
  <c r="H141" i="6"/>
  <c r="H142" i="6"/>
  <c r="H143" i="6"/>
  <c r="H144" i="6"/>
  <c r="H145" i="6"/>
  <c r="H146" i="6"/>
  <c r="H147" i="6"/>
  <c r="H148" i="6"/>
  <c r="H149" i="6"/>
  <c r="H150" i="6"/>
  <c r="H151" i="6"/>
  <c r="H152" i="6"/>
  <c r="H153" i="6"/>
  <c r="E141" i="6"/>
  <c r="E144" i="6"/>
  <c r="E147" i="6"/>
  <c r="E151" i="6"/>
  <c r="I140" i="6"/>
  <c r="I141" i="6"/>
  <c r="I142" i="6"/>
  <c r="I143" i="6"/>
  <c r="I144" i="6"/>
  <c r="I145" i="6"/>
  <c r="I146" i="6"/>
  <c r="I147" i="6"/>
  <c r="I148" i="6"/>
  <c r="I149" i="6"/>
  <c r="I150" i="6"/>
  <c r="I151" i="6"/>
  <c r="I152" i="6"/>
  <c r="K10" i="4"/>
  <c r="J10" i="4" s="1"/>
  <c r="K12" i="4"/>
  <c r="E125" i="6" l="1"/>
  <c r="E131" i="6"/>
  <c r="E130" i="6"/>
  <c r="E129" i="6"/>
  <c r="E121" i="6"/>
  <c r="E156" i="6"/>
  <c r="D125" i="6" s="1"/>
  <c r="I156" i="6"/>
  <c r="E132" i="6"/>
  <c r="E127" i="6"/>
  <c r="G156" i="6"/>
  <c r="E126" i="6"/>
  <c r="E133" i="6"/>
  <c r="E122" i="6"/>
  <c r="E128" i="6"/>
  <c r="H156" i="6"/>
  <c r="E124" i="6"/>
  <c r="E134" i="6"/>
  <c r="E123" i="6"/>
  <c r="D134" i="6" l="1"/>
  <c r="D131" i="6"/>
  <c r="D127" i="6"/>
  <c r="D126" i="6"/>
  <c r="D123" i="6"/>
  <c r="D124" i="6"/>
  <c r="D122" i="6"/>
  <c r="D129" i="6"/>
  <c r="D132" i="6"/>
  <c r="D130" i="6"/>
  <c r="D128" i="6"/>
  <c r="D133" i="6"/>
  <c r="D121" i="6"/>
</calcChain>
</file>

<file path=xl/sharedStrings.xml><?xml version="1.0" encoding="utf-8"?>
<sst xmlns="http://schemas.openxmlformats.org/spreadsheetml/2006/main" count="257" uniqueCount="168">
  <si>
    <t>lien bredeche</t>
  </si>
  <si>
    <t>TRAVAUX - GER N° :</t>
  </si>
  <si>
    <t>Objet :</t>
  </si>
  <si>
    <t>Fiche N°</t>
  </si>
  <si>
    <t>Date</t>
  </si>
  <si>
    <t>Imputation</t>
  </si>
  <si>
    <t>Type</t>
  </si>
  <si>
    <t>Priorité/année</t>
  </si>
  <si>
    <t>OS</t>
  </si>
  <si>
    <t>Etat</t>
  </si>
  <si>
    <t>GER</t>
  </si>
  <si>
    <r>
      <t>CONSTAT</t>
    </r>
    <r>
      <rPr>
        <sz val="10"/>
        <rFont val="Arial"/>
        <family val="2"/>
      </rPr>
      <t xml:space="preserve"> :</t>
    </r>
  </si>
  <si>
    <t>BUDGET</t>
  </si>
  <si>
    <t>•  La fermeture de la porte en bois se fait manuellement. Obligation de respecter une tempo de 30 secondes avant fermeture.
Dysfonctionnements de fermeture répétitifs</t>
  </si>
  <si>
    <t>Libellé</t>
  </si>
  <si>
    <t>N</t>
  </si>
  <si>
    <t>PU</t>
  </si>
  <si>
    <t>Estimé</t>
  </si>
  <si>
    <t>Accepté</t>
  </si>
  <si>
    <t>Travaux</t>
  </si>
  <si>
    <r>
      <t>RISQUES A MOYEN TERME</t>
    </r>
    <r>
      <rPr>
        <sz val="10"/>
        <rFont val="Arial"/>
        <family val="2"/>
      </rPr>
      <t xml:space="preserve"> :</t>
    </r>
  </si>
  <si>
    <t>Total HT</t>
  </si>
  <si>
    <t>•  La porte ne se ferme plus</t>
  </si>
  <si>
    <t>Ingénierie et pilotage</t>
  </si>
  <si>
    <t>Total général HT</t>
  </si>
  <si>
    <r>
      <t>ORIGINE</t>
    </r>
    <r>
      <rPr>
        <sz val="10"/>
        <rFont val="Arial"/>
        <family val="2"/>
      </rPr>
      <t xml:space="preserve"> :</t>
    </r>
  </si>
  <si>
    <t>DEPENSES REALISEES</t>
  </si>
  <si>
    <t>•  Réhabilitation de l'immeuble</t>
  </si>
  <si>
    <t>Libellés</t>
  </si>
  <si>
    <t>Fournisseur</t>
  </si>
  <si>
    <t>Dates</t>
  </si>
  <si>
    <t>Montant HT</t>
  </si>
  <si>
    <r>
      <t>MESURES CONSERVATOIRES</t>
    </r>
    <r>
      <rPr>
        <sz val="10"/>
        <rFont val="Arial"/>
        <family val="2"/>
      </rPr>
      <t xml:space="preserve"> :</t>
    </r>
  </si>
  <si>
    <t>•  Aucune</t>
  </si>
  <si>
    <r>
      <t>DESCRIPTION DES TRAVAUX</t>
    </r>
    <r>
      <rPr>
        <sz val="10"/>
        <rFont val="Arial"/>
        <family val="2"/>
      </rPr>
      <t xml:space="preserve"> :</t>
    </r>
  </si>
  <si>
    <t>•  Mise en place d'une ouverture automatique motorisée</t>
  </si>
  <si>
    <r>
      <t>OBSERVATIONS</t>
    </r>
    <r>
      <rPr>
        <sz val="10"/>
        <rFont val="Arial"/>
        <family val="2"/>
      </rPr>
      <t xml:space="preserve"> :</t>
    </r>
  </si>
  <si>
    <t xml:space="preserve">•  </t>
  </si>
  <si>
    <t>Version travaux_GER n° :</t>
  </si>
  <si>
    <t>Localisation</t>
  </si>
  <si>
    <t>Site</t>
  </si>
  <si>
    <t>Quantité</t>
  </si>
  <si>
    <t>Devis ST</t>
  </si>
  <si>
    <t>MO</t>
  </si>
  <si>
    <t>Coef</t>
  </si>
  <si>
    <t xml:space="preserve">Total </t>
  </si>
  <si>
    <t>XXX</t>
  </si>
  <si>
    <t>0</t>
  </si>
  <si>
    <t xml:space="preserve">Constat interne </t>
  </si>
  <si>
    <t>Constat sous-traitant</t>
  </si>
  <si>
    <t>Constat Administration Pénitentiaire</t>
  </si>
  <si>
    <r>
      <rPr>
        <b/>
        <sz val="10"/>
        <rFont val="Arial"/>
        <family val="2"/>
      </rPr>
      <t xml:space="preserve">PRECONISATIONS CONSTRUCTEUR </t>
    </r>
    <r>
      <rPr>
        <sz val="10"/>
        <rFont val="Arial"/>
        <family val="2"/>
      </rPr>
      <t>:</t>
    </r>
  </si>
  <si>
    <t>RISQUES A MOYEN TERME :</t>
  </si>
  <si>
    <t>Total</t>
  </si>
  <si>
    <t>Durée de vie théorique de l'équipement en place</t>
  </si>
  <si>
    <t>Durée de vie résiduelle du nouvel équipement</t>
  </si>
  <si>
    <t>ORIGINE :</t>
  </si>
  <si>
    <t>MESURES CONSERVATOIRES :</t>
  </si>
  <si>
    <t>DESCRIPTION DES TRAVAUX :</t>
  </si>
  <si>
    <t/>
  </si>
  <si>
    <t>JJ</t>
  </si>
  <si>
    <t>ASC</t>
  </si>
  <si>
    <t>COR</t>
  </si>
  <si>
    <t>CFO</t>
  </si>
  <si>
    <t>BEZ</t>
  </si>
  <si>
    <t>CVC</t>
  </si>
  <si>
    <t>ROA</t>
  </si>
  <si>
    <t>ESA</t>
  </si>
  <si>
    <t>NAN</t>
  </si>
  <si>
    <t>ESP</t>
  </si>
  <si>
    <t>EVE</t>
  </si>
  <si>
    <t>LFI</t>
  </si>
  <si>
    <t>MCO</t>
  </si>
  <si>
    <t>MIE</t>
  </si>
  <si>
    <t>MOB</t>
  </si>
  <si>
    <t>PSA</t>
  </si>
  <si>
    <t>SIN</t>
  </si>
  <si>
    <t>SOV</t>
  </si>
  <si>
    <t>G.E.R. (Gros Entretien Renouvellement) - Corbas - Prévisionnel 2019-2022</t>
  </si>
  <si>
    <t>N°</t>
  </si>
  <si>
    <t>Objet</t>
  </si>
  <si>
    <t>Lot</t>
  </si>
  <si>
    <t>2019 Budget HT prévisionnel</t>
  </si>
  <si>
    <t>Échéance travaux
2019</t>
  </si>
  <si>
    <t>Fait</t>
  </si>
  <si>
    <t>Autres Prestations à prévoir pour les années 2020 à 2022</t>
  </si>
  <si>
    <t>Total € HT :</t>
  </si>
  <si>
    <t>Commentaires</t>
  </si>
  <si>
    <t>Ascenseurs</t>
  </si>
  <si>
    <t>Selon analyse ascensoriste</t>
  </si>
  <si>
    <t>Courants Forts / Electricité</t>
  </si>
  <si>
    <t>Principalement renouvellement de luminaires</t>
  </si>
  <si>
    <t>Chauffage Ventilation Climatisation et Désenfumage</t>
  </si>
  <si>
    <t>Montant important pour le renouvellement des multisplits de tous les bâtiments</t>
  </si>
  <si>
    <t>Equipements de Sûreté Active</t>
  </si>
  <si>
    <t>Migration des API et Motorolas, renouvellement de la GSA, de la biométrie et du contrôle d'accès</t>
  </si>
  <si>
    <t>Equipements de Sûreté Passive</t>
  </si>
  <si>
    <t>Interventions sur grilles et portes métalliques</t>
  </si>
  <si>
    <t>Espaces Verts</t>
  </si>
  <si>
    <t>Terrassement au pied des barrières hyperfréquences</t>
  </si>
  <si>
    <t>GDE</t>
  </si>
  <si>
    <t>Gestion Déléguée</t>
  </si>
  <si>
    <t>Compacteur</t>
  </si>
  <si>
    <t>Lots de Finitions Intérieures</t>
  </si>
  <si>
    <t>Plan peinture proposé : Postes protégés + zones à définir avec l'établissement</t>
  </si>
  <si>
    <t>Moyens de Communication</t>
  </si>
  <si>
    <t>Remplacement total des DECT</t>
  </si>
  <si>
    <t>Menuiseries intérieures et extérieures (hors sûreté passive)</t>
  </si>
  <si>
    <t>Mobilier</t>
  </si>
  <si>
    <t>Budget pour renouvellement de mobilier</t>
  </si>
  <si>
    <t>Pomberie et Appareils Sanitaires</t>
  </si>
  <si>
    <t>Renouvellements de 3 ballons ECS + pompes de bouclage</t>
  </si>
  <si>
    <t>Sécurité Incendie</t>
  </si>
  <si>
    <t>Renouvellement de 200 BAES</t>
  </si>
  <si>
    <t>Second Œuvre</t>
  </si>
  <si>
    <t>reprises fissures dans enrobés</t>
  </si>
  <si>
    <t>Récap par lot</t>
  </si>
  <si>
    <t>Prévisionnel</t>
  </si>
  <si>
    <t>Travaux engagés - commande passée</t>
  </si>
  <si>
    <t>Travaux à engager en 2020</t>
  </si>
  <si>
    <t>Travaux réalisés - dossier ou sous-dossier facturé</t>
  </si>
  <si>
    <t>Dossier comportant plusieurs sous-dossiers</t>
  </si>
  <si>
    <t>Travaux non réalisés en 2019</t>
  </si>
  <si>
    <t xml:space="preserve">CUMUL €HT* </t>
  </si>
  <si>
    <t>SITE</t>
  </si>
  <si>
    <t>N° FICHE</t>
  </si>
  <si>
    <t>DATE</t>
  </si>
  <si>
    <t>IMPUTATION</t>
  </si>
  <si>
    <t>LOCALISATION</t>
  </si>
  <si>
    <t>TYPE</t>
  </si>
  <si>
    <t>ANNEE</t>
  </si>
  <si>
    <t>CONSTAT INTERNE</t>
  </si>
  <si>
    <t>CONSTAT SOUS-TRAITANT</t>
  </si>
  <si>
    <t>CONSTAT ADMINISTRATION</t>
  </si>
  <si>
    <t xml:space="preserve">CONSTAT </t>
  </si>
  <si>
    <t>RISQUES A MOYEN TERME</t>
  </si>
  <si>
    <t>ORIGINE</t>
  </si>
  <si>
    <t>MESURES CONSERVATOIRES</t>
  </si>
  <si>
    <t>DESCRIPTION DES TRAVAUX</t>
  </si>
  <si>
    <t>OBSERVATIONS</t>
  </si>
  <si>
    <t>PRECONISATION CONSTRUCTEUR</t>
  </si>
  <si>
    <t xml:space="preserve">DUREE DE VIE THEORIQUE </t>
  </si>
  <si>
    <t xml:space="preserve">DUREE DE VIE NOUVEL EQUIPEMENT </t>
  </si>
  <si>
    <t>IMAGE</t>
  </si>
  <si>
    <t>2019 Budget HT prévisionnel DISP du 19/02/2019</t>
  </si>
  <si>
    <t>2019 Budget en cours</t>
  </si>
  <si>
    <t>Commentaires plan GER 2019</t>
  </si>
  <si>
    <t>Demande d'implication</t>
  </si>
  <si>
    <t>Charge de travail</t>
  </si>
  <si>
    <t>Échéance</t>
  </si>
  <si>
    <t>CCCCCCC</t>
  </si>
  <si>
    <t>01</t>
  </si>
  <si>
    <t>Lots</t>
  </si>
  <si>
    <t>iD</t>
  </si>
  <si>
    <t xml:space="preserve">
2019</t>
  </si>
  <si>
    <t>2 020</t>
  </si>
  <si>
    <t>2 021</t>
  </si>
  <si>
    <t>2 022</t>
  </si>
  <si>
    <t>COR_01_19</t>
  </si>
  <si>
    <t>Galopin</t>
  </si>
  <si>
    <t>Sites</t>
  </si>
  <si>
    <t>bidon</t>
  </si>
  <si>
    <t xml:space="preserve">Lorem ipsum dolor sit amet, consectetur adipiscing elit, sed do eiusmod tempor incididunt ut labore et dolore magna aliqua. </t>
  </si>
  <si>
    <t xml:space="preserve">Ut enim ad minim veniam, quis nostrud exercitation ullamco laboris nisi ut aliquip ex ea commodo consequat. </t>
  </si>
  <si>
    <t xml:space="preserve">Duis aute irure dolor in reprehenderit in voluptate velit esse cillum dolore eu fugiat nulla pariatur. </t>
  </si>
  <si>
    <t>Excepteur sint occaecat cupidatat non proident, sunt in culpa qui officia deserunt mollit anim id est laborum.</t>
  </si>
  <si>
    <t>At vero eos et accusamus et iusto odio dignissimos ducimus qui blanditiis praesentium voluptatum deleniti atque corrupti quos dolores et quas molestias excepturi sint occaecati cupiditate non provident, similique sunt in culpa qui officia deserunt mollitia animi, id est laborum et dolorum fuga.</t>
  </si>
  <si>
    <t>Itaque earum rerum hic tenetur a sapiente delectus, ut aut reiciendis voluptatibus maiores alias consequatur aut perferendis doloribus asperiores repellat.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</si>
</sst>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0.00\ &quot;€&quot;;[Red]\-#,##0.00\ &quot;€&quot;"/>
    <numFmt numFmtId="164" formatCode="#,##0.00&quot;   &quot;"/>
    <numFmt numFmtId="165" formatCode="00"/>
    <numFmt numFmtId="166" formatCode="0&quot; &quot;%"/>
    <numFmt numFmtId="167" formatCode="d/m/yy"/>
    <numFmt numFmtId="168" formatCode="#,##0\ [$€-1]"/>
    <numFmt numFmtId="169" formatCode="#,##0\ &quot;€&quot;"/>
    <numFmt numFmtId="170" formatCode="0;\-0;;@"/>
    <numFmt numFmtId="171" formatCode="#,##0\ &quot;€&quot;;\-0;;@"/>
    <numFmt numFmtId="172" formatCode="#,##0.00\ &quot;€&quot;"/>
    <numFmt numFmtId="173" formatCode="_-* #,##0.00\ _F_-;\-* #,##0.00\ _F_-;_-* &quot;-&quot;??\ _F_-;_-@_-"/>
    <numFmt numFmtId="174" formatCode="_-* #,##0\ _F_-;\-* #,##0\ _F_-;_-* &quot;-&quot;??\ _F_-;_-@_-"/>
    <numFmt numFmtId="175" formatCode="_-* #,##0.00\ _€_-;\-* #,##0.00\ _€_-;_-* &quot;-&quot;??\ _€_-;_-@_-"/>
    <numFmt numFmtId="176" formatCode="[$-40C]mmm\-yy;@"/>
    <numFmt numFmtId="177" formatCode=";;"/>
    <numFmt numFmtId="178" formatCode="\R000"/>
  </numFmts>
  <fonts count="18" x14ac:knownFonts="1">
    <font>
      <sz val="11"/>
      <color theme="1"/>
      <name val="Calibri"/>
      <family val="2"/>
      <scheme val="minor"/>
    </font>
    <font>
      <sz val="11"/>
      <color theme="1"/>
      <name val="Calibri"/>
      <family val="2"/>
      <scheme val="minor"/>
    </font>
    <font>
      <u/>
      <sz val="11"/>
      <color theme="10"/>
      <name val="Calibri"/>
      <family val="2"/>
      <scheme val="minor"/>
    </font>
    <font>
      <sz val="10"/>
      <name val="Arial"/>
    </font>
    <font>
      <b/>
      <sz val="10"/>
      <name val="Arial"/>
      <family val="2"/>
    </font>
    <font>
      <sz val="10"/>
      <name val="Arial"/>
      <family val="2"/>
    </font>
    <font>
      <b/>
      <sz val="12"/>
      <name val="Arial"/>
      <family val="2"/>
    </font>
    <font>
      <sz val="8"/>
      <name val="Arial"/>
      <family val="2"/>
    </font>
    <font>
      <sz val="9"/>
      <name val="Arial"/>
      <family val="2"/>
    </font>
    <font>
      <sz val="10"/>
      <name val="Calibri"/>
      <family val="2"/>
    </font>
    <font>
      <b/>
      <sz val="11"/>
      <name val="Arial"/>
      <family val="2"/>
    </font>
    <font>
      <sz val="14"/>
      <color theme="1"/>
      <name val="Calibri"/>
      <family val="2"/>
      <scheme val="minor"/>
    </font>
    <font>
      <b/>
      <sz val="14"/>
      <name val="Arial"/>
      <family val="2"/>
    </font>
    <font>
      <i/>
      <sz val="10"/>
      <name val="Arial"/>
      <family val="2"/>
    </font>
    <font>
      <sz val="14"/>
      <name val="Arial"/>
      <family val="2"/>
    </font>
    <font>
      <b/>
      <i/>
      <sz val="10"/>
      <name val="Arial"/>
      <family val="2"/>
    </font>
    <font>
      <b/>
      <sz val="9"/>
      <name val="Arial"/>
      <family val="2"/>
    </font>
    <font>
      <sz val="9"/>
      <color theme="1"/>
      <name val="Arial"/>
      <family val="2"/>
    </font>
  </fonts>
  <fills count="15">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indexed="9"/>
        <bgColor indexed="64"/>
      </patternFill>
    </fill>
    <fill>
      <patternFill patternType="solid">
        <fgColor theme="2" tint="-9.9978637043366805E-2"/>
        <bgColor indexed="64"/>
      </patternFill>
    </fill>
    <fill>
      <patternFill patternType="solid">
        <fgColor indexed="22"/>
        <bgColor indexed="8"/>
      </patternFill>
    </fill>
    <fill>
      <patternFill patternType="solid">
        <fgColor rgb="FFFFC000"/>
        <bgColor indexed="64"/>
      </patternFill>
    </fill>
    <fill>
      <patternFill patternType="solid">
        <fgColor indexed="40"/>
        <bgColor indexed="64"/>
      </patternFill>
    </fill>
    <fill>
      <patternFill patternType="solid">
        <fgColor rgb="FFFFFF00"/>
        <bgColor indexed="64"/>
      </patternFill>
    </fill>
    <fill>
      <patternFill patternType="solid">
        <fgColor indexed="57"/>
        <bgColor indexed="64"/>
      </patternFill>
    </fill>
    <fill>
      <patternFill patternType="solid">
        <fgColor rgb="FF00B0F0"/>
        <bgColor indexed="64"/>
      </patternFill>
    </fill>
    <fill>
      <patternFill patternType="solid">
        <fgColor theme="5" tint="-0.499984740745262"/>
        <bgColor indexed="64"/>
      </patternFill>
    </fill>
    <fill>
      <patternFill patternType="solid">
        <fgColor theme="4" tint="0.79998168889431442"/>
        <bgColor theme="4" tint="0.79998168889431442"/>
      </patternFill>
    </fill>
    <fill>
      <patternFill patternType="solid">
        <fgColor theme="4"/>
        <bgColor theme="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style="thin">
        <color indexed="64"/>
      </right>
      <top style="dotted">
        <color indexed="64"/>
      </top>
      <bottom/>
      <diagonal/>
    </border>
    <border>
      <left/>
      <right style="dotted">
        <color indexed="64"/>
      </right>
      <top/>
      <bottom/>
      <diagonal/>
    </border>
    <border>
      <left style="dotted">
        <color indexed="64"/>
      </left>
      <right style="thin">
        <color indexed="64"/>
      </right>
      <top/>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right style="thin">
        <color indexed="64"/>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s>
  <cellStyleXfs count="9">
    <xf numFmtId="0" fontId="0" fillId="0" borderId="0"/>
    <xf numFmtId="0" fontId="2" fillId="0" borderId="0" applyNumberFormat="0" applyFill="0" applyBorder="0" applyAlignment="0" applyProtection="0"/>
    <xf numFmtId="0" fontId="3" fillId="0" borderId="0" applyFill="0" applyBorder="0" applyProtection="0">
      <alignment horizontal="center" vertical="center"/>
    </xf>
    <xf numFmtId="0" fontId="1" fillId="0" borderId="0"/>
    <xf numFmtId="0" fontId="5" fillId="0" borderId="0" applyFill="0" applyBorder="0" applyProtection="0">
      <alignment horizontal="center" vertical="center"/>
    </xf>
    <xf numFmtId="0" fontId="1" fillId="0" borderId="0"/>
    <xf numFmtId="9" fontId="5" fillId="0" borderId="0" applyFont="0" applyFill="0" applyBorder="0" applyAlignment="0" applyProtection="0"/>
    <xf numFmtId="173" fontId="5" fillId="0" borderId="0" applyFont="0" applyFill="0" applyBorder="0" applyAlignment="0" applyProtection="0"/>
    <xf numFmtId="175" fontId="1" fillId="0" borderId="0" applyFont="0" applyFill="0" applyBorder="0" applyAlignment="0" applyProtection="0"/>
  </cellStyleXfs>
  <cellXfs count="213">
    <xf numFmtId="0" fontId="0" fillId="0" borderId="0" xfId="0"/>
    <xf numFmtId="0" fontId="3" fillId="0" borderId="0" xfId="2">
      <alignment horizontal="center" vertical="center"/>
    </xf>
    <xf numFmtId="164" fontId="3" fillId="0" borderId="0" xfId="2" applyNumberFormat="1" applyAlignment="1">
      <alignment horizontal="right" vertical="center"/>
    </xf>
    <xf numFmtId="0" fontId="4" fillId="2" borderId="0" xfId="2" applyFont="1" applyFill="1" applyAlignment="1">
      <alignment horizontal="center"/>
    </xf>
    <xf numFmtId="0" fontId="4" fillId="2" borderId="0" xfId="2" applyFont="1" applyFill="1" applyAlignment="1">
      <alignment horizontal="right"/>
    </xf>
    <xf numFmtId="164" fontId="4" fillId="2" borderId="0" xfId="2" applyNumberFormat="1" applyFont="1" applyFill="1" applyAlignment="1">
      <alignment horizontal="right"/>
    </xf>
    <xf numFmtId="0" fontId="5" fillId="0" borderId="0" xfId="2" applyFont="1">
      <alignment horizontal="center" vertical="center"/>
    </xf>
    <xf numFmtId="0" fontId="6" fillId="0" borderId="0" xfId="2" applyFont="1" applyAlignment="1">
      <alignment horizontal="center"/>
    </xf>
    <xf numFmtId="0" fontId="6" fillId="0" borderId="0" xfId="2" applyFont="1" applyAlignment="1">
      <alignment horizontal="right"/>
    </xf>
    <xf numFmtId="164" fontId="6" fillId="0" borderId="0" xfId="2" applyNumberFormat="1" applyFont="1" applyAlignment="1">
      <alignment horizontal="right"/>
    </xf>
    <xf numFmtId="0" fontId="4" fillId="0" borderId="1" xfId="2" applyFont="1" applyBorder="1" applyAlignment="1">
      <alignment horizontal="center"/>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3" xfId="2" applyFont="1" applyBorder="1" applyAlignment="1">
      <alignment horizontal="left" vertical="center"/>
    </xf>
    <xf numFmtId="0" fontId="4" fillId="0" borderId="0" xfId="2" applyFont="1" applyAlignment="1">
      <alignment horizontal="left" vertical="center"/>
    </xf>
    <xf numFmtId="0" fontId="4" fillId="2" borderId="4" xfId="2" applyFont="1" applyFill="1" applyBorder="1" applyAlignment="1">
      <alignment horizontal="center"/>
    </xf>
    <xf numFmtId="165" fontId="3" fillId="0" borderId="4" xfId="2" applyNumberFormat="1" applyBorder="1" applyAlignment="1">
      <alignment horizontal="center"/>
    </xf>
    <xf numFmtId="14" fontId="3" fillId="0" borderId="4" xfId="2" applyNumberFormat="1" applyBorder="1" applyAlignment="1">
      <alignment horizontal="center"/>
    </xf>
    <xf numFmtId="0" fontId="3" fillId="0" borderId="4" xfId="2" applyBorder="1" applyAlignment="1">
      <alignment horizontal="center"/>
    </xf>
    <xf numFmtId="0" fontId="5" fillId="2" borderId="4" xfId="2" applyFont="1" applyFill="1" applyBorder="1" applyAlignment="1">
      <alignment horizontal="center"/>
    </xf>
    <xf numFmtId="0" fontId="3" fillId="2" borderId="4" xfId="2" applyFill="1" applyBorder="1" applyAlignment="1">
      <alignment horizontal="center"/>
    </xf>
    <xf numFmtId="164" fontId="3" fillId="2" borderId="4" xfId="2" applyNumberFormat="1" applyFill="1" applyBorder="1" applyAlignment="1">
      <alignment horizontal="center"/>
    </xf>
    <xf numFmtId="0" fontId="5" fillId="0" borderId="4" xfId="2" applyFont="1" applyBorder="1" applyAlignment="1">
      <alignment horizontal="left" vertical="center" wrapText="1" indent="1"/>
    </xf>
    <xf numFmtId="0" fontId="3" fillId="0" borderId="4" xfId="2" applyBorder="1">
      <alignment horizontal="center" vertical="center"/>
    </xf>
    <xf numFmtId="3" fontId="3" fillId="0" borderId="4" xfId="2" applyNumberFormat="1" applyBorder="1">
      <alignment horizontal="center" vertical="center"/>
    </xf>
    <xf numFmtId="164" fontId="3" fillId="0" borderId="4" xfId="2" applyNumberFormat="1" applyBorder="1" applyAlignment="1">
      <alignment horizontal="right" vertical="center"/>
    </xf>
    <xf numFmtId="0" fontId="5" fillId="0" borderId="4" xfId="2" applyFont="1" applyBorder="1" applyAlignment="1">
      <alignment horizontal="left" vertical="center" indent="1"/>
    </xf>
    <xf numFmtId="0" fontId="3" fillId="0" borderId="4" xfId="2" applyBorder="1" applyAlignment="1">
      <alignment horizontal="left" vertical="center" indent="1"/>
    </xf>
    <xf numFmtId="0" fontId="3" fillId="0" borderId="0" xfId="2" applyAlignment="1">
      <alignment horizontal="left" vertical="center" wrapText="1" indent="1"/>
    </xf>
    <xf numFmtId="0" fontId="3" fillId="0" borderId="4" xfId="2" applyBorder="1" applyAlignment="1">
      <alignment horizontal="left" indent="1"/>
    </xf>
    <xf numFmtId="166" fontId="3" fillId="0" borderId="4" xfId="2" applyNumberFormat="1" applyBorder="1">
      <alignment horizontal="center" vertical="center"/>
    </xf>
    <xf numFmtId="0" fontId="7" fillId="2" borderId="4" xfId="2" applyFont="1" applyFill="1" applyBorder="1" applyAlignment="1">
      <alignment horizontal="center"/>
    </xf>
    <xf numFmtId="3" fontId="8" fillId="0" borderId="4" xfId="2" applyNumberFormat="1" applyFont="1" applyBorder="1" applyAlignment="1">
      <alignment horizontal="left" vertical="center" indent="1"/>
    </xf>
    <xf numFmtId="3" fontId="8" fillId="0" borderId="4" xfId="2" applyNumberFormat="1" applyFont="1" applyBorder="1">
      <alignment horizontal="center" vertical="center"/>
    </xf>
    <xf numFmtId="167" fontId="3" fillId="0" borderId="4" xfId="2" applyNumberFormat="1" applyBorder="1" applyAlignment="1">
      <alignment horizontal="center"/>
    </xf>
    <xf numFmtId="3" fontId="3" fillId="0" borderId="0" xfId="2" applyNumberFormat="1">
      <alignment horizontal="center" vertical="center"/>
    </xf>
    <xf numFmtId="0" fontId="4" fillId="3" borderId="0" xfId="2" applyFont="1" applyFill="1" applyAlignment="1">
      <alignment vertical="center"/>
    </xf>
    <xf numFmtId="0" fontId="4" fillId="4" borderId="0" xfId="2" applyFont="1" applyFill="1" applyAlignment="1">
      <alignment horizontal="center"/>
    </xf>
    <xf numFmtId="14" fontId="3" fillId="0" borderId="4" xfId="2" applyNumberFormat="1" applyBorder="1">
      <alignment horizontal="center" vertical="center"/>
    </xf>
    <xf numFmtId="0" fontId="5" fillId="0" borderId="4" xfId="2" applyFont="1" applyBorder="1">
      <alignment horizontal="center" vertical="center"/>
    </xf>
    <xf numFmtId="0" fontId="3" fillId="4" borderId="0" xfId="2" applyFill="1">
      <alignment horizontal="center" vertical="center"/>
    </xf>
    <xf numFmtId="0" fontId="5" fillId="0" borderId="8" xfId="2" applyFont="1" applyBorder="1" applyAlignment="1">
      <alignment horizontal="left" vertical="top" wrapText="1" indent="1"/>
    </xf>
    <xf numFmtId="0" fontId="3" fillId="0" borderId="0" xfId="2" applyAlignment="1">
      <alignment horizontal="left" vertical="top" wrapText="1" indent="1"/>
    </xf>
    <xf numFmtId="0" fontId="3" fillId="0" borderId="9" xfId="2" applyBorder="1" applyAlignment="1">
      <alignment horizontal="left" vertical="top" wrapText="1" indent="1"/>
    </xf>
    <xf numFmtId="164" fontId="4" fillId="2" borderId="4" xfId="2" applyNumberFormat="1" applyFont="1" applyFill="1" applyBorder="1" applyAlignment="1">
      <alignment horizontal="center"/>
    </xf>
    <xf numFmtId="0" fontId="3" fillId="0" borderId="8" xfId="2" applyBorder="1" applyAlignment="1">
      <alignment horizontal="left" vertical="top" wrapText="1" indent="1"/>
    </xf>
    <xf numFmtId="168" fontId="3" fillId="0" borderId="4" xfId="2" applyNumberFormat="1" applyBorder="1" applyAlignment="1">
      <alignment horizontal="right" vertical="center"/>
    </xf>
    <xf numFmtId="0" fontId="5" fillId="0" borderId="13" xfId="2" applyFont="1" applyBorder="1" applyAlignment="1">
      <alignment horizontal="left" vertical="top" indent="1"/>
    </xf>
    <xf numFmtId="0" fontId="5" fillId="0" borderId="14" xfId="2" applyFont="1" applyBorder="1" applyAlignment="1">
      <alignment horizontal="left" vertical="top" indent="1"/>
    </xf>
    <xf numFmtId="0" fontId="5" fillId="0" borderId="15" xfId="2" applyFont="1" applyBorder="1" applyAlignment="1">
      <alignment horizontal="left" vertical="top" wrapText="1" indent="1"/>
    </xf>
    <xf numFmtId="0" fontId="5" fillId="0" borderId="16" xfId="2" applyFont="1" applyBorder="1" applyAlignment="1">
      <alignment horizontal="center" vertical="top" wrapText="1"/>
    </xf>
    <xf numFmtId="0" fontId="5" fillId="0" borderId="8" xfId="2" applyFont="1" applyBorder="1" applyAlignment="1">
      <alignment horizontal="left" vertical="top" indent="1"/>
    </xf>
    <xf numFmtId="0" fontId="5" fillId="0" borderId="0" xfId="2" applyFont="1" applyAlignment="1">
      <alignment horizontal="left" vertical="top" indent="1"/>
    </xf>
    <xf numFmtId="0" fontId="4" fillId="0" borderId="17" xfId="2" applyFont="1" applyBorder="1" applyAlignment="1">
      <alignment horizontal="left" vertical="top" wrapText="1" indent="1"/>
    </xf>
    <xf numFmtId="0" fontId="5" fillId="0" borderId="18" xfId="2" applyFont="1" applyBorder="1" applyAlignment="1">
      <alignment horizontal="center" vertical="center" wrapText="1"/>
    </xf>
    <xf numFmtId="168" fontId="4" fillId="5" borderId="4" xfId="2" applyNumberFormat="1" applyFont="1" applyFill="1" applyBorder="1" applyAlignment="1">
      <alignment horizontal="right" vertical="center"/>
    </xf>
    <xf numFmtId="3" fontId="4" fillId="5" borderId="4" xfId="2" applyNumberFormat="1" applyFont="1" applyFill="1" applyBorder="1">
      <alignment horizontal="center" vertical="center"/>
    </xf>
    <xf numFmtId="0" fontId="5" fillId="0" borderId="10" xfId="2" applyFont="1" applyBorder="1" applyAlignment="1">
      <alignment horizontal="left" vertical="top" indent="1"/>
    </xf>
    <xf numFmtId="0" fontId="5" fillId="0" borderId="11" xfId="2" applyFont="1" applyBorder="1" applyAlignment="1">
      <alignment horizontal="left" vertical="top" indent="1"/>
    </xf>
    <xf numFmtId="0" fontId="5" fillId="0" borderId="19" xfId="2" applyFont="1" applyBorder="1" applyAlignment="1">
      <alignment horizontal="left" vertical="top" wrapText="1" indent="1"/>
    </xf>
    <xf numFmtId="0" fontId="5" fillId="0" borderId="20" xfId="2" applyFont="1" applyBorder="1" applyAlignment="1">
      <alignment horizontal="center" vertical="center" wrapText="1"/>
    </xf>
    <xf numFmtId="0" fontId="3" fillId="0" borderId="0" xfId="2" applyAlignment="1">
      <alignment vertical="center" wrapText="1"/>
    </xf>
    <xf numFmtId="0" fontId="9" fillId="0" borderId="0" xfId="2" applyFont="1">
      <alignment horizontal="center" vertical="center"/>
    </xf>
    <xf numFmtId="0" fontId="5" fillId="0" borderId="13" xfId="2" applyFont="1" applyBorder="1" applyAlignment="1">
      <alignment horizontal="left" vertical="center" indent="1"/>
    </xf>
    <xf numFmtId="0" fontId="3" fillId="0" borderId="14" xfId="2" applyBorder="1" applyAlignment="1">
      <alignment vertical="center"/>
    </xf>
    <xf numFmtId="0" fontId="5" fillId="0" borderId="21" xfId="2" applyFont="1" applyBorder="1" applyAlignment="1">
      <alignment vertical="center"/>
    </xf>
    <xf numFmtId="0" fontId="5" fillId="0" borderId="10" xfId="2" applyFont="1" applyBorder="1" applyAlignment="1">
      <alignment horizontal="left" vertical="center" indent="1"/>
    </xf>
    <xf numFmtId="0" fontId="3" fillId="0" borderId="11" xfId="2" applyBorder="1" applyAlignment="1">
      <alignment vertical="center"/>
    </xf>
    <xf numFmtId="0" fontId="5" fillId="0" borderId="12" xfId="2" applyFont="1" applyBorder="1" applyAlignment="1">
      <alignment vertical="center"/>
    </xf>
    <xf numFmtId="0" fontId="3" fillId="4" borderId="5" xfId="2" applyFill="1" applyBorder="1" applyAlignment="1">
      <alignment horizontal="center"/>
    </xf>
    <xf numFmtId="0" fontId="7" fillId="4" borderId="6" xfId="2" applyFont="1" applyFill="1" applyBorder="1" applyAlignment="1">
      <alignment horizontal="center"/>
    </xf>
    <xf numFmtId="0" fontId="3" fillId="4" borderId="6" xfId="2" applyFill="1" applyBorder="1" applyAlignment="1">
      <alignment horizontal="center"/>
    </xf>
    <xf numFmtId="164" fontId="3" fillId="4" borderId="6" xfId="2" applyNumberFormat="1" applyFill="1" applyBorder="1" applyAlignment="1">
      <alignment horizontal="center"/>
    </xf>
    <xf numFmtId="0" fontId="3" fillId="4" borderId="7" xfId="2" applyFill="1" applyBorder="1" applyAlignment="1">
      <alignment horizontal="center"/>
    </xf>
    <xf numFmtId="0" fontId="3" fillId="0" borderId="8" xfId="2" applyBorder="1">
      <alignment horizontal="center" vertical="center"/>
    </xf>
    <xf numFmtId="0" fontId="3" fillId="0" borderId="9" xfId="2" applyBorder="1">
      <alignment horizontal="center" vertical="center"/>
    </xf>
    <xf numFmtId="3" fontId="8" fillId="4" borderId="8" xfId="2" applyNumberFormat="1" applyFont="1" applyFill="1" applyBorder="1" applyAlignment="1">
      <alignment horizontal="left" vertical="center" indent="1"/>
    </xf>
    <xf numFmtId="3" fontId="8" fillId="4" borderId="0" xfId="2" applyNumberFormat="1" applyFont="1" applyFill="1">
      <alignment horizontal="center" vertical="center"/>
    </xf>
    <xf numFmtId="167" fontId="3" fillId="4" borderId="0" xfId="2" applyNumberFormat="1" applyFill="1" applyAlignment="1">
      <alignment horizontal="center"/>
    </xf>
    <xf numFmtId="164" fontId="3" fillId="4" borderId="0" xfId="2" applyNumberFormat="1" applyFill="1" applyAlignment="1">
      <alignment horizontal="right" vertical="center"/>
    </xf>
    <xf numFmtId="3" fontId="3" fillId="4" borderId="9" xfId="2" applyNumberFormat="1" applyFill="1" applyBorder="1">
      <alignment horizontal="center" vertical="center"/>
    </xf>
    <xf numFmtId="0" fontId="3" fillId="4" borderId="8" xfId="2" applyFill="1" applyBorder="1" applyAlignment="1">
      <alignment horizontal="left" vertical="center" indent="1"/>
    </xf>
    <xf numFmtId="0" fontId="3" fillId="4" borderId="8" xfId="2" applyFill="1" applyBorder="1" applyAlignment="1">
      <alignment horizontal="left" indent="1"/>
    </xf>
    <xf numFmtId="3" fontId="3" fillId="4" borderId="0" xfId="2" applyNumberFormat="1" applyFill="1">
      <alignment horizontal="center" vertical="center"/>
    </xf>
    <xf numFmtId="0" fontId="3" fillId="4" borderId="10" xfId="2" applyFill="1" applyBorder="1" applyAlignment="1">
      <alignment horizontal="left" indent="1"/>
    </xf>
    <xf numFmtId="3" fontId="8" fillId="4" borderId="11" xfId="2" applyNumberFormat="1" applyFont="1" applyFill="1" applyBorder="1">
      <alignment horizontal="center" vertical="center"/>
    </xf>
    <xf numFmtId="3" fontId="3" fillId="4" borderId="11" xfId="2" applyNumberFormat="1" applyFill="1" applyBorder="1">
      <alignment horizontal="center" vertical="center"/>
    </xf>
    <xf numFmtId="164" fontId="3" fillId="4" borderId="11" xfId="2" applyNumberFormat="1" applyFill="1" applyBorder="1" applyAlignment="1">
      <alignment horizontal="right" vertical="center"/>
    </xf>
    <xf numFmtId="3" fontId="3" fillId="4" borderId="12" xfId="2" applyNumberFormat="1" applyFill="1" applyBorder="1">
      <alignment horizontal="center" vertical="center"/>
    </xf>
    <xf numFmtId="3" fontId="5" fillId="0" borderId="0" xfId="4" applyNumberFormat="1">
      <alignment horizontal="center" vertical="center"/>
    </xf>
    <xf numFmtId="3" fontId="5" fillId="0" borderId="0" xfId="2" applyNumberFormat="1" applyFont="1">
      <alignment horizontal="center" vertical="center"/>
    </xf>
    <xf numFmtId="0" fontId="4" fillId="0" borderId="0" xfId="2" applyFont="1" applyAlignment="1">
      <alignment horizontal="center" vertical="center" wrapText="1"/>
    </xf>
    <xf numFmtId="3" fontId="10" fillId="2" borderId="29" xfId="2" applyNumberFormat="1" applyFont="1" applyFill="1" applyBorder="1" applyAlignment="1">
      <alignment horizontal="center" vertical="center" wrapText="1"/>
    </xf>
    <xf numFmtId="3" fontId="10" fillId="2" borderId="22" xfId="2" applyNumberFormat="1" applyFont="1" applyFill="1" applyBorder="1" applyAlignment="1">
      <alignment horizontal="center" vertical="center" wrapText="1"/>
    </xf>
    <xf numFmtId="165" fontId="4" fillId="6" borderId="30" xfId="4" applyNumberFormat="1" applyFont="1" applyFill="1" applyBorder="1">
      <alignment horizontal="center" vertical="center"/>
    </xf>
    <xf numFmtId="0" fontId="13" fillId="0" borderId="31" xfId="2" applyFont="1" applyBorder="1" applyAlignment="1">
      <alignment horizontal="left" vertical="center" wrapText="1" indent="1"/>
    </xf>
    <xf numFmtId="0" fontId="5" fillId="0" borderId="32" xfId="2" applyFont="1" applyBorder="1">
      <alignment horizontal="center" vertical="center"/>
    </xf>
    <xf numFmtId="169" fontId="4" fillId="0" borderId="30" xfId="2" applyNumberFormat="1" applyFont="1" applyBorder="1">
      <alignment horizontal="center" vertical="center"/>
    </xf>
    <xf numFmtId="170" fontId="5" fillId="0" borderId="30" xfId="2" applyNumberFormat="1" applyFont="1" applyBorder="1" applyAlignment="1">
      <alignment horizontal="center" vertical="center" wrapText="1"/>
    </xf>
    <xf numFmtId="171" fontId="4" fillId="0" borderId="30" xfId="2" applyNumberFormat="1" applyFont="1" applyBorder="1">
      <alignment horizontal="center" vertical="center"/>
    </xf>
    <xf numFmtId="170" fontId="5" fillId="3" borderId="30" xfId="2" applyNumberFormat="1" applyFont="1" applyFill="1" applyBorder="1" applyAlignment="1">
      <alignment horizontal="center" vertical="center" wrapText="1"/>
    </xf>
    <xf numFmtId="0" fontId="5" fillId="0" borderId="33" xfId="2" applyFont="1" applyBorder="1">
      <alignment horizontal="center" vertical="center"/>
    </xf>
    <xf numFmtId="172" fontId="5" fillId="0" borderId="30" xfId="2" applyNumberFormat="1" applyFont="1" applyBorder="1" applyAlignment="1">
      <alignment horizontal="center" vertical="center" wrapText="1"/>
    </xf>
    <xf numFmtId="0" fontId="6" fillId="0" borderId="30" xfId="2" applyFont="1" applyBorder="1" applyAlignment="1">
      <alignment horizontal="left" vertical="center" indent="1"/>
    </xf>
    <xf numFmtId="0" fontId="6" fillId="0" borderId="31" xfId="2" applyFont="1" applyBorder="1" applyAlignment="1">
      <alignment horizontal="left" vertical="center" indent="1"/>
    </xf>
    <xf numFmtId="0" fontId="5" fillId="0" borderId="34" xfId="2" applyFont="1" applyBorder="1">
      <alignment horizontal="center" vertical="center"/>
    </xf>
    <xf numFmtId="0" fontId="13" fillId="0" borderId="30" xfId="2" applyFont="1" applyBorder="1" applyAlignment="1">
      <alignment horizontal="left" vertical="center" wrapText="1" indent="1"/>
    </xf>
    <xf numFmtId="165" fontId="4" fillId="6" borderId="31" xfId="4" applyNumberFormat="1" applyFont="1" applyFill="1" applyBorder="1">
      <alignment horizontal="center" vertical="center"/>
    </xf>
    <xf numFmtId="169" fontId="4" fillId="0" borderId="31" xfId="2" applyNumberFormat="1" applyFont="1" applyBorder="1">
      <alignment horizontal="center" vertical="center"/>
    </xf>
    <xf numFmtId="172" fontId="5" fillId="0" borderId="31" xfId="2" applyNumberFormat="1" applyFont="1" applyBorder="1" applyAlignment="1">
      <alignment horizontal="center" vertical="center" wrapText="1"/>
    </xf>
    <xf numFmtId="0" fontId="4" fillId="2" borderId="29" xfId="2" applyFont="1" applyFill="1" applyBorder="1">
      <alignment horizontal="center" vertical="center"/>
    </xf>
    <xf numFmtId="0" fontId="4" fillId="2" borderId="29" xfId="2" applyFont="1" applyFill="1" applyBorder="1" applyAlignment="1">
      <alignment horizontal="right" vertical="center"/>
    </xf>
    <xf numFmtId="0" fontId="4" fillId="2" borderId="23" xfId="2" applyFont="1" applyFill="1" applyBorder="1">
      <alignment horizontal="center" vertical="center"/>
    </xf>
    <xf numFmtId="169" fontId="4" fillId="2" borderId="29" xfId="2" applyNumberFormat="1" applyFont="1" applyFill="1" applyBorder="1">
      <alignment horizontal="center" vertical="center"/>
    </xf>
    <xf numFmtId="0" fontId="5" fillId="0" borderId="0" xfId="2" applyFont="1" applyAlignment="1">
      <alignment horizontal="left" vertical="center"/>
    </xf>
    <xf numFmtId="0" fontId="14" fillId="0" borderId="0" xfId="2" applyFont="1" applyAlignment="1">
      <alignment horizontal="left" vertical="center"/>
    </xf>
    <xf numFmtId="0" fontId="11" fillId="0" borderId="0" xfId="5" applyFont="1" applyAlignment="1">
      <alignment horizontal="left" wrapText="1"/>
    </xf>
    <xf numFmtId="9" fontId="14" fillId="0" borderId="0" xfId="6" applyFont="1" applyAlignment="1">
      <alignment horizontal="right" vertical="center"/>
    </xf>
    <xf numFmtId="174" fontId="14" fillId="0" borderId="0" xfId="7" applyNumberFormat="1" applyFont="1" applyAlignment="1">
      <alignment horizontal="right" vertical="center"/>
    </xf>
    <xf numFmtId="0" fontId="1" fillId="0" borderId="0" xfId="5" applyAlignment="1">
      <alignment wrapText="1"/>
    </xf>
    <xf numFmtId="0" fontId="1" fillId="0" borderId="0" xfId="5"/>
    <xf numFmtId="8" fontId="1" fillId="0" borderId="0" xfId="8" applyNumberFormat="1"/>
    <xf numFmtId="8" fontId="1" fillId="0" borderId="0" xfId="5" applyNumberFormat="1"/>
    <xf numFmtId="0" fontId="5" fillId="0" borderId="0" xfId="2" applyFont="1" applyBorder="1">
      <alignment horizontal="center" vertical="center"/>
    </xf>
    <xf numFmtId="3" fontId="5" fillId="0" borderId="0" xfId="2" applyNumberFormat="1" applyFont="1" applyBorder="1">
      <alignment horizontal="center" vertical="center"/>
    </xf>
    <xf numFmtId="0" fontId="5" fillId="0" borderId="0" xfId="2" applyFont="1" applyBorder="1" applyAlignment="1">
      <alignment horizontal="center" vertical="center" wrapText="1"/>
    </xf>
    <xf numFmtId="3" fontId="4" fillId="2" borderId="0" xfId="2" applyNumberFormat="1" applyFont="1" applyFill="1" applyBorder="1" applyAlignment="1">
      <alignment horizontal="center" wrapText="1"/>
    </xf>
    <xf numFmtId="0" fontId="4" fillId="11" borderId="0" xfId="2" applyFont="1" applyFill="1" applyBorder="1" applyAlignment="1">
      <alignment horizontal="center" wrapText="1"/>
    </xf>
    <xf numFmtId="0" fontId="5" fillId="0" borderId="0" xfId="2" applyFont="1" applyBorder="1" applyAlignment="1">
      <alignment horizontal="center"/>
    </xf>
    <xf numFmtId="0" fontId="4" fillId="2" borderId="0" xfId="2" applyFont="1" applyFill="1" applyBorder="1" applyAlignment="1">
      <alignment horizontal="center"/>
    </xf>
    <xf numFmtId="0" fontId="4" fillId="9" borderId="0" xfId="2" applyFont="1" applyFill="1" applyBorder="1" applyAlignment="1">
      <alignment horizontal="center"/>
    </xf>
    <xf numFmtId="0" fontId="4" fillId="9" borderId="0" xfId="2" applyFont="1" applyFill="1" applyBorder="1" applyAlignment="1">
      <alignment horizontal="center" wrapText="1"/>
    </xf>
    <xf numFmtId="165" fontId="4" fillId="0" borderId="0" xfId="4" applyNumberFormat="1" applyFont="1" applyFill="1" applyBorder="1">
      <alignment horizontal="center" vertical="center"/>
    </xf>
    <xf numFmtId="169" fontId="4" fillId="0" borderId="0" xfId="2" applyNumberFormat="1" applyFont="1" applyFill="1" applyBorder="1" applyProtection="1">
      <alignment horizontal="center" vertical="center"/>
      <protection locked="0"/>
    </xf>
    <xf numFmtId="0" fontId="4" fillId="0" borderId="0" xfId="2" applyFont="1" applyFill="1" applyBorder="1">
      <alignment horizontal="center" vertical="center"/>
    </xf>
    <xf numFmtId="0" fontId="15" fillId="0" borderId="0" xfId="2" applyFont="1" applyFill="1" applyBorder="1" applyAlignment="1">
      <alignment horizontal="left" vertical="center" indent="1"/>
    </xf>
    <xf numFmtId="172" fontId="4" fillId="0" borderId="0" xfId="2" applyNumberFormat="1" applyFont="1" applyFill="1" applyBorder="1" applyProtection="1">
      <alignment horizontal="center" vertical="center"/>
      <protection locked="0"/>
    </xf>
    <xf numFmtId="172" fontId="4" fillId="0" borderId="0" xfId="2" applyNumberFormat="1" applyFont="1" applyFill="1" applyBorder="1" applyAlignment="1" applyProtection="1">
      <alignment horizontal="center" vertical="center" wrapText="1"/>
      <protection locked="0"/>
    </xf>
    <xf numFmtId="176" fontId="4" fillId="0" borderId="0" xfId="2" applyNumberFormat="1" applyFont="1" applyFill="1" applyBorder="1" applyAlignment="1" applyProtection="1">
      <alignment horizontal="center" vertical="center" wrapText="1"/>
      <protection locked="0"/>
    </xf>
    <xf numFmtId="14" fontId="4" fillId="0" borderId="0" xfId="2" applyNumberFormat="1" applyFont="1" applyFill="1" applyBorder="1">
      <alignment horizontal="center" vertical="center"/>
    </xf>
    <xf numFmtId="0" fontId="2" fillId="12" borderId="0" xfId="1" applyFill="1"/>
    <xf numFmtId="0" fontId="0" fillId="12" borderId="0" xfId="0" applyFill="1"/>
    <xf numFmtId="0" fontId="4" fillId="3" borderId="0" xfId="2" applyNumberFormat="1" applyFont="1" applyFill="1" applyAlignment="1">
      <alignment vertical="center"/>
    </xf>
    <xf numFmtId="177" fontId="4" fillId="3" borderId="0" xfId="2" applyNumberFormat="1" applyFont="1" applyFill="1" applyAlignment="1">
      <alignment vertical="center"/>
    </xf>
    <xf numFmtId="0" fontId="16" fillId="14" borderId="38" xfId="2" applyNumberFormat="1" applyFont="1" applyFill="1" applyBorder="1" applyAlignment="1">
      <alignment horizontal="center" vertical="center"/>
    </xf>
    <xf numFmtId="0" fontId="16" fillId="14" borderId="39" xfId="2" applyNumberFormat="1" applyFont="1" applyFill="1" applyBorder="1" applyAlignment="1">
      <alignment horizontal="center" vertical="center"/>
    </xf>
    <xf numFmtId="0" fontId="8" fillId="0" borderId="0" xfId="2" applyFont="1" applyAlignment="1">
      <alignment horizontal="left" vertical="center"/>
    </xf>
    <xf numFmtId="0" fontId="16" fillId="14" borderId="40" xfId="2" applyNumberFormat="1" applyFont="1" applyFill="1" applyBorder="1" applyAlignment="1">
      <alignment horizontal="center" vertical="center"/>
    </xf>
    <xf numFmtId="0" fontId="8" fillId="0" borderId="0" xfId="2" applyFont="1">
      <alignment horizontal="center" vertical="center"/>
    </xf>
    <xf numFmtId="0" fontId="8" fillId="7" borderId="0" xfId="2" applyFont="1" applyFill="1" applyAlignment="1">
      <alignment vertical="center"/>
    </xf>
    <xf numFmtId="0" fontId="17" fillId="13" borderId="38" xfId="3" applyNumberFormat="1" applyFont="1" applyFill="1" applyBorder="1" applyAlignment="1">
      <alignment horizontal="left" wrapText="1"/>
    </xf>
    <xf numFmtId="0" fontId="8" fillId="13" borderId="39" xfId="2" applyNumberFormat="1" applyFont="1" applyFill="1" applyBorder="1" applyAlignment="1">
      <alignment horizontal="left" vertical="center"/>
    </xf>
    <xf numFmtId="0" fontId="8" fillId="13" borderId="40" xfId="2" applyNumberFormat="1" applyFont="1" applyFill="1" applyBorder="1" applyAlignment="1">
      <alignment horizontal="center" vertical="center"/>
    </xf>
    <xf numFmtId="0" fontId="8" fillId="8" borderId="0" xfId="2" applyFont="1" applyFill="1" applyAlignment="1">
      <alignment vertical="center"/>
    </xf>
    <xf numFmtId="0" fontId="17" fillId="0" borderId="38" xfId="3" applyNumberFormat="1" applyFont="1" applyBorder="1" applyAlignment="1">
      <alignment horizontal="left" wrapText="1"/>
    </xf>
    <xf numFmtId="0" fontId="8" fillId="0" borderId="39" xfId="2" applyNumberFormat="1" applyFont="1" applyBorder="1" applyAlignment="1">
      <alignment horizontal="left" vertical="center"/>
    </xf>
    <xf numFmtId="0" fontId="8" fillId="0" borderId="40" xfId="2" applyNumberFormat="1" applyFont="1" applyBorder="1" applyAlignment="1">
      <alignment horizontal="center" vertical="center"/>
    </xf>
    <xf numFmtId="0" fontId="8" fillId="9" borderId="0" xfId="2" applyFont="1" applyFill="1" applyAlignment="1">
      <alignment vertical="center"/>
    </xf>
    <xf numFmtId="3" fontId="8" fillId="0" borderId="0" xfId="4" applyNumberFormat="1" applyFont="1">
      <alignment horizontal="center" vertical="center"/>
    </xf>
    <xf numFmtId="3" fontId="8" fillId="10" borderId="0" xfId="4" applyNumberFormat="1" applyFont="1" applyFill="1" applyAlignment="1">
      <alignment vertical="center"/>
    </xf>
    <xf numFmtId="0" fontId="8" fillId="0" borderId="37" xfId="2" applyNumberFormat="1" applyFont="1" applyBorder="1" applyAlignment="1">
      <alignment horizontal="center" vertical="center"/>
    </xf>
    <xf numFmtId="3" fontId="8" fillId="2" borderId="0" xfId="4" applyNumberFormat="1" applyFont="1" applyFill="1" applyAlignment="1">
      <alignment vertical="center"/>
    </xf>
    <xf numFmtId="0" fontId="17" fillId="13" borderId="35" xfId="3" applyNumberFormat="1" applyFont="1" applyFill="1" applyBorder="1" applyAlignment="1">
      <alignment horizontal="left" wrapText="1"/>
    </xf>
    <xf numFmtId="0" fontId="8" fillId="13" borderId="36" xfId="2" applyNumberFormat="1" applyFont="1" applyFill="1" applyBorder="1" applyAlignment="1">
      <alignment horizontal="left" vertical="center"/>
    </xf>
    <xf numFmtId="0" fontId="17" fillId="0" borderId="0" xfId="3" applyFont="1" applyAlignment="1">
      <alignment horizontal="left" wrapText="1"/>
    </xf>
    <xf numFmtId="0" fontId="10" fillId="0" borderId="14" xfId="2" applyFont="1" applyBorder="1" applyAlignment="1">
      <alignment horizontal="left" vertical="center"/>
    </xf>
    <xf numFmtId="0" fontId="4" fillId="0" borderId="0" xfId="2" applyFont="1" applyFill="1" applyBorder="1" applyAlignment="1">
      <alignment horizontal="left" vertical="center"/>
    </xf>
    <xf numFmtId="0" fontId="10" fillId="0" borderId="11" xfId="2" applyFont="1" applyBorder="1" applyAlignment="1">
      <alignment horizontal="left" vertical="center"/>
    </xf>
    <xf numFmtId="165" fontId="3" fillId="0" borderId="4" xfId="2" applyNumberFormat="1" applyBorder="1" applyAlignment="1">
      <alignment horizontal="center" vertical="center"/>
    </xf>
    <xf numFmtId="178" fontId="4" fillId="0" borderId="0" xfId="2" applyNumberFormat="1" applyFont="1" applyFill="1" applyBorder="1">
      <alignment horizontal="center" vertical="center"/>
    </xf>
    <xf numFmtId="0" fontId="12" fillId="2" borderId="22" xfId="2" applyFont="1" applyFill="1" applyBorder="1">
      <alignment horizontal="center" vertical="center"/>
    </xf>
    <xf numFmtId="0" fontId="12" fillId="2" borderId="23" xfId="2" applyFont="1" applyFill="1" applyBorder="1">
      <alignment horizontal="center" vertical="center"/>
    </xf>
    <xf numFmtId="0" fontId="12" fillId="2" borderId="24" xfId="2" applyFont="1" applyFill="1" applyBorder="1">
      <alignment horizontal="center" vertical="center"/>
    </xf>
    <xf numFmtId="0" fontId="5" fillId="0" borderId="0" xfId="2" applyFont="1">
      <alignment horizontal="center" vertical="center"/>
    </xf>
    <xf numFmtId="0" fontId="4" fillId="2" borderId="25" xfId="2" applyFont="1" applyFill="1" applyBorder="1">
      <alignment horizontal="center" vertical="center"/>
    </xf>
    <xf numFmtId="0" fontId="4" fillId="2" borderId="27" xfId="2" applyFont="1" applyFill="1" applyBorder="1">
      <alignment horizontal="center" vertical="center"/>
    </xf>
    <xf numFmtId="0" fontId="4" fillId="2" borderId="26" xfId="2" applyFont="1" applyFill="1" applyBorder="1">
      <alignment horizontal="center" vertical="center"/>
    </xf>
    <xf numFmtId="0" fontId="4" fillId="2" borderId="28" xfId="2" applyFont="1" applyFill="1" applyBorder="1">
      <alignment horizontal="center" vertical="center"/>
    </xf>
    <xf numFmtId="3" fontId="6" fillId="2" borderId="22" xfId="2" applyNumberFormat="1" applyFont="1" applyFill="1" applyBorder="1" applyAlignment="1">
      <alignment horizontal="center" vertical="center" wrapText="1"/>
    </xf>
    <xf numFmtId="3" fontId="6" fillId="2" borderId="23" xfId="2" applyNumberFormat="1" applyFont="1" applyFill="1" applyBorder="1" applyAlignment="1">
      <alignment horizontal="center" vertical="center" wrapText="1"/>
    </xf>
    <xf numFmtId="3" fontId="6" fillId="2" borderId="24" xfId="2" applyNumberFormat="1" applyFont="1" applyFill="1" applyBorder="1" applyAlignment="1">
      <alignment horizontal="center" vertical="center" wrapText="1"/>
    </xf>
    <xf numFmtId="0" fontId="4" fillId="2" borderId="1" xfId="2" applyFont="1" applyFill="1" applyBorder="1" applyAlignment="1">
      <alignment horizontal="center"/>
    </xf>
    <xf numFmtId="0" fontId="4" fillId="2" borderId="2" xfId="2" applyFont="1" applyFill="1" applyBorder="1" applyAlignment="1">
      <alignment horizontal="center"/>
    </xf>
    <xf numFmtId="0" fontId="4" fillId="2" borderId="3" xfId="2" applyFont="1" applyFill="1" applyBorder="1" applyAlignment="1">
      <alignment horizontal="center"/>
    </xf>
    <xf numFmtId="0" fontId="3" fillId="0" borderId="8" xfId="2" applyBorder="1" applyAlignment="1">
      <alignment horizontal="left" vertical="top" wrapText="1" indent="1"/>
    </xf>
    <xf numFmtId="0" fontId="3" fillId="0" borderId="0" xfId="2" applyBorder="1" applyAlignment="1">
      <alignment horizontal="left" vertical="top" wrapText="1" indent="1"/>
    </xf>
    <xf numFmtId="0" fontId="3" fillId="0" borderId="9" xfId="2" applyBorder="1" applyAlignment="1">
      <alignment horizontal="left" vertical="top" wrapText="1" indent="1"/>
    </xf>
    <xf numFmtId="0" fontId="3" fillId="0" borderId="10" xfId="2" applyBorder="1" applyAlignment="1">
      <alignment horizontal="left" vertical="top" wrapText="1" indent="1"/>
    </xf>
    <xf numFmtId="0" fontId="3" fillId="0" borderId="11" xfId="2" applyBorder="1" applyAlignment="1">
      <alignment horizontal="left" vertical="top" wrapText="1" indent="1"/>
    </xf>
    <xf numFmtId="0" fontId="3" fillId="0" borderId="12" xfId="2" applyBorder="1" applyAlignment="1">
      <alignment horizontal="left" vertical="top" wrapText="1" indent="1"/>
    </xf>
    <xf numFmtId="0" fontId="4" fillId="0" borderId="5" xfId="2" applyFont="1" applyBorder="1" applyAlignment="1">
      <alignment horizontal="left" vertical="center" wrapText="1" indent="1"/>
    </xf>
    <xf numFmtId="0" fontId="4" fillId="0" borderId="6" xfId="2" applyFont="1" applyBorder="1" applyAlignment="1">
      <alignment horizontal="left" vertical="center" wrapText="1" indent="1"/>
    </xf>
    <xf numFmtId="0" fontId="4" fillId="0" borderId="7" xfId="2" applyFont="1" applyBorder="1" applyAlignment="1">
      <alignment horizontal="left" vertical="center" wrapText="1" indent="1"/>
    </xf>
    <xf numFmtId="0" fontId="3" fillId="0" borderId="1" xfId="2" applyBorder="1" applyAlignment="1">
      <alignment horizontal="center"/>
    </xf>
    <xf numFmtId="0" fontId="3" fillId="0" borderId="3" xfId="2" applyBorder="1" applyAlignment="1">
      <alignment horizontal="center"/>
    </xf>
    <xf numFmtId="0" fontId="4" fillId="0" borderId="8" xfId="2" applyFont="1" applyBorder="1" applyAlignment="1">
      <alignment horizontal="left" vertical="center" wrapText="1" indent="1"/>
    </xf>
    <xf numFmtId="0" fontId="4" fillId="0" borderId="0" xfId="2" applyFont="1" applyBorder="1" applyAlignment="1">
      <alignment horizontal="left" vertical="center" wrapText="1" indent="1"/>
    </xf>
    <xf numFmtId="0" fontId="4" fillId="0" borderId="9" xfId="2" applyFont="1" applyBorder="1" applyAlignment="1">
      <alignment horizontal="left" vertical="center" wrapText="1" indent="1"/>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3" xfId="2" applyFont="1" applyBorder="1" applyAlignment="1">
      <alignment horizontal="left" vertical="center"/>
    </xf>
    <xf numFmtId="0" fontId="4" fillId="5" borderId="1" xfId="2" applyFont="1" applyFill="1" applyBorder="1" applyAlignment="1">
      <alignment horizontal="center"/>
    </xf>
    <xf numFmtId="0" fontId="4" fillId="5" borderId="2" xfId="2" applyFont="1" applyFill="1" applyBorder="1" applyAlignment="1">
      <alignment horizontal="center"/>
    </xf>
    <xf numFmtId="0" fontId="4" fillId="5" borderId="3" xfId="2" applyFont="1" applyFill="1" applyBorder="1" applyAlignment="1">
      <alignment horizontal="center"/>
    </xf>
    <xf numFmtId="0" fontId="5" fillId="0" borderId="5" xfId="2" applyFont="1" applyBorder="1" applyAlignment="1">
      <alignment horizontal="left" vertical="top" indent="1"/>
    </xf>
    <xf numFmtId="0" fontId="5" fillId="0" borderId="6" xfId="2" applyFont="1" applyBorder="1" applyAlignment="1">
      <alignment horizontal="left" vertical="top" indent="1"/>
    </xf>
    <xf numFmtId="0" fontId="5" fillId="0" borderId="7" xfId="2" applyFont="1" applyBorder="1" applyAlignment="1">
      <alignment horizontal="left" vertical="top" indent="1"/>
    </xf>
    <xf numFmtId="0" fontId="5" fillId="0" borderId="8" xfId="2" applyFont="1" applyBorder="1" applyAlignment="1">
      <alignment horizontal="left" vertical="top" wrapText="1" indent="1"/>
    </xf>
    <xf numFmtId="0" fontId="5" fillId="0" borderId="0" xfId="2" applyFont="1" applyAlignment="1">
      <alignment horizontal="left" vertical="top" wrapText="1" indent="1"/>
    </xf>
    <xf numFmtId="0" fontId="5" fillId="0" borderId="9" xfId="2" applyFont="1" applyBorder="1" applyAlignment="1">
      <alignment horizontal="left" vertical="top" wrapText="1" indent="1"/>
    </xf>
    <xf numFmtId="0" fontId="5" fillId="0" borderId="10" xfId="2" applyFont="1" applyBorder="1" applyAlignment="1">
      <alignment horizontal="left" vertical="top" wrapText="1" indent="1"/>
    </xf>
    <xf numFmtId="0" fontId="5" fillId="0" borderId="11" xfId="2" applyFont="1" applyBorder="1" applyAlignment="1">
      <alignment horizontal="left" vertical="top" wrapText="1" indent="1"/>
    </xf>
    <xf numFmtId="0" fontId="5" fillId="0" borderId="12" xfId="2" applyFont="1" applyBorder="1" applyAlignment="1">
      <alignment horizontal="left" vertical="top" wrapText="1" indent="1"/>
    </xf>
  </cellXfs>
  <cellStyles count="9">
    <cellStyle name="Lien hypertexte" xfId="1" builtinId="8"/>
    <cellStyle name="Milliers 2" xfId="7" xr:uid="{2127FB92-7B71-4845-A398-8F1BC6FD520B}"/>
    <cellStyle name="Milliers 3 4 2" xfId="8" xr:uid="{FF450E0D-CD66-45A2-86B4-D1D64988E796}"/>
    <cellStyle name="Normal" xfId="0" builtinId="0"/>
    <cellStyle name="Normal 13" xfId="3" xr:uid="{AB3ADE20-2B60-4C93-8444-5A226890034B}"/>
    <cellStyle name="Normal 13 2" xfId="5" xr:uid="{A4CC080C-D772-416C-8D14-785C2715FBF2}"/>
    <cellStyle name="Normal 2" xfId="2" xr:uid="{371A1C2C-743E-4278-8472-CF3CBDA68C90}"/>
    <cellStyle name="Normal 4 2" xfId="4" xr:uid="{5EC6C24B-E86F-4DC7-9D39-DA1DC28C3154}"/>
    <cellStyle name="Pourcentage 2" xfId="6" xr:uid="{BC13133F-BE31-43C2-A487-F219BECC34D3}"/>
  </cellStyles>
  <dxfs count="37">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numFmt numFmtId="19" formatCode="dd/mm/yyyy"/>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numFmt numFmtId="176" formatCode="[$-40C]mmm\-yy;@"/>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numFmt numFmtId="172" formatCode="#,##0.00\ &quot;€&quot;"/>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numFmt numFmtId="172" formatCode="#,##0.00\ &quot;€&quot;"/>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numFmt numFmtId="172" formatCode="#,##0.0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69" formatCode="#,##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69" formatCode="#,##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69" formatCode="#,##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72" formatCode="#,##0.0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72" formatCode="#,##0.0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69" formatCode="#,##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numFmt numFmtId="169" formatCode="#,##0\ &quot;€&quot;"/>
      <fill>
        <patternFill patternType="none">
          <fgColor indexed="64"/>
          <bgColor indexed="65"/>
        </patternFill>
      </fill>
      <protection locked="0" hidden="0"/>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0" indent="1" justifyLastLine="0" shrinkToFit="0" readingOrder="0"/>
    </dxf>
    <dxf>
      <font>
        <b/>
        <i val="0"/>
        <strike val="0"/>
        <condense val="0"/>
        <extend val="0"/>
        <outline val="0"/>
        <shadow val="0"/>
        <u val="none"/>
        <vertAlign val="baseline"/>
        <sz val="10"/>
        <color auto="1"/>
        <name val="Arial"/>
        <family val="2"/>
        <scheme val="none"/>
      </font>
      <numFmt numFmtId="165" formatCode="00"/>
      <fill>
        <patternFill patternType="none">
          <fgColor indexed="64"/>
          <bgColor indexed="65"/>
        </patternFill>
      </fill>
    </dxf>
    <dxf>
      <font>
        <b/>
        <i val="0"/>
        <strike val="0"/>
        <condense val="0"/>
        <extend val="0"/>
        <outline val="0"/>
        <shadow val="0"/>
        <u val="none"/>
        <vertAlign val="baseline"/>
        <sz val="10"/>
        <color auto="1"/>
        <name val="Arial"/>
        <family val="2"/>
        <scheme val="none"/>
      </font>
      <numFmt numFmtId="178" formatCode="\R000"/>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none">
          <fgColor indexed="64"/>
          <bgColor indexed="65"/>
        </patternFill>
      </fill>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bottom" textRotation="0" wrapText="1" indent="0" justifyLastLine="0" shrinkToFit="0" readingOrder="0"/>
    </dxf>
  </dxfs>
  <tableStyles count="0" defaultTableStyle="TableStyleMedium2" defaultPivotStyle="PivotStyleLight16"/>
  <colors>
    <mruColors>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0</xdr:colOff>
      <xdr:row>0</xdr:row>
      <xdr:rowOff>0</xdr:rowOff>
    </xdr:from>
    <xdr:to>
      <xdr:col>15</xdr:col>
      <xdr:colOff>0</xdr:colOff>
      <xdr:row>0</xdr:row>
      <xdr:rowOff>180975</xdr:rowOff>
    </xdr:to>
    <xdr:sp macro="" textlink="">
      <xdr:nvSpPr>
        <xdr:cNvPr id="2" name="ZoneTexte 1">
          <a:extLst>
            <a:ext uri="{FF2B5EF4-FFF2-40B4-BE49-F238E27FC236}">
              <a16:creationId xmlns:a16="http://schemas.microsoft.com/office/drawing/2014/main" id="{CE64C11A-5865-4304-9E21-0294A6487749}"/>
            </a:ext>
          </a:extLst>
        </xdr:cNvPr>
        <xdr:cNvSpPr txBox="1"/>
      </xdr:nvSpPr>
      <xdr:spPr>
        <a:xfrm>
          <a:off x="24241125" y="0"/>
          <a:ext cx="5476875" cy="1809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000" b="1">
              <a:latin typeface="Arial" panose="020B0604020202020204" pitchFamily="34" charset="0"/>
              <a:cs typeface="Arial" panose="020B0604020202020204" pitchFamily="34" charset="0"/>
            </a:rPr>
            <a:t>Service Travaux et GER</a:t>
          </a:r>
        </a:p>
      </xdr:txBody>
    </xdr:sp>
    <xdr:clientData/>
  </xdr:twoCellAnchor>
  <xdr:twoCellAnchor>
    <xdr:from>
      <xdr:col>7</xdr:col>
      <xdr:colOff>0</xdr:colOff>
      <xdr:row>0</xdr:row>
      <xdr:rowOff>0</xdr:rowOff>
    </xdr:from>
    <xdr:to>
      <xdr:col>12</xdr:col>
      <xdr:colOff>0</xdr:colOff>
      <xdr:row>0</xdr:row>
      <xdr:rowOff>190500</xdr:rowOff>
    </xdr:to>
    <xdr:sp macro="" textlink="">
      <xdr:nvSpPr>
        <xdr:cNvPr id="3" name="ZoneTexte 2">
          <a:extLst>
            <a:ext uri="{FF2B5EF4-FFF2-40B4-BE49-F238E27FC236}">
              <a16:creationId xmlns:a16="http://schemas.microsoft.com/office/drawing/2014/main" id="{18DE2005-3AE9-4786-AB03-8BEF2DBAB4D7}"/>
            </a:ext>
          </a:extLst>
        </xdr:cNvPr>
        <xdr:cNvSpPr txBox="1"/>
      </xdr:nvSpPr>
      <xdr:spPr>
        <a:xfrm>
          <a:off x="12649200" y="0"/>
          <a:ext cx="7905750" cy="1905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Échéance travaux</a:t>
          </a:r>
        </a:p>
      </xdr:txBody>
    </xdr:sp>
    <xdr:clientData/>
  </xdr:twoCellAnchor>
  <xdr:twoCellAnchor>
    <xdr:from>
      <xdr:col>1</xdr:col>
      <xdr:colOff>685800</xdr:colOff>
      <xdr:row>0</xdr:row>
      <xdr:rowOff>1</xdr:rowOff>
    </xdr:from>
    <xdr:to>
      <xdr:col>5</xdr:col>
      <xdr:colOff>1238250</xdr:colOff>
      <xdr:row>0</xdr:row>
      <xdr:rowOff>200025</xdr:rowOff>
    </xdr:to>
    <xdr:sp macro="" textlink="">
      <xdr:nvSpPr>
        <xdr:cNvPr id="4" name="ZoneTexte 3">
          <a:extLst>
            <a:ext uri="{FF2B5EF4-FFF2-40B4-BE49-F238E27FC236}">
              <a16:creationId xmlns:a16="http://schemas.microsoft.com/office/drawing/2014/main" id="{966BA6F4-7907-4204-AD8E-70FEBD4C1B2A}"/>
            </a:ext>
          </a:extLst>
        </xdr:cNvPr>
        <xdr:cNvSpPr txBox="1"/>
      </xdr:nvSpPr>
      <xdr:spPr>
        <a:xfrm>
          <a:off x="1285875" y="1"/>
          <a:ext cx="7591425" cy="2000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100">
              <a:solidFill>
                <a:srgbClr val="FF0000"/>
              </a:solidFill>
            </a:rPr>
            <a:t>Le UserForm est accessible par Clic Gauche Colonne </a:t>
          </a:r>
          <a:r>
            <a:rPr lang="fr-FR" sz="1100" b="1">
              <a:solidFill>
                <a:srgbClr val="FF0000"/>
              </a:solidFill>
            </a:rPr>
            <a:t>B</a:t>
          </a:r>
          <a:r>
            <a:rPr lang="fr-FR" sz="1100">
              <a:solidFill>
                <a:srgbClr val="FF0000"/>
              </a:solidFill>
            </a:rPr>
            <a:t> (Ligne occupée = Recherche/Modification; Ligne vide = Création)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685800</xdr:colOff>
      <xdr:row>19</xdr:row>
      <xdr:rowOff>57150</xdr:rowOff>
    </xdr:from>
    <xdr:to>
      <xdr:col>12</xdr:col>
      <xdr:colOff>400050</xdr:colOff>
      <xdr:row>36</xdr:row>
      <xdr:rowOff>142875</xdr:rowOff>
    </xdr:to>
    <xdr:sp macro="" textlink="">
      <xdr:nvSpPr>
        <xdr:cNvPr id="2" name="ZoneTexte 1">
          <a:extLst>
            <a:ext uri="{FF2B5EF4-FFF2-40B4-BE49-F238E27FC236}">
              <a16:creationId xmlns:a16="http://schemas.microsoft.com/office/drawing/2014/main" id="{501DC23B-F791-4B2C-AE52-B83F610E0128}"/>
            </a:ext>
          </a:extLst>
        </xdr:cNvPr>
        <xdr:cNvSpPr txBox="1"/>
      </xdr:nvSpPr>
      <xdr:spPr>
        <a:xfrm>
          <a:off x="3009900" y="3228975"/>
          <a:ext cx="7448550" cy="282892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a:t>
          </a:r>
          <a:r>
            <a:rPr lang="fr-FR" sz="1100" baseline="0"/>
            <a:t> cette fiche il y a pour le moment un problème de logique.</a:t>
          </a:r>
        </a:p>
        <a:p>
          <a:r>
            <a:rPr lang="fr-FR" sz="1100" baseline="0"/>
            <a:t>On ne sait pas qui commande : Est- ce N° GER (Ligne 1 ou le N° de fiche (colonne A)</a:t>
          </a:r>
        </a:p>
        <a:p>
          <a:r>
            <a:rPr lang="fr-FR" sz="1100" baseline="0"/>
            <a:t>De plus ce N° GER fait un peu doublon avec la colonne Q de la BD dont il dépend.</a:t>
          </a:r>
        </a:p>
        <a:p>
          <a:r>
            <a:rPr lang="fr-FR" sz="1100" baseline="0"/>
            <a:t>Donc il va falloir arbitrer entre toutes ces infos redondantes. En tous les cas la formule de concaténation n'a plus de raison d'être : C'est le USerForm qui fait le boulot et qui donne un N°  GER "en dur."</a:t>
          </a:r>
        </a:p>
        <a:p>
          <a:endParaRPr lang="fr-FR" sz="1100" baseline="0"/>
        </a:p>
        <a:p>
          <a:r>
            <a:rPr lang="fr-FR" sz="1100" baseline="0"/>
            <a:t>Actuellement j'utilise le N° GER en haut de page C'est lui qui par RECHERCHEV actualise chaque fiche à la sortie du formulaire de saisie.</a:t>
          </a:r>
        </a:p>
        <a:p>
          <a:endParaRPr lang="fr-FR" sz="1100" baseline="0"/>
        </a:p>
        <a:p>
          <a:r>
            <a:rPr lang="fr-FR" sz="1100" baseline="0"/>
            <a:t>Cela induit d'autres problèmes de logique : Comment on gère la continuité des N° avec ce N° de fiche à 2 digits, comment on incrémente ce numéro (tous les ans ?), comment on gère un format prédéfini  pour le N° GER à partir de ce N° de fiche : Le sujet est délicat car je ne sait pas les inter-actions qu'il peut y avoir avec d'éventuels fichiers liés... Donc dans l'état actuel des choses j'ai laissé en l'état.</a:t>
          </a:r>
        </a:p>
        <a:p>
          <a:r>
            <a:rPr lang="fr-FR" sz="1100" baseline="0"/>
            <a:t>Mais cela obère quand même pas mal l'intégrité supposée des saisies...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65FD35-C014-4EED-927A-AB4A85F70D13}" name="TGer" displayName="TGer" ref="A1:AI2" totalsRowShown="0" headerRowDxfId="36" dataDxfId="35" headerRowCellStyle="Normal 2" dataCellStyle="Normal 2">
  <autoFilter ref="A1:AI2" xr:uid="{19CC4752-FA7F-433D-9565-08E8BD687F43}"/>
  <tableColumns count="35">
    <tableColumn id="1" xr3:uid="{10C28808-6AD7-452D-A1C4-3875BCCAAFE1}" name="iD" dataDxfId="34" dataCellStyle="Normal 2"/>
    <tableColumn id="2" xr3:uid="{7556B9CB-D420-489F-89BC-155B6188C3EF}" name="N°" dataDxfId="33" dataCellStyle="Normal 4 2"/>
    <tableColumn id="3" xr3:uid="{D7FC0D25-F041-4910-8AD5-C561C549BC2C}" name="Objet" dataDxfId="32" dataCellStyle="Normal 2"/>
    <tableColumn id="4" xr3:uid="{7F106312-02FC-4843-928F-A99783C19D06}" name="Lot" dataDxfId="31" dataCellStyle="Normal 2"/>
    <tableColumn id="5" xr3:uid="{3D5D3330-978A-451D-A1E8-8F247E1ADFB7}" name="2019 Budget HT prévisionnel DISP du 19/02/2019" dataDxfId="30" dataCellStyle="Normal 2"/>
    <tableColumn id="6" xr3:uid="{6E7E45F6-F853-4148-886B-9BFBAA9E9CBF}" name="2019 Budget en cours" dataDxfId="29" dataCellStyle="Normal 2"/>
    <tableColumn id="7" xr3:uid="{D881F341-9B8A-4141-9B82-01DDF70AF1F0}" name="Commentaires plan GER 2019" dataDxfId="28" dataCellStyle="Normal 2"/>
    <tableColumn id="8" xr3:uid="{21EA7C5B-AF9B-4073-AA53-2C23BA37B579}" name="_x000a_2019" dataDxfId="27" dataCellStyle="Normal 2"/>
    <tableColumn id="9" xr3:uid="{09FC0941-B728-44B0-831C-86C9A190E4BF}" name="2 020" dataDxfId="26" dataCellStyle="Normal 2"/>
    <tableColumn id="10" xr3:uid="{7D4644F6-86A0-487C-92F9-D6413DA4CE6C}" name="2 021" dataDxfId="25" dataCellStyle="Normal 2"/>
    <tableColumn id="11" xr3:uid="{9AA7C66C-4C10-40F2-9A53-10940C939806}" name="2 022" dataDxfId="24" dataCellStyle="Normal 2"/>
    <tableColumn id="12" xr3:uid="{5EF8721F-F61C-4E1A-8F27-2381ABD67A12}" name="CUMUL €HT* " dataDxfId="23" dataCellStyle="Normal 2"/>
    <tableColumn id="13" xr3:uid="{C06D7B5A-FA43-4B24-9D2D-197D9ADF20FF}" name="Demande d'implication" dataDxfId="22" dataCellStyle="Normal 2"/>
    <tableColumn id="14" xr3:uid="{051C276A-90BD-4DED-88D3-4820E8164663}" name="Charge de travail" dataDxfId="21" dataCellStyle="Normal 2"/>
    <tableColumn id="15" xr3:uid="{C2DCBA4A-F6F8-45FC-A1DB-C22F229D0595}" name="Échéance" dataDxfId="20" dataCellStyle="Normal 2"/>
    <tableColumn id="16" xr3:uid="{788AB6F5-5236-4537-8393-723115D6B250}" name="SITE" dataDxfId="19" dataCellStyle="Normal 2"/>
    <tableColumn id="17" xr3:uid="{D4635AAF-19CE-456B-AD65-DD71D5392F92}" name="N° FICHE" dataDxfId="18" dataCellStyle="Normal 2"/>
    <tableColumn id="18" xr3:uid="{4582DC77-070D-4960-92B4-16B6A2BF6EAC}" name="DATE" dataDxfId="17" dataCellStyle="Normal 2"/>
    <tableColumn id="19" xr3:uid="{ADE5456F-C915-4E02-A2E1-E56130769252}" name="IMPUTATION" dataDxfId="16" dataCellStyle="Normal 2"/>
    <tableColumn id="20" xr3:uid="{1A9EFC09-DADE-4F8C-9B85-BD4AA9D3C253}" name="LOCALISATION" dataDxfId="15" dataCellStyle="Normal 2"/>
    <tableColumn id="21" xr3:uid="{02CBFC59-221F-4D63-A611-D3AABCDA55EE}" name="TYPE" dataDxfId="14" dataCellStyle="Normal 2"/>
    <tableColumn id="22" xr3:uid="{2F080563-CADE-4394-B434-EB8B30B27CDE}" name="ANNEE" dataDxfId="13" dataCellStyle="Normal 2"/>
    <tableColumn id="23" xr3:uid="{28F2E91C-E896-4E32-9AA7-78E10595DB1E}" name="CONSTAT INTERNE" dataDxfId="12" dataCellStyle="Normal 2"/>
    <tableColumn id="24" xr3:uid="{32045404-9BF8-4A6F-8835-2F605760E807}" name="CONSTAT SOUS-TRAITANT" dataDxfId="11" dataCellStyle="Normal 2"/>
    <tableColumn id="25" xr3:uid="{6765C18B-908C-46BB-95C8-49E9501E68A1}" name="CONSTAT ADMINISTRATION" dataDxfId="10" dataCellStyle="Normal 2"/>
    <tableColumn id="26" xr3:uid="{65AFD616-21C0-436F-82FF-D0EF8EFC0F2B}" name="CONSTAT " dataDxfId="9" dataCellStyle="Normal 2"/>
    <tableColumn id="27" xr3:uid="{5EA08AD8-2FD3-4218-ACA6-16B50FD4B3E9}" name="RISQUES A MOYEN TERME" dataDxfId="8" dataCellStyle="Normal 2"/>
    <tableColumn id="28" xr3:uid="{333507F0-26C7-43CE-A196-4EF34D004E71}" name="ORIGINE" dataDxfId="7" dataCellStyle="Normal 2"/>
    <tableColumn id="29" xr3:uid="{86516DAC-7C17-4BFA-98CA-C950C2758EE1}" name="MESURES CONSERVATOIRES" dataDxfId="6" dataCellStyle="Normal 2"/>
    <tableColumn id="30" xr3:uid="{078D77C1-5860-4016-B557-9E0D7E02EF5F}" name="DESCRIPTION DES TRAVAUX" dataDxfId="5" dataCellStyle="Normal 2"/>
    <tableColumn id="31" xr3:uid="{87E19673-7BA8-42DB-8460-EFCD605B9FE2}" name="OBSERVATIONS" dataDxfId="4" dataCellStyle="Normal 2"/>
    <tableColumn id="32" xr3:uid="{BA9DF100-87EB-4DF1-A7D5-9284CC4E2D23}" name="PRECONISATION CONSTRUCTEUR" dataDxfId="3" dataCellStyle="Normal 2"/>
    <tableColumn id="33" xr3:uid="{DA24D960-EBF0-4C35-BB66-EA5C49AB9BB0}" name="DUREE DE VIE THEORIQUE " dataDxfId="2" dataCellStyle="Normal 2"/>
    <tableColumn id="34" xr3:uid="{19FFF530-2E81-4405-92EF-62BA7325964D}" name="DUREE DE VIE NOUVEL EQUIPEMENT " dataDxfId="1" dataCellStyle="Normal 2"/>
    <tableColumn id="35" xr3:uid="{17DBA1E0-49C4-4BD1-8721-1D50DE2B7C76}" name="IMAGE" dataDxfId="0" dataCellStyle="Normal 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forum.excel-pratique.com/viewtopic.php?f=2&amp;t=1255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0283-D77F-4FD7-9F07-E29723476195}">
  <sheetPr codeName="WsB">
    <tabColor rgb="FF0070C0"/>
    <pageSetUpPr fitToPage="1"/>
  </sheetPr>
  <dimension ref="A1:AL991"/>
  <sheetViews>
    <sheetView showGridLines="0" tabSelected="1" zoomScaleNormal="100" zoomScaleSheetLayoutView="70" workbookViewId="0">
      <selection activeCell="G1" sqref="G1"/>
    </sheetView>
  </sheetViews>
  <sheetFormatPr baseColWidth="10" defaultColWidth="11.42578125" defaultRowHeight="15" customHeight="1" x14ac:dyDescent="0.25"/>
  <cols>
    <col min="1" max="1" width="9" style="123" customWidth="1"/>
    <col min="2" max="2" width="12.85546875" style="123" customWidth="1"/>
    <col min="3" max="3" width="55" style="123" customWidth="1"/>
    <col min="4" max="4" width="9.140625" style="123" customWidth="1"/>
    <col min="5" max="5" width="28.5703125" style="124" customWidth="1"/>
    <col min="6" max="6" width="21.140625" style="124" customWidth="1"/>
    <col min="7" max="7" width="17.140625" style="124" customWidth="1"/>
    <col min="8" max="11" width="12.28515625" style="124" customWidth="1"/>
    <col min="12" max="12" width="17.140625" style="123" customWidth="1"/>
    <col min="13" max="15" width="16" style="125" customWidth="1"/>
    <col min="16" max="16" width="13.5703125" style="123" customWidth="1"/>
    <col min="17" max="17" width="12.5703125" style="123" customWidth="1"/>
    <col min="18" max="18" width="12" style="123" customWidth="1"/>
    <col min="19" max="19" width="17.42578125" style="123" customWidth="1"/>
    <col min="20" max="20" width="18.5703125" style="123" customWidth="1"/>
    <col min="21" max="21" width="9.42578125" style="123" customWidth="1"/>
    <col min="22" max="22" width="9.7109375" style="123" customWidth="1"/>
    <col min="23" max="23" width="12.7109375" style="123" customWidth="1"/>
    <col min="24" max="24" width="15.42578125" style="123" customWidth="1"/>
    <col min="25" max="25" width="19.140625" style="123" customWidth="1"/>
    <col min="26" max="26" width="15" style="123" customWidth="1"/>
    <col min="27" max="28" width="16.5703125" style="123" customWidth="1"/>
    <col min="29" max="29" width="21.5703125" style="123" customWidth="1"/>
    <col min="30" max="30" width="17" style="123" customWidth="1"/>
    <col min="31" max="32" width="21.5703125" style="123" customWidth="1"/>
    <col min="33" max="33" width="17.85546875" style="123" customWidth="1"/>
    <col min="34" max="35" width="21.5703125" style="123" customWidth="1"/>
    <col min="36" max="37" width="11.42578125" style="123" customWidth="1"/>
    <col min="38" max="38" width="11.42578125" style="123" collapsed="1"/>
    <col min="39" max="16384" width="11.42578125" style="123"/>
  </cols>
  <sheetData>
    <row r="1" spans="1:35" s="128" customFormat="1" ht="42" customHeight="1" x14ac:dyDescent="0.2">
      <c r="A1" s="129" t="s">
        <v>153</v>
      </c>
      <c r="B1" s="129" t="s">
        <v>79</v>
      </c>
      <c r="C1" s="129" t="s">
        <v>80</v>
      </c>
      <c r="D1" s="129" t="s">
        <v>81</v>
      </c>
      <c r="E1" s="126" t="s">
        <v>144</v>
      </c>
      <c r="F1" s="126" t="s">
        <v>145</v>
      </c>
      <c r="G1" s="126" t="s">
        <v>146</v>
      </c>
      <c r="H1" s="126" t="s">
        <v>154</v>
      </c>
      <c r="I1" s="126" t="s">
        <v>155</v>
      </c>
      <c r="J1" s="126" t="s">
        <v>156</v>
      </c>
      <c r="K1" s="126" t="s">
        <v>157</v>
      </c>
      <c r="L1" s="129" t="s">
        <v>123</v>
      </c>
      <c r="M1" s="127" t="s">
        <v>147</v>
      </c>
      <c r="N1" s="127" t="s">
        <v>148</v>
      </c>
      <c r="O1" s="127" t="s">
        <v>149</v>
      </c>
      <c r="P1" s="130" t="s">
        <v>124</v>
      </c>
      <c r="Q1" s="130" t="s">
        <v>125</v>
      </c>
      <c r="R1" s="130" t="s">
        <v>126</v>
      </c>
      <c r="S1" s="130" t="s">
        <v>127</v>
      </c>
      <c r="T1" s="130" t="s">
        <v>128</v>
      </c>
      <c r="U1" s="130" t="s">
        <v>129</v>
      </c>
      <c r="V1" s="130" t="s">
        <v>130</v>
      </c>
      <c r="W1" s="131" t="s">
        <v>131</v>
      </c>
      <c r="X1" s="131" t="s">
        <v>132</v>
      </c>
      <c r="Y1" s="131" t="s">
        <v>133</v>
      </c>
      <c r="Z1" s="131" t="s">
        <v>134</v>
      </c>
      <c r="AA1" s="131" t="s">
        <v>135</v>
      </c>
      <c r="AB1" s="131" t="s">
        <v>136</v>
      </c>
      <c r="AC1" s="131" t="s">
        <v>137</v>
      </c>
      <c r="AD1" s="131" t="s">
        <v>138</v>
      </c>
      <c r="AE1" s="131" t="s">
        <v>139</v>
      </c>
      <c r="AF1" s="131" t="s">
        <v>140</v>
      </c>
      <c r="AG1" s="131" t="s">
        <v>141</v>
      </c>
      <c r="AH1" s="131" t="s">
        <v>142</v>
      </c>
      <c r="AI1" s="131" t="s">
        <v>143</v>
      </c>
    </row>
    <row r="2" spans="1:35" s="134" customFormat="1" ht="15" customHeight="1" x14ac:dyDescent="0.25">
      <c r="A2" s="169">
        <v>1</v>
      </c>
      <c r="B2" s="132" t="s">
        <v>158</v>
      </c>
      <c r="C2" s="135" t="s">
        <v>150</v>
      </c>
      <c r="D2" s="134" t="s">
        <v>61</v>
      </c>
      <c r="E2" s="133"/>
      <c r="F2" s="133"/>
      <c r="G2" s="136"/>
      <c r="H2" s="136"/>
      <c r="I2" s="133"/>
      <c r="J2" s="133"/>
      <c r="K2" s="133"/>
      <c r="L2" s="136"/>
      <c r="M2" s="137"/>
      <c r="N2" s="137"/>
      <c r="O2" s="138"/>
      <c r="P2" s="134" t="s">
        <v>62</v>
      </c>
      <c r="Q2" s="134" t="s">
        <v>151</v>
      </c>
      <c r="R2" s="139">
        <v>43780</v>
      </c>
      <c r="S2" s="134">
        <v>123</v>
      </c>
      <c r="T2" s="134" t="s">
        <v>161</v>
      </c>
      <c r="U2" s="134" t="s">
        <v>61</v>
      </c>
      <c r="V2" s="134">
        <v>19</v>
      </c>
      <c r="W2" s="134" t="b">
        <v>0</v>
      </c>
      <c r="X2" s="134" t="b">
        <v>0</v>
      </c>
      <c r="Y2" s="134" t="b">
        <v>0</v>
      </c>
      <c r="Z2" s="134" t="s">
        <v>159</v>
      </c>
      <c r="AA2" s="166" t="s">
        <v>162</v>
      </c>
      <c r="AB2" s="166" t="s">
        <v>163</v>
      </c>
      <c r="AC2" s="166" t="s">
        <v>164</v>
      </c>
      <c r="AD2" s="166" t="s">
        <v>165</v>
      </c>
      <c r="AE2" s="166" t="s">
        <v>166</v>
      </c>
      <c r="AF2" s="166" t="s">
        <v>167</v>
      </c>
      <c r="AG2" s="134">
        <v>10</v>
      </c>
      <c r="AH2" s="134">
        <v>10</v>
      </c>
      <c r="AI2" s="134" t="s">
        <v>59</v>
      </c>
    </row>
    <row r="991" spans="2:2" ht="15" customHeight="1" x14ac:dyDescent="0.25">
      <c r="B991" s="123">
        <v>1</v>
      </c>
    </row>
  </sheetData>
  <pageMargins left="0.23622047244094491" right="0.23622047244094491" top="0" bottom="0" header="0" footer="0"/>
  <pageSetup paperSize="8" scale="65" orientation="portrait" r:id="rId1"/>
  <headerFooter alignWithMargins="0"/>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2BA56-0F48-432F-AFF4-D014C1BB6338}">
  <sheetPr codeName="WsR">
    <tabColor rgb="FF0070C0"/>
    <pageSetUpPr fitToPage="1"/>
  </sheetPr>
  <dimension ref="A1:I156"/>
  <sheetViews>
    <sheetView showGridLines="0" zoomScale="80" zoomScaleNormal="80" zoomScaleSheetLayoutView="80" workbookViewId="0">
      <pane xSplit="4" ySplit="10" topLeftCell="E11" activePane="bottomRight" state="frozen"/>
      <selection pane="topRight" activeCell="E1" sqref="E1"/>
      <selection pane="bottomLeft" activeCell="A10" sqref="A10"/>
      <selection pane="bottomRight" activeCell="C131" sqref="C131"/>
    </sheetView>
  </sheetViews>
  <sheetFormatPr baseColWidth="10" defaultColWidth="11.42578125" defaultRowHeight="15" customHeight="1" x14ac:dyDescent="0.25"/>
  <cols>
    <col min="1" max="1" width="1.7109375" style="6" customWidth="1"/>
    <col min="2" max="2" width="13.7109375" style="6" customWidth="1"/>
    <col min="3" max="3" width="72.7109375" style="6" customWidth="1"/>
    <col min="4" max="4" width="11.7109375" style="6" customWidth="1"/>
    <col min="5" max="5" width="20.7109375" style="90" customWidth="1"/>
    <col min="6" max="6" width="21.5703125" style="90" customWidth="1"/>
    <col min="7" max="9" width="20.7109375" style="90" customWidth="1"/>
    <col min="10" max="10" width="2.7109375" style="6" customWidth="1"/>
    <col min="11" max="16384" width="11.42578125" style="6"/>
  </cols>
  <sheetData>
    <row r="1" spans="1:9" ht="15" customHeight="1" x14ac:dyDescent="0.25">
      <c r="E1" s="6"/>
      <c r="F1" s="6"/>
      <c r="G1" s="89"/>
    </row>
    <row r="2" spans="1:9" ht="15" customHeight="1" x14ac:dyDescent="0.25">
      <c r="E2" s="6"/>
      <c r="F2" s="6"/>
      <c r="G2" s="89"/>
    </row>
    <row r="3" spans="1:9" ht="15" customHeight="1" x14ac:dyDescent="0.25">
      <c r="C3" s="89"/>
      <c r="D3" s="89"/>
      <c r="E3" s="89"/>
      <c r="F3" s="89"/>
    </row>
    <row r="4" spans="1:9" ht="15" customHeight="1" x14ac:dyDescent="0.25">
      <c r="C4" s="89"/>
      <c r="D4" s="89"/>
      <c r="E4" s="89"/>
      <c r="F4" s="89"/>
    </row>
    <row r="5" spans="1:9" ht="15" customHeight="1" x14ac:dyDescent="0.25">
      <c r="C5" s="89"/>
      <c r="D5" s="89"/>
      <c r="E5" s="89"/>
      <c r="F5" s="89"/>
    </row>
    <row r="6" spans="1:9" ht="15" customHeight="1" thickBot="1" x14ac:dyDescent="0.3">
      <c r="E6" s="6"/>
    </row>
    <row r="7" spans="1:9" ht="24.75" customHeight="1" thickBot="1" x14ac:dyDescent="0.3">
      <c r="A7" s="91"/>
      <c r="B7" s="170" t="s">
        <v>78</v>
      </c>
      <c r="C7" s="171"/>
      <c r="D7" s="171"/>
      <c r="E7" s="171"/>
      <c r="F7" s="171"/>
      <c r="G7" s="171"/>
      <c r="H7" s="171"/>
      <c r="I7" s="172"/>
    </row>
    <row r="8" spans="1:9" ht="15" customHeight="1" thickBot="1" x14ac:dyDescent="0.3">
      <c r="B8" s="173"/>
      <c r="C8" s="173"/>
      <c r="D8" s="173"/>
      <c r="E8" s="173"/>
      <c r="F8" s="173"/>
      <c r="G8" s="173"/>
      <c r="H8" s="173"/>
      <c r="I8" s="173"/>
    </row>
    <row r="9" spans="1:9" ht="16.5" thickBot="1" x14ac:dyDescent="0.3">
      <c r="B9" s="174" t="s">
        <v>79</v>
      </c>
      <c r="C9" s="174" t="s">
        <v>80</v>
      </c>
      <c r="D9" s="176" t="s">
        <v>81</v>
      </c>
      <c r="E9" s="178"/>
      <c r="F9" s="179"/>
      <c r="G9" s="179"/>
      <c r="H9" s="179"/>
      <c r="I9" s="180"/>
    </row>
    <row r="10" spans="1:9" ht="30.75" thickBot="1" x14ac:dyDescent="0.3">
      <c r="B10" s="175"/>
      <c r="C10" s="175"/>
      <c r="D10" s="177"/>
      <c r="E10" s="92" t="s">
        <v>82</v>
      </c>
      <c r="F10" s="93" t="s">
        <v>83</v>
      </c>
      <c r="G10" s="93">
        <v>2020</v>
      </c>
      <c r="H10" s="93">
        <v>2021</v>
      </c>
      <c r="I10" s="92">
        <v>2022</v>
      </c>
    </row>
    <row r="11" spans="1:9" ht="26.25" customHeight="1" x14ac:dyDescent="0.25">
      <c r="B11" s="94" t="s">
        <v>158</v>
      </c>
      <c r="C11" s="95" t="s">
        <v>150</v>
      </c>
      <c r="D11" s="96" t="s">
        <v>61</v>
      </c>
      <c r="E11" s="97">
        <v>0</v>
      </c>
      <c r="F11" s="98">
        <v>0</v>
      </c>
      <c r="G11" s="99">
        <v>0</v>
      </c>
      <c r="H11" s="99">
        <v>0</v>
      </c>
      <c r="I11" s="99">
        <v>0</v>
      </c>
    </row>
    <row r="12" spans="1:9" ht="26.25" customHeight="1" x14ac:dyDescent="0.25">
      <c r="B12" s="94" t="e">
        <v>#REF!</v>
      </c>
      <c r="C12" s="95" t="e">
        <v>#REF!</v>
      </c>
      <c r="D12" s="96" t="e">
        <v>#REF!</v>
      </c>
      <c r="E12" s="97" t="e">
        <v>#REF!</v>
      </c>
      <c r="F12" s="98" t="e">
        <v>#REF!</v>
      </c>
      <c r="G12" s="99" t="e">
        <v>#REF!</v>
      </c>
      <c r="H12" s="99" t="e">
        <v>#REF!</v>
      </c>
      <c r="I12" s="99" t="e">
        <v>#REF!</v>
      </c>
    </row>
    <row r="13" spans="1:9" ht="26.25" customHeight="1" x14ac:dyDescent="0.25">
      <c r="B13" s="94" t="e">
        <v>#REF!</v>
      </c>
      <c r="C13" s="95" t="e">
        <v>#REF!</v>
      </c>
      <c r="D13" s="96" t="e">
        <v>#REF!</v>
      </c>
      <c r="E13" s="97" t="e">
        <v>#REF!</v>
      </c>
      <c r="F13" s="98" t="e">
        <v>#REF!</v>
      </c>
      <c r="G13" s="99" t="e">
        <v>#REF!</v>
      </c>
      <c r="H13" s="99" t="e">
        <v>#REF!</v>
      </c>
      <c r="I13" s="99" t="e">
        <v>#REF!</v>
      </c>
    </row>
    <row r="14" spans="1:9" ht="26.25" customHeight="1" x14ac:dyDescent="0.25">
      <c r="B14" s="94" t="e">
        <v>#REF!</v>
      </c>
      <c r="C14" s="95" t="e">
        <v>#REF!</v>
      </c>
      <c r="D14" s="96" t="e">
        <v>#REF!</v>
      </c>
      <c r="E14" s="97" t="e">
        <v>#REF!</v>
      </c>
      <c r="F14" s="98" t="e">
        <v>#REF!</v>
      </c>
      <c r="G14" s="99" t="e">
        <v>#REF!</v>
      </c>
      <c r="H14" s="99" t="e">
        <v>#REF!</v>
      </c>
      <c r="I14" s="99" t="e">
        <v>#REF!</v>
      </c>
    </row>
    <row r="15" spans="1:9" ht="26.25" customHeight="1" x14ac:dyDescent="0.25">
      <c r="B15" s="94" t="e">
        <v>#REF!</v>
      </c>
      <c r="C15" s="95" t="e">
        <v>#REF!</v>
      </c>
      <c r="D15" s="96" t="e">
        <v>#REF!</v>
      </c>
      <c r="E15" s="97" t="e">
        <v>#REF!</v>
      </c>
      <c r="F15" s="98" t="e">
        <v>#REF!</v>
      </c>
      <c r="G15" s="99" t="e">
        <v>#REF!</v>
      </c>
      <c r="H15" s="99" t="e">
        <v>#REF!</v>
      </c>
      <c r="I15" s="99" t="e">
        <v>#REF!</v>
      </c>
    </row>
    <row r="16" spans="1:9" ht="26.25" customHeight="1" x14ac:dyDescent="0.25">
      <c r="B16" s="94" t="e">
        <v>#REF!</v>
      </c>
      <c r="C16" s="95" t="e">
        <v>#REF!</v>
      </c>
      <c r="D16" s="96" t="e">
        <v>#REF!</v>
      </c>
      <c r="E16" s="97" t="e">
        <v>#REF!</v>
      </c>
      <c r="F16" s="98" t="e">
        <v>#REF!</v>
      </c>
      <c r="G16" s="99" t="e">
        <v>#REF!</v>
      </c>
      <c r="H16" s="99" t="e">
        <v>#REF!</v>
      </c>
      <c r="I16" s="99" t="e">
        <v>#REF!</v>
      </c>
    </row>
    <row r="17" spans="1:9" ht="26.25" customHeight="1" x14ac:dyDescent="0.25">
      <c r="B17" s="94" t="e">
        <v>#REF!</v>
      </c>
      <c r="C17" s="95" t="e">
        <v>#REF!</v>
      </c>
      <c r="D17" s="96" t="e">
        <v>#REF!</v>
      </c>
      <c r="E17" s="97" t="e">
        <v>#REF!</v>
      </c>
      <c r="F17" s="100" t="s">
        <v>84</v>
      </c>
      <c r="G17" s="99" t="e">
        <v>#REF!</v>
      </c>
      <c r="H17" s="99" t="e">
        <v>#REF!</v>
      </c>
      <c r="I17" s="99" t="e">
        <v>#REF!</v>
      </c>
    </row>
    <row r="18" spans="1:9" ht="23.25" customHeight="1" x14ac:dyDescent="0.25">
      <c r="B18" s="94" t="e">
        <v>#REF!</v>
      </c>
      <c r="C18" s="95" t="e">
        <v>#REF!</v>
      </c>
      <c r="D18" s="96" t="e">
        <v>#REF!</v>
      </c>
      <c r="E18" s="97" t="e">
        <v>#REF!</v>
      </c>
      <c r="F18" s="98" t="e">
        <v>#REF!</v>
      </c>
      <c r="G18" s="99" t="e">
        <v>#REF!</v>
      </c>
      <c r="H18" s="99" t="e">
        <v>#REF!</v>
      </c>
      <c r="I18" s="99" t="e">
        <v>#REF!</v>
      </c>
    </row>
    <row r="19" spans="1:9" ht="23.25" customHeight="1" x14ac:dyDescent="0.25">
      <c r="B19" s="94" t="e">
        <v>#REF!</v>
      </c>
      <c r="C19" s="95" t="e">
        <v>#REF!</v>
      </c>
      <c r="D19" s="96" t="e">
        <v>#REF!</v>
      </c>
      <c r="E19" s="97" t="e">
        <v>#REF!</v>
      </c>
      <c r="F19" s="98" t="e">
        <v>#REF!</v>
      </c>
      <c r="G19" s="99" t="e">
        <v>#REF!</v>
      </c>
      <c r="H19" s="99" t="e">
        <v>#REF!</v>
      </c>
      <c r="I19" s="99" t="e">
        <v>#REF!</v>
      </c>
    </row>
    <row r="20" spans="1:9" ht="23.25" customHeight="1" x14ac:dyDescent="0.25">
      <c r="B20" s="94" t="e">
        <v>#REF!</v>
      </c>
      <c r="C20" s="95" t="e">
        <v>#REF!</v>
      </c>
      <c r="D20" s="96" t="e">
        <v>#REF!</v>
      </c>
      <c r="E20" s="97" t="e">
        <v>#REF!</v>
      </c>
      <c r="F20" s="98" t="e">
        <v>#REF!</v>
      </c>
      <c r="G20" s="99" t="e">
        <v>#REF!</v>
      </c>
      <c r="H20" s="99" t="e">
        <v>#REF!</v>
      </c>
      <c r="I20" s="99" t="e">
        <v>#REF!</v>
      </c>
    </row>
    <row r="21" spans="1:9" ht="26.25" customHeight="1" x14ac:dyDescent="0.25">
      <c r="B21" s="94" t="e">
        <v>#REF!</v>
      </c>
      <c r="C21" s="95" t="e">
        <v>#REF!</v>
      </c>
      <c r="D21" s="96" t="e">
        <v>#REF!</v>
      </c>
      <c r="E21" s="97" t="e">
        <v>#REF!</v>
      </c>
      <c r="F21" s="98" t="e">
        <v>#REF!</v>
      </c>
      <c r="G21" s="99" t="e">
        <v>#REF!</v>
      </c>
      <c r="H21" s="99" t="e">
        <v>#REF!</v>
      </c>
      <c r="I21" s="99" t="e">
        <v>#REF!</v>
      </c>
    </row>
    <row r="22" spans="1:9" ht="26.25" customHeight="1" x14ac:dyDescent="0.25">
      <c r="B22" s="94" t="e">
        <v>#REF!</v>
      </c>
      <c r="C22" s="95" t="e">
        <v>#REF!</v>
      </c>
      <c r="D22" s="96" t="e">
        <v>#REF!</v>
      </c>
      <c r="E22" s="97" t="e">
        <v>#REF!</v>
      </c>
      <c r="F22" s="98" t="e">
        <v>#REF!</v>
      </c>
      <c r="G22" s="99" t="e">
        <v>#REF!</v>
      </c>
      <c r="H22" s="99" t="e">
        <v>#REF!</v>
      </c>
      <c r="I22" s="99" t="e">
        <v>#REF!</v>
      </c>
    </row>
    <row r="23" spans="1:9" ht="26.25" customHeight="1" x14ac:dyDescent="0.25">
      <c r="B23" s="94" t="e">
        <v>#REF!</v>
      </c>
      <c r="C23" s="95" t="e">
        <v>#REF!</v>
      </c>
      <c r="D23" s="96" t="e">
        <v>#REF!</v>
      </c>
      <c r="E23" s="97" t="e">
        <v>#REF!</v>
      </c>
      <c r="F23" s="98" t="e">
        <v>#REF!</v>
      </c>
      <c r="G23" s="99" t="e">
        <v>#REF!</v>
      </c>
      <c r="H23" s="99" t="e">
        <v>#REF!</v>
      </c>
      <c r="I23" s="99" t="e">
        <v>#REF!</v>
      </c>
    </row>
    <row r="24" spans="1:9" ht="26.25" customHeight="1" x14ac:dyDescent="0.25">
      <c r="B24" s="94" t="e">
        <v>#REF!</v>
      </c>
      <c r="C24" s="95" t="e">
        <v>#REF!</v>
      </c>
      <c r="D24" s="96" t="e">
        <v>#REF!</v>
      </c>
      <c r="E24" s="97" t="e">
        <v>#REF!</v>
      </c>
      <c r="F24" s="98" t="e">
        <v>#REF!</v>
      </c>
      <c r="G24" s="99" t="e">
        <v>#REF!</v>
      </c>
      <c r="H24" s="99" t="e">
        <v>#REF!</v>
      </c>
      <c r="I24" s="99" t="e">
        <v>#REF!</v>
      </c>
    </row>
    <row r="25" spans="1:9" ht="26.25" customHeight="1" x14ac:dyDescent="0.25">
      <c r="B25" s="94" t="e">
        <v>#REF!</v>
      </c>
      <c r="C25" s="95" t="e">
        <v>#REF!</v>
      </c>
      <c r="D25" s="96" t="e">
        <v>#REF!</v>
      </c>
      <c r="E25" s="97" t="e">
        <v>#REF!</v>
      </c>
      <c r="F25" s="98" t="e">
        <v>#REF!</v>
      </c>
      <c r="G25" s="99" t="e">
        <v>#REF!</v>
      </c>
      <c r="H25" s="99" t="e">
        <v>#REF!</v>
      </c>
      <c r="I25" s="99" t="e">
        <v>#REF!</v>
      </c>
    </row>
    <row r="26" spans="1:9" ht="26.25" customHeight="1" x14ac:dyDescent="0.25">
      <c r="A26" s="101"/>
      <c r="B26" s="94" t="e">
        <v>#REF!</v>
      </c>
      <c r="C26" s="95" t="e">
        <v>#REF!</v>
      </c>
      <c r="D26" s="96" t="e">
        <v>#REF!</v>
      </c>
      <c r="E26" s="97" t="e">
        <v>#REF!</v>
      </c>
      <c r="F26" s="100" t="s">
        <v>84</v>
      </c>
      <c r="G26" s="99" t="e">
        <v>#REF!</v>
      </c>
      <c r="H26" s="99" t="e">
        <v>#REF!</v>
      </c>
      <c r="I26" s="99" t="e">
        <v>#REF!</v>
      </c>
    </row>
    <row r="27" spans="1:9" ht="26.25" customHeight="1" x14ac:dyDescent="0.25">
      <c r="B27" s="94" t="e">
        <v>#REF!</v>
      </c>
      <c r="C27" s="95" t="e">
        <v>#REF!</v>
      </c>
      <c r="D27" s="96" t="e">
        <v>#REF!</v>
      </c>
      <c r="E27" s="97" t="e">
        <v>#REF!</v>
      </c>
      <c r="F27" s="98" t="e">
        <v>#REF!</v>
      </c>
      <c r="G27" s="99" t="e">
        <v>#REF!</v>
      </c>
      <c r="H27" s="99" t="e">
        <v>#REF!</v>
      </c>
      <c r="I27" s="99" t="e">
        <v>#REF!</v>
      </c>
    </row>
    <row r="28" spans="1:9" ht="26.25" customHeight="1" x14ac:dyDescent="0.25">
      <c r="B28" s="94" t="e">
        <v>#REF!</v>
      </c>
      <c r="C28" s="95" t="e">
        <v>#REF!</v>
      </c>
      <c r="D28" s="96" t="e">
        <v>#REF!</v>
      </c>
      <c r="E28" s="97" t="e">
        <v>#REF!</v>
      </c>
      <c r="F28" s="98" t="e">
        <v>#REF!</v>
      </c>
      <c r="G28" s="99" t="e">
        <v>#REF!</v>
      </c>
      <c r="H28" s="99" t="e">
        <v>#REF!</v>
      </c>
      <c r="I28" s="99" t="e">
        <v>#REF!</v>
      </c>
    </row>
    <row r="29" spans="1:9" ht="26.25" customHeight="1" x14ac:dyDescent="0.25">
      <c r="B29" s="94" t="e">
        <v>#REF!</v>
      </c>
      <c r="C29" s="95" t="e">
        <v>#REF!</v>
      </c>
      <c r="D29" s="96" t="e">
        <v>#REF!</v>
      </c>
      <c r="E29" s="97" t="e">
        <v>#REF!</v>
      </c>
      <c r="F29" s="98" t="e">
        <v>#REF!</v>
      </c>
      <c r="G29" s="99" t="e">
        <v>#REF!</v>
      </c>
      <c r="H29" s="99" t="e">
        <v>#REF!</v>
      </c>
      <c r="I29" s="99" t="e">
        <v>#REF!</v>
      </c>
    </row>
    <row r="30" spans="1:9" ht="26.25" customHeight="1" x14ac:dyDescent="0.25">
      <c r="A30" s="101"/>
      <c r="B30" s="94" t="e">
        <v>#REF!</v>
      </c>
      <c r="C30" s="95" t="e">
        <v>#REF!</v>
      </c>
      <c r="D30" s="96" t="e">
        <v>#REF!</v>
      </c>
      <c r="E30" s="97" t="e">
        <v>#REF!</v>
      </c>
      <c r="F30" s="98" t="e">
        <v>#REF!</v>
      </c>
      <c r="G30" s="99" t="e">
        <v>#REF!</v>
      </c>
      <c r="H30" s="99" t="e">
        <v>#REF!</v>
      </c>
      <c r="I30" s="99" t="e">
        <v>#REF!</v>
      </c>
    </row>
    <row r="31" spans="1:9" ht="26.25" customHeight="1" x14ac:dyDescent="0.25">
      <c r="A31" s="101"/>
      <c r="B31" s="94" t="e">
        <v>#REF!</v>
      </c>
      <c r="C31" s="95" t="e">
        <v>#REF!</v>
      </c>
      <c r="D31" s="96" t="e">
        <v>#REF!</v>
      </c>
      <c r="E31" s="97" t="e">
        <v>#REF!</v>
      </c>
      <c r="F31" s="100" t="s">
        <v>84</v>
      </c>
      <c r="G31" s="99" t="e">
        <v>#REF!</v>
      </c>
      <c r="H31" s="99" t="e">
        <v>#REF!</v>
      </c>
      <c r="I31" s="99" t="e">
        <v>#REF!</v>
      </c>
    </row>
    <row r="32" spans="1:9" ht="26.25" customHeight="1" x14ac:dyDescent="0.25">
      <c r="B32" s="94" t="e">
        <v>#REF!</v>
      </c>
      <c r="C32" s="95" t="e">
        <v>#REF!</v>
      </c>
      <c r="D32" s="96" t="e">
        <v>#REF!</v>
      </c>
      <c r="E32" s="97" t="e">
        <v>#REF!</v>
      </c>
      <c r="F32" s="100" t="s">
        <v>84</v>
      </c>
      <c r="G32" s="99" t="e">
        <v>#REF!</v>
      </c>
      <c r="H32" s="99" t="e">
        <v>#REF!</v>
      </c>
      <c r="I32" s="99" t="e">
        <v>#REF!</v>
      </c>
    </row>
    <row r="33" spans="1:9" ht="26.25" customHeight="1" x14ac:dyDescent="0.25">
      <c r="A33" s="101"/>
      <c r="B33" s="94" t="e">
        <v>#REF!</v>
      </c>
      <c r="C33" s="95" t="e">
        <v>#REF!</v>
      </c>
      <c r="D33" s="96" t="e">
        <v>#REF!</v>
      </c>
      <c r="E33" s="97" t="e">
        <v>#REF!</v>
      </c>
      <c r="F33" s="100" t="s">
        <v>84</v>
      </c>
      <c r="G33" s="99" t="e">
        <v>#REF!</v>
      </c>
      <c r="H33" s="99" t="e">
        <v>#REF!</v>
      </c>
      <c r="I33" s="99" t="e">
        <v>#REF!</v>
      </c>
    </row>
    <row r="34" spans="1:9" ht="26.25" customHeight="1" x14ac:dyDescent="0.25">
      <c r="A34" s="101"/>
      <c r="B34" s="94" t="e">
        <v>#REF!</v>
      </c>
      <c r="C34" s="95" t="e">
        <v>#REF!</v>
      </c>
      <c r="D34" s="96" t="e">
        <v>#REF!</v>
      </c>
      <c r="E34" s="97" t="e">
        <v>#REF!</v>
      </c>
      <c r="F34" s="98" t="e">
        <v>#REF!</v>
      </c>
      <c r="G34" s="99" t="e">
        <v>#REF!</v>
      </c>
      <c r="H34" s="99" t="e">
        <v>#REF!</v>
      </c>
      <c r="I34" s="99" t="e">
        <v>#REF!</v>
      </c>
    </row>
    <row r="35" spans="1:9" ht="26.25" customHeight="1" x14ac:dyDescent="0.25">
      <c r="A35" s="101"/>
      <c r="B35" s="94" t="e">
        <v>#REF!</v>
      </c>
      <c r="C35" s="95" t="e">
        <v>#REF!</v>
      </c>
      <c r="D35" s="96" t="e">
        <v>#REF!</v>
      </c>
      <c r="E35" s="97" t="e">
        <v>#REF!</v>
      </c>
      <c r="F35" s="100" t="s">
        <v>84</v>
      </c>
      <c r="G35" s="99" t="e">
        <v>#REF!</v>
      </c>
      <c r="H35" s="99" t="e">
        <v>#REF!</v>
      </c>
      <c r="I35" s="99" t="e">
        <v>#REF!</v>
      </c>
    </row>
    <row r="36" spans="1:9" ht="26.25" customHeight="1" x14ac:dyDescent="0.25">
      <c r="A36" s="101"/>
      <c r="B36" s="94" t="e">
        <v>#REF!</v>
      </c>
      <c r="C36" s="95" t="e">
        <v>#REF!</v>
      </c>
      <c r="D36" s="96" t="e">
        <v>#REF!</v>
      </c>
      <c r="E36" s="97" t="e">
        <v>#REF!</v>
      </c>
      <c r="F36" s="98" t="e">
        <v>#REF!</v>
      </c>
      <c r="G36" s="99" t="e">
        <v>#REF!</v>
      </c>
      <c r="H36" s="99" t="e">
        <v>#REF!</v>
      </c>
      <c r="I36" s="99" t="e">
        <v>#REF!</v>
      </c>
    </row>
    <row r="37" spans="1:9" ht="26.25" customHeight="1" x14ac:dyDescent="0.25">
      <c r="A37" s="101"/>
      <c r="B37" s="94" t="e">
        <v>#REF!</v>
      </c>
      <c r="C37" s="95" t="e">
        <v>#REF!</v>
      </c>
      <c r="D37" s="96" t="e">
        <v>#REF!</v>
      </c>
      <c r="E37" s="97" t="e">
        <v>#REF!</v>
      </c>
      <c r="F37" s="98" t="e">
        <v>#REF!</v>
      </c>
      <c r="G37" s="99" t="e">
        <v>#REF!</v>
      </c>
      <c r="H37" s="99" t="e">
        <v>#REF!</v>
      </c>
      <c r="I37" s="99" t="e">
        <v>#REF!</v>
      </c>
    </row>
    <row r="38" spans="1:9" ht="26.25" customHeight="1" x14ac:dyDescent="0.25">
      <c r="B38" s="94" t="e">
        <v>#REF!</v>
      </c>
      <c r="C38" s="95" t="e">
        <v>#REF!</v>
      </c>
      <c r="D38" s="96" t="e">
        <v>#REF!</v>
      </c>
      <c r="E38" s="97" t="e">
        <v>#REF!</v>
      </c>
      <c r="F38" s="100" t="s">
        <v>84</v>
      </c>
      <c r="G38" s="99" t="e">
        <v>#REF!</v>
      </c>
      <c r="H38" s="99" t="e">
        <v>#REF!</v>
      </c>
      <c r="I38" s="99" t="e">
        <v>#REF!</v>
      </c>
    </row>
    <row r="39" spans="1:9" ht="26.25" customHeight="1" x14ac:dyDescent="0.25">
      <c r="B39" s="94" t="e">
        <v>#REF!</v>
      </c>
      <c r="C39" s="95" t="e">
        <v>#REF!</v>
      </c>
      <c r="D39" s="96" t="e">
        <v>#REF!</v>
      </c>
      <c r="E39" s="97" t="e">
        <v>#REF!</v>
      </c>
      <c r="F39" s="100" t="s">
        <v>84</v>
      </c>
      <c r="G39" s="99" t="e">
        <v>#REF!</v>
      </c>
      <c r="H39" s="99" t="e">
        <v>#REF!</v>
      </c>
      <c r="I39" s="99" t="e">
        <v>#REF!</v>
      </c>
    </row>
    <row r="40" spans="1:9" ht="26.25" customHeight="1" x14ac:dyDescent="0.25">
      <c r="B40" s="94" t="e">
        <v>#REF!</v>
      </c>
      <c r="C40" s="95" t="e">
        <v>#REF!</v>
      </c>
      <c r="D40" s="96" t="e">
        <v>#REF!</v>
      </c>
      <c r="E40" s="97" t="e">
        <v>#REF!</v>
      </c>
      <c r="F40" s="100" t="s">
        <v>84</v>
      </c>
      <c r="G40" s="99" t="e">
        <v>#REF!</v>
      </c>
      <c r="H40" s="99" t="e">
        <v>#REF!</v>
      </c>
      <c r="I40" s="99" t="e">
        <v>#REF!</v>
      </c>
    </row>
    <row r="41" spans="1:9" ht="26.25" customHeight="1" x14ac:dyDescent="0.25">
      <c r="B41" s="94" t="e">
        <v>#REF!</v>
      </c>
      <c r="C41" s="95" t="e">
        <v>#REF!</v>
      </c>
      <c r="D41" s="96" t="e">
        <v>#REF!</v>
      </c>
      <c r="E41" s="97" t="e">
        <v>#REF!</v>
      </c>
      <c r="F41" s="98" t="e">
        <v>#REF!</v>
      </c>
      <c r="G41" s="99" t="e">
        <v>#REF!</v>
      </c>
      <c r="H41" s="99" t="e">
        <v>#REF!</v>
      </c>
      <c r="I41" s="99" t="e">
        <v>#REF!</v>
      </c>
    </row>
    <row r="42" spans="1:9" ht="26.25" customHeight="1" x14ac:dyDescent="0.25">
      <c r="B42" s="94" t="e">
        <v>#REF!</v>
      </c>
      <c r="C42" s="95" t="e">
        <v>#REF!</v>
      </c>
      <c r="D42" s="96" t="e">
        <v>#REF!</v>
      </c>
      <c r="E42" s="97" t="e">
        <v>#REF!</v>
      </c>
      <c r="F42" s="98" t="e">
        <v>#REF!</v>
      </c>
      <c r="G42" s="99" t="e">
        <v>#REF!</v>
      </c>
      <c r="H42" s="99" t="e">
        <v>#REF!</v>
      </c>
      <c r="I42" s="99" t="e">
        <v>#REF!</v>
      </c>
    </row>
    <row r="43" spans="1:9" ht="26.25" customHeight="1" x14ac:dyDescent="0.25">
      <c r="B43" s="94" t="e">
        <v>#REF!</v>
      </c>
      <c r="C43" s="95" t="e">
        <v>#REF!</v>
      </c>
      <c r="D43" s="96" t="e">
        <v>#REF!</v>
      </c>
      <c r="E43" s="97" t="e">
        <v>#REF!</v>
      </c>
      <c r="F43" s="98" t="e">
        <v>#REF!</v>
      </c>
      <c r="G43" s="99" t="e">
        <v>#REF!</v>
      </c>
      <c r="H43" s="99" t="e">
        <v>#REF!</v>
      </c>
      <c r="I43" s="99" t="e">
        <v>#REF!</v>
      </c>
    </row>
    <row r="44" spans="1:9" ht="26.25" customHeight="1" x14ac:dyDescent="0.25">
      <c r="B44" s="94" t="e">
        <v>#REF!</v>
      </c>
      <c r="C44" s="95" t="e">
        <v>#REF!</v>
      </c>
      <c r="D44" s="96" t="e">
        <v>#REF!</v>
      </c>
      <c r="E44" s="97" t="e">
        <v>#REF!</v>
      </c>
      <c r="F44" s="98" t="e">
        <v>#REF!</v>
      </c>
      <c r="G44" s="99" t="e">
        <v>#REF!</v>
      </c>
      <c r="H44" s="99" t="e">
        <v>#REF!</v>
      </c>
      <c r="I44" s="99" t="e">
        <v>#REF!</v>
      </c>
    </row>
    <row r="45" spans="1:9" ht="26.25" customHeight="1" x14ac:dyDescent="0.25">
      <c r="B45" s="94" t="e">
        <v>#REF!</v>
      </c>
      <c r="C45" s="95" t="e">
        <v>#REF!</v>
      </c>
      <c r="D45" s="96" t="e">
        <v>#REF!</v>
      </c>
      <c r="E45" s="97" t="e">
        <v>#REF!</v>
      </c>
      <c r="F45" s="98" t="e">
        <v>#REF!</v>
      </c>
      <c r="G45" s="99" t="e">
        <v>#REF!</v>
      </c>
      <c r="H45" s="99" t="e">
        <v>#REF!</v>
      </c>
      <c r="I45" s="99" t="e">
        <v>#REF!</v>
      </c>
    </row>
    <row r="46" spans="1:9" ht="26.25" customHeight="1" x14ac:dyDescent="0.25">
      <c r="B46" s="94" t="e">
        <v>#REF!</v>
      </c>
      <c r="C46" s="95" t="e">
        <v>#REF!</v>
      </c>
      <c r="D46" s="96" t="e">
        <v>#REF!</v>
      </c>
      <c r="E46" s="97" t="e">
        <v>#REF!</v>
      </c>
      <c r="F46" s="98" t="e">
        <v>#REF!</v>
      </c>
      <c r="G46" s="99" t="e">
        <v>#REF!</v>
      </c>
      <c r="H46" s="99" t="e">
        <v>#REF!</v>
      </c>
      <c r="I46" s="99" t="e">
        <v>#REF!</v>
      </c>
    </row>
    <row r="47" spans="1:9" ht="26.25" customHeight="1" x14ac:dyDescent="0.25">
      <c r="B47" s="94" t="e">
        <v>#REF!</v>
      </c>
      <c r="C47" s="95" t="e">
        <v>#REF!</v>
      </c>
      <c r="D47" s="96" t="e">
        <v>#REF!</v>
      </c>
      <c r="E47" s="97" t="e">
        <v>#REF!</v>
      </c>
      <c r="F47" s="98" t="e">
        <v>#REF!</v>
      </c>
      <c r="G47" s="99" t="e">
        <v>#REF!</v>
      </c>
      <c r="H47" s="99" t="e">
        <v>#REF!</v>
      </c>
      <c r="I47" s="99" t="e">
        <v>#REF!</v>
      </c>
    </row>
    <row r="48" spans="1:9" ht="26.25" customHeight="1" x14ac:dyDescent="0.25">
      <c r="B48" s="94" t="e">
        <v>#REF!</v>
      </c>
      <c r="C48" s="95" t="e">
        <v>#REF!</v>
      </c>
      <c r="D48" s="96" t="e">
        <v>#REF!</v>
      </c>
      <c r="E48" s="97" t="e">
        <v>#REF!</v>
      </c>
      <c r="F48" s="98" t="e">
        <v>#REF!</v>
      </c>
      <c r="G48" s="99" t="e">
        <v>#REF!</v>
      </c>
      <c r="H48" s="99" t="e">
        <v>#REF!</v>
      </c>
      <c r="I48" s="99" t="e">
        <v>#REF!</v>
      </c>
    </row>
    <row r="49" spans="1:9" ht="26.25" customHeight="1" x14ac:dyDescent="0.25">
      <c r="B49" s="94" t="e">
        <v>#REF!</v>
      </c>
      <c r="C49" s="95" t="e">
        <v>#REF!</v>
      </c>
      <c r="D49" s="96" t="e">
        <v>#REF!</v>
      </c>
      <c r="E49" s="97" t="e">
        <v>#REF!</v>
      </c>
      <c r="F49" s="98" t="e">
        <v>#REF!</v>
      </c>
      <c r="G49" s="99" t="e">
        <v>#REF!</v>
      </c>
      <c r="H49" s="99" t="e">
        <v>#REF!</v>
      </c>
      <c r="I49" s="99" t="e">
        <v>#REF!</v>
      </c>
    </row>
    <row r="50" spans="1:9" ht="26.25" customHeight="1" x14ac:dyDescent="0.25">
      <c r="B50" s="94"/>
      <c r="C50" s="95"/>
      <c r="D50" s="96"/>
      <c r="E50" s="97"/>
      <c r="F50" s="102"/>
      <c r="G50" s="99"/>
      <c r="H50" s="99"/>
      <c r="I50" s="99"/>
    </row>
    <row r="51" spans="1:9" ht="26.25" customHeight="1" x14ac:dyDescent="0.25">
      <c r="B51" s="94"/>
      <c r="C51" s="95"/>
      <c r="D51" s="96"/>
      <c r="E51" s="97"/>
      <c r="F51" s="102"/>
      <c r="G51" s="99"/>
      <c r="H51" s="99"/>
      <c r="I51" s="99"/>
    </row>
    <row r="52" spans="1:9" ht="12" customHeight="1" x14ac:dyDescent="0.25">
      <c r="A52" s="101"/>
      <c r="B52" s="94"/>
      <c r="C52" s="95"/>
      <c r="D52" s="96"/>
      <c r="E52" s="97"/>
      <c r="F52" s="102"/>
      <c r="G52" s="97"/>
      <c r="H52" s="97"/>
      <c r="I52" s="97"/>
    </row>
    <row r="53" spans="1:9" ht="26.25" customHeight="1" x14ac:dyDescent="0.25">
      <c r="B53" s="94"/>
      <c r="C53" s="103" t="s">
        <v>85</v>
      </c>
      <c r="D53" s="96"/>
      <c r="E53" s="97"/>
      <c r="F53" s="102"/>
      <c r="G53" s="97"/>
      <c r="H53" s="97"/>
      <c r="I53" s="97"/>
    </row>
    <row r="54" spans="1:9" ht="14.25" customHeight="1" x14ac:dyDescent="0.25">
      <c r="B54" s="94"/>
      <c r="C54" s="104"/>
      <c r="D54" s="96"/>
      <c r="E54" s="97"/>
      <c r="F54" s="102"/>
      <c r="G54" s="97"/>
      <c r="H54" s="97"/>
      <c r="I54" s="97"/>
    </row>
    <row r="55" spans="1:9" ht="26.25" customHeight="1" x14ac:dyDescent="0.25">
      <c r="B55" s="94"/>
      <c r="C55" s="95" t="e">
        <v>#REF!</v>
      </c>
      <c r="D55" s="96" t="e">
        <v>#REF!</v>
      </c>
      <c r="E55" s="97"/>
      <c r="F55" s="102"/>
      <c r="G55" s="99" t="e">
        <v>#REF!</v>
      </c>
      <c r="H55" s="99" t="e">
        <v>#REF!</v>
      </c>
      <c r="I55" s="99" t="e">
        <v>#REF!</v>
      </c>
    </row>
    <row r="56" spans="1:9" ht="26.25" customHeight="1" x14ac:dyDescent="0.25">
      <c r="B56" s="94"/>
      <c r="C56" s="95" t="e">
        <v>#REF!</v>
      </c>
      <c r="D56" s="96" t="e">
        <v>#REF!</v>
      </c>
      <c r="E56" s="97"/>
      <c r="F56" s="102"/>
      <c r="G56" s="99" t="e">
        <v>#REF!</v>
      </c>
      <c r="H56" s="99" t="e">
        <v>#REF!</v>
      </c>
      <c r="I56" s="99" t="e">
        <v>#REF!</v>
      </c>
    </row>
    <row r="57" spans="1:9" ht="26.25" customHeight="1" x14ac:dyDescent="0.25">
      <c r="B57" s="94"/>
      <c r="C57" s="95" t="e">
        <v>#REF!</v>
      </c>
      <c r="D57" s="96" t="e">
        <v>#REF!</v>
      </c>
      <c r="E57" s="97"/>
      <c r="F57" s="102"/>
      <c r="G57" s="99" t="e">
        <v>#REF!</v>
      </c>
      <c r="H57" s="99" t="e">
        <v>#REF!</v>
      </c>
      <c r="I57" s="99" t="e">
        <v>#REF!</v>
      </c>
    </row>
    <row r="58" spans="1:9" ht="26.25" customHeight="1" x14ac:dyDescent="0.25">
      <c r="B58" s="94"/>
      <c r="C58" s="95" t="e">
        <v>#REF!</v>
      </c>
      <c r="D58" s="105" t="e">
        <v>#REF!</v>
      </c>
      <c r="E58" s="97"/>
      <c r="F58" s="102"/>
      <c r="G58" s="99" t="e">
        <v>#REF!</v>
      </c>
      <c r="H58" s="99" t="e">
        <v>#REF!</v>
      </c>
      <c r="I58" s="99" t="e">
        <v>#REF!</v>
      </c>
    </row>
    <row r="59" spans="1:9" ht="26.25" customHeight="1" x14ac:dyDescent="0.25">
      <c r="B59" s="94"/>
      <c r="C59" s="106" t="e">
        <v>#REF!</v>
      </c>
      <c r="D59" s="96" t="e">
        <v>#REF!</v>
      </c>
      <c r="E59" s="97"/>
      <c r="F59" s="102"/>
      <c r="G59" s="99" t="e">
        <v>#REF!</v>
      </c>
      <c r="H59" s="99" t="e">
        <v>#REF!</v>
      </c>
      <c r="I59" s="99" t="e">
        <v>#REF!</v>
      </c>
    </row>
    <row r="60" spans="1:9" ht="26.25" customHeight="1" x14ac:dyDescent="0.25">
      <c r="B60" s="94"/>
      <c r="C60" s="106" t="e">
        <v>#REF!</v>
      </c>
      <c r="D60" s="96" t="e">
        <v>#REF!</v>
      </c>
      <c r="E60" s="97"/>
      <c r="F60" s="102"/>
      <c r="G60" s="99" t="e">
        <v>#REF!</v>
      </c>
      <c r="H60" s="99" t="e">
        <v>#REF!</v>
      </c>
      <c r="I60" s="99" t="e">
        <v>#REF!</v>
      </c>
    </row>
    <row r="61" spans="1:9" ht="26.25" customHeight="1" x14ac:dyDescent="0.25">
      <c r="B61" s="94"/>
      <c r="C61" s="106" t="e">
        <v>#REF!</v>
      </c>
      <c r="D61" s="96" t="e">
        <v>#REF!</v>
      </c>
      <c r="E61" s="97"/>
      <c r="F61" s="102"/>
      <c r="G61" s="99" t="e">
        <v>#REF!</v>
      </c>
      <c r="H61" s="99" t="e">
        <v>#REF!</v>
      </c>
      <c r="I61" s="99" t="e">
        <v>#REF!</v>
      </c>
    </row>
    <row r="62" spans="1:9" ht="26.25" customHeight="1" x14ac:dyDescent="0.25">
      <c r="B62" s="94"/>
      <c r="C62" s="106" t="e">
        <v>#REF!</v>
      </c>
      <c r="D62" s="96" t="e">
        <v>#REF!</v>
      </c>
      <c r="E62" s="97"/>
      <c r="F62" s="102"/>
      <c r="G62" s="99" t="e">
        <v>#REF!</v>
      </c>
      <c r="H62" s="99" t="e">
        <v>#REF!</v>
      </c>
      <c r="I62" s="99" t="e">
        <v>#REF!</v>
      </c>
    </row>
    <row r="63" spans="1:9" ht="26.25" customHeight="1" x14ac:dyDescent="0.25">
      <c r="B63" s="94"/>
      <c r="C63" s="106" t="e">
        <v>#REF!</v>
      </c>
      <c r="D63" s="96" t="e">
        <v>#REF!</v>
      </c>
      <c r="E63" s="97"/>
      <c r="F63" s="102"/>
      <c r="G63" s="99" t="e">
        <v>#REF!</v>
      </c>
      <c r="H63" s="99" t="e">
        <v>#REF!</v>
      </c>
      <c r="I63" s="99" t="e">
        <v>#REF!</v>
      </c>
    </row>
    <row r="64" spans="1:9" ht="26.25" customHeight="1" x14ac:dyDescent="0.25">
      <c r="B64" s="94"/>
      <c r="C64" s="106" t="e">
        <v>#REF!</v>
      </c>
      <c r="D64" s="96" t="e">
        <v>#REF!</v>
      </c>
      <c r="E64" s="97"/>
      <c r="F64" s="102"/>
      <c r="G64" s="99" t="e">
        <v>#REF!</v>
      </c>
      <c r="H64" s="99" t="e">
        <v>#REF!</v>
      </c>
      <c r="I64" s="99" t="e">
        <v>#REF!</v>
      </c>
    </row>
    <row r="65" spans="2:9" ht="26.25" customHeight="1" x14ac:dyDescent="0.25">
      <c r="B65" s="94"/>
      <c r="C65" s="106" t="e">
        <v>#REF!</v>
      </c>
      <c r="D65" s="96" t="e">
        <v>#REF!</v>
      </c>
      <c r="E65" s="97"/>
      <c r="F65" s="102"/>
      <c r="G65" s="99" t="e">
        <v>#REF!</v>
      </c>
      <c r="H65" s="99" t="e">
        <v>#REF!</v>
      </c>
      <c r="I65" s="99" t="e">
        <v>#REF!</v>
      </c>
    </row>
    <row r="66" spans="2:9" ht="26.25" customHeight="1" x14ac:dyDescent="0.25">
      <c r="B66" s="94"/>
      <c r="C66" s="95" t="e">
        <v>#REF!</v>
      </c>
      <c r="D66" s="96" t="e">
        <v>#REF!</v>
      </c>
      <c r="E66" s="97"/>
      <c r="F66" s="102"/>
      <c r="G66" s="99" t="e">
        <v>#REF!</v>
      </c>
      <c r="H66" s="99" t="e">
        <v>#REF!</v>
      </c>
      <c r="I66" s="99" t="e">
        <v>#REF!</v>
      </c>
    </row>
    <row r="67" spans="2:9" ht="26.25" customHeight="1" x14ac:dyDescent="0.25">
      <c r="B67" s="94"/>
      <c r="C67" s="106" t="e">
        <v>#REF!</v>
      </c>
      <c r="D67" s="96" t="e">
        <v>#REF!</v>
      </c>
      <c r="E67" s="97"/>
      <c r="F67" s="102"/>
      <c r="G67" s="99" t="e">
        <v>#REF!</v>
      </c>
      <c r="H67" s="99" t="e">
        <v>#REF!</v>
      </c>
      <c r="I67" s="99" t="e">
        <v>#REF!</v>
      </c>
    </row>
    <row r="68" spans="2:9" ht="26.25" customHeight="1" x14ac:dyDescent="0.25">
      <c r="B68" s="94"/>
      <c r="C68" s="106" t="e">
        <v>#REF!</v>
      </c>
      <c r="D68" s="96" t="e">
        <v>#REF!</v>
      </c>
      <c r="E68" s="97"/>
      <c r="F68" s="102"/>
      <c r="G68" s="99" t="e">
        <v>#REF!</v>
      </c>
      <c r="H68" s="99" t="e">
        <v>#REF!</v>
      </c>
      <c r="I68" s="99" t="e">
        <v>#REF!</v>
      </c>
    </row>
    <row r="69" spans="2:9" ht="14.25" customHeight="1" x14ac:dyDescent="0.25">
      <c r="B69" s="94"/>
      <c r="C69" s="95"/>
      <c r="D69" s="96"/>
      <c r="E69" s="97"/>
      <c r="F69" s="102"/>
      <c r="G69" s="99"/>
      <c r="H69" s="99"/>
      <c r="I69" s="99"/>
    </row>
    <row r="70" spans="2:9" ht="26.25" customHeight="1" x14ac:dyDescent="0.25">
      <c r="B70" s="94"/>
      <c r="C70" s="95" t="e">
        <v>#REF!</v>
      </c>
      <c r="D70" s="96" t="e">
        <v>#REF!</v>
      </c>
      <c r="E70" s="97"/>
      <c r="F70" s="102"/>
      <c r="G70" s="99" t="e">
        <v>#REF!</v>
      </c>
      <c r="H70" s="99" t="e">
        <v>#REF!</v>
      </c>
      <c r="I70" s="99" t="e">
        <v>#REF!</v>
      </c>
    </row>
    <row r="71" spans="2:9" ht="26.25" customHeight="1" x14ac:dyDescent="0.25">
      <c r="B71" s="94"/>
      <c r="C71" s="95" t="e">
        <v>#REF!</v>
      </c>
      <c r="D71" s="96" t="e">
        <v>#REF!</v>
      </c>
      <c r="E71" s="97"/>
      <c r="F71" s="102"/>
      <c r="G71" s="99" t="e">
        <v>#REF!</v>
      </c>
      <c r="H71" s="99" t="e">
        <v>#REF!</v>
      </c>
      <c r="I71" s="99" t="e">
        <v>#REF!</v>
      </c>
    </row>
    <row r="72" spans="2:9" ht="26.25" customHeight="1" x14ac:dyDescent="0.25">
      <c r="B72" s="94"/>
      <c r="C72" s="95" t="e">
        <v>#REF!</v>
      </c>
      <c r="D72" s="96" t="e">
        <v>#REF!</v>
      </c>
      <c r="E72" s="97"/>
      <c r="F72" s="102"/>
      <c r="G72" s="99" t="e">
        <v>#REF!</v>
      </c>
      <c r="H72" s="99" t="e">
        <v>#REF!</v>
      </c>
      <c r="I72" s="99" t="e">
        <v>#REF!</v>
      </c>
    </row>
    <row r="73" spans="2:9" ht="26.25" customHeight="1" x14ac:dyDescent="0.25">
      <c r="B73" s="94"/>
      <c r="C73" s="95" t="e">
        <v>#REF!</v>
      </c>
      <c r="D73" s="96" t="e">
        <v>#REF!</v>
      </c>
      <c r="E73" s="97"/>
      <c r="F73" s="102"/>
      <c r="G73" s="99" t="e">
        <v>#REF!</v>
      </c>
      <c r="H73" s="99" t="e">
        <v>#REF!</v>
      </c>
      <c r="I73" s="99" t="e">
        <v>#REF!</v>
      </c>
    </row>
    <row r="74" spans="2:9" ht="26.25" customHeight="1" x14ac:dyDescent="0.25">
      <c r="B74" s="94"/>
      <c r="C74" s="95" t="e">
        <v>#REF!</v>
      </c>
      <c r="D74" s="96" t="e">
        <v>#REF!</v>
      </c>
      <c r="E74" s="97"/>
      <c r="F74" s="102"/>
      <c r="G74" s="99" t="e">
        <v>#REF!</v>
      </c>
      <c r="H74" s="99" t="e">
        <v>#REF!</v>
      </c>
      <c r="I74" s="99" t="e">
        <v>#REF!</v>
      </c>
    </row>
    <row r="75" spans="2:9" ht="26.25" customHeight="1" thickBot="1" x14ac:dyDescent="0.3">
      <c r="B75" s="107"/>
      <c r="C75" s="95"/>
      <c r="D75" s="105"/>
      <c r="E75" s="108"/>
      <c r="F75" s="109"/>
      <c r="G75" s="108"/>
      <c r="H75" s="108"/>
      <c r="I75" s="108"/>
    </row>
    <row r="76" spans="2:9" ht="27" customHeight="1" thickBot="1" x14ac:dyDescent="0.3">
      <c r="B76" s="110"/>
      <c r="C76" s="111" t="s">
        <v>86</v>
      </c>
      <c r="D76" s="112"/>
      <c r="E76" s="113" t="e">
        <f>SUM(E11:E75)</f>
        <v>#REF!</v>
      </c>
      <c r="F76" s="113"/>
      <c r="G76" s="113" t="e">
        <f>SUM(G11:G75)</f>
        <v>#REF!</v>
      </c>
      <c r="H76" s="113" t="e">
        <f>SUM(H11:H75)</f>
        <v>#REF!</v>
      </c>
      <c r="I76" s="113" t="e">
        <f>SUM(I11:I75)</f>
        <v>#REF!</v>
      </c>
    </row>
    <row r="77" spans="2:9" ht="15" customHeight="1" x14ac:dyDescent="0.25">
      <c r="C77" s="114"/>
      <c r="E77" s="90">
        <v>1201141</v>
      </c>
    </row>
    <row r="120" spans="1:6" s="90" customFormat="1" ht="15" customHeight="1" x14ac:dyDescent="0.25">
      <c r="A120" s="6"/>
      <c r="B120" s="6"/>
      <c r="C120" s="6"/>
      <c r="D120" s="6"/>
      <c r="F120" s="115" t="s">
        <v>87</v>
      </c>
    </row>
    <row r="121" spans="1:6" ht="15" customHeight="1" x14ac:dyDescent="0.3">
      <c r="B121" s="116" t="s">
        <v>61</v>
      </c>
      <c r="C121" s="115" t="s">
        <v>88</v>
      </c>
      <c r="D121" s="117" t="e">
        <f t="shared" ref="D121:D134" si="0">E140/$E$156</f>
        <v>#DIV/0!</v>
      </c>
      <c r="E121" s="118">
        <f t="shared" ref="E121:E134" si="1">E140</f>
        <v>0</v>
      </c>
      <c r="F121" s="115" t="s">
        <v>89</v>
      </c>
    </row>
    <row r="122" spans="1:6" ht="15" customHeight="1" x14ac:dyDescent="0.3">
      <c r="B122" s="116" t="s">
        <v>63</v>
      </c>
      <c r="C122" s="115" t="s">
        <v>90</v>
      </c>
      <c r="D122" s="117" t="e">
        <f t="shared" si="0"/>
        <v>#DIV/0!</v>
      </c>
      <c r="E122" s="118">
        <f t="shared" si="1"/>
        <v>0</v>
      </c>
      <c r="F122" s="115" t="s">
        <v>91</v>
      </c>
    </row>
    <row r="123" spans="1:6" ht="15" customHeight="1" x14ac:dyDescent="0.3">
      <c r="B123" s="116" t="s">
        <v>65</v>
      </c>
      <c r="C123" s="115" t="s">
        <v>92</v>
      </c>
      <c r="D123" s="117" t="e">
        <f t="shared" si="0"/>
        <v>#DIV/0!</v>
      </c>
      <c r="E123" s="118">
        <f t="shared" si="1"/>
        <v>0</v>
      </c>
      <c r="F123" s="115" t="s">
        <v>93</v>
      </c>
    </row>
    <row r="124" spans="1:6" ht="15" customHeight="1" x14ac:dyDescent="0.3">
      <c r="B124" s="116" t="s">
        <v>67</v>
      </c>
      <c r="C124" s="115" t="s">
        <v>94</v>
      </c>
      <c r="D124" s="117" t="e">
        <f t="shared" si="0"/>
        <v>#DIV/0!</v>
      </c>
      <c r="E124" s="118">
        <f t="shared" si="1"/>
        <v>0</v>
      </c>
      <c r="F124" s="115" t="s">
        <v>95</v>
      </c>
    </row>
    <row r="125" spans="1:6" ht="15" customHeight="1" x14ac:dyDescent="0.3">
      <c r="B125" s="116" t="s">
        <v>69</v>
      </c>
      <c r="C125" s="115" t="s">
        <v>96</v>
      </c>
      <c r="D125" s="117" t="e">
        <f t="shared" si="0"/>
        <v>#DIV/0!</v>
      </c>
      <c r="E125" s="118">
        <f t="shared" si="1"/>
        <v>0</v>
      </c>
      <c r="F125" s="115" t="s">
        <v>97</v>
      </c>
    </row>
    <row r="126" spans="1:6" ht="15" customHeight="1" x14ac:dyDescent="0.3">
      <c r="B126" s="116" t="s">
        <v>70</v>
      </c>
      <c r="C126" s="115" t="s">
        <v>98</v>
      </c>
      <c r="D126" s="117" t="e">
        <f t="shared" si="0"/>
        <v>#DIV/0!</v>
      </c>
      <c r="E126" s="118">
        <f t="shared" si="1"/>
        <v>0</v>
      </c>
      <c r="F126" s="115" t="s">
        <v>99</v>
      </c>
    </row>
    <row r="127" spans="1:6" ht="15" customHeight="1" x14ac:dyDescent="0.3">
      <c r="B127" s="116" t="s">
        <v>100</v>
      </c>
      <c r="C127" s="115" t="s">
        <v>101</v>
      </c>
      <c r="D127" s="117" t="e">
        <f t="shared" si="0"/>
        <v>#DIV/0!</v>
      </c>
      <c r="E127" s="118">
        <f t="shared" si="1"/>
        <v>0</v>
      </c>
      <c r="F127" s="115" t="s">
        <v>102</v>
      </c>
    </row>
    <row r="128" spans="1:6" ht="15" customHeight="1" x14ac:dyDescent="0.3">
      <c r="B128" s="116" t="s">
        <v>71</v>
      </c>
      <c r="C128" s="115" t="s">
        <v>103</v>
      </c>
      <c r="D128" s="117" t="e">
        <f t="shared" si="0"/>
        <v>#DIV/0!</v>
      </c>
      <c r="E128" s="118">
        <f t="shared" si="1"/>
        <v>0</v>
      </c>
      <c r="F128" s="115" t="s">
        <v>104</v>
      </c>
    </row>
    <row r="129" spans="2:9" ht="15" customHeight="1" x14ac:dyDescent="0.3">
      <c r="B129" s="116" t="s">
        <v>72</v>
      </c>
      <c r="C129" s="115" t="s">
        <v>105</v>
      </c>
      <c r="D129" s="117" t="e">
        <f t="shared" si="0"/>
        <v>#DIV/0!</v>
      </c>
      <c r="E129" s="118">
        <f t="shared" si="1"/>
        <v>0</v>
      </c>
      <c r="F129" s="115" t="s">
        <v>106</v>
      </c>
    </row>
    <row r="130" spans="2:9" ht="15" customHeight="1" x14ac:dyDescent="0.3">
      <c r="B130" s="116" t="s">
        <v>73</v>
      </c>
      <c r="C130" s="115" t="s">
        <v>107</v>
      </c>
      <c r="D130" s="117" t="e">
        <f t="shared" si="0"/>
        <v>#DIV/0!</v>
      </c>
      <c r="E130" s="118">
        <f t="shared" si="1"/>
        <v>0</v>
      </c>
      <c r="F130" s="115"/>
    </row>
    <row r="131" spans="2:9" ht="15" customHeight="1" x14ac:dyDescent="0.3">
      <c r="B131" s="116" t="s">
        <v>74</v>
      </c>
      <c r="C131" s="115" t="s">
        <v>108</v>
      </c>
      <c r="D131" s="117" t="e">
        <f t="shared" si="0"/>
        <v>#DIV/0!</v>
      </c>
      <c r="E131" s="118">
        <f t="shared" si="1"/>
        <v>0</v>
      </c>
      <c r="F131" s="115" t="s">
        <v>109</v>
      </c>
    </row>
    <row r="132" spans="2:9" ht="15" customHeight="1" x14ac:dyDescent="0.3">
      <c r="B132" s="116" t="s">
        <v>75</v>
      </c>
      <c r="C132" s="115" t="s">
        <v>110</v>
      </c>
      <c r="D132" s="117" t="e">
        <f t="shared" si="0"/>
        <v>#DIV/0!</v>
      </c>
      <c r="E132" s="118">
        <f t="shared" si="1"/>
        <v>0</v>
      </c>
      <c r="F132" s="115" t="s">
        <v>111</v>
      </c>
    </row>
    <row r="133" spans="2:9" ht="15" customHeight="1" x14ac:dyDescent="0.3">
      <c r="B133" s="116" t="s">
        <v>76</v>
      </c>
      <c r="C133" s="115" t="s">
        <v>112</v>
      </c>
      <c r="D133" s="117" t="e">
        <f t="shared" si="0"/>
        <v>#DIV/0!</v>
      </c>
      <c r="E133" s="118">
        <f t="shared" si="1"/>
        <v>0</v>
      </c>
      <c r="F133" s="115" t="s">
        <v>113</v>
      </c>
    </row>
    <row r="134" spans="2:9" ht="15" customHeight="1" x14ac:dyDescent="0.3">
      <c r="B134" s="116" t="s">
        <v>77</v>
      </c>
      <c r="C134" s="115" t="s">
        <v>114</v>
      </c>
      <c r="D134" s="117" t="e">
        <f t="shared" si="0"/>
        <v>#DIV/0!</v>
      </c>
      <c r="E134" s="118">
        <f t="shared" si="1"/>
        <v>0</v>
      </c>
      <c r="F134" s="115" t="s">
        <v>115</v>
      </c>
    </row>
    <row r="135" spans="2:9" ht="15" customHeight="1" x14ac:dyDescent="0.25">
      <c r="D135" s="115"/>
    </row>
    <row r="139" spans="2:9" ht="15" customHeight="1" x14ac:dyDescent="0.25">
      <c r="B139" s="119" t="s">
        <v>116</v>
      </c>
      <c r="E139" s="120" t="s">
        <v>117</v>
      </c>
    </row>
    <row r="140" spans="2:9" ht="15" customHeight="1" x14ac:dyDescent="0.25">
      <c r="B140" s="119" t="s">
        <v>61</v>
      </c>
      <c r="E140" s="121">
        <f t="shared" ref="E140:E153" si="2">SUMIF($D$11:$D$75,B140,$E$11:$E$75)</f>
        <v>0</v>
      </c>
      <c r="G140" s="121">
        <f t="shared" ref="G140:G153" si="3">SUMIF($D$11:$D$75,B140,$G$11:$G$75)</f>
        <v>0</v>
      </c>
      <c r="H140" s="121">
        <f t="shared" ref="H140:H153" si="4">SUMIF($D$11:$D$75,B140,$H$11:$H$75)</f>
        <v>0</v>
      </c>
      <c r="I140" s="121">
        <f t="shared" ref="I140:I153" si="5">SUMIF($D$11:$D$75,B140,$I$11:$I$75)</f>
        <v>0</v>
      </c>
    </row>
    <row r="141" spans="2:9" ht="15" customHeight="1" x14ac:dyDescent="0.25">
      <c r="B141" s="119" t="s">
        <v>63</v>
      </c>
      <c r="E141" s="121">
        <f t="shared" si="2"/>
        <v>0</v>
      </c>
      <c r="G141" s="121">
        <f t="shared" si="3"/>
        <v>0</v>
      </c>
      <c r="H141" s="121">
        <f t="shared" si="4"/>
        <v>0</v>
      </c>
      <c r="I141" s="121">
        <f t="shared" si="5"/>
        <v>0</v>
      </c>
    </row>
    <row r="142" spans="2:9" ht="15" customHeight="1" x14ac:dyDescent="0.25">
      <c r="B142" s="119" t="s">
        <v>65</v>
      </c>
      <c r="E142" s="121">
        <f t="shared" si="2"/>
        <v>0</v>
      </c>
      <c r="G142" s="121">
        <f t="shared" si="3"/>
        <v>0</v>
      </c>
      <c r="H142" s="121">
        <f t="shared" si="4"/>
        <v>0</v>
      </c>
      <c r="I142" s="121">
        <f t="shared" si="5"/>
        <v>0</v>
      </c>
    </row>
    <row r="143" spans="2:9" ht="15" customHeight="1" x14ac:dyDescent="0.25">
      <c r="B143" s="119" t="s">
        <v>67</v>
      </c>
      <c r="E143" s="121">
        <f t="shared" si="2"/>
        <v>0</v>
      </c>
      <c r="G143" s="121">
        <f t="shared" si="3"/>
        <v>0</v>
      </c>
      <c r="H143" s="121">
        <f t="shared" si="4"/>
        <v>0</v>
      </c>
      <c r="I143" s="121">
        <f t="shared" si="5"/>
        <v>0</v>
      </c>
    </row>
    <row r="144" spans="2:9" ht="15" customHeight="1" x14ac:dyDescent="0.25">
      <c r="B144" s="119" t="s">
        <v>69</v>
      </c>
      <c r="E144" s="121">
        <f t="shared" si="2"/>
        <v>0</v>
      </c>
      <c r="G144" s="121">
        <f t="shared" si="3"/>
        <v>0</v>
      </c>
      <c r="H144" s="121">
        <f t="shared" si="4"/>
        <v>0</v>
      </c>
      <c r="I144" s="121">
        <f t="shared" si="5"/>
        <v>0</v>
      </c>
    </row>
    <row r="145" spans="2:9" ht="15" customHeight="1" x14ac:dyDescent="0.25">
      <c r="B145" s="119" t="s">
        <v>70</v>
      </c>
      <c r="E145" s="121">
        <f t="shared" si="2"/>
        <v>0</v>
      </c>
      <c r="G145" s="121">
        <f t="shared" si="3"/>
        <v>0</v>
      </c>
      <c r="H145" s="121">
        <f t="shared" si="4"/>
        <v>0</v>
      </c>
      <c r="I145" s="121">
        <f t="shared" si="5"/>
        <v>0</v>
      </c>
    </row>
    <row r="146" spans="2:9" ht="15" customHeight="1" x14ac:dyDescent="0.25">
      <c r="B146" s="119" t="s">
        <v>100</v>
      </c>
      <c r="E146" s="121">
        <f t="shared" si="2"/>
        <v>0</v>
      </c>
      <c r="G146" s="121">
        <f t="shared" si="3"/>
        <v>0</v>
      </c>
      <c r="H146" s="121">
        <f t="shared" si="4"/>
        <v>0</v>
      </c>
      <c r="I146" s="121">
        <f t="shared" si="5"/>
        <v>0</v>
      </c>
    </row>
    <row r="147" spans="2:9" ht="15" customHeight="1" x14ac:dyDescent="0.25">
      <c r="B147" s="119" t="s">
        <v>71</v>
      </c>
      <c r="E147" s="121">
        <f t="shared" si="2"/>
        <v>0</v>
      </c>
      <c r="G147" s="121">
        <f t="shared" si="3"/>
        <v>0</v>
      </c>
      <c r="H147" s="121">
        <f t="shared" si="4"/>
        <v>0</v>
      </c>
      <c r="I147" s="121">
        <f t="shared" si="5"/>
        <v>0</v>
      </c>
    </row>
    <row r="148" spans="2:9" ht="15" customHeight="1" x14ac:dyDescent="0.25">
      <c r="B148" s="119" t="s">
        <v>72</v>
      </c>
      <c r="E148" s="121">
        <f t="shared" si="2"/>
        <v>0</v>
      </c>
      <c r="G148" s="121">
        <f t="shared" si="3"/>
        <v>0</v>
      </c>
      <c r="H148" s="121">
        <f t="shared" si="4"/>
        <v>0</v>
      </c>
      <c r="I148" s="121">
        <f t="shared" si="5"/>
        <v>0</v>
      </c>
    </row>
    <row r="149" spans="2:9" ht="15" customHeight="1" x14ac:dyDescent="0.25">
      <c r="B149" s="119" t="s">
        <v>73</v>
      </c>
      <c r="E149" s="121">
        <f t="shared" si="2"/>
        <v>0</v>
      </c>
      <c r="G149" s="121">
        <f t="shared" si="3"/>
        <v>0</v>
      </c>
      <c r="H149" s="121">
        <f t="shared" si="4"/>
        <v>0</v>
      </c>
      <c r="I149" s="121">
        <f t="shared" si="5"/>
        <v>0</v>
      </c>
    </row>
    <row r="150" spans="2:9" ht="15" customHeight="1" x14ac:dyDescent="0.25">
      <c r="B150" s="119" t="s">
        <v>74</v>
      </c>
      <c r="E150" s="121">
        <f t="shared" si="2"/>
        <v>0</v>
      </c>
      <c r="G150" s="121">
        <f t="shared" si="3"/>
        <v>0</v>
      </c>
      <c r="H150" s="121">
        <f t="shared" si="4"/>
        <v>0</v>
      </c>
      <c r="I150" s="121">
        <f t="shared" si="5"/>
        <v>0</v>
      </c>
    </row>
    <row r="151" spans="2:9" ht="15" customHeight="1" x14ac:dyDescent="0.25">
      <c r="B151" s="119" t="s">
        <v>75</v>
      </c>
      <c r="E151" s="121">
        <f t="shared" si="2"/>
        <v>0</v>
      </c>
      <c r="G151" s="121">
        <f t="shared" si="3"/>
        <v>0</v>
      </c>
      <c r="H151" s="121">
        <f t="shared" si="4"/>
        <v>0</v>
      </c>
      <c r="I151" s="121">
        <f t="shared" si="5"/>
        <v>0</v>
      </c>
    </row>
    <row r="152" spans="2:9" ht="15" customHeight="1" x14ac:dyDescent="0.25">
      <c r="B152" s="119" t="s">
        <v>76</v>
      </c>
      <c r="E152" s="121">
        <f t="shared" si="2"/>
        <v>0</v>
      </c>
      <c r="G152" s="121">
        <f t="shared" si="3"/>
        <v>0</v>
      </c>
      <c r="H152" s="121">
        <f t="shared" si="4"/>
        <v>0</v>
      </c>
      <c r="I152" s="121">
        <f t="shared" si="5"/>
        <v>0</v>
      </c>
    </row>
    <row r="153" spans="2:9" ht="15" customHeight="1" x14ac:dyDescent="0.25">
      <c r="B153" s="119" t="s">
        <v>77</v>
      </c>
      <c r="E153" s="121">
        <f t="shared" si="2"/>
        <v>0</v>
      </c>
      <c r="G153" s="121">
        <f t="shared" si="3"/>
        <v>0</v>
      </c>
      <c r="H153" s="121">
        <f t="shared" si="4"/>
        <v>0</v>
      </c>
      <c r="I153" s="121">
        <f t="shared" si="5"/>
        <v>0</v>
      </c>
    </row>
    <row r="154" spans="2:9" ht="15" customHeight="1" x14ac:dyDescent="0.25">
      <c r="B154" s="119"/>
      <c r="E154" s="120"/>
      <c r="G154" s="120"/>
    </row>
    <row r="155" spans="2:9" ht="15" customHeight="1" x14ac:dyDescent="0.25">
      <c r="B155" s="119"/>
      <c r="E155" s="120"/>
      <c r="G155" s="120"/>
    </row>
    <row r="156" spans="2:9" ht="15" customHeight="1" x14ac:dyDescent="0.25">
      <c r="B156" s="119" t="s">
        <v>53</v>
      </c>
      <c r="E156" s="122">
        <f>SUM(E140:E155)</f>
        <v>0</v>
      </c>
      <c r="G156" s="122">
        <f>SUM(G140:G155)</f>
        <v>0</v>
      </c>
      <c r="H156" s="122">
        <f t="shared" ref="H156:I156" si="6">SUM(H140:H155)</f>
        <v>0</v>
      </c>
      <c r="I156" s="122">
        <f t="shared" si="6"/>
        <v>0</v>
      </c>
    </row>
  </sheetData>
  <sheetProtection selectLockedCells="1" selectUnlockedCells="1"/>
  <autoFilter ref="B9:I77" xr:uid="{00000000-0009-0000-0000-000004000000}">
    <filterColumn colId="3" showButton="0"/>
    <filterColumn colId="4" hiddenButton="1" showButton="0"/>
    <filterColumn colId="5" showButton="0"/>
    <filterColumn colId="6" showButton="0"/>
  </autoFilter>
  <mergeCells count="6">
    <mergeCell ref="B7:I7"/>
    <mergeCell ref="B8:I8"/>
    <mergeCell ref="B9:B10"/>
    <mergeCell ref="C9:C10"/>
    <mergeCell ref="D9:D10"/>
    <mergeCell ref="E9:I9"/>
  </mergeCells>
  <pageMargins left="0.23622047244094491" right="0.23622047244094491" top="0" bottom="0" header="0" footer="0"/>
  <pageSetup paperSize="8" scale="7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19506-3BAE-4B17-848B-42594FEA5CA4}">
  <sheetPr codeName="WsM"/>
  <dimension ref="A2:L42"/>
  <sheetViews>
    <sheetView showGridLines="0" zoomScale="90" zoomScaleNormal="90" workbookViewId="0">
      <selection activeCell="N17" sqref="N17"/>
    </sheetView>
  </sheetViews>
  <sheetFormatPr baseColWidth="10" defaultRowHeight="14.25" customHeight="1" x14ac:dyDescent="0.25"/>
  <cols>
    <col min="1" max="1" width="11.7109375" style="1" bestFit="1" customWidth="1"/>
    <col min="2" max="2" width="12.140625" style="1" bestFit="1" customWidth="1"/>
    <col min="3" max="3" width="12.28515625" style="1" bestFit="1" customWidth="1"/>
    <col min="4" max="4" width="9" style="1" customWidth="1"/>
    <col min="5" max="5" width="13.7109375" style="1" customWidth="1"/>
    <col min="6" max="6" width="5.7109375" style="1" customWidth="1"/>
    <col min="7" max="7" width="2.7109375" style="1" customWidth="1"/>
    <col min="8" max="8" width="26.5703125" style="1" customWidth="1"/>
    <col min="9" max="9" width="9.7109375" style="1" customWidth="1"/>
    <col min="10" max="10" width="11.5703125" style="1" bestFit="1" customWidth="1"/>
    <col min="11" max="11" width="11.7109375" style="2" bestFit="1" customWidth="1"/>
    <col min="12" max="12" width="11.7109375" style="1" bestFit="1" customWidth="1"/>
    <col min="13" max="16384" width="11.42578125" style="1"/>
  </cols>
  <sheetData>
    <row r="2" spans="1:12" s="6" customFormat="1" ht="14.25" customHeight="1" x14ac:dyDescent="0.2">
      <c r="A2" s="3"/>
      <c r="B2" s="3"/>
      <c r="C2" s="3"/>
      <c r="D2" s="3"/>
      <c r="E2" s="3"/>
      <c r="F2" s="3"/>
      <c r="G2" s="3"/>
      <c r="H2" s="3"/>
      <c r="I2" s="3"/>
      <c r="J2" s="4"/>
      <c r="K2" s="5" t="s">
        <v>1</v>
      </c>
      <c r="L2" s="3" t="str">
        <f>A9&amp;" / 2005"</f>
        <v>1 / 2005</v>
      </c>
    </row>
    <row r="3" spans="1:12" ht="14.25" customHeight="1" x14ac:dyDescent="0.25">
      <c r="A3" s="7"/>
      <c r="B3" s="7"/>
      <c r="C3" s="7"/>
      <c r="D3" s="7"/>
      <c r="E3" s="7"/>
      <c r="F3" s="7"/>
      <c r="G3" s="7"/>
      <c r="H3" s="7"/>
      <c r="I3" s="7"/>
      <c r="J3" s="8"/>
      <c r="K3" s="9"/>
      <c r="L3" s="7"/>
    </row>
    <row r="4" spans="1:12" ht="14.25" customHeight="1" x14ac:dyDescent="0.25">
      <c r="A4" s="7"/>
      <c r="B4" s="7"/>
      <c r="C4" s="7"/>
      <c r="D4" s="7"/>
      <c r="E4" s="7"/>
      <c r="F4" s="7"/>
      <c r="G4" s="7"/>
      <c r="H4" s="7"/>
      <c r="I4" s="7"/>
      <c r="J4" s="8"/>
      <c r="K4" s="9"/>
      <c r="L4" s="7"/>
    </row>
    <row r="6" spans="1:12" ht="14.25" customHeight="1" x14ac:dyDescent="0.2">
      <c r="A6" s="10" t="s">
        <v>2</v>
      </c>
      <c r="B6" s="11"/>
      <c r="C6" s="12"/>
      <c r="D6" s="12"/>
      <c r="E6" s="12"/>
      <c r="F6" s="12"/>
      <c r="G6" s="13"/>
      <c r="H6" s="14"/>
    </row>
    <row r="8" spans="1:12" ht="14.25" customHeight="1" x14ac:dyDescent="0.2">
      <c r="A8" s="15" t="s">
        <v>3</v>
      </c>
      <c r="B8" s="15" t="s">
        <v>4</v>
      </c>
      <c r="C8" s="15" t="s">
        <v>5</v>
      </c>
      <c r="D8" s="15" t="s">
        <v>6</v>
      </c>
      <c r="E8" s="15" t="s">
        <v>7</v>
      </c>
      <c r="F8" s="181" t="s">
        <v>8</v>
      </c>
      <c r="G8" s="183"/>
      <c r="H8" s="15" t="s">
        <v>9</v>
      </c>
    </row>
    <row r="9" spans="1:12" ht="14.25" customHeight="1" x14ac:dyDescent="0.2">
      <c r="A9" s="16">
        <v>1</v>
      </c>
      <c r="B9" s="17">
        <v>38615</v>
      </c>
      <c r="C9" s="18">
        <v>8769</v>
      </c>
      <c r="D9" s="18" t="s">
        <v>10</v>
      </c>
      <c r="E9" s="18" t="e">
        <f>IF(#REF!&lt;&gt;"",#REF!,"")&amp;IF(#REF!&lt;&gt;"",#REF!,"")&amp;IF(#REF!&lt;&gt;"",#REF!,"")&amp;IF(#REF!&lt;&gt;"",#REF!,"")&amp;IF(#REF!&lt;&gt;"",#REF!,"")</f>
        <v>#REF!</v>
      </c>
      <c r="F9" s="193"/>
      <c r="G9" s="194"/>
      <c r="H9" s="18"/>
    </row>
    <row r="11" spans="1:12" ht="14.25" customHeight="1" x14ac:dyDescent="0.2">
      <c r="A11" s="190" t="s">
        <v>11</v>
      </c>
      <c r="B11" s="191"/>
      <c r="C11" s="191"/>
      <c r="D11" s="191"/>
      <c r="E11" s="191"/>
      <c r="F11" s="192"/>
      <c r="H11" s="181" t="s">
        <v>12</v>
      </c>
      <c r="I11" s="182"/>
      <c r="J11" s="182"/>
      <c r="K11" s="182"/>
      <c r="L11" s="183"/>
    </row>
    <row r="12" spans="1:12" ht="14.25" customHeight="1" x14ac:dyDescent="0.2">
      <c r="A12" s="184" t="s">
        <v>13</v>
      </c>
      <c r="B12" s="185"/>
      <c r="C12" s="185"/>
      <c r="D12" s="185"/>
      <c r="E12" s="185"/>
      <c r="F12" s="186"/>
      <c r="H12" s="19" t="s">
        <v>14</v>
      </c>
      <c r="I12" s="20" t="s">
        <v>15</v>
      </c>
      <c r="J12" s="20" t="s">
        <v>16</v>
      </c>
      <c r="K12" s="21" t="s">
        <v>17</v>
      </c>
      <c r="L12" s="20" t="s">
        <v>18</v>
      </c>
    </row>
    <row r="13" spans="1:12" ht="14.25" customHeight="1" x14ac:dyDescent="0.25">
      <c r="A13" s="184"/>
      <c r="B13" s="185"/>
      <c r="C13" s="185"/>
      <c r="D13" s="185"/>
      <c r="E13" s="185"/>
      <c r="F13" s="186"/>
      <c r="H13" s="22" t="s">
        <v>19</v>
      </c>
      <c r="I13" s="23"/>
      <c r="J13" s="24"/>
      <c r="K13" s="25">
        <v>7000</v>
      </c>
      <c r="L13" s="24"/>
    </row>
    <row r="14" spans="1:12" ht="14.25" customHeight="1" x14ac:dyDescent="0.25">
      <c r="A14" s="184"/>
      <c r="B14" s="185"/>
      <c r="C14" s="185"/>
      <c r="D14" s="185"/>
      <c r="E14" s="185"/>
      <c r="F14" s="186"/>
      <c r="H14" s="26"/>
      <c r="I14" s="23"/>
      <c r="J14" s="24"/>
      <c r="K14" s="25"/>
      <c r="L14" s="24"/>
    </row>
    <row r="15" spans="1:12" ht="14.25" customHeight="1" x14ac:dyDescent="0.25">
      <c r="A15" s="184"/>
      <c r="B15" s="185"/>
      <c r="C15" s="185"/>
      <c r="D15" s="185"/>
      <c r="E15" s="185"/>
      <c r="F15" s="186"/>
      <c r="H15" s="27"/>
      <c r="I15" s="23"/>
      <c r="J15" s="24"/>
      <c r="K15" s="25"/>
      <c r="L15" s="24"/>
    </row>
    <row r="16" spans="1:12" ht="14.25" customHeight="1" x14ac:dyDescent="0.25">
      <c r="A16" s="187"/>
      <c r="B16" s="188"/>
      <c r="C16" s="188"/>
      <c r="D16" s="188"/>
      <c r="E16" s="188"/>
      <c r="F16" s="189"/>
      <c r="H16" s="27"/>
      <c r="I16" s="23"/>
      <c r="J16" s="24"/>
      <c r="K16" s="25"/>
      <c r="L16" s="24"/>
    </row>
    <row r="17" spans="1:12" ht="14.25" customHeight="1" x14ac:dyDescent="0.25">
      <c r="A17" s="28"/>
      <c r="B17" s="28"/>
      <c r="C17" s="28"/>
      <c r="D17" s="28"/>
      <c r="E17" s="28"/>
      <c r="F17" s="28"/>
      <c r="H17" s="27"/>
      <c r="I17" s="23"/>
      <c r="J17" s="24"/>
      <c r="K17" s="25"/>
      <c r="L17" s="24"/>
    </row>
    <row r="18" spans="1:12" ht="14.25" customHeight="1" x14ac:dyDescent="0.2">
      <c r="A18" s="190" t="s">
        <v>20</v>
      </c>
      <c r="B18" s="191"/>
      <c r="C18" s="191"/>
      <c r="D18" s="191"/>
      <c r="E18" s="191"/>
      <c r="F18" s="192"/>
      <c r="H18" s="29" t="s">
        <v>21</v>
      </c>
      <c r="I18" s="23"/>
      <c r="J18" s="24"/>
      <c r="K18" s="25">
        <f>SUM(K13:K17)</f>
        <v>7000</v>
      </c>
      <c r="L18" s="24"/>
    </row>
    <row r="19" spans="1:12" ht="14.25" customHeight="1" x14ac:dyDescent="0.2">
      <c r="A19" s="184" t="s">
        <v>22</v>
      </c>
      <c r="B19" s="185"/>
      <c r="C19" s="185"/>
      <c r="D19" s="185"/>
      <c r="E19" s="185"/>
      <c r="F19" s="186"/>
      <c r="H19" s="29" t="s">
        <v>23</v>
      </c>
      <c r="I19" s="30">
        <v>0.2</v>
      </c>
      <c r="J19" s="24"/>
      <c r="K19" s="25">
        <f>ROUND(K18*I19,2)</f>
        <v>1400</v>
      </c>
      <c r="L19" s="24"/>
    </row>
    <row r="20" spans="1:12" ht="14.25" customHeight="1" x14ac:dyDescent="0.2">
      <c r="A20" s="184"/>
      <c r="B20" s="185"/>
      <c r="C20" s="185"/>
      <c r="D20" s="185"/>
      <c r="E20" s="185"/>
      <c r="F20" s="186"/>
      <c r="H20" s="29"/>
      <c r="I20" s="23"/>
      <c r="J20" s="24"/>
      <c r="K20" s="25"/>
      <c r="L20" s="24"/>
    </row>
    <row r="21" spans="1:12" ht="14.25" customHeight="1" x14ac:dyDescent="0.2">
      <c r="A21" s="187"/>
      <c r="B21" s="188"/>
      <c r="C21" s="188"/>
      <c r="D21" s="188"/>
      <c r="E21" s="188"/>
      <c r="F21" s="189"/>
      <c r="H21" s="29" t="s">
        <v>24</v>
      </c>
      <c r="I21" s="23"/>
      <c r="J21" s="24"/>
      <c r="K21" s="25">
        <f>K18+K19</f>
        <v>8400</v>
      </c>
      <c r="L21" s="24"/>
    </row>
    <row r="22" spans="1:12" ht="14.25" customHeight="1" x14ac:dyDescent="0.25">
      <c r="A22" s="28"/>
      <c r="B22" s="28"/>
      <c r="C22" s="28"/>
      <c r="D22" s="28"/>
      <c r="E22" s="28"/>
      <c r="F22" s="28"/>
    </row>
    <row r="23" spans="1:12" ht="14.25" customHeight="1" x14ac:dyDescent="0.2">
      <c r="A23" s="190" t="s">
        <v>25</v>
      </c>
      <c r="B23" s="191"/>
      <c r="C23" s="191"/>
      <c r="D23" s="191"/>
      <c r="E23" s="191"/>
      <c r="F23" s="192"/>
      <c r="H23" s="181" t="s">
        <v>26</v>
      </c>
      <c r="I23" s="182"/>
      <c r="J23" s="182"/>
      <c r="K23" s="182"/>
      <c r="L23" s="183"/>
    </row>
    <row r="24" spans="1:12" ht="14.25" customHeight="1" x14ac:dyDescent="0.2">
      <c r="A24" s="184" t="s">
        <v>27</v>
      </c>
      <c r="B24" s="185"/>
      <c r="C24" s="185"/>
      <c r="D24" s="185"/>
      <c r="E24" s="185"/>
      <c r="F24" s="186"/>
      <c r="H24" s="20" t="s">
        <v>28</v>
      </c>
      <c r="I24" s="31" t="s">
        <v>29</v>
      </c>
      <c r="J24" s="20" t="s">
        <v>30</v>
      </c>
      <c r="K24" s="21" t="s">
        <v>31</v>
      </c>
      <c r="L24" s="20"/>
    </row>
    <row r="25" spans="1:12" ht="14.25" customHeight="1" x14ac:dyDescent="0.2">
      <c r="A25" s="184"/>
      <c r="B25" s="185"/>
      <c r="C25" s="185"/>
      <c r="D25" s="185"/>
      <c r="E25" s="185"/>
      <c r="F25" s="186"/>
      <c r="H25" s="32"/>
      <c r="I25" s="33"/>
      <c r="J25" s="34"/>
      <c r="K25" s="25"/>
      <c r="L25" s="24"/>
    </row>
    <row r="26" spans="1:12" ht="14.25" customHeight="1" x14ac:dyDescent="0.2">
      <c r="A26" s="187"/>
      <c r="B26" s="188"/>
      <c r="C26" s="188"/>
      <c r="D26" s="188"/>
      <c r="E26" s="188"/>
      <c r="F26" s="189"/>
      <c r="H26" s="32"/>
      <c r="I26" s="33"/>
      <c r="J26" s="34"/>
      <c r="K26" s="25"/>
      <c r="L26" s="24"/>
    </row>
    <row r="27" spans="1:12" ht="14.25" customHeight="1" x14ac:dyDescent="0.2">
      <c r="A27" s="28"/>
      <c r="B27" s="28"/>
      <c r="C27" s="28"/>
      <c r="D27" s="28"/>
      <c r="E27" s="28"/>
      <c r="F27" s="28"/>
      <c r="H27" s="27"/>
      <c r="I27" s="33"/>
      <c r="J27" s="34"/>
      <c r="K27" s="25"/>
      <c r="L27" s="24"/>
    </row>
    <row r="28" spans="1:12" ht="14.25" customHeight="1" x14ac:dyDescent="0.2">
      <c r="A28" s="190" t="s">
        <v>32</v>
      </c>
      <c r="B28" s="191"/>
      <c r="C28" s="191"/>
      <c r="D28" s="191"/>
      <c r="E28" s="191"/>
      <c r="F28" s="192"/>
      <c r="H28" s="27"/>
      <c r="I28" s="33"/>
      <c r="J28" s="34"/>
      <c r="K28" s="25"/>
      <c r="L28" s="24"/>
    </row>
    <row r="29" spans="1:12" ht="14.25" customHeight="1" x14ac:dyDescent="0.2">
      <c r="A29" s="184" t="s">
        <v>33</v>
      </c>
      <c r="B29" s="185"/>
      <c r="C29" s="185"/>
      <c r="D29" s="185"/>
      <c r="E29" s="185"/>
      <c r="F29" s="186"/>
      <c r="H29" s="29"/>
      <c r="I29" s="33"/>
      <c r="J29" s="34"/>
      <c r="K29" s="25"/>
      <c r="L29" s="24"/>
    </row>
    <row r="30" spans="1:12" ht="14.25" customHeight="1" x14ac:dyDescent="0.2">
      <c r="A30" s="184"/>
      <c r="B30" s="185"/>
      <c r="C30" s="185"/>
      <c r="D30" s="185"/>
      <c r="E30" s="185"/>
      <c r="F30" s="186"/>
      <c r="H30" s="29"/>
      <c r="I30" s="33"/>
      <c r="J30" s="34"/>
      <c r="K30" s="25"/>
      <c r="L30" s="24"/>
    </row>
    <row r="31" spans="1:12" ht="14.25" customHeight="1" x14ac:dyDescent="0.2">
      <c r="A31" s="187"/>
      <c r="B31" s="188"/>
      <c r="C31" s="188"/>
      <c r="D31" s="188"/>
      <c r="E31" s="188"/>
      <c r="F31" s="189"/>
      <c r="H31" s="29"/>
      <c r="I31" s="33"/>
      <c r="J31" s="34"/>
      <c r="K31" s="25"/>
      <c r="L31" s="24"/>
    </row>
    <row r="32" spans="1:12" ht="14.25" customHeight="1" x14ac:dyDescent="0.2">
      <c r="A32" s="28"/>
      <c r="B32" s="28"/>
      <c r="C32" s="28"/>
      <c r="D32" s="28"/>
      <c r="E32" s="28"/>
      <c r="F32" s="28"/>
      <c r="H32" s="29"/>
      <c r="I32" s="33"/>
      <c r="J32" s="34"/>
      <c r="K32" s="25"/>
      <c r="L32" s="24"/>
    </row>
    <row r="33" spans="1:12" ht="14.25" customHeight="1" x14ac:dyDescent="0.2">
      <c r="A33" s="190" t="s">
        <v>34</v>
      </c>
      <c r="B33" s="191"/>
      <c r="C33" s="191"/>
      <c r="D33" s="191"/>
      <c r="E33" s="191"/>
      <c r="F33" s="192"/>
      <c r="H33" s="29"/>
      <c r="I33" s="33"/>
      <c r="J33" s="34"/>
      <c r="K33" s="25"/>
      <c r="L33" s="24"/>
    </row>
    <row r="34" spans="1:12" ht="14.25" customHeight="1" x14ac:dyDescent="0.2">
      <c r="A34" s="184" t="s">
        <v>35</v>
      </c>
      <c r="B34" s="185"/>
      <c r="C34" s="185"/>
      <c r="D34" s="185"/>
      <c r="E34" s="185"/>
      <c r="F34" s="186"/>
      <c r="H34" s="29"/>
      <c r="I34" s="33"/>
      <c r="J34" s="34"/>
      <c r="K34" s="25"/>
      <c r="L34" s="24"/>
    </row>
    <row r="35" spans="1:12" ht="14.25" customHeight="1" x14ac:dyDescent="0.2">
      <c r="A35" s="184"/>
      <c r="B35" s="185"/>
      <c r="C35" s="185"/>
      <c r="D35" s="185"/>
      <c r="E35" s="185"/>
      <c r="F35" s="186"/>
      <c r="H35" s="29"/>
      <c r="I35" s="33"/>
      <c r="J35" s="34"/>
      <c r="K35" s="25"/>
      <c r="L35" s="24"/>
    </row>
    <row r="36" spans="1:12" ht="14.25" customHeight="1" x14ac:dyDescent="0.2">
      <c r="A36" s="184"/>
      <c r="B36" s="185"/>
      <c r="C36" s="185"/>
      <c r="D36" s="185"/>
      <c r="E36" s="185"/>
      <c r="F36" s="186"/>
      <c r="H36" s="29"/>
      <c r="I36" s="33"/>
      <c r="J36" s="34"/>
      <c r="K36" s="25"/>
      <c r="L36" s="24"/>
    </row>
    <row r="37" spans="1:12" ht="14.25" customHeight="1" x14ac:dyDescent="0.2">
      <c r="A37" s="184"/>
      <c r="B37" s="185"/>
      <c r="C37" s="185"/>
      <c r="D37" s="185"/>
      <c r="E37" s="185"/>
      <c r="F37" s="186"/>
      <c r="H37" s="29"/>
      <c r="I37" s="33"/>
      <c r="J37" s="34"/>
      <c r="K37" s="25"/>
      <c r="L37" s="24"/>
    </row>
    <row r="38" spans="1:12" ht="14.25" customHeight="1" x14ac:dyDescent="0.2">
      <c r="A38" s="195" t="s">
        <v>36</v>
      </c>
      <c r="B38" s="196"/>
      <c r="C38" s="196"/>
      <c r="D38" s="196"/>
      <c r="E38" s="196"/>
      <c r="F38" s="197"/>
      <c r="H38" s="29" t="s">
        <v>21</v>
      </c>
      <c r="I38" s="33"/>
      <c r="J38" s="24"/>
      <c r="K38" s="25"/>
      <c r="L38" s="24"/>
    </row>
    <row r="39" spans="1:12" ht="14.25" customHeight="1" x14ac:dyDescent="0.2">
      <c r="A39" s="184" t="s">
        <v>37</v>
      </c>
      <c r="B39" s="185"/>
      <c r="C39" s="185"/>
      <c r="D39" s="185"/>
      <c r="E39" s="185"/>
      <c r="F39" s="186"/>
      <c r="H39" s="29" t="s">
        <v>23</v>
      </c>
      <c r="I39" s="33"/>
      <c r="J39" s="24"/>
      <c r="K39" s="25"/>
      <c r="L39" s="24"/>
    </row>
    <row r="40" spans="1:12" ht="14.25" customHeight="1" x14ac:dyDescent="0.2">
      <c r="A40" s="184"/>
      <c r="B40" s="185"/>
      <c r="C40" s="185"/>
      <c r="D40" s="185"/>
      <c r="E40" s="185"/>
      <c r="F40" s="186"/>
      <c r="H40" s="29"/>
      <c r="I40" s="33"/>
      <c r="J40" s="24"/>
      <c r="K40" s="25"/>
      <c r="L40" s="24"/>
    </row>
    <row r="41" spans="1:12" ht="14.25" customHeight="1" x14ac:dyDescent="0.2">
      <c r="A41" s="187"/>
      <c r="B41" s="188"/>
      <c r="C41" s="188"/>
      <c r="D41" s="188"/>
      <c r="E41" s="188"/>
      <c r="F41" s="189"/>
      <c r="H41" s="29" t="s">
        <v>24</v>
      </c>
      <c r="I41" s="33"/>
      <c r="J41" s="24"/>
      <c r="K41" s="25"/>
      <c r="L41" s="24"/>
    </row>
    <row r="42" spans="1:12" ht="14.25" customHeight="1" x14ac:dyDescent="0.25">
      <c r="I42" s="35"/>
      <c r="J42" s="35"/>
      <c r="L42" s="35"/>
    </row>
  </sheetData>
  <mergeCells count="16">
    <mergeCell ref="A34:F37"/>
    <mergeCell ref="A38:F38"/>
    <mergeCell ref="A39:F41"/>
    <mergeCell ref="A18:F18"/>
    <mergeCell ref="A28:F28"/>
    <mergeCell ref="A29:F31"/>
    <mergeCell ref="A19:F21"/>
    <mergeCell ref="A23:F23"/>
    <mergeCell ref="H23:L23"/>
    <mergeCell ref="A24:F26"/>
    <mergeCell ref="A33:F33"/>
    <mergeCell ref="F8:G8"/>
    <mergeCell ref="F9:G9"/>
    <mergeCell ref="A11:F11"/>
    <mergeCell ref="H11:L11"/>
    <mergeCell ref="A12:F16"/>
  </mergeCells>
  <printOptions horizontalCentered="1"/>
  <pageMargins left="0.39370078740157483" right="0.39370078740157483" top="0.39370078740157483" bottom="0.59055118110236227" header="0.31496062992125984" footer="0.31496062992125984"/>
  <pageSetup paperSize="9" orientation="landscape" r:id="rId1"/>
  <headerFooter alignWithMargins="0">
    <oddHeader>&amp;R&amp;8HAMMERSON UNIVERSITE</oddHeader>
    <oddFooter>&amp;C&amp;8&amp;P / &amp;N&amp;R&amp;8EUROGEM</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E87B1-6D27-4CCA-BEFE-A2A8636F90FC}">
  <sheetPr codeName="WsF">
    <tabColor rgb="FF0070C0"/>
    <pageSetUpPr fitToPage="1"/>
  </sheetPr>
  <dimension ref="A1:R130"/>
  <sheetViews>
    <sheetView showGridLines="0" showRowColHeaders="0" zoomScaleNormal="100" zoomScaleSheetLayoutView="100" workbookViewId="0">
      <selection activeCell="M21" sqref="M21"/>
    </sheetView>
  </sheetViews>
  <sheetFormatPr baseColWidth="10" defaultRowHeight="12.75" x14ac:dyDescent="0.25"/>
  <cols>
    <col min="1" max="1" width="10.7109375" style="1" customWidth="1"/>
    <col min="2" max="2" width="11.85546875" style="1" customWidth="1"/>
    <col min="3" max="3" width="12.28515625" style="1" customWidth="1"/>
    <col min="4" max="4" width="15.7109375" style="1" customWidth="1"/>
    <col min="5" max="5" width="5.7109375" style="1" customWidth="1"/>
    <col min="6" max="6" width="13.7109375" style="1" customWidth="1"/>
    <col min="7" max="7" width="8.42578125" style="1" customWidth="1"/>
    <col min="8" max="8" width="25.7109375" style="1" customWidth="1"/>
    <col min="9" max="9" width="8.7109375" style="1" customWidth="1"/>
    <col min="10" max="10" width="15.28515625" style="2" customWidth="1"/>
    <col min="11" max="11" width="11.7109375" style="1" customWidth="1"/>
    <col min="12" max="12" width="11" style="1" customWidth="1"/>
    <col min="13" max="17" width="11.42578125" style="1"/>
    <col min="18" max="18" width="13.42578125" style="1" customWidth="1"/>
    <col min="19" max="16384" width="11.42578125" style="1"/>
  </cols>
  <sheetData>
    <row r="1" spans="1:18" s="6" customFormat="1" x14ac:dyDescent="0.25">
      <c r="A1" s="36"/>
      <c r="B1" s="36"/>
      <c r="C1" s="36"/>
      <c r="D1" s="36"/>
      <c r="E1" s="36"/>
      <c r="F1" s="36"/>
      <c r="G1" s="36"/>
      <c r="H1" s="36"/>
      <c r="I1" s="36" t="s">
        <v>38</v>
      </c>
      <c r="J1" s="36"/>
      <c r="K1" s="142" t="s">
        <v>158</v>
      </c>
      <c r="L1" s="143">
        <f>MATCH(K1,TGer[N°],0)</f>
        <v>1</v>
      </c>
    </row>
    <row r="2" spans="1:18" ht="15.75" x14ac:dyDescent="0.25">
      <c r="A2" s="7"/>
      <c r="B2" s="7"/>
      <c r="C2" s="7"/>
      <c r="D2" s="7"/>
      <c r="E2" s="7"/>
      <c r="F2" s="7"/>
      <c r="G2" s="7"/>
      <c r="H2" s="7"/>
      <c r="I2" s="7"/>
      <c r="J2" s="8"/>
      <c r="K2" s="9"/>
      <c r="L2" s="7"/>
    </row>
    <row r="3" spans="1:18" x14ac:dyDescent="0.2">
      <c r="A3" s="10" t="s">
        <v>2</v>
      </c>
      <c r="B3" s="198" t="str">
        <f>VLOOKUP(L1,TGer[],3)</f>
        <v>CCCCCCC</v>
      </c>
      <c r="C3" s="199"/>
      <c r="D3" s="199"/>
      <c r="E3" s="199"/>
      <c r="F3" s="199"/>
      <c r="G3" s="199"/>
      <c r="H3" s="200"/>
      <c r="J3" s="1"/>
      <c r="K3" s="2"/>
    </row>
    <row r="4" spans="1:18" x14ac:dyDescent="0.25">
      <c r="J4" s="1"/>
      <c r="K4" s="2"/>
    </row>
    <row r="5" spans="1:18" x14ac:dyDescent="0.2">
      <c r="A5" s="15" t="s">
        <v>3</v>
      </c>
      <c r="B5" s="15" t="s">
        <v>4</v>
      </c>
      <c r="C5" s="15" t="s">
        <v>5</v>
      </c>
      <c r="D5" s="15" t="s">
        <v>39</v>
      </c>
      <c r="E5" s="15" t="s">
        <v>6</v>
      </c>
      <c r="F5" s="15" t="s">
        <v>7</v>
      </c>
      <c r="G5" s="15" t="s">
        <v>40</v>
      </c>
      <c r="H5" s="37"/>
      <c r="J5" s="1"/>
      <c r="L5" s="2"/>
    </row>
    <row r="6" spans="1:18" x14ac:dyDescent="0.25">
      <c r="A6" s="168" t="str">
        <f>VLOOKUP(L1,TGer[],17)</f>
        <v>01</v>
      </c>
      <c r="B6" s="38">
        <f>VLOOKUP(L1,TGer[],18)</f>
        <v>43780</v>
      </c>
      <c r="C6" s="39">
        <f>VLOOKUP(L1,TGer[],19)</f>
        <v>123</v>
      </c>
      <c r="D6" s="39" t="str">
        <f>VLOOKUP(L1,TGer[],20)</f>
        <v>bidon</v>
      </c>
      <c r="E6" s="39" t="str">
        <f>VLOOKUP(L1,TGer[],21)</f>
        <v>ASC</v>
      </c>
      <c r="F6" s="23">
        <f>VLOOKUP(L1,TGer[],22)</f>
        <v>19</v>
      </c>
      <c r="G6" s="23" t="str">
        <f>VLOOKUP(L1,TGer[],16)</f>
        <v>COR</v>
      </c>
      <c r="H6" s="40"/>
      <c r="J6" s="1"/>
      <c r="K6" s="2"/>
    </row>
    <row r="7" spans="1:18" x14ac:dyDescent="0.25">
      <c r="J7" s="1"/>
      <c r="K7" s="2"/>
    </row>
    <row r="8" spans="1:18" ht="12.75" customHeight="1" x14ac:dyDescent="0.2">
      <c r="A8" s="190" t="s">
        <v>11</v>
      </c>
      <c r="B8" s="191"/>
      <c r="C8" s="191"/>
      <c r="D8" s="191"/>
      <c r="E8" s="191"/>
      <c r="F8" s="192"/>
      <c r="H8" s="181" t="s">
        <v>12</v>
      </c>
      <c r="I8" s="182"/>
      <c r="J8" s="182"/>
      <c r="K8" s="182"/>
      <c r="L8" s="183"/>
    </row>
    <row r="9" spans="1:18" ht="12.75" customHeight="1" x14ac:dyDescent="0.2">
      <c r="A9" s="41"/>
      <c r="B9" s="1" t="str">
        <f>VLOOKUP(L1,TGer[],26)</f>
        <v>Galopin</v>
      </c>
      <c r="C9" s="42"/>
      <c r="D9" s="42"/>
      <c r="E9" s="42"/>
      <c r="F9" s="43"/>
      <c r="H9" s="15" t="s">
        <v>14</v>
      </c>
      <c r="I9" s="15" t="s">
        <v>41</v>
      </c>
      <c r="J9" s="15" t="s">
        <v>16</v>
      </c>
      <c r="K9" s="44" t="s">
        <v>17</v>
      </c>
      <c r="L9" s="15" t="s">
        <v>18</v>
      </c>
      <c r="O9" s="3" t="s">
        <v>42</v>
      </c>
      <c r="P9" s="3" t="s">
        <v>43</v>
      </c>
      <c r="Q9" s="3" t="s">
        <v>44</v>
      </c>
      <c r="R9" s="3" t="s">
        <v>45</v>
      </c>
    </row>
    <row r="10" spans="1:18" x14ac:dyDescent="0.25">
      <c r="A10" s="45"/>
      <c r="B10" s="42"/>
      <c r="C10" s="42"/>
      <c r="D10" s="42"/>
      <c r="E10" s="42"/>
      <c r="F10" s="43"/>
      <c r="H10" s="22"/>
      <c r="I10" s="39"/>
      <c r="J10" s="46" t="e">
        <f>K10/I10</f>
        <v>#DIV/0!</v>
      </c>
      <c r="K10" s="46">
        <f>+R15</f>
        <v>0</v>
      </c>
      <c r="L10" s="24"/>
      <c r="M10" s="6"/>
      <c r="N10" s="6" t="s">
        <v>46</v>
      </c>
      <c r="O10" s="1">
        <v>0</v>
      </c>
      <c r="P10" s="1" t="s">
        <v>47</v>
      </c>
      <c r="Q10" s="1">
        <v>1.25</v>
      </c>
      <c r="R10" s="1">
        <f>(O10+P10)*Q10</f>
        <v>0</v>
      </c>
    </row>
    <row r="11" spans="1:18" x14ac:dyDescent="0.2">
      <c r="A11" s="47"/>
      <c r="B11" s="48" t="s">
        <v>48</v>
      </c>
      <c r="C11" s="48"/>
      <c r="D11" s="49"/>
      <c r="E11" s="1" t="b">
        <f>VLOOKUP(L1,TGer[],23)</f>
        <v>0</v>
      </c>
      <c r="F11" s="50"/>
      <c r="H11" s="29"/>
      <c r="I11" s="23"/>
      <c r="J11" s="24"/>
      <c r="K11" s="46"/>
      <c r="L11" s="24"/>
      <c r="N11" s="6" t="s">
        <v>46</v>
      </c>
      <c r="O11" s="1">
        <v>0</v>
      </c>
      <c r="P11" s="1" t="s">
        <v>47</v>
      </c>
      <c r="Q11" s="1">
        <v>1.25</v>
      </c>
      <c r="R11" s="1">
        <f>(O11+P11)*Q11</f>
        <v>0</v>
      </c>
    </row>
    <row r="12" spans="1:18" x14ac:dyDescent="0.2">
      <c r="A12" s="51"/>
      <c r="B12" s="52" t="s">
        <v>49</v>
      </c>
      <c r="C12" s="52"/>
      <c r="D12" s="53"/>
      <c r="E12" s="1" t="b">
        <f>VLOOKUP(L1,TGer[],25)</f>
        <v>0</v>
      </c>
      <c r="F12" s="54"/>
      <c r="H12" s="201" t="s">
        <v>24</v>
      </c>
      <c r="I12" s="202"/>
      <c r="J12" s="203"/>
      <c r="K12" s="55">
        <f>+R15</f>
        <v>0</v>
      </c>
      <c r="L12" s="56"/>
      <c r="N12" s="6" t="s">
        <v>46</v>
      </c>
      <c r="O12" s="1">
        <v>0</v>
      </c>
      <c r="P12" s="1" t="s">
        <v>47</v>
      </c>
      <c r="Q12" s="1">
        <v>1.25</v>
      </c>
      <c r="R12" s="1">
        <f>(O12+P12)*Q12</f>
        <v>0</v>
      </c>
    </row>
    <row r="13" spans="1:18" x14ac:dyDescent="0.25">
      <c r="A13" s="57"/>
      <c r="B13" s="58" t="s">
        <v>50</v>
      </c>
      <c r="C13" s="58"/>
      <c r="D13" s="59"/>
      <c r="E13" s="1" t="b">
        <f>VLOOKUP(L1,TGer[],25)</f>
        <v>0</v>
      </c>
      <c r="F13" s="60"/>
      <c r="J13" s="1"/>
      <c r="K13" s="2"/>
      <c r="N13" s="6" t="s">
        <v>46</v>
      </c>
      <c r="O13" s="1" t="s">
        <v>47</v>
      </c>
      <c r="P13" s="1" t="s">
        <v>47</v>
      </c>
      <c r="Q13" s="1">
        <v>1.25</v>
      </c>
      <c r="R13" s="1">
        <f>(O13+P13)*Q13</f>
        <v>0</v>
      </c>
    </row>
    <row r="14" spans="1:18" x14ac:dyDescent="0.25">
      <c r="A14" s="28"/>
      <c r="B14" s="28"/>
      <c r="C14" s="28"/>
      <c r="D14" s="28"/>
      <c r="E14" s="28"/>
      <c r="F14" s="61"/>
      <c r="H14" s="204" t="s">
        <v>51</v>
      </c>
      <c r="I14" s="205"/>
      <c r="J14" s="205"/>
      <c r="K14" s="205"/>
      <c r="L14" s="206"/>
    </row>
    <row r="15" spans="1:18" ht="12.75" customHeight="1" x14ac:dyDescent="0.25">
      <c r="A15" s="190" t="s">
        <v>52</v>
      </c>
      <c r="B15" s="191"/>
      <c r="C15" s="191"/>
      <c r="D15" s="191"/>
      <c r="E15" s="191"/>
      <c r="F15" s="192"/>
      <c r="H15" s="207" t="str">
        <f>VLOOKUP(L1,TGer[],32)</f>
        <v>Itaque earum rerum hic tenetur a sapiente delectus, ut aut reiciendis voluptatibus maiores alias consequatur aut perferendis doloribus asperiores repellat.</v>
      </c>
      <c r="I15" s="208"/>
      <c r="J15" s="208"/>
      <c r="K15" s="208"/>
      <c r="L15" s="209"/>
      <c r="N15" s="62"/>
      <c r="Q15" s="1" t="s">
        <v>53</v>
      </c>
      <c r="R15" s="1">
        <f>SUM(R10:R14)</f>
        <v>0</v>
      </c>
    </row>
    <row r="16" spans="1:18" ht="12.75" customHeight="1" x14ac:dyDescent="0.25">
      <c r="A16" s="207" t="str">
        <f>VLOOKUP(L1,TGer[],27)</f>
        <v xml:space="preserve">Lorem ipsum dolor sit amet, consectetur adipiscing elit, sed do eiusmod tempor incididunt ut labore et dolore magna aliqua. </v>
      </c>
      <c r="B16" s="208"/>
      <c r="C16" s="208"/>
      <c r="D16" s="208"/>
      <c r="E16" s="208"/>
      <c r="F16" s="209"/>
      <c r="H16" s="207"/>
      <c r="I16" s="208"/>
      <c r="J16" s="208"/>
      <c r="K16" s="208"/>
      <c r="L16" s="209"/>
    </row>
    <row r="17" spans="1:18" ht="15" x14ac:dyDescent="0.25">
      <c r="A17" s="207"/>
      <c r="B17" s="208"/>
      <c r="C17" s="208"/>
      <c r="D17" s="208"/>
      <c r="E17" s="208"/>
      <c r="F17" s="209"/>
      <c r="H17" s="63" t="s">
        <v>54</v>
      </c>
      <c r="I17" s="64"/>
      <c r="J17" s="64"/>
      <c r="K17" s="165">
        <f>VLOOKUP(L1,TGer[],33)</f>
        <v>10</v>
      </c>
      <c r="L17" s="65"/>
    </row>
    <row r="18" spans="1:18" ht="15" x14ac:dyDescent="0.25">
      <c r="A18" s="210"/>
      <c r="B18" s="211"/>
      <c r="C18" s="211"/>
      <c r="D18" s="211"/>
      <c r="E18" s="211"/>
      <c r="F18" s="212"/>
      <c r="H18" s="66" t="s">
        <v>55</v>
      </c>
      <c r="I18" s="67"/>
      <c r="J18" s="67"/>
      <c r="K18" s="167">
        <f>VLOOKUP(L1,TGer[],34)</f>
        <v>10</v>
      </c>
      <c r="L18" s="68"/>
    </row>
    <row r="19" spans="1:18" x14ac:dyDescent="0.25">
      <c r="A19" s="28"/>
      <c r="B19" s="28"/>
      <c r="C19" s="28"/>
      <c r="D19" s="28"/>
      <c r="E19" s="28"/>
      <c r="F19" s="28"/>
      <c r="J19" s="1"/>
      <c r="K19" s="2"/>
    </row>
    <row r="20" spans="1:18" x14ac:dyDescent="0.2">
      <c r="A20" s="190" t="s">
        <v>56</v>
      </c>
      <c r="B20" s="191"/>
      <c r="C20" s="191"/>
      <c r="D20" s="191"/>
      <c r="E20" s="191"/>
      <c r="F20" s="192"/>
      <c r="H20" s="69"/>
      <c r="I20" s="70"/>
      <c r="J20" s="71"/>
      <c r="K20" s="72"/>
      <c r="L20" s="73"/>
      <c r="Q20" s="3"/>
      <c r="R20" s="3"/>
    </row>
    <row r="21" spans="1:18" x14ac:dyDescent="0.25">
      <c r="A21" s="207" t="str">
        <f>VLOOKUP(L1,TGer[],28)</f>
        <v xml:space="preserve">Ut enim ad minim veniam, quis nostrud exercitation ullamco laboris nisi ut aliquip ex ea commodo consequat. </v>
      </c>
      <c r="B21" s="208"/>
      <c r="C21" s="208"/>
      <c r="D21" s="208"/>
      <c r="E21" s="208"/>
      <c r="F21" s="209"/>
      <c r="H21" s="74"/>
      <c r="J21" s="1"/>
      <c r="K21" s="2"/>
      <c r="L21" s="75"/>
    </row>
    <row r="22" spans="1:18" x14ac:dyDescent="0.2">
      <c r="A22" s="207"/>
      <c r="B22" s="208"/>
      <c r="C22" s="208"/>
      <c r="D22" s="208"/>
      <c r="E22" s="208"/>
      <c r="F22" s="209"/>
      <c r="H22" s="76"/>
      <c r="I22" s="77"/>
      <c r="J22" s="78"/>
      <c r="K22" s="79"/>
      <c r="L22" s="80"/>
    </row>
    <row r="23" spans="1:18" x14ac:dyDescent="0.2">
      <c r="A23" s="210"/>
      <c r="B23" s="211"/>
      <c r="C23" s="211"/>
      <c r="D23" s="211"/>
      <c r="E23" s="211"/>
      <c r="F23" s="212"/>
      <c r="H23" s="76"/>
      <c r="I23" s="77"/>
      <c r="J23" s="78"/>
      <c r="K23" s="79"/>
      <c r="L23" s="80"/>
    </row>
    <row r="24" spans="1:18" x14ac:dyDescent="0.2">
      <c r="A24" s="28"/>
      <c r="B24" s="28"/>
      <c r="C24" s="28"/>
      <c r="D24" s="28"/>
      <c r="E24" s="28"/>
      <c r="F24" s="28"/>
      <c r="H24" s="81"/>
      <c r="I24" s="77"/>
      <c r="J24" s="78"/>
      <c r="K24" s="79"/>
      <c r="L24" s="80"/>
    </row>
    <row r="25" spans="1:18" ht="12.75" customHeight="1" x14ac:dyDescent="0.2">
      <c r="A25" s="190" t="s">
        <v>57</v>
      </c>
      <c r="B25" s="191"/>
      <c r="C25" s="191"/>
      <c r="D25" s="191"/>
      <c r="E25" s="191"/>
      <c r="F25" s="192"/>
      <c r="H25" s="81"/>
      <c r="I25" s="77"/>
      <c r="J25" s="78"/>
      <c r="K25" s="79"/>
      <c r="L25" s="80"/>
    </row>
    <row r="26" spans="1:18" x14ac:dyDescent="0.2">
      <c r="A26" s="207" t="str">
        <f>VLOOKUP(L1,TGer[],29)</f>
        <v xml:space="preserve">Duis aute irure dolor in reprehenderit in voluptate velit esse cillum dolore eu fugiat nulla pariatur. </v>
      </c>
      <c r="B26" s="208"/>
      <c r="C26" s="208"/>
      <c r="D26" s="208"/>
      <c r="E26" s="208"/>
      <c r="F26" s="209"/>
      <c r="H26" s="82"/>
      <c r="I26" s="77"/>
      <c r="J26" s="78"/>
      <c r="K26" s="79"/>
      <c r="L26" s="80"/>
    </row>
    <row r="27" spans="1:18" x14ac:dyDescent="0.2">
      <c r="A27" s="210"/>
      <c r="B27" s="211"/>
      <c r="C27" s="211"/>
      <c r="D27" s="211"/>
      <c r="E27" s="211"/>
      <c r="F27" s="212"/>
      <c r="H27" s="82"/>
      <c r="I27" s="77"/>
      <c r="J27" s="78"/>
      <c r="K27" s="79"/>
      <c r="L27" s="80"/>
    </row>
    <row r="28" spans="1:18" x14ac:dyDescent="0.2">
      <c r="A28" s="28"/>
      <c r="B28" s="28"/>
      <c r="C28" s="28"/>
      <c r="D28" s="28"/>
      <c r="E28" s="28"/>
      <c r="F28" s="28"/>
      <c r="H28" s="82"/>
      <c r="I28" s="77"/>
      <c r="J28" s="78"/>
      <c r="K28" s="79"/>
      <c r="L28" s="80"/>
    </row>
    <row r="29" spans="1:18" x14ac:dyDescent="0.2">
      <c r="A29" s="190" t="s">
        <v>58</v>
      </c>
      <c r="B29" s="191"/>
      <c r="C29" s="191"/>
      <c r="D29" s="191"/>
      <c r="E29" s="191"/>
      <c r="F29" s="192"/>
      <c r="H29" s="82"/>
      <c r="I29" s="77"/>
      <c r="J29" s="78"/>
      <c r="K29" s="79"/>
      <c r="L29" s="80"/>
    </row>
    <row r="30" spans="1:18" ht="12.75" customHeight="1" x14ac:dyDescent="0.2">
      <c r="A30" s="207" t="str">
        <f>VLOOKUP(L1,TGer[],30)</f>
        <v>Excepteur sint occaecat cupidatat non proident, sunt in culpa qui officia deserunt mollit anim id est laborum.</v>
      </c>
      <c r="B30" s="208"/>
      <c r="C30" s="208"/>
      <c r="D30" s="208"/>
      <c r="E30" s="208"/>
      <c r="F30" s="209"/>
      <c r="H30" s="82"/>
      <c r="I30" s="77"/>
      <c r="J30" s="78"/>
      <c r="K30" s="79"/>
      <c r="L30" s="80"/>
      <c r="N30" s="1" t="s">
        <v>59</v>
      </c>
    </row>
    <row r="31" spans="1:18" ht="12" customHeight="1" x14ac:dyDescent="0.2">
      <c r="A31" s="207"/>
      <c r="B31" s="208"/>
      <c r="C31" s="208"/>
      <c r="D31" s="208"/>
      <c r="E31" s="208"/>
      <c r="F31" s="209"/>
      <c r="H31" s="82"/>
      <c r="I31" s="77"/>
      <c r="J31" s="78"/>
      <c r="K31" s="79"/>
      <c r="L31" s="80"/>
    </row>
    <row r="32" spans="1:18" ht="13.15" customHeight="1" x14ac:dyDescent="0.2">
      <c r="A32" s="210"/>
      <c r="B32" s="211"/>
      <c r="C32" s="211"/>
      <c r="D32" s="211"/>
      <c r="E32" s="211"/>
      <c r="F32" s="212"/>
      <c r="H32" s="82"/>
      <c r="I32" s="77"/>
      <c r="J32" s="78"/>
      <c r="K32" s="79"/>
      <c r="L32" s="80"/>
    </row>
    <row r="33" spans="1:14" x14ac:dyDescent="0.2">
      <c r="A33" s="42"/>
      <c r="B33" s="42"/>
      <c r="C33" s="42"/>
      <c r="D33" s="42"/>
      <c r="E33" s="42"/>
      <c r="F33" s="42"/>
      <c r="H33" s="82"/>
      <c r="I33" s="77"/>
      <c r="J33" s="78"/>
      <c r="K33" s="79"/>
      <c r="L33" s="80"/>
    </row>
    <row r="34" spans="1:14" x14ac:dyDescent="0.2">
      <c r="A34" s="190" t="s">
        <v>36</v>
      </c>
      <c r="B34" s="191"/>
      <c r="C34" s="191"/>
      <c r="D34" s="191"/>
      <c r="E34" s="191"/>
      <c r="F34" s="192"/>
      <c r="H34" s="82"/>
      <c r="I34" s="77"/>
      <c r="J34" s="83"/>
      <c r="K34" s="79"/>
      <c r="L34" s="80"/>
    </row>
    <row r="35" spans="1:14" ht="12.75" customHeight="1" x14ac:dyDescent="0.2">
      <c r="A35" s="207" t="str">
        <f>VLOOKUP(L1,TGer[],31)</f>
        <v>At vero eos et accusamus et iusto odio dignissimos ducimus qui blanditiis praesentium voluptatum deleniti atque corrupti quos dolores et quas molestias excepturi sint occaecati cupiditate non provident, similique sunt in culpa qui officia deserunt mollitia animi, id est laborum et dolorum fuga.</v>
      </c>
      <c r="B35" s="208"/>
      <c r="C35" s="208"/>
      <c r="D35" s="208"/>
      <c r="E35" s="208"/>
      <c r="F35" s="209"/>
      <c r="H35" s="82"/>
      <c r="I35" s="77"/>
      <c r="J35" s="83"/>
      <c r="K35" s="79"/>
      <c r="L35" s="80"/>
    </row>
    <row r="36" spans="1:14" x14ac:dyDescent="0.2">
      <c r="A36" s="207"/>
      <c r="B36" s="208"/>
      <c r="C36" s="208"/>
      <c r="D36" s="208"/>
      <c r="E36" s="208"/>
      <c r="F36" s="209"/>
      <c r="H36" s="82"/>
      <c r="I36" s="77"/>
      <c r="J36" s="83"/>
      <c r="K36" s="79"/>
      <c r="L36" s="80"/>
    </row>
    <row r="37" spans="1:14" x14ac:dyDescent="0.2">
      <c r="A37" s="210"/>
      <c r="B37" s="211"/>
      <c r="C37" s="211"/>
      <c r="D37" s="211"/>
      <c r="E37" s="211"/>
      <c r="F37" s="212"/>
      <c r="H37" s="84"/>
      <c r="I37" s="85"/>
      <c r="J37" s="86"/>
      <c r="K37" s="87"/>
      <c r="L37" s="88"/>
    </row>
    <row r="38" spans="1:14" x14ac:dyDescent="0.25">
      <c r="I38" s="35"/>
      <c r="J38" s="35"/>
      <c r="K38" s="2"/>
      <c r="L38" s="35"/>
    </row>
    <row r="39" spans="1:14" x14ac:dyDescent="0.25">
      <c r="J39" s="1"/>
      <c r="K39" s="2"/>
    </row>
    <row r="40" spans="1:14" x14ac:dyDescent="0.25">
      <c r="J40" s="1"/>
      <c r="K40" s="2"/>
      <c r="N40" s="1" t="s">
        <v>59</v>
      </c>
    </row>
    <row r="43" spans="1:14" x14ac:dyDescent="0.25">
      <c r="E43" s="62"/>
    </row>
    <row r="100" spans="14:14" x14ac:dyDescent="0.25">
      <c r="N100" s="1" t="s">
        <v>60</v>
      </c>
    </row>
    <row r="110" spans="14:14" x14ac:dyDescent="0.25">
      <c r="N110" s="1" t="s">
        <v>60</v>
      </c>
    </row>
    <row r="120" spans="14:14" x14ac:dyDescent="0.25">
      <c r="N120" s="1" t="s">
        <v>60</v>
      </c>
    </row>
    <row r="130" spans="14:14" x14ac:dyDescent="0.25">
      <c r="N130" s="1" t="s">
        <v>60</v>
      </c>
    </row>
  </sheetData>
  <mergeCells count="16">
    <mergeCell ref="A26:F27"/>
    <mergeCell ref="A29:F29"/>
    <mergeCell ref="A30:F32"/>
    <mergeCell ref="A34:F34"/>
    <mergeCell ref="A35:F37"/>
    <mergeCell ref="A25:F25"/>
    <mergeCell ref="B3:H3"/>
    <mergeCell ref="A8:F8"/>
    <mergeCell ref="H8:L8"/>
    <mergeCell ref="H12:J12"/>
    <mergeCell ref="H14:L14"/>
    <mergeCell ref="A15:F15"/>
    <mergeCell ref="H15:L16"/>
    <mergeCell ref="A16:F18"/>
    <mergeCell ref="A20:F20"/>
    <mergeCell ref="A21:F23"/>
  </mergeCells>
  <pageMargins left="0.78740157480314965" right="0.78740157480314965" top="0.45" bottom="0.35" header="0.31" footer="0.25"/>
  <pageSetup paperSize="9" scale="85" fitToHeight="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A0486-D455-420E-8131-6B4D0E7546A7}">
  <sheetPr codeName="WsP"/>
  <dimension ref="A1:H14"/>
  <sheetViews>
    <sheetView zoomScaleNormal="100" workbookViewId="0">
      <selection activeCell="F16" sqref="F16"/>
    </sheetView>
  </sheetViews>
  <sheetFormatPr baseColWidth="10" defaultRowHeight="12" x14ac:dyDescent="0.25"/>
  <cols>
    <col min="1" max="1" width="6.85546875" style="148" customWidth="1"/>
    <col min="2" max="2" width="48.5703125" style="148" customWidth="1"/>
    <col min="3" max="3" width="1.42578125" style="148" customWidth="1"/>
    <col min="4" max="4" width="11.42578125" style="148"/>
    <col min="5" max="5" width="1.42578125" style="148" customWidth="1"/>
    <col min="6" max="6" width="35" style="148" customWidth="1"/>
    <col min="7" max="7" width="1.42578125" style="148" customWidth="1"/>
    <col min="8" max="16384" width="11.42578125" style="148"/>
  </cols>
  <sheetData>
    <row r="1" spans="1:8" x14ac:dyDescent="0.25">
      <c r="A1" s="144" t="s">
        <v>152</v>
      </c>
      <c r="B1" s="145" t="s">
        <v>14</v>
      </c>
      <c r="C1" s="146"/>
      <c r="D1" s="147" t="s">
        <v>160</v>
      </c>
      <c r="F1" s="149" t="s">
        <v>118</v>
      </c>
    </row>
    <row r="2" spans="1:8" x14ac:dyDescent="0.2">
      <c r="A2" s="150" t="s">
        <v>61</v>
      </c>
      <c r="B2" s="151" t="s">
        <v>88</v>
      </c>
      <c r="C2" s="146"/>
      <c r="D2" s="152" t="s">
        <v>62</v>
      </c>
      <c r="F2" s="153" t="s">
        <v>120</v>
      </c>
    </row>
    <row r="3" spans="1:8" x14ac:dyDescent="0.2">
      <c r="A3" s="154" t="s">
        <v>63</v>
      </c>
      <c r="B3" s="155" t="s">
        <v>90</v>
      </c>
      <c r="C3" s="146"/>
      <c r="D3" s="156" t="s">
        <v>64</v>
      </c>
      <c r="F3" s="157" t="s">
        <v>121</v>
      </c>
      <c r="H3" s="158"/>
    </row>
    <row r="4" spans="1:8" x14ac:dyDescent="0.2">
      <c r="A4" s="150" t="s">
        <v>65</v>
      </c>
      <c r="B4" s="151" t="s">
        <v>92</v>
      </c>
      <c r="C4" s="146"/>
      <c r="D4" s="152" t="s">
        <v>66</v>
      </c>
      <c r="F4" s="159" t="s">
        <v>122</v>
      </c>
      <c r="H4" s="158"/>
    </row>
    <row r="5" spans="1:8" x14ac:dyDescent="0.2">
      <c r="A5" s="154" t="s">
        <v>67</v>
      </c>
      <c r="B5" s="155" t="s">
        <v>94</v>
      </c>
      <c r="C5" s="146"/>
      <c r="D5" s="160" t="s">
        <v>68</v>
      </c>
      <c r="F5" s="161" t="s">
        <v>119</v>
      </c>
    </row>
    <row r="6" spans="1:8" x14ac:dyDescent="0.2">
      <c r="A6" s="150" t="s">
        <v>69</v>
      </c>
      <c r="B6" s="151" t="s">
        <v>96</v>
      </c>
      <c r="C6" s="146"/>
    </row>
    <row r="7" spans="1:8" x14ac:dyDescent="0.2">
      <c r="A7" s="154" t="s">
        <v>70</v>
      </c>
      <c r="B7" s="155" t="s">
        <v>98</v>
      </c>
      <c r="C7" s="146"/>
    </row>
    <row r="8" spans="1:8" x14ac:dyDescent="0.2">
      <c r="A8" s="150" t="s">
        <v>71</v>
      </c>
      <c r="B8" s="151" t="s">
        <v>103</v>
      </c>
      <c r="C8" s="146"/>
    </row>
    <row r="9" spans="1:8" x14ac:dyDescent="0.2">
      <c r="A9" s="154" t="s">
        <v>72</v>
      </c>
      <c r="B9" s="155" t="s">
        <v>105</v>
      </c>
      <c r="C9" s="146"/>
    </row>
    <row r="10" spans="1:8" x14ac:dyDescent="0.2">
      <c r="A10" s="150" t="s">
        <v>73</v>
      </c>
      <c r="B10" s="151" t="s">
        <v>107</v>
      </c>
      <c r="C10" s="146"/>
    </row>
    <row r="11" spans="1:8" x14ac:dyDescent="0.2">
      <c r="A11" s="154" t="s">
        <v>74</v>
      </c>
      <c r="B11" s="155" t="s">
        <v>108</v>
      </c>
      <c r="C11" s="146"/>
    </row>
    <row r="12" spans="1:8" x14ac:dyDescent="0.2">
      <c r="A12" s="150" t="s">
        <v>75</v>
      </c>
      <c r="B12" s="151" t="s">
        <v>110</v>
      </c>
      <c r="C12" s="146"/>
    </row>
    <row r="13" spans="1:8" x14ac:dyDescent="0.2">
      <c r="A13" s="154" t="s">
        <v>76</v>
      </c>
      <c r="B13" s="155" t="s">
        <v>112</v>
      </c>
      <c r="C13" s="146"/>
    </row>
    <row r="14" spans="1:8" x14ac:dyDescent="0.2">
      <c r="A14" s="162" t="s">
        <v>77</v>
      </c>
      <c r="B14" s="163" t="s">
        <v>114</v>
      </c>
      <c r="C14" s="164"/>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10414-AA1A-47E9-9353-0B6E16E96E4D}">
  <sheetPr codeName="WsA"/>
  <dimension ref="A1"/>
  <sheetViews>
    <sheetView showGridLines="0" workbookViewId="0">
      <selection activeCell="I16" sqref="I16"/>
    </sheetView>
  </sheetViews>
  <sheetFormatPr baseColWidth="10" defaultRowHeight="15" x14ac:dyDescent="0.25"/>
  <cols>
    <col min="1" max="16384" width="11.42578125" style="141"/>
  </cols>
  <sheetData>
    <row r="1" spans="1:1" x14ac:dyDescent="0.25">
      <c r="A1" s="140" t="s">
        <v>0</v>
      </c>
    </row>
  </sheetData>
  <hyperlinks>
    <hyperlink ref="A1" r:id="rId1" xr:uid="{3FE0A855-89F1-4834-8592-EC630C1018A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BD</vt:lpstr>
      <vt:lpstr>Présentation Recap</vt:lpstr>
      <vt:lpstr>Matrice fiche</vt:lpstr>
      <vt:lpstr>Fiche</vt:lpstr>
      <vt:lpstr>Param</vt:lpstr>
      <vt:lpstr>Accueil</vt:lpstr>
      <vt:lpstr>BD!Zone_d_impression</vt:lpstr>
      <vt:lpstr>Fiche!Zone_d_impression</vt:lpstr>
      <vt:lpstr>'Matrice fiche'!Zone_d_impression</vt:lpstr>
      <vt:lpstr>'Présentation Recap'!Zone_d_impression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Roger</cp:lastModifiedBy>
  <dcterms:created xsi:type="dcterms:W3CDTF">2019-06-07T16:04:41Z</dcterms:created>
  <dcterms:modified xsi:type="dcterms:W3CDTF">2019-06-12T09:33:20Z</dcterms:modified>
</cp:coreProperties>
</file>