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2515" windowHeight="9795"/>
  </bookViews>
  <sheets>
    <sheet name="Acc" sheetId="3" r:id="rId1"/>
    <sheet name="FrmPC" sheetId="2" r:id="rId2"/>
    <sheet name="BD" sheetId="1" r:id="rId3"/>
  </sheets>
  <functionGroups builtInGroupCount="17"/>
  <definedNames>
    <definedName name="BDPC">OFFSET(NiD,,,,COUNTA(BD!$1:$1))</definedName>
    <definedName name="NiD">OFFSET(BD!$A$1,1,,COUNTA(BD!$A:$A)-1)</definedName>
    <definedName name="NoPC">FrmPC!$D$4</definedName>
    <definedName name="_xlnm.Print_Area" localSheetId="1">FrmPC!$A$2:$F$48</definedName>
  </definedNames>
  <calcPr calcId="145621"/>
</workbook>
</file>

<file path=xl/calcChain.xml><?xml version="1.0" encoding="utf-8"?>
<calcChain xmlns="http://schemas.openxmlformats.org/spreadsheetml/2006/main">
  <c r="D7" i="2" l="1"/>
  <c r="D8" i="2" l="1"/>
  <c r="A26" i="2" l="1"/>
  <c r="D32" i="2"/>
  <c r="D28" i="2"/>
  <c r="D30" i="2"/>
  <c r="D26" i="2"/>
  <c r="B21" i="2"/>
  <c r="B20" i="2"/>
  <c r="B19" i="2"/>
  <c r="B18" i="2"/>
  <c r="B17" i="2"/>
  <c r="D13" i="2"/>
  <c r="D12" i="2"/>
  <c r="D11" i="2"/>
  <c r="F10" i="2"/>
  <c r="D10" i="2"/>
  <c r="F4" i="2"/>
  <c r="D6" i="2"/>
  <c r="E4" i="2"/>
</calcChain>
</file>

<file path=xl/comments1.xml><?xml version="1.0" encoding="utf-8"?>
<comments xmlns="http://schemas.openxmlformats.org/spreadsheetml/2006/main">
  <authors>
    <author xml:space="preserve"> 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Pour trier sur le Nom cliquer ici.</t>
        </r>
      </text>
    </comment>
  </commentList>
</comments>
</file>

<file path=xl/sharedStrings.xml><?xml version="1.0" encoding="utf-8"?>
<sst xmlns="http://schemas.openxmlformats.org/spreadsheetml/2006/main" count="162" uniqueCount="134">
  <si>
    <t>Nom</t>
  </si>
  <si>
    <t>Prénom</t>
  </si>
  <si>
    <t>M</t>
  </si>
  <si>
    <t>DUBOIS</t>
  </si>
  <si>
    <t>Lucas</t>
  </si>
  <si>
    <t>Me</t>
  </si>
  <si>
    <t>FABRE</t>
  </si>
  <si>
    <t>Estelle</t>
  </si>
  <si>
    <t>Mle</t>
  </si>
  <si>
    <t>MARTY</t>
  </si>
  <si>
    <t>Elfy</t>
  </si>
  <si>
    <t>Elfy 2</t>
  </si>
  <si>
    <t>MARTIN</t>
  </si>
  <si>
    <t>Alex</t>
  </si>
  <si>
    <t>DUPONT</t>
  </si>
  <si>
    <t>Jean</t>
  </si>
  <si>
    <t>Adresse</t>
  </si>
  <si>
    <t>CP</t>
  </si>
  <si>
    <t>Ville</t>
  </si>
  <si>
    <t>Téléphone</t>
  </si>
  <si>
    <t>Mobile</t>
  </si>
  <si>
    <t>Email</t>
  </si>
  <si>
    <t>106 bis Rue de Mansart</t>
  </si>
  <si>
    <t>21000</t>
  </si>
  <si>
    <t>Dijon</t>
  </si>
  <si>
    <t>lucas@yahoo.fr</t>
  </si>
  <si>
    <t>12 Pasteur</t>
  </si>
  <si>
    <t>Paris</t>
  </si>
  <si>
    <t>estelle@gmail.com</t>
  </si>
  <si>
    <t>Rue du Château</t>
  </si>
  <si>
    <t>marty@live.com</t>
  </si>
  <si>
    <t>12 Allée</t>
  </si>
  <si>
    <t>hoang@yahoo.fr</t>
  </si>
  <si>
    <t>ZAC Nord</t>
  </si>
  <si>
    <t>BOURG</t>
  </si>
  <si>
    <t>sec@bidon.fr</t>
  </si>
  <si>
    <t>Date</t>
  </si>
  <si>
    <t>Matériel</t>
  </si>
  <si>
    <t>Modèle</t>
  </si>
  <si>
    <t>SN</t>
  </si>
  <si>
    <t>Etat</t>
  </si>
  <si>
    <t>Problème</t>
  </si>
  <si>
    <t>Accessoire</t>
  </si>
  <si>
    <t>N° chargeur</t>
  </si>
  <si>
    <t>Situation</t>
  </si>
  <si>
    <t>Tablette</t>
  </si>
  <si>
    <t>HP</t>
  </si>
  <si>
    <t>Hors service</t>
  </si>
  <si>
    <t>Ne pas démarer</t>
  </si>
  <si>
    <t>Windows Vista</t>
  </si>
  <si>
    <t>non</t>
  </si>
  <si>
    <t>Chargeur</t>
  </si>
  <si>
    <t>Attente</t>
  </si>
  <si>
    <t>PC Portable</t>
  </si>
  <si>
    <t>Windows 7</t>
  </si>
  <si>
    <t>Sacoche</t>
  </si>
  <si>
    <t>Fini</t>
  </si>
  <si>
    <t>PC bureau</t>
  </si>
  <si>
    <t>Toshiba</t>
  </si>
  <si>
    <t>correct</t>
  </si>
  <si>
    <t>5 minutes coupe</t>
  </si>
  <si>
    <t>Oui</t>
  </si>
  <si>
    <t>Unité central</t>
  </si>
  <si>
    <t>Commande</t>
  </si>
  <si>
    <t>Disque dur</t>
  </si>
  <si>
    <t>Mac OSX</t>
  </si>
  <si>
    <t>Devis</t>
  </si>
  <si>
    <t>Clé USB</t>
  </si>
  <si>
    <t>Asus</t>
  </si>
  <si>
    <t>Ne pas démarrer</t>
  </si>
  <si>
    <t>Windows XP</t>
  </si>
  <si>
    <t>Annulé</t>
  </si>
  <si>
    <t>Démo</t>
  </si>
  <si>
    <t>Correct</t>
  </si>
  <si>
    <t>Asus ep121</t>
  </si>
  <si>
    <t>c60kas101555</t>
  </si>
  <si>
    <t>BON</t>
  </si>
  <si>
    <t xml:space="preserve">Reinstaller Windows 10 - 60 euros </t>
  </si>
  <si>
    <t>Hp Pavillon DV6</t>
  </si>
  <si>
    <t>CNF012DQYB</t>
  </si>
  <si>
    <t>Pb GPU -Pas d'affichage</t>
  </si>
  <si>
    <t xml:space="preserve">Chargeur </t>
  </si>
  <si>
    <t>WASHD0AARYJ0OE</t>
  </si>
  <si>
    <t>Dell</t>
  </si>
  <si>
    <t>7ML7NRI</t>
  </si>
  <si>
    <t>moyen</t>
  </si>
  <si>
    <t>écran casser</t>
  </si>
  <si>
    <t>iD</t>
  </si>
  <si>
    <t>Civ</t>
  </si>
  <si>
    <t>Prise en charge</t>
  </si>
  <si>
    <t>N° PC</t>
  </si>
  <si>
    <t>12 rue François Robin</t>
  </si>
  <si>
    <t>Nom:</t>
  </si>
  <si>
    <t>56100 Lorient</t>
  </si>
  <si>
    <t>Prénom:</t>
  </si>
  <si>
    <t xml:space="preserve">Téléphone: </t>
  </si>
  <si>
    <t>02 97 64 48 65</t>
  </si>
  <si>
    <t>Adresse:</t>
  </si>
  <si>
    <t>Mobile:</t>
  </si>
  <si>
    <t>06 09 99 46 36</t>
  </si>
  <si>
    <r>
      <rPr>
        <b/>
        <sz val="11"/>
        <color theme="1"/>
        <rFont val="Calibri"/>
        <family val="2"/>
        <scheme val="minor"/>
      </rPr>
      <t>E-mail:</t>
    </r>
    <r>
      <rPr>
        <sz val="11"/>
        <color theme="1"/>
        <rFont val="Calibri"/>
        <family val="2"/>
      </rPr>
      <t xml:space="preserve"> helpmicro@hotmail.fr</t>
    </r>
  </si>
  <si>
    <t>Code Postal:</t>
  </si>
  <si>
    <t>Ville:</t>
  </si>
  <si>
    <r>
      <t xml:space="preserve">Site: </t>
    </r>
    <r>
      <rPr>
        <sz val="11"/>
        <color theme="1"/>
        <rFont val="Calibri"/>
        <family val="2"/>
      </rPr>
      <t>www.helpmicro-lorient.com</t>
    </r>
  </si>
  <si>
    <t>Téléphone:</t>
  </si>
  <si>
    <t>Email:</t>
  </si>
  <si>
    <t>Produit Concerné</t>
  </si>
  <si>
    <t>Matériel:</t>
  </si>
  <si>
    <t>Marque:</t>
  </si>
  <si>
    <t>S/N:</t>
  </si>
  <si>
    <t>Etat:</t>
  </si>
  <si>
    <t>Problème:</t>
  </si>
  <si>
    <t>Récupération de données</t>
  </si>
  <si>
    <t>Commentaire &amp; Version de OS</t>
  </si>
  <si>
    <t>Accessoires Fournis</t>
  </si>
  <si>
    <t>Mot de passe de Windows ou Mac OSX:</t>
  </si>
  <si>
    <t>Numéro de série du chargeur</t>
  </si>
  <si>
    <t>Comment</t>
  </si>
  <si>
    <t>Récup</t>
  </si>
  <si>
    <t>PassW</t>
  </si>
  <si>
    <t>Autor.</t>
  </si>
  <si>
    <t/>
  </si>
  <si>
    <t>Outlook</t>
  </si>
  <si>
    <t>654</t>
  </si>
  <si>
    <t>Lenteur</t>
  </si>
  <si>
    <t>01000</t>
  </si>
  <si>
    <t>6544</t>
  </si>
  <si>
    <t>75000</t>
  </si>
  <si>
    <t>23544</t>
  </si>
  <si>
    <t>25021946</t>
  </si>
  <si>
    <t>65644</t>
  </si>
  <si>
    <t>45668</t>
  </si>
  <si>
    <t>123456</t>
  </si>
  <si>
    <t>75001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</si>
</sst>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"/>
    <numFmt numFmtId="165" formatCode="0#&quot; &quot;##&quot; &quot;##&quot; &quot;##&quot; &quot;##"/>
    <numFmt numFmtId="166" formatCode=";;;"/>
    <numFmt numFmtId="167" formatCode="0000"/>
  </numFmts>
  <fonts count="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33CCFF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4" fontId="1" fillId="0" borderId="0" xfId="0" applyNumberFormat="1" applyFont="1" applyAlignment="1">
      <alignment horizontal="right"/>
    </xf>
    <xf numFmtId="14" fontId="1" fillId="0" borderId="0" xfId="0" applyNumberFormat="1" applyFont="1"/>
    <xf numFmtId="0" fontId="1" fillId="0" borderId="0" xfId="1"/>
    <xf numFmtId="0" fontId="2" fillId="0" borderId="5" xfId="1" applyFont="1" applyBorder="1" applyAlignment="1">
      <alignment horizontal="center"/>
    </xf>
    <xf numFmtId="14" fontId="1" fillId="0" borderId="5" xfId="1" applyNumberFormat="1" applyBorder="1" applyAlignment="1">
      <alignment horizontal="center"/>
    </xf>
    <xf numFmtId="0" fontId="1" fillId="0" borderId="5" xfId="1" applyBorder="1" applyAlignment="1">
      <alignment horizontal="center"/>
    </xf>
    <xf numFmtId="0" fontId="2" fillId="0" borderId="0" xfId="1" applyFont="1"/>
    <xf numFmtId="0" fontId="2" fillId="0" borderId="6" xfId="1" applyFont="1" applyBorder="1"/>
    <xf numFmtId="0" fontId="2" fillId="0" borderId="7" xfId="1" applyFont="1" applyBorder="1"/>
    <xf numFmtId="0" fontId="1" fillId="0" borderId="7" xfId="1" applyBorder="1"/>
    <xf numFmtId="0" fontId="1" fillId="0" borderId="8" xfId="1" applyBorder="1"/>
    <xf numFmtId="0" fontId="2" fillId="0" borderId="9" xfId="1" applyFont="1" applyBorder="1"/>
    <xf numFmtId="0" fontId="1" fillId="0" borderId="0" xfId="1" applyBorder="1"/>
    <xf numFmtId="0" fontId="1" fillId="0" borderId="1" xfId="1" applyBorder="1"/>
    <xf numFmtId="0" fontId="1" fillId="0" borderId="1" xfId="1" applyBorder="1" applyAlignment="1"/>
    <xf numFmtId="0" fontId="1" fillId="0" borderId="9" xfId="1" applyFont="1" applyBorder="1"/>
    <xf numFmtId="164" fontId="1" fillId="0" borderId="0" xfId="1" applyNumberFormat="1" applyBorder="1" applyAlignment="1">
      <alignment horizontal="center"/>
    </xf>
    <xf numFmtId="0" fontId="2" fillId="0" borderId="0" xfId="1" applyFont="1" applyBorder="1" applyAlignment="1">
      <alignment horizontal="center"/>
    </xf>
    <xf numFmtId="165" fontId="1" fillId="0" borderId="0" xfId="1" applyNumberFormat="1" applyBorder="1" applyAlignment="1">
      <alignment horizontal="center"/>
    </xf>
    <xf numFmtId="0" fontId="2" fillId="0" borderId="0" xfId="1" applyFont="1" applyBorder="1"/>
    <xf numFmtId="165" fontId="1" fillId="0" borderId="1" xfId="1" applyNumberFormat="1" applyBorder="1"/>
    <xf numFmtId="0" fontId="2" fillId="0" borderId="10" xfId="1" applyFont="1" applyBorder="1"/>
    <xf numFmtId="0" fontId="1" fillId="0" borderId="11" xfId="1" applyBorder="1"/>
    <xf numFmtId="0" fontId="1" fillId="0" borderId="12" xfId="1" applyBorder="1"/>
    <xf numFmtId="0" fontId="2" fillId="2" borderId="5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1" fillId="0" borderId="0" xfId="1" applyBorder="1" applyAlignment="1">
      <alignment horizontal="center" vertical="center"/>
    </xf>
    <xf numFmtId="0" fontId="2" fillId="4" borderId="3" xfId="1" applyFont="1" applyFill="1" applyBorder="1" applyAlignment="1">
      <alignment vertical="center"/>
    </xf>
    <xf numFmtId="0" fontId="1" fillId="0" borderId="3" xfId="1" applyBorder="1" applyAlignment="1">
      <alignment horizontal="center" vertical="center"/>
    </xf>
    <xf numFmtId="166" fontId="1" fillId="0" borderId="0" xfId="1" applyNumberFormat="1"/>
    <xf numFmtId="0" fontId="1" fillId="0" borderId="6" xfId="1" applyBorder="1"/>
    <xf numFmtId="0" fontId="1" fillId="0" borderId="9" xfId="1" applyBorder="1"/>
    <xf numFmtId="0" fontId="3" fillId="0" borderId="9" xfId="1" applyFont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4" fillId="0" borderId="9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10" xfId="1" applyFont="1" applyBorder="1" applyAlignment="1">
      <alignment vertical="center"/>
    </xf>
    <xf numFmtId="0" fontId="4" fillId="0" borderId="12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49" fontId="1" fillId="0" borderId="0" xfId="0" applyNumberFormat="1" applyFont="1" applyAlignment="1"/>
    <xf numFmtId="167" fontId="1" fillId="0" borderId="0" xfId="0" applyNumberFormat="1" applyFont="1"/>
    <xf numFmtId="167" fontId="1" fillId="0" borderId="5" xfId="1" applyNumberFormat="1" applyBorder="1" applyAlignment="1" applyProtection="1">
      <alignment horizontal="center"/>
      <protection locked="0"/>
    </xf>
    <xf numFmtId="0" fontId="0" fillId="5" borderId="0" xfId="0" applyFill="1"/>
    <xf numFmtId="167" fontId="2" fillId="6" borderId="0" xfId="0" applyNumberFormat="1" applyFont="1" applyFill="1" applyAlignment="1">
      <alignment horizontal="center"/>
    </xf>
    <xf numFmtId="0" fontId="2" fillId="6" borderId="0" xfId="0" applyFont="1" applyFill="1" applyAlignment="1">
      <alignment horizontal="center"/>
    </xf>
    <xf numFmtId="164" fontId="2" fillId="6" borderId="0" xfId="0" applyNumberFormat="1" applyFont="1" applyFill="1" applyAlignment="1">
      <alignment horizontal="center"/>
    </xf>
    <xf numFmtId="165" fontId="2" fillId="6" borderId="0" xfId="0" applyNumberFormat="1" applyFont="1" applyFill="1" applyAlignment="1">
      <alignment horizontal="center"/>
    </xf>
    <xf numFmtId="14" fontId="2" fillId="6" borderId="0" xfId="0" applyNumberFormat="1" applyFont="1" applyFill="1" applyAlignment="1">
      <alignment horizontal="center"/>
    </xf>
    <xf numFmtId="49" fontId="2" fillId="6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4" borderId="10" xfId="1" applyFont="1" applyFill="1" applyBorder="1" applyAlignment="1">
      <alignment horizontal="center" vertical="center" wrapText="1"/>
    </xf>
    <xf numFmtId="0" fontId="1" fillId="4" borderId="11" xfId="1" applyFont="1" applyFill="1" applyBorder="1" applyAlignment="1">
      <alignment horizontal="center" vertical="center" wrapText="1"/>
    </xf>
    <xf numFmtId="0" fontId="1" fillId="4" borderId="1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2" borderId="2" xfId="1" applyFont="1" applyFill="1" applyBorder="1" applyAlignment="1">
      <alignment horizontal="center"/>
    </xf>
    <xf numFmtId="0" fontId="1" fillId="2" borderId="3" xfId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 wrapText="1"/>
    </xf>
    <xf numFmtId="0" fontId="1" fillId="4" borderId="7" xfId="1" applyFont="1" applyFill="1" applyBorder="1" applyAlignment="1">
      <alignment horizontal="center" vertical="center" wrapText="1"/>
    </xf>
    <xf numFmtId="0" fontId="1" fillId="4" borderId="8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/>
    </xf>
    <xf numFmtId="0" fontId="2" fillId="3" borderId="3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1" fillId="0" borderId="1" xfId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1" fillId="0" borderId="0" xfId="1" applyBorder="1" applyAlignment="1">
      <alignment horizontal="left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checked="Checked" fmlaLink="$A$35" lockText="1" noThreeD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6</xdr:row>
          <xdr:rowOff>85725</xdr:rowOff>
        </xdr:from>
        <xdr:to>
          <xdr:col>6</xdr:col>
          <xdr:colOff>447675</xdr:colOff>
          <xdr:row>8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466725</xdr:colOff>
          <xdr:row>10</xdr:row>
          <xdr:rowOff>95250</xdr:rowOff>
        </xdr:from>
        <xdr:to>
          <xdr:col>6</xdr:col>
          <xdr:colOff>466725</xdr:colOff>
          <xdr:row>12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Prise en charge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8</xdr:row>
          <xdr:rowOff>104775</xdr:rowOff>
        </xdr:from>
        <xdr:to>
          <xdr:col>9</xdr:col>
          <xdr:colOff>457200</xdr:colOff>
          <xdr:row>10</xdr:row>
          <xdr:rowOff>104775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228601</xdr:colOff>
      <xdr:row>37</xdr:row>
      <xdr:rowOff>152400</xdr:rowOff>
    </xdr:from>
    <xdr:ext cx="2724150" cy="1040961"/>
    <xdr:sp macro="" textlink="">
      <xdr:nvSpPr>
        <xdr:cNvPr id="2" name="ZoneTexte 1"/>
        <xdr:cNvSpPr txBox="1"/>
      </xdr:nvSpPr>
      <xdr:spPr>
        <a:xfrm>
          <a:off x="3438526" y="8677275"/>
          <a:ext cx="2724150" cy="10409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Fait à Lorient:</a:t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Signature du client fait office d’acceptation des présentes conditions au verso:</a:t>
          </a:r>
        </a:p>
        <a:p>
          <a:pPr algn="l"/>
          <a:endParaRPr lang="fr-FR" sz="10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34</xdr:row>
          <xdr:rowOff>0</xdr:rowOff>
        </xdr:from>
        <xdr:to>
          <xdr:col>0</xdr:col>
          <xdr:colOff>800100</xdr:colOff>
          <xdr:row>35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0</xdr:col>
      <xdr:colOff>762000</xdr:colOff>
      <xdr:row>33</xdr:row>
      <xdr:rowOff>66675</xdr:rowOff>
    </xdr:from>
    <xdr:ext cx="5400675" cy="457200"/>
    <xdr:sp macro="" textlink="">
      <xdr:nvSpPr>
        <xdr:cNvPr id="4" name="ZoneTexte 3"/>
        <xdr:cNvSpPr txBox="1"/>
      </xdr:nvSpPr>
      <xdr:spPr>
        <a:xfrm>
          <a:off x="762000" y="7353300"/>
          <a:ext cx="540067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l"/>
          <a:r>
            <a:rPr lang="fr-FR" sz="1000" b="1"/>
            <a:t>En cas de panne matériel, vous nous donnez l'autorisation de démonter votre matériel pour faire un diagnostic avant d'établir le devis. </a:t>
          </a:r>
        </a:p>
      </xdr:txBody>
    </xdr:sp>
    <xdr:clientData/>
  </xdr:oneCellAnchor>
  <xdr:twoCellAnchor editAs="oneCell">
    <xdr:from>
      <xdr:col>0</xdr:col>
      <xdr:colOff>0</xdr:colOff>
      <xdr:row>1</xdr:row>
      <xdr:rowOff>19050</xdr:rowOff>
    </xdr:from>
    <xdr:to>
      <xdr:col>1</xdr:col>
      <xdr:colOff>76200</xdr:colOff>
      <xdr:row>4</xdr:row>
      <xdr:rowOff>57150</xdr:rowOff>
    </xdr:to>
    <xdr:pic>
      <xdr:nvPicPr>
        <xdr:cNvPr id="5" name="Image 4" descr="logo"/>
        <xdr:cNvPicPr/>
      </xdr:nvPicPr>
      <xdr:blipFill>
        <a:blip xmlns:r="http://schemas.openxmlformats.org/officeDocument/2006/relationships" r:embed="rId1" cstate="print">
          <a:grayscl/>
        </a:blip>
        <a:srcRect/>
        <a:stretch>
          <a:fillRect/>
        </a:stretch>
      </xdr:blipFill>
      <xdr:spPr bwMode="auto">
        <a:xfrm>
          <a:off x="0" y="923925"/>
          <a:ext cx="10668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266700</xdr:colOff>
      <xdr:row>2</xdr:row>
      <xdr:rowOff>9525</xdr:rowOff>
    </xdr:from>
    <xdr:to>
      <xdr:col>1</xdr:col>
      <xdr:colOff>1790700</xdr:colOff>
      <xdr:row>3</xdr:row>
      <xdr:rowOff>104775</xdr:rowOff>
    </xdr:to>
    <xdr:pic>
      <xdr:nvPicPr>
        <xdr:cNvPr id="6" name="Image 5" descr="logo1"/>
        <xdr:cNvPicPr/>
      </xdr:nvPicPr>
      <xdr:blipFill>
        <a:blip xmlns:r="http://schemas.openxmlformats.org/officeDocument/2006/relationships" r:embed="rId2" cstate="print">
          <a:grayscl/>
        </a:blip>
        <a:srcRect/>
        <a:stretch>
          <a:fillRect/>
        </a:stretch>
      </xdr:blipFill>
      <xdr:spPr bwMode="auto">
        <a:xfrm>
          <a:off x="1257300" y="1104900"/>
          <a:ext cx="1524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123824</xdr:colOff>
      <xdr:row>37</xdr:row>
      <xdr:rowOff>133350</xdr:rowOff>
    </xdr:from>
    <xdr:ext cx="2657475" cy="718402"/>
    <xdr:sp macro="" textlink="">
      <xdr:nvSpPr>
        <xdr:cNvPr id="7" name="ZoneTexte 6"/>
        <xdr:cNvSpPr txBox="1"/>
      </xdr:nvSpPr>
      <xdr:spPr>
        <a:xfrm>
          <a:off x="123824" y="8658225"/>
          <a:ext cx="2657475" cy="718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Signature Technicien:</a:t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endParaRPr lang="fr-FR" sz="1000"/>
        </a:p>
      </xdr:txBody>
    </xdr:sp>
    <xdr:clientData/>
  </xdr:oneCellAnchor>
  <xdr:twoCellAnchor editAs="absolute">
    <xdr:from>
      <xdr:col>0</xdr:col>
      <xdr:colOff>38100</xdr:colOff>
      <xdr:row>0</xdr:row>
      <xdr:rowOff>38100</xdr:rowOff>
    </xdr:from>
    <xdr:to>
      <xdr:col>0</xdr:col>
      <xdr:colOff>438150</xdr:colOff>
      <xdr:row>0</xdr:row>
      <xdr:rowOff>438150</xdr:rowOff>
    </xdr:to>
    <xdr:pic macro="[0]!Accueil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8100"/>
          <a:ext cx="400050" cy="400050"/>
        </a:xfrm>
        <a:prstGeom prst="rect">
          <a:avLst/>
        </a:prstGeom>
      </xdr:spPr>
    </xdr:pic>
    <xdr:clientData fPrintsWithSheet="0"/>
  </xdr:twoCellAnchor>
  <xdr:twoCellAnchor editAs="absolute">
    <xdr:from>
      <xdr:col>5</xdr:col>
      <xdr:colOff>828675</xdr:colOff>
      <xdr:row>0</xdr:row>
      <xdr:rowOff>66675</xdr:rowOff>
    </xdr:from>
    <xdr:to>
      <xdr:col>5</xdr:col>
      <xdr:colOff>1304925</xdr:colOff>
      <xdr:row>0</xdr:row>
      <xdr:rowOff>542925</xdr:rowOff>
    </xdr:to>
    <xdr:pic macro="[0]!Impr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0" y="66675"/>
          <a:ext cx="476250" cy="476250"/>
        </a:xfrm>
        <a:prstGeom prst="rect">
          <a:avLst/>
        </a:prstGeom>
      </xdr:spPr>
    </xdr:pic>
    <xdr:clientData fPrintsWithSheet="0"/>
  </xdr:twoCellAnchor>
  <xdr:twoCellAnchor>
    <xdr:from>
      <xdr:col>0</xdr:col>
      <xdr:colOff>9525</xdr:colOff>
      <xdr:row>33</xdr:row>
      <xdr:rowOff>0</xdr:rowOff>
    </xdr:from>
    <xdr:to>
      <xdr:col>1</xdr:col>
      <xdr:colOff>0</xdr:colOff>
      <xdr:row>35</xdr:row>
      <xdr:rowOff>190499</xdr:rowOff>
    </xdr:to>
    <xdr:sp macro="" textlink="" fLocksText="0">
      <xdr:nvSpPr>
        <xdr:cNvPr id="3" name="Rectangle 2"/>
        <xdr:cNvSpPr/>
      </xdr:nvSpPr>
      <xdr:spPr>
        <a:xfrm>
          <a:off x="9525" y="7286625"/>
          <a:ext cx="981075" cy="571499"/>
        </a:xfrm>
        <a:prstGeom prst="rect">
          <a:avLst/>
        </a:prstGeom>
        <a:solidFill>
          <a:schemeClr val="bg1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400050</xdr:colOff>
      <xdr:row>0</xdr:row>
      <xdr:rowOff>400050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0050" cy="40005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A"/>
  <dimension ref="A1"/>
  <sheetViews>
    <sheetView showGridLines="0" showRowColHeaders="0" tabSelected="1" workbookViewId="0">
      <selection activeCell="F8" sqref="F8"/>
    </sheetView>
  </sheetViews>
  <sheetFormatPr baseColWidth="10" defaultRowHeight="15" x14ac:dyDescent="0.25"/>
  <cols>
    <col min="1" max="16384" width="11.42578125" style="47"/>
  </cols>
  <sheetData/>
  <sheetProtection sheet="1" objects="1" scenarios="1" selectLockedCells="1" selectUnlockedCell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tos">
                <anchor moveWithCells="1" sizeWithCells="1">
                  <from>
                    <xdr:col>4</xdr:col>
                    <xdr:colOff>447675</xdr:colOff>
                    <xdr:row>6</xdr:row>
                    <xdr:rowOff>85725</xdr:rowOff>
                  </from>
                  <to>
                    <xdr:col>6</xdr:col>
                    <xdr:colOff>447675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FrmPC">
                <anchor moveWithCells="1" sizeWithCells="1">
                  <from>
                    <xdr:col>4</xdr:col>
                    <xdr:colOff>466725</xdr:colOff>
                    <xdr:row>10</xdr:row>
                    <xdr:rowOff>95250</xdr:rowOff>
                  </from>
                  <to>
                    <xdr:col>6</xdr:col>
                    <xdr:colOff>466725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GoToBD">
                <anchor moveWithCells="1" sizeWithCells="1">
                  <from>
                    <xdr:col>7</xdr:col>
                    <xdr:colOff>457200</xdr:colOff>
                    <xdr:row>8</xdr:row>
                    <xdr:rowOff>104775</xdr:rowOff>
                  </from>
                  <to>
                    <xdr:col>9</xdr:col>
                    <xdr:colOff>457200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M">
    <pageSetUpPr fitToPage="1"/>
  </sheetPr>
  <dimension ref="A1:L51"/>
  <sheetViews>
    <sheetView showZeros="0" zoomScaleNormal="100" workbookViewId="0"/>
  </sheetViews>
  <sheetFormatPr baseColWidth="10" defaultRowHeight="15" x14ac:dyDescent="0.25"/>
  <cols>
    <col min="1" max="1" width="14.85546875" style="6" customWidth="1"/>
    <col min="2" max="2" width="27" style="6" customWidth="1"/>
    <col min="3" max="3" width="11.7109375" style="6" customWidth="1"/>
    <col min="4" max="4" width="13.140625" style="6" customWidth="1"/>
    <col min="5" max="5" width="10.85546875" style="6" customWidth="1"/>
    <col min="6" max="6" width="21.5703125" style="6" customWidth="1"/>
    <col min="7" max="8" width="11.42578125" style="6" customWidth="1"/>
    <col min="9" max="9" width="12.140625" style="6" customWidth="1"/>
    <col min="10" max="17" width="11.42578125" style="6" customWidth="1"/>
    <col min="18" max="18" width="18.140625" style="6" customWidth="1"/>
    <col min="19" max="25" width="11.42578125" style="6" customWidth="1"/>
    <col min="26" max="16384" width="11.42578125" style="6"/>
  </cols>
  <sheetData>
    <row r="1" spans="1:6" ht="48.75" customHeight="1" x14ac:dyDescent="0.25"/>
    <row r="2" spans="1:6" x14ac:dyDescent="0.25">
      <c r="A2" s="81"/>
      <c r="B2" s="81"/>
      <c r="C2" s="82"/>
      <c r="D2" s="83" t="s">
        <v>89</v>
      </c>
      <c r="E2" s="84"/>
      <c r="F2" s="85"/>
    </row>
    <row r="3" spans="1:6" x14ac:dyDescent="0.25">
      <c r="A3" s="81"/>
      <c r="B3" s="81"/>
      <c r="C3" s="82"/>
      <c r="D3" s="7" t="s">
        <v>90</v>
      </c>
      <c r="E3" s="7" t="s">
        <v>36</v>
      </c>
      <c r="F3" s="7" t="s">
        <v>44</v>
      </c>
    </row>
    <row r="4" spans="1:6" x14ac:dyDescent="0.25">
      <c r="D4" s="46">
        <v>3</v>
      </c>
      <c r="E4" s="8">
        <f ca="1">VLOOKUP(D4,BDPC,11,FALSE)</f>
        <v>42398</v>
      </c>
      <c r="F4" s="9" t="str">
        <f ca="1">VLOOKUP(D4,BDPC,22,FALSE)</f>
        <v>Commande</v>
      </c>
    </row>
    <row r="6" spans="1:6" x14ac:dyDescent="0.25">
      <c r="A6" s="10" t="s">
        <v>91</v>
      </c>
      <c r="C6" s="11" t="s">
        <v>92</v>
      </c>
      <c r="D6" s="12" t="str">
        <f ca="1">VLOOKUP(D4,BDPC,3,FALSE)</f>
        <v>MARTY</v>
      </c>
      <c r="E6" s="13"/>
      <c r="F6" s="14"/>
    </row>
    <row r="7" spans="1:6" x14ac:dyDescent="0.25">
      <c r="A7" s="10" t="s">
        <v>93</v>
      </c>
      <c r="C7" s="15" t="s">
        <v>94</v>
      </c>
      <c r="D7" s="16" t="str">
        <f ca="1">VLOOKUP(D4,BDPC,4,FALSE)</f>
        <v>Elfy</v>
      </c>
      <c r="E7" s="16"/>
      <c r="F7" s="17"/>
    </row>
    <row r="8" spans="1:6" x14ac:dyDescent="0.25">
      <c r="A8" s="10" t="s">
        <v>95</v>
      </c>
      <c r="B8" s="6" t="s">
        <v>96</v>
      </c>
      <c r="C8" s="15" t="s">
        <v>97</v>
      </c>
      <c r="D8" s="86" t="str">
        <f ca="1">VLOOKUP(D4,BDPC,5,FALSE)</f>
        <v>Rue du Château</v>
      </c>
      <c r="E8" s="86"/>
      <c r="F8" s="18"/>
    </row>
    <row r="9" spans="1:6" x14ac:dyDescent="0.25">
      <c r="A9" s="10" t="s">
        <v>98</v>
      </c>
      <c r="B9" s="6" t="s">
        <v>99</v>
      </c>
      <c r="C9" s="19"/>
      <c r="D9" s="16"/>
      <c r="E9" s="16"/>
      <c r="F9" s="17"/>
    </row>
    <row r="10" spans="1:6" x14ac:dyDescent="0.25">
      <c r="A10" s="6" t="s">
        <v>100</v>
      </c>
      <c r="C10" s="15" t="s">
        <v>101</v>
      </c>
      <c r="D10" s="20" t="str">
        <f ca="1">VLOOKUP(D4,BDPC,6,FALSE)</f>
        <v>75000</v>
      </c>
      <c r="E10" s="21" t="s">
        <v>102</v>
      </c>
      <c r="F10" s="17" t="str">
        <f ca="1">VLOOKUP(D4,BDPC,7,FALSE)</f>
        <v>Paris</v>
      </c>
    </row>
    <row r="11" spans="1:6" x14ac:dyDescent="0.25">
      <c r="A11" s="10" t="s">
        <v>103</v>
      </c>
      <c r="C11" s="15" t="s">
        <v>104</v>
      </c>
      <c r="D11" s="22">
        <f ca="1">VLOOKUP(D4,BDPC,8,FALSE)</f>
        <v>908789876</v>
      </c>
      <c r="E11" s="23"/>
      <c r="F11" s="24"/>
    </row>
    <row r="12" spans="1:6" x14ac:dyDescent="0.25">
      <c r="C12" s="15" t="s">
        <v>98</v>
      </c>
      <c r="D12" s="22">
        <f ca="1">VLOOKUP(D4,BDPC,9,FALSE)</f>
        <v>0</v>
      </c>
      <c r="E12" s="16"/>
      <c r="F12" s="17"/>
    </row>
    <row r="13" spans="1:6" x14ac:dyDescent="0.25">
      <c r="C13" s="25" t="s">
        <v>105</v>
      </c>
      <c r="D13" s="26" t="str">
        <f ca="1">VLOOKUP(D4,BDPC,10,FALSE)</f>
        <v>marty@live.com</v>
      </c>
      <c r="E13" s="26"/>
      <c r="F13" s="27"/>
    </row>
    <row r="16" spans="1:6" x14ac:dyDescent="0.25">
      <c r="A16" s="78" t="s">
        <v>106</v>
      </c>
      <c r="B16" s="79"/>
      <c r="C16" s="79"/>
      <c r="D16" s="79"/>
      <c r="E16" s="79"/>
      <c r="F16" s="80"/>
    </row>
    <row r="17" spans="1:6" x14ac:dyDescent="0.25">
      <c r="A17" s="28" t="s">
        <v>107</v>
      </c>
      <c r="B17" s="58" t="str">
        <f ca="1">VLOOKUP(D4,BDPC,12,FALSE)</f>
        <v>PC bureau</v>
      </c>
      <c r="C17" s="59"/>
      <c r="D17" s="59"/>
      <c r="E17" s="59"/>
      <c r="F17" s="60"/>
    </row>
    <row r="18" spans="1:6" x14ac:dyDescent="0.25">
      <c r="A18" s="29" t="s">
        <v>108</v>
      </c>
      <c r="B18" s="67" t="str">
        <f ca="1">VLOOKUP(D4,BDPC,13,FALSE)</f>
        <v>Toshiba</v>
      </c>
      <c r="C18" s="68"/>
      <c r="D18" s="68"/>
      <c r="E18" s="68"/>
      <c r="F18" s="69"/>
    </row>
    <row r="19" spans="1:6" x14ac:dyDescent="0.25">
      <c r="A19" s="28" t="s">
        <v>109</v>
      </c>
      <c r="B19" s="67" t="str">
        <f ca="1">VLOOKUP(D4,BDPC,14,FALSE)</f>
        <v>23544</v>
      </c>
      <c r="C19" s="68"/>
      <c r="D19" s="68"/>
      <c r="E19" s="68"/>
      <c r="F19" s="69"/>
    </row>
    <row r="20" spans="1:6" x14ac:dyDescent="0.25">
      <c r="A20" s="28" t="s">
        <v>110</v>
      </c>
      <c r="B20" s="67" t="str">
        <f ca="1">VLOOKUP(D4,BDPC,15,FALSE)</f>
        <v>correct</v>
      </c>
      <c r="C20" s="68"/>
      <c r="D20" s="68"/>
      <c r="E20" s="68"/>
      <c r="F20" s="69"/>
    </row>
    <row r="21" spans="1:6" x14ac:dyDescent="0.25">
      <c r="A21" s="73" t="s">
        <v>111</v>
      </c>
      <c r="B21" s="75" t="str">
        <f ca="1">VLOOKUP(D4,BDPC,16,FALSE)</f>
        <v>5 minutes coupe</v>
      </c>
      <c r="C21" s="76"/>
      <c r="D21" s="76"/>
      <c r="E21" s="76"/>
      <c r="F21" s="77"/>
    </row>
    <row r="22" spans="1:6" x14ac:dyDescent="0.25">
      <c r="A22" s="74"/>
      <c r="B22" s="61"/>
      <c r="C22" s="62"/>
      <c r="D22" s="62"/>
      <c r="E22" s="62"/>
      <c r="F22" s="63"/>
    </row>
    <row r="23" spans="1:6" x14ac:dyDescent="0.25">
      <c r="A23" s="30"/>
      <c r="B23" s="30"/>
      <c r="C23" s="30"/>
      <c r="D23" s="30"/>
      <c r="E23" s="30"/>
      <c r="F23" s="30"/>
    </row>
    <row r="25" spans="1:6" x14ac:dyDescent="0.25">
      <c r="A25" s="78" t="s">
        <v>112</v>
      </c>
      <c r="B25" s="79"/>
      <c r="C25" s="80"/>
      <c r="D25" s="78" t="s">
        <v>113</v>
      </c>
      <c r="E25" s="79"/>
      <c r="F25" s="80"/>
    </row>
    <row r="26" spans="1:6" ht="60" customHeight="1" x14ac:dyDescent="0.25">
      <c r="A26" s="61" t="str">
        <f ca="1">VLOOKUP(D4,BDPC,18,FALSE)</f>
        <v>Oui</v>
      </c>
      <c r="B26" s="62"/>
      <c r="C26" s="63"/>
      <c r="D26" s="61" t="str">
        <f ca="1">VLOOKUP(D4,BDPC,17,FALSE)</f>
        <v xml:space="preserve">Reinstaller Windows 10 - 60 euros </v>
      </c>
      <c r="E26" s="62"/>
      <c r="F26" s="63"/>
    </row>
    <row r="27" spans="1:6" x14ac:dyDescent="0.25">
      <c r="A27" s="30"/>
      <c r="B27" s="30"/>
      <c r="C27" s="30"/>
      <c r="D27" s="30"/>
      <c r="E27" s="30"/>
      <c r="F27" s="30"/>
    </row>
    <row r="28" spans="1:6" x14ac:dyDescent="0.25">
      <c r="A28" s="64" t="s">
        <v>114</v>
      </c>
      <c r="B28" s="65"/>
      <c r="C28" s="66"/>
      <c r="D28" s="67" t="str">
        <f ca="1">VLOOKUP(D4,BDPC,20,FALSE)</f>
        <v>Unité central</v>
      </c>
      <c r="E28" s="68"/>
      <c r="F28" s="69"/>
    </row>
    <row r="29" spans="1:6" x14ac:dyDescent="0.25">
      <c r="A29" s="31"/>
      <c r="B29" s="31"/>
      <c r="C29" s="31"/>
      <c r="D29" s="32"/>
      <c r="E29" s="32"/>
      <c r="F29" s="32"/>
    </row>
    <row r="30" spans="1:6" x14ac:dyDescent="0.25">
      <c r="A30" s="70" t="s">
        <v>115</v>
      </c>
      <c r="B30" s="71"/>
      <c r="C30" s="72"/>
      <c r="D30" s="67" t="str">
        <f ca="1">VLOOKUP(D4,BDPC,19,FALSE)</f>
        <v>25021946</v>
      </c>
      <c r="E30" s="68"/>
      <c r="F30" s="69"/>
    </row>
    <row r="32" spans="1:6" x14ac:dyDescent="0.25">
      <c r="A32" s="55" t="s">
        <v>116</v>
      </c>
      <c r="B32" s="56"/>
      <c r="C32" s="57"/>
      <c r="D32" s="58" t="str">
        <f ca="1">VLOOKUP(D4,BDPC,21,FALSE)</f>
        <v>65644</v>
      </c>
      <c r="E32" s="59"/>
      <c r="F32" s="60"/>
    </row>
    <row r="35" spans="1:6" x14ac:dyDescent="0.25">
      <c r="A35" s="33" t="b">
        <v>1</v>
      </c>
    </row>
    <row r="38" spans="1:6" x14ac:dyDescent="0.25">
      <c r="A38" s="34"/>
      <c r="B38" s="14"/>
      <c r="C38" s="34"/>
      <c r="D38" s="13"/>
      <c r="E38" s="13"/>
      <c r="F38" s="14"/>
    </row>
    <row r="39" spans="1:6" x14ac:dyDescent="0.25">
      <c r="A39" s="35"/>
      <c r="B39" s="17"/>
      <c r="C39" s="35"/>
      <c r="D39" s="16"/>
      <c r="E39" s="16"/>
      <c r="F39" s="17"/>
    </row>
    <row r="40" spans="1:6" x14ac:dyDescent="0.25">
      <c r="A40" s="36"/>
      <c r="B40" s="17"/>
      <c r="C40" s="35"/>
      <c r="D40" s="16"/>
      <c r="E40" s="16"/>
      <c r="F40" s="17"/>
    </row>
    <row r="41" spans="1:6" x14ac:dyDescent="0.25">
      <c r="A41" s="37"/>
      <c r="B41" s="17"/>
      <c r="C41" s="35"/>
      <c r="D41" s="16"/>
      <c r="E41" s="16"/>
      <c r="F41" s="17"/>
    </row>
    <row r="42" spans="1:6" x14ac:dyDescent="0.25">
      <c r="A42" s="37"/>
      <c r="B42" s="17"/>
      <c r="C42" s="35"/>
      <c r="D42" s="16"/>
      <c r="E42" s="16"/>
      <c r="F42" s="17"/>
    </row>
    <row r="43" spans="1:6" x14ac:dyDescent="0.25">
      <c r="A43" s="36"/>
      <c r="B43" s="17"/>
      <c r="C43" s="35"/>
      <c r="D43" s="16"/>
      <c r="E43" s="16"/>
      <c r="F43" s="17"/>
    </row>
    <row r="44" spans="1:6" x14ac:dyDescent="0.25">
      <c r="A44" s="36"/>
      <c r="B44" s="17"/>
      <c r="C44" s="35"/>
      <c r="D44" s="16"/>
      <c r="E44" s="16"/>
      <c r="F44" s="17"/>
    </row>
    <row r="45" spans="1:6" x14ac:dyDescent="0.25">
      <c r="A45" s="36"/>
      <c r="B45" s="17"/>
      <c r="C45" s="35"/>
      <c r="D45" s="16"/>
      <c r="E45" s="16"/>
      <c r="F45" s="17"/>
    </row>
    <row r="46" spans="1:6" x14ac:dyDescent="0.25">
      <c r="A46" s="35"/>
      <c r="B46" s="17"/>
      <c r="C46" s="35"/>
      <c r="D46" s="16"/>
      <c r="E46" s="16"/>
      <c r="F46" s="17"/>
    </row>
    <row r="47" spans="1:6" ht="15" customHeight="1" x14ac:dyDescent="0.25">
      <c r="A47" s="38"/>
      <c r="B47" s="39"/>
      <c r="C47" s="38"/>
      <c r="D47" s="40"/>
      <c r="E47" s="23"/>
      <c r="F47" s="39"/>
    </row>
    <row r="48" spans="1:6" ht="15" customHeight="1" x14ac:dyDescent="0.25">
      <c r="A48" s="41"/>
      <c r="B48" s="42"/>
      <c r="C48" s="41"/>
      <c r="D48" s="43"/>
      <c r="E48" s="43"/>
      <c r="F48" s="42"/>
    </row>
    <row r="50" spans="7:12" ht="15.75" x14ac:dyDescent="0.25">
      <c r="G50" s="40"/>
      <c r="H50" s="40"/>
      <c r="I50" s="40"/>
      <c r="J50" s="40"/>
      <c r="K50" s="40"/>
      <c r="L50" s="40"/>
    </row>
    <row r="51" spans="7:12" ht="15.75" x14ac:dyDescent="0.25">
      <c r="G51" s="40"/>
      <c r="H51" s="40"/>
      <c r="I51" s="40"/>
      <c r="J51" s="40"/>
      <c r="K51" s="40"/>
      <c r="L51" s="40"/>
    </row>
  </sheetData>
  <mergeCells count="20">
    <mergeCell ref="B18:F18"/>
    <mergeCell ref="A2:C3"/>
    <mergeCell ref="D2:F2"/>
    <mergeCell ref="D8:E8"/>
    <mergeCell ref="A16:F16"/>
    <mergeCell ref="B17:F17"/>
    <mergeCell ref="B19:F19"/>
    <mergeCell ref="B20:F20"/>
    <mergeCell ref="A21:A22"/>
    <mergeCell ref="B21:F22"/>
    <mergeCell ref="A25:C25"/>
    <mergeCell ref="D25:F25"/>
    <mergeCell ref="A32:C32"/>
    <mergeCell ref="D32:F32"/>
    <mergeCell ref="A26:C26"/>
    <mergeCell ref="D26:F26"/>
    <mergeCell ref="A28:C28"/>
    <mergeCell ref="D28:F28"/>
    <mergeCell ref="A30:C30"/>
    <mergeCell ref="D30:F30"/>
  </mergeCells>
  <conditionalFormatting sqref="D6:D13 F6:F7 F9:F13">
    <cfRule type="cellIs" dxfId="0" priority="1" operator="equal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Width="0" orientation="portrait" r:id="rId1"/>
  <rowBreaks count="1" manualBreakCount="1">
    <brk id="4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0</xdr:col>
                    <xdr:colOff>485775</xdr:colOff>
                    <xdr:row>34</xdr:row>
                    <xdr:rowOff>0</xdr:rowOff>
                  </from>
                  <to>
                    <xdr:col>0</xdr:col>
                    <xdr:colOff>800100</xdr:colOff>
                    <xdr:row>35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"/>
  <dimension ref="A1:W7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D11" sqref="D11"/>
    </sheetView>
  </sheetViews>
  <sheetFormatPr baseColWidth="10" defaultRowHeight="15" x14ac:dyDescent="0.25"/>
  <cols>
    <col min="1" max="1" width="6.42578125" style="45" customWidth="1"/>
    <col min="2" max="2" width="6.42578125" style="1" customWidth="1"/>
    <col min="3" max="5" width="11.42578125" style="1"/>
    <col min="6" max="6" width="11.42578125" style="2"/>
    <col min="7" max="7" width="11.42578125" style="1"/>
    <col min="8" max="9" width="12.7109375" style="3" bestFit="1" customWidth="1"/>
    <col min="10" max="10" width="24.42578125" style="1" customWidth="1"/>
    <col min="11" max="11" width="11.42578125" style="5"/>
    <col min="12" max="15" width="11.42578125" style="1"/>
    <col min="16" max="16" width="23" style="44" customWidth="1"/>
    <col min="17" max="17" width="19.5703125" style="44" customWidth="1"/>
    <col min="18" max="18" width="7.42578125" style="1" customWidth="1"/>
    <col min="19" max="22" width="11.42578125" style="1"/>
    <col min="23" max="23" width="6.85546875" style="1" customWidth="1"/>
    <col min="24" max="16384" width="11.42578125" style="1"/>
  </cols>
  <sheetData>
    <row r="1" spans="1:23" s="54" customFormat="1" ht="46.5" customHeight="1" x14ac:dyDescent="0.25">
      <c r="A1" s="48" t="s">
        <v>87</v>
      </c>
      <c r="B1" s="49" t="s">
        <v>88</v>
      </c>
      <c r="C1" s="49" t="s">
        <v>0</v>
      </c>
      <c r="D1" s="49" t="s">
        <v>1</v>
      </c>
      <c r="E1" s="49" t="s">
        <v>16</v>
      </c>
      <c r="F1" s="50" t="s">
        <v>17</v>
      </c>
      <c r="G1" s="49" t="s">
        <v>18</v>
      </c>
      <c r="H1" s="51" t="s">
        <v>19</v>
      </c>
      <c r="I1" s="51" t="s">
        <v>20</v>
      </c>
      <c r="J1" s="49" t="s">
        <v>21</v>
      </c>
      <c r="K1" s="52" t="s">
        <v>36</v>
      </c>
      <c r="L1" s="49" t="s">
        <v>37</v>
      </c>
      <c r="M1" s="49" t="s">
        <v>38</v>
      </c>
      <c r="N1" s="49" t="s">
        <v>39</v>
      </c>
      <c r="O1" s="49" t="s">
        <v>40</v>
      </c>
      <c r="P1" s="53" t="s">
        <v>41</v>
      </c>
      <c r="Q1" s="53" t="s">
        <v>117</v>
      </c>
      <c r="R1" s="49" t="s">
        <v>118</v>
      </c>
      <c r="S1" s="49" t="s">
        <v>119</v>
      </c>
      <c r="T1" s="49" t="s">
        <v>42</v>
      </c>
      <c r="U1" s="49" t="s">
        <v>43</v>
      </c>
      <c r="V1" s="49" t="s">
        <v>44</v>
      </c>
      <c r="W1" s="49" t="s">
        <v>120</v>
      </c>
    </row>
    <row r="2" spans="1:23" x14ac:dyDescent="0.25">
      <c r="A2" s="45">
        <v>1</v>
      </c>
      <c r="B2" s="1" t="s">
        <v>2</v>
      </c>
      <c r="C2" s="1" t="s">
        <v>3</v>
      </c>
      <c r="D2" s="1" t="s">
        <v>4</v>
      </c>
      <c r="E2" s="1" t="s">
        <v>22</v>
      </c>
      <c r="F2" s="2" t="s">
        <v>23</v>
      </c>
      <c r="G2" s="1" t="s">
        <v>24</v>
      </c>
      <c r="H2" s="3">
        <v>987654576</v>
      </c>
      <c r="I2" s="3">
        <v>635689562</v>
      </c>
      <c r="J2" s="1" t="s">
        <v>25</v>
      </c>
      <c r="K2" s="5">
        <v>42396</v>
      </c>
      <c r="L2" s="1" t="s">
        <v>45</v>
      </c>
      <c r="M2" s="1" t="s">
        <v>46</v>
      </c>
      <c r="N2" s="1" t="s">
        <v>131</v>
      </c>
      <c r="O2" s="1" t="s">
        <v>47</v>
      </c>
      <c r="P2" s="44" t="s">
        <v>48</v>
      </c>
      <c r="Q2" s="44" t="s">
        <v>49</v>
      </c>
      <c r="R2" s="1" t="s">
        <v>50</v>
      </c>
      <c r="S2" s="1" t="s">
        <v>121</v>
      </c>
      <c r="T2" s="1" t="s">
        <v>51</v>
      </c>
      <c r="U2" s="1" t="s">
        <v>132</v>
      </c>
      <c r="V2" s="1" t="s">
        <v>52</v>
      </c>
      <c r="W2" s="1" t="b">
        <v>1</v>
      </c>
    </row>
    <row r="3" spans="1:23" x14ac:dyDescent="0.25">
      <c r="A3" s="45">
        <v>2</v>
      </c>
      <c r="B3" s="1" t="s">
        <v>5</v>
      </c>
      <c r="C3" s="1" t="s">
        <v>6</v>
      </c>
      <c r="D3" s="1" t="s">
        <v>7</v>
      </c>
      <c r="E3" s="1" t="s">
        <v>26</v>
      </c>
      <c r="F3" s="2" t="s">
        <v>127</v>
      </c>
      <c r="G3" s="1" t="s">
        <v>27</v>
      </c>
      <c r="H3" s="3">
        <v>976890987</v>
      </c>
      <c r="J3" s="1" t="s">
        <v>28</v>
      </c>
      <c r="K3" s="5">
        <v>42397</v>
      </c>
      <c r="L3" s="1" t="s">
        <v>53</v>
      </c>
      <c r="M3" s="1" t="s">
        <v>74</v>
      </c>
      <c r="N3" s="1" t="s">
        <v>75</v>
      </c>
      <c r="O3" s="1" t="s">
        <v>76</v>
      </c>
      <c r="P3" s="44" t="s">
        <v>80</v>
      </c>
      <c r="Q3" s="44" t="s">
        <v>54</v>
      </c>
      <c r="R3" s="1" t="s">
        <v>121</v>
      </c>
      <c r="S3" s="1" t="s">
        <v>121</v>
      </c>
      <c r="T3" s="1" t="s">
        <v>55</v>
      </c>
      <c r="U3" s="1" t="s">
        <v>132</v>
      </c>
      <c r="V3" s="1" t="s">
        <v>56</v>
      </c>
      <c r="W3" s="1" t="b">
        <v>1</v>
      </c>
    </row>
    <row r="4" spans="1:23" x14ac:dyDescent="0.25">
      <c r="A4" s="45">
        <v>3</v>
      </c>
      <c r="B4" s="1" t="s">
        <v>8</v>
      </c>
      <c r="C4" s="1" t="s">
        <v>9</v>
      </c>
      <c r="D4" s="1" t="s">
        <v>10</v>
      </c>
      <c r="E4" s="1" t="s">
        <v>29</v>
      </c>
      <c r="F4" s="2" t="s">
        <v>127</v>
      </c>
      <c r="G4" s="1" t="s">
        <v>27</v>
      </c>
      <c r="H4" s="3">
        <v>908789876</v>
      </c>
      <c r="J4" s="1" t="s">
        <v>30</v>
      </c>
      <c r="K4" s="5">
        <v>42398</v>
      </c>
      <c r="L4" s="1" t="s">
        <v>57</v>
      </c>
      <c r="M4" s="1" t="s">
        <v>58</v>
      </c>
      <c r="N4" s="1" t="s">
        <v>128</v>
      </c>
      <c r="O4" s="1" t="s">
        <v>59</v>
      </c>
      <c r="P4" s="44" t="s">
        <v>60</v>
      </c>
      <c r="Q4" s="44" t="s">
        <v>77</v>
      </c>
      <c r="R4" s="1" t="s">
        <v>61</v>
      </c>
      <c r="S4" s="1" t="s">
        <v>129</v>
      </c>
      <c r="T4" s="1" t="s">
        <v>62</v>
      </c>
      <c r="U4" s="1" t="s">
        <v>130</v>
      </c>
      <c r="V4" s="1" t="s">
        <v>63</v>
      </c>
      <c r="W4" s="1" t="b">
        <v>1</v>
      </c>
    </row>
    <row r="5" spans="1:23" x14ac:dyDescent="0.25">
      <c r="A5" s="45">
        <v>4</v>
      </c>
      <c r="B5" s="1" t="s">
        <v>2</v>
      </c>
      <c r="C5" s="1" t="s">
        <v>9</v>
      </c>
      <c r="D5" s="1" t="s">
        <v>11</v>
      </c>
      <c r="E5" s="1" t="s">
        <v>29</v>
      </c>
      <c r="F5" s="2" t="s">
        <v>133</v>
      </c>
      <c r="G5" s="1" t="s">
        <v>27</v>
      </c>
      <c r="H5" s="3">
        <v>908789877</v>
      </c>
      <c r="J5" s="1" t="s">
        <v>30</v>
      </c>
      <c r="K5" s="5">
        <v>42399</v>
      </c>
      <c r="L5" s="1" t="s">
        <v>64</v>
      </c>
      <c r="M5" s="1" t="s">
        <v>68</v>
      </c>
      <c r="N5" s="1" t="s">
        <v>84</v>
      </c>
      <c r="O5" s="1" t="s">
        <v>85</v>
      </c>
      <c r="P5" s="44" t="s">
        <v>86</v>
      </c>
      <c r="Q5" s="44" t="s">
        <v>65</v>
      </c>
      <c r="R5" s="1" t="s">
        <v>121</v>
      </c>
      <c r="S5" s="1" t="s">
        <v>121</v>
      </c>
      <c r="T5" s="1" t="s">
        <v>81</v>
      </c>
      <c r="U5" s="1" t="s">
        <v>123</v>
      </c>
      <c r="V5" s="1" t="s">
        <v>66</v>
      </c>
      <c r="W5" s="1" t="b">
        <v>0</v>
      </c>
    </row>
    <row r="6" spans="1:23" x14ac:dyDescent="0.25">
      <c r="A6" s="45">
        <v>5</v>
      </c>
      <c r="B6" s="1" t="s">
        <v>2</v>
      </c>
      <c r="C6" s="1" t="s">
        <v>12</v>
      </c>
      <c r="D6" s="1" t="s">
        <v>13</v>
      </c>
      <c r="E6" s="1" t="s">
        <v>31</v>
      </c>
      <c r="F6" s="4" t="s">
        <v>23</v>
      </c>
      <c r="G6" s="1" t="s">
        <v>24</v>
      </c>
      <c r="H6" s="3">
        <v>499890987</v>
      </c>
      <c r="I6" s="3">
        <v>665849846</v>
      </c>
      <c r="J6" s="1" t="s">
        <v>32</v>
      </c>
      <c r="K6" s="5">
        <v>42364</v>
      </c>
      <c r="L6" s="1" t="s">
        <v>67</v>
      </c>
      <c r="M6" s="1" t="s">
        <v>78</v>
      </c>
      <c r="N6" s="1" t="s">
        <v>121</v>
      </c>
      <c r="O6" s="1" t="s">
        <v>59</v>
      </c>
      <c r="P6" s="44" t="s">
        <v>69</v>
      </c>
      <c r="Q6" s="44" t="s">
        <v>70</v>
      </c>
      <c r="R6" s="1" t="s">
        <v>122</v>
      </c>
      <c r="S6" s="1" t="s">
        <v>121</v>
      </c>
      <c r="T6" s="1" t="s">
        <v>81</v>
      </c>
      <c r="U6" s="1" t="s">
        <v>82</v>
      </c>
      <c r="V6" s="1" t="s">
        <v>71</v>
      </c>
      <c r="W6" s="1" t="b">
        <v>1</v>
      </c>
    </row>
    <row r="7" spans="1:23" x14ac:dyDescent="0.25">
      <c r="A7" s="45">
        <v>6</v>
      </c>
      <c r="B7" s="1" t="s">
        <v>2</v>
      </c>
      <c r="C7" s="1" t="s">
        <v>14</v>
      </c>
      <c r="D7" s="1" t="s">
        <v>15</v>
      </c>
      <c r="E7" s="1" t="s">
        <v>33</v>
      </c>
      <c r="F7" s="2" t="s">
        <v>125</v>
      </c>
      <c r="G7" s="1" t="s">
        <v>34</v>
      </c>
      <c r="H7" s="3">
        <v>412345678</v>
      </c>
      <c r="J7" s="1" t="s">
        <v>35</v>
      </c>
      <c r="K7" s="5">
        <v>42553</v>
      </c>
      <c r="L7" s="1" t="s">
        <v>53</v>
      </c>
      <c r="M7" s="1" t="s">
        <v>83</v>
      </c>
      <c r="N7" s="1" t="s">
        <v>79</v>
      </c>
      <c r="O7" s="1" t="s">
        <v>73</v>
      </c>
      <c r="P7" s="44" t="s">
        <v>124</v>
      </c>
      <c r="Q7" s="44" t="s">
        <v>54</v>
      </c>
      <c r="R7" s="1" t="s">
        <v>61</v>
      </c>
      <c r="S7" s="1" t="s">
        <v>72</v>
      </c>
      <c r="T7" s="1" t="s">
        <v>55</v>
      </c>
      <c r="U7" s="1" t="s">
        <v>126</v>
      </c>
      <c r="V7" s="1" t="s">
        <v>52</v>
      </c>
      <c r="W7" s="1" t="b">
        <v>1</v>
      </c>
    </row>
  </sheetData>
  <sortState ref="A3:W8">
    <sortCondition ref="A1"/>
  </sortState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</vt:lpstr>
      <vt:lpstr>FrmPC</vt:lpstr>
      <vt:lpstr>BD</vt:lpstr>
      <vt:lpstr>NoPC</vt:lpstr>
      <vt:lpstr>FrmPC!Zone_d_impression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cp:lastPrinted>2016-10-06T07:02:47Z</cp:lastPrinted>
  <dcterms:created xsi:type="dcterms:W3CDTF">2016-09-30T06:15:44Z</dcterms:created>
  <dcterms:modified xsi:type="dcterms:W3CDTF">2016-10-06T07:06:59Z</dcterms:modified>
</cp:coreProperties>
</file>