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9015" activeTab="2"/>
  </bookViews>
  <sheets>
    <sheet name="Coverage" sheetId="1" r:id="rId1"/>
    <sheet name="Feuil1" sheetId="2" r:id="rId2"/>
    <sheet name="Feuil2" sheetId="3" r:id="rId3"/>
  </sheets>
  <externalReferences>
    <externalReference r:id="rId4"/>
    <externalReference r:id="rId5"/>
    <externalReference r:id="rId6"/>
  </externalReferences>
  <definedNames>
    <definedName name="_Order1" hidden="1">0</definedName>
    <definedName name="A_1">'[1]vacances scolaires'!$B$1:$B$65536</definedName>
    <definedName name="A_2">'[1]vacances scolaires'!$C$1:$C$65536</definedName>
    <definedName name="annee_1" localSheetId="2">#REF!</definedName>
    <definedName name="annee_1">#REF!</definedName>
    <definedName name="annee_z" localSheetId="2">#REF!</definedName>
    <definedName name="annee_z">#REF!</definedName>
    <definedName name="années_fériés" localSheetId="2">#REF!</definedName>
    <definedName name="années_fériés">#REF!</definedName>
    <definedName name="B_1">'[1]vacances scolaires'!$D$1:$D$65536</definedName>
    <definedName name="B_2">'[1]vacances scolaires'!$E$1:$E$65536</definedName>
    <definedName name="C_1">'[1]vacances scolaires'!$F$1:$F$65536</definedName>
    <definedName name="C_2">'[1]vacances scolaires'!$G$1:$G$65536</definedName>
    <definedName name="choix_zone">'[1]vacances scolaires'!$J$1</definedName>
    <definedName name="Compteur">[1]paramètres!$B$13</definedName>
    <definedName name="critere_A" localSheetId="2">[2]Baseline!#REF!</definedName>
    <definedName name="critere_A">[2]Baseline!#REF!</definedName>
    <definedName name="D" localSheetId="2">#REF!</definedName>
    <definedName name="D">#REF!</definedName>
    <definedName name="date">[2]Baseline!$H$2</definedName>
    <definedName name="DateEnreg">[1]paramètres!$B$11</definedName>
    <definedName name="DateInitiale">[1]Planning!$C$2</definedName>
    <definedName name="delay" localSheetId="2">[2]Baseline!#REF!</definedName>
    <definedName name="delay">[2]Baseline!#REF!</definedName>
    <definedName name="derniers_jours">[1]Planning!$A$34:$IV$34</definedName>
    <definedName name="Designation" localSheetId="2">#REF!</definedName>
    <definedName name="Designation">#REF!</definedName>
    <definedName name="docs_qualif" localSheetId="2">[2]Baseline!#REF!</definedName>
    <definedName name="docs_qualif">[2]Baseline!#REF!</definedName>
    <definedName name="drawing" localSheetId="2">[2]Baseline!#REF!</definedName>
    <definedName name="drawing">[2]Baseline!#REF!</definedName>
    <definedName name="ECP" localSheetId="2">[2]Baseline!#REF!</definedName>
    <definedName name="ECP">[2]Baseline!#REF!</definedName>
    <definedName name="Entity">[2]config!$A$24:$A$27</definedName>
    <definedName name="fériés" localSheetId="1">OFFSET(start_fériés,position_année,0,annee_z-annee_1+1,nb_fériés)</definedName>
    <definedName name="fériés" localSheetId="2">OFFSET(Feuil2!start_fériés,Feuil2!position_année,0,Feuil2!annee_z-Feuil2!annee_1+1,Feuil2!nb_fériés)</definedName>
    <definedName name="fériés">OFFSET(start_fériés,position_année,0,annee_z-annee_1+1,nb_fériés)</definedName>
    <definedName name="fete_nat" localSheetId="1">#REF!</definedName>
    <definedName name="fete_nat" localSheetId="2">#REF!</definedName>
    <definedName name="fete_nat">#REF!</definedName>
    <definedName name="formule_intéressante" localSheetId="2">#REF!</definedName>
    <definedName name="formule_intéressante">#REF!</definedName>
    <definedName name="Group" localSheetId="2">#REF!</definedName>
    <definedName name="Group">#REF!</definedName>
    <definedName name="label_mois">[1]Planning!$A$2:$IV$2</definedName>
    <definedName name="liste_Zones">'[1]vacances scolaires'!$Q$4:$Q$8</definedName>
    <definedName name="Macros">[1]paramètres!$D$23</definedName>
    <definedName name="mode_Alsace">[1]paramètres!$C$6</definedName>
    <definedName name="mode_entêtes">[1]paramètres!$C$10</definedName>
    <definedName name="mode_initial">[1]paramètres!$C$4</definedName>
    <definedName name="mois" localSheetId="2">#REF!</definedName>
    <definedName name="mois">#REF!</definedName>
    <definedName name="nb_fériés" localSheetId="2">#REF!</definedName>
    <definedName name="nb_fériés">#REF!</definedName>
    <definedName name="NomAbsolu">[1]paramètres!$B$17</definedName>
    <definedName name="OE" localSheetId="2">#REF!</definedName>
    <definedName name="OE">#REF!</definedName>
    <definedName name="other" localSheetId="2">[2]Baseline!#REF!</definedName>
    <definedName name="other">[2]Baseline!#REF!</definedName>
    <definedName name="other_doc" localSheetId="2">[2]Baseline!#REF!</definedName>
    <definedName name="other_doc">[2]Baseline!#REF!</definedName>
    <definedName name="position_année" localSheetId="2">#REF!</definedName>
    <definedName name="position_année">#REF!</definedName>
    <definedName name="premier_jour">[1]Planning!$C$4</definedName>
    <definedName name="Ressources" localSheetId="2">#REF!</definedName>
    <definedName name="Ressources">#REF!</definedName>
    <definedName name="reviews" localSheetId="2">[2]Baseline!#REF!</definedName>
    <definedName name="reviews">[2]Baseline!#REF!</definedName>
    <definedName name="samedi_ouvrable">[1]paramètres!$C$7</definedName>
    <definedName name="sans_fériés" localSheetId="2">#REF!</definedName>
    <definedName name="sans_fériés">#REF!</definedName>
    <definedName name="sans_fond">[1]paramètres!$C$8</definedName>
    <definedName name="sans_pentecote">[1]paramètres!$C$9</definedName>
    <definedName name="Services" localSheetId="2">#REF!</definedName>
    <definedName name="Services">#REF!</definedName>
    <definedName name="start" localSheetId="2">#REF!</definedName>
    <definedName name="start">#REF!</definedName>
    <definedName name="start_fériés" localSheetId="2">#REF!</definedName>
    <definedName name="start_fériés">#REF!</definedName>
    <definedName name="table_Paques" localSheetId="2">#REF!</definedName>
    <definedName name="table_Paques">#REF!</definedName>
    <definedName name="task" localSheetId="2">#REF!</definedName>
    <definedName name="task">#REF!</definedName>
    <definedName name="tests" localSheetId="2">[2]Baseline!#REF!</definedName>
    <definedName name="tests">[2]Baseline!#REF!</definedName>
    <definedName name="texte_macros">[1]paramètres!$D$24</definedName>
    <definedName name="Type_of_Task">[2]config!$A$11:$A$18</definedName>
    <definedName name="Type_of_WorkLoad">[2]config!$C$11:$C$12</definedName>
    <definedName name="V_1">'[1]vacances scolaires'!$A$4:$IV$4</definedName>
    <definedName name="V_2">'[1]vacances scolaires'!$A$5:$IV$5</definedName>
    <definedName name="V_3">'[1]vacances scolaires'!$A$6:$IV$6</definedName>
    <definedName name="V_4">'[1]vacances scolaires'!$A$7:$IV$7</definedName>
    <definedName name="V_5">'[1]vacances scolaires'!$A$8:$IV$8</definedName>
    <definedName name="V_6">'[1]vacances scolaires'!$A$9:$IV$9</definedName>
    <definedName name="V_max">'[1]vacances scolaires'!$J$4</definedName>
    <definedName name="V_min">'[1]vacances scolaires'!$J$3</definedName>
    <definedName name="version">[1]Planning!$I$35</definedName>
    <definedName name="work_pack" localSheetId="2">[2]Baseline!#REF!</definedName>
    <definedName name="work_pack">[2]Baseline!#REF!</definedName>
    <definedName name="WP_number" localSheetId="2">#REF!</definedName>
    <definedName name="WP_number">#REF!</definedName>
    <definedName name="Year_involved">[2]config!$A$2:$A$6</definedName>
    <definedName name="Z">'[1]vacances scolaires'!$O$1:$O$65536</definedName>
    <definedName name="zone_donnée" localSheetId="2">[2]Baseline!#REF!</definedName>
    <definedName name="zone_donnée">[2]Baseline!#REF!</definedName>
    <definedName name="zone_formules" localSheetId="2">[2]Baseline!#REF!</definedName>
    <definedName name="zone_formules">[2]Baseline!#REF!</definedName>
    <definedName name="zone_formules_evm" localSheetId="2">[2]Baseline!#REF!</definedName>
    <definedName name="zone_formules_evm">[2]Baseline!#REF!</definedName>
  </definedNames>
  <calcPr calcId="145621"/>
</workbook>
</file>

<file path=xl/calcChain.xml><?xml version="1.0" encoding="utf-8"?>
<calcChain xmlns="http://schemas.openxmlformats.org/spreadsheetml/2006/main">
  <c r="A4" i="3" l="1"/>
  <c r="A5" i="3" s="1"/>
  <c r="A6" i="3" s="1"/>
  <c r="A7" i="3" s="1"/>
  <c r="A3" i="3"/>
  <c r="FQ85" i="2" l="1"/>
  <c r="FO85" i="2"/>
  <c r="FN85" i="2"/>
  <c r="FM85" i="2"/>
  <c r="FL85" i="2"/>
  <c r="FK85" i="2"/>
  <c r="FJ85" i="2"/>
  <c r="FI85" i="2"/>
  <c r="FH85" i="2"/>
  <c r="FG85" i="2"/>
  <c r="FF85" i="2"/>
  <c r="FE85" i="2"/>
  <c r="FD85" i="2"/>
  <c r="FC85" i="2"/>
  <c r="FB85" i="2"/>
  <c r="FA85" i="2"/>
  <c r="EZ85" i="2"/>
  <c r="EY85" i="2"/>
  <c r="EX85" i="2"/>
  <c r="EW85" i="2"/>
  <c r="EV85" i="2"/>
  <c r="EU85" i="2"/>
  <c r="ET85" i="2"/>
  <c r="ES85" i="2"/>
  <c r="ER85" i="2"/>
  <c r="EQ85" i="2"/>
  <c r="EP85" i="2"/>
  <c r="EO85" i="2"/>
  <c r="EN85" i="2"/>
  <c r="EM85" i="2"/>
  <c r="EL85" i="2"/>
  <c r="EK85" i="2"/>
  <c r="EJ85" i="2"/>
  <c r="EI85" i="2"/>
  <c r="EH85" i="2"/>
  <c r="EG85" i="2"/>
  <c r="EF85" i="2"/>
  <c r="EE85" i="2"/>
  <c r="ED85" i="2"/>
  <c r="EC85" i="2"/>
  <c r="EB85" i="2"/>
  <c r="EA85" i="2"/>
  <c r="DZ85" i="2"/>
  <c r="DY85" i="2"/>
  <c r="DX85" i="2"/>
  <c r="DW85" i="2"/>
  <c r="DV85" i="2"/>
  <c r="DU85" i="2"/>
  <c r="DT85" i="2"/>
  <c r="DS85" i="2"/>
  <c r="DR85" i="2"/>
  <c r="DQ85" i="2"/>
  <c r="DP85" i="2"/>
  <c r="DO85" i="2"/>
  <c r="DN85" i="2"/>
  <c r="DM85" i="2"/>
  <c r="DL85" i="2"/>
  <c r="DK85" i="2"/>
  <c r="DJ85" i="2"/>
  <c r="DI85" i="2"/>
  <c r="DH85" i="2"/>
  <c r="DG85" i="2"/>
  <c r="DF85" i="2"/>
  <c r="DE85" i="2"/>
  <c r="DD85" i="2"/>
  <c r="DC85" i="2"/>
  <c r="DB85" i="2"/>
  <c r="DA85" i="2"/>
  <c r="CZ85" i="2"/>
  <c r="CY85" i="2"/>
  <c r="CX85" i="2"/>
  <c r="CW85" i="2"/>
  <c r="CV85" i="2"/>
  <c r="CU85" i="2"/>
  <c r="CT85" i="2"/>
  <c r="CS85" i="2"/>
  <c r="CR85" i="2"/>
  <c r="CQ85" i="2"/>
  <c r="CP85" i="2"/>
  <c r="CO85" i="2"/>
  <c r="CN85" i="2"/>
  <c r="CM85" i="2"/>
  <c r="CL85" i="2"/>
  <c r="CK85" i="2"/>
  <c r="CJ85" i="2"/>
  <c r="CI85" i="2"/>
  <c r="CH85" i="2"/>
  <c r="CG85" i="2"/>
  <c r="CF85" i="2"/>
  <c r="CE85" i="2"/>
  <c r="CD85" i="2"/>
  <c r="CC85" i="2"/>
  <c r="CB85" i="2"/>
  <c r="CA85" i="2"/>
  <c r="BZ85" i="2"/>
  <c r="BY85" i="2"/>
  <c r="BX85" i="2"/>
  <c r="BW85" i="2"/>
  <c r="BV85" i="2"/>
  <c r="BU85" i="2"/>
  <c r="BT85" i="2"/>
  <c r="BS85" i="2"/>
  <c r="BR85" i="2"/>
  <c r="BQ85" i="2"/>
  <c r="BP85" i="2"/>
  <c r="BO85" i="2"/>
  <c r="BN85" i="2"/>
  <c r="BM85" i="2"/>
  <c r="BL85" i="2"/>
  <c r="BK85" i="2"/>
  <c r="BJ85" i="2"/>
  <c r="BI85" i="2"/>
  <c r="BH85" i="2"/>
  <c r="BG85" i="2"/>
  <c r="BF85" i="2"/>
  <c r="BE85" i="2"/>
  <c r="BD85" i="2"/>
  <c r="BC85" i="2"/>
  <c r="BB85" i="2"/>
  <c r="BA85" i="2"/>
  <c r="AZ85" i="2"/>
  <c r="AY85" i="2"/>
  <c r="AX85" i="2"/>
  <c r="AW85" i="2"/>
  <c r="AV85" i="2"/>
  <c r="AU85" i="2"/>
  <c r="AT85" i="2"/>
  <c r="AQ85" i="2"/>
  <c r="AP85" i="2"/>
  <c r="AM85" i="2"/>
  <c r="AL85" i="2"/>
  <c r="AI85" i="2"/>
  <c r="AH85" i="2"/>
  <c r="AE85" i="2"/>
  <c r="AD85" i="2"/>
  <c r="AA85" i="2"/>
  <c r="Z85" i="2"/>
  <c r="W85" i="2"/>
  <c r="V85" i="2"/>
  <c r="U85" i="2"/>
  <c r="AS85" i="2" s="1"/>
  <c r="T85" i="2"/>
  <c r="AR85" i="2" s="1"/>
  <c r="FQ84" i="2"/>
  <c r="FO84" i="2"/>
  <c r="FN84" i="2"/>
  <c r="FM84" i="2"/>
  <c r="FL84" i="2"/>
  <c r="FK84" i="2"/>
  <c r="FJ84" i="2"/>
  <c r="FI84" i="2"/>
  <c r="FH84" i="2"/>
  <c r="FG84" i="2"/>
  <c r="FF84" i="2"/>
  <c r="FE84" i="2"/>
  <c r="FD84" i="2"/>
  <c r="FC84" i="2"/>
  <c r="FB84" i="2"/>
  <c r="FA84" i="2"/>
  <c r="EZ84" i="2"/>
  <c r="EY84" i="2"/>
  <c r="EX84" i="2"/>
  <c r="EW84" i="2"/>
  <c r="EV84" i="2"/>
  <c r="EU84" i="2"/>
  <c r="ET84" i="2"/>
  <c r="ES84" i="2"/>
  <c r="ER84" i="2"/>
  <c r="EQ84" i="2"/>
  <c r="EP84" i="2"/>
  <c r="EO84" i="2"/>
  <c r="EN84" i="2"/>
  <c r="EM84" i="2"/>
  <c r="EL84" i="2"/>
  <c r="EK84" i="2"/>
  <c r="EJ84" i="2"/>
  <c r="EI84" i="2"/>
  <c r="EH84" i="2"/>
  <c r="EG84" i="2"/>
  <c r="EF84" i="2"/>
  <c r="EE84" i="2"/>
  <c r="ED84" i="2"/>
  <c r="EC84" i="2"/>
  <c r="EB84" i="2"/>
  <c r="EA84" i="2"/>
  <c r="DZ84" i="2"/>
  <c r="DY84" i="2"/>
  <c r="DX84" i="2"/>
  <c r="DW84" i="2"/>
  <c r="DV84" i="2"/>
  <c r="DU84" i="2"/>
  <c r="DT84" i="2"/>
  <c r="DS84" i="2"/>
  <c r="DR84" i="2"/>
  <c r="DQ84" i="2"/>
  <c r="DP84" i="2"/>
  <c r="DO84" i="2"/>
  <c r="DN84" i="2"/>
  <c r="DM84" i="2"/>
  <c r="DL84" i="2"/>
  <c r="DK84" i="2"/>
  <c r="DJ84" i="2"/>
  <c r="DI84" i="2"/>
  <c r="DH84" i="2"/>
  <c r="DG84" i="2"/>
  <c r="DF84" i="2"/>
  <c r="DE84" i="2"/>
  <c r="DD84" i="2"/>
  <c r="DC84" i="2"/>
  <c r="DB84" i="2"/>
  <c r="DA84" i="2"/>
  <c r="CZ84" i="2"/>
  <c r="CY84" i="2"/>
  <c r="CX84" i="2"/>
  <c r="CW84" i="2"/>
  <c r="CV84" i="2"/>
  <c r="CU84" i="2"/>
  <c r="CT84" i="2"/>
  <c r="CS84" i="2"/>
  <c r="CR84" i="2"/>
  <c r="CQ84" i="2"/>
  <c r="CP84" i="2"/>
  <c r="CO84" i="2"/>
  <c r="CN84" i="2"/>
  <c r="CM84" i="2"/>
  <c r="CL84" i="2"/>
  <c r="CK84" i="2"/>
  <c r="CJ84" i="2"/>
  <c r="CI84" i="2"/>
  <c r="CH84" i="2"/>
  <c r="CG84" i="2"/>
  <c r="CF84" i="2"/>
  <c r="CE84" i="2"/>
  <c r="CD84" i="2"/>
  <c r="CC84" i="2"/>
  <c r="CB84" i="2"/>
  <c r="CA84" i="2"/>
  <c r="BZ84" i="2"/>
  <c r="BY84" i="2"/>
  <c r="BX84" i="2"/>
  <c r="BW84" i="2"/>
  <c r="BV84" i="2"/>
  <c r="BU84" i="2"/>
  <c r="BT84" i="2"/>
  <c r="BS84" i="2"/>
  <c r="BR84" i="2"/>
  <c r="BQ84" i="2"/>
  <c r="BP84" i="2"/>
  <c r="BO84" i="2"/>
  <c r="BN84" i="2"/>
  <c r="BM84" i="2"/>
  <c r="BL84" i="2"/>
  <c r="BK84" i="2"/>
  <c r="BJ84" i="2"/>
  <c r="BI84" i="2"/>
  <c r="BH84" i="2"/>
  <c r="BG84" i="2"/>
  <c r="BF84" i="2"/>
  <c r="BE84" i="2"/>
  <c r="BD84" i="2"/>
  <c r="BC84" i="2"/>
  <c r="BB84" i="2"/>
  <c r="BA84" i="2"/>
  <c r="AZ84" i="2"/>
  <c r="AY84" i="2"/>
  <c r="AX84" i="2"/>
  <c r="AW84" i="2"/>
  <c r="AV84" i="2"/>
  <c r="AU84" i="2"/>
  <c r="AT84" i="2"/>
  <c r="AQ84" i="2"/>
  <c r="AN84" i="2"/>
  <c r="AM84" i="2"/>
  <c r="AI84" i="2"/>
  <c r="AF84" i="2"/>
  <c r="AE84" i="2"/>
  <c r="AA84" i="2"/>
  <c r="X84" i="2"/>
  <c r="W84" i="2"/>
  <c r="U84" i="2"/>
  <c r="AS84" i="2" s="1"/>
  <c r="T84" i="2"/>
  <c r="FQ83" i="2"/>
  <c r="FO83" i="2"/>
  <c r="FN83" i="2"/>
  <c r="FM83" i="2"/>
  <c r="FL83" i="2"/>
  <c r="FK83" i="2"/>
  <c r="FJ83" i="2"/>
  <c r="FI83" i="2"/>
  <c r="FH83" i="2"/>
  <c r="FG83" i="2"/>
  <c r="FF83" i="2"/>
  <c r="FE83" i="2"/>
  <c r="FD83" i="2"/>
  <c r="FC83" i="2"/>
  <c r="FB83" i="2"/>
  <c r="FA83" i="2"/>
  <c r="EZ83" i="2"/>
  <c r="EY83" i="2"/>
  <c r="EX83" i="2"/>
  <c r="EW83" i="2"/>
  <c r="EV83" i="2"/>
  <c r="EU83" i="2"/>
  <c r="ET83" i="2"/>
  <c r="ES83" i="2"/>
  <c r="ER83" i="2"/>
  <c r="EQ83" i="2"/>
  <c r="EP83" i="2"/>
  <c r="EO83" i="2"/>
  <c r="EN83" i="2"/>
  <c r="EM83" i="2"/>
  <c r="EL83" i="2"/>
  <c r="EK83" i="2"/>
  <c r="EJ83" i="2"/>
  <c r="EI83" i="2"/>
  <c r="EH83" i="2"/>
  <c r="EG83" i="2"/>
  <c r="EF83" i="2"/>
  <c r="EE83" i="2"/>
  <c r="ED83" i="2"/>
  <c r="EC83" i="2"/>
  <c r="EB83" i="2"/>
  <c r="EA83" i="2"/>
  <c r="DZ83" i="2"/>
  <c r="DY83" i="2"/>
  <c r="DX83" i="2"/>
  <c r="DW83" i="2"/>
  <c r="DV83" i="2"/>
  <c r="DU83" i="2"/>
  <c r="DT83" i="2"/>
  <c r="DS83" i="2"/>
  <c r="DR83" i="2"/>
  <c r="DQ83" i="2"/>
  <c r="DP83" i="2"/>
  <c r="DO83" i="2"/>
  <c r="DN83" i="2"/>
  <c r="DM83" i="2"/>
  <c r="DL83" i="2"/>
  <c r="DK83" i="2"/>
  <c r="DJ83" i="2"/>
  <c r="DI83" i="2"/>
  <c r="DH83" i="2"/>
  <c r="DG83" i="2"/>
  <c r="DF83" i="2"/>
  <c r="DE83" i="2"/>
  <c r="DD83" i="2"/>
  <c r="DC83" i="2"/>
  <c r="DB83" i="2"/>
  <c r="DA83" i="2"/>
  <c r="CZ83" i="2"/>
  <c r="CY83" i="2"/>
  <c r="CX83" i="2"/>
  <c r="CW83" i="2"/>
  <c r="CV83" i="2"/>
  <c r="CU83" i="2"/>
  <c r="CT83" i="2"/>
  <c r="CS83" i="2"/>
  <c r="CR83" i="2"/>
  <c r="CQ83" i="2"/>
  <c r="CP83" i="2"/>
  <c r="CO83" i="2"/>
  <c r="CN83" i="2"/>
  <c r="CM83" i="2"/>
  <c r="CL83" i="2"/>
  <c r="CK83" i="2"/>
  <c r="CJ83" i="2"/>
  <c r="CI83" i="2"/>
  <c r="CH83" i="2"/>
  <c r="CG83" i="2"/>
  <c r="CF83" i="2"/>
  <c r="CE83" i="2"/>
  <c r="CD83" i="2"/>
  <c r="CC83" i="2"/>
  <c r="CB83" i="2"/>
  <c r="CA83" i="2"/>
  <c r="BZ83" i="2"/>
  <c r="BY83" i="2"/>
  <c r="BX83" i="2"/>
  <c r="BW83" i="2"/>
  <c r="BV83" i="2"/>
  <c r="BU83" i="2"/>
  <c r="BT83" i="2"/>
  <c r="BS83" i="2"/>
  <c r="BR83" i="2"/>
  <c r="BQ83" i="2"/>
  <c r="BP83" i="2"/>
  <c r="BO83" i="2"/>
  <c r="BN83" i="2"/>
  <c r="BM83" i="2"/>
  <c r="BL83" i="2"/>
  <c r="BK83" i="2"/>
  <c r="BJ83" i="2"/>
  <c r="BI83" i="2"/>
  <c r="BH83" i="2"/>
  <c r="BG83" i="2"/>
  <c r="BF83" i="2"/>
  <c r="BE83" i="2"/>
  <c r="BD83" i="2"/>
  <c r="BC83" i="2"/>
  <c r="BB83" i="2"/>
  <c r="BA83" i="2"/>
  <c r="AZ83" i="2"/>
  <c r="AY83" i="2"/>
  <c r="AX83" i="2"/>
  <c r="AW83" i="2"/>
  <c r="AV83" i="2"/>
  <c r="AU83" i="2"/>
  <c r="AT83" i="2"/>
  <c r="AR83" i="2"/>
  <c r="AO83" i="2"/>
  <c r="AJ83" i="2"/>
  <c r="AG83" i="2"/>
  <c r="AB83" i="2"/>
  <c r="Y83" i="2"/>
  <c r="U83" i="2"/>
  <c r="T83" i="2"/>
  <c r="FQ82" i="2"/>
  <c r="FO82" i="2"/>
  <c r="FN82" i="2"/>
  <c r="FM82" i="2"/>
  <c r="FL82" i="2"/>
  <c r="FK82" i="2"/>
  <c r="FJ82" i="2"/>
  <c r="FI82" i="2"/>
  <c r="FH82" i="2"/>
  <c r="FG82" i="2"/>
  <c r="FF82" i="2"/>
  <c r="FE82" i="2"/>
  <c r="FD82" i="2"/>
  <c r="FC82" i="2"/>
  <c r="FB82" i="2"/>
  <c r="FA82" i="2"/>
  <c r="EZ82" i="2"/>
  <c r="EY82" i="2"/>
  <c r="EX82" i="2"/>
  <c r="EW82" i="2"/>
  <c r="EV82" i="2"/>
  <c r="EU82" i="2"/>
  <c r="ET82" i="2"/>
  <c r="ES82" i="2"/>
  <c r="ER82" i="2"/>
  <c r="EQ82" i="2"/>
  <c r="EP82" i="2"/>
  <c r="EO82" i="2"/>
  <c r="EN82" i="2"/>
  <c r="EM82" i="2"/>
  <c r="EL82" i="2"/>
  <c r="EK82" i="2"/>
  <c r="EJ82" i="2"/>
  <c r="EI82" i="2"/>
  <c r="EH82" i="2"/>
  <c r="EG82" i="2"/>
  <c r="EF82" i="2"/>
  <c r="EE82" i="2"/>
  <c r="ED82" i="2"/>
  <c r="EC82" i="2"/>
  <c r="EB82" i="2"/>
  <c r="EA82" i="2"/>
  <c r="DZ82" i="2"/>
  <c r="DY82" i="2"/>
  <c r="DX82" i="2"/>
  <c r="DW82" i="2"/>
  <c r="DV82" i="2"/>
  <c r="DU82" i="2"/>
  <c r="DT82" i="2"/>
  <c r="DS82" i="2"/>
  <c r="DR82" i="2"/>
  <c r="DQ82" i="2"/>
  <c r="DP82" i="2"/>
  <c r="DO82" i="2"/>
  <c r="DN82" i="2"/>
  <c r="DM82" i="2"/>
  <c r="DL82" i="2"/>
  <c r="DK82" i="2"/>
  <c r="DJ82" i="2"/>
  <c r="DI82" i="2"/>
  <c r="DH82" i="2"/>
  <c r="DG82" i="2"/>
  <c r="DF82" i="2"/>
  <c r="DE82" i="2"/>
  <c r="DD82" i="2"/>
  <c r="DC82" i="2"/>
  <c r="DB82" i="2"/>
  <c r="DA82" i="2"/>
  <c r="CZ82" i="2"/>
  <c r="CY82" i="2"/>
  <c r="CX82" i="2"/>
  <c r="CW82" i="2"/>
  <c r="CV82" i="2"/>
  <c r="CU82" i="2"/>
  <c r="CT82" i="2"/>
  <c r="CS82" i="2"/>
  <c r="CR82" i="2"/>
  <c r="CQ82" i="2"/>
  <c r="CP82" i="2"/>
  <c r="CO82" i="2"/>
  <c r="CN82" i="2"/>
  <c r="CM82" i="2"/>
  <c r="CL82" i="2"/>
  <c r="CK82" i="2"/>
  <c r="CJ82" i="2"/>
  <c r="CI82" i="2"/>
  <c r="CH82" i="2"/>
  <c r="CG82" i="2"/>
  <c r="CF82" i="2"/>
  <c r="CE82" i="2"/>
  <c r="CD82" i="2"/>
  <c r="CC82" i="2"/>
  <c r="CB82" i="2"/>
  <c r="CA82" i="2"/>
  <c r="BZ82" i="2"/>
  <c r="BY82" i="2"/>
  <c r="BX82" i="2"/>
  <c r="BW82" i="2"/>
  <c r="BV82" i="2"/>
  <c r="BU82" i="2"/>
  <c r="BT82" i="2"/>
  <c r="BS82" i="2"/>
  <c r="BR82" i="2"/>
  <c r="BQ82" i="2"/>
  <c r="BP82" i="2"/>
  <c r="BO82" i="2"/>
  <c r="BN82" i="2"/>
  <c r="BM82" i="2"/>
  <c r="BL82" i="2"/>
  <c r="BK82" i="2"/>
  <c r="BJ82" i="2"/>
  <c r="BI82" i="2"/>
  <c r="BH82" i="2"/>
  <c r="BG82" i="2"/>
  <c r="BF82" i="2"/>
  <c r="BE82" i="2"/>
  <c r="BD82" i="2"/>
  <c r="BC82" i="2"/>
  <c r="BB82" i="2"/>
  <c r="BA82" i="2"/>
  <c r="AZ82" i="2"/>
  <c r="AY82" i="2"/>
  <c r="AX82" i="2"/>
  <c r="AW82" i="2"/>
  <c r="AV82" i="2"/>
  <c r="AU82" i="2"/>
  <c r="AT82" i="2"/>
  <c r="AP82" i="2"/>
  <c r="AL82" i="2"/>
  <c r="AH82" i="2"/>
  <c r="AD82" i="2"/>
  <c r="AC82" i="2"/>
  <c r="Z82" i="2"/>
  <c r="V82" i="2"/>
  <c r="U82" i="2"/>
  <c r="T82" i="2"/>
  <c r="AR82" i="2" s="1"/>
  <c r="FQ81" i="2"/>
  <c r="FO81" i="2"/>
  <c r="FN81" i="2"/>
  <c r="FM81" i="2"/>
  <c r="FL81" i="2"/>
  <c r="FK81" i="2"/>
  <c r="FJ81" i="2"/>
  <c r="FI81" i="2"/>
  <c r="FH81" i="2"/>
  <c r="FG81" i="2"/>
  <c r="FF81" i="2"/>
  <c r="FE81" i="2"/>
  <c r="FD81" i="2"/>
  <c r="FC81" i="2"/>
  <c r="FB81" i="2"/>
  <c r="FA81" i="2"/>
  <c r="EZ81" i="2"/>
  <c r="EY81" i="2"/>
  <c r="EX81" i="2"/>
  <c r="EW81" i="2"/>
  <c r="EV81" i="2"/>
  <c r="EU81" i="2"/>
  <c r="ET81" i="2"/>
  <c r="ES81" i="2"/>
  <c r="ER81" i="2"/>
  <c r="EQ81" i="2"/>
  <c r="EP81" i="2"/>
  <c r="EO81" i="2"/>
  <c r="EN81" i="2"/>
  <c r="EM81" i="2"/>
  <c r="EL81" i="2"/>
  <c r="EK81" i="2"/>
  <c r="EJ81" i="2"/>
  <c r="EI81" i="2"/>
  <c r="EH81" i="2"/>
  <c r="EG81" i="2"/>
  <c r="EF81" i="2"/>
  <c r="EE81" i="2"/>
  <c r="ED81" i="2"/>
  <c r="EC81" i="2"/>
  <c r="EB81" i="2"/>
  <c r="EA81" i="2"/>
  <c r="DZ81" i="2"/>
  <c r="DY81" i="2"/>
  <c r="DX81" i="2"/>
  <c r="DW81" i="2"/>
  <c r="DV81" i="2"/>
  <c r="DU81" i="2"/>
  <c r="DT81" i="2"/>
  <c r="DS81" i="2"/>
  <c r="DR81" i="2"/>
  <c r="DQ81" i="2"/>
  <c r="DP81" i="2"/>
  <c r="DO81" i="2"/>
  <c r="DN81" i="2"/>
  <c r="DM81" i="2"/>
  <c r="DL81" i="2"/>
  <c r="DK81" i="2"/>
  <c r="DJ81" i="2"/>
  <c r="DI81" i="2"/>
  <c r="DH81" i="2"/>
  <c r="DG81" i="2"/>
  <c r="DF81" i="2"/>
  <c r="DE81" i="2"/>
  <c r="DD81" i="2"/>
  <c r="DC81" i="2"/>
  <c r="DB81" i="2"/>
  <c r="DA81" i="2"/>
  <c r="CZ81" i="2"/>
  <c r="CY81" i="2"/>
  <c r="CX81" i="2"/>
  <c r="CW81" i="2"/>
  <c r="CV81" i="2"/>
  <c r="CU81" i="2"/>
  <c r="CT81" i="2"/>
  <c r="CS81" i="2"/>
  <c r="CR81" i="2"/>
  <c r="CQ81" i="2"/>
  <c r="CP81" i="2"/>
  <c r="CO81" i="2"/>
  <c r="CN81" i="2"/>
  <c r="CM81" i="2"/>
  <c r="CL81" i="2"/>
  <c r="CK81" i="2"/>
  <c r="CJ81" i="2"/>
  <c r="CI81" i="2"/>
  <c r="CH81" i="2"/>
  <c r="CG81" i="2"/>
  <c r="CF81" i="2"/>
  <c r="CE81" i="2"/>
  <c r="CD81" i="2"/>
  <c r="CC81" i="2"/>
  <c r="CB81" i="2"/>
  <c r="CA81" i="2"/>
  <c r="BZ81" i="2"/>
  <c r="BY81" i="2"/>
  <c r="BX81" i="2"/>
  <c r="BW81" i="2"/>
  <c r="BV81" i="2"/>
  <c r="BU81" i="2"/>
  <c r="BT81" i="2"/>
  <c r="BS81" i="2"/>
  <c r="BR81" i="2"/>
  <c r="BQ81" i="2"/>
  <c r="BP81" i="2"/>
  <c r="BO81" i="2"/>
  <c r="BN81" i="2"/>
  <c r="BM81" i="2"/>
  <c r="BL81" i="2"/>
  <c r="BK81" i="2"/>
  <c r="BJ81" i="2"/>
  <c r="BI81" i="2"/>
  <c r="BH81" i="2"/>
  <c r="BG81" i="2"/>
  <c r="BF81" i="2"/>
  <c r="BE81" i="2"/>
  <c r="BD81" i="2"/>
  <c r="BC81" i="2"/>
  <c r="BB81" i="2"/>
  <c r="BA81" i="2"/>
  <c r="AZ81" i="2"/>
  <c r="AY81" i="2"/>
  <c r="AX81" i="2"/>
  <c r="AW81" i="2"/>
  <c r="AV81" i="2"/>
  <c r="AU81" i="2"/>
  <c r="AT81" i="2"/>
  <c r="AQ81" i="2"/>
  <c r="AP81" i="2"/>
  <c r="AM81" i="2"/>
  <c r="AL81" i="2"/>
  <c r="AI81" i="2"/>
  <c r="AH81" i="2"/>
  <c r="AE81" i="2"/>
  <c r="AD81" i="2"/>
  <c r="AA81" i="2"/>
  <c r="Z81" i="2"/>
  <c r="W81" i="2"/>
  <c r="V81" i="2"/>
  <c r="U81" i="2"/>
  <c r="AS81" i="2" s="1"/>
  <c r="T81" i="2"/>
  <c r="AR81" i="2" s="1"/>
  <c r="FQ80" i="2"/>
  <c r="FO80" i="2"/>
  <c r="FN80" i="2"/>
  <c r="FM80" i="2"/>
  <c r="FL80" i="2"/>
  <c r="FK80" i="2"/>
  <c r="FJ80" i="2"/>
  <c r="FI80" i="2"/>
  <c r="FH80" i="2"/>
  <c r="FG80" i="2"/>
  <c r="FF80" i="2"/>
  <c r="FE80" i="2"/>
  <c r="FD80" i="2"/>
  <c r="FC80" i="2"/>
  <c r="FB80" i="2"/>
  <c r="FA80" i="2"/>
  <c r="EZ80" i="2"/>
  <c r="EY80" i="2"/>
  <c r="EX80" i="2"/>
  <c r="EW80" i="2"/>
  <c r="EV80" i="2"/>
  <c r="EU80" i="2"/>
  <c r="ET80" i="2"/>
  <c r="ES80" i="2"/>
  <c r="ER80" i="2"/>
  <c r="EQ80" i="2"/>
  <c r="EP80" i="2"/>
  <c r="EO80" i="2"/>
  <c r="EN80" i="2"/>
  <c r="EM80" i="2"/>
  <c r="EL80" i="2"/>
  <c r="EK80" i="2"/>
  <c r="EJ80" i="2"/>
  <c r="EI80" i="2"/>
  <c r="EH80" i="2"/>
  <c r="EG80" i="2"/>
  <c r="EF80" i="2"/>
  <c r="EE80" i="2"/>
  <c r="ED80" i="2"/>
  <c r="EC80" i="2"/>
  <c r="EB80" i="2"/>
  <c r="EA80" i="2"/>
  <c r="DZ80" i="2"/>
  <c r="DY80" i="2"/>
  <c r="DX80" i="2"/>
  <c r="DW80" i="2"/>
  <c r="DV80" i="2"/>
  <c r="DU80" i="2"/>
  <c r="DT80" i="2"/>
  <c r="DS80" i="2"/>
  <c r="DR80" i="2"/>
  <c r="DQ80" i="2"/>
  <c r="DP80" i="2"/>
  <c r="DO80" i="2"/>
  <c r="DN80" i="2"/>
  <c r="DM80" i="2"/>
  <c r="DL80" i="2"/>
  <c r="DK80" i="2"/>
  <c r="DJ80" i="2"/>
  <c r="DI80" i="2"/>
  <c r="DH80" i="2"/>
  <c r="DG80" i="2"/>
  <c r="DF80" i="2"/>
  <c r="DE80" i="2"/>
  <c r="DD80" i="2"/>
  <c r="DC80" i="2"/>
  <c r="DB80" i="2"/>
  <c r="DA80" i="2"/>
  <c r="CZ80" i="2"/>
  <c r="CY80" i="2"/>
  <c r="CX80" i="2"/>
  <c r="CW80" i="2"/>
  <c r="CV80" i="2"/>
  <c r="CU80" i="2"/>
  <c r="CT80" i="2"/>
  <c r="CS80" i="2"/>
  <c r="CR80" i="2"/>
  <c r="CQ80" i="2"/>
  <c r="CP80" i="2"/>
  <c r="CO80" i="2"/>
  <c r="CN80" i="2"/>
  <c r="CM80" i="2"/>
  <c r="CL80" i="2"/>
  <c r="CK80" i="2"/>
  <c r="CJ80" i="2"/>
  <c r="CI80" i="2"/>
  <c r="CH80" i="2"/>
  <c r="CG80" i="2"/>
  <c r="CF80" i="2"/>
  <c r="CE80" i="2"/>
  <c r="CD80" i="2"/>
  <c r="CC80" i="2"/>
  <c r="CB80" i="2"/>
  <c r="CA80" i="2"/>
  <c r="BZ80" i="2"/>
  <c r="BY80" i="2"/>
  <c r="BX80" i="2"/>
  <c r="BW80" i="2"/>
  <c r="BV80" i="2"/>
  <c r="BU80" i="2"/>
  <c r="BT80" i="2"/>
  <c r="BS80" i="2"/>
  <c r="BR80" i="2"/>
  <c r="BQ80" i="2"/>
  <c r="BP80" i="2"/>
  <c r="BO80" i="2"/>
  <c r="BN80" i="2"/>
  <c r="BM80" i="2"/>
  <c r="BL80" i="2"/>
  <c r="BK80" i="2"/>
  <c r="BJ80" i="2"/>
  <c r="BI80" i="2"/>
  <c r="BH80" i="2"/>
  <c r="BG80" i="2"/>
  <c r="BF80" i="2"/>
  <c r="BE80" i="2"/>
  <c r="BD80" i="2"/>
  <c r="BC80" i="2"/>
  <c r="BB80" i="2"/>
  <c r="BA80" i="2"/>
  <c r="AZ80" i="2"/>
  <c r="AY80" i="2"/>
  <c r="AX80" i="2"/>
  <c r="AW80" i="2"/>
  <c r="AV80" i="2"/>
  <c r="AU80" i="2"/>
  <c r="AT80" i="2"/>
  <c r="AQ80" i="2"/>
  <c r="AN80" i="2"/>
  <c r="AM80" i="2"/>
  <c r="AI80" i="2"/>
  <c r="AF80" i="2"/>
  <c r="AE80" i="2"/>
  <c r="AA80" i="2"/>
  <c r="X80" i="2"/>
  <c r="W80" i="2"/>
  <c r="U80" i="2"/>
  <c r="AS80" i="2" s="1"/>
  <c r="T80" i="2"/>
  <c r="FQ79" i="2"/>
  <c r="FO79" i="2"/>
  <c r="FN79" i="2"/>
  <c r="FM79" i="2"/>
  <c r="FL79" i="2"/>
  <c r="FK79" i="2"/>
  <c r="FJ79" i="2"/>
  <c r="FI79" i="2"/>
  <c r="FH79" i="2"/>
  <c r="FG79" i="2"/>
  <c r="FF79" i="2"/>
  <c r="FE79" i="2"/>
  <c r="FD79" i="2"/>
  <c r="FC79" i="2"/>
  <c r="FB79" i="2"/>
  <c r="FA79" i="2"/>
  <c r="EZ79" i="2"/>
  <c r="EY79" i="2"/>
  <c r="EX79" i="2"/>
  <c r="EW79" i="2"/>
  <c r="EV79" i="2"/>
  <c r="EU79" i="2"/>
  <c r="ET79" i="2"/>
  <c r="ES79" i="2"/>
  <c r="ER79" i="2"/>
  <c r="EQ79" i="2"/>
  <c r="EP79" i="2"/>
  <c r="EO79" i="2"/>
  <c r="EN79" i="2"/>
  <c r="EM79" i="2"/>
  <c r="EL79" i="2"/>
  <c r="EK79" i="2"/>
  <c r="EJ79" i="2"/>
  <c r="EI79" i="2"/>
  <c r="EH79" i="2"/>
  <c r="EG79" i="2"/>
  <c r="EF79" i="2"/>
  <c r="EE79" i="2"/>
  <c r="ED79" i="2"/>
  <c r="EC79" i="2"/>
  <c r="EB79" i="2"/>
  <c r="EA79" i="2"/>
  <c r="DZ79" i="2"/>
  <c r="DY79" i="2"/>
  <c r="DX79" i="2"/>
  <c r="DW79" i="2"/>
  <c r="DV79" i="2"/>
  <c r="DU79" i="2"/>
  <c r="DT79" i="2"/>
  <c r="DS79" i="2"/>
  <c r="DR79" i="2"/>
  <c r="DQ79" i="2"/>
  <c r="DP79" i="2"/>
  <c r="DO79" i="2"/>
  <c r="DN79" i="2"/>
  <c r="DM79" i="2"/>
  <c r="DL79" i="2"/>
  <c r="DK79" i="2"/>
  <c r="DJ79" i="2"/>
  <c r="DI79" i="2"/>
  <c r="DH79" i="2"/>
  <c r="DG79" i="2"/>
  <c r="DF79" i="2"/>
  <c r="DE79" i="2"/>
  <c r="DD79" i="2"/>
  <c r="DC79" i="2"/>
  <c r="DB79" i="2"/>
  <c r="DA79" i="2"/>
  <c r="CZ79" i="2"/>
  <c r="CY79" i="2"/>
  <c r="CX79" i="2"/>
  <c r="CW79" i="2"/>
  <c r="CV79" i="2"/>
  <c r="CU79" i="2"/>
  <c r="CT79" i="2"/>
  <c r="CS79" i="2"/>
  <c r="CR79" i="2"/>
  <c r="CQ79" i="2"/>
  <c r="CP79" i="2"/>
  <c r="CO79" i="2"/>
  <c r="CN79" i="2"/>
  <c r="CM79" i="2"/>
  <c r="CL79" i="2"/>
  <c r="CK79" i="2"/>
  <c r="CJ79" i="2"/>
  <c r="CI79" i="2"/>
  <c r="CH79" i="2"/>
  <c r="CG79" i="2"/>
  <c r="CF79" i="2"/>
  <c r="CE79" i="2"/>
  <c r="CD79" i="2"/>
  <c r="CC79" i="2"/>
  <c r="CB79" i="2"/>
  <c r="CA79" i="2"/>
  <c r="BZ79" i="2"/>
  <c r="BY79" i="2"/>
  <c r="BX79" i="2"/>
  <c r="BW79" i="2"/>
  <c r="BV79" i="2"/>
  <c r="BU79" i="2"/>
  <c r="BT79" i="2"/>
  <c r="BS79" i="2"/>
  <c r="BR79" i="2"/>
  <c r="BQ79" i="2"/>
  <c r="BP79" i="2"/>
  <c r="BO79" i="2"/>
  <c r="BN79" i="2"/>
  <c r="BM79" i="2"/>
  <c r="BL79" i="2"/>
  <c r="BK79" i="2"/>
  <c r="BJ79" i="2"/>
  <c r="BI79" i="2"/>
  <c r="BH79" i="2"/>
  <c r="BG79" i="2"/>
  <c r="BF79" i="2"/>
  <c r="BE79" i="2"/>
  <c r="BD79" i="2"/>
  <c r="BC79" i="2"/>
  <c r="BB79" i="2"/>
  <c r="BA79" i="2"/>
  <c r="AZ79" i="2"/>
  <c r="AY79" i="2"/>
  <c r="AX79" i="2"/>
  <c r="AW79" i="2"/>
  <c r="AV79" i="2"/>
  <c r="AU79" i="2"/>
  <c r="AT79" i="2"/>
  <c r="AR79" i="2"/>
  <c r="AO79" i="2"/>
  <c r="AG79" i="2"/>
  <c r="AB79" i="2"/>
  <c r="Y79" i="2"/>
  <c r="U79" i="2"/>
  <c r="T79" i="2"/>
  <c r="FQ78" i="2"/>
  <c r="FO78" i="2"/>
  <c r="FN78" i="2"/>
  <c r="FM78" i="2"/>
  <c r="FL78" i="2"/>
  <c r="FK78" i="2"/>
  <c r="FJ78" i="2"/>
  <c r="FI78" i="2"/>
  <c r="FH78" i="2"/>
  <c r="FG78" i="2"/>
  <c r="FF78" i="2"/>
  <c r="FE78" i="2"/>
  <c r="FD78" i="2"/>
  <c r="FC78" i="2"/>
  <c r="FB78" i="2"/>
  <c r="FA78" i="2"/>
  <c r="EZ78" i="2"/>
  <c r="EY78" i="2"/>
  <c r="EX78" i="2"/>
  <c r="EW78" i="2"/>
  <c r="EV78" i="2"/>
  <c r="EU78" i="2"/>
  <c r="ET78" i="2"/>
  <c r="ES78" i="2"/>
  <c r="ER78" i="2"/>
  <c r="EQ78" i="2"/>
  <c r="EP78" i="2"/>
  <c r="EO78" i="2"/>
  <c r="EN78" i="2"/>
  <c r="EM78" i="2"/>
  <c r="EL78" i="2"/>
  <c r="EK78" i="2"/>
  <c r="EJ78" i="2"/>
  <c r="EI78" i="2"/>
  <c r="EH78" i="2"/>
  <c r="EG78" i="2"/>
  <c r="EF78" i="2"/>
  <c r="EE78" i="2"/>
  <c r="ED78" i="2"/>
  <c r="EC78" i="2"/>
  <c r="EB78" i="2"/>
  <c r="EA78" i="2"/>
  <c r="DZ78" i="2"/>
  <c r="DY78" i="2"/>
  <c r="DX78" i="2"/>
  <c r="DW78" i="2"/>
  <c r="DV78" i="2"/>
  <c r="DU78" i="2"/>
  <c r="DT78" i="2"/>
  <c r="DS78" i="2"/>
  <c r="DR78" i="2"/>
  <c r="DQ78" i="2"/>
  <c r="DP78" i="2"/>
  <c r="DO78" i="2"/>
  <c r="DN78" i="2"/>
  <c r="DM78" i="2"/>
  <c r="DL78" i="2"/>
  <c r="DK78" i="2"/>
  <c r="DJ78" i="2"/>
  <c r="DI78" i="2"/>
  <c r="DH78" i="2"/>
  <c r="DG78" i="2"/>
  <c r="DF78" i="2"/>
  <c r="DE78" i="2"/>
  <c r="DD78" i="2"/>
  <c r="DC78" i="2"/>
  <c r="DB78" i="2"/>
  <c r="DA78" i="2"/>
  <c r="CZ78" i="2"/>
  <c r="CY78" i="2"/>
  <c r="CX78" i="2"/>
  <c r="CW78" i="2"/>
  <c r="CV78" i="2"/>
  <c r="CU78" i="2"/>
  <c r="CT78" i="2"/>
  <c r="CS78" i="2"/>
  <c r="CR78" i="2"/>
  <c r="CQ78" i="2"/>
  <c r="CP78" i="2"/>
  <c r="CO78" i="2"/>
  <c r="CN78" i="2"/>
  <c r="CM78" i="2"/>
  <c r="CL78" i="2"/>
  <c r="CK78" i="2"/>
  <c r="CJ78" i="2"/>
  <c r="CI78" i="2"/>
  <c r="CH78" i="2"/>
  <c r="CG78" i="2"/>
  <c r="CF78" i="2"/>
  <c r="CE78" i="2"/>
  <c r="CD78" i="2"/>
  <c r="CC78" i="2"/>
  <c r="CB78" i="2"/>
  <c r="CA78" i="2"/>
  <c r="BZ78" i="2"/>
  <c r="BY78" i="2"/>
  <c r="BX78" i="2"/>
  <c r="BW78" i="2"/>
  <c r="BV78" i="2"/>
  <c r="BU78" i="2"/>
  <c r="BT78" i="2"/>
  <c r="BS78" i="2"/>
  <c r="BR78" i="2"/>
  <c r="BQ78" i="2"/>
  <c r="BP78" i="2"/>
  <c r="BO78" i="2"/>
  <c r="BN78" i="2"/>
  <c r="BM78" i="2"/>
  <c r="BL78" i="2"/>
  <c r="BK78" i="2"/>
  <c r="BJ78" i="2"/>
  <c r="BI78" i="2"/>
  <c r="BH78" i="2"/>
  <c r="BG78" i="2"/>
  <c r="BF78" i="2"/>
  <c r="BE78" i="2"/>
  <c r="BD78" i="2"/>
  <c r="BC78" i="2"/>
  <c r="BB78" i="2"/>
  <c r="BA78" i="2"/>
  <c r="AZ78" i="2"/>
  <c r="AY78" i="2"/>
  <c r="AX78" i="2"/>
  <c r="AW78" i="2"/>
  <c r="AV78" i="2"/>
  <c r="AU78" i="2"/>
  <c r="AT78" i="2"/>
  <c r="AP78" i="2"/>
  <c r="AL78" i="2"/>
  <c r="AH78" i="2"/>
  <c r="AD78" i="2"/>
  <c r="AC78" i="2"/>
  <c r="Z78" i="2"/>
  <c r="V78" i="2"/>
  <c r="U78" i="2"/>
  <c r="T78" i="2"/>
  <c r="AR78" i="2" s="1"/>
  <c r="FQ77" i="2"/>
  <c r="FO77" i="2"/>
  <c r="FN77" i="2"/>
  <c r="FM77" i="2"/>
  <c r="FL77" i="2"/>
  <c r="FK77" i="2"/>
  <c r="FJ77" i="2"/>
  <c r="FI77" i="2"/>
  <c r="FH77" i="2"/>
  <c r="FG77" i="2"/>
  <c r="FF77" i="2"/>
  <c r="FE77" i="2"/>
  <c r="FD77" i="2"/>
  <c r="FC77" i="2"/>
  <c r="FB77" i="2"/>
  <c r="FA77" i="2"/>
  <c r="EZ77" i="2"/>
  <c r="EY77" i="2"/>
  <c r="EX77" i="2"/>
  <c r="EW77" i="2"/>
  <c r="EV77" i="2"/>
  <c r="EU77" i="2"/>
  <c r="ET77" i="2"/>
  <c r="ES77" i="2"/>
  <c r="ER77" i="2"/>
  <c r="EQ77" i="2"/>
  <c r="EP77" i="2"/>
  <c r="EO77" i="2"/>
  <c r="EN77" i="2"/>
  <c r="EM77" i="2"/>
  <c r="EL77" i="2"/>
  <c r="EK77" i="2"/>
  <c r="EJ77" i="2"/>
  <c r="EI77" i="2"/>
  <c r="EH77" i="2"/>
  <c r="EG77" i="2"/>
  <c r="EF77" i="2"/>
  <c r="EE77" i="2"/>
  <c r="ED77" i="2"/>
  <c r="EC77" i="2"/>
  <c r="EB77" i="2"/>
  <c r="EA77" i="2"/>
  <c r="DZ77" i="2"/>
  <c r="DY77" i="2"/>
  <c r="DX77" i="2"/>
  <c r="DW77" i="2"/>
  <c r="DV77" i="2"/>
  <c r="DU77" i="2"/>
  <c r="DT77" i="2"/>
  <c r="DS77" i="2"/>
  <c r="DR77" i="2"/>
  <c r="DQ77" i="2"/>
  <c r="DP77" i="2"/>
  <c r="DO77" i="2"/>
  <c r="DN77" i="2"/>
  <c r="DM77" i="2"/>
  <c r="DL77" i="2"/>
  <c r="DK77" i="2"/>
  <c r="DJ77" i="2"/>
  <c r="DI77" i="2"/>
  <c r="DH77" i="2"/>
  <c r="DG77" i="2"/>
  <c r="DF77" i="2"/>
  <c r="DE77" i="2"/>
  <c r="DD77" i="2"/>
  <c r="DC77" i="2"/>
  <c r="DB77" i="2"/>
  <c r="DA77" i="2"/>
  <c r="CZ77" i="2"/>
  <c r="CY77" i="2"/>
  <c r="CX77" i="2"/>
  <c r="CW77" i="2"/>
  <c r="CV77" i="2"/>
  <c r="CU77" i="2"/>
  <c r="CT77" i="2"/>
  <c r="CS77" i="2"/>
  <c r="CR77" i="2"/>
  <c r="CQ77" i="2"/>
  <c r="CP77" i="2"/>
  <c r="CO77" i="2"/>
  <c r="CN77" i="2"/>
  <c r="CM77" i="2"/>
  <c r="CL77" i="2"/>
  <c r="CK77" i="2"/>
  <c r="CJ77" i="2"/>
  <c r="CI77" i="2"/>
  <c r="CH77" i="2"/>
  <c r="CG77" i="2"/>
  <c r="CF77" i="2"/>
  <c r="CE77" i="2"/>
  <c r="CD77" i="2"/>
  <c r="CC77" i="2"/>
  <c r="CB77" i="2"/>
  <c r="CA77" i="2"/>
  <c r="BZ77" i="2"/>
  <c r="BY77" i="2"/>
  <c r="BX77" i="2"/>
  <c r="BW77" i="2"/>
  <c r="BV77" i="2"/>
  <c r="BU77" i="2"/>
  <c r="BT77" i="2"/>
  <c r="BS77" i="2"/>
  <c r="BR77" i="2"/>
  <c r="BQ77" i="2"/>
  <c r="BP77" i="2"/>
  <c r="BO77" i="2"/>
  <c r="BN77" i="2"/>
  <c r="BM77" i="2"/>
  <c r="BL77" i="2"/>
  <c r="BK77" i="2"/>
  <c r="BJ77" i="2"/>
  <c r="BI77" i="2"/>
  <c r="BH77" i="2"/>
  <c r="BG77" i="2"/>
  <c r="BF77" i="2"/>
  <c r="BE77" i="2"/>
  <c r="BD77" i="2"/>
  <c r="BC77" i="2"/>
  <c r="BB77" i="2"/>
  <c r="BA77" i="2"/>
  <c r="AZ77" i="2"/>
  <c r="AY77" i="2"/>
  <c r="AX77" i="2"/>
  <c r="AW77" i="2"/>
  <c r="AV77" i="2"/>
  <c r="AU77" i="2"/>
  <c r="AT77" i="2"/>
  <c r="AQ77" i="2"/>
  <c r="AP77" i="2"/>
  <c r="AM77" i="2"/>
  <c r="AL77" i="2"/>
  <c r="AI77" i="2"/>
  <c r="AH77" i="2"/>
  <c r="AE77" i="2"/>
  <c r="AD77" i="2"/>
  <c r="AA77" i="2"/>
  <c r="Z77" i="2"/>
  <c r="W77" i="2"/>
  <c r="V77" i="2"/>
  <c r="U77" i="2"/>
  <c r="AS77" i="2" s="1"/>
  <c r="T77" i="2"/>
  <c r="AR77" i="2" s="1"/>
  <c r="FQ76" i="2"/>
  <c r="FO76" i="2"/>
  <c r="FN76" i="2"/>
  <c r="FM76" i="2"/>
  <c r="FL76" i="2"/>
  <c r="FK76" i="2"/>
  <c r="FJ76" i="2"/>
  <c r="FI76" i="2"/>
  <c r="FH76" i="2"/>
  <c r="FG76" i="2"/>
  <c r="FF76" i="2"/>
  <c r="FE76" i="2"/>
  <c r="FD76" i="2"/>
  <c r="FC76" i="2"/>
  <c r="FB76" i="2"/>
  <c r="FA76" i="2"/>
  <c r="EZ76" i="2"/>
  <c r="EY76" i="2"/>
  <c r="EX76" i="2"/>
  <c r="EW76" i="2"/>
  <c r="EV76" i="2"/>
  <c r="EU76" i="2"/>
  <c r="ET76" i="2"/>
  <c r="ES76" i="2"/>
  <c r="ER76" i="2"/>
  <c r="EQ76" i="2"/>
  <c r="EP76" i="2"/>
  <c r="EO76" i="2"/>
  <c r="EN76" i="2"/>
  <c r="EM76" i="2"/>
  <c r="EL76" i="2"/>
  <c r="EK76" i="2"/>
  <c r="EJ76" i="2"/>
  <c r="EI76" i="2"/>
  <c r="EH76" i="2"/>
  <c r="EG76" i="2"/>
  <c r="EF76" i="2"/>
  <c r="EE76" i="2"/>
  <c r="ED76" i="2"/>
  <c r="EC76" i="2"/>
  <c r="EB76" i="2"/>
  <c r="EA76" i="2"/>
  <c r="DZ76" i="2"/>
  <c r="DY76" i="2"/>
  <c r="DX76" i="2"/>
  <c r="DW76" i="2"/>
  <c r="DV76" i="2"/>
  <c r="DU76" i="2"/>
  <c r="DT76" i="2"/>
  <c r="DS76" i="2"/>
  <c r="DR76" i="2"/>
  <c r="DQ76" i="2"/>
  <c r="DP76" i="2"/>
  <c r="DO76" i="2"/>
  <c r="DN76" i="2"/>
  <c r="DM76" i="2"/>
  <c r="DL76" i="2"/>
  <c r="DK76" i="2"/>
  <c r="DJ76" i="2"/>
  <c r="DI76" i="2"/>
  <c r="DH76" i="2"/>
  <c r="DG76" i="2"/>
  <c r="DF76" i="2"/>
  <c r="DE76" i="2"/>
  <c r="DD76" i="2"/>
  <c r="DC76" i="2"/>
  <c r="DB76" i="2"/>
  <c r="DA76" i="2"/>
  <c r="CZ76" i="2"/>
  <c r="CY76" i="2"/>
  <c r="CX76" i="2"/>
  <c r="CW76" i="2"/>
  <c r="CV76" i="2"/>
  <c r="CU76" i="2"/>
  <c r="CT76" i="2"/>
  <c r="CS76" i="2"/>
  <c r="CR76" i="2"/>
  <c r="CQ76" i="2"/>
  <c r="CP76" i="2"/>
  <c r="CO76" i="2"/>
  <c r="CN76" i="2"/>
  <c r="CM76" i="2"/>
  <c r="CL76" i="2"/>
  <c r="CK76" i="2"/>
  <c r="CJ76" i="2"/>
  <c r="CI76" i="2"/>
  <c r="CH76" i="2"/>
  <c r="CG76" i="2"/>
  <c r="CF76" i="2"/>
  <c r="CE76" i="2"/>
  <c r="CD76" i="2"/>
  <c r="CC76" i="2"/>
  <c r="CB76" i="2"/>
  <c r="CA76" i="2"/>
  <c r="BZ76" i="2"/>
  <c r="BY76" i="2"/>
  <c r="BX76" i="2"/>
  <c r="BW76" i="2"/>
  <c r="BV76" i="2"/>
  <c r="BU76" i="2"/>
  <c r="BT76" i="2"/>
  <c r="BS76" i="2"/>
  <c r="BR76" i="2"/>
  <c r="BQ76" i="2"/>
  <c r="BP76" i="2"/>
  <c r="BO76" i="2"/>
  <c r="BN76" i="2"/>
  <c r="BM76" i="2"/>
  <c r="BL76" i="2"/>
  <c r="BK76" i="2"/>
  <c r="BJ76" i="2"/>
  <c r="BI76" i="2"/>
  <c r="BH76" i="2"/>
  <c r="BG76" i="2"/>
  <c r="BF76" i="2"/>
  <c r="BE76" i="2"/>
  <c r="BD76" i="2"/>
  <c r="BC76" i="2"/>
  <c r="BB76" i="2"/>
  <c r="BA76" i="2"/>
  <c r="AZ76" i="2"/>
  <c r="AY76" i="2"/>
  <c r="AX76" i="2"/>
  <c r="AW76" i="2"/>
  <c r="AV76" i="2"/>
  <c r="AU76" i="2"/>
  <c r="AT76" i="2"/>
  <c r="AQ76" i="2"/>
  <c r="AN76" i="2"/>
  <c r="AM76" i="2"/>
  <c r="AI76" i="2"/>
  <c r="AF76" i="2"/>
  <c r="AE76" i="2"/>
  <c r="AA76" i="2"/>
  <c r="X76" i="2"/>
  <c r="W76" i="2"/>
  <c r="U76" i="2"/>
  <c r="AS76" i="2" s="1"/>
  <c r="T76" i="2"/>
  <c r="FQ75" i="2"/>
  <c r="FO75" i="2"/>
  <c r="FN75" i="2"/>
  <c r="FM75" i="2"/>
  <c r="FL75" i="2"/>
  <c r="FK75" i="2"/>
  <c r="FJ75" i="2"/>
  <c r="FI75" i="2"/>
  <c r="FH75" i="2"/>
  <c r="FG75" i="2"/>
  <c r="FF75" i="2"/>
  <c r="FE75" i="2"/>
  <c r="FD75" i="2"/>
  <c r="FC75" i="2"/>
  <c r="FB75" i="2"/>
  <c r="FA75" i="2"/>
  <c r="EZ75" i="2"/>
  <c r="EY75" i="2"/>
  <c r="EX75" i="2"/>
  <c r="EW75" i="2"/>
  <c r="EV75" i="2"/>
  <c r="EU75" i="2"/>
  <c r="ET75" i="2"/>
  <c r="ES75" i="2"/>
  <c r="ER75" i="2"/>
  <c r="EQ75" i="2"/>
  <c r="EP75" i="2"/>
  <c r="EO75" i="2"/>
  <c r="EN75" i="2"/>
  <c r="EM75" i="2"/>
  <c r="EL75" i="2"/>
  <c r="EK75" i="2"/>
  <c r="EJ75" i="2"/>
  <c r="EI75" i="2"/>
  <c r="EH75" i="2"/>
  <c r="EG75" i="2"/>
  <c r="EF75" i="2"/>
  <c r="EE75" i="2"/>
  <c r="ED75" i="2"/>
  <c r="EC75" i="2"/>
  <c r="EB75" i="2"/>
  <c r="EA75" i="2"/>
  <c r="DZ75" i="2"/>
  <c r="DY75" i="2"/>
  <c r="DX75" i="2"/>
  <c r="DW75" i="2"/>
  <c r="DV75" i="2"/>
  <c r="DU75" i="2"/>
  <c r="DT75" i="2"/>
  <c r="DS75" i="2"/>
  <c r="DR75" i="2"/>
  <c r="DQ75" i="2"/>
  <c r="DP75" i="2"/>
  <c r="DO75" i="2"/>
  <c r="DN75" i="2"/>
  <c r="DM75" i="2"/>
  <c r="DL75" i="2"/>
  <c r="DK75" i="2"/>
  <c r="DJ75" i="2"/>
  <c r="DI75" i="2"/>
  <c r="DH75" i="2"/>
  <c r="DG75" i="2"/>
  <c r="DF75" i="2"/>
  <c r="DE75" i="2"/>
  <c r="DD75" i="2"/>
  <c r="DC75" i="2"/>
  <c r="DB75" i="2"/>
  <c r="DA75" i="2"/>
  <c r="CZ75" i="2"/>
  <c r="CY75" i="2"/>
  <c r="CX75" i="2"/>
  <c r="CW75" i="2"/>
  <c r="CV75" i="2"/>
  <c r="CU75" i="2"/>
  <c r="CT75" i="2"/>
  <c r="CS75" i="2"/>
  <c r="CR75" i="2"/>
  <c r="CQ75" i="2"/>
  <c r="CP75" i="2"/>
  <c r="CO75" i="2"/>
  <c r="CN75" i="2"/>
  <c r="CM75" i="2"/>
  <c r="CL75" i="2"/>
  <c r="CK75" i="2"/>
  <c r="CJ75" i="2"/>
  <c r="CI75" i="2"/>
  <c r="CH75" i="2"/>
  <c r="CG75" i="2"/>
  <c r="CF75" i="2"/>
  <c r="CE75" i="2"/>
  <c r="CD75" i="2"/>
  <c r="CC75" i="2"/>
  <c r="CB75" i="2"/>
  <c r="CA75" i="2"/>
  <c r="BZ75" i="2"/>
  <c r="BY75" i="2"/>
  <c r="BX75" i="2"/>
  <c r="BW75" i="2"/>
  <c r="BV75" i="2"/>
  <c r="BU75" i="2"/>
  <c r="BT75" i="2"/>
  <c r="BS75" i="2"/>
  <c r="BR75" i="2"/>
  <c r="BQ75" i="2"/>
  <c r="BP75" i="2"/>
  <c r="BO75" i="2"/>
  <c r="BN75" i="2"/>
  <c r="BM75" i="2"/>
  <c r="BL75" i="2"/>
  <c r="BK75" i="2"/>
  <c r="BJ75" i="2"/>
  <c r="BI75" i="2"/>
  <c r="BH75" i="2"/>
  <c r="BG75" i="2"/>
  <c r="BF75" i="2"/>
  <c r="BE75" i="2"/>
  <c r="BD75" i="2"/>
  <c r="BC75" i="2"/>
  <c r="BB75" i="2"/>
  <c r="BA75" i="2"/>
  <c r="AZ75" i="2"/>
  <c r="AY75" i="2"/>
  <c r="AX75" i="2"/>
  <c r="AW75" i="2"/>
  <c r="AV75" i="2"/>
  <c r="AU75" i="2"/>
  <c r="AT75" i="2"/>
  <c r="AR75" i="2"/>
  <c r="AO75" i="2"/>
  <c r="AG75" i="2"/>
  <c r="AB75" i="2"/>
  <c r="Y75" i="2"/>
  <c r="U75" i="2"/>
  <c r="T75" i="2"/>
  <c r="FQ74" i="2"/>
  <c r="FO74" i="2"/>
  <c r="FN74" i="2"/>
  <c r="FM74" i="2"/>
  <c r="FL74" i="2"/>
  <c r="FK74" i="2"/>
  <c r="FJ74" i="2"/>
  <c r="FI74" i="2"/>
  <c r="FH74" i="2"/>
  <c r="FG74" i="2"/>
  <c r="FF74" i="2"/>
  <c r="FE74" i="2"/>
  <c r="FD74" i="2"/>
  <c r="FC74" i="2"/>
  <c r="FB74" i="2"/>
  <c r="FA74" i="2"/>
  <c r="EZ74" i="2"/>
  <c r="EY74" i="2"/>
  <c r="EX74" i="2"/>
  <c r="EW74" i="2"/>
  <c r="EV74" i="2"/>
  <c r="EU74" i="2"/>
  <c r="ET74" i="2"/>
  <c r="ES74" i="2"/>
  <c r="ER74" i="2"/>
  <c r="EQ74" i="2"/>
  <c r="EP74" i="2"/>
  <c r="EO74" i="2"/>
  <c r="EN74" i="2"/>
  <c r="EM74" i="2"/>
  <c r="EL74" i="2"/>
  <c r="EK74" i="2"/>
  <c r="EJ74" i="2"/>
  <c r="EI74" i="2"/>
  <c r="EH74" i="2"/>
  <c r="EG74" i="2"/>
  <c r="EF74" i="2"/>
  <c r="EE74" i="2"/>
  <c r="ED74" i="2"/>
  <c r="EC74" i="2"/>
  <c r="EB74" i="2"/>
  <c r="EA74" i="2"/>
  <c r="DZ74" i="2"/>
  <c r="DY74" i="2"/>
  <c r="DX74" i="2"/>
  <c r="DW74" i="2"/>
  <c r="DV74" i="2"/>
  <c r="DU74" i="2"/>
  <c r="DT74" i="2"/>
  <c r="DS74" i="2"/>
  <c r="DR74" i="2"/>
  <c r="DQ74" i="2"/>
  <c r="DP74" i="2"/>
  <c r="DO74" i="2"/>
  <c r="DN74" i="2"/>
  <c r="DM74" i="2"/>
  <c r="DL74" i="2"/>
  <c r="DK74" i="2"/>
  <c r="DJ74" i="2"/>
  <c r="DI74" i="2"/>
  <c r="DH74" i="2"/>
  <c r="DG74" i="2"/>
  <c r="DF74" i="2"/>
  <c r="DE74" i="2"/>
  <c r="DD74" i="2"/>
  <c r="DC74" i="2"/>
  <c r="DB74" i="2"/>
  <c r="DA74" i="2"/>
  <c r="CZ74" i="2"/>
  <c r="CY74" i="2"/>
  <c r="CX74" i="2"/>
  <c r="CW74" i="2"/>
  <c r="CV74" i="2"/>
  <c r="CU74" i="2"/>
  <c r="CT74" i="2"/>
  <c r="CS74" i="2"/>
  <c r="CR74" i="2"/>
  <c r="CQ74" i="2"/>
  <c r="CP74" i="2"/>
  <c r="CO74" i="2"/>
  <c r="CN74" i="2"/>
  <c r="CM74" i="2"/>
  <c r="CL74" i="2"/>
  <c r="CK74" i="2"/>
  <c r="CJ74" i="2"/>
  <c r="CI74" i="2"/>
  <c r="CH74" i="2"/>
  <c r="CG74" i="2"/>
  <c r="CF74" i="2"/>
  <c r="CE74" i="2"/>
  <c r="CD74" i="2"/>
  <c r="CC74" i="2"/>
  <c r="CB74" i="2"/>
  <c r="CA74" i="2"/>
  <c r="BZ74" i="2"/>
  <c r="BY74" i="2"/>
  <c r="BX74" i="2"/>
  <c r="BW74" i="2"/>
  <c r="BV74" i="2"/>
  <c r="BU74" i="2"/>
  <c r="BT74" i="2"/>
  <c r="BS74" i="2"/>
  <c r="BR74" i="2"/>
  <c r="BQ74" i="2"/>
  <c r="BP74" i="2"/>
  <c r="BO74" i="2"/>
  <c r="BN74" i="2"/>
  <c r="BM74" i="2"/>
  <c r="BL74" i="2"/>
  <c r="BK74" i="2"/>
  <c r="BJ74" i="2"/>
  <c r="BI74" i="2"/>
  <c r="BH74" i="2"/>
  <c r="BG74" i="2"/>
  <c r="BF74" i="2"/>
  <c r="BE74" i="2"/>
  <c r="BD74" i="2"/>
  <c r="BC74" i="2"/>
  <c r="BB74" i="2"/>
  <c r="BA74" i="2"/>
  <c r="AZ74" i="2"/>
  <c r="AY74" i="2"/>
  <c r="AX74" i="2"/>
  <c r="AW74" i="2"/>
  <c r="AV74" i="2"/>
  <c r="AU74" i="2"/>
  <c r="AT74" i="2"/>
  <c r="AP74" i="2"/>
  <c r="AL74" i="2"/>
  <c r="AH74" i="2"/>
  <c r="AD74" i="2"/>
  <c r="Z74" i="2"/>
  <c r="V74" i="2"/>
  <c r="U74" i="2"/>
  <c r="T74" i="2"/>
  <c r="AR74" i="2" s="1"/>
  <c r="FQ73" i="2"/>
  <c r="FO73" i="2"/>
  <c r="FN73" i="2"/>
  <c r="FM73" i="2"/>
  <c r="FL73" i="2"/>
  <c r="FK73" i="2"/>
  <c r="FJ73" i="2"/>
  <c r="FI73" i="2"/>
  <c r="FH73" i="2"/>
  <c r="FG73" i="2"/>
  <c r="FF73" i="2"/>
  <c r="FE73" i="2"/>
  <c r="FD73" i="2"/>
  <c r="FC73" i="2"/>
  <c r="FB73" i="2"/>
  <c r="FA73" i="2"/>
  <c r="EZ73" i="2"/>
  <c r="EY73" i="2"/>
  <c r="EX73" i="2"/>
  <c r="EW73" i="2"/>
  <c r="EV73" i="2"/>
  <c r="EU73" i="2"/>
  <c r="ET73" i="2"/>
  <c r="ES73" i="2"/>
  <c r="ER73" i="2"/>
  <c r="EQ73" i="2"/>
  <c r="EP73" i="2"/>
  <c r="EO73" i="2"/>
  <c r="EN73" i="2"/>
  <c r="EM73" i="2"/>
  <c r="EL73" i="2"/>
  <c r="EK73" i="2"/>
  <c r="EJ73" i="2"/>
  <c r="EI73" i="2"/>
  <c r="EH73" i="2"/>
  <c r="EG73" i="2"/>
  <c r="EF73" i="2"/>
  <c r="EE73" i="2"/>
  <c r="ED73" i="2"/>
  <c r="EC73" i="2"/>
  <c r="EB73" i="2"/>
  <c r="EA73" i="2"/>
  <c r="DZ73" i="2"/>
  <c r="DY73" i="2"/>
  <c r="DX73" i="2"/>
  <c r="DW73" i="2"/>
  <c r="DV73" i="2"/>
  <c r="DU73" i="2"/>
  <c r="DT73" i="2"/>
  <c r="DS73" i="2"/>
  <c r="DR73" i="2"/>
  <c r="DQ73" i="2"/>
  <c r="DP73" i="2"/>
  <c r="DO73" i="2"/>
  <c r="DN73" i="2"/>
  <c r="DM73" i="2"/>
  <c r="DL73" i="2"/>
  <c r="DK73" i="2"/>
  <c r="DJ73" i="2"/>
  <c r="DI73" i="2"/>
  <c r="DH73" i="2"/>
  <c r="DG73" i="2"/>
  <c r="DF73" i="2"/>
  <c r="DE73" i="2"/>
  <c r="DD73" i="2"/>
  <c r="DC73" i="2"/>
  <c r="DB73" i="2"/>
  <c r="DA73" i="2"/>
  <c r="CZ73" i="2"/>
  <c r="CY73" i="2"/>
  <c r="CX73" i="2"/>
  <c r="CW73" i="2"/>
  <c r="CV73" i="2"/>
  <c r="CU73" i="2"/>
  <c r="CT73" i="2"/>
  <c r="CS73" i="2"/>
  <c r="CR73" i="2"/>
  <c r="CQ73" i="2"/>
  <c r="CP73" i="2"/>
  <c r="CO73" i="2"/>
  <c r="CN73" i="2"/>
  <c r="CM73" i="2"/>
  <c r="CL73" i="2"/>
  <c r="CK73" i="2"/>
  <c r="CJ73" i="2"/>
  <c r="CI73" i="2"/>
  <c r="CH73" i="2"/>
  <c r="CG73" i="2"/>
  <c r="CF73" i="2"/>
  <c r="CE73" i="2"/>
  <c r="CD73" i="2"/>
  <c r="CC73" i="2"/>
  <c r="CB73" i="2"/>
  <c r="CA73" i="2"/>
  <c r="BZ73" i="2"/>
  <c r="BY73" i="2"/>
  <c r="BX73" i="2"/>
  <c r="BW73" i="2"/>
  <c r="BV73" i="2"/>
  <c r="BU73" i="2"/>
  <c r="BT73" i="2"/>
  <c r="BS73" i="2"/>
  <c r="BR73" i="2"/>
  <c r="BQ73" i="2"/>
  <c r="BP73" i="2"/>
  <c r="BO73" i="2"/>
  <c r="BN73" i="2"/>
  <c r="BM73" i="2"/>
  <c r="BL73" i="2"/>
  <c r="BK73" i="2"/>
  <c r="BJ73" i="2"/>
  <c r="BI73" i="2"/>
  <c r="BH73" i="2"/>
  <c r="BG73" i="2"/>
  <c r="BF73" i="2"/>
  <c r="BE73" i="2"/>
  <c r="BD73" i="2"/>
  <c r="BC73" i="2"/>
  <c r="BB73" i="2"/>
  <c r="BA73" i="2"/>
  <c r="AZ73" i="2"/>
  <c r="AY73" i="2"/>
  <c r="AX73" i="2"/>
  <c r="AW73" i="2"/>
  <c r="AV73" i="2"/>
  <c r="AU73" i="2"/>
  <c r="AT73" i="2"/>
  <c r="AQ73" i="2"/>
  <c r="AP73" i="2"/>
  <c r="AM73" i="2"/>
  <c r="AL73" i="2"/>
  <c r="AI73" i="2"/>
  <c r="AH73" i="2"/>
  <c r="AE73" i="2"/>
  <c r="AD73" i="2"/>
  <c r="AA73" i="2"/>
  <c r="Z73" i="2"/>
  <c r="W73" i="2"/>
  <c r="V73" i="2"/>
  <c r="U73" i="2"/>
  <c r="AS73" i="2" s="1"/>
  <c r="T73" i="2"/>
  <c r="AR73" i="2" s="1"/>
  <c r="FQ72" i="2"/>
  <c r="FO72" i="2"/>
  <c r="FN72" i="2"/>
  <c r="FM72" i="2"/>
  <c r="FL72" i="2"/>
  <c r="FK72" i="2"/>
  <c r="FJ72" i="2"/>
  <c r="FI72" i="2"/>
  <c r="FH72" i="2"/>
  <c r="FG72" i="2"/>
  <c r="FF72" i="2"/>
  <c r="FE72" i="2"/>
  <c r="FD72" i="2"/>
  <c r="FC72" i="2"/>
  <c r="FB72" i="2"/>
  <c r="FA72" i="2"/>
  <c r="EZ72" i="2"/>
  <c r="EY72" i="2"/>
  <c r="EX72" i="2"/>
  <c r="EW72" i="2"/>
  <c r="EV72" i="2"/>
  <c r="EU72" i="2"/>
  <c r="ET72" i="2"/>
  <c r="ES72" i="2"/>
  <c r="ER72" i="2"/>
  <c r="EQ72" i="2"/>
  <c r="EP72" i="2"/>
  <c r="EO72" i="2"/>
  <c r="EN72" i="2"/>
  <c r="EM72" i="2"/>
  <c r="EL72" i="2"/>
  <c r="EK72" i="2"/>
  <c r="EJ72" i="2"/>
  <c r="EI72" i="2"/>
  <c r="EH72" i="2"/>
  <c r="EG72" i="2"/>
  <c r="EF72" i="2"/>
  <c r="EE72" i="2"/>
  <c r="ED72" i="2"/>
  <c r="EC72" i="2"/>
  <c r="EB72" i="2"/>
  <c r="EA72" i="2"/>
  <c r="DZ72" i="2"/>
  <c r="DY72" i="2"/>
  <c r="DX72" i="2"/>
  <c r="DW72" i="2"/>
  <c r="DV72" i="2"/>
  <c r="DU72" i="2"/>
  <c r="DT72" i="2"/>
  <c r="DS72" i="2"/>
  <c r="DR72" i="2"/>
  <c r="DQ72" i="2"/>
  <c r="DP72" i="2"/>
  <c r="DO72" i="2"/>
  <c r="DN72" i="2"/>
  <c r="DM72" i="2"/>
  <c r="DL72" i="2"/>
  <c r="DK72" i="2"/>
  <c r="DJ72" i="2"/>
  <c r="DI72" i="2"/>
  <c r="DH72" i="2"/>
  <c r="DG72" i="2"/>
  <c r="DF72" i="2"/>
  <c r="DE72" i="2"/>
  <c r="DD72" i="2"/>
  <c r="DC72" i="2"/>
  <c r="DB72" i="2"/>
  <c r="DA72" i="2"/>
  <c r="CZ72" i="2"/>
  <c r="CY72" i="2"/>
  <c r="CX72" i="2"/>
  <c r="CW72" i="2"/>
  <c r="CV72" i="2"/>
  <c r="CU72" i="2"/>
  <c r="CT72" i="2"/>
  <c r="CS72" i="2"/>
  <c r="CR72" i="2"/>
  <c r="CQ72" i="2"/>
  <c r="CP72" i="2"/>
  <c r="CO72" i="2"/>
  <c r="CN72" i="2"/>
  <c r="CM72" i="2"/>
  <c r="CL72" i="2"/>
  <c r="CK72" i="2"/>
  <c r="CJ72" i="2"/>
  <c r="CI72" i="2"/>
  <c r="CH72" i="2"/>
  <c r="CG72" i="2"/>
  <c r="CF72" i="2"/>
  <c r="CE72" i="2"/>
  <c r="CD72" i="2"/>
  <c r="CC72" i="2"/>
  <c r="CB72" i="2"/>
  <c r="CA72" i="2"/>
  <c r="BZ72" i="2"/>
  <c r="BY72" i="2"/>
  <c r="BX72" i="2"/>
  <c r="BW72" i="2"/>
  <c r="BV72" i="2"/>
  <c r="BU72" i="2"/>
  <c r="BT72" i="2"/>
  <c r="BS72" i="2"/>
  <c r="BR72" i="2"/>
  <c r="BQ72" i="2"/>
  <c r="BP72" i="2"/>
  <c r="BO72" i="2"/>
  <c r="BN72" i="2"/>
  <c r="BM72" i="2"/>
  <c r="BL72" i="2"/>
  <c r="BK72" i="2"/>
  <c r="BJ72" i="2"/>
  <c r="BI72" i="2"/>
  <c r="BH72" i="2"/>
  <c r="BG72" i="2"/>
  <c r="BF72" i="2"/>
  <c r="BE72" i="2"/>
  <c r="BD72" i="2"/>
  <c r="BC72" i="2"/>
  <c r="BB72" i="2"/>
  <c r="BA72" i="2"/>
  <c r="AZ72" i="2"/>
  <c r="AY72" i="2"/>
  <c r="AX72" i="2"/>
  <c r="AW72" i="2"/>
  <c r="AV72" i="2"/>
  <c r="AU72" i="2"/>
  <c r="AT72" i="2"/>
  <c r="AQ72" i="2"/>
  <c r="AN72" i="2"/>
  <c r="AM72" i="2"/>
  <c r="AI72" i="2"/>
  <c r="AF72" i="2"/>
  <c r="AE72" i="2"/>
  <c r="AA72" i="2"/>
  <c r="X72" i="2"/>
  <c r="W72" i="2"/>
  <c r="U72" i="2"/>
  <c r="AS72" i="2" s="1"/>
  <c r="T72" i="2"/>
  <c r="FQ71" i="2"/>
  <c r="FO71" i="2"/>
  <c r="FN71" i="2"/>
  <c r="FM71" i="2"/>
  <c r="FL71" i="2"/>
  <c r="FK71" i="2"/>
  <c r="FJ71" i="2"/>
  <c r="FI71" i="2"/>
  <c r="FH71" i="2"/>
  <c r="FG71" i="2"/>
  <c r="FF71" i="2"/>
  <c r="FE71" i="2"/>
  <c r="FD71" i="2"/>
  <c r="FC71" i="2"/>
  <c r="FB71" i="2"/>
  <c r="FA71" i="2"/>
  <c r="EZ71" i="2"/>
  <c r="EY71" i="2"/>
  <c r="EX71" i="2"/>
  <c r="EW71" i="2"/>
  <c r="EV71" i="2"/>
  <c r="EU71" i="2"/>
  <c r="ET71" i="2"/>
  <c r="ES71" i="2"/>
  <c r="ER71" i="2"/>
  <c r="EQ71" i="2"/>
  <c r="EP71" i="2"/>
  <c r="EO71" i="2"/>
  <c r="EN71" i="2"/>
  <c r="EM71" i="2"/>
  <c r="EL71" i="2"/>
  <c r="EK71" i="2"/>
  <c r="EJ71" i="2"/>
  <c r="EI71" i="2"/>
  <c r="EH71" i="2"/>
  <c r="EG71" i="2"/>
  <c r="EF71" i="2"/>
  <c r="EE71" i="2"/>
  <c r="ED71" i="2"/>
  <c r="EC71" i="2"/>
  <c r="EB71" i="2"/>
  <c r="EA71" i="2"/>
  <c r="DZ71" i="2"/>
  <c r="DY71" i="2"/>
  <c r="DX71" i="2"/>
  <c r="DW71" i="2"/>
  <c r="DV71" i="2"/>
  <c r="DU71" i="2"/>
  <c r="DT71" i="2"/>
  <c r="DS71" i="2"/>
  <c r="DR71" i="2"/>
  <c r="DQ71" i="2"/>
  <c r="DP71" i="2"/>
  <c r="DO71" i="2"/>
  <c r="DN71" i="2"/>
  <c r="DM71" i="2"/>
  <c r="DL71" i="2"/>
  <c r="DK71" i="2"/>
  <c r="DJ71" i="2"/>
  <c r="DI71" i="2"/>
  <c r="DH71" i="2"/>
  <c r="DG71" i="2"/>
  <c r="DF71" i="2"/>
  <c r="DE71" i="2"/>
  <c r="DD71" i="2"/>
  <c r="DC71" i="2"/>
  <c r="DB71" i="2"/>
  <c r="DA71" i="2"/>
  <c r="CZ71" i="2"/>
  <c r="CY71" i="2"/>
  <c r="CX71" i="2"/>
  <c r="CW71" i="2"/>
  <c r="CV71" i="2"/>
  <c r="CU71" i="2"/>
  <c r="CT71" i="2"/>
  <c r="CS71" i="2"/>
  <c r="CR71" i="2"/>
  <c r="CQ71" i="2"/>
  <c r="CP71" i="2"/>
  <c r="CO71" i="2"/>
  <c r="CN71" i="2"/>
  <c r="CM71" i="2"/>
  <c r="CL71" i="2"/>
  <c r="CK71" i="2"/>
  <c r="CJ71" i="2"/>
  <c r="CI71" i="2"/>
  <c r="CH71" i="2"/>
  <c r="CG71" i="2"/>
  <c r="CF71" i="2"/>
  <c r="CE71" i="2"/>
  <c r="CD71" i="2"/>
  <c r="CC71" i="2"/>
  <c r="CB71" i="2"/>
  <c r="CA71" i="2"/>
  <c r="BZ71" i="2"/>
  <c r="BY71" i="2"/>
  <c r="BX71" i="2"/>
  <c r="BW71" i="2"/>
  <c r="BV71" i="2"/>
  <c r="BU71" i="2"/>
  <c r="BT71" i="2"/>
  <c r="BS71" i="2"/>
  <c r="BR71" i="2"/>
  <c r="BQ71" i="2"/>
  <c r="BP71" i="2"/>
  <c r="BO71" i="2"/>
  <c r="BN71" i="2"/>
  <c r="BM71" i="2"/>
  <c r="BL71" i="2"/>
  <c r="BK71" i="2"/>
  <c r="BJ71" i="2"/>
  <c r="BI71" i="2"/>
  <c r="BH71" i="2"/>
  <c r="BG71" i="2"/>
  <c r="BF71" i="2"/>
  <c r="BE71" i="2"/>
  <c r="BD71" i="2"/>
  <c r="BC71" i="2"/>
  <c r="BB71" i="2"/>
  <c r="BA71" i="2"/>
  <c r="AZ71" i="2"/>
  <c r="AY71" i="2"/>
  <c r="AX71" i="2"/>
  <c r="AW71" i="2"/>
  <c r="AV71" i="2"/>
  <c r="AU71" i="2"/>
  <c r="AT71" i="2"/>
  <c r="AS71" i="2"/>
  <c r="AR71" i="2"/>
  <c r="AQ71" i="2"/>
  <c r="AM71" i="2"/>
  <c r="AL71" i="2"/>
  <c r="AI71" i="2"/>
  <c r="AH71" i="2"/>
  <c r="AE71" i="2"/>
  <c r="AD71" i="2"/>
  <c r="AA71" i="2"/>
  <c r="Z71" i="2"/>
  <c r="W71" i="2"/>
  <c r="V71" i="2"/>
  <c r="U71" i="2"/>
  <c r="AO71" i="2" s="1"/>
  <c r="T71" i="2"/>
  <c r="AP71" i="2" s="1"/>
  <c r="FQ70" i="2"/>
  <c r="FO70" i="2"/>
  <c r="FN70" i="2"/>
  <c r="FM70" i="2"/>
  <c r="FL70" i="2"/>
  <c r="FK70" i="2"/>
  <c r="FJ70" i="2"/>
  <c r="FI70" i="2"/>
  <c r="FH70" i="2"/>
  <c r="FG70" i="2"/>
  <c r="FF70" i="2"/>
  <c r="FE70" i="2"/>
  <c r="FD70" i="2"/>
  <c r="FC70" i="2"/>
  <c r="FB70" i="2"/>
  <c r="FA70" i="2"/>
  <c r="EZ70" i="2"/>
  <c r="EY70" i="2"/>
  <c r="EX70" i="2"/>
  <c r="EW70" i="2"/>
  <c r="EV70" i="2"/>
  <c r="EU70" i="2"/>
  <c r="ET70" i="2"/>
  <c r="ES70" i="2"/>
  <c r="ER70" i="2"/>
  <c r="EQ70" i="2"/>
  <c r="EP70" i="2"/>
  <c r="EO70" i="2"/>
  <c r="EN70" i="2"/>
  <c r="EM70" i="2"/>
  <c r="EL70" i="2"/>
  <c r="EK70" i="2"/>
  <c r="EJ70" i="2"/>
  <c r="EI70" i="2"/>
  <c r="EH70" i="2"/>
  <c r="EG70" i="2"/>
  <c r="EF70" i="2"/>
  <c r="EE70" i="2"/>
  <c r="ED70" i="2"/>
  <c r="EC70" i="2"/>
  <c r="EB70" i="2"/>
  <c r="EA70" i="2"/>
  <c r="DZ70" i="2"/>
  <c r="DY70" i="2"/>
  <c r="DX70" i="2"/>
  <c r="DW70" i="2"/>
  <c r="DV70" i="2"/>
  <c r="DU70" i="2"/>
  <c r="DT70" i="2"/>
  <c r="DS70" i="2"/>
  <c r="DR70" i="2"/>
  <c r="DQ70" i="2"/>
  <c r="DP70" i="2"/>
  <c r="DO70" i="2"/>
  <c r="DN70" i="2"/>
  <c r="DM70" i="2"/>
  <c r="DL70" i="2"/>
  <c r="DK70" i="2"/>
  <c r="DJ70" i="2"/>
  <c r="DI70" i="2"/>
  <c r="DH70" i="2"/>
  <c r="DG70" i="2"/>
  <c r="DF70" i="2"/>
  <c r="DE70" i="2"/>
  <c r="DD70" i="2"/>
  <c r="DC70" i="2"/>
  <c r="DB70" i="2"/>
  <c r="DA70" i="2"/>
  <c r="CZ70" i="2"/>
  <c r="CY70" i="2"/>
  <c r="CX70" i="2"/>
  <c r="CW70" i="2"/>
  <c r="CV70" i="2"/>
  <c r="CU70" i="2"/>
  <c r="CT70" i="2"/>
  <c r="CS70" i="2"/>
  <c r="CR70" i="2"/>
  <c r="CQ70" i="2"/>
  <c r="CP70" i="2"/>
  <c r="CO70" i="2"/>
  <c r="CN70" i="2"/>
  <c r="CM70" i="2"/>
  <c r="CL70" i="2"/>
  <c r="CK70" i="2"/>
  <c r="CJ70" i="2"/>
  <c r="CI70" i="2"/>
  <c r="CH70" i="2"/>
  <c r="CG70" i="2"/>
  <c r="CF70" i="2"/>
  <c r="CE70" i="2"/>
  <c r="CD70" i="2"/>
  <c r="CC70" i="2"/>
  <c r="CB70" i="2"/>
  <c r="CA70" i="2"/>
  <c r="BZ70" i="2"/>
  <c r="BY70" i="2"/>
  <c r="BX70" i="2"/>
  <c r="BW70" i="2"/>
  <c r="BV70" i="2"/>
  <c r="BU70" i="2"/>
  <c r="BT70" i="2"/>
  <c r="BS70" i="2"/>
  <c r="BR70" i="2"/>
  <c r="BQ70" i="2"/>
  <c r="BP70" i="2"/>
  <c r="BO70" i="2"/>
  <c r="BN70" i="2"/>
  <c r="BM70" i="2"/>
  <c r="BL70" i="2"/>
  <c r="BK70" i="2"/>
  <c r="BJ70" i="2"/>
  <c r="BI70" i="2"/>
  <c r="BH70" i="2"/>
  <c r="BG70" i="2"/>
  <c r="BF70" i="2"/>
  <c r="BE70" i="2"/>
  <c r="BD70" i="2"/>
  <c r="BC70" i="2"/>
  <c r="BB70" i="2"/>
  <c r="BA70" i="2"/>
  <c r="AZ70" i="2"/>
  <c r="AY70" i="2"/>
  <c r="AX70" i="2"/>
  <c r="AW70" i="2"/>
  <c r="AV70" i="2"/>
  <c r="AU70" i="2"/>
  <c r="AT70" i="2"/>
  <c r="AQ70" i="2"/>
  <c r="AN70" i="2"/>
  <c r="AM70" i="2"/>
  <c r="AI70" i="2"/>
  <c r="AF70" i="2"/>
  <c r="AE70" i="2"/>
  <c r="AA70" i="2"/>
  <c r="X70" i="2"/>
  <c r="W70" i="2"/>
  <c r="U70" i="2"/>
  <c r="AS70" i="2" s="1"/>
  <c r="T70" i="2"/>
  <c r="FQ69" i="2"/>
  <c r="FO69" i="2"/>
  <c r="FN69" i="2"/>
  <c r="FM69" i="2"/>
  <c r="FL69" i="2"/>
  <c r="FK69" i="2"/>
  <c r="FJ69" i="2"/>
  <c r="FI69" i="2"/>
  <c r="FH69" i="2"/>
  <c r="FG69" i="2"/>
  <c r="FF69" i="2"/>
  <c r="FE69" i="2"/>
  <c r="FD69" i="2"/>
  <c r="FC69" i="2"/>
  <c r="FB69" i="2"/>
  <c r="FA69" i="2"/>
  <c r="EZ69" i="2"/>
  <c r="EY69" i="2"/>
  <c r="EX69" i="2"/>
  <c r="EW69" i="2"/>
  <c r="EV69" i="2"/>
  <c r="EU69" i="2"/>
  <c r="ET69" i="2"/>
  <c r="ES69" i="2"/>
  <c r="ER69" i="2"/>
  <c r="EQ69" i="2"/>
  <c r="EP69" i="2"/>
  <c r="EO69" i="2"/>
  <c r="EN69" i="2"/>
  <c r="EM69" i="2"/>
  <c r="EL69" i="2"/>
  <c r="EK69" i="2"/>
  <c r="EJ69" i="2"/>
  <c r="EI69" i="2"/>
  <c r="EH69" i="2"/>
  <c r="EG69" i="2"/>
  <c r="EF69" i="2"/>
  <c r="EE69" i="2"/>
  <c r="ED69" i="2"/>
  <c r="EC69" i="2"/>
  <c r="EB69" i="2"/>
  <c r="EA69" i="2"/>
  <c r="DZ69" i="2"/>
  <c r="DY69" i="2"/>
  <c r="DX69" i="2"/>
  <c r="DW69" i="2"/>
  <c r="DV69" i="2"/>
  <c r="DU69" i="2"/>
  <c r="DT69" i="2"/>
  <c r="DS69" i="2"/>
  <c r="DR69" i="2"/>
  <c r="DQ69" i="2"/>
  <c r="DP69" i="2"/>
  <c r="DO69" i="2"/>
  <c r="DN69" i="2"/>
  <c r="DM69" i="2"/>
  <c r="DL69" i="2"/>
  <c r="DK69" i="2"/>
  <c r="DJ69" i="2"/>
  <c r="DI69" i="2"/>
  <c r="DH69" i="2"/>
  <c r="DG69" i="2"/>
  <c r="DF69" i="2"/>
  <c r="DE69" i="2"/>
  <c r="DD69" i="2"/>
  <c r="DC69" i="2"/>
  <c r="DB69" i="2"/>
  <c r="DA69" i="2"/>
  <c r="CZ69" i="2"/>
  <c r="CY69" i="2"/>
  <c r="CX69" i="2"/>
  <c r="CW69" i="2"/>
  <c r="CV69" i="2"/>
  <c r="CU69" i="2"/>
  <c r="CT69" i="2"/>
  <c r="CS69" i="2"/>
  <c r="CR69" i="2"/>
  <c r="CQ69" i="2"/>
  <c r="CP69" i="2"/>
  <c r="CO69" i="2"/>
  <c r="CN69" i="2"/>
  <c r="CM69" i="2"/>
  <c r="CL69" i="2"/>
  <c r="CK69" i="2"/>
  <c r="CJ69" i="2"/>
  <c r="CI69" i="2"/>
  <c r="CH69" i="2"/>
  <c r="CG69" i="2"/>
  <c r="CF69" i="2"/>
  <c r="CE69" i="2"/>
  <c r="CD69" i="2"/>
  <c r="CC69" i="2"/>
  <c r="CB69" i="2"/>
  <c r="CA69" i="2"/>
  <c r="BZ69" i="2"/>
  <c r="BY69" i="2"/>
  <c r="BX69" i="2"/>
  <c r="BW69" i="2"/>
  <c r="BV69" i="2"/>
  <c r="BU69" i="2"/>
  <c r="BT69" i="2"/>
  <c r="BS69" i="2"/>
  <c r="BR69" i="2"/>
  <c r="BQ69" i="2"/>
  <c r="BP69" i="2"/>
  <c r="BO69" i="2"/>
  <c r="BN69" i="2"/>
  <c r="BM69" i="2"/>
  <c r="BL69" i="2"/>
  <c r="BK69" i="2"/>
  <c r="BJ69" i="2"/>
  <c r="BI69" i="2"/>
  <c r="BH69" i="2"/>
  <c r="BG69" i="2"/>
  <c r="BF69" i="2"/>
  <c r="BE69" i="2"/>
  <c r="BD69" i="2"/>
  <c r="BC69" i="2"/>
  <c r="BB69" i="2"/>
  <c r="BA69" i="2"/>
  <c r="AZ69" i="2"/>
  <c r="AY69" i="2"/>
  <c r="AX69" i="2"/>
  <c r="AW69" i="2"/>
  <c r="AV69" i="2"/>
  <c r="AU69" i="2"/>
  <c r="AT69" i="2"/>
  <c r="AO69" i="2"/>
  <c r="AG69" i="2"/>
  <c r="Y69" i="2"/>
  <c r="U69" i="2"/>
  <c r="T69" i="2"/>
  <c r="AR69" i="2" s="1"/>
  <c r="FQ68" i="2"/>
  <c r="FO68" i="2"/>
  <c r="FN68" i="2"/>
  <c r="FM68" i="2"/>
  <c r="FL68" i="2"/>
  <c r="FK68" i="2"/>
  <c r="FJ68" i="2"/>
  <c r="FI68" i="2"/>
  <c r="FH68" i="2"/>
  <c r="FG68" i="2"/>
  <c r="FF68" i="2"/>
  <c r="FE68" i="2"/>
  <c r="FD68" i="2"/>
  <c r="FC68" i="2"/>
  <c r="FB68" i="2"/>
  <c r="FA68" i="2"/>
  <c r="EZ68" i="2"/>
  <c r="EY68" i="2"/>
  <c r="EX68" i="2"/>
  <c r="EW68" i="2"/>
  <c r="EV68" i="2"/>
  <c r="EU68" i="2"/>
  <c r="ET68" i="2"/>
  <c r="ES68" i="2"/>
  <c r="ER68" i="2"/>
  <c r="EQ68" i="2"/>
  <c r="EP68" i="2"/>
  <c r="EO68" i="2"/>
  <c r="EN68" i="2"/>
  <c r="EM68" i="2"/>
  <c r="EL68" i="2"/>
  <c r="EK68" i="2"/>
  <c r="EJ68" i="2"/>
  <c r="EI68" i="2"/>
  <c r="EH68" i="2"/>
  <c r="EG68" i="2"/>
  <c r="EF68" i="2"/>
  <c r="EE68" i="2"/>
  <c r="ED68" i="2"/>
  <c r="EC68" i="2"/>
  <c r="EB68" i="2"/>
  <c r="EA68" i="2"/>
  <c r="DZ68" i="2"/>
  <c r="DY68" i="2"/>
  <c r="DX68" i="2"/>
  <c r="DW68" i="2"/>
  <c r="DV68" i="2"/>
  <c r="DU68" i="2"/>
  <c r="DT68" i="2"/>
  <c r="DS68" i="2"/>
  <c r="DR68" i="2"/>
  <c r="DQ68" i="2"/>
  <c r="DP68" i="2"/>
  <c r="DO68" i="2"/>
  <c r="DN68" i="2"/>
  <c r="DM68" i="2"/>
  <c r="DL68" i="2"/>
  <c r="DK68" i="2"/>
  <c r="DJ68" i="2"/>
  <c r="DI68" i="2"/>
  <c r="DH68" i="2"/>
  <c r="DG68" i="2"/>
  <c r="DF68" i="2"/>
  <c r="DE68" i="2"/>
  <c r="DD68" i="2"/>
  <c r="DC68" i="2"/>
  <c r="DB68" i="2"/>
  <c r="DA68" i="2"/>
  <c r="CZ68" i="2"/>
  <c r="CY68" i="2"/>
  <c r="CX68" i="2"/>
  <c r="CW68" i="2"/>
  <c r="CV68" i="2"/>
  <c r="CU68" i="2"/>
  <c r="CT68" i="2"/>
  <c r="CS68" i="2"/>
  <c r="CR68" i="2"/>
  <c r="CQ68" i="2"/>
  <c r="CP68" i="2"/>
  <c r="CO68" i="2"/>
  <c r="CN68" i="2"/>
  <c r="CM68" i="2"/>
  <c r="CL68" i="2"/>
  <c r="CK68" i="2"/>
  <c r="CJ68" i="2"/>
  <c r="CI68" i="2"/>
  <c r="CH68" i="2"/>
  <c r="CG68" i="2"/>
  <c r="CF68" i="2"/>
  <c r="CE68" i="2"/>
  <c r="CD68" i="2"/>
  <c r="CC68" i="2"/>
  <c r="CB68" i="2"/>
  <c r="CA68" i="2"/>
  <c r="BZ68" i="2"/>
  <c r="BY68" i="2"/>
  <c r="BX68" i="2"/>
  <c r="BW68" i="2"/>
  <c r="BV68" i="2"/>
  <c r="BU68" i="2"/>
  <c r="BT68" i="2"/>
  <c r="BS68" i="2"/>
  <c r="BR68" i="2"/>
  <c r="BQ68" i="2"/>
  <c r="BP68" i="2"/>
  <c r="BO68" i="2"/>
  <c r="BN68" i="2"/>
  <c r="BM68" i="2"/>
  <c r="BL68" i="2"/>
  <c r="BK68" i="2"/>
  <c r="BJ68" i="2"/>
  <c r="BI68" i="2"/>
  <c r="BH68" i="2"/>
  <c r="BG68" i="2"/>
  <c r="BF68" i="2"/>
  <c r="BE68" i="2"/>
  <c r="BD68" i="2"/>
  <c r="BC68" i="2"/>
  <c r="BB68" i="2"/>
  <c r="BA68" i="2"/>
  <c r="AZ68" i="2"/>
  <c r="AY68" i="2"/>
  <c r="AX68" i="2"/>
  <c r="AW68" i="2"/>
  <c r="AV68" i="2"/>
  <c r="AU68" i="2"/>
  <c r="AT68" i="2"/>
  <c r="AS68" i="2"/>
  <c r="AP68" i="2"/>
  <c r="AL68" i="2"/>
  <c r="AH68" i="2"/>
  <c r="AD68" i="2"/>
  <c r="Z68" i="2"/>
  <c r="V68" i="2"/>
  <c r="U68" i="2"/>
  <c r="T68" i="2"/>
  <c r="AR68" i="2" s="1"/>
  <c r="FQ67" i="2"/>
  <c r="FO67" i="2"/>
  <c r="FN67" i="2"/>
  <c r="FM67" i="2"/>
  <c r="FL67" i="2"/>
  <c r="FK67" i="2"/>
  <c r="FJ67" i="2"/>
  <c r="FI67" i="2"/>
  <c r="FH67" i="2"/>
  <c r="FG67" i="2"/>
  <c r="FF67" i="2"/>
  <c r="FE67" i="2"/>
  <c r="FD67" i="2"/>
  <c r="FC67" i="2"/>
  <c r="FB67" i="2"/>
  <c r="FA67" i="2"/>
  <c r="EZ67" i="2"/>
  <c r="EY67" i="2"/>
  <c r="EX67" i="2"/>
  <c r="EW67" i="2"/>
  <c r="EV67" i="2"/>
  <c r="EU67" i="2"/>
  <c r="ET67" i="2"/>
  <c r="ES67" i="2"/>
  <c r="ER67" i="2"/>
  <c r="EQ67" i="2"/>
  <c r="EP67" i="2"/>
  <c r="EO67" i="2"/>
  <c r="EN67" i="2"/>
  <c r="EM67" i="2"/>
  <c r="EL67" i="2"/>
  <c r="EK67" i="2"/>
  <c r="EJ67" i="2"/>
  <c r="EI67" i="2"/>
  <c r="EH67" i="2"/>
  <c r="EG67" i="2"/>
  <c r="EF67" i="2"/>
  <c r="EE67" i="2"/>
  <c r="ED67" i="2"/>
  <c r="EC67" i="2"/>
  <c r="EB67" i="2"/>
  <c r="EA67" i="2"/>
  <c r="DZ67" i="2"/>
  <c r="DY67" i="2"/>
  <c r="DX67" i="2"/>
  <c r="DW67" i="2"/>
  <c r="DV67" i="2"/>
  <c r="DU67" i="2"/>
  <c r="DT67" i="2"/>
  <c r="DS67" i="2"/>
  <c r="DR67" i="2"/>
  <c r="DQ67" i="2"/>
  <c r="DP67" i="2"/>
  <c r="DO67" i="2"/>
  <c r="DN67" i="2"/>
  <c r="DM67" i="2"/>
  <c r="DL67" i="2"/>
  <c r="DK67" i="2"/>
  <c r="DJ67" i="2"/>
  <c r="DI67" i="2"/>
  <c r="DH67" i="2"/>
  <c r="DG67" i="2"/>
  <c r="DF67" i="2"/>
  <c r="DE67" i="2"/>
  <c r="DD67" i="2"/>
  <c r="DC67" i="2"/>
  <c r="DB67" i="2"/>
  <c r="DA67" i="2"/>
  <c r="CZ67" i="2"/>
  <c r="CY67" i="2"/>
  <c r="CX67" i="2"/>
  <c r="CW67" i="2"/>
  <c r="CV67" i="2"/>
  <c r="CU67" i="2"/>
  <c r="CT67" i="2"/>
  <c r="CS67" i="2"/>
  <c r="CR67" i="2"/>
  <c r="CQ67" i="2"/>
  <c r="CP67" i="2"/>
  <c r="CO67" i="2"/>
  <c r="CN67" i="2"/>
  <c r="CM67" i="2"/>
  <c r="CL67" i="2"/>
  <c r="CK67" i="2"/>
  <c r="CJ67" i="2"/>
  <c r="CI67" i="2"/>
  <c r="CH67" i="2"/>
  <c r="CG67" i="2"/>
  <c r="CF67" i="2"/>
  <c r="CE67" i="2"/>
  <c r="CD67" i="2"/>
  <c r="CC67" i="2"/>
  <c r="CB67" i="2"/>
  <c r="CA67" i="2"/>
  <c r="BZ67" i="2"/>
  <c r="BY67" i="2"/>
  <c r="BX67" i="2"/>
  <c r="BW67" i="2"/>
  <c r="BV67" i="2"/>
  <c r="BU67" i="2"/>
  <c r="BT67" i="2"/>
  <c r="BS67" i="2"/>
  <c r="BR67" i="2"/>
  <c r="BQ67" i="2"/>
  <c r="BP67" i="2"/>
  <c r="BO67" i="2"/>
  <c r="BN67" i="2"/>
  <c r="BM67" i="2"/>
  <c r="BL67" i="2"/>
  <c r="BK67" i="2"/>
  <c r="BJ67" i="2"/>
  <c r="BI67" i="2"/>
  <c r="BH67" i="2"/>
  <c r="BG67" i="2"/>
  <c r="BF67" i="2"/>
  <c r="BE67" i="2"/>
  <c r="BD67" i="2"/>
  <c r="BC67" i="2"/>
  <c r="BB67" i="2"/>
  <c r="BA67" i="2"/>
  <c r="AZ67" i="2"/>
  <c r="AY67" i="2"/>
  <c r="AX67" i="2"/>
  <c r="AW67" i="2"/>
  <c r="AV67" i="2"/>
  <c r="AU67" i="2"/>
  <c r="AT67" i="2"/>
  <c r="AQ67" i="2"/>
  <c r="AP67" i="2"/>
  <c r="AM67" i="2"/>
  <c r="AL67" i="2"/>
  <c r="AI67" i="2"/>
  <c r="AH67" i="2"/>
  <c r="AE67" i="2"/>
  <c r="AD67" i="2"/>
  <c r="AA67" i="2"/>
  <c r="Z67" i="2"/>
  <c r="W67" i="2"/>
  <c r="V67" i="2"/>
  <c r="U67" i="2"/>
  <c r="AS67" i="2" s="1"/>
  <c r="T67" i="2"/>
  <c r="AR67" i="2" s="1"/>
  <c r="FQ66" i="2"/>
  <c r="FO66" i="2"/>
  <c r="FN66" i="2"/>
  <c r="FM66" i="2"/>
  <c r="FL66" i="2"/>
  <c r="FK66" i="2"/>
  <c r="FJ66" i="2"/>
  <c r="FI66" i="2"/>
  <c r="FH66" i="2"/>
  <c r="FG66" i="2"/>
  <c r="FF66" i="2"/>
  <c r="FE66" i="2"/>
  <c r="FD66" i="2"/>
  <c r="FC66" i="2"/>
  <c r="FB66" i="2"/>
  <c r="FA66" i="2"/>
  <c r="EZ66" i="2"/>
  <c r="EY66" i="2"/>
  <c r="EX66" i="2"/>
  <c r="EW66" i="2"/>
  <c r="EV66" i="2"/>
  <c r="EU66" i="2"/>
  <c r="ET66" i="2"/>
  <c r="ES66" i="2"/>
  <c r="ER66" i="2"/>
  <c r="EQ66" i="2"/>
  <c r="EP66" i="2"/>
  <c r="EO66" i="2"/>
  <c r="EN66" i="2"/>
  <c r="EM66" i="2"/>
  <c r="EL66" i="2"/>
  <c r="EK66" i="2"/>
  <c r="EJ66" i="2"/>
  <c r="EI66" i="2"/>
  <c r="EH66" i="2"/>
  <c r="EG66" i="2"/>
  <c r="EF66" i="2"/>
  <c r="EE66" i="2"/>
  <c r="ED66" i="2"/>
  <c r="EC66" i="2"/>
  <c r="EB66" i="2"/>
  <c r="EA66" i="2"/>
  <c r="DZ66" i="2"/>
  <c r="DY66" i="2"/>
  <c r="DX66" i="2"/>
  <c r="DW66" i="2"/>
  <c r="DV66" i="2"/>
  <c r="DU66" i="2"/>
  <c r="DT66" i="2"/>
  <c r="DS66" i="2"/>
  <c r="DR66" i="2"/>
  <c r="DQ66" i="2"/>
  <c r="DP66" i="2"/>
  <c r="DO66" i="2"/>
  <c r="DN66" i="2"/>
  <c r="DM66" i="2"/>
  <c r="DL66" i="2"/>
  <c r="DK66" i="2"/>
  <c r="DJ66" i="2"/>
  <c r="DI66" i="2"/>
  <c r="DH66" i="2"/>
  <c r="DG66" i="2"/>
  <c r="DF66" i="2"/>
  <c r="DE66" i="2"/>
  <c r="DD66" i="2"/>
  <c r="DC66" i="2"/>
  <c r="DB66" i="2"/>
  <c r="DA66" i="2"/>
  <c r="CZ66" i="2"/>
  <c r="CY66" i="2"/>
  <c r="CX66" i="2"/>
  <c r="CW66" i="2"/>
  <c r="CV66" i="2"/>
  <c r="CU66" i="2"/>
  <c r="CT66" i="2"/>
  <c r="CS66" i="2"/>
  <c r="CR66" i="2"/>
  <c r="CQ66" i="2"/>
  <c r="CP66" i="2"/>
  <c r="CO66" i="2"/>
  <c r="CN66" i="2"/>
  <c r="CM66" i="2"/>
  <c r="CL66" i="2"/>
  <c r="CK66" i="2"/>
  <c r="CJ66" i="2"/>
  <c r="CI66" i="2"/>
  <c r="CH66" i="2"/>
  <c r="CG66" i="2"/>
  <c r="CF66" i="2"/>
  <c r="CE66" i="2"/>
  <c r="CD66" i="2"/>
  <c r="CC66" i="2"/>
  <c r="CB66" i="2"/>
  <c r="CA66" i="2"/>
  <c r="BZ66" i="2"/>
  <c r="BY66" i="2"/>
  <c r="BX66" i="2"/>
  <c r="BW66" i="2"/>
  <c r="BV66" i="2"/>
  <c r="BU66" i="2"/>
  <c r="BT66" i="2"/>
  <c r="BS66" i="2"/>
  <c r="BR66" i="2"/>
  <c r="BQ66" i="2"/>
  <c r="BP66" i="2"/>
  <c r="BO66" i="2"/>
  <c r="BN66" i="2"/>
  <c r="BM66" i="2"/>
  <c r="BL66" i="2"/>
  <c r="BK66" i="2"/>
  <c r="BJ66" i="2"/>
  <c r="BI66" i="2"/>
  <c r="BH66" i="2"/>
  <c r="BG66" i="2"/>
  <c r="BF66" i="2"/>
  <c r="BE66" i="2"/>
  <c r="BD66" i="2"/>
  <c r="BC66" i="2"/>
  <c r="BB66" i="2"/>
  <c r="BA66" i="2"/>
  <c r="AZ66" i="2"/>
  <c r="AY66" i="2"/>
  <c r="AX66" i="2"/>
  <c r="AW66" i="2"/>
  <c r="AV66" i="2"/>
  <c r="AU66" i="2"/>
  <c r="AT66" i="2"/>
  <c r="AQ66" i="2"/>
  <c r="AN66" i="2"/>
  <c r="AM66" i="2"/>
  <c r="AI66" i="2"/>
  <c r="AF66" i="2"/>
  <c r="AE66" i="2"/>
  <c r="AA66" i="2"/>
  <c r="X66" i="2"/>
  <c r="W66" i="2"/>
  <c r="U66" i="2"/>
  <c r="AS66" i="2" s="1"/>
  <c r="T66" i="2"/>
  <c r="FQ65" i="2"/>
  <c r="FO65" i="2"/>
  <c r="FN65" i="2"/>
  <c r="FM65" i="2"/>
  <c r="FL65" i="2"/>
  <c r="FK65" i="2"/>
  <c r="FJ65" i="2"/>
  <c r="FI65" i="2"/>
  <c r="FH65" i="2"/>
  <c r="FG65" i="2"/>
  <c r="FF65" i="2"/>
  <c r="FE65" i="2"/>
  <c r="FD65" i="2"/>
  <c r="FC65" i="2"/>
  <c r="FB65" i="2"/>
  <c r="FA65" i="2"/>
  <c r="EZ65" i="2"/>
  <c r="EY65" i="2"/>
  <c r="EX65" i="2"/>
  <c r="EW65" i="2"/>
  <c r="EV65" i="2"/>
  <c r="EU65" i="2"/>
  <c r="ET65" i="2"/>
  <c r="ES65" i="2"/>
  <c r="ER65" i="2"/>
  <c r="EQ65" i="2"/>
  <c r="EP65" i="2"/>
  <c r="EO65" i="2"/>
  <c r="EN65" i="2"/>
  <c r="EM65" i="2"/>
  <c r="EL65" i="2"/>
  <c r="EK65" i="2"/>
  <c r="EJ65" i="2"/>
  <c r="EI65" i="2"/>
  <c r="EH65" i="2"/>
  <c r="EG65" i="2"/>
  <c r="EF65" i="2"/>
  <c r="EE65" i="2"/>
  <c r="ED65" i="2"/>
  <c r="EC65" i="2"/>
  <c r="EB65" i="2"/>
  <c r="EA65" i="2"/>
  <c r="DZ65" i="2"/>
  <c r="DY65" i="2"/>
  <c r="DX65" i="2"/>
  <c r="DW65" i="2"/>
  <c r="DV65" i="2"/>
  <c r="DU65" i="2"/>
  <c r="DT65" i="2"/>
  <c r="DS65" i="2"/>
  <c r="DR65" i="2"/>
  <c r="DQ65" i="2"/>
  <c r="DP65" i="2"/>
  <c r="DO65" i="2"/>
  <c r="DN65" i="2"/>
  <c r="DM65" i="2"/>
  <c r="DL65" i="2"/>
  <c r="DK65" i="2"/>
  <c r="DJ65" i="2"/>
  <c r="DI65" i="2"/>
  <c r="DH65" i="2"/>
  <c r="DG65" i="2"/>
  <c r="DF65" i="2"/>
  <c r="DE65" i="2"/>
  <c r="DD65" i="2"/>
  <c r="DC65" i="2"/>
  <c r="DB65" i="2"/>
  <c r="DA65" i="2"/>
  <c r="CZ65" i="2"/>
  <c r="CY65" i="2"/>
  <c r="CX65" i="2"/>
  <c r="CW65" i="2"/>
  <c r="CV65" i="2"/>
  <c r="CU65" i="2"/>
  <c r="CT65" i="2"/>
  <c r="CS65" i="2"/>
  <c r="CR65" i="2"/>
  <c r="CQ65" i="2"/>
  <c r="CP65" i="2"/>
  <c r="CO65" i="2"/>
  <c r="CN65" i="2"/>
  <c r="CM65" i="2"/>
  <c r="CL65" i="2"/>
  <c r="CK65" i="2"/>
  <c r="CJ65" i="2"/>
  <c r="CI65" i="2"/>
  <c r="CH65" i="2"/>
  <c r="CG65" i="2"/>
  <c r="CF65" i="2"/>
  <c r="CE65" i="2"/>
  <c r="CD65" i="2"/>
  <c r="CC65" i="2"/>
  <c r="CB65" i="2"/>
  <c r="CA65" i="2"/>
  <c r="BZ65" i="2"/>
  <c r="BY65" i="2"/>
  <c r="BX65" i="2"/>
  <c r="BW65" i="2"/>
  <c r="BV65" i="2"/>
  <c r="BU65" i="2"/>
  <c r="BT65" i="2"/>
  <c r="BS65" i="2"/>
  <c r="BR65" i="2"/>
  <c r="BQ65" i="2"/>
  <c r="BP65" i="2"/>
  <c r="BO65" i="2"/>
  <c r="BN65" i="2"/>
  <c r="BM65" i="2"/>
  <c r="BL65" i="2"/>
  <c r="BK65" i="2"/>
  <c r="BJ65" i="2"/>
  <c r="BI65" i="2"/>
  <c r="BH65" i="2"/>
  <c r="BG65" i="2"/>
  <c r="BF65" i="2"/>
  <c r="BE65" i="2"/>
  <c r="BD65" i="2"/>
  <c r="BC65" i="2"/>
  <c r="BB65" i="2"/>
  <c r="BA65" i="2"/>
  <c r="AZ65" i="2"/>
  <c r="AY65" i="2"/>
  <c r="AX65" i="2"/>
  <c r="AW65" i="2"/>
  <c r="AV65" i="2"/>
  <c r="AU65" i="2"/>
  <c r="AT65" i="2"/>
  <c r="AR65" i="2"/>
  <c r="AO65" i="2"/>
  <c r="AG65" i="2"/>
  <c r="AB65" i="2"/>
  <c r="Y65" i="2"/>
  <c r="U65" i="2"/>
  <c r="T65" i="2"/>
  <c r="FQ64" i="2"/>
  <c r="FO64" i="2"/>
  <c r="FN64" i="2"/>
  <c r="FM64" i="2"/>
  <c r="FL64" i="2"/>
  <c r="FK64" i="2"/>
  <c r="FJ64" i="2"/>
  <c r="FI64" i="2"/>
  <c r="FH64" i="2"/>
  <c r="FG64" i="2"/>
  <c r="FF64" i="2"/>
  <c r="FE64" i="2"/>
  <c r="FD64" i="2"/>
  <c r="FC64" i="2"/>
  <c r="FB64" i="2"/>
  <c r="FA64" i="2"/>
  <c r="EZ64" i="2"/>
  <c r="EY64" i="2"/>
  <c r="EX64" i="2"/>
  <c r="EW64" i="2"/>
  <c r="EV64" i="2"/>
  <c r="EU64" i="2"/>
  <c r="ET64" i="2"/>
  <c r="ES64" i="2"/>
  <c r="ER64" i="2"/>
  <c r="EQ64" i="2"/>
  <c r="EP64" i="2"/>
  <c r="EO64" i="2"/>
  <c r="EN64" i="2"/>
  <c r="EM64" i="2"/>
  <c r="EL64" i="2"/>
  <c r="EK64" i="2"/>
  <c r="EJ64" i="2"/>
  <c r="EI64" i="2"/>
  <c r="EH64" i="2"/>
  <c r="EG64" i="2"/>
  <c r="EF64" i="2"/>
  <c r="EE64" i="2"/>
  <c r="ED64" i="2"/>
  <c r="EC64" i="2"/>
  <c r="EB64" i="2"/>
  <c r="EA64" i="2"/>
  <c r="DZ64" i="2"/>
  <c r="DY64" i="2"/>
  <c r="DX64" i="2"/>
  <c r="DW64" i="2"/>
  <c r="DV64" i="2"/>
  <c r="DU64" i="2"/>
  <c r="DT64" i="2"/>
  <c r="DS64" i="2"/>
  <c r="DR64" i="2"/>
  <c r="DQ64" i="2"/>
  <c r="DP64" i="2"/>
  <c r="DO64" i="2"/>
  <c r="DN64" i="2"/>
  <c r="DM64" i="2"/>
  <c r="DL64" i="2"/>
  <c r="DK64" i="2"/>
  <c r="DJ64" i="2"/>
  <c r="DI64" i="2"/>
  <c r="DH64" i="2"/>
  <c r="DG64" i="2"/>
  <c r="DF64" i="2"/>
  <c r="DE64" i="2"/>
  <c r="DD64" i="2"/>
  <c r="DC64" i="2"/>
  <c r="DB64" i="2"/>
  <c r="DA64" i="2"/>
  <c r="CZ64" i="2"/>
  <c r="CY64" i="2"/>
  <c r="CX64" i="2"/>
  <c r="CW64" i="2"/>
  <c r="CV64" i="2"/>
  <c r="CU64" i="2"/>
  <c r="CT64" i="2"/>
  <c r="CS64" i="2"/>
  <c r="CR64" i="2"/>
  <c r="CQ64" i="2"/>
  <c r="CP64" i="2"/>
  <c r="CO64" i="2"/>
  <c r="CN64" i="2"/>
  <c r="CM64" i="2"/>
  <c r="CL64" i="2"/>
  <c r="CK64" i="2"/>
  <c r="CJ64" i="2"/>
  <c r="CI64" i="2"/>
  <c r="CH64" i="2"/>
  <c r="CG64" i="2"/>
  <c r="CF64" i="2"/>
  <c r="CE64" i="2"/>
  <c r="CD64" i="2"/>
  <c r="CC64" i="2"/>
  <c r="CB64" i="2"/>
  <c r="CA64" i="2"/>
  <c r="BZ64" i="2"/>
  <c r="BY64" i="2"/>
  <c r="BX64" i="2"/>
  <c r="BW64" i="2"/>
  <c r="BV64" i="2"/>
  <c r="BU64" i="2"/>
  <c r="BT64" i="2"/>
  <c r="BS64" i="2"/>
  <c r="BR64" i="2"/>
  <c r="BQ64" i="2"/>
  <c r="BP64" i="2"/>
  <c r="BO64" i="2"/>
  <c r="BN64" i="2"/>
  <c r="BM64" i="2"/>
  <c r="BL64" i="2"/>
  <c r="BK64" i="2"/>
  <c r="BJ64" i="2"/>
  <c r="BI64" i="2"/>
  <c r="BH64" i="2"/>
  <c r="BG64" i="2"/>
  <c r="BF64" i="2"/>
  <c r="BE64" i="2"/>
  <c r="BD64" i="2"/>
  <c r="BC64" i="2"/>
  <c r="BB64" i="2"/>
  <c r="BA64" i="2"/>
  <c r="AZ64" i="2"/>
  <c r="AY64" i="2"/>
  <c r="AX64" i="2"/>
  <c r="AW64" i="2"/>
  <c r="AV64" i="2"/>
  <c r="AU64" i="2"/>
  <c r="AT64" i="2"/>
  <c r="AP64" i="2"/>
  <c r="AL64" i="2"/>
  <c r="AH64" i="2"/>
  <c r="AD64" i="2"/>
  <c r="Z64" i="2"/>
  <c r="V64" i="2"/>
  <c r="U64" i="2"/>
  <c r="T64" i="2"/>
  <c r="AR64" i="2" s="1"/>
  <c r="FQ63" i="2"/>
  <c r="FO63" i="2"/>
  <c r="FN63" i="2"/>
  <c r="FM63" i="2"/>
  <c r="FL63" i="2"/>
  <c r="FK63" i="2"/>
  <c r="FJ63" i="2"/>
  <c r="FI63" i="2"/>
  <c r="FH63" i="2"/>
  <c r="FG63" i="2"/>
  <c r="FF63" i="2"/>
  <c r="FE63" i="2"/>
  <c r="FD63" i="2"/>
  <c r="FC63" i="2"/>
  <c r="FB63" i="2"/>
  <c r="FA63" i="2"/>
  <c r="EZ63" i="2"/>
  <c r="EY63" i="2"/>
  <c r="EX63" i="2"/>
  <c r="EW63" i="2"/>
  <c r="EV63" i="2"/>
  <c r="EU63" i="2"/>
  <c r="ET63" i="2"/>
  <c r="ES63" i="2"/>
  <c r="ER63" i="2"/>
  <c r="EQ63" i="2"/>
  <c r="EP63" i="2"/>
  <c r="EO63" i="2"/>
  <c r="EN63" i="2"/>
  <c r="EM63" i="2"/>
  <c r="EL63" i="2"/>
  <c r="EK63" i="2"/>
  <c r="EJ63" i="2"/>
  <c r="EI63" i="2"/>
  <c r="EH63" i="2"/>
  <c r="EG63" i="2"/>
  <c r="EF63" i="2"/>
  <c r="EE63" i="2"/>
  <c r="ED63" i="2"/>
  <c r="EC63" i="2"/>
  <c r="EB63" i="2"/>
  <c r="EA63" i="2"/>
  <c r="DZ63" i="2"/>
  <c r="DY63" i="2"/>
  <c r="DX63" i="2"/>
  <c r="DW63" i="2"/>
  <c r="DV63" i="2"/>
  <c r="DU63" i="2"/>
  <c r="DT63" i="2"/>
  <c r="DS63" i="2"/>
  <c r="DR63" i="2"/>
  <c r="DQ63" i="2"/>
  <c r="DP63" i="2"/>
  <c r="DO63" i="2"/>
  <c r="DN63" i="2"/>
  <c r="DM63" i="2"/>
  <c r="DL63" i="2"/>
  <c r="DK63" i="2"/>
  <c r="DJ63" i="2"/>
  <c r="DI63" i="2"/>
  <c r="DH63" i="2"/>
  <c r="DG63" i="2"/>
  <c r="DF63" i="2"/>
  <c r="DE63" i="2"/>
  <c r="DD63" i="2"/>
  <c r="DC63" i="2"/>
  <c r="DB63" i="2"/>
  <c r="DA63" i="2"/>
  <c r="CZ63" i="2"/>
  <c r="CY63" i="2"/>
  <c r="CX63" i="2"/>
  <c r="CW63" i="2"/>
  <c r="CV63" i="2"/>
  <c r="CU63" i="2"/>
  <c r="CT63" i="2"/>
  <c r="CS63" i="2"/>
  <c r="CR63" i="2"/>
  <c r="CQ63" i="2"/>
  <c r="CP63" i="2"/>
  <c r="CO63" i="2"/>
  <c r="CN63" i="2"/>
  <c r="CM63" i="2"/>
  <c r="CL63" i="2"/>
  <c r="CK63" i="2"/>
  <c r="CJ63" i="2"/>
  <c r="CI63" i="2"/>
  <c r="CH63" i="2"/>
  <c r="CG63" i="2"/>
  <c r="CF63" i="2"/>
  <c r="CE63" i="2"/>
  <c r="CD63" i="2"/>
  <c r="CC63" i="2"/>
  <c r="CB63" i="2"/>
  <c r="CA63" i="2"/>
  <c r="BZ63" i="2"/>
  <c r="BY63" i="2"/>
  <c r="BX63" i="2"/>
  <c r="BW63" i="2"/>
  <c r="BV63" i="2"/>
  <c r="BU63" i="2"/>
  <c r="BT63" i="2"/>
  <c r="BS63" i="2"/>
  <c r="BR63" i="2"/>
  <c r="BQ63" i="2"/>
  <c r="BP63" i="2"/>
  <c r="BO63" i="2"/>
  <c r="BN63" i="2"/>
  <c r="BM63" i="2"/>
  <c r="BL63" i="2"/>
  <c r="BK63" i="2"/>
  <c r="BJ63" i="2"/>
  <c r="BI63" i="2"/>
  <c r="BH63" i="2"/>
  <c r="BG63" i="2"/>
  <c r="BF63" i="2"/>
  <c r="BE63" i="2"/>
  <c r="BD63" i="2"/>
  <c r="BC63" i="2"/>
  <c r="BB63" i="2"/>
  <c r="BA63" i="2"/>
  <c r="AZ63" i="2"/>
  <c r="AY63" i="2"/>
  <c r="AX63" i="2"/>
  <c r="AW63" i="2"/>
  <c r="AV63" i="2"/>
  <c r="AU63" i="2"/>
  <c r="AT63" i="2"/>
  <c r="AQ63" i="2"/>
  <c r="AP63" i="2"/>
  <c r="AM63" i="2"/>
  <c r="AL63" i="2"/>
  <c r="AI63" i="2"/>
  <c r="AH63" i="2"/>
  <c r="AE63" i="2"/>
  <c r="AD63" i="2"/>
  <c r="AA63" i="2"/>
  <c r="Z63" i="2"/>
  <c r="W63" i="2"/>
  <c r="V63" i="2"/>
  <c r="U63" i="2"/>
  <c r="AS63" i="2" s="1"/>
  <c r="T63" i="2"/>
  <c r="AR63" i="2" s="1"/>
  <c r="FQ62" i="2"/>
  <c r="FO62" i="2"/>
  <c r="FN62" i="2"/>
  <c r="FM62" i="2"/>
  <c r="FL62" i="2"/>
  <c r="FK62" i="2"/>
  <c r="FJ62" i="2"/>
  <c r="FI62" i="2"/>
  <c r="FH62" i="2"/>
  <c r="FG62" i="2"/>
  <c r="FF62" i="2"/>
  <c r="FE62" i="2"/>
  <c r="FD62" i="2"/>
  <c r="FC62" i="2"/>
  <c r="FB62" i="2"/>
  <c r="FA62" i="2"/>
  <c r="EZ62" i="2"/>
  <c r="EY62" i="2"/>
  <c r="EX62" i="2"/>
  <c r="EW62" i="2"/>
  <c r="EV62" i="2"/>
  <c r="EU62" i="2"/>
  <c r="ET62" i="2"/>
  <c r="ES62" i="2"/>
  <c r="ER62" i="2"/>
  <c r="EQ62" i="2"/>
  <c r="EP62" i="2"/>
  <c r="EO62" i="2"/>
  <c r="EN62" i="2"/>
  <c r="EM62" i="2"/>
  <c r="EL62" i="2"/>
  <c r="EK62" i="2"/>
  <c r="EJ62" i="2"/>
  <c r="EI62" i="2"/>
  <c r="EH62" i="2"/>
  <c r="EG62" i="2"/>
  <c r="EF62" i="2"/>
  <c r="EE62" i="2"/>
  <c r="ED62" i="2"/>
  <c r="EC62" i="2"/>
  <c r="EB62" i="2"/>
  <c r="EA62" i="2"/>
  <c r="DZ62" i="2"/>
  <c r="DY62" i="2"/>
  <c r="DX62" i="2"/>
  <c r="DW62" i="2"/>
  <c r="DV62" i="2"/>
  <c r="DU62" i="2"/>
  <c r="DT62" i="2"/>
  <c r="DS62" i="2"/>
  <c r="DR62" i="2"/>
  <c r="DQ62" i="2"/>
  <c r="DP62" i="2"/>
  <c r="DO62" i="2"/>
  <c r="DN62" i="2"/>
  <c r="DM62" i="2"/>
  <c r="DL62" i="2"/>
  <c r="DK62" i="2"/>
  <c r="DJ62" i="2"/>
  <c r="DI62" i="2"/>
  <c r="DH62" i="2"/>
  <c r="DG62" i="2"/>
  <c r="DF62" i="2"/>
  <c r="DE62" i="2"/>
  <c r="DD62" i="2"/>
  <c r="DC62" i="2"/>
  <c r="DB62" i="2"/>
  <c r="DA62" i="2"/>
  <c r="CZ62" i="2"/>
  <c r="CY62" i="2"/>
  <c r="CX62" i="2"/>
  <c r="CW62" i="2"/>
  <c r="CV62" i="2"/>
  <c r="CU62" i="2"/>
  <c r="CT62" i="2"/>
  <c r="CS62" i="2"/>
  <c r="CR62" i="2"/>
  <c r="CQ62" i="2"/>
  <c r="CP62" i="2"/>
  <c r="CO62" i="2"/>
  <c r="CN62" i="2"/>
  <c r="CM62" i="2"/>
  <c r="CL62" i="2"/>
  <c r="CK62" i="2"/>
  <c r="CJ62" i="2"/>
  <c r="CI62" i="2"/>
  <c r="CH62" i="2"/>
  <c r="CG62" i="2"/>
  <c r="CF62" i="2"/>
  <c r="CE62" i="2"/>
  <c r="CD62" i="2"/>
  <c r="CC62" i="2"/>
  <c r="CB62" i="2"/>
  <c r="CA62" i="2"/>
  <c r="BZ62" i="2"/>
  <c r="BY62" i="2"/>
  <c r="BX62" i="2"/>
  <c r="BW62" i="2"/>
  <c r="BV62" i="2"/>
  <c r="BU62" i="2"/>
  <c r="BT62" i="2"/>
  <c r="BS62" i="2"/>
  <c r="BR62" i="2"/>
  <c r="BQ62" i="2"/>
  <c r="BP62" i="2"/>
  <c r="BO62" i="2"/>
  <c r="BN62" i="2"/>
  <c r="BM62" i="2"/>
  <c r="BL62" i="2"/>
  <c r="BK62" i="2"/>
  <c r="BJ62" i="2"/>
  <c r="BI62" i="2"/>
  <c r="BH62" i="2"/>
  <c r="BG62" i="2"/>
  <c r="BF62" i="2"/>
  <c r="BE62" i="2"/>
  <c r="BD62" i="2"/>
  <c r="BC62" i="2"/>
  <c r="BB62" i="2"/>
  <c r="BA62" i="2"/>
  <c r="AZ62" i="2"/>
  <c r="AY62" i="2"/>
  <c r="AX62" i="2"/>
  <c r="AW62" i="2"/>
  <c r="AV62" i="2"/>
  <c r="AU62" i="2"/>
  <c r="AT62" i="2"/>
  <c r="AQ62" i="2"/>
  <c r="AN62" i="2"/>
  <c r="AM62" i="2"/>
  <c r="AI62" i="2"/>
  <c r="AF62" i="2"/>
  <c r="AE62" i="2"/>
  <c r="AA62" i="2"/>
  <c r="X62" i="2"/>
  <c r="W62" i="2"/>
  <c r="U62" i="2"/>
  <c r="AS62" i="2" s="1"/>
  <c r="T62" i="2"/>
  <c r="FQ61" i="2"/>
  <c r="FO61" i="2"/>
  <c r="FN61" i="2"/>
  <c r="FM61" i="2"/>
  <c r="FL61" i="2"/>
  <c r="FK61" i="2"/>
  <c r="FJ61" i="2"/>
  <c r="FI61" i="2"/>
  <c r="FH61" i="2"/>
  <c r="FG61" i="2"/>
  <c r="FF61" i="2"/>
  <c r="FE61" i="2"/>
  <c r="FD61" i="2"/>
  <c r="FC61" i="2"/>
  <c r="FB61" i="2"/>
  <c r="FA61" i="2"/>
  <c r="EZ61" i="2"/>
  <c r="EY61" i="2"/>
  <c r="EX61" i="2"/>
  <c r="EW61" i="2"/>
  <c r="EV61" i="2"/>
  <c r="EU61" i="2"/>
  <c r="ET61" i="2"/>
  <c r="ES61" i="2"/>
  <c r="ER61" i="2"/>
  <c r="EQ61" i="2"/>
  <c r="EP61" i="2"/>
  <c r="EO61" i="2"/>
  <c r="EN61" i="2"/>
  <c r="EM61" i="2"/>
  <c r="EL61" i="2"/>
  <c r="EK61" i="2"/>
  <c r="EJ61" i="2"/>
  <c r="EI61" i="2"/>
  <c r="EH61" i="2"/>
  <c r="EG61" i="2"/>
  <c r="EF61" i="2"/>
  <c r="EE61" i="2"/>
  <c r="ED61" i="2"/>
  <c r="EC61" i="2"/>
  <c r="EB61" i="2"/>
  <c r="EA61" i="2"/>
  <c r="DZ61" i="2"/>
  <c r="DY61" i="2"/>
  <c r="DX61" i="2"/>
  <c r="DW61" i="2"/>
  <c r="DV61" i="2"/>
  <c r="DU61" i="2"/>
  <c r="DT61" i="2"/>
  <c r="DS61" i="2"/>
  <c r="DR61" i="2"/>
  <c r="DQ61" i="2"/>
  <c r="DP61" i="2"/>
  <c r="DO61" i="2"/>
  <c r="DN61" i="2"/>
  <c r="DM61" i="2"/>
  <c r="DL61" i="2"/>
  <c r="DK61" i="2"/>
  <c r="DJ61" i="2"/>
  <c r="DI61" i="2"/>
  <c r="DH61" i="2"/>
  <c r="DG61" i="2"/>
  <c r="DF61" i="2"/>
  <c r="DE61" i="2"/>
  <c r="DD61" i="2"/>
  <c r="DC61" i="2"/>
  <c r="DB61" i="2"/>
  <c r="DA61" i="2"/>
  <c r="CZ61" i="2"/>
  <c r="CY61" i="2"/>
  <c r="CX61" i="2"/>
  <c r="CW61" i="2"/>
  <c r="CV61" i="2"/>
  <c r="CU61" i="2"/>
  <c r="CT61" i="2"/>
  <c r="CS61" i="2"/>
  <c r="CR61" i="2"/>
  <c r="CQ61" i="2"/>
  <c r="CP61" i="2"/>
  <c r="CO61" i="2"/>
  <c r="CN61" i="2"/>
  <c r="CM61" i="2"/>
  <c r="CL61" i="2"/>
  <c r="CK61" i="2"/>
  <c r="CJ61" i="2"/>
  <c r="CI61" i="2"/>
  <c r="CH61" i="2"/>
  <c r="CG61" i="2"/>
  <c r="CF61" i="2"/>
  <c r="CE61" i="2"/>
  <c r="CD61" i="2"/>
  <c r="CC61" i="2"/>
  <c r="CB61" i="2"/>
  <c r="CA61" i="2"/>
  <c r="BZ61" i="2"/>
  <c r="BY61" i="2"/>
  <c r="BX61" i="2"/>
  <c r="BW61" i="2"/>
  <c r="BV61" i="2"/>
  <c r="BU61" i="2"/>
  <c r="BT61" i="2"/>
  <c r="BS61" i="2"/>
  <c r="BR61" i="2"/>
  <c r="BQ61" i="2"/>
  <c r="BP61" i="2"/>
  <c r="BO61" i="2"/>
  <c r="BN61" i="2"/>
  <c r="BM61" i="2"/>
  <c r="BL61" i="2"/>
  <c r="BK61" i="2"/>
  <c r="BJ61" i="2"/>
  <c r="BI61" i="2"/>
  <c r="BH61" i="2"/>
  <c r="BG61" i="2"/>
  <c r="BF61" i="2"/>
  <c r="BE61" i="2"/>
  <c r="BD61" i="2"/>
  <c r="BC61" i="2"/>
  <c r="BB61" i="2"/>
  <c r="BA61" i="2"/>
  <c r="AZ61" i="2"/>
  <c r="AY61" i="2"/>
  <c r="AX61" i="2"/>
  <c r="AW61" i="2"/>
  <c r="AV61" i="2"/>
  <c r="AU61" i="2"/>
  <c r="AT61" i="2"/>
  <c r="AR61" i="2"/>
  <c r="AO61" i="2"/>
  <c r="AG61" i="2"/>
  <c r="AB61" i="2"/>
  <c r="Y61" i="2"/>
  <c r="U61" i="2"/>
  <c r="T61" i="2"/>
  <c r="FQ60" i="2"/>
  <c r="FO60" i="2"/>
  <c r="FN60" i="2"/>
  <c r="FM60" i="2"/>
  <c r="FL60" i="2"/>
  <c r="FK60" i="2"/>
  <c r="FJ60" i="2"/>
  <c r="FI60" i="2"/>
  <c r="FH60" i="2"/>
  <c r="FG60" i="2"/>
  <c r="FF60" i="2"/>
  <c r="FE60" i="2"/>
  <c r="FD60" i="2"/>
  <c r="FC60" i="2"/>
  <c r="FB60" i="2"/>
  <c r="FA60" i="2"/>
  <c r="EZ60" i="2"/>
  <c r="EY60" i="2"/>
  <c r="EX60" i="2"/>
  <c r="EW60" i="2"/>
  <c r="EV60" i="2"/>
  <c r="EU60" i="2"/>
  <c r="ET60" i="2"/>
  <c r="ES60" i="2"/>
  <c r="ER60" i="2"/>
  <c r="EQ60" i="2"/>
  <c r="EP60" i="2"/>
  <c r="EO60" i="2"/>
  <c r="EN60" i="2"/>
  <c r="EM60" i="2"/>
  <c r="EL60" i="2"/>
  <c r="EK60" i="2"/>
  <c r="EJ60" i="2"/>
  <c r="EI60" i="2"/>
  <c r="EH60" i="2"/>
  <c r="EG60" i="2"/>
  <c r="EF60" i="2"/>
  <c r="EE60" i="2"/>
  <c r="ED60" i="2"/>
  <c r="EC60" i="2"/>
  <c r="EB60" i="2"/>
  <c r="EA60" i="2"/>
  <c r="DZ60" i="2"/>
  <c r="DY60" i="2"/>
  <c r="DX60" i="2"/>
  <c r="DW60" i="2"/>
  <c r="DV60" i="2"/>
  <c r="DU60" i="2"/>
  <c r="DT60" i="2"/>
  <c r="DS60" i="2"/>
  <c r="DR60" i="2"/>
  <c r="DQ60" i="2"/>
  <c r="DP60" i="2"/>
  <c r="DO60" i="2"/>
  <c r="DN60" i="2"/>
  <c r="DM60" i="2"/>
  <c r="DL60" i="2"/>
  <c r="DK60" i="2"/>
  <c r="DJ60" i="2"/>
  <c r="DI60" i="2"/>
  <c r="DH60" i="2"/>
  <c r="DG60" i="2"/>
  <c r="DF60" i="2"/>
  <c r="DE60" i="2"/>
  <c r="DD60" i="2"/>
  <c r="DC60" i="2"/>
  <c r="DB60" i="2"/>
  <c r="DA60" i="2"/>
  <c r="CZ60" i="2"/>
  <c r="CY60" i="2"/>
  <c r="CX60" i="2"/>
  <c r="CW60" i="2"/>
  <c r="CV60" i="2"/>
  <c r="CU60" i="2"/>
  <c r="CT60" i="2"/>
  <c r="CS60" i="2"/>
  <c r="CR60" i="2"/>
  <c r="CQ60" i="2"/>
  <c r="CP60" i="2"/>
  <c r="CO60" i="2"/>
  <c r="CN60" i="2"/>
  <c r="CM60" i="2"/>
  <c r="CL60" i="2"/>
  <c r="CK60" i="2"/>
  <c r="CJ60" i="2"/>
  <c r="CI60" i="2"/>
  <c r="CH60" i="2"/>
  <c r="CG60" i="2"/>
  <c r="CF60" i="2"/>
  <c r="CE60" i="2"/>
  <c r="CD60" i="2"/>
  <c r="CC60" i="2"/>
  <c r="CB60" i="2"/>
  <c r="CA60" i="2"/>
  <c r="BZ60" i="2"/>
  <c r="BY60" i="2"/>
  <c r="BX60" i="2"/>
  <c r="BW60" i="2"/>
  <c r="BV60" i="2"/>
  <c r="BU60" i="2"/>
  <c r="BT60" i="2"/>
  <c r="BS60" i="2"/>
  <c r="BR60" i="2"/>
  <c r="BQ60" i="2"/>
  <c r="BP60" i="2"/>
  <c r="BO60" i="2"/>
  <c r="BN60" i="2"/>
  <c r="BM60" i="2"/>
  <c r="BL60" i="2"/>
  <c r="BK60" i="2"/>
  <c r="BJ60" i="2"/>
  <c r="BI60" i="2"/>
  <c r="BH60" i="2"/>
  <c r="BG60" i="2"/>
  <c r="BF60" i="2"/>
  <c r="BE60" i="2"/>
  <c r="BD60" i="2"/>
  <c r="BC60" i="2"/>
  <c r="BB60" i="2"/>
  <c r="BA60" i="2"/>
  <c r="AZ60" i="2"/>
  <c r="AY60" i="2"/>
  <c r="AX60" i="2"/>
  <c r="AW60" i="2"/>
  <c r="AV60" i="2"/>
  <c r="AU60" i="2"/>
  <c r="AT60" i="2"/>
  <c r="AS60" i="2"/>
  <c r="AP60" i="2"/>
  <c r="AL60" i="2"/>
  <c r="AH60" i="2"/>
  <c r="AD60" i="2"/>
  <c r="Z60" i="2"/>
  <c r="V60" i="2"/>
  <c r="U60" i="2"/>
  <c r="T60" i="2"/>
  <c r="AR60" i="2" s="1"/>
  <c r="FQ59" i="2"/>
  <c r="FO59" i="2"/>
  <c r="FN59" i="2"/>
  <c r="FM59" i="2"/>
  <c r="FL59" i="2"/>
  <c r="FK59" i="2"/>
  <c r="FJ59" i="2"/>
  <c r="FI59" i="2"/>
  <c r="FH59" i="2"/>
  <c r="FG59" i="2"/>
  <c r="FF59" i="2"/>
  <c r="FE59" i="2"/>
  <c r="FD59" i="2"/>
  <c r="FC59" i="2"/>
  <c r="FB59" i="2"/>
  <c r="FA59" i="2"/>
  <c r="EZ59" i="2"/>
  <c r="EY59" i="2"/>
  <c r="EX59" i="2"/>
  <c r="EW59" i="2"/>
  <c r="EV59" i="2"/>
  <c r="EU59" i="2"/>
  <c r="ET59" i="2"/>
  <c r="ES59" i="2"/>
  <c r="ER59" i="2"/>
  <c r="EQ59" i="2"/>
  <c r="EP59" i="2"/>
  <c r="EO59" i="2"/>
  <c r="EN59" i="2"/>
  <c r="EM59" i="2"/>
  <c r="EL59" i="2"/>
  <c r="EK59" i="2"/>
  <c r="EJ59" i="2"/>
  <c r="EI59" i="2"/>
  <c r="EH59" i="2"/>
  <c r="EG59" i="2"/>
  <c r="EF59" i="2"/>
  <c r="EE59" i="2"/>
  <c r="ED59" i="2"/>
  <c r="EC59" i="2"/>
  <c r="EB59" i="2"/>
  <c r="EA59" i="2"/>
  <c r="DZ59" i="2"/>
  <c r="DY59" i="2"/>
  <c r="DX59" i="2"/>
  <c r="DW59" i="2"/>
  <c r="DV59" i="2"/>
  <c r="DU59" i="2"/>
  <c r="DT59" i="2"/>
  <c r="DS59" i="2"/>
  <c r="DR59" i="2"/>
  <c r="DQ59" i="2"/>
  <c r="DP59" i="2"/>
  <c r="DO59" i="2"/>
  <c r="DN59" i="2"/>
  <c r="DM59" i="2"/>
  <c r="DL59" i="2"/>
  <c r="DK59" i="2"/>
  <c r="DJ59" i="2"/>
  <c r="DI59" i="2"/>
  <c r="DH59" i="2"/>
  <c r="DG59" i="2"/>
  <c r="DF59" i="2"/>
  <c r="DE59" i="2"/>
  <c r="DD59" i="2"/>
  <c r="DC59" i="2"/>
  <c r="DB59" i="2"/>
  <c r="DA59" i="2"/>
  <c r="CZ59" i="2"/>
  <c r="CY59" i="2"/>
  <c r="CX59" i="2"/>
  <c r="CW59" i="2"/>
  <c r="CV59" i="2"/>
  <c r="CU59" i="2"/>
  <c r="CT59" i="2"/>
  <c r="CS59" i="2"/>
  <c r="CR59" i="2"/>
  <c r="CQ59" i="2"/>
  <c r="CP59" i="2"/>
  <c r="CO59" i="2"/>
  <c r="CN59" i="2"/>
  <c r="CM59" i="2"/>
  <c r="CL59" i="2"/>
  <c r="CK59" i="2"/>
  <c r="CJ59" i="2"/>
  <c r="CI59" i="2"/>
  <c r="CH59" i="2"/>
  <c r="CG59" i="2"/>
  <c r="CF59" i="2"/>
  <c r="CE59" i="2"/>
  <c r="CD59" i="2"/>
  <c r="CC59" i="2"/>
  <c r="CB59" i="2"/>
  <c r="CA59" i="2"/>
  <c r="BZ59" i="2"/>
  <c r="BY59" i="2"/>
  <c r="BX59" i="2"/>
  <c r="BW59" i="2"/>
  <c r="BV59" i="2"/>
  <c r="BU59" i="2"/>
  <c r="BT59" i="2"/>
  <c r="BS59" i="2"/>
  <c r="BR59" i="2"/>
  <c r="BQ59" i="2"/>
  <c r="BP59" i="2"/>
  <c r="BO59" i="2"/>
  <c r="BN59" i="2"/>
  <c r="BM59" i="2"/>
  <c r="BL59" i="2"/>
  <c r="BK59" i="2"/>
  <c r="BJ59" i="2"/>
  <c r="BI59" i="2"/>
  <c r="BH59" i="2"/>
  <c r="BG59" i="2"/>
  <c r="BF59" i="2"/>
  <c r="BE59" i="2"/>
  <c r="BD59" i="2"/>
  <c r="BC59" i="2"/>
  <c r="BB59" i="2"/>
  <c r="BA59" i="2"/>
  <c r="AZ59" i="2"/>
  <c r="AY59" i="2"/>
  <c r="AX59" i="2"/>
  <c r="AW59" i="2"/>
  <c r="AV59" i="2"/>
  <c r="AU59" i="2"/>
  <c r="AT59" i="2"/>
  <c r="AQ59" i="2"/>
  <c r="AM59" i="2"/>
  <c r="AL59" i="2"/>
  <c r="AI59" i="2"/>
  <c r="AE59" i="2"/>
  <c r="AA59" i="2"/>
  <c r="Z59" i="2"/>
  <c r="W59" i="2"/>
  <c r="U59" i="2"/>
  <c r="AS59" i="2" s="1"/>
  <c r="T59" i="2"/>
  <c r="FO58" i="2"/>
  <c r="FN58" i="2"/>
  <c r="FM58" i="2"/>
  <c r="FL58" i="2"/>
  <c r="FK58" i="2"/>
  <c r="FJ58" i="2"/>
  <c r="FI58" i="2"/>
  <c r="FH58" i="2"/>
  <c r="FG58" i="2"/>
  <c r="FF58" i="2"/>
  <c r="FE58" i="2"/>
  <c r="FD58" i="2"/>
  <c r="FC58" i="2"/>
  <c r="FB58" i="2"/>
  <c r="FA58" i="2"/>
  <c r="EZ58" i="2"/>
  <c r="EY58" i="2"/>
  <c r="EX58" i="2"/>
  <c r="EW58" i="2"/>
  <c r="EV58" i="2"/>
  <c r="EU58" i="2"/>
  <c r="ET58" i="2"/>
  <c r="ES58" i="2"/>
  <c r="ER58" i="2"/>
  <c r="EQ58" i="2"/>
  <c r="EP58" i="2"/>
  <c r="EO58" i="2"/>
  <c r="EN58" i="2"/>
  <c r="EM58" i="2"/>
  <c r="EL58" i="2"/>
  <c r="EK58" i="2"/>
  <c r="EJ58" i="2"/>
  <c r="EI58" i="2"/>
  <c r="EH58" i="2"/>
  <c r="EG58" i="2"/>
  <c r="EF58" i="2"/>
  <c r="EE58" i="2"/>
  <c r="ED58" i="2"/>
  <c r="EC58" i="2"/>
  <c r="EB58" i="2"/>
  <c r="EA58" i="2"/>
  <c r="DZ58" i="2"/>
  <c r="DY58" i="2"/>
  <c r="DX58" i="2"/>
  <c r="DW58" i="2"/>
  <c r="DV58" i="2"/>
  <c r="DU58" i="2"/>
  <c r="DT58" i="2"/>
  <c r="DS58" i="2"/>
  <c r="DR58" i="2"/>
  <c r="DQ58" i="2"/>
  <c r="DP58" i="2"/>
  <c r="DO58" i="2"/>
  <c r="DN58" i="2"/>
  <c r="DM58" i="2"/>
  <c r="DL58" i="2"/>
  <c r="DK58" i="2"/>
  <c r="DJ58" i="2"/>
  <c r="DI58" i="2"/>
  <c r="DH58" i="2"/>
  <c r="DG58" i="2"/>
  <c r="DF58" i="2"/>
  <c r="DE58" i="2"/>
  <c r="DD58" i="2"/>
  <c r="DC58" i="2"/>
  <c r="DB58" i="2"/>
  <c r="DA58" i="2"/>
  <c r="CZ58" i="2"/>
  <c r="CY58" i="2"/>
  <c r="CX58" i="2"/>
  <c r="CW58" i="2"/>
  <c r="CV58" i="2"/>
  <c r="CU58" i="2"/>
  <c r="CT58" i="2"/>
  <c r="CS58" i="2"/>
  <c r="CR58" i="2"/>
  <c r="CQ58" i="2"/>
  <c r="CP58" i="2"/>
  <c r="CO58" i="2"/>
  <c r="CN58" i="2"/>
  <c r="CM58" i="2"/>
  <c r="CL58" i="2"/>
  <c r="CK58" i="2"/>
  <c r="CJ58" i="2"/>
  <c r="CI58" i="2"/>
  <c r="CH58" i="2"/>
  <c r="CG58" i="2"/>
  <c r="CF58" i="2"/>
  <c r="CE58" i="2"/>
  <c r="CD58" i="2"/>
  <c r="CC58" i="2"/>
  <c r="CB58" i="2"/>
  <c r="CA58" i="2"/>
  <c r="BZ58" i="2"/>
  <c r="BY58" i="2"/>
  <c r="BX58" i="2"/>
  <c r="BW58" i="2"/>
  <c r="BV58" i="2"/>
  <c r="BU58" i="2"/>
  <c r="BT58" i="2"/>
  <c r="BS58" i="2"/>
  <c r="BR58" i="2"/>
  <c r="BQ58" i="2"/>
  <c r="BP58" i="2"/>
  <c r="BO58" i="2"/>
  <c r="BN58" i="2"/>
  <c r="BM58" i="2"/>
  <c r="BL58" i="2"/>
  <c r="BK58" i="2"/>
  <c r="BJ58" i="2"/>
  <c r="BI58" i="2"/>
  <c r="BH58" i="2"/>
  <c r="BG58" i="2"/>
  <c r="BF58" i="2"/>
  <c r="BE58" i="2"/>
  <c r="BD58" i="2"/>
  <c r="BC58" i="2"/>
  <c r="BB58" i="2"/>
  <c r="BA58" i="2"/>
  <c r="AZ58" i="2"/>
  <c r="AY58" i="2"/>
  <c r="AX58" i="2"/>
  <c r="AW58" i="2"/>
  <c r="AV58" i="2"/>
  <c r="AU58" i="2"/>
  <c r="AT58" i="2"/>
  <c r="AS58" i="2"/>
  <c r="AO58" i="2"/>
  <c r="AI58" i="2"/>
  <c r="AE58" i="2"/>
  <c r="AC58" i="2"/>
  <c r="Y58" i="2"/>
  <c r="X58" i="2"/>
  <c r="U58" i="2"/>
  <c r="AM58" i="2" s="1"/>
  <c r="T58" i="2"/>
  <c r="S58" i="2"/>
  <c r="R58" i="2"/>
  <c r="Q58" i="2"/>
  <c r="O58" i="2"/>
  <c r="N58" i="2"/>
  <c r="L58" i="2"/>
  <c r="FQ57" i="2"/>
  <c r="FO57" i="2"/>
  <c r="FN57" i="2"/>
  <c r="FM57" i="2"/>
  <c r="FL57" i="2"/>
  <c r="FK57" i="2"/>
  <c r="FJ57" i="2"/>
  <c r="FI57" i="2"/>
  <c r="FH57" i="2"/>
  <c r="FG57" i="2"/>
  <c r="FF57" i="2"/>
  <c r="FE57" i="2"/>
  <c r="FD57" i="2"/>
  <c r="FC57" i="2"/>
  <c r="FB57" i="2"/>
  <c r="FA57" i="2"/>
  <c r="EZ57" i="2"/>
  <c r="EY57" i="2"/>
  <c r="EX57" i="2"/>
  <c r="EW57" i="2"/>
  <c r="EV57" i="2"/>
  <c r="EU57" i="2"/>
  <c r="ET57" i="2"/>
  <c r="ES57" i="2"/>
  <c r="ER57" i="2"/>
  <c r="EQ57" i="2"/>
  <c r="EP57" i="2"/>
  <c r="EO57" i="2"/>
  <c r="EN57" i="2"/>
  <c r="EM57" i="2"/>
  <c r="EL57" i="2"/>
  <c r="EK57" i="2"/>
  <c r="EJ57" i="2"/>
  <c r="EI57" i="2"/>
  <c r="EH57" i="2"/>
  <c r="EG57" i="2"/>
  <c r="EF57" i="2"/>
  <c r="EE57" i="2"/>
  <c r="ED57" i="2"/>
  <c r="EC57" i="2"/>
  <c r="EB57" i="2"/>
  <c r="EA57" i="2"/>
  <c r="DZ57" i="2"/>
  <c r="DY57" i="2"/>
  <c r="DX57" i="2"/>
  <c r="DW57" i="2"/>
  <c r="DV57" i="2"/>
  <c r="DU57" i="2"/>
  <c r="DT57" i="2"/>
  <c r="DS57" i="2"/>
  <c r="DR57" i="2"/>
  <c r="DQ57" i="2"/>
  <c r="DP57" i="2"/>
  <c r="DO57" i="2"/>
  <c r="DN57" i="2"/>
  <c r="DM57" i="2"/>
  <c r="DL57" i="2"/>
  <c r="DK57" i="2"/>
  <c r="DJ57" i="2"/>
  <c r="DI57" i="2"/>
  <c r="DH57" i="2"/>
  <c r="DG57" i="2"/>
  <c r="DF57" i="2"/>
  <c r="DE57" i="2"/>
  <c r="DD57" i="2"/>
  <c r="DC57" i="2"/>
  <c r="DB57" i="2"/>
  <c r="DA57" i="2"/>
  <c r="CZ57" i="2"/>
  <c r="CY57" i="2"/>
  <c r="CX57" i="2"/>
  <c r="CW57" i="2"/>
  <c r="CV57" i="2"/>
  <c r="CU57" i="2"/>
  <c r="CT57" i="2"/>
  <c r="CS57" i="2"/>
  <c r="CR57" i="2"/>
  <c r="CQ57" i="2"/>
  <c r="CP57" i="2"/>
  <c r="CO57" i="2"/>
  <c r="CN57" i="2"/>
  <c r="CM57" i="2"/>
  <c r="CL57" i="2"/>
  <c r="CK57" i="2"/>
  <c r="CJ57" i="2"/>
  <c r="CI57" i="2"/>
  <c r="CH57" i="2"/>
  <c r="CG57" i="2"/>
  <c r="CF57" i="2"/>
  <c r="CE57" i="2"/>
  <c r="CD57" i="2"/>
  <c r="CC57" i="2"/>
  <c r="CB57" i="2"/>
  <c r="CA57" i="2"/>
  <c r="BZ57" i="2"/>
  <c r="BY57" i="2"/>
  <c r="BX57" i="2"/>
  <c r="BW57" i="2"/>
  <c r="BV57" i="2"/>
  <c r="BU57" i="2"/>
  <c r="BT57" i="2"/>
  <c r="BS57" i="2"/>
  <c r="BR57" i="2"/>
  <c r="BQ57" i="2"/>
  <c r="BP57" i="2"/>
  <c r="BO57" i="2"/>
  <c r="BN57" i="2"/>
  <c r="BM57" i="2"/>
  <c r="BL57" i="2"/>
  <c r="BK57" i="2"/>
  <c r="BJ57" i="2"/>
  <c r="BI57" i="2"/>
  <c r="BH57" i="2"/>
  <c r="BG57" i="2"/>
  <c r="BF57" i="2"/>
  <c r="BE57" i="2"/>
  <c r="BD57" i="2"/>
  <c r="BC57" i="2"/>
  <c r="BB57" i="2"/>
  <c r="BA57" i="2"/>
  <c r="AZ57" i="2"/>
  <c r="AY57" i="2"/>
  <c r="AX57" i="2"/>
  <c r="AW57" i="2"/>
  <c r="AV57" i="2"/>
  <c r="AU57" i="2"/>
  <c r="AT57" i="2"/>
  <c r="AQ57" i="2"/>
  <c r="AM57" i="2"/>
  <c r="AJ57" i="2"/>
  <c r="AI57" i="2"/>
  <c r="AE57" i="2"/>
  <c r="AA57" i="2"/>
  <c r="Z57" i="2"/>
  <c r="W57" i="2"/>
  <c r="U57" i="2"/>
  <c r="AS57" i="2" s="1"/>
  <c r="T57" i="2"/>
  <c r="FQ56" i="2"/>
  <c r="FO56" i="2"/>
  <c r="FN56" i="2"/>
  <c r="FM56" i="2"/>
  <c r="FL56" i="2"/>
  <c r="FK56" i="2"/>
  <c r="FJ56" i="2"/>
  <c r="FI56" i="2"/>
  <c r="FH56" i="2"/>
  <c r="FG56" i="2"/>
  <c r="FF56" i="2"/>
  <c r="FE56" i="2"/>
  <c r="FD56" i="2"/>
  <c r="FC56" i="2"/>
  <c r="FB56" i="2"/>
  <c r="FA56" i="2"/>
  <c r="EZ56" i="2"/>
  <c r="EY56" i="2"/>
  <c r="EX56" i="2"/>
  <c r="EW56" i="2"/>
  <c r="EV56" i="2"/>
  <c r="EU56" i="2"/>
  <c r="ET56" i="2"/>
  <c r="ES56" i="2"/>
  <c r="ER56" i="2"/>
  <c r="EQ56" i="2"/>
  <c r="EP56" i="2"/>
  <c r="EO56" i="2"/>
  <c r="EN56" i="2"/>
  <c r="EM56" i="2"/>
  <c r="EL56" i="2"/>
  <c r="EK56" i="2"/>
  <c r="EJ56" i="2"/>
  <c r="EI56" i="2"/>
  <c r="EH56" i="2"/>
  <c r="EG56" i="2"/>
  <c r="EF56" i="2"/>
  <c r="EE56" i="2"/>
  <c r="ED56" i="2"/>
  <c r="EC56" i="2"/>
  <c r="EB56" i="2"/>
  <c r="EA56" i="2"/>
  <c r="DZ56" i="2"/>
  <c r="DY56" i="2"/>
  <c r="DX56" i="2"/>
  <c r="DW56" i="2"/>
  <c r="DV56" i="2"/>
  <c r="DU56" i="2"/>
  <c r="DT56" i="2"/>
  <c r="DS56" i="2"/>
  <c r="DR56" i="2"/>
  <c r="DQ56" i="2"/>
  <c r="DP56" i="2"/>
  <c r="DO56" i="2"/>
  <c r="DN56" i="2"/>
  <c r="DM56" i="2"/>
  <c r="DL56" i="2"/>
  <c r="DK56" i="2"/>
  <c r="DJ56" i="2"/>
  <c r="DI56" i="2"/>
  <c r="DH56" i="2"/>
  <c r="DG56" i="2"/>
  <c r="DF56" i="2"/>
  <c r="DE56" i="2"/>
  <c r="DD56" i="2"/>
  <c r="DC56" i="2"/>
  <c r="DB56" i="2"/>
  <c r="DA56" i="2"/>
  <c r="CZ56" i="2"/>
  <c r="CY56" i="2"/>
  <c r="CX56" i="2"/>
  <c r="CW56" i="2"/>
  <c r="CV56" i="2"/>
  <c r="CU56" i="2"/>
  <c r="CT56" i="2"/>
  <c r="CS56" i="2"/>
  <c r="CR56" i="2"/>
  <c r="CQ56" i="2"/>
  <c r="CP56" i="2"/>
  <c r="CO56" i="2"/>
  <c r="CN56" i="2"/>
  <c r="CM56" i="2"/>
  <c r="CL56" i="2"/>
  <c r="CK56" i="2"/>
  <c r="CJ56" i="2"/>
  <c r="CI56" i="2"/>
  <c r="CH56" i="2"/>
  <c r="CG56" i="2"/>
  <c r="CF56" i="2"/>
  <c r="CE56" i="2"/>
  <c r="CD56" i="2"/>
  <c r="CC56" i="2"/>
  <c r="CB56" i="2"/>
  <c r="CA56" i="2"/>
  <c r="BZ56" i="2"/>
  <c r="BY56" i="2"/>
  <c r="BX56" i="2"/>
  <c r="BW56" i="2"/>
  <c r="BV56" i="2"/>
  <c r="BU56" i="2"/>
  <c r="BT56" i="2"/>
  <c r="BS56" i="2"/>
  <c r="BR56" i="2"/>
  <c r="BQ56" i="2"/>
  <c r="BP56" i="2"/>
  <c r="BO56" i="2"/>
  <c r="BN56" i="2"/>
  <c r="BM56" i="2"/>
  <c r="BL56" i="2"/>
  <c r="BK56" i="2"/>
  <c r="BJ56" i="2"/>
  <c r="BI56" i="2"/>
  <c r="BH56" i="2"/>
  <c r="BG56" i="2"/>
  <c r="BF56" i="2"/>
  <c r="BE56" i="2"/>
  <c r="BD56" i="2"/>
  <c r="BC56" i="2"/>
  <c r="BB56" i="2"/>
  <c r="BA56" i="2"/>
  <c r="AZ56" i="2"/>
  <c r="AY56" i="2"/>
  <c r="AX56" i="2"/>
  <c r="AW56" i="2"/>
  <c r="AV56" i="2"/>
  <c r="AU56" i="2"/>
  <c r="AT56" i="2"/>
  <c r="AS56" i="2"/>
  <c r="AO56" i="2"/>
  <c r="AJ56" i="2"/>
  <c r="AI56" i="2"/>
  <c r="AE56" i="2"/>
  <c r="AC56" i="2"/>
  <c r="Y56" i="2"/>
  <c r="X56" i="2"/>
  <c r="U56" i="2"/>
  <c r="AM56" i="2" s="1"/>
  <c r="T56" i="2"/>
  <c r="FQ55" i="2"/>
  <c r="FO55" i="2"/>
  <c r="FN55" i="2"/>
  <c r="FM55" i="2"/>
  <c r="FL55" i="2"/>
  <c r="FK55" i="2"/>
  <c r="FJ55" i="2"/>
  <c r="FI55" i="2"/>
  <c r="FH55" i="2"/>
  <c r="FG55" i="2"/>
  <c r="FF55" i="2"/>
  <c r="FE55" i="2"/>
  <c r="FD55" i="2"/>
  <c r="FC55" i="2"/>
  <c r="FB55" i="2"/>
  <c r="FA55" i="2"/>
  <c r="EZ55" i="2"/>
  <c r="EY55" i="2"/>
  <c r="EX55" i="2"/>
  <c r="EW55" i="2"/>
  <c r="EV55" i="2"/>
  <c r="EU55" i="2"/>
  <c r="ET55" i="2"/>
  <c r="ES55" i="2"/>
  <c r="ER55" i="2"/>
  <c r="EQ55" i="2"/>
  <c r="EP55" i="2"/>
  <c r="EO55" i="2"/>
  <c r="EN55" i="2"/>
  <c r="EM55" i="2"/>
  <c r="EL55" i="2"/>
  <c r="EK55" i="2"/>
  <c r="EJ55" i="2"/>
  <c r="EI55" i="2"/>
  <c r="EH55" i="2"/>
  <c r="EG55" i="2"/>
  <c r="EF55" i="2"/>
  <c r="EE55" i="2"/>
  <c r="ED55" i="2"/>
  <c r="EC55" i="2"/>
  <c r="EB55" i="2"/>
  <c r="EA55" i="2"/>
  <c r="DZ55" i="2"/>
  <c r="DY55" i="2"/>
  <c r="DX55" i="2"/>
  <c r="DW55" i="2"/>
  <c r="DV55" i="2"/>
  <c r="DU55" i="2"/>
  <c r="DT55" i="2"/>
  <c r="DS55" i="2"/>
  <c r="DR55" i="2"/>
  <c r="DQ55" i="2"/>
  <c r="DP55" i="2"/>
  <c r="DO55" i="2"/>
  <c r="DN55" i="2"/>
  <c r="DM55" i="2"/>
  <c r="DL55" i="2"/>
  <c r="DK55" i="2"/>
  <c r="DJ55" i="2"/>
  <c r="DI55" i="2"/>
  <c r="DH55" i="2"/>
  <c r="DG55" i="2"/>
  <c r="DF55" i="2"/>
  <c r="DE55" i="2"/>
  <c r="DD55" i="2"/>
  <c r="DC55" i="2"/>
  <c r="DB55" i="2"/>
  <c r="DA55" i="2"/>
  <c r="CZ55" i="2"/>
  <c r="CY55" i="2"/>
  <c r="CX55" i="2"/>
  <c r="CW55" i="2"/>
  <c r="CV55" i="2"/>
  <c r="CU55" i="2"/>
  <c r="CT55" i="2"/>
  <c r="CS55" i="2"/>
  <c r="CR55" i="2"/>
  <c r="CQ55" i="2"/>
  <c r="CP55" i="2"/>
  <c r="CO55" i="2"/>
  <c r="CN55" i="2"/>
  <c r="CM55" i="2"/>
  <c r="CL55" i="2"/>
  <c r="CK55" i="2"/>
  <c r="CJ55" i="2"/>
  <c r="CI55" i="2"/>
  <c r="CH55" i="2"/>
  <c r="CG55" i="2"/>
  <c r="CF55" i="2"/>
  <c r="CE55" i="2"/>
  <c r="CD55" i="2"/>
  <c r="CC55" i="2"/>
  <c r="CB55" i="2"/>
  <c r="CA55" i="2"/>
  <c r="BZ55" i="2"/>
  <c r="BY55" i="2"/>
  <c r="BX55" i="2"/>
  <c r="BW55" i="2"/>
  <c r="BV55" i="2"/>
  <c r="BU55" i="2"/>
  <c r="BT55" i="2"/>
  <c r="BS55" i="2"/>
  <c r="BR55" i="2"/>
  <c r="BQ55" i="2"/>
  <c r="BP55" i="2"/>
  <c r="BO55" i="2"/>
  <c r="BN55" i="2"/>
  <c r="BM55" i="2"/>
  <c r="BL55" i="2"/>
  <c r="BK55" i="2"/>
  <c r="BJ55" i="2"/>
  <c r="BI55" i="2"/>
  <c r="BH55" i="2"/>
  <c r="BG55" i="2"/>
  <c r="BF55" i="2"/>
  <c r="BE55" i="2"/>
  <c r="BD55" i="2"/>
  <c r="BC55" i="2"/>
  <c r="BB55" i="2"/>
  <c r="BA55" i="2"/>
  <c r="AZ55" i="2"/>
  <c r="AY55" i="2"/>
  <c r="AX55" i="2"/>
  <c r="AW55" i="2"/>
  <c r="AV55" i="2"/>
  <c r="AU55" i="2"/>
  <c r="AT55" i="2"/>
  <c r="AS55" i="2"/>
  <c r="AR55" i="2"/>
  <c r="AO55" i="2"/>
  <c r="AN55" i="2"/>
  <c r="AL55" i="2"/>
  <c r="AH55" i="2"/>
  <c r="AG55" i="2"/>
  <c r="AC55" i="2"/>
  <c r="AB55" i="2"/>
  <c r="Y55" i="2"/>
  <c r="X55" i="2"/>
  <c r="V55" i="2"/>
  <c r="U55" i="2"/>
  <c r="T55" i="2"/>
  <c r="AP55" i="2" s="1"/>
  <c r="FO54" i="2"/>
  <c r="FN54" i="2"/>
  <c r="FM54" i="2"/>
  <c r="FL54" i="2"/>
  <c r="FK54" i="2"/>
  <c r="FJ54" i="2"/>
  <c r="FI54" i="2"/>
  <c r="FH54" i="2"/>
  <c r="FG54" i="2"/>
  <c r="FF54" i="2"/>
  <c r="FE54" i="2"/>
  <c r="FD54" i="2"/>
  <c r="FC54" i="2"/>
  <c r="FB54" i="2"/>
  <c r="FA54" i="2"/>
  <c r="EZ54" i="2"/>
  <c r="EY54" i="2"/>
  <c r="EX54" i="2"/>
  <c r="EW54" i="2"/>
  <c r="EV54" i="2"/>
  <c r="EU54" i="2"/>
  <c r="ET54" i="2"/>
  <c r="ES54" i="2"/>
  <c r="ER54" i="2"/>
  <c r="EQ54" i="2"/>
  <c r="EP54" i="2"/>
  <c r="EO54" i="2"/>
  <c r="EN54" i="2"/>
  <c r="EM54" i="2"/>
  <c r="EL54" i="2"/>
  <c r="EK54" i="2"/>
  <c r="EJ54" i="2"/>
  <c r="EI54" i="2"/>
  <c r="EH54" i="2"/>
  <c r="EG54" i="2"/>
  <c r="EF54" i="2"/>
  <c r="EE54" i="2"/>
  <c r="ED54" i="2"/>
  <c r="EC54" i="2"/>
  <c r="EB54" i="2"/>
  <c r="EA54" i="2"/>
  <c r="DZ54" i="2"/>
  <c r="DY54" i="2"/>
  <c r="DX54" i="2"/>
  <c r="DW54" i="2"/>
  <c r="DV54" i="2"/>
  <c r="DU54" i="2"/>
  <c r="DT54" i="2"/>
  <c r="DS54" i="2"/>
  <c r="DR54" i="2"/>
  <c r="DQ54" i="2"/>
  <c r="DP54" i="2"/>
  <c r="DO54" i="2"/>
  <c r="DN54" i="2"/>
  <c r="DM54" i="2"/>
  <c r="DL54" i="2"/>
  <c r="DK54" i="2"/>
  <c r="DJ54" i="2"/>
  <c r="DI54" i="2"/>
  <c r="DH54" i="2"/>
  <c r="DG54" i="2"/>
  <c r="DF54" i="2"/>
  <c r="DE54" i="2"/>
  <c r="DD54" i="2"/>
  <c r="DC54" i="2"/>
  <c r="DB54" i="2"/>
  <c r="DA54" i="2"/>
  <c r="CZ54" i="2"/>
  <c r="CY54" i="2"/>
  <c r="CX54" i="2"/>
  <c r="CW54" i="2"/>
  <c r="CV54" i="2"/>
  <c r="CU54" i="2"/>
  <c r="CT54" i="2"/>
  <c r="CS54" i="2"/>
  <c r="CR54" i="2"/>
  <c r="CQ54" i="2"/>
  <c r="CP54" i="2"/>
  <c r="CO54" i="2"/>
  <c r="CN54" i="2"/>
  <c r="CM54" i="2"/>
  <c r="CL54" i="2"/>
  <c r="CK54" i="2"/>
  <c r="CJ54" i="2"/>
  <c r="CI54" i="2"/>
  <c r="CH54" i="2"/>
  <c r="CG54" i="2"/>
  <c r="CF54" i="2"/>
  <c r="CE54" i="2"/>
  <c r="CD54" i="2"/>
  <c r="CC54" i="2"/>
  <c r="CB54" i="2"/>
  <c r="CA54" i="2"/>
  <c r="BZ54" i="2"/>
  <c r="BY54" i="2"/>
  <c r="BX54" i="2"/>
  <c r="BW54" i="2"/>
  <c r="BV54" i="2"/>
  <c r="BU54" i="2"/>
  <c r="BT54" i="2"/>
  <c r="BS54" i="2"/>
  <c r="BR54" i="2"/>
  <c r="BQ54" i="2"/>
  <c r="BP54" i="2"/>
  <c r="BO54" i="2"/>
  <c r="BN54" i="2"/>
  <c r="BM54" i="2"/>
  <c r="BL54" i="2"/>
  <c r="BK54" i="2"/>
  <c r="BJ54" i="2"/>
  <c r="BI54" i="2"/>
  <c r="BH54" i="2"/>
  <c r="BG54" i="2"/>
  <c r="BF54" i="2"/>
  <c r="BE54" i="2"/>
  <c r="BD54" i="2"/>
  <c r="BC54" i="2"/>
  <c r="BB54" i="2"/>
  <c r="BA54" i="2"/>
  <c r="AZ54" i="2"/>
  <c r="AY54" i="2"/>
  <c r="AX54" i="2"/>
  <c r="AW54" i="2"/>
  <c r="AV54" i="2"/>
  <c r="AU54" i="2"/>
  <c r="AT54" i="2"/>
  <c r="AP54" i="2"/>
  <c r="AO54" i="2"/>
  <c r="AL54" i="2"/>
  <c r="AH54" i="2"/>
  <c r="AE54" i="2"/>
  <c r="AD54" i="2"/>
  <c r="Z54" i="2"/>
  <c r="Y54" i="2"/>
  <c r="V54" i="2"/>
  <c r="U54" i="2"/>
  <c r="T54" i="2"/>
  <c r="AR54" i="2" s="1"/>
  <c r="S54" i="2"/>
  <c r="R54" i="2"/>
  <c r="Q54" i="2"/>
  <c r="O54" i="2"/>
  <c r="N54" i="2"/>
  <c r="L54" i="2"/>
  <c r="FQ53" i="2"/>
  <c r="FO53" i="2"/>
  <c r="FN53" i="2"/>
  <c r="FM53" i="2"/>
  <c r="FL53" i="2"/>
  <c r="FK53" i="2"/>
  <c r="FJ53" i="2"/>
  <c r="FI53" i="2"/>
  <c r="FH53" i="2"/>
  <c r="FG53" i="2"/>
  <c r="FF53" i="2"/>
  <c r="FE53" i="2"/>
  <c r="FD53" i="2"/>
  <c r="FC53" i="2"/>
  <c r="FB53" i="2"/>
  <c r="FA53" i="2"/>
  <c r="EZ53" i="2"/>
  <c r="EY53" i="2"/>
  <c r="EX53" i="2"/>
  <c r="EW53" i="2"/>
  <c r="EV53" i="2"/>
  <c r="EU53" i="2"/>
  <c r="ET53" i="2"/>
  <c r="ES53" i="2"/>
  <c r="ER53" i="2"/>
  <c r="EQ53" i="2"/>
  <c r="EP53" i="2"/>
  <c r="EO53" i="2"/>
  <c r="EN53" i="2"/>
  <c r="EM53" i="2"/>
  <c r="EL53" i="2"/>
  <c r="EK53" i="2"/>
  <c r="EJ53" i="2"/>
  <c r="EI53" i="2"/>
  <c r="EH53" i="2"/>
  <c r="EG53" i="2"/>
  <c r="EF53" i="2"/>
  <c r="EE53" i="2"/>
  <c r="ED53" i="2"/>
  <c r="EC53" i="2"/>
  <c r="EB53" i="2"/>
  <c r="EA53" i="2"/>
  <c r="DZ53" i="2"/>
  <c r="DY53" i="2"/>
  <c r="DX53" i="2"/>
  <c r="DW53" i="2"/>
  <c r="DV53" i="2"/>
  <c r="DU53" i="2"/>
  <c r="DT53" i="2"/>
  <c r="DS53" i="2"/>
  <c r="DR53" i="2"/>
  <c r="DQ53" i="2"/>
  <c r="DP53" i="2"/>
  <c r="DO53" i="2"/>
  <c r="DN53" i="2"/>
  <c r="DM53" i="2"/>
  <c r="DL53" i="2"/>
  <c r="DK53" i="2"/>
  <c r="DJ53" i="2"/>
  <c r="DI53" i="2"/>
  <c r="DH53" i="2"/>
  <c r="DG53" i="2"/>
  <c r="DF53" i="2"/>
  <c r="DE53" i="2"/>
  <c r="DD53" i="2"/>
  <c r="DC53" i="2"/>
  <c r="DB53" i="2"/>
  <c r="DA53" i="2"/>
  <c r="CZ53" i="2"/>
  <c r="CY53" i="2"/>
  <c r="CX53" i="2"/>
  <c r="CW53" i="2"/>
  <c r="CV53" i="2"/>
  <c r="CU53" i="2"/>
  <c r="CT53" i="2"/>
  <c r="CS53" i="2"/>
  <c r="CR53" i="2"/>
  <c r="CQ53" i="2"/>
  <c r="CP53" i="2"/>
  <c r="CO53" i="2"/>
  <c r="CN53" i="2"/>
  <c r="CM53" i="2"/>
  <c r="CL53" i="2"/>
  <c r="CK53" i="2"/>
  <c r="CJ53" i="2"/>
  <c r="CI53" i="2"/>
  <c r="CH53" i="2"/>
  <c r="CG53" i="2"/>
  <c r="CF53" i="2"/>
  <c r="CE53" i="2"/>
  <c r="CD53" i="2"/>
  <c r="CC53" i="2"/>
  <c r="CB53" i="2"/>
  <c r="CA53" i="2"/>
  <c r="BZ53" i="2"/>
  <c r="BY53" i="2"/>
  <c r="BX53" i="2"/>
  <c r="BW53" i="2"/>
  <c r="BV53" i="2"/>
  <c r="BU53" i="2"/>
  <c r="BT53" i="2"/>
  <c r="BS53" i="2"/>
  <c r="BR53" i="2"/>
  <c r="BQ53" i="2"/>
  <c r="BP53" i="2"/>
  <c r="BO53" i="2"/>
  <c r="BN53" i="2"/>
  <c r="BM53" i="2"/>
  <c r="BL53" i="2"/>
  <c r="BK53" i="2"/>
  <c r="BJ53" i="2"/>
  <c r="BI53" i="2"/>
  <c r="BH53" i="2"/>
  <c r="BG53" i="2"/>
  <c r="BF53" i="2"/>
  <c r="BE53" i="2"/>
  <c r="BD53" i="2"/>
  <c r="BC53" i="2"/>
  <c r="BB53" i="2"/>
  <c r="BA53" i="2"/>
  <c r="AZ53" i="2"/>
  <c r="AY53" i="2"/>
  <c r="AX53" i="2"/>
  <c r="AW53" i="2"/>
  <c r="AV53" i="2"/>
  <c r="AU53" i="2"/>
  <c r="AT53" i="2"/>
  <c r="AR53" i="2"/>
  <c r="AP53" i="2"/>
  <c r="AN53" i="2"/>
  <c r="AL53" i="2"/>
  <c r="AK53" i="2"/>
  <c r="AH53" i="2"/>
  <c r="AF53" i="2"/>
  <c r="AB53" i="2"/>
  <c r="Z53" i="2"/>
  <c r="X53" i="2"/>
  <c r="V53" i="2"/>
  <c r="U53" i="2"/>
  <c r="T53" i="2"/>
  <c r="AJ53" i="2" s="1"/>
  <c r="FQ52" i="2"/>
  <c r="FO52" i="2"/>
  <c r="FN52" i="2"/>
  <c r="FM52" i="2"/>
  <c r="FL52" i="2"/>
  <c r="FK52" i="2"/>
  <c r="FJ52" i="2"/>
  <c r="FI52" i="2"/>
  <c r="FH52" i="2"/>
  <c r="FG52" i="2"/>
  <c r="FF52" i="2"/>
  <c r="FE52" i="2"/>
  <c r="FD52" i="2"/>
  <c r="FC52" i="2"/>
  <c r="FB52" i="2"/>
  <c r="FA52" i="2"/>
  <c r="EZ52" i="2"/>
  <c r="EY52" i="2"/>
  <c r="EX52" i="2"/>
  <c r="EW52" i="2"/>
  <c r="EV52" i="2"/>
  <c r="EU52" i="2"/>
  <c r="ET52" i="2"/>
  <c r="ES52" i="2"/>
  <c r="ER52" i="2"/>
  <c r="EQ52" i="2"/>
  <c r="EP52" i="2"/>
  <c r="EO52" i="2"/>
  <c r="EN52" i="2"/>
  <c r="EM52" i="2"/>
  <c r="EL52" i="2"/>
  <c r="EK52" i="2"/>
  <c r="EJ52" i="2"/>
  <c r="EI52" i="2"/>
  <c r="EH52" i="2"/>
  <c r="EG52" i="2"/>
  <c r="EF52" i="2"/>
  <c r="EE52" i="2"/>
  <c r="ED52" i="2"/>
  <c r="EC52" i="2"/>
  <c r="EB52" i="2"/>
  <c r="EA52" i="2"/>
  <c r="DZ52" i="2"/>
  <c r="DY52" i="2"/>
  <c r="DX52" i="2"/>
  <c r="DW52" i="2"/>
  <c r="DV52" i="2"/>
  <c r="DU52" i="2"/>
  <c r="DT52" i="2"/>
  <c r="DS52" i="2"/>
  <c r="DR52" i="2"/>
  <c r="DQ52" i="2"/>
  <c r="DP52" i="2"/>
  <c r="DO52" i="2"/>
  <c r="DN52" i="2"/>
  <c r="DM52" i="2"/>
  <c r="DL52" i="2"/>
  <c r="DK52" i="2"/>
  <c r="DJ52" i="2"/>
  <c r="DI52" i="2"/>
  <c r="DH52" i="2"/>
  <c r="DG52" i="2"/>
  <c r="DF52" i="2"/>
  <c r="DE52" i="2"/>
  <c r="DD52" i="2"/>
  <c r="DC52" i="2"/>
  <c r="DB52" i="2"/>
  <c r="DA52" i="2"/>
  <c r="CZ52" i="2"/>
  <c r="CY52" i="2"/>
  <c r="CX52" i="2"/>
  <c r="CW52" i="2"/>
  <c r="CV52" i="2"/>
  <c r="CU52" i="2"/>
  <c r="CT52" i="2"/>
  <c r="CS52" i="2"/>
  <c r="CR52" i="2"/>
  <c r="CQ52" i="2"/>
  <c r="CP52" i="2"/>
  <c r="CO52" i="2"/>
  <c r="CN52" i="2"/>
  <c r="CM52" i="2"/>
  <c r="CL52" i="2"/>
  <c r="CK52" i="2"/>
  <c r="CJ52" i="2"/>
  <c r="CI52" i="2"/>
  <c r="CH52" i="2"/>
  <c r="CG52" i="2"/>
  <c r="CF52" i="2"/>
  <c r="CE52" i="2"/>
  <c r="CD52" i="2"/>
  <c r="CC52" i="2"/>
  <c r="CB52" i="2"/>
  <c r="CA52" i="2"/>
  <c r="BZ52" i="2"/>
  <c r="BY52" i="2"/>
  <c r="BX52" i="2"/>
  <c r="BW52" i="2"/>
  <c r="BV52" i="2"/>
  <c r="BU52" i="2"/>
  <c r="BT52" i="2"/>
  <c r="BS52" i="2"/>
  <c r="BR52" i="2"/>
  <c r="BQ52" i="2"/>
  <c r="BP52" i="2"/>
  <c r="BO52" i="2"/>
  <c r="BN52" i="2"/>
  <c r="BM52" i="2"/>
  <c r="BL52" i="2"/>
  <c r="BK52" i="2"/>
  <c r="BJ52" i="2"/>
  <c r="BI52" i="2"/>
  <c r="BH52" i="2"/>
  <c r="BG52" i="2"/>
  <c r="BF52" i="2"/>
  <c r="BE52" i="2"/>
  <c r="BD52" i="2"/>
  <c r="BC52" i="2"/>
  <c r="BB52" i="2"/>
  <c r="BA52" i="2"/>
  <c r="AZ52" i="2"/>
  <c r="AY52" i="2"/>
  <c r="AX52" i="2"/>
  <c r="AW52" i="2"/>
  <c r="AV52" i="2"/>
  <c r="AU52" i="2"/>
  <c r="AT52" i="2"/>
  <c r="AP52" i="2"/>
  <c r="AL52" i="2"/>
  <c r="AH52" i="2"/>
  <c r="AD52" i="2"/>
  <c r="Z52" i="2"/>
  <c r="V52" i="2"/>
  <c r="U52" i="2"/>
  <c r="T52" i="2"/>
  <c r="AR52" i="2" s="1"/>
  <c r="FQ51" i="2"/>
  <c r="FO51" i="2"/>
  <c r="FN51" i="2"/>
  <c r="FM51" i="2"/>
  <c r="FL51" i="2"/>
  <c r="FK51" i="2"/>
  <c r="FJ51" i="2"/>
  <c r="FI51" i="2"/>
  <c r="FH51" i="2"/>
  <c r="FG51" i="2"/>
  <c r="FF51" i="2"/>
  <c r="FE51" i="2"/>
  <c r="FD51" i="2"/>
  <c r="FC51" i="2"/>
  <c r="FB51" i="2"/>
  <c r="FA51" i="2"/>
  <c r="EZ51" i="2"/>
  <c r="EY51" i="2"/>
  <c r="EX51" i="2"/>
  <c r="EW51" i="2"/>
  <c r="EV51" i="2"/>
  <c r="EU51" i="2"/>
  <c r="ET51" i="2"/>
  <c r="ES51" i="2"/>
  <c r="ER51" i="2"/>
  <c r="EQ51" i="2"/>
  <c r="EP51" i="2"/>
  <c r="EO51" i="2"/>
  <c r="EN51" i="2"/>
  <c r="EM51" i="2"/>
  <c r="EL51" i="2"/>
  <c r="EK51" i="2"/>
  <c r="EJ51" i="2"/>
  <c r="EI51" i="2"/>
  <c r="EH51" i="2"/>
  <c r="EG51" i="2"/>
  <c r="EF51" i="2"/>
  <c r="EE51" i="2"/>
  <c r="ED51" i="2"/>
  <c r="EC51" i="2"/>
  <c r="EB51" i="2"/>
  <c r="EA51" i="2"/>
  <c r="DZ51" i="2"/>
  <c r="DY51" i="2"/>
  <c r="DX51" i="2"/>
  <c r="DW51" i="2"/>
  <c r="DV51" i="2"/>
  <c r="DU51" i="2"/>
  <c r="DT51" i="2"/>
  <c r="DS51" i="2"/>
  <c r="DR51" i="2"/>
  <c r="DQ51" i="2"/>
  <c r="DP51" i="2"/>
  <c r="DO51" i="2"/>
  <c r="DN51" i="2"/>
  <c r="DM51" i="2"/>
  <c r="DL51" i="2"/>
  <c r="DK51" i="2"/>
  <c r="DJ51" i="2"/>
  <c r="DI51" i="2"/>
  <c r="DH51" i="2"/>
  <c r="DG51" i="2"/>
  <c r="DF51" i="2"/>
  <c r="DE51" i="2"/>
  <c r="DD51" i="2"/>
  <c r="DC51" i="2"/>
  <c r="DB51" i="2"/>
  <c r="DA51" i="2"/>
  <c r="CZ51" i="2"/>
  <c r="CY51" i="2"/>
  <c r="CX51" i="2"/>
  <c r="CW51" i="2"/>
  <c r="CV51" i="2"/>
  <c r="CU51" i="2"/>
  <c r="CT51" i="2"/>
  <c r="CS51" i="2"/>
  <c r="CR51" i="2"/>
  <c r="CQ51" i="2"/>
  <c r="CP51" i="2"/>
  <c r="CO51" i="2"/>
  <c r="CN51" i="2"/>
  <c r="CM51" i="2"/>
  <c r="CL51" i="2"/>
  <c r="CK51" i="2"/>
  <c r="CJ51" i="2"/>
  <c r="CI51" i="2"/>
  <c r="CH51" i="2"/>
  <c r="CG51" i="2"/>
  <c r="CF51" i="2"/>
  <c r="CE51" i="2"/>
  <c r="CD51" i="2"/>
  <c r="CC51" i="2"/>
  <c r="CB51" i="2"/>
  <c r="CA51" i="2"/>
  <c r="BZ51" i="2"/>
  <c r="BY51" i="2"/>
  <c r="BX51" i="2"/>
  <c r="BW51" i="2"/>
  <c r="BV51" i="2"/>
  <c r="BU51" i="2"/>
  <c r="BT51" i="2"/>
  <c r="BS51" i="2"/>
  <c r="BR51" i="2"/>
  <c r="BQ51" i="2"/>
  <c r="BP51" i="2"/>
  <c r="BO51" i="2"/>
  <c r="BN51" i="2"/>
  <c r="BM51" i="2"/>
  <c r="BL51" i="2"/>
  <c r="BK51" i="2"/>
  <c r="BJ51" i="2"/>
  <c r="BI51" i="2"/>
  <c r="BH51" i="2"/>
  <c r="BG51" i="2"/>
  <c r="BF51" i="2"/>
  <c r="BE51" i="2"/>
  <c r="BD51" i="2"/>
  <c r="BC51" i="2"/>
  <c r="BB51" i="2"/>
  <c r="BA51" i="2"/>
  <c r="AZ51" i="2"/>
  <c r="AY51" i="2"/>
  <c r="AX51" i="2"/>
  <c r="AW51" i="2"/>
  <c r="AV51" i="2"/>
  <c r="AU51" i="2"/>
  <c r="AT51" i="2"/>
  <c r="AR51" i="2"/>
  <c r="AQ51" i="2"/>
  <c r="AN51" i="2"/>
  <c r="AM51" i="2"/>
  <c r="AI51" i="2"/>
  <c r="AE51" i="2"/>
  <c r="AD51" i="2"/>
  <c r="AB51" i="2"/>
  <c r="AA51" i="2"/>
  <c r="X51" i="2"/>
  <c r="W51" i="2"/>
  <c r="U51" i="2"/>
  <c r="AS51" i="2" s="1"/>
  <c r="T51" i="2"/>
  <c r="FQ50" i="2"/>
  <c r="FO50" i="2"/>
  <c r="FN50" i="2"/>
  <c r="FM50" i="2"/>
  <c r="FL50" i="2"/>
  <c r="FK50" i="2"/>
  <c r="FJ50" i="2"/>
  <c r="FI50" i="2"/>
  <c r="FH50" i="2"/>
  <c r="FG50" i="2"/>
  <c r="FF50" i="2"/>
  <c r="FE50" i="2"/>
  <c r="FD50" i="2"/>
  <c r="FC50" i="2"/>
  <c r="FB50" i="2"/>
  <c r="FA50" i="2"/>
  <c r="EZ50" i="2"/>
  <c r="EY50" i="2"/>
  <c r="EX50" i="2"/>
  <c r="EW50" i="2"/>
  <c r="EV50" i="2"/>
  <c r="EU50" i="2"/>
  <c r="ET50" i="2"/>
  <c r="ES50" i="2"/>
  <c r="ER50" i="2"/>
  <c r="EQ50" i="2"/>
  <c r="EP50" i="2"/>
  <c r="EO50" i="2"/>
  <c r="EN50" i="2"/>
  <c r="EM50" i="2"/>
  <c r="EL50" i="2"/>
  <c r="EK50" i="2"/>
  <c r="EJ50" i="2"/>
  <c r="EI50" i="2"/>
  <c r="EH50" i="2"/>
  <c r="EG50" i="2"/>
  <c r="EF50" i="2"/>
  <c r="EE50" i="2"/>
  <c r="ED50" i="2"/>
  <c r="EC50" i="2"/>
  <c r="EB50" i="2"/>
  <c r="EA50" i="2"/>
  <c r="DZ50" i="2"/>
  <c r="DY50" i="2"/>
  <c r="DX50" i="2"/>
  <c r="DW50" i="2"/>
  <c r="DV50" i="2"/>
  <c r="DU50" i="2"/>
  <c r="DT50" i="2"/>
  <c r="DS50" i="2"/>
  <c r="DR50" i="2"/>
  <c r="DQ50" i="2"/>
  <c r="DP50" i="2"/>
  <c r="DO50" i="2"/>
  <c r="DN50" i="2"/>
  <c r="DM50" i="2"/>
  <c r="DL50" i="2"/>
  <c r="DK50" i="2"/>
  <c r="DJ50" i="2"/>
  <c r="DI50" i="2"/>
  <c r="DH50" i="2"/>
  <c r="DG50" i="2"/>
  <c r="DF50" i="2"/>
  <c r="DE50" i="2"/>
  <c r="DD50" i="2"/>
  <c r="DC50" i="2"/>
  <c r="DB50" i="2"/>
  <c r="DA50" i="2"/>
  <c r="CZ50" i="2"/>
  <c r="CY50" i="2"/>
  <c r="CX50" i="2"/>
  <c r="CW50" i="2"/>
  <c r="CV50" i="2"/>
  <c r="CU50" i="2"/>
  <c r="CT50" i="2"/>
  <c r="CS50" i="2"/>
  <c r="CR50" i="2"/>
  <c r="CQ50" i="2"/>
  <c r="CP50" i="2"/>
  <c r="CO50" i="2"/>
  <c r="CN50" i="2"/>
  <c r="CM50" i="2"/>
  <c r="CL50" i="2"/>
  <c r="CK50" i="2"/>
  <c r="CJ50" i="2"/>
  <c r="CI50" i="2"/>
  <c r="CH50" i="2"/>
  <c r="CG50" i="2"/>
  <c r="CF50" i="2"/>
  <c r="CE50" i="2"/>
  <c r="CD50" i="2"/>
  <c r="CC50" i="2"/>
  <c r="CB50" i="2"/>
  <c r="CA50" i="2"/>
  <c r="BZ50" i="2"/>
  <c r="BY50" i="2"/>
  <c r="BX50" i="2"/>
  <c r="BW50" i="2"/>
  <c r="BV50" i="2"/>
  <c r="BU50" i="2"/>
  <c r="BT50" i="2"/>
  <c r="BS50" i="2"/>
  <c r="BR50" i="2"/>
  <c r="BQ50" i="2"/>
  <c r="BP50" i="2"/>
  <c r="BO50" i="2"/>
  <c r="BN50" i="2"/>
  <c r="BM50" i="2"/>
  <c r="BL50" i="2"/>
  <c r="BK50" i="2"/>
  <c r="BJ50" i="2"/>
  <c r="BI50" i="2"/>
  <c r="BH50" i="2"/>
  <c r="BG50" i="2"/>
  <c r="BF50" i="2"/>
  <c r="BE50" i="2"/>
  <c r="BD50" i="2"/>
  <c r="BC50" i="2"/>
  <c r="BB50" i="2"/>
  <c r="BA50" i="2"/>
  <c r="AZ50" i="2"/>
  <c r="AY50" i="2"/>
  <c r="AX50" i="2"/>
  <c r="AW50" i="2"/>
  <c r="AV50" i="2"/>
  <c r="AU50" i="2"/>
  <c r="AT50" i="2"/>
  <c r="AS50" i="2"/>
  <c r="AR50" i="2"/>
  <c r="AO50" i="2"/>
  <c r="AN50" i="2"/>
  <c r="AM50" i="2"/>
  <c r="AI50" i="2"/>
  <c r="AG50" i="2"/>
  <c r="AE50" i="2"/>
  <c r="AC50" i="2"/>
  <c r="AB50" i="2"/>
  <c r="Y50" i="2"/>
  <c r="X50" i="2"/>
  <c r="W50" i="2"/>
  <c r="U50" i="2"/>
  <c r="AQ50" i="2" s="1"/>
  <c r="T50" i="2"/>
  <c r="FO49" i="2"/>
  <c r="FN49" i="2"/>
  <c r="FM49" i="2"/>
  <c r="FL49" i="2"/>
  <c r="FK49" i="2"/>
  <c r="FJ49" i="2"/>
  <c r="FI49" i="2"/>
  <c r="FH49" i="2"/>
  <c r="FG49" i="2"/>
  <c r="FF49" i="2"/>
  <c r="FE49" i="2"/>
  <c r="FD49" i="2"/>
  <c r="FC49" i="2"/>
  <c r="FB49" i="2"/>
  <c r="FA49" i="2"/>
  <c r="EZ49" i="2"/>
  <c r="EY49" i="2"/>
  <c r="EX49" i="2"/>
  <c r="EW49" i="2"/>
  <c r="EV49" i="2"/>
  <c r="EU49" i="2"/>
  <c r="ET49" i="2"/>
  <c r="ES49" i="2"/>
  <c r="ER49" i="2"/>
  <c r="EQ49" i="2"/>
  <c r="EP49" i="2"/>
  <c r="EO49" i="2"/>
  <c r="EN49" i="2"/>
  <c r="EM49" i="2"/>
  <c r="EL49" i="2"/>
  <c r="EK49" i="2"/>
  <c r="EJ49" i="2"/>
  <c r="EI49" i="2"/>
  <c r="EH49" i="2"/>
  <c r="EG49" i="2"/>
  <c r="EF49" i="2"/>
  <c r="EE49" i="2"/>
  <c r="ED49" i="2"/>
  <c r="EC49" i="2"/>
  <c r="EB49" i="2"/>
  <c r="EA49" i="2"/>
  <c r="DZ49" i="2"/>
  <c r="DY49" i="2"/>
  <c r="DX49" i="2"/>
  <c r="DW49" i="2"/>
  <c r="DV49" i="2"/>
  <c r="DU49" i="2"/>
  <c r="DT49" i="2"/>
  <c r="DS49" i="2"/>
  <c r="DR49" i="2"/>
  <c r="DQ49" i="2"/>
  <c r="DP49" i="2"/>
  <c r="DO49" i="2"/>
  <c r="DN49" i="2"/>
  <c r="DM49" i="2"/>
  <c r="DL49" i="2"/>
  <c r="DK49" i="2"/>
  <c r="DJ49" i="2"/>
  <c r="DI49" i="2"/>
  <c r="DH49" i="2"/>
  <c r="DG49" i="2"/>
  <c r="DF49" i="2"/>
  <c r="DE49" i="2"/>
  <c r="DD49" i="2"/>
  <c r="DC49" i="2"/>
  <c r="DB49" i="2"/>
  <c r="DA49" i="2"/>
  <c r="CZ49" i="2"/>
  <c r="CY49" i="2"/>
  <c r="CX49" i="2"/>
  <c r="CW49" i="2"/>
  <c r="CV49" i="2"/>
  <c r="CU49" i="2"/>
  <c r="CT49" i="2"/>
  <c r="CS49" i="2"/>
  <c r="CR49" i="2"/>
  <c r="CQ49" i="2"/>
  <c r="CP49" i="2"/>
  <c r="CO49" i="2"/>
  <c r="CN49" i="2"/>
  <c r="CM49" i="2"/>
  <c r="CL49" i="2"/>
  <c r="CK49" i="2"/>
  <c r="CJ49" i="2"/>
  <c r="CI49" i="2"/>
  <c r="CH49" i="2"/>
  <c r="CG49" i="2"/>
  <c r="CF49" i="2"/>
  <c r="CE49" i="2"/>
  <c r="CD49" i="2"/>
  <c r="CC49" i="2"/>
  <c r="CB49" i="2"/>
  <c r="CA49" i="2"/>
  <c r="BZ49" i="2"/>
  <c r="BY49" i="2"/>
  <c r="BX49" i="2"/>
  <c r="BW49" i="2"/>
  <c r="BV49" i="2"/>
  <c r="BU49" i="2"/>
  <c r="BT49" i="2"/>
  <c r="BS49" i="2"/>
  <c r="BR49" i="2"/>
  <c r="BQ49" i="2"/>
  <c r="BP49" i="2"/>
  <c r="BO49" i="2"/>
  <c r="BN49" i="2"/>
  <c r="BM49" i="2"/>
  <c r="BL49" i="2"/>
  <c r="BK49" i="2"/>
  <c r="BJ49" i="2"/>
  <c r="BI49" i="2"/>
  <c r="BH49" i="2"/>
  <c r="BG49" i="2"/>
  <c r="BF49" i="2"/>
  <c r="BE49" i="2"/>
  <c r="BD49" i="2"/>
  <c r="BC49" i="2"/>
  <c r="BB49" i="2"/>
  <c r="BA49" i="2"/>
  <c r="AZ49" i="2"/>
  <c r="AY49" i="2"/>
  <c r="AX49" i="2"/>
  <c r="AW49" i="2"/>
  <c r="AV49" i="2"/>
  <c r="AU49" i="2"/>
  <c r="AT49" i="2"/>
  <c r="AR49" i="2"/>
  <c r="AQ49" i="2"/>
  <c r="AM49" i="2"/>
  <c r="AJ49" i="2"/>
  <c r="AI49" i="2"/>
  <c r="AE49" i="2"/>
  <c r="AB49" i="2"/>
  <c r="AA49" i="2"/>
  <c r="W49" i="2"/>
  <c r="U49" i="2"/>
  <c r="AS49" i="2" s="1"/>
  <c r="T49" i="2"/>
  <c r="S49" i="2"/>
  <c r="R49" i="2"/>
  <c r="Q49" i="2"/>
  <c r="O49" i="2"/>
  <c r="FQ49" i="2" s="1"/>
  <c r="N49" i="2"/>
  <c r="L49" i="2"/>
  <c r="FO48" i="2"/>
  <c r="FN48" i="2"/>
  <c r="FM48" i="2"/>
  <c r="FL48" i="2"/>
  <c r="FK48" i="2"/>
  <c r="FJ48" i="2"/>
  <c r="FI48" i="2"/>
  <c r="FH48" i="2"/>
  <c r="FG48" i="2"/>
  <c r="FF48" i="2"/>
  <c r="FE48" i="2"/>
  <c r="FD48" i="2"/>
  <c r="FC48" i="2"/>
  <c r="FB48" i="2"/>
  <c r="FA48" i="2"/>
  <c r="EZ48" i="2"/>
  <c r="EY48" i="2"/>
  <c r="EX48" i="2"/>
  <c r="EW48" i="2"/>
  <c r="EV48" i="2"/>
  <c r="EU48" i="2"/>
  <c r="ET48" i="2"/>
  <c r="ES48" i="2"/>
  <c r="ER48" i="2"/>
  <c r="EQ48" i="2"/>
  <c r="EP48" i="2"/>
  <c r="EO48" i="2"/>
  <c r="EN48" i="2"/>
  <c r="EM48" i="2"/>
  <c r="EL48" i="2"/>
  <c r="EK48" i="2"/>
  <c r="EJ48" i="2"/>
  <c r="EI48" i="2"/>
  <c r="EH48" i="2"/>
  <c r="EG48" i="2"/>
  <c r="EF48" i="2"/>
  <c r="EE48" i="2"/>
  <c r="ED48" i="2"/>
  <c r="EC48" i="2"/>
  <c r="EB48" i="2"/>
  <c r="EA48" i="2"/>
  <c r="DZ48" i="2"/>
  <c r="DY48" i="2"/>
  <c r="DX48" i="2"/>
  <c r="DW48" i="2"/>
  <c r="DV48" i="2"/>
  <c r="DU48" i="2"/>
  <c r="DT48" i="2"/>
  <c r="DS48" i="2"/>
  <c r="DR48" i="2"/>
  <c r="DQ48" i="2"/>
  <c r="DP48" i="2"/>
  <c r="DO48" i="2"/>
  <c r="DN48" i="2"/>
  <c r="DM48" i="2"/>
  <c r="DL48" i="2"/>
  <c r="DK48" i="2"/>
  <c r="DJ48" i="2"/>
  <c r="DI48" i="2"/>
  <c r="DH48" i="2"/>
  <c r="DG48" i="2"/>
  <c r="DF48" i="2"/>
  <c r="DE48" i="2"/>
  <c r="DD48" i="2"/>
  <c r="DC48" i="2"/>
  <c r="DB48" i="2"/>
  <c r="DA48" i="2"/>
  <c r="CZ48" i="2"/>
  <c r="CY48" i="2"/>
  <c r="CX48" i="2"/>
  <c r="CW48" i="2"/>
  <c r="CV48" i="2"/>
  <c r="CU48" i="2"/>
  <c r="CT48" i="2"/>
  <c r="CS48" i="2"/>
  <c r="CR48" i="2"/>
  <c r="CQ48" i="2"/>
  <c r="CP48" i="2"/>
  <c r="CO48" i="2"/>
  <c r="CN48" i="2"/>
  <c r="CM48" i="2"/>
  <c r="CL48" i="2"/>
  <c r="CK48" i="2"/>
  <c r="CJ48" i="2"/>
  <c r="CI48" i="2"/>
  <c r="CH48" i="2"/>
  <c r="CG48" i="2"/>
  <c r="CF48" i="2"/>
  <c r="CE48" i="2"/>
  <c r="CD48" i="2"/>
  <c r="CC48" i="2"/>
  <c r="CB48" i="2"/>
  <c r="CA48" i="2"/>
  <c r="BZ48" i="2"/>
  <c r="BY48" i="2"/>
  <c r="BX48" i="2"/>
  <c r="BW48" i="2"/>
  <c r="BV48" i="2"/>
  <c r="BU48" i="2"/>
  <c r="BT48" i="2"/>
  <c r="BS48" i="2"/>
  <c r="BR48" i="2"/>
  <c r="BQ48" i="2"/>
  <c r="BP48" i="2"/>
  <c r="BO48" i="2"/>
  <c r="BN48" i="2"/>
  <c r="BM48" i="2"/>
  <c r="BL48" i="2"/>
  <c r="BK48" i="2"/>
  <c r="BJ48" i="2"/>
  <c r="BI48" i="2"/>
  <c r="BH48" i="2"/>
  <c r="BG48" i="2"/>
  <c r="BF48" i="2"/>
  <c r="BE48" i="2"/>
  <c r="BD48" i="2"/>
  <c r="BC48" i="2"/>
  <c r="BB48" i="2"/>
  <c r="BA48" i="2"/>
  <c r="AZ48" i="2"/>
  <c r="AY48" i="2"/>
  <c r="AX48" i="2"/>
  <c r="AW48" i="2"/>
  <c r="AV48" i="2"/>
  <c r="AU48" i="2"/>
  <c r="AT48" i="2"/>
  <c r="AQ48" i="2"/>
  <c r="AP48" i="2"/>
  <c r="AM48" i="2"/>
  <c r="AL48" i="2"/>
  <c r="AI48" i="2"/>
  <c r="AH48" i="2"/>
  <c r="AE48" i="2"/>
  <c r="AD48" i="2"/>
  <c r="AA48" i="2"/>
  <c r="Z48" i="2"/>
  <c r="W48" i="2"/>
  <c r="V48" i="2"/>
  <c r="U48" i="2"/>
  <c r="AS48" i="2" s="1"/>
  <c r="T48" i="2"/>
  <c r="AR48" i="2" s="1"/>
  <c r="B48" i="2"/>
  <c r="FQ48" i="2" s="1"/>
  <c r="FQ47" i="2"/>
  <c r="FO47" i="2"/>
  <c r="FN47" i="2"/>
  <c r="FM47" i="2"/>
  <c r="FL47" i="2"/>
  <c r="FK47" i="2"/>
  <c r="FJ47" i="2"/>
  <c r="FI47" i="2"/>
  <c r="FH47" i="2"/>
  <c r="FG47" i="2"/>
  <c r="FF47" i="2"/>
  <c r="FE47" i="2"/>
  <c r="FD47" i="2"/>
  <c r="FC47" i="2"/>
  <c r="FB47" i="2"/>
  <c r="FA47" i="2"/>
  <c r="EZ47" i="2"/>
  <c r="EY47" i="2"/>
  <c r="EX47" i="2"/>
  <c r="EW47" i="2"/>
  <c r="EV47" i="2"/>
  <c r="EU47" i="2"/>
  <c r="ET47" i="2"/>
  <c r="ES47" i="2"/>
  <c r="ER47" i="2"/>
  <c r="EQ47" i="2"/>
  <c r="EP47" i="2"/>
  <c r="EO47" i="2"/>
  <c r="EN47" i="2"/>
  <c r="EM47" i="2"/>
  <c r="EL47" i="2"/>
  <c r="EK47" i="2"/>
  <c r="EJ47" i="2"/>
  <c r="EI47" i="2"/>
  <c r="EH47" i="2"/>
  <c r="EG47" i="2"/>
  <c r="EF47" i="2"/>
  <c r="EE47" i="2"/>
  <c r="ED47" i="2"/>
  <c r="EC47" i="2"/>
  <c r="EB47" i="2"/>
  <c r="EA47" i="2"/>
  <c r="DZ47" i="2"/>
  <c r="DY47" i="2"/>
  <c r="DX47" i="2"/>
  <c r="DW47" i="2"/>
  <c r="DV47" i="2"/>
  <c r="DU47" i="2"/>
  <c r="DT47" i="2"/>
  <c r="DS47" i="2"/>
  <c r="DR47" i="2"/>
  <c r="DQ47" i="2"/>
  <c r="DP47" i="2"/>
  <c r="DO47" i="2"/>
  <c r="DN47" i="2"/>
  <c r="DM47" i="2"/>
  <c r="DL47" i="2"/>
  <c r="DK47" i="2"/>
  <c r="DJ47" i="2"/>
  <c r="DI47" i="2"/>
  <c r="DH47" i="2"/>
  <c r="DG47" i="2"/>
  <c r="DF47" i="2"/>
  <c r="DE47" i="2"/>
  <c r="DD47" i="2"/>
  <c r="DC47" i="2"/>
  <c r="DB47" i="2"/>
  <c r="DA47" i="2"/>
  <c r="CZ47" i="2"/>
  <c r="CY47" i="2"/>
  <c r="CX47" i="2"/>
  <c r="CW47" i="2"/>
  <c r="CV47" i="2"/>
  <c r="CU47" i="2"/>
  <c r="CT47" i="2"/>
  <c r="CS47" i="2"/>
  <c r="CR47" i="2"/>
  <c r="CQ47" i="2"/>
  <c r="CP47" i="2"/>
  <c r="CO47" i="2"/>
  <c r="CN47" i="2"/>
  <c r="CM47" i="2"/>
  <c r="CL47" i="2"/>
  <c r="CK47" i="2"/>
  <c r="CJ47" i="2"/>
  <c r="CI47" i="2"/>
  <c r="CH47" i="2"/>
  <c r="CG47" i="2"/>
  <c r="CF47" i="2"/>
  <c r="CE47" i="2"/>
  <c r="CD47" i="2"/>
  <c r="CC47" i="2"/>
  <c r="CB47" i="2"/>
  <c r="CA47" i="2"/>
  <c r="BZ47" i="2"/>
  <c r="BY47" i="2"/>
  <c r="BX47" i="2"/>
  <c r="BW47" i="2"/>
  <c r="BV47" i="2"/>
  <c r="BU47" i="2"/>
  <c r="BT47" i="2"/>
  <c r="BS47" i="2"/>
  <c r="BR47" i="2"/>
  <c r="BQ47" i="2"/>
  <c r="BP47" i="2"/>
  <c r="BO47" i="2"/>
  <c r="BN47" i="2"/>
  <c r="BM47" i="2"/>
  <c r="BL47" i="2"/>
  <c r="BK47" i="2"/>
  <c r="BJ47" i="2"/>
  <c r="BI47" i="2"/>
  <c r="BH47" i="2"/>
  <c r="BG47" i="2"/>
  <c r="BF47" i="2"/>
  <c r="BE47" i="2"/>
  <c r="BD47" i="2"/>
  <c r="BC47" i="2"/>
  <c r="BB47" i="2"/>
  <c r="BA47" i="2"/>
  <c r="AZ47" i="2"/>
  <c r="AY47" i="2"/>
  <c r="AX47" i="2"/>
  <c r="AW47" i="2"/>
  <c r="AV47" i="2"/>
  <c r="AU47" i="2"/>
  <c r="AT47" i="2"/>
  <c r="AN47" i="2"/>
  <c r="AF47" i="2"/>
  <c r="X47" i="2"/>
  <c r="U47" i="2"/>
  <c r="T47" i="2"/>
  <c r="B47" i="2"/>
  <c r="FO46" i="2"/>
  <c r="FN46" i="2"/>
  <c r="FM46" i="2"/>
  <c r="FL46" i="2"/>
  <c r="FK46" i="2"/>
  <c r="FJ46" i="2"/>
  <c r="FI46" i="2"/>
  <c r="FH46" i="2"/>
  <c r="FG46" i="2"/>
  <c r="FF46" i="2"/>
  <c r="FE46" i="2"/>
  <c r="FD46" i="2"/>
  <c r="FC46" i="2"/>
  <c r="FB46" i="2"/>
  <c r="FA46" i="2"/>
  <c r="EZ46" i="2"/>
  <c r="EY46" i="2"/>
  <c r="EX46" i="2"/>
  <c r="EW46" i="2"/>
  <c r="EV46" i="2"/>
  <c r="EU46" i="2"/>
  <c r="ET46" i="2"/>
  <c r="ES46" i="2"/>
  <c r="ER46" i="2"/>
  <c r="EQ46" i="2"/>
  <c r="EP46" i="2"/>
  <c r="EO46" i="2"/>
  <c r="EN46" i="2"/>
  <c r="EM46" i="2"/>
  <c r="EL46" i="2"/>
  <c r="EK46" i="2"/>
  <c r="EJ46" i="2"/>
  <c r="EI46" i="2"/>
  <c r="EH46" i="2"/>
  <c r="EG46" i="2"/>
  <c r="EF46" i="2"/>
  <c r="EE46" i="2"/>
  <c r="ED46" i="2"/>
  <c r="EC46" i="2"/>
  <c r="EB46" i="2"/>
  <c r="EA46" i="2"/>
  <c r="DZ46" i="2"/>
  <c r="DY46" i="2"/>
  <c r="DX46" i="2"/>
  <c r="DW46" i="2"/>
  <c r="DV46" i="2"/>
  <c r="DU46" i="2"/>
  <c r="DT46" i="2"/>
  <c r="DS46" i="2"/>
  <c r="DR46" i="2"/>
  <c r="DQ46" i="2"/>
  <c r="DP46" i="2"/>
  <c r="DO46" i="2"/>
  <c r="DN46" i="2"/>
  <c r="DM46" i="2"/>
  <c r="DL46" i="2"/>
  <c r="DK46" i="2"/>
  <c r="DJ46" i="2"/>
  <c r="DI46" i="2"/>
  <c r="DH46" i="2"/>
  <c r="DG46" i="2"/>
  <c r="DF46" i="2"/>
  <c r="DE46" i="2"/>
  <c r="DD46" i="2"/>
  <c r="DC46" i="2"/>
  <c r="DB46" i="2"/>
  <c r="DA46" i="2"/>
  <c r="CZ46" i="2"/>
  <c r="CY46" i="2"/>
  <c r="CX46" i="2"/>
  <c r="CW46" i="2"/>
  <c r="CV46" i="2"/>
  <c r="CU46" i="2"/>
  <c r="CT46" i="2"/>
  <c r="CS46" i="2"/>
  <c r="CR46" i="2"/>
  <c r="CQ46" i="2"/>
  <c r="CP46" i="2"/>
  <c r="CO46" i="2"/>
  <c r="CN46" i="2"/>
  <c r="CM46" i="2"/>
  <c r="CL46" i="2"/>
  <c r="CK46" i="2"/>
  <c r="CJ46" i="2"/>
  <c r="CI46" i="2"/>
  <c r="CH46" i="2"/>
  <c r="CG46" i="2"/>
  <c r="CF46" i="2"/>
  <c r="CE46" i="2"/>
  <c r="CD46" i="2"/>
  <c r="CC46" i="2"/>
  <c r="CB46" i="2"/>
  <c r="CA46" i="2"/>
  <c r="BZ46" i="2"/>
  <c r="BY46" i="2"/>
  <c r="BX46" i="2"/>
  <c r="BW46" i="2"/>
  <c r="BV46" i="2"/>
  <c r="BU46" i="2"/>
  <c r="BT46" i="2"/>
  <c r="BS46" i="2"/>
  <c r="BR46" i="2"/>
  <c r="BQ46" i="2"/>
  <c r="BP46" i="2"/>
  <c r="BO46" i="2"/>
  <c r="BN46" i="2"/>
  <c r="BM46" i="2"/>
  <c r="BL46" i="2"/>
  <c r="BK46" i="2"/>
  <c r="BJ46" i="2"/>
  <c r="BI46" i="2"/>
  <c r="BH46" i="2"/>
  <c r="BG46" i="2"/>
  <c r="BF46" i="2"/>
  <c r="BE46" i="2"/>
  <c r="BD46" i="2"/>
  <c r="BC46" i="2"/>
  <c r="BB46" i="2"/>
  <c r="BA46" i="2"/>
  <c r="AZ46" i="2"/>
  <c r="AY46" i="2"/>
  <c r="AX46" i="2"/>
  <c r="AW46" i="2"/>
  <c r="AV46" i="2"/>
  <c r="AU46" i="2"/>
  <c r="AT46" i="2"/>
  <c r="AQ46" i="2"/>
  <c r="AP46" i="2"/>
  <c r="AM46" i="2"/>
  <c r="AL46" i="2"/>
  <c r="AI46" i="2"/>
  <c r="AH46" i="2"/>
  <c r="AE46" i="2"/>
  <c r="AD46" i="2"/>
  <c r="AA46" i="2"/>
  <c r="Z46" i="2"/>
  <c r="W46" i="2"/>
  <c r="V46" i="2"/>
  <c r="U46" i="2"/>
  <c r="AS46" i="2" s="1"/>
  <c r="T46" i="2"/>
  <c r="AR46" i="2" s="1"/>
  <c r="B46" i="2"/>
  <c r="FQ46" i="2" s="1"/>
  <c r="FQ45" i="2"/>
  <c r="FO45" i="2"/>
  <c r="FN45" i="2"/>
  <c r="FM45" i="2"/>
  <c r="FL45" i="2"/>
  <c r="FK45" i="2"/>
  <c r="FJ45" i="2"/>
  <c r="FI45" i="2"/>
  <c r="FH45" i="2"/>
  <c r="FG45" i="2"/>
  <c r="FF45" i="2"/>
  <c r="FE45" i="2"/>
  <c r="FD45" i="2"/>
  <c r="FC45" i="2"/>
  <c r="FB45" i="2"/>
  <c r="FA45" i="2"/>
  <c r="EZ45" i="2"/>
  <c r="EY45" i="2"/>
  <c r="EX45" i="2"/>
  <c r="EW45" i="2"/>
  <c r="EV45" i="2"/>
  <c r="EU45" i="2"/>
  <c r="ET45" i="2"/>
  <c r="ES45" i="2"/>
  <c r="ER45" i="2"/>
  <c r="EQ45" i="2"/>
  <c r="EP45" i="2"/>
  <c r="EO45" i="2"/>
  <c r="EN45" i="2"/>
  <c r="EM45" i="2"/>
  <c r="EL45" i="2"/>
  <c r="EK45" i="2"/>
  <c r="EJ45" i="2"/>
  <c r="EI45" i="2"/>
  <c r="EH45" i="2"/>
  <c r="EG45" i="2"/>
  <c r="EF45" i="2"/>
  <c r="EE45" i="2"/>
  <c r="ED45" i="2"/>
  <c r="EC45" i="2"/>
  <c r="EB45" i="2"/>
  <c r="EA45" i="2"/>
  <c r="DZ45" i="2"/>
  <c r="DY45" i="2"/>
  <c r="DX45" i="2"/>
  <c r="DW45" i="2"/>
  <c r="DV45" i="2"/>
  <c r="DU45" i="2"/>
  <c r="DT45" i="2"/>
  <c r="DS45" i="2"/>
  <c r="DR45" i="2"/>
  <c r="DQ45" i="2"/>
  <c r="DP45" i="2"/>
  <c r="DO45" i="2"/>
  <c r="DN45" i="2"/>
  <c r="DM45" i="2"/>
  <c r="DL45" i="2"/>
  <c r="DK45" i="2"/>
  <c r="DJ45" i="2"/>
  <c r="DI45" i="2"/>
  <c r="DH45" i="2"/>
  <c r="DG45" i="2"/>
  <c r="DF45" i="2"/>
  <c r="DE45" i="2"/>
  <c r="DD45" i="2"/>
  <c r="DC45" i="2"/>
  <c r="DB45" i="2"/>
  <c r="DA45" i="2"/>
  <c r="CZ45" i="2"/>
  <c r="CY45" i="2"/>
  <c r="CX45" i="2"/>
  <c r="CW45" i="2"/>
  <c r="CV45" i="2"/>
  <c r="CU45" i="2"/>
  <c r="CT45" i="2"/>
  <c r="CS45" i="2"/>
  <c r="CR45" i="2"/>
  <c r="CQ45" i="2"/>
  <c r="CP45" i="2"/>
  <c r="CO45" i="2"/>
  <c r="CN45" i="2"/>
  <c r="CM45" i="2"/>
  <c r="CL45" i="2"/>
  <c r="CK45" i="2"/>
  <c r="CJ45" i="2"/>
  <c r="CI45" i="2"/>
  <c r="CH45" i="2"/>
  <c r="CG45" i="2"/>
  <c r="CF45" i="2"/>
  <c r="CE45" i="2"/>
  <c r="CD45" i="2"/>
  <c r="CC45" i="2"/>
  <c r="CB45" i="2"/>
  <c r="CA45" i="2"/>
  <c r="BZ45" i="2"/>
  <c r="BY45" i="2"/>
  <c r="BX45" i="2"/>
  <c r="BW45" i="2"/>
  <c r="BV45" i="2"/>
  <c r="BU45" i="2"/>
  <c r="BT45" i="2"/>
  <c r="BS45" i="2"/>
  <c r="BR45" i="2"/>
  <c r="BQ45" i="2"/>
  <c r="BP45" i="2"/>
  <c r="BO45" i="2"/>
  <c r="BN45" i="2"/>
  <c r="BM45" i="2"/>
  <c r="BL45" i="2"/>
  <c r="BK45" i="2"/>
  <c r="BJ45" i="2"/>
  <c r="BI45" i="2"/>
  <c r="BH45" i="2"/>
  <c r="BG45" i="2"/>
  <c r="BF45" i="2"/>
  <c r="BE45" i="2"/>
  <c r="BD45" i="2"/>
  <c r="BC45" i="2"/>
  <c r="BB45" i="2"/>
  <c r="BA45" i="2"/>
  <c r="AZ45" i="2"/>
  <c r="AY45" i="2"/>
  <c r="AX45" i="2"/>
  <c r="AW45" i="2"/>
  <c r="AV45" i="2"/>
  <c r="AU45" i="2"/>
  <c r="AT45" i="2"/>
  <c r="AS45" i="2"/>
  <c r="AR45" i="2"/>
  <c r="AP45" i="2"/>
  <c r="AN45" i="2"/>
  <c r="AL45" i="2"/>
  <c r="AH45" i="2"/>
  <c r="AG45" i="2"/>
  <c r="AF45" i="2"/>
  <c r="AC45" i="2"/>
  <c r="AB45" i="2"/>
  <c r="Z45" i="2"/>
  <c r="X45" i="2"/>
  <c r="V45" i="2"/>
  <c r="U45" i="2"/>
  <c r="T45" i="2"/>
  <c r="AJ45" i="2" s="1"/>
  <c r="B45" i="2"/>
  <c r="FO44" i="2"/>
  <c r="FN44" i="2"/>
  <c r="FM44" i="2"/>
  <c r="FL44" i="2"/>
  <c r="FK44" i="2"/>
  <c r="FJ44" i="2"/>
  <c r="FI44" i="2"/>
  <c r="FH44" i="2"/>
  <c r="FG44" i="2"/>
  <c r="FF44" i="2"/>
  <c r="FE44" i="2"/>
  <c r="FD44" i="2"/>
  <c r="FC44" i="2"/>
  <c r="FB44" i="2"/>
  <c r="FA44" i="2"/>
  <c r="EZ44" i="2"/>
  <c r="EY44" i="2"/>
  <c r="EX44" i="2"/>
  <c r="EW44" i="2"/>
  <c r="EV44" i="2"/>
  <c r="EU44" i="2"/>
  <c r="ET44" i="2"/>
  <c r="ES44" i="2"/>
  <c r="ER44" i="2"/>
  <c r="EQ44" i="2"/>
  <c r="EP44" i="2"/>
  <c r="EO44" i="2"/>
  <c r="EN44" i="2"/>
  <c r="EM44" i="2"/>
  <c r="EL44" i="2"/>
  <c r="EK44" i="2"/>
  <c r="EJ44" i="2"/>
  <c r="EI44" i="2"/>
  <c r="EH44" i="2"/>
  <c r="EG44" i="2"/>
  <c r="EF44" i="2"/>
  <c r="EE44" i="2"/>
  <c r="ED44" i="2"/>
  <c r="EC44" i="2"/>
  <c r="EB44" i="2"/>
  <c r="EA44" i="2"/>
  <c r="DZ44" i="2"/>
  <c r="DY44" i="2"/>
  <c r="DX44" i="2"/>
  <c r="DW44" i="2"/>
  <c r="DV44" i="2"/>
  <c r="DU44" i="2"/>
  <c r="DT44" i="2"/>
  <c r="DS44" i="2"/>
  <c r="DR44" i="2"/>
  <c r="DQ44" i="2"/>
  <c r="DP44" i="2"/>
  <c r="DO44" i="2"/>
  <c r="DN44" i="2"/>
  <c r="DM44" i="2"/>
  <c r="DL44" i="2"/>
  <c r="DK44" i="2"/>
  <c r="DJ44" i="2"/>
  <c r="DI44" i="2"/>
  <c r="DH44" i="2"/>
  <c r="DG44" i="2"/>
  <c r="DF44" i="2"/>
  <c r="DE44" i="2"/>
  <c r="DD44" i="2"/>
  <c r="DC44" i="2"/>
  <c r="DB44" i="2"/>
  <c r="DA44" i="2"/>
  <c r="CZ44" i="2"/>
  <c r="CY44" i="2"/>
  <c r="CX44" i="2"/>
  <c r="CW44" i="2"/>
  <c r="CV44" i="2"/>
  <c r="CU44" i="2"/>
  <c r="CT44" i="2"/>
  <c r="CS44" i="2"/>
  <c r="CR44" i="2"/>
  <c r="CQ44" i="2"/>
  <c r="CP44" i="2"/>
  <c r="CO44" i="2"/>
  <c r="CN44" i="2"/>
  <c r="CM44" i="2"/>
  <c r="CL44" i="2"/>
  <c r="CK44" i="2"/>
  <c r="CJ44" i="2"/>
  <c r="CI44" i="2"/>
  <c r="CH44" i="2"/>
  <c r="CG44" i="2"/>
  <c r="CF44" i="2"/>
  <c r="CE44" i="2"/>
  <c r="CD44" i="2"/>
  <c r="CC44" i="2"/>
  <c r="CB44" i="2"/>
  <c r="CA44" i="2"/>
  <c r="BZ44" i="2"/>
  <c r="BY44" i="2"/>
  <c r="BX44" i="2"/>
  <c r="BW44" i="2"/>
  <c r="BV44" i="2"/>
  <c r="BU44" i="2"/>
  <c r="BT44" i="2"/>
  <c r="BS44" i="2"/>
  <c r="BR44" i="2"/>
  <c r="BQ44" i="2"/>
  <c r="BP44" i="2"/>
  <c r="BO44" i="2"/>
  <c r="BN44" i="2"/>
  <c r="BM44" i="2"/>
  <c r="BL44" i="2"/>
  <c r="BK44" i="2"/>
  <c r="BJ44" i="2"/>
  <c r="BI44" i="2"/>
  <c r="BH44" i="2"/>
  <c r="BG44" i="2"/>
  <c r="BF44" i="2"/>
  <c r="BE44" i="2"/>
  <c r="BD44" i="2"/>
  <c r="BC44" i="2"/>
  <c r="BB44" i="2"/>
  <c r="BA44" i="2"/>
  <c r="AZ44" i="2"/>
  <c r="AY44" i="2"/>
  <c r="AX44" i="2"/>
  <c r="AW44" i="2"/>
  <c r="AV44" i="2"/>
  <c r="AU44" i="2"/>
  <c r="AT44" i="2"/>
  <c r="AR44" i="2"/>
  <c r="AQ44" i="2"/>
  <c r="AP44" i="2"/>
  <c r="AM44" i="2"/>
  <c r="AL44" i="2"/>
  <c r="AJ44" i="2"/>
  <c r="AI44" i="2"/>
  <c r="AH44" i="2"/>
  <c r="AF44" i="2"/>
  <c r="AE44" i="2"/>
  <c r="AB44" i="2"/>
  <c r="AA44" i="2"/>
  <c r="Z44" i="2"/>
  <c r="W44" i="2"/>
  <c r="V44" i="2"/>
  <c r="U44" i="2"/>
  <c r="AS44" i="2" s="1"/>
  <c r="T44" i="2"/>
  <c r="AN44" i="2" s="1"/>
  <c r="S44" i="2"/>
  <c r="R44" i="2"/>
  <c r="Q44" i="2"/>
  <c r="O44" i="2"/>
  <c r="N44" i="2"/>
  <c r="L44" i="2"/>
  <c r="FQ44" i="2" s="1"/>
  <c r="FO43" i="2"/>
  <c r="FN43" i="2"/>
  <c r="FM43" i="2"/>
  <c r="FL43" i="2"/>
  <c r="FK43" i="2"/>
  <c r="FJ43" i="2"/>
  <c r="FI43" i="2"/>
  <c r="FH43" i="2"/>
  <c r="FG43" i="2"/>
  <c r="FF43" i="2"/>
  <c r="FE43" i="2"/>
  <c r="FD43" i="2"/>
  <c r="FC43" i="2"/>
  <c r="FB43" i="2"/>
  <c r="FA43" i="2"/>
  <c r="EZ43" i="2"/>
  <c r="EY43" i="2"/>
  <c r="EX43" i="2"/>
  <c r="EW43" i="2"/>
  <c r="EV43" i="2"/>
  <c r="EU43" i="2"/>
  <c r="ET43" i="2"/>
  <c r="ES43" i="2"/>
  <c r="ER43" i="2"/>
  <c r="EQ43" i="2"/>
  <c r="EP43" i="2"/>
  <c r="EO43" i="2"/>
  <c r="EN43" i="2"/>
  <c r="EM43" i="2"/>
  <c r="EL43" i="2"/>
  <c r="EK43" i="2"/>
  <c r="EJ43" i="2"/>
  <c r="EI43" i="2"/>
  <c r="EH43" i="2"/>
  <c r="EG43" i="2"/>
  <c r="EF43" i="2"/>
  <c r="EE43" i="2"/>
  <c r="ED43" i="2"/>
  <c r="EC43" i="2"/>
  <c r="EB43" i="2"/>
  <c r="EA43" i="2"/>
  <c r="DZ43" i="2"/>
  <c r="DY43" i="2"/>
  <c r="DX43" i="2"/>
  <c r="DW43" i="2"/>
  <c r="DV43" i="2"/>
  <c r="DU43" i="2"/>
  <c r="DT43" i="2"/>
  <c r="DS43" i="2"/>
  <c r="DR43" i="2"/>
  <c r="DQ43" i="2"/>
  <c r="DP43" i="2"/>
  <c r="DO43" i="2"/>
  <c r="DN43" i="2"/>
  <c r="DM43" i="2"/>
  <c r="DL43" i="2"/>
  <c r="DK43" i="2"/>
  <c r="DJ43" i="2"/>
  <c r="DI43" i="2"/>
  <c r="DH43" i="2"/>
  <c r="DG43" i="2"/>
  <c r="DF43" i="2"/>
  <c r="DE43" i="2"/>
  <c r="DD43" i="2"/>
  <c r="DC43" i="2"/>
  <c r="DB43" i="2"/>
  <c r="DA43" i="2"/>
  <c r="CZ43" i="2"/>
  <c r="CY43" i="2"/>
  <c r="CX43" i="2"/>
  <c r="CW43" i="2"/>
  <c r="CV43" i="2"/>
  <c r="CU43" i="2"/>
  <c r="CT43" i="2"/>
  <c r="CS43" i="2"/>
  <c r="CR43" i="2"/>
  <c r="CQ43" i="2"/>
  <c r="CP43" i="2"/>
  <c r="CO43" i="2"/>
  <c r="CN43" i="2"/>
  <c r="CM43" i="2"/>
  <c r="CL43" i="2"/>
  <c r="CK43" i="2"/>
  <c r="CJ43" i="2"/>
  <c r="CI43" i="2"/>
  <c r="CH43" i="2"/>
  <c r="CG43" i="2"/>
  <c r="CF43" i="2"/>
  <c r="CE43" i="2"/>
  <c r="CD43" i="2"/>
  <c r="CC43" i="2"/>
  <c r="CB43" i="2"/>
  <c r="CA43" i="2"/>
  <c r="BZ43" i="2"/>
  <c r="BY43" i="2"/>
  <c r="BX43" i="2"/>
  <c r="BW43" i="2"/>
  <c r="BV43" i="2"/>
  <c r="BU43" i="2"/>
  <c r="BT43" i="2"/>
  <c r="BS43" i="2"/>
  <c r="BR43" i="2"/>
  <c r="BQ43" i="2"/>
  <c r="BP43" i="2"/>
  <c r="BO43" i="2"/>
  <c r="BN43" i="2"/>
  <c r="BM43" i="2"/>
  <c r="BL43" i="2"/>
  <c r="BK43" i="2"/>
  <c r="BJ43" i="2"/>
  <c r="BI43" i="2"/>
  <c r="BH43" i="2"/>
  <c r="BG43" i="2"/>
  <c r="BF43" i="2"/>
  <c r="BE43" i="2"/>
  <c r="BD43" i="2"/>
  <c r="BC43" i="2"/>
  <c r="BB43" i="2"/>
  <c r="BA43" i="2"/>
  <c r="AZ43" i="2"/>
  <c r="AY43" i="2"/>
  <c r="AX43" i="2"/>
  <c r="AW43" i="2"/>
  <c r="AV43" i="2"/>
  <c r="AU43" i="2"/>
  <c r="AT43" i="2"/>
  <c r="AS43" i="2"/>
  <c r="AQ43" i="2"/>
  <c r="AP43" i="2"/>
  <c r="AM43" i="2"/>
  <c r="AL43" i="2"/>
  <c r="AH43" i="2"/>
  <c r="AG43" i="2"/>
  <c r="AD43" i="2"/>
  <c r="AC43" i="2"/>
  <c r="AA43" i="2"/>
  <c r="Z43" i="2"/>
  <c r="W43" i="2"/>
  <c r="V43" i="2"/>
  <c r="U43" i="2"/>
  <c r="AO43" i="2" s="1"/>
  <c r="T43" i="2"/>
  <c r="AR43" i="2" s="1"/>
  <c r="B43" i="2"/>
  <c r="FQ43" i="2" s="1"/>
  <c r="FO42" i="2"/>
  <c r="FN42" i="2"/>
  <c r="FM42" i="2"/>
  <c r="FL42" i="2"/>
  <c r="FK42" i="2"/>
  <c r="FJ42" i="2"/>
  <c r="FI42" i="2"/>
  <c r="FH42" i="2"/>
  <c r="FG42" i="2"/>
  <c r="FF42" i="2"/>
  <c r="FE42" i="2"/>
  <c r="FD42" i="2"/>
  <c r="FC42" i="2"/>
  <c r="FB42" i="2"/>
  <c r="FA42" i="2"/>
  <c r="EZ42" i="2"/>
  <c r="EY42" i="2"/>
  <c r="EX42" i="2"/>
  <c r="EW42" i="2"/>
  <c r="EV42" i="2"/>
  <c r="EU42" i="2"/>
  <c r="ET42" i="2"/>
  <c r="ES42" i="2"/>
  <c r="ER42" i="2"/>
  <c r="EQ42" i="2"/>
  <c r="EP42" i="2"/>
  <c r="EO42" i="2"/>
  <c r="EN42" i="2"/>
  <c r="EM42" i="2"/>
  <c r="EL42" i="2"/>
  <c r="EK42" i="2"/>
  <c r="EJ42" i="2"/>
  <c r="EI42" i="2"/>
  <c r="EH42" i="2"/>
  <c r="EG42" i="2"/>
  <c r="EF42" i="2"/>
  <c r="EE42" i="2"/>
  <c r="ED42" i="2"/>
  <c r="EC42" i="2"/>
  <c r="EB42" i="2"/>
  <c r="EA42" i="2"/>
  <c r="DZ42" i="2"/>
  <c r="DY42" i="2"/>
  <c r="DX42" i="2"/>
  <c r="DW42" i="2"/>
  <c r="DV42" i="2"/>
  <c r="DU42" i="2"/>
  <c r="DT42" i="2"/>
  <c r="DS42" i="2"/>
  <c r="DR42" i="2"/>
  <c r="DQ42" i="2"/>
  <c r="DP42" i="2"/>
  <c r="DO42" i="2"/>
  <c r="DN42" i="2"/>
  <c r="DM42" i="2"/>
  <c r="DL42" i="2"/>
  <c r="DK42" i="2"/>
  <c r="DJ42" i="2"/>
  <c r="DI42" i="2"/>
  <c r="DH42" i="2"/>
  <c r="DG42" i="2"/>
  <c r="DF42" i="2"/>
  <c r="DE42" i="2"/>
  <c r="DD42" i="2"/>
  <c r="DC42" i="2"/>
  <c r="DB42" i="2"/>
  <c r="DA42" i="2"/>
  <c r="CZ42" i="2"/>
  <c r="CY42" i="2"/>
  <c r="CX42" i="2"/>
  <c r="CW42" i="2"/>
  <c r="CV42" i="2"/>
  <c r="CU42" i="2"/>
  <c r="CT42" i="2"/>
  <c r="CS42" i="2"/>
  <c r="CR42" i="2"/>
  <c r="CQ42" i="2"/>
  <c r="CP42" i="2"/>
  <c r="CO42" i="2"/>
  <c r="CN42" i="2"/>
  <c r="CM42" i="2"/>
  <c r="CL42" i="2"/>
  <c r="CK42" i="2"/>
  <c r="CJ42" i="2"/>
  <c r="CI42" i="2"/>
  <c r="CH42" i="2"/>
  <c r="CG42" i="2"/>
  <c r="CF42" i="2"/>
  <c r="CE42" i="2"/>
  <c r="CD42" i="2"/>
  <c r="CC42" i="2"/>
  <c r="CB42" i="2"/>
  <c r="CA42" i="2"/>
  <c r="BZ42" i="2"/>
  <c r="BY42" i="2"/>
  <c r="BX42" i="2"/>
  <c r="BW42" i="2"/>
  <c r="BV42" i="2"/>
  <c r="BU42" i="2"/>
  <c r="BT42" i="2"/>
  <c r="BS42" i="2"/>
  <c r="BR42" i="2"/>
  <c r="BQ42" i="2"/>
  <c r="BP42" i="2"/>
  <c r="BO42" i="2"/>
  <c r="BN42" i="2"/>
  <c r="BM42" i="2"/>
  <c r="BL42" i="2"/>
  <c r="BK42" i="2"/>
  <c r="BJ42" i="2"/>
  <c r="BI42" i="2"/>
  <c r="BH42" i="2"/>
  <c r="BG42" i="2"/>
  <c r="BF42" i="2"/>
  <c r="BE42" i="2"/>
  <c r="BD42" i="2"/>
  <c r="BC42" i="2"/>
  <c r="BB42" i="2"/>
  <c r="BA42" i="2"/>
  <c r="AZ42" i="2"/>
  <c r="AY42" i="2"/>
  <c r="AX42" i="2"/>
  <c r="AW42" i="2"/>
  <c r="AV42" i="2"/>
  <c r="AU42" i="2"/>
  <c r="AT42" i="2"/>
  <c r="AS42" i="2"/>
  <c r="AR42" i="2"/>
  <c r="AN42" i="2"/>
  <c r="AM42" i="2"/>
  <c r="AI42" i="2"/>
  <c r="AG42" i="2"/>
  <c r="AF42" i="2"/>
  <c r="AC42" i="2"/>
  <c r="AB42" i="2"/>
  <c r="X42" i="2"/>
  <c r="W42" i="2"/>
  <c r="U42" i="2"/>
  <c r="AO42" i="2" s="1"/>
  <c r="T42" i="2"/>
  <c r="B42" i="2"/>
  <c r="FQ42" i="2" s="1"/>
  <c r="FO41" i="2"/>
  <c r="FN41" i="2"/>
  <c r="FM41" i="2"/>
  <c r="FL41" i="2"/>
  <c r="FK41" i="2"/>
  <c r="FJ41" i="2"/>
  <c r="FI41" i="2"/>
  <c r="FH41" i="2"/>
  <c r="FG41" i="2"/>
  <c r="FF41" i="2"/>
  <c r="FE41" i="2"/>
  <c r="FD41" i="2"/>
  <c r="FC41" i="2"/>
  <c r="FB41" i="2"/>
  <c r="FA41" i="2"/>
  <c r="EZ41" i="2"/>
  <c r="EY41" i="2"/>
  <c r="EX41" i="2"/>
  <c r="EW41" i="2"/>
  <c r="EV41" i="2"/>
  <c r="EU41" i="2"/>
  <c r="ET41" i="2"/>
  <c r="ES41" i="2"/>
  <c r="ER41" i="2"/>
  <c r="EQ41" i="2"/>
  <c r="EP41" i="2"/>
  <c r="EO41" i="2"/>
  <c r="EN41" i="2"/>
  <c r="EM41" i="2"/>
  <c r="EL41" i="2"/>
  <c r="EK41" i="2"/>
  <c r="EJ41" i="2"/>
  <c r="EI41" i="2"/>
  <c r="EH41" i="2"/>
  <c r="EG41" i="2"/>
  <c r="EF41" i="2"/>
  <c r="EE41" i="2"/>
  <c r="ED41" i="2"/>
  <c r="EC41" i="2"/>
  <c r="EB41" i="2"/>
  <c r="EA41" i="2"/>
  <c r="DZ41" i="2"/>
  <c r="DY41" i="2"/>
  <c r="DX41" i="2"/>
  <c r="DW41" i="2"/>
  <c r="DV41" i="2"/>
  <c r="DU41" i="2"/>
  <c r="DT41" i="2"/>
  <c r="DS41" i="2"/>
  <c r="DR41" i="2"/>
  <c r="DQ41" i="2"/>
  <c r="DP41" i="2"/>
  <c r="DO41" i="2"/>
  <c r="DN41" i="2"/>
  <c r="DM41" i="2"/>
  <c r="DL41" i="2"/>
  <c r="DK41" i="2"/>
  <c r="DJ41" i="2"/>
  <c r="DI41" i="2"/>
  <c r="DH41" i="2"/>
  <c r="DG41" i="2"/>
  <c r="DF41" i="2"/>
  <c r="DE41" i="2"/>
  <c r="DD41" i="2"/>
  <c r="DC41" i="2"/>
  <c r="DB41" i="2"/>
  <c r="DA41" i="2"/>
  <c r="CZ41" i="2"/>
  <c r="CY41" i="2"/>
  <c r="CX41" i="2"/>
  <c r="CW41" i="2"/>
  <c r="CV41" i="2"/>
  <c r="CU41" i="2"/>
  <c r="CT41" i="2"/>
  <c r="CS41" i="2"/>
  <c r="CR41" i="2"/>
  <c r="CQ41" i="2"/>
  <c r="CP41" i="2"/>
  <c r="CO41" i="2"/>
  <c r="CN41" i="2"/>
  <c r="CM41" i="2"/>
  <c r="CL41" i="2"/>
  <c r="CK41" i="2"/>
  <c r="CJ41" i="2"/>
  <c r="CI41" i="2"/>
  <c r="CH41" i="2"/>
  <c r="CG41" i="2"/>
  <c r="CF41" i="2"/>
  <c r="CE41" i="2"/>
  <c r="CD41" i="2"/>
  <c r="CC41" i="2"/>
  <c r="CB41" i="2"/>
  <c r="CA41" i="2"/>
  <c r="BZ41" i="2"/>
  <c r="BY41" i="2"/>
  <c r="BX41" i="2"/>
  <c r="BW41" i="2"/>
  <c r="BV41" i="2"/>
  <c r="BU41" i="2"/>
  <c r="BT41" i="2"/>
  <c r="BS41" i="2"/>
  <c r="BR41" i="2"/>
  <c r="BQ41" i="2"/>
  <c r="BP41" i="2"/>
  <c r="BO41" i="2"/>
  <c r="BN41" i="2"/>
  <c r="BM41" i="2"/>
  <c r="BL41" i="2"/>
  <c r="BK41" i="2"/>
  <c r="BJ41" i="2"/>
  <c r="BI41" i="2"/>
  <c r="BH41" i="2"/>
  <c r="BG41" i="2"/>
  <c r="BF41" i="2"/>
  <c r="BE41" i="2"/>
  <c r="BD41" i="2"/>
  <c r="BC41" i="2"/>
  <c r="BB41" i="2"/>
  <c r="BA41" i="2"/>
  <c r="AZ41" i="2"/>
  <c r="AY41" i="2"/>
  <c r="AX41" i="2"/>
  <c r="AW41" i="2"/>
  <c r="AV41" i="2"/>
  <c r="AU41" i="2"/>
  <c r="AT41" i="2"/>
  <c r="AQ41" i="2"/>
  <c r="AP41" i="2"/>
  <c r="AL41" i="2"/>
  <c r="AH41" i="2"/>
  <c r="AG41" i="2"/>
  <c r="AE41" i="2"/>
  <c r="AD41" i="2"/>
  <c r="AA41" i="2"/>
  <c r="Z41" i="2"/>
  <c r="V41" i="2"/>
  <c r="U41" i="2"/>
  <c r="T41" i="2"/>
  <c r="AR41" i="2" s="1"/>
  <c r="B41" i="2"/>
  <c r="FQ41" i="2" s="1"/>
  <c r="FQ40" i="2"/>
  <c r="FO40" i="2"/>
  <c r="FN40" i="2"/>
  <c r="FM40" i="2"/>
  <c r="FL40" i="2"/>
  <c r="FK40" i="2"/>
  <c r="FJ40" i="2"/>
  <c r="FI40" i="2"/>
  <c r="FH40" i="2"/>
  <c r="FG40" i="2"/>
  <c r="FF40" i="2"/>
  <c r="FE40" i="2"/>
  <c r="FD40" i="2"/>
  <c r="FC40" i="2"/>
  <c r="FB40" i="2"/>
  <c r="FA40" i="2"/>
  <c r="EZ40" i="2"/>
  <c r="EY40" i="2"/>
  <c r="EX40" i="2"/>
  <c r="EW40" i="2"/>
  <c r="EV40" i="2"/>
  <c r="EU40" i="2"/>
  <c r="ET40" i="2"/>
  <c r="ES40" i="2"/>
  <c r="ER40" i="2"/>
  <c r="EQ40" i="2"/>
  <c r="EP40" i="2"/>
  <c r="EO40" i="2"/>
  <c r="EN40" i="2"/>
  <c r="EM40" i="2"/>
  <c r="EL40" i="2"/>
  <c r="EK40" i="2"/>
  <c r="EJ40" i="2"/>
  <c r="EI40" i="2"/>
  <c r="EH40" i="2"/>
  <c r="EG40" i="2"/>
  <c r="EF40" i="2"/>
  <c r="EE40" i="2"/>
  <c r="ED40" i="2"/>
  <c r="EC40" i="2"/>
  <c r="EB40" i="2"/>
  <c r="EA40" i="2"/>
  <c r="DZ40" i="2"/>
  <c r="DY40" i="2"/>
  <c r="DX40" i="2"/>
  <c r="DW40" i="2"/>
  <c r="DV40" i="2"/>
  <c r="DU40" i="2"/>
  <c r="DT40" i="2"/>
  <c r="DS40" i="2"/>
  <c r="DR40" i="2"/>
  <c r="DQ40" i="2"/>
  <c r="DP40" i="2"/>
  <c r="DO40" i="2"/>
  <c r="DN40" i="2"/>
  <c r="DM40" i="2"/>
  <c r="DL40" i="2"/>
  <c r="DK40" i="2"/>
  <c r="DJ40" i="2"/>
  <c r="DI40" i="2"/>
  <c r="DH40" i="2"/>
  <c r="DG40" i="2"/>
  <c r="DF40" i="2"/>
  <c r="DE40" i="2"/>
  <c r="DD40" i="2"/>
  <c r="DC40" i="2"/>
  <c r="DB40" i="2"/>
  <c r="DA40" i="2"/>
  <c r="CZ40" i="2"/>
  <c r="CY40" i="2"/>
  <c r="CX40" i="2"/>
  <c r="CW40" i="2"/>
  <c r="CV40" i="2"/>
  <c r="CU40" i="2"/>
  <c r="CT40" i="2"/>
  <c r="CS40" i="2"/>
  <c r="CR40" i="2"/>
  <c r="CQ40" i="2"/>
  <c r="CP40" i="2"/>
  <c r="CO40" i="2"/>
  <c r="CN40" i="2"/>
  <c r="CM40" i="2"/>
  <c r="CL40" i="2"/>
  <c r="CK40" i="2"/>
  <c r="CJ40" i="2"/>
  <c r="CI40" i="2"/>
  <c r="CH40" i="2"/>
  <c r="CG40" i="2"/>
  <c r="CF40" i="2"/>
  <c r="CE40" i="2"/>
  <c r="CD40" i="2"/>
  <c r="CC40" i="2"/>
  <c r="CB40" i="2"/>
  <c r="CA40" i="2"/>
  <c r="BZ40" i="2"/>
  <c r="BY40" i="2"/>
  <c r="BX40" i="2"/>
  <c r="BW40" i="2"/>
  <c r="BV40" i="2"/>
  <c r="BU40" i="2"/>
  <c r="BT40" i="2"/>
  <c r="BS40" i="2"/>
  <c r="BR40" i="2"/>
  <c r="BQ40" i="2"/>
  <c r="BP40" i="2"/>
  <c r="BO40" i="2"/>
  <c r="BN40" i="2"/>
  <c r="BM40" i="2"/>
  <c r="BL40" i="2"/>
  <c r="BK40" i="2"/>
  <c r="BJ40" i="2"/>
  <c r="BI40" i="2"/>
  <c r="BH40" i="2"/>
  <c r="BG40" i="2"/>
  <c r="BF40" i="2"/>
  <c r="BE40" i="2"/>
  <c r="BD40" i="2"/>
  <c r="BC40" i="2"/>
  <c r="BB40" i="2"/>
  <c r="BA40" i="2"/>
  <c r="AZ40" i="2"/>
  <c r="AY40" i="2"/>
  <c r="AX40" i="2"/>
  <c r="AW40" i="2"/>
  <c r="AV40" i="2"/>
  <c r="AU40" i="2"/>
  <c r="AT40" i="2"/>
  <c r="AR40" i="2"/>
  <c r="AF40" i="2"/>
  <c r="AB40" i="2"/>
  <c r="U40" i="2"/>
  <c r="T40" i="2"/>
  <c r="B40" i="2"/>
  <c r="FO39" i="2"/>
  <c r="FN39" i="2"/>
  <c r="FM39" i="2"/>
  <c r="FL39" i="2"/>
  <c r="FK39" i="2"/>
  <c r="FJ39" i="2"/>
  <c r="FI39" i="2"/>
  <c r="FH39" i="2"/>
  <c r="FG39" i="2"/>
  <c r="FF39" i="2"/>
  <c r="FE39" i="2"/>
  <c r="FD39" i="2"/>
  <c r="FC39" i="2"/>
  <c r="FB39" i="2"/>
  <c r="FA39" i="2"/>
  <c r="EZ39" i="2"/>
  <c r="EY39" i="2"/>
  <c r="EX39" i="2"/>
  <c r="EW39" i="2"/>
  <c r="EV39" i="2"/>
  <c r="EU39" i="2"/>
  <c r="ET39" i="2"/>
  <c r="ES39" i="2"/>
  <c r="ER39" i="2"/>
  <c r="EQ39" i="2"/>
  <c r="EP39" i="2"/>
  <c r="EO39" i="2"/>
  <c r="EN39" i="2"/>
  <c r="EM39" i="2"/>
  <c r="EL39" i="2"/>
  <c r="EK39" i="2"/>
  <c r="EJ39" i="2"/>
  <c r="EI39" i="2"/>
  <c r="EH39" i="2"/>
  <c r="EG39" i="2"/>
  <c r="EF39" i="2"/>
  <c r="EE39" i="2"/>
  <c r="ED39" i="2"/>
  <c r="EC39" i="2"/>
  <c r="EB39" i="2"/>
  <c r="EA39" i="2"/>
  <c r="DZ39" i="2"/>
  <c r="DY39" i="2"/>
  <c r="DX39" i="2"/>
  <c r="DW39" i="2"/>
  <c r="DV39" i="2"/>
  <c r="DU39" i="2"/>
  <c r="DT39" i="2"/>
  <c r="DS39" i="2"/>
  <c r="DR39" i="2"/>
  <c r="DQ39" i="2"/>
  <c r="DP39" i="2"/>
  <c r="DO39" i="2"/>
  <c r="DN39" i="2"/>
  <c r="DM39" i="2"/>
  <c r="DL39" i="2"/>
  <c r="DK39" i="2"/>
  <c r="DJ39" i="2"/>
  <c r="DI39" i="2"/>
  <c r="DH39" i="2"/>
  <c r="DG39" i="2"/>
  <c r="DF39" i="2"/>
  <c r="DE39" i="2"/>
  <c r="DD39" i="2"/>
  <c r="DC39" i="2"/>
  <c r="DB39" i="2"/>
  <c r="DA39" i="2"/>
  <c r="CZ39" i="2"/>
  <c r="CY39" i="2"/>
  <c r="CX39" i="2"/>
  <c r="CW39" i="2"/>
  <c r="CV39" i="2"/>
  <c r="CU39" i="2"/>
  <c r="CT39" i="2"/>
  <c r="CS39" i="2"/>
  <c r="CR39" i="2"/>
  <c r="CQ39" i="2"/>
  <c r="CP39" i="2"/>
  <c r="CO39" i="2"/>
  <c r="CN39" i="2"/>
  <c r="CM39" i="2"/>
  <c r="CL39" i="2"/>
  <c r="CK39" i="2"/>
  <c r="CJ39" i="2"/>
  <c r="CI39" i="2"/>
  <c r="CH39" i="2"/>
  <c r="CG39" i="2"/>
  <c r="CF39" i="2"/>
  <c r="CE39" i="2"/>
  <c r="CD39" i="2"/>
  <c r="CC39" i="2"/>
  <c r="CB39" i="2"/>
  <c r="CA39" i="2"/>
  <c r="BZ39" i="2"/>
  <c r="BY39" i="2"/>
  <c r="BX39" i="2"/>
  <c r="BW39" i="2"/>
  <c r="BV39" i="2"/>
  <c r="BU39" i="2"/>
  <c r="BT39" i="2"/>
  <c r="BS39" i="2"/>
  <c r="BR39" i="2"/>
  <c r="BQ39" i="2"/>
  <c r="BP39" i="2"/>
  <c r="BO39" i="2"/>
  <c r="BN39" i="2"/>
  <c r="BM39" i="2"/>
  <c r="BL39" i="2"/>
  <c r="BK39" i="2"/>
  <c r="BJ39" i="2"/>
  <c r="BI39" i="2"/>
  <c r="BH39" i="2"/>
  <c r="BG39" i="2"/>
  <c r="BF39" i="2"/>
  <c r="BE39" i="2"/>
  <c r="BD39" i="2"/>
  <c r="BC39" i="2"/>
  <c r="BB39" i="2"/>
  <c r="BA39" i="2"/>
  <c r="AZ39" i="2"/>
  <c r="AY39" i="2"/>
  <c r="AX39" i="2"/>
  <c r="AW39" i="2"/>
  <c r="AV39" i="2"/>
  <c r="AU39" i="2"/>
  <c r="AT39" i="2"/>
  <c r="AP39" i="2"/>
  <c r="AL39" i="2"/>
  <c r="AH39" i="2"/>
  <c r="AD39" i="2"/>
  <c r="Z39" i="2"/>
  <c r="V39" i="2"/>
  <c r="U39" i="2"/>
  <c r="T39" i="2"/>
  <c r="AR39" i="2" s="1"/>
  <c r="B39" i="2"/>
  <c r="FQ39" i="2" s="1"/>
  <c r="FO38" i="2"/>
  <c r="FN38" i="2"/>
  <c r="FM38" i="2"/>
  <c r="FL38" i="2"/>
  <c r="FK38" i="2"/>
  <c r="FJ38" i="2"/>
  <c r="FI38" i="2"/>
  <c r="FH38" i="2"/>
  <c r="FG38" i="2"/>
  <c r="FF38" i="2"/>
  <c r="FE38" i="2"/>
  <c r="FD38" i="2"/>
  <c r="FC38" i="2"/>
  <c r="FB38" i="2"/>
  <c r="FA38" i="2"/>
  <c r="EZ38" i="2"/>
  <c r="EY38" i="2"/>
  <c r="EX38" i="2"/>
  <c r="EW38" i="2"/>
  <c r="EV38" i="2"/>
  <c r="EU38" i="2"/>
  <c r="ET38" i="2"/>
  <c r="ES38" i="2"/>
  <c r="ER38" i="2"/>
  <c r="EQ38" i="2"/>
  <c r="EP38" i="2"/>
  <c r="EO38" i="2"/>
  <c r="EN38" i="2"/>
  <c r="EM38" i="2"/>
  <c r="EL38" i="2"/>
  <c r="EK38" i="2"/>
  <c r="EJ38" i="2"/>
  <c r="EI38" i="2"/>
  <c r="EH38" i="2"/>
  <c r="EG38" i="2"/>
  <c r="EF38" i="2"/>
  <c r="EE38" i="2"/>
  <c r="ED38" i="2"/>
  <c r="EC38" i="2"/>
  <c r="EB38" i="2"/>
  <c r="EA38" i="2"/>
  <c r="DZ38" i="2"/>
  <c r="DY38" i="2"/>
  <c r="DX38" i="2"/>
  <c r="DW38" i="2"/>
  <c r="DV38" i="2"/>
  <c r="DU38" i="2"/>
  <c r="DT38" i="2"/>
  <c r="DS38" i="2"/>
  <c r="DR38" i="2"/>
  <c r="DQ38" i="2"/>
  <c r="DP38" i="2"/>
  <c r="DO38" i="2"/>
  <c r="DN38" i="2"/>
  <c r="DM38" i="2"/>
  <c r="DL38" i="2"/>
  <c r="DK38" i="2"/>
  <c r="DJ38" i="2"/>
  <c r="DI38" i="2"/>
  <c r="DH38" i="2"/>
  <c r="DG38" i="2"/>
  <c r="DF38" i="2"/>
  <c r="DE38" i="2"/>
  <c r="DD38" i="2"/>
  <c r="DC38" i="2"/>
  <c r="DB38" i="2"/>
  <c r="DA38" i="2"/>
  <c r="CZ38" i="2"/>
  <c r="CY38" i="2"/>
  <c r="CX38" i="2"/>
  <c r="CW38" i="2"/>
  <c r="CV38" i="2"/>
  <c r="CU38" i="2"/>
  <c r="CT38" i="2"/>
  <c r="CS38" i="2"/>
  <c r="CR38" i="2"/>
  <c r="CQ38" i="2"/>
  <c r="CP38" i="2"/>
  <c r="CO38" i="2"/>
  <c r="CN38" i="2"/>
  <c r="CM38" i="2"/>
  <c r="CL38" i="2"/>
  <c r="CK38" i="2"/>
  <c r="CJ38" i="2"/>
  <c r="CI38" i="2"/>
  <c r="CH38" i="2"/>
  <c r="CG38" i="2"/>
  <c r="CF38" i="2"/>
  <c r="CE38" i="2"/>
  <c r="CD38" i="2"/>
  <c r="CC38" i="2"/>
  <c r="CB38" i="2"/>
  <c r="CA38" i="2"/>
  <c r="BZ38" i="2"/>
  <c r="BY38" i="2"/>
  <c r="BX38" i="2"/>
  <c r="BW38" i="2"/>
  <c r="BV38" i="2"/>
  <c r="BU38" i="2"/>
  <c r="BT38" i="2"/>
  <c r="BS38" i="2"/>
  <c r="BR38" i="2"/>
  <c r="BQ38" i="2"/>
  <c r="BP38" i="2"/>
  <c r="BO38" i="2"/>
  <c r="BN38" i="2"/>
  <c r="BM38" i="2"/>
  <c r="BL38" i="2"/>
  <c r="BK38" i="2"/>
  <c r="BJ38" i="2"/>
  <c r="BI38" i="2"/>
  <c r="BH38" i="2"/>
  <c r="BG38" i="2"/>
  <c r="BF38" i="2"/>
  <c r="BE38" i="2"/>
  <c r="BD38" i="2"/>
  <c r="BC38" i="2"/>
  <c r="BB38" i="2"/>
  <c r="BA38" i="2"/>
  <c r="AZ38" i="2"/>
  <c r="AY38" i="2"/>
  <c r="AX38" i="2"/>
  <c r="AW38" i="2"/>
  <c r="AV38" i="2"/>
  <c r="AU38" i="2"/>
  <c r="AT38" i="2"/>
  <c r="AO38" i="2"/>
  <c r="AK38" i="2"/>
  <c r="AJ38" i="2"/>
  <c r="AE38" i="2"/>
  <c r="AA38" i="2"/>
  <c r="Y38" i="2"/>
  <c r="U38" i="2"/>
  <c r="T38" i="2"/>
  <c r="B38" i="2"/>
  <c r="FQ38" i="2" s="1"/>
  <c r="FO37" i="2"/>
  <c r="FN37" i="2"/>
  <c r="FM37" i="2"/>
  <c r="FL37" i="2"/>
  <c r="FK37" i="2"/>
  <c r="FJ37" i="2"/>
  <c r="FI37" i="2"/>
  <c r="FH37" i="2"/>
  <c r="FG37" i="2"/>
  <c r="FF37" i="2"/>
  <c r="FE37" i="2"/>
  <c r="FD37" i="2"/>
  <c r="FC37" i="2"/>
  <c r="FB37" i="2"/>
  <c r="FA37" i="2"/>
  <c r="EZ37" i="2"/>
  <c r="EY37" i="2"/>
  <c r="EX37" i="2"/>
  <c r="EW37" i="2"/>
  <c r="EV37" i="2"/>
  <c r="EU37" i="2"/>
  <c r="ET37" i="2"/>
  <c r="ES37" i="2"/>
  <c r="ER37" i="2"/>
  <c r="EQ37" i="2"/>
  <c r="EP37" i="2"/>
  <c r="EO37" i="2"/>
  <c r="EN37" i="2"/>
  <c r="EM37" i="2"/>
  <c r="EL37" i="2"/>
  <c r="EK37" i="2"/>
  <c r="EJ37" i="2"/>
  <c r="EI37" i="2"/>
  <c r="EH37" i="2"/>
  <c r="EG37" i="2"/>
  <c r="EF37" i="2"/>
  <c r="EE37" i="2"/>
  <c r="ED37" i="2"/>
  <c r="EC37" i="2"/>
  <c r="EB37" i="2"/>
  <c r="EA37" i="2"/>
  <c r="DZ37" i="2"/>
  <c r="DY37" i="2"/>
  <c r="DX37" i="2"/>
  <c r="DW37" i="2"/>
  <c r="DV37" i="2"/>
  <c r="DU37" i="2"/>
  <c r="DT37" i="2"/>
  <c r="DS37" i="2"/>
  <c r="DR37" i="2"/>
  <c r="DQ37" i="2"/>
  <c r="DP37" i="2"/>
  <c r="DO37" i="2"/>
  <c r="DN37" i="2"/>
  <c r="DM37" i="2"/>
  <c r="DL37" i="2"/>
  <c r="DK37" i="2"/>
  <c r="DJ37" i="2"/>
  <c r="DI37" i="2"/>
  <c r="DH37" i="2"/>
  <c r="DG37" i="2"/>
  <c r="DF37" i="2"/>
  <c r="DE37" i="2"/>
  <c r="DD37" i="2"/>
  <c r="DC37" i="2"/>
  <c r="DB37" i="2"/>
  <c r="DA37" i="2"/>
  <c r="CZ37" i="2"/>
  <c r="CY37" i="2"/>
  <c r="CX37" i="2"/>
  <c r="CW37" i="2"/>
  <c r="CV37" i="2"/>
  <c r="CU37" i="2"/>
  <c r="CT37" i="2"/>
  <c r="CS37" i="2"/>
  <c r="CR37" i="2"/>
  <c r="CQ37" i="2"/>
  <c r="CP37" i="2"/>
  <c r="CO37" i="2"/>
  <c r="CN37" i="2"/>
  <c r="CM37" i="2"/>
  <c r="CL37" i="2"/>
  <c r="CK37" i="2"/>
  <c r="CJ37" i="2"/>
  <c r="CI37" i="2"/>
  <c r="CH37" i="2"/>
  <c r="CG37" i="2"/>
  <c r="CF37" i="2"/>
  <c r="CE37" i="2"/>
  <c r="CD37" i="2"/>
  <c r="CC37" i="2"/>
  <c r="CB37" i="2"/>
  <c r="CA37" i="2"/>
  <c r="BZ37" i="2"/>
  <c r="BY37" i="2"/>
  <c r="BX37" i="2"/>
  <c r="BW37" i="2"/>
  <c r="BV37" i="2"/>
  <c r="BU37" i="2"/>
  <c r="BT37" i="2"/>
  <c r="BS37" i="2"/>
  <c r="BR37" i="2"/>
  <c r="BQ37" i="2"/>
  <c r="BP37" i="2"/>
  <c r="BO37" i="2"/>
  <c r="BN37" i="2"/>
  <c r="BM37" i="2"/>
  <c r="BL37" i="2"/>
  <c r="BK37" i="2"/>
  <c r="BJ37" i="2"/>
  <c r="BI37" i="2"/>
  <c r="BH37" i="2"/>
  <c r="BG37" i="2"/>
  <c r="BF37" i="2"/>
  <c r="BE37" i="2"/>
  <c r="BD37" i="2"/>
  <c r="BC37" i="2"/>
  <c r="BB37" i="2"/>
  <c r="BA37" i="2"/>
  <c r="AZ37" i="2"/>
  <c r="AY37" i="2"/>
  <c r="AX37" i="2"/>
  <c r="AW37" i="2"/>
  <c r="AV37" i="2"/>
  <c r="AU37" i="2"/>
  <c r="AT37" i="2"/>
  <c r="AS37" i="2"/>
  <c r="AQ37" i="2"/>
  <c r="AP37" i="2"/>
  <c r="AO37" i="2"/>
  <c r="AM37" i="2"/>
  <c r="AL37" i="2"/>
  <c r="AI37" i="2"/>
  <c r="AH37" i="2"/>
  <c r="AG37" i="2"/>
  <c r="AD37" i="2"/>
  <c r="AC37" i="2"/>
  <c r="AA37" i="2"/>
  <c r="Z37" i="2"/>
  <c r="Y37" i="2"/>
  <c r="W37" i="2"/>
  <c r="V37" i="2"/>
  <c r="U37" i="2"/>
  <c r="AK37" i="2" s="1"/>
  <c r="T37" i="2"/>
  <c r="AR37" i="2" s="1"/>
  <c r="S37" i="2"/>
  <c r="R37" i="2"/>
  <c r="Q37" i="2"/>
  <c r="O37" i="2"/>
  <c r="N37" i="2"/>
  <c r="L37" i="2"/>
  <c r="FQ36" i="2"/>
  <c r="FO36" i="2"/>
  <c r="FN36" i="2"/>
  <c r="FM36" i="2"/>
  <c r="FL36" i="2"/>
  <c r="FK36" i="2"/>
  <c r="FJ36" i="2"/>
  <c r="FI36" i="2"/>
  <c r="FH36" i="2"/>
  <c r="FG36" i="2"/>
  <c r="FF36" i="2"/>
  <c r="FE36" i="2"/>
  <c r="FD36" i="2"/>
  <c r="FC36" i="2"/>
  <c r="FB36" i="2"/>
  <c r="FA36" i="2"/>
  <c r="EZ36" i="2"/>
  <c r="EY36" i="2"/>
  <c r="EX36" i="2"/>
  <c r="EW36" i="2"/>
  <c r="EV36" i="2"/>
  <c r="EU36" i="2"/>
  <c r="ET36" i="2"/>
  <c r="ES36" i="2"/>
  <c r="ER36" i="2"/>
  <c r="EQ36" i="2"/>
  <c r="EP36" i="2"/>
  <c r="EO36" i="2"/>
  <c r="EN36" i="2"/>
  <c r="EM36" i="2"/>
  <c r="EL36" i="2"/>
  <c r="EK36" i="2"/>
  <c r="EJ36" i="2"/>
  <c r="EI36" i="2"/>
  <c r="EH36" i="2"/>
  <c r="EG36" i="2"/>
  <c r="EF36" i="2"/>
  <c r="EE36" i="2"/>
  <c r="ED36" i="2"/>
  <c r="EC36" i="2"/>
  <c r="EB36" i="2"/>
  <c r="EA36" i="2"/>
  <c r="DZ36" i="2"/>
  <c r="DY36" i="2"/>
  <c r="DX36" i="2"/>
  <c r="DW36" i="2"/>
  <c r="DV36" i="2"/>
  <c r="DU36" i="2"/>
  <c r="DT36" i="2"/>
  <c r="DS36" i="2"/>
  <c r="DR36" i="2"/>
  <c r="DQ36" i="2"/>
  <c r="DP36" i="2"/>
  <c r="DO36" i="2"/>
  <c r="DN36" i="2"/>
  <c r="DM36" i="2"/>
  <c r="DL36" i="2"/>
  <c r="DK36" i="2"/>
  <c r="DJ36" i="2"/>
  <c r="DI36" i="2"/>
  <c r="DH36" i="2"/>
  <c r="DG36" i="2"/>
  <c r="DF36" i="2"/>
  <c r="DE36" i="2"/>
  <c r="DD36" i="2"/>
  <c r="DC36" i="2"/>
  <c r="DB36" i="2"/>
  <c r="DA36" i="2"/>
  <c r="CZ36" i="2"/>
  <c r="CY36" i="2"/>
  <c r="CX36" i="2"/>
  <c r="CW36" i="2"/>
  <c r="CV36" i="2"/>
  <c r="CU36" i="2"/>
  <c r="CT36" i="2"/>
  <c r="CS36" i="2"/>
  <c r="CR36" i="2"/>
  <c r="CQ36" i="2"/>
  <c r="CP36" i="2"/>
  <c r="CO36" i="2"/>
  <c r="CN36" i="2"/>
  <c r="CM36" i="2"/>
  <c r="CL36" i="2"/>
  <c r="CK36" i="2"/>
  <c r="CJ36" i="2"/>
  <c r="CI36" i="2"/>
  <c r="CH36" i="2"/>
  <c r="CG36" i="2"/>
  <c r="CF36" i="2"/>
  <c r="CE36" i="2"/>
  <c r="CD36" i="2"/>
  <c r="CC36" i="2"/>
  <c r="CB36" i="2"/>
  <c r="CA36" i="2"/>
  <c r="BZ36" i="2"/>
  <c r="BY36" i="2"/>
  <c r="BX36" i="2"/>
  <c r="BW36" i="2"/>
  <c r="BV36" i="2"/>
  <c r="BU36" i="2"/>
  <c r="BT36" i="2"/>
  <c r="BS36" i="2"/>
  <c r="BR36" i="2"/>
  <c r="BQ36" i="2"/>
  <c r="BP36" i="2"/>
  <c r="BO36" i="2"/>
  <c r="BN36" i="2"/>
  <c r="BM36" i="2"/>
  <c r="BL36" i="2"/>
  <c r="BK36" i="2"/>
  <c r="BJ36" i="2"/>
  <c r="BI36" i="2"/>
  <c r="BH36" i="2"/>
  <c r="BG36" i="2"/>
  <c r="BF36" i="2"/>
  <c r="BE36" i="2"/>
  <c r="BD36" i="2"/>
  <c r="BC36" i="2"/>
  <c r="BB36" i="2"/>
  <c r="BA36" i="2"/>
  <c r="AZ36" i="2"/>
  <c r="AY36" i="2"/>
  <c r="AX36" i="2"/>
  <c r="AW36" i="2"/>
  <c r="AV36" i="2"/>
  <c r="AU36" i="2"/>
  <c r="AT36" i="2"/>
  <c r="AO36" i="2"/>
  <c r="AK36" i="2"/>
  <c r="AJ36" i="2"/>
  <c r="Z36" i="2"/>
  <c r="Y36" i="2"/>
  <c r="U36" i="2"/>
  <c r="T36" i="2"/>
  <c r="FO35" i="2"/>
  <c r="FN35" i="2"/>
  <c r="FM35" i="2"/>
  <c r="FL35" i="2"/>
  <c r="FK35" i="2"/>
  <c r="FJ35" i="2"/>
  <c r="FI35" i="2"/>
  <c r="FH35" i="2"/>
  <c r="FG35" i="2"/>
  <c r="FF35" i="2"/>
  <c r="FE35" i="2"/>
  <c r="FD35" i="2"/>
  <c r="FC35" i="2"/>
  <c r="FB35" i="2"/>
  <c r="FA35" i="2"/>
  <c r="EZ35" i="2"/>
  <c r="EY35" i="2"/>
  <c r="EX35" i="2"/>
  <c r="EW35" i="2"/>
  <c r="EV35" i="2"/>
  <c r="EU35" i="2"/>
  <c r="ET35" i="2"/>
  <c r="ES35" i="2"/>
  <c r="ER35" i="2"/>
  <c r="EQ35" i="2"/>
  <c r="EP35" i="2"/>
  <c r="EO35" i="2"/>
  <c r="EN35" i="2"/>
  <c r="EM35" i="2"/>
  <c r="EL35" i="2"/>
  <c r="EK35" i="2"/>
  <c r="EJ35" i="2"/>
  <c r="EI35" i="2"/>
  <c r="EH35" i="2"/>
  <c r="EG35" i="2"/>
  <c r="EF35" i="2"/>
  <c r="EE35" i="2"/>
  <c r="ED35" i="2"/>
  <c r="EC35" i="2"/>
  <c r="EB35" i="2"/>
  <c r="EA35" i="2"/>
  <c r="DZ35" i="2"/>
  <c r="DY35" i="2"/>
  <c r="DX35" i="2"/>
  <c r="DW35" i="2"/>
  <c r="DV35" i="2"/>
  <c r="DU35" i="2"/>
  <c r="DT35" i="2"/>
  <c r="DS35" i="2"/>
  <c r="DR35" i="2"/>
  <c r="DQ35" i="2"/>
  <c r="DP35" i="2"/>
  <c r="DO35" i="2"/>
  <c r="DN35" i="2"/>
  <c r="DM35" i="2"/>
  <c r="DL35" i="2"/>
  <c r="DK35" i="2"/>
  <c r="DJ35" i="2"/>
  <c r="DI35" i="2"/>
  <c r="DH35" i="2"/>
  <c r="DG35" i="2"/>
  <c r="DF35" i="2"/>
  <c r="DE35" i="2"/>
  <c r="DD35" i="2"/>
  <c r="DC35" i="2"/>
  <c r="DB35" i="2"/>
  <c r="DA35" i="2"/>
  <c r="CZ35" i="2"/>
  <c r="CY35" i="2"/>
  <c r="CX35" i="2"/>
  <c r="CW35" i="2"/>
  <c r="CV35" i="2"/>
  <c r="CU35" i="2"/>
  <c r="CT35" i="2"/>
  <c r="CS35" i="2"/>
  <c r="CR35" i="2"/>
  <c r="CQ35" i="2"/>
  <c r="CP35" i="2"/>
  <c r="CO35" i="2"/>
  <c r="CN35" i="2"/>
  <c r="CM35" i="2"/>
  <c r="CL35" i="2"/>
  <c r="CK35" i="2"/>
  <c r="CJ35" i="2"/>
  <c r="CI35" i="2"/>
  <c r="CH35" i="2"/>
  <c r="CG35" i="2"/>
  <c r="CF35" i="2"/>
  <c r="CE35" i="2"/>
  <c r="CD35" i="2"/>
  <c r="CC35" i="2"/>
  <c r="CB35" i="2"/>
  <c r="CA35" i="2"/>
  <c r="BZ35" i="2"/>
  <c r="BY35" i="2"/>
  <c r="BX35" i="2"/>
  <c r="BW35" i="2"/>
  <c r="BV35" i="2"/>
  <c r="BU35" i="2"/>
  <c r="BT35" i="2"/>
  <c r="BS35" i="2"/>
  <c r="BR35" i="2"/>
  <c r="BQ35" i="2"/>
  <c r="BP35" i="2"/>
  <c r="BO35" i="2"/>
  <c r="BN35" i="2"/>
  <c r="BM35" i="2"/>
  <c r="BL35" i="2"/>
  <c r="BK35" i="2"/>
  <c r="BJ35" i="2"/>
  <c r="BI35" i="2"/>
  <c r="BH35" i="2"/>
  <c r="BG35" i="2"/>
  <c r="BF35" i="2"/>
  <c r="BE35" i="2"/>
  <c r="BD35" i="2"/>
  <c r="BC35" i="2"/>
  <c r="BB35" i="2"/>
  <c r="BA35" i="2"/>
  <c r="AZ35" i="2"/>
  <c r="AY35" i="2"/>
  <c r="AX35" i="2"/>
  <c r="AW35" i="2"/>
  <c r="AV35" i="2"/>
  <c r="AU35" i="2"/>
  <c r="AT35" i="2"/>
  <c r="AS35" i="2"/>
  <c r="AQ35" i="2"/>
  <c r="AP35" i="2"/>
  <c r="AM35" i="2"/>
  <c r="AL35" i="2"/>
  <c r="AH35" i="2"/>
  <c r="AG35" i="2"/>
  <c r="AD35" i="2"/>
  <c r="AC35" i="2"/>
  <c r="AA35" i="2"/>
  <c r="Z35" i="2"/>
  <c r="W35" i="2"/>
  <c r="V35" i="2"/>
  <c r="U35" i="2"/>
  <c r="AO35" i="2" s="1"/>
  <c r="T35" i="2"/>
  <c r="AR35" i="2" s="1"/>
  <c r="B35" i="2"/>
  <c r="FQ35" i="2" s="1"/>
  <c r="FQ34" i="2"/>
  <c r="FO34" i="2"/>
  <c r="FN34" i="2"/>
  <c r="FM34" i="2"/>
  <c r="FL34" i="2"/>
  <c r="FK34" i="2"/>
  <c r="FJ34" i="2"/>
  <c r="FI34" i="2"/>
  <c r="FH34" i="2"/>
  <c r="FG34" i="2"/>
  <c r="FF34" i="2"/>
  <c r="FE34" i="2"/>
  <c r="FD34" i="2"/>
  <c r="FC34" i="2"/>
  <c r="FB34" i="2"/>
  <c r="FA34" i="2"/>
  <c r="EZ34" i="2"/>
  <c r="EY34" i="2"/>
  <c r="EX34" i="2"/>
  <c r="EW34" i="2"/>
  <c r="EV34" i="2"/>
  <c r="EU34" i="2"/>
  <c r="ET34" i="2"/>
  <c r="ES34" i="2"/>
  <c r="ER34" i="2"/>
  <c r="EQ34" i="2"/>
  <c r="EP34" i="2"/>
  <c r="EO34" i="2"/>
  <c r="EN34" i="2"/>
  <c r="EM34" i="2"/>
  <c r="EL34" i="2"/>
  <c r="EK34" i="2"/>
  <c r="EJ34" i="2"/>
  <c r="EI34" i="2"/>
  <c r="EH34" i="2"/>
  <c r="EG34" i="2"/>
  <c r="EF34" i="2"/>
  <c r="EE34" i="2"/>
  <c r="ED34" i="2"/>
  <c r="EC34" i="2"/>
  <c r="EB34" i="2"/>
  <c r="EA34" i="2"/>
  <c r="DZ34" i="2"/>
  <c r="DY34" i="2"/>
  <c r="DX34" i="2"/>
  <c r="DW34" i="2"/>
  <c r="DV34" i="2"/>
  <c r="DU34" i="2"/>
  <c r="DT34" i="2"/>
  <c r="DS34" i="2"/>
  <c r="DR34" i="2"/>
  <c r="DQ34" i="2"/>
  <c r="DP34" i="2"/>
  <c r="DO34" i="2"/>
  <c r="DN34" i="2"/>
  <c r="DM34" i="2"/>
  <c r="DL34" i="2"/>
  <c r="DK34" i="2"/>
  <c r="DJ34" i="2"/>
  <c r="DI34" i="2"/>
  <c r="DH34" i="2"/>
  <c r="DG34" i="2"/>
  <c r="DF34" i="2"/>
  <c r="DE34" i="2"/>
  <c r="DD34" i="2"/>
  <c r="DC34" i="2"/>
  <c r="DB34" i="2"/>
  <c r="DA34" i="2"/>
  <c r="CZ34" i="2"/>
  <c r="CY34" i="2"/>
  <c r="CX34" i="2"/>
  <c r="CW34" i="2"/>
  <c r="CV34" i="2"/>
  <c r="CU34" i="2"/>
  <c r="CT34" i="2"/>
  <c r="CS34" i="2"/>
  <c r="CR34" i="2"/>
  <c r="CQ34" i="2"/>
  <c r="CP34" i="2"/>
  <c r="CO34" i="2"/>
  <c r="CN34" i="2"/>
  <c r="CM34" i="2"/>
  <c r="CL34" i="2"/>
  <c r="CK34" i="2"/>
  <c r="CJ34" i="2"/>
  <c r="CI34" i="2"/>
  <c r="CH34" i="2"/>
  <c r="CG34" i="2"/>
  <c r="CF34" i="2"/>
  <c r="CE34" i="2"/>
  <c r="CD34" i="2"/>
  <c r="CC34" i="2"/>
  <c r="CB34" i="2"/>
  <c r="CA34" i="2"/>
  <c r="BZ34" i="2"/>
  <c r="BY34" i="2"/>
  <c r="BX34" i="2"/>
  <c r="BW34" i="2"/>
  <c r="BV34" i="2"/>
  <c r="BU34" i="2"/>
  <c r="BT34" i="2"/>
  <c r="BS34" i="2"/>
  <c r="BR34" i="2"/>
  <c r="BQ34" i="2"/>
  <c r="BP34" i="2"/>
  <c r="BO34" i="2"/>
  <c r="BN34" i="2"/>
  <c r="BM34" i="2"/>
  <c r="BL34" i="2"/>
  <c r="BK34" i="2"/>
  <c r="BJ34" i="2"/>
  <c r="BI34" i="2"/>
  <c r="BH34" i="2"/>
  <c r="BG34" i="2"/>
  <c r="BF34" i="2"/>
  <c r="BE34" i="2"/>
  <c r="BD34" i="2"/>
  <c r="BC34" i="2"/>
  <c r="BB34" i="2"/>
  <c r="BA34" i="2"/>
  <c r="AZ34" i="2"/>
  <c r="AY34" i="2"/>
  <c r="AX34" i="2"/>
  <c r="AW34" i="2"/>
  <c r="AV34" i="2"/>
  <c r="AU34" i="2"/>
  <c r="AT34" i="2"/>
  <c r="AS34" i="2"/>
  <c r="AR34" i="2"/>
  <c r="AN34" i="2"/>
  <c r="AI34" i="2"/>
  <c r="AD34" i="2"/>
  <c r="Z34" i="2"/>
  <c r="V34" i="2"/>
  <c r="U34" i="2"/>
  <c r="AM34" i="2" s="1"/>
  <c r="T34" i="2"/>
  <c r="B34" i="2"/>
  <c r="FO33" i="2"/>
  <c r="FN33" i="2"/>
  <c r="FM33" i="2"/>
  <c r="FL33" i="2"/>
  <c r="FK33" i="2"/>
  <c r="FJ33" i="2"/>
  <c r="FI33" i="2"/>
  <c r="FH33" i="2"/>
  <c r="FG33" i="2"/>
  <c r="FF33" i="2"/>
  <c r="FE33" i="2"/>
  <c r="FD33" i="2"/>
  <c r="FC33" i="2"/>
  <c r="FB33" i="2"/>
  <c r="FA33" i="2"/>
  <c r="EZ33" i="2"/>
  <c r="EY33" i="2"/>
  <c r="EX33" i="2"/>
  <c r="EW33" i="2"/>
  <c r="EV33" i="2"/>
  <c r="EU33" i="2"/>
  <c r="ET33" i="2"/>
  <c r="ES33" i="2"/>
  <c r="ER33" i="2"/>
  <c r="EQ33" i="2"/>
  <c r="EP33" i="2"/>
  <c r="EO33" i="2"/>
  <c r="EN33" i="2"/>
  <c r="EM33" i="2"/>
  <c r="EL33" i="2"/>
  <c r="EK33" i="2"/>
  <c r="EJ33" i="2"/>
  <c r="EI33" i="2"/>
  <c r="EH33" i="2"/>
  <c r="EG33" i="2"/>
  <c r="EF33" i="2"/>
  <c r="EE33" i="2"/>
  <c r="ED33" i="2"/>
  <c r="EC33" i="2"/>
  <c r="EB33" i="2"/>
  <c r="EA33" i="2"/>
  <c r="DZ33" i="2"/>
  <c r="DY33" i="2"/>
  <c r="DX33" i="2"/>
  <c r="DW33" i="2"/>
  <c r="DV33" i="2"/>
  <c r="DU33" i="2"/>
  <c r="DT33" i="2"/>
  <c r="DS33" i="2"/>
  <c r="DR33" i="2"/>
  <c r="DQ33" i="2"/>
  <c r="DP33" i="2"/>
  <c r="DO33" i="2"/>
  <c r="DN33" i="2"/>
  <c r="DM33" i="2"/>
  <c r="DL33" i="2"/>
  <c r="DK33" i="2"/>
  <c r="DJ33" i="2"/>
  <c r="DI33" i="2"/>
  <c r="DH33" i="2"/>
  <c r="DG33" i="2"/>
  <c r="DF33" i="2"/>
  <c r="DE33" i="2"/>
  <c r="DD33" i="2"/>
  <c r="DC33" i="2"/>
  <c r="DB33" i="2"/>
  <c r="DA33" i="2"/>
  <c r="CZ33" i="2"/>
  <c r="CY33" i="2"/>
  <c r="CX33" i="2"/>
  <c r="CW33" i="2"/>
  <c r="CV33" i="2"/>
  <c r="CU33" i="2"/>
  <c r="CT33" i="2"/>
  <c r="CS33" i="2"/>
  <c r="CR33" i="2"/>
  <c r="CQ33" i="2"/>
  <c r="CP33" i="2"/>
  <c r="CO33" i="2"/>
  <c r="CN33" i="2"/>
  <c r="CM33" i="2"/>
  <c r="CL33" i="2"/>
  <c r="CK33" i="2"/>
  <c r="CJ33" i="2"/>
  <c r="CI33" i="2"/>
  <c r="CH33" i="2"/>
  <c r="CG33" i="2"/>
  <c r="CF33" i="2"/>
  <c r="CE33" i="2"/>
  <c r="CD33" i="2"/>
  <c r="CC33" i="2"/>
  <c r="CB33" i="2"/>
  <c r="CA33" i="2"/>
  <c r="BZ33" i="2"/>
  <c r="BY33" i="2"/>
  <c r="BX33" i="2"/>
  <c r="BW33" i="2"/>
  <c r="BV33" i="2"/>
  <c r="BU33" i="2"/>
  <c r="BT33" i="2"/>
  <c r="BS33" i="2"/>
  <c r="BR33" i="2"/>
  <c r="BQ33" i="2"/>
  <c r="BP33" i="2"/>
  <c r="BO33" i="2"/>
  <c r="BN33" i="2"/>
  <c r="BM33" i="2"/>
  <c r="BL33" i="2"/>
  <c r="BK33" i="2"/>
  <c r="BJ33" i="2"/>
  <c r="BI33" i="2"/>
  <c r="BH33" i="2"/>
  <c r="BG33" i="2"/>
  <c r="BF33" i="2"/>
  <c r="BE33" i="2"/>
  <c r="BD33" i="2"/>
  <c r="BC33" i="2"/>
  <c r="BB33" i="2"/>
  <c r="BA33" i="2"/>
  <c r="AZ33" i="2"/>
  <c r="AY33" i="2"/>
  <c r="AX33" i="2"/>
  <c r="AW33" i="2"/>
  <c r="AV33" i="2"/>
  <c r="AU33" i="2"/>
  <c r="AT33" i="2"/>
  <c r="AQ33" i="2"/>
  <c r="AN33" i="2"/>
  <c r="AM33" i="2"/>
  <c r="AI33" i="2"/>
  <c r="AF33" i="2"/>
  <c r="AE33" i="2"/>
  <c r="AA33" i="2"/>
  <c r="X33" i="2"/>
  <c r="W33" i="2"/>
  <c r="U33" i="2"/>
  <c r="AS33" i="2" s="1"/>
  <c r="T33" i="2"/>
  <c r="L33" i="2"/>
  <c r="FQ33" i="2" s="1"/>
  <c r="B33" i="2"/>
  <c r="FO32" i="2"/>
  <c r="FN32" i="2"/>
  <c r="FM32" i="2"/>
  <c r="FL32" i="2"/>
  <c r="FK32" i="2"/>
  <c r="FJ32" i="2"/>
  <c r="FI32" i="2"/>
  <c r="FH32" i="2"/>
  <c r="FG32" i="2"/>
  <c r="FF32" i="2"/>
  <c r="FE32" i="2"/>
  <c r="FD32" i="2"/>
  <c r="FC32" i="2"/>
  <c r="FB32" i="2"/>
  <c r="FA32" i="2"/>
  <c r="EZ32" i="2"/>
  <c r="EY32" i="2"/>
  <c r="EX32" i="2"/>
  <c r="EW32" i="2"/>
  <c r="EV32" i="2"/>
  <c r="EU32" i="2"/>
  <c r="ET32" i="2"/>
  <c r="ES32" i="2"/>
  <c r="ER32" i="2"/>
  <c r="EQ32" i="2"/>
  <c r="EP32" i="2"/>
  <c r="EO32" i="2"/>
  <c r="EN32" i="2"/>
  <c r="EM32" i="2"/>
  <c r="EL32" i="2"/>
  <c r="EK32" i="2"/>
  <c r="EJ32" i="2"/>
  <c r="EI32" i="2"/>
  <c r="EH32" i="2"/>
  <c r="EG32" i="2"/>
  <c r="EF32" i="2"/>
  <c r="EE32" i="2"/>
  <c r="ED32" i="2"/>
  <c r="EC32" i="2"/>
  <c r="EB32" i="2"/>
  <c r="EA32" i="2"/>
  <c r="DZ32" i="2"/>
  <c r="DY32" i="2"/>
  <c r="DX32" i="2"/>
  <c r="DW32" i="2"/>
  <c r="DV32" i="2"/>
  <c r="DU32" i="2"/>
  <c r="DT32" i="2"/>
  <c r="DS32" i="2"/>
  <c r="DR32" i="2"/>
  <c r="DQ32" i="2"/>
  <c r="DP32" i="2"/>
  <c r="DO32" i="2"/>
  <c r="DN32" i="2"/>
  <c r="DM32" i="2"/>
  <c r="DL32" i="2"/>
  <c r="DK32" i="2"/>
  <c r="DJ32" i="2"/>
  <c r="DI32" i="2"/>
  <c r="DH32" i="2"/>
  <c r="DG32" i="2"/>
  <c r="DF32" i="2"/>
  <c r="DE32" i="2"/>
  <c r="DD32" i="2"/>
  <c r="DC32" i="2"/>
  <c r="DB32" i="2"/>
  <c r="DA32" i="2"/>
  <c r="CZ32" i="2"/>
  <c r="CY32" i="2"/>
  <c r="CX32" i="2"/>
  <c r="CW32" i="2"/>
  <c r="CV32" i="2"/>
  <c r="CU32" i="2"/>
  <c r="CT32" i="2"/>
  <c r="CS32" i="2"/>
  <c r="CR32" i="2"/>
  <c r="CQ32" i="2"/>
  <c r="CP32" i="2"/>
  <c r="CO32" i="2"/>
  <c r="CN32" i="2"/>
  <c r="CM32" i="2"/>
  <c r="CL32" i="2"/>
  <c r="CK32" i="2"/>
  <c r="CJ32" i="2"/>
  <c r="CI32" i="2"/>
  <c r="CH32" i="2"/>
  <c r="CG32" i="2"/>
  <c r="CF32" i="2"/>
  <c r="CE32" i="2"/>
  <c r="CD32" i="2"/>
  <c r="CC32" i="2"/>
  <c r="CB32" i="2"/>
  <c r="CA32" i="2"/>
  <c r="BZ32" i="2"/>
  <c r="BY32" i="2"/>
  <c r="BX32" i="2"/>
  <c r="BW32" i="2"/>
  <c r="BV32" i="2"/>
  <c r="BU32" i="2"/>
  <c r="BT32" i="2"/>
  <c r="BS32" i="2"/>
  <c r="BR32" i="2"/>
  <c r="BQ32" i="2"/>
  <c r="BP32" i="2"/>
  <c r="BO32" i="2"/>
  <c r="BN32" i="2"/>
  <c r="BM32" i="2"/>
  <c r="BL32" i="2"/>
  <c r="BK32" i="2"/>
  <c r="BJ32" i="2"/>
  <c r="BI32" i="2"/>
  <c r="BH32" i="2"/>
  <c r="BG32" i="2"/>
  <c r="BF32" i="2"/>
  <c r="BE32" i="2"/>
  <c r="BD32" i="2"/>
  <c r="BC32" i="2"/>
  <c r="BB32" i="2"/>
  <c r="BA32" i="2"/>
  <c r="AZ32" i="2"/>
  <c r="AY32" i="2"/>
  <c r="AX32" i="2"/>
  <c r="AW32" i="2"/>
  <c r="AV32" i="2"/>
  <c r="AU32" i="2"/>
  <c r="AT32" i="2"/>
  <c r="AQ32" i="2"/>
  <c r="AP32" i="2"/>
  <c r="AM32" i="2"/>
  <c r="AL32" i="2"/>
  <c r="AI32" i="2"/>
  <c r="AH32" i="2"/>
  <c r="AE32" i="2"/>
  <c r="AD32" i="2"/>
  <c r="AA32" i="2"/>
  <c r="Z32" i="2"/>
  <c r="W32" i="2"/>
  <c r="V32" i="2"/>
  <c r="U32" i="2"/>
  <c r="AS32" i="2" s="1"/>
  <c r="T32" i="2"/>
  <c r="AR32" i="2" s="1"/>
  <c r="S32" i="2"/>
  <c r="R32" i="2"/>
  <c r="Q32" i="2"/>
  <c r="O32" i="2"/>
  <c r="N32" i="2"/>
  <c r="FQ31" i="2"/>
  <c r="FO31" i="2"/>
  <c r="FN31" i="2"/>
  <c r="FM31" i="2"/>
  <c r="FL31" i="2"/>
  <c r="FK31" i="2"/>
  <c r="FJ31" i="2"/>
  <c r="FI31" i="2"/>
  <c r="FH31" i="2"/>
  <c r="FG31" i="2"/>
  <c r="FF31" i="2"/>
  <c r="FE31" i="2"/>
  <c r="FD31" i="2"/>
  <c r="FC31" i="2"/>
  <c r="FB31" i="2"/>
  <c r="FA31" i="2"/>
  <c r="EZ31" i="2"/>
  <c r="EY31" i="2"/>
  <c r="EX31" i="2"/>
  <c r="EW31" i="2"/>
  <c r="EV31" i="2"/>
  <c r="EU31" i="2"/>
  <c r="ET31" i="2"/>
  <c r="ES31" i="2"/>
  <c r="ER31" i="2"/>
  <c r="EQ31" i="2"/>
  <c r="EP31" i="2"/>
  <c r="EO31" i="2"/>
  <c r="EN31" i="2"/>
  <c r="EM31" i="2"/>
  <c r="EL31" i="2"/>
  <c r="EK31" i="2"/>
  <c r="EJ31" i="2"/>
  <c r="EI31" i="2"/>
  <c r="EH31" i="2"/>
  <c r="EG31" i="2"/>
  <c r="EF31" i="2"/>
  <c r="EE31" i="2"/>
  <c r="ED31" i="2"/>
  <c r="EC31" i="2"/>
  <c r="EB31" i="2"/>
  <c r="EA31" i="2"/>
  <c r="DZ31" i="2"/>
  <c r="DY31" i="2"/>
  <c r="DX31" i="2"/>
  <c r="DW31" i="2"/>
  <c r="DV31" i="2"/>
  <c r="DU31" i="2"/>
  <c r="DT31" i="2"/>
  <c r="DS31" i="2"/>
  <c r="DR31" i="2"/>
  <c r="DQ31" i="2"/>
  <c r="DP31" i="2"/>
  <c r="DO31" i="2"/>
  <c r="DN31" i="2"/>
  <c r="DM31" i="2"/>
  <c r="DL31" i="2"/>
  <c r="DK31" i="2"/>
  <c r="DJ31" i="2"/>
  <c r="DI31" i="2"/>
  <c r="DH31" i="2"/>
  <c r="DG31" i="2"/>
  <c r="DF31" i="2"/>
  <c r="DE31" i="2"/>
  <c r="DD31" i="2"/>
  <c r="DC31" i="2"/>
  <c r="DB31" i="2"/>
  <c r="DA31" i="2"/>
  <c r="CZ31" i="2"/>
  <c r="CY31" i="2"/>
  <c r="CX31" i="2"/>
  <c r="CW31" i="2"/>
  <c r="CV31" i="2"/>
  <c r="CU31" i="2"/>
  <c r="CT31" i="2"/>
  <c r="CS31" i="2"/>
  <c r="CR31" i="2"/>
  <c r="CQ31" i="2"/>
  <c r="CP31" i="2"/>
  <c r="CO31" i="2"/>
  <c r="CN31" i="2"/>
  <c r="CM31" i="2"/>
  <c r="CL31" i="2"/>
  <c r="CK31" i="2"/>
  <c r="CJ31" i="2"/>
  <c r="CI31" i="2"/>
  <c r="CH31" i="2"/>
  <c r="CG31" i="2"/>
  <c r="CF31" i="2"/>
  <c r="CE31" i="2"/>
  <c r="CD31" i="2"/>
  <c r="CC31" i="2"/>
  <c r="CB31" i="2"/>
  <c r="CA31" i="2"/>
  <c r="BZ31" i="2"/>
  <c r="BY31" i="2"/>
  <c r="BX31" i="2"/>
  <c r="BW31" i="2"/>
  <c r="BV31" i="2"/>
  <c r="BU31" i="2"/>
  <c r="BT31" i="2"/>
  <c r="BS31" i="2"/>
  <c r="BR31" i="2"/>
  <c r="BQ31" i="2"/>
  <c r="BP31" i="2"/>
  <c r="BO31" i="2"/>
  <c r="BN31" i="2"/>
  <c r="BM31" i="2"/>
  <c r="BL31" i="2"/>
  <c r="BK31" i="2"/>
  <c r="BJ31" i="2"/>
  <c r="BI31" i="2"/>
  <c r="BH31" i="2"/>
  <c r="BG31" i="2"/>
  <c r="BF31" i="2"/>
  <c r="BE31" i="2"/>
  <c r="BD31" i="2"/>
  <c r="BC31" i="2"/>
  <c r="BB31" i="2"/>
  <c r="BA31" i="2"/>
  <c r="AZ31" i="2"/>
  <c r="AY31" i="2"/>
  <c r="AX31" i="2"/>
  <c r="AW31" i="2"/>
  <c r="AV31" i="2"/>
  <c r="AU31" i="2"/>
  <c r="AT31" i="2"/>
  <c r="AP31" i="2"/>
  <c r="AO31" i="2"/>
  <c r="AL31" i="2"/>
  <c r="AH31" i="2"/>
  <c r="AG31" i="2"/>
  <c r="AD31" i="2"/>
  <c r="Z31" i="2"/>
  <c r="Y31" i="2"/>
  <c r="V31" i="2"/>
  <c r="U31" i="2"/>
  <c r="T31" i="2"/>
  <c r="AR31" i="2" s="1"/>
  <c r="B31" i="2"/>
  <c r="FO30" i="2"/>
  <c r="FN30" i="2"/>
  <c r="FM30" i="2"/>
  <c r="FL30" i="2"/>
  <c r="FK30" i="2"/>
  <c r="FJ30" i="2"/>
  <c r="FI30" i="2"/>
  <c r="FH30" i="2"/>
  <c r="FG30" i="2"/>
  <c r="FF30" i="2"/>
  <c r="FE30" i="2"/>
  <c r="FD30" i="2"/>
  <c r="FC30" i="2"/>
  <c r="FB30" i="2"/>
  <c r="FA30" i="2"/>
  <c r="EZ30" i="2"/>
  <c r="EY30" i="2"/>
  <c r="EX30" i="2"/>
  <c r="EW30" i="2"/>
  <c r="EV30" i="2"/>
  <c r="EU30" i="2"/>
  <c r="ET30" i="2"/>
  <c r="ES30" i="2"/>
  <c r="ER30" i="2"/>
  <c r="EQ30" i="2"/>
  <c r="EP30" i="2"/>
  <c r="EO30" i="2"/>
  <c r="EN30" i="2"/>
  <c r="EM30" i="2"/>
  <c r="EL30" i="2"/>
  <c r="EK30" i="2"/>
  <c r="EJ30" i="2"/>
  <c r="EI30" i="2"/>
  <c r="EH30" i="2"/>
  <c r="EG30" i="2"/>
  <c r="EF30" i="2"/>
  <c r="EE30" i="2"/>
  <c r="ED30" i="2"/>
  <c r="EC30" i="2"/>
  <c r="EB30" i="2"/>
  <c r="EA30" i="2"/>
  <c r="DZ30" i="2"/>
  <c r="DY30" i="2"/>
  <c r="DX30" i="2"/>
  <c r="DW30" i="2"/>
  <c r="DV30" i="2"/>
  <c r="DU30" i="2"/>
  <c r="DT30" i="2"/>
  <c r="DS30" i="2"/>
  <c r="DR30" i="2"/>
  <c r="DQ30" i="2"/>
  <c r="DP30" i="2"/>
  <c r="DO30" i="2"/>
  <c r="DN30" i="2"/>
  <c r="DM30" i="2"/>
  <c r="DL30" i="2"/>
  <c r="DK30" i="2"/>
  <c r="DJ30" i="2"/>
  <c r="DI30" i="2"/>
  <c r="DH30" i="2"/>
  <c r="DG30" i="2"/>
  <c r="DF30" i="2"/>
  <c r="DE30" i="2"/>
  <c r="DD30" i="2"/>
  <c r="DC30" i="2"/>
  <c r="DB30" i="2"/>
  <c r="DA30" i="2"/>
  <c r="CZ30" i="2"/>
  <c r="CY30" i="2"/>
  <c r="CX30" i="2"/>
  <c r="CW30" i="2"/>
  <c r="CV30" i="2"/>
  <c r="CU30" i="2"/>
  <c r="CT30" i="2"/>
  <c r="CS30" i="2"/>
  <c r="CR30" i="2"/>
  <c r="CQ30" i="2"/>
  <c r="CP30" i="2"/>
  <c r="CO30" i="2"/>
  <c r="CN30" i="2"/>
  <c r="CM30" i="2"/>
  <c r="CL30" i="2"/>
  <c r="CK30" i="2"/>
  <c r="CJ30" i="2"/>
  <c r="CI30" i="2"/>
  <c r="CH30" i="2"/>
  <c r="CG30" i="2"/>
  <c r="CF30" i="2"/>
  <c r="CE30" i="2"/>
  <c r="CD30" i="2"/>
  <c r="CC30" i="2"/>
  <c r="CB30" i="2"/>
  <c r="CA30" i="2"/>
  <c r="BZ30" i="2"/>
  <c r="BY30" i="2"/>
  <c r="BX30" i="2"/>
  <c r="BW30" i="2"/>
  <c r="BV30" i="2"/>
  <c r="BU30" i="2"/>
  <c r="BT30" i="2"/>
  <c r="BS30" i="2"/>
  <c r="BR30" i="2"/>
  <c r="BQ30" i="2"/>
  <c r="BP30" i="2"/>
  <c r="BO30" i="2"/>
  <c r="BN30" i="2"/>
  <c r="BM30" i="2"/>
  <c r="BL30" i="2"/>
  <c r="BK30" i="2"/>
  <c r="BJ30" i="2"/>
  <c r="BI30" i="2"/>
  <c r="BH30" i="2"/>
  <c r="BG30" i="2"/>
  <c r="BF30" i="2"/>
  <c r="BE30" i="2"/>
  <c r="BD30" i="2"/>
  <c r="BC30" i="2"/>
  <c r="BB30" i="2"/>
  <c r="BA30" i="2"/>
  <c r="AZ30" i="2"/>
  <c r="AY30" i="2"/>
  <c r="AX30" i="2"/>
  <c r="AW30" i="2"/>
  <c r="AV30" i="2"/>
  <c r="AU30" i="2"/>
  <c r="AT30" i="2"/>
  <c r="AR30" i="2"/>
  <c r="AQ30" i="2"/>
  <c r="AN30" i="2"/>
  <c r="AM30" i="2"/>
  <c r="AJ30" i="2"/>
  <c r="AI30" i="2"/>
  <c r="AF30" i="2"/>
  <c r="AE30" i="2"/>
  <c r="AB30" i="2"/>
  <c r="AA30" i="2"/>
  <c r="X30" i="2"/>
  <c r="W30" i="2"/>
  <c r="U30" i="2"/>
  <c r="AS30" i="2" s="1"/>
  <c r="T30" i="2"/>
  <c r="B30" i="2"/>
  <c r="FQ30" i="2" s="1"/>
  <c r="FQ29" i="2"/>
  <c r="FO29" i="2"/>
  <c r="FN29" i="2"/>
  <c r="FM29" i="2"/>
  <c r="FL29" i="2"/>
  <c r="FK29" i="2"/>
  <c r="FJ29" i="2"/>
  <c r="FI29" i="2"/>
  <c r="FH29" i="2"/>
  <c r="FG29" i="2"/>
  <c r="FF29" i="2"/>
  <c r="FE29" i="2"/>
  <c r="FD29" i="2"/>
  <c r="FC29" i="2"/>
  <c r="FB29" i="2"/>
  <c r="FA29" i="2"/>
  <c r="EZ29" i="2"/>
  <c r="EY29" i="2"/>
  <c r="EX29" i="2"/>
  <c r="EW29" i="2"/>
  <c r="EV29" i="2"/>
  <c r="EU29" i="2"/>
  <c r="ET29" i="2"/>
  <c r="ES29" i="2"/>
  <c r="ER29" i="2"/>
  <c r="EQ29" i="2"/>
  <c r="EP29" i="2"/>
  <c r="EO29" i="2"/>
  <c r="EN29" i="2"/>
  <c r="EM29" i="2"/>
  <c r="EL29" i="2"/>
  <c r="EK29" i="2"/>
  <c r="EJ29" i="2"/>
  <c r="EI29" i="2"/>
  <c r="EH29" i="2"/>
  <c r="EG29" i="2"/>
  <c r="EF29" i="2"/>
  <c r="EE29" i="2"/>
  <c r="ED29" i="2"/>
  <c r="EC29" i="2"/>
  <c r="EB29" i="2"/>
  <c r="EA29" i="2"/>
  <c r="DZ29" i="2"/>
  <c r="DY29" i="2"/>
  <c r="DX29" i="2"/>
  <c r="DW29" i="2"/>
  <c r="DV29" i="2"/>
  <c r="DU29" i="2"/>
  <c r="DT29" i="2"/>
  <c r="DS29" i="2"/>
  <c r="DR29" i="2"/>
  <c r="DQ29" i="2"/>
  <c r="DP29" i="2"/>
  <c r="DO29" i="2"/>
  <c r="DN29" i="2"/>
  <c r="DM29" i="2"/>
  <c r="DL29" i="2"/>
  <c r="DK29" i="2"/>
  <c r="DJ29" i="2"/>
  <c r="DI29" i="2"/>
  <c r="DH29" i="2"/>
  <c r="DG29" i="2"/>
  <c r="DF29" i="2"/>
  <c r="DE29" i="2"/>
  <c r="DD29" i="2"/>
  <c r="DC29" i="2"/>
  <c r="DB29" i="2"/>
  <c r="DA29" i="2"/>
  <c r="CZ29" i="2"/>
  <c r="CY29" i="2"/>
  <c r="CX29" i="2"/>
  <c r="CW29" i="2"/>
  <c r="CV29" i="2"/>
  <c r="CU29" i="2"/>
  <c r="CT29" i="2"/>
  <c r="CS29" i="2"/>
  <c r="CR29" i="2"/>
  <c r="CQ29" i="2"/>
  <c r="CP29" i="2"/>
  <c r="CO29" i="2"/>
  <c r="CN29" i="2"/>
  <c r="CM29" i="2"/>
  <c r="CL29" i="2"/>
  <c r="CK29" i="2"/>
  <c r="CJ29" i="2"/>
  <c r="CI29" i="2"/>
  <c r="CH29" i="2"/>
  <c r="CG29" i="2"/>
  <c r="CF29" i="2"/>
  <c r="CE29" i="2"/>
  <c r="CD29" i="2"/>
  <c r="CC29" i="2"/>
  <c r="CB29" i="2"/>
  <c r="CA29" i="2"/>
  <c r="BZ29" i="2"/>
  <c r="BY29" i="2"/>
  <c r="BX29" i="2"/>
  <c r="BW29" i="2"/>
  <c r="BV29" i="2"/>
  <c r="BU29" i="2"/>
  <c r="BT29" i="2"/>
  <c r="BS29" i="2"/>
  <c r="BR29" i="2"/>
  <c r="BQ29" i="2"/>
  <c r="BP29" i="2"/>
  <c r="BO29" i="2"/>
  <c r="BN29" i="2"/>
  <c r="BM29" i="2"/>
  <c r="BL29" i="2"/>
  <c r="BK29" i="2"/>
  <c r="BJ29" i="2"/>
  <c r="BI29" i="2"/>
  <c r="BH29" i="2"/>
  <c r="BG29" i="2"/>
  <c r="BF29" i="2"/>
  <c r="BE29" i="2"/>
  <c r="BD29" i="2"/>
  <c r="BC29" i="2"/>
  <c r="BB29" i="2"/>
  <c r="BA29" i="2"/>
  <c r="AZ29" i="2"/>
  <c r="AY29" i="2"/>
  <c r="AX29" i="2"/>
  <c r="AW29" i="2"/>
  <c r="AV29" i="2"/>
  <c r="AU29" i="2"/>
  <c r="AT29" i="2"/>
  <c r="AP29" i="2"/>
  <c r="AO29" i="2"/>
  <c r="AL29" i="2"/>
  <c r="AH29" i="2"/>
  <c r="AG29" i="2"/>
  <c r="AD29" i="2"/>
  <c r="Z29" i="2"/>
  <c r="Y29" i="2"/>
  <c r="V29" i="2"/>
  <c r="U29" i="2"/>
  <c r="T29" i="2"/>
  <c r="AR29" i="2" s="1"/>
  <c r="B29" i="2"/>
  <c r="FO28" i="2"/>
  <c r="FN28" i="2"/>
  <c r="FM28" i="2"/>
  <c r="FL28" i="2"/>
  <c r="FK28" i="2"/>
  <c r="FJ28" i="2"/>
  <c r="FI28" i="2"/>
  <c r="FH28" i="2"/>
  <c r="FG28" i="2"/>
  <c r="FF28" i="2"/>
  <c r="FE28" i="2"/>
  <c r="FD28" i="2"/>
  <c r="FC28" i="2"/>
  <c r="FB28" i="2"/>
  <c r="FA28" i="2"/>
  <c r="EZ28" i="2"/>
  <c r="EY28" i="2"/>
  <c r="EX28" i="2"/>
  <c r="EW28" i="2"/>
  <c r="EV28" i="2"/>
  <c r="EU28" i="2"/>
  <c r="ET28" i="2"/>
  <c r="ES28" i="2"/>
  <c r="ER28" i="2"/>
  <c r="EQ28" i="2"/>
  <c r="EP28" i="2"/>
  <c r="EO28" i="2"/>
  <c r="EN28" i="2"/>
  <c r="EM28" i="2"/>
  <c r="EL28" i="2"/>
  <c r="EK28" i="2"/>
  <c r="EJ28" i="2"/>
  <c r="EI28" i="2"/>
  <c r="EH28" i="2"/>
  <c r="EG28" i="2"/>
  <c r="EF28" i="2"/>
  <c r="EE28" i="2"/>
  <c r="ED28" i="2"/>
  <c r="EC28" i="2"/>
  <c r="EB28" i="2"/>
  <c r="EA28" i="2"/>
  <c r="DZ28" i="2"/>
  <c r="DY28" i="2"/>
  <c r="DX28" i="2"/>
  <c r="DW28" i="2"/>
  <c r="DV28" i="2"/>
  <c r="DU28" i="2"/>
  <c r="DT28" i="2"/>
  <c r="DS28" i="2"/>
  <c r="DR28" i="2"/>
  <c r="DQ28" i="2"/>
  <c r="DP28" i="2"/>
  <c r="DO28" i="2"/>
  <c r="DN28" i="2"/>
  <c r="DM28" i="2"/>
  <c r="DL28" i="2"/>
  <c r="DK28" i="2"/>
  <c r="DJ28" i="2"/>
  <c r="DI28" i="2"/>
  <c r="DH28" i="2"/>
  <c r="DG28" i="2"/>
  <c r="DF28" i="2"/>
  <c r="DE28" i="2"/>
  <c r="DD28" i="2"/>
  <c r="DC28" i="2"/>
  <c r="DB28" i="2"/>
  <c r="DA28" i="2"/>
  <c r="CZ28" i="2"/>
  <c r="CY28" i="2"/>
  <c r="CX28" i="2"/>
  <c r="CW28" i="2"/>
  <c r="CV28" i="2"/>
  <c r="CU28" i="2"/>
  <c r="CT28" i="2"/>
  <c r="CS28" i="2"/>
  <c r="CR28" i="2"/>
  <c r="CQ28" i="2"/>
  <c r="CP28" i="2"/>
  <c r="CO28" i="2"/>
  <c r="CN28" i="2"/>
  <c r="CM28" i="2"/>
  <c r="CL28" i="2"/>
  <c r="CK28" i="2"/>
  <c r="CJ28" i="2"/>
  <c r="CI28" i="2"/>
  <c r="CH28" i="2"/>
  <c r="CG28" i="2"/>
  <c r="CF28" i="2"/>
  <c r="CE28" i="2"/>
  <c r="CD28" i="2"/>
  <c r="CC28" i="2"/>
  <c r="CB28" i="2"/>
  <c r="CA28" i="2"/>
  <c r="BZ28" i="2"/>
  <c r="BY28" i="2"/>
  <c r="BX28" i="2"/>
  <c r="BW28" i="2"/>
  <c r="BV28" i="2"/>
  <c r="BU28" i="2"/>
  <c r="BT28" i="2"/>
  <c r="BS28" i="2"/>
  <c r="BR28" i="2"/>
  <c r="BQ28" i="2"/>
  <c r="BP28" i="2"/>
  <c r="BO28" i="2"/>
  <c r="BN28" i="2"/>
  <c r="BM28" i="2"/>
  <c r="BL28" i="2"/>
  <c r="BK28" i="2"/>
  <c r="BJ28" i="2"/>
  <c r="BI28" i="2"/>
  <c r="BH28" i="2"/>
  <c r="BG28" i="2"/>
  <c r="BF28" i="2"/>
  <c r="BE28" i="2"/>
  <c r="BD28" i="2"/>
  <c r="BC28" i="2"/>
  <c r="BB28" i="2"/>
  <c r="BA28" i="2"/>
  <c r="AZ28" i="2"/>
  <c r="AY28" i="2"/>
  <c r="AX28" i="2"/>
  <c r="AW28" i="2"/>
  <c r="AV28" i="2"/>
  <c r="AU28" i="2"/>
  <c r="AT28" i="2"/>
  <c r="AR28" i="2"/>
  <c r="AQ28" i="2"/>
  <c r="AM28" i="2"/>
  <c r="AJ28" i="2"/>
  <c r="AI28" i="2"/>
  <c r="AE28" i="2"/>
  <c r="AB28" i="2"/>
  <c r="AA28" i="2"/>
  <c r="W28" i="2"/>
  <c r="U28" i="2"/>
  <c r="AS28" i="2" s="1"/>
  <c r="T28" i="2"/>
  <c r="B28" i="2"/>
  <c r="FQ28" i="2" s="1"/>
  <c r="FN27" i="2"/>
  <c r="FA27" i="2"/>
  <c r="EQ27" i="2"/>
  <c r="EP27" i="2"/>
  <c r="EO27" i="2"/>
  <c r="EN27" i="2"/>
  <c r="EM27" i="2"/>
  <c r="EL27" i="2"/>
  <c r="EK27" i="2"/>
  <c r="EJ27" i="2"/>
  <c r="EI27" i="2"/>
  <c r="EH27" i="2"/>
  <c r="EG27" i="2"/>
  <c r="EF27" i="2"/>
  <c r="EE27" i="2"/>
  <c r="ED27" i="2"/>
  <c r="EC27" i="2"/>
  <c r="EB27" i="2"/>
  <c r="EA27" i="2"/>
  <c r="DZ27" i="2"/>
  <c r="DY27" i="2"/>
  <c r="DX27" i="2"/>
  <c r="DW27" i="2"/>
  <c r="DV27" i="2"/>
  <c r="DU27" i="2"/>
  <c r="DT27" i="2"/>
  <c r="DN27" i="2"/>
  <c r="CZ27" i="2"/>
  <c r="CL27" i="2"/>
  <c r="CH27" i="2"/>
  <c r="CG27" i="2"/>
  <c r="CF27" i="2"/>
  <c r="CE27" i="2"/>
  <c r="CD27" i="2"/>
  <c r="CC27" i="2"/>
  <c r="CB27" i="2"/>
  <c r="CA27" i="2"/>
  <c r="BZ27" i="2"/>
  <c r="BY27" i="2"/>
  <c r="BX27" i="2"/>
  <c r="BW27" i="2"/>
  <c r="BV27" i="2"/>
  <c r="BU27" i="2"/>
  <c r="BT27" i="2"/>
  <c r="BS27" i="2"/>
  <c r="BR27" i="2"/>
  <c r="BQ27" i="2"/>
  <c r="BP27" i="2"/>
  <c r="BO27" i="2"/>
  <c r="BN27" i="2"/>
  <c r="BM27" i="2"/>
  <c r="BL27" i="2"/>
  <c r="BK27" i="2"/>
  <c r="BJ27" i="2"/>
  <c r="BI27" i="2"/>
  <c r="BH27" i="2"/>
  <c r="BG27" i="2"/>
  <c r="BF27" i="2"/>
  <c r="BE27" i="2"/>
  <c r="BD27" i="2"/>
  <c r="BC27" i="2"/>
  <c r="BB27" i="2"/>
  <c r="BA27" i="2"/>
  <c r="AZ27" i="2"/>
  <c r="AY27" i="2"/>
  <c r="AX27" i="2"/>
  <c r="AV27" i="2"/>
  <c r="AU27" i="2"/>
  <c r="AT27" i="2"/>
  <c r="AN27" i="2"/>
  <c r="AH27" i="2"/>
  <c r="X27" i="2"/>
  <c r="T27" i="2"/>
  <c r="AR27" i="2" s="1"/>
  <c r="L27" i="2"/>
  <c r="C27" i="2"/>
  <c r="FM27" i="2" s="1"/>
  <c r="B27" i="2"/>
  <c r="FO26" i="2"/>
  <c r="FN26" i="2"/>
  <c r="FM26" i="2"/>
  <c r="FL26" i="2"/>
  <c r="FK26" i="2"/>
  <c r="FJ26" i="2"/>
  <c r="FI26" i="2"/>
  <c r="FH26" i="2"/>
  <c r="FG26" i="2"/>
  <c r="FF26" i="2"/>
  <c r="FE26" i="2"/>
  <c r="FD26" i="2"/>
  <c r="FC26" i="2"/>
  <c r="FB26" i="2"/>
  <c r="FA26" i="2"/>
  <c r="EZ26" i="2"/>
  <c r="EY26" i="2"/>
  <c r="EX26" i="2"/>
  <c r="EW26" i="2"/>
  <c r="EV26" i="2"/>
  <c r="EU26" i="2"/>
  <c r="ET26" i="2"/>
  <c r="ES26" i="2"/>
  <c r="ER26" i="2"/>
  <c r="EQ26" i="2"/>
  <c r="EP26" i="2"/>
  <c r="EO26" i="2"/>
  <c r="EN26" i="2"/>
  <c r="EM26" i="2"/>
  <c r="EL26" i="2"/>
  <c r="EK26" i="2"/>
  <c r="EJ26" i="2"/>
  <c r="EI26" i="2"/>
  <c r="EH26" i="2"/>
  <c r="EG26" i="2"/>
  <c r="EF26" i="2"/>
  <c r="EE26" i="2"/>
  <c r="ED26" i="2"/>
  <c r="EC26" i="2"/>
  <c r="EB26" i="2"/>
  <c r="EA26" i="2"/>
  <c r="DZ26" i="2"/>
  <c r="DY26" i="2"/>
  <c r="DX26" i="2"/>
  <c r="DW26" i="2"/>
  <c r="DV26" i="2"/>
  <c r="DU26" i="2"/>
  <c r="DT26" i="2"/>
  <c r="DS26" i="2"/>
  <c r="DR26" i="2"/>
  <c r="DQ26" i="2"/>
  <c r="DP26" i="2"/>
  <c r="DO26" i="2"/>
  <c r="DN26" i="2"/>
  <c r="DM26" i="2"/>
  <c r="DL26" i="2"/>
  <c r="DK26" i="2"/>
  <c r="DJ26" i="2"/>
  <c r="DI26" i="2"/>
  <c r="DH26" i="2"/>
  <c r="DG26" i="2"/>
  <c r="DF26" i="2"/>
  <c r="DE26" i="2"/>
  <c r="DD26" i="2"/>
  <c r="DC26" i="2"/>
  <c r="DB26" i="2"/>
  <c r="DA26" i="2"/>
  <c r="CZ26" i="2"/>
  <c r="CY26" i="2"/>
  <c r="CX26" i="2"/>
  <c r="CW26" i="2"/>
  <c r="CV26" i="2"/>
  <c r="CU26" i="2"/>
  <c r="CT26" i="2"/>
  <c r="CS26" i="2"/>
  <c r="CR26" i="2"/>
  <c r="CQ26" i="2"/>
  <c r="CP26" i="2"/>
  <c r="CO26" i="2"/>
  <c r="CN26" i="2"/>
  <c r="CM26" i="2"/>
  <c r="CL26" i="2"/>
  <c r="CK26" i="2"/>
  <c r="CJ26" i="2"/>
  <c r="CI26" i="2"/>
  <c r="CH26" i="2"/>
  <c r="CG26" i="2"/>
  <c r="CF26" i="2"/>
  <c r="CE26" i="2"/>
  <c r="CD26" i="2"/>
  <c r="CC26" i="2"/>
  <c r="CB26" i="2"/>
  <c r="CA26" i="2"/>
  <c r="BZ26" i="2"/>
  <c r="BY26" i="2"/>
  <c r="BX26" i="2"/>
  <c r="BW26" i="2"/>
  <c r="BV26" i="2"/>
  <c r="BU26" i="2"/>
  <c r="BT26" i="2"/>
  <c r="BS26" i="2"/>
  <c r="BR26" i="2"/>
  <c r="BQ26" i="2"/>
  <c r="BP26" i="2"/>
  <c r="BO26" i="2"/>
  <c r="BN26" i="2"/>
  <c r="BM26" i="2"/>
  <c r="BL26" i="2"/>
  <c r="BK26" i="2"/>
  <c r="BJ26" i="2"/>
  <c r="BI26" i="2"/>
  <c r="BH26" i="2"/>
  <c r="BG26" i="2"/>
  <c r="BF26" i="2"/>
  <c r="BE26" i="2"/>
  <c r="BD26" i="2"/>
  <c r="BC26" i="2"/>
  <c r="BB26" i="2"/>
  <c r="BA26" i="2"/>
  <c r="AZ26" i="2"/>
  <c r="AY26" i="2"/>
  <c r="AX26" i="2"/>
  <c r="AW26" i="2"/>
  <c r="AV26" i="2"/>
  <c r="AU26" i="2"/>
  <c r="AT26" i="2"/>
  <c r="AK26" i="2"/>
  <c r="U26" i="2"/>
  <c r="L26" i="2"/>
  <c r="K26" i="2"/>
  <c r="B26" i="2"/>
  <c r="FO25" i="2"/>
  <c r="FN25" i="2"/>
  <c r="FM25" i="2"/>
  <c r="FL25" i="2"/>
  <c r="FK25" i="2"/>
  <c r="FJ25" i="2"/>
  <c r="FI25" i="2"/>
  <c r="FH25" i="2"/>
  <c r="FG25" i="2"/>
  <c r="FF25" i="2"/>
  <c r="FE25" i="2"/>
  <c r="FD25" i="2"/>
  <c r="FC25" i="2"/>
  <c r="FB25" i="2"/>
  <c r="FA25" i="2"/>
  <c r="EZ25" i="2"/>
  <c r="EY25" i="2"/>
  <c r="EX25" i="2"/>
  <c r="EW25" i="2"/>
  <c r="EV25" i="2"/>
  <c r="EU25" i="2"/>
  <c r="ET25" i="2"/>
  <c r="ES25" i="2"/>
  <c r="ER25" i="2"/>
  <c r="EQ25" i="2"/>
  <c r="EP25" i="2"/>
  <c r="EO25" i="2"/>
  <c r="EN25" i="2"/>
  <c r="EM25" i="2"/>
  <c r="EL25" i="2"/>
  <c r="EK25" i="2"/>
  <c r="EJ25" i="2"/>
  <c r="EI25" i="2"/>
  <c r="EH25" i="2"/>
  <c r="EG25" i="2"/>
  <c r="EF25" i="2"/>
  <c r="EE25" i="2"/>
  <c r="ED25" i="2"/>
  <c r="EC25" i="2"/>
  <c r="EB25" i="2"/>
  <c r="EA25" i="2"/>
  <c r="DZ25" i="2"/>
  <c r="DY25" i="2"/>
  <c r="DX25" i="2"/>
  <c r="DW25" i="2"/>
  <c r="DV25" i="2"/>
  <c r="DU25" i="2"/>
  <c r="DT25" i="2"/>
  <c r="DS25" i="2"/>
  <c r="DR25" i="2"/>
  <c r="DQ25" i="2"/>
  <c r="DP25" i="2"/>
  <c r="DO25" i="2"/>
  <c r="DN25" i="2"/>
  <c r="DM25" i="2"/>
  <c r="DL25" i="2"/>
  <c r="DK25" i="2"/>
  <c r="DJ25" i="2"/>
  <c r="DI25" i="2"/>
  <c r="DH25" i="2"/>
  <c r="DG25" i="2"/>
  <c r="DF25" i="2"/>
  <c r="DE25" i="2"/>
  <c r="DD25" i="2"/>
  <c r="DC25" i="2"/>
  <c r="DB25" i="2"/>
  <c r="DA25" i="2"/>
  <c r="CZ25" i="2"/>
  <c r="CY25" i="2"/>
  <c r="CX25" i="2"/>
  <c r="CW25" i="2"/>
  <c r="CV25" i="2"/>
  <c r="CU25" i="2"/>
  <c r="CT25" i="2"/>
  <c r="CS25" i="2"/>
  <c r="CR25" i="2"/>
  <c r="CQ25" i="2"/>
  <c r="CP25" i="2"/>
  <c r="CO25" i="2"/>
  <c r="CN25" i="2"/>
  <c r="CM25" i="2"/>
  <c r="CL25" i="2"/>
  <c r="CK25" i="2"/>
  <c r="CJ25" i="2"/>
  <c r="CI25" i="2"/>
  <c r="CH25" i="2"/>
  <c r="CG25" i="2"/>
  <c r="CF25" i="2"/>
  <c r="CE25" i="2"/>
  <c r="CD25" i="2"/>
  <c r="CC25" i="2"/>
  <c r="CB25" i="2"/>
  <c r="CA25" i="2"/>
  <c r="BZ25" i="2"/>
  <c r="BY25" i="2"/>
  <c r="BX25" i="2"/>
  <c r="BW25" i="2"/>
  <c r="BV25" i="2"/>
  <c r="BU25" i="2"/>
  <c r="BT25" i="2"/>
  <c r="BS25" i="2"/>
  <c r="BR25" i="2"/>
  <c r="BQ25" i="2"/>
  <c r="BP25" i="2"/>
  <c r="BO25" i="2"/>
  <c r="BN25" i="2"/>
  <c r="BM25" i="2"/>
  <c r="BL25" i="2"/>
  <c r="BK25" i="2"/>
  <c r="BJ25" i="2"/>
  <c r="BI25" i="2"/>
  <c r="BH25" i="2"/>
  <c r="BG25" i="2"/>
  <c r="BF25" i="2"/>
  <c r="BE25" i="2"/>
  <c r="BD25" i="2"/>
  <c r="BC25" i="2"/>
  <c r="BB25" i="2"/>
  <c r="BA25" i="2"/>
  <c r="AZ25" i="2"/>
  <c r="AY25" i="2"/>
  <c r="AX25" i="2"/>
  <c r="AW25" i="2"/>
  <c r="AV25" i="2"/>
  <c r="AU25" i="2"/>
  <c r="AT25" i="2"/>
  <c r="AS25" i="2"/>
  <c r="AO25" i="2"/>
  <c r="AN25" i="2"/>
  <c r="AH25" i="2"/>
  <c r="AC25" i="2"/>
  <c r="Y25" i="2"/>
  <c r="X25" i="2"/>
  <c r="U25" i="2"/>
  <c r="T25" i="2"/>
  <c r="AR25" i="2" s="1"/>
  <c r="S25" i="2"/>
  <c r="R25" i="2"/>
  <c r="Q25" i="2"/>
  <c r="O25" i="2"/>
  <c r="N25" i="2"/>
  <c r="L25" i="2"/>
  <c r="FQ25" i="2" s="1"/>
  <c r="EQ24" i="2"/>
  <c r="EP24" i="2"/>
  <c r="EO24" i="2"/>
  <c r="EN24" i="2"/>
  <c r="EM24" i="2"/>
  <c r="EL24" i="2"/>
  <c r="EK24" i="2"/>
  <c r="EJ24" i="2"/>
  <c r="EI24" i="2"/>
  <c r="EH24" i="2"/>
  <c r="EG24" i="2"/>
  <c r="EF24" i="2"/>
  <c r="EE24" i="2"/>
  <c r="ED24" i="2"/>
  <c r="EC24" i="2"/>
  <c r="EB24" i="2"/>
  <c r="EA24" i="2"/>
  <c r="DZ24" i="2"/>
  <c r="DY24" i="2"/>
  <c r="DX24" i="2"/>
  <c r="DW24" i="2"/>
  <c r="DV24" i="2"/>
  <c r="DU24" i="2"/>
  <c r="DT24" i="2"/>
  <c r="CH24" i="2"/>
  <c r="CG24" i="2"/>
  <c r="CF24" i="2"/>
  <c r="CE24" i="2"/>
  <c r="CD24" i="2"/>
  <c r="CC24" i="2"/>
  <c r="CB24" i="2"/>
  <c r="CA24" i="2"/>
  <c r="BZ24" i="2"/>
  <c r="BY24" i="2"/>
  <c r="BX24" i="2"/>
  <c r="BW24" i="2"/>
  <c r="BV24" i="2"/>
  <c r="BU24" i="2"/>
  <c r="BT24" i="2"/>
  <c r="BS24" i="2"/>
  <c r="BR24" i="2"/>
  <c r="BQ24" i="2"/>
  <c r="BP24" i="2"/>
  <c r="BO24" i="2"/>
  <c r="BN24" i="2"/>
  <c r="BM24" i="2"/>
  <c r="BL24" i="2"/>
  <c r="BK24" i="2"/>
  <c r="BJ24" i="2"/>
  <c r="BI24" i="2"/>
  <c r="BH24" i="2"/>
  <c r="BG24" i="2"/>
  <c r="BF24" i="2"/>
  <c r="BE24" i="2"/>
  <c r="BD24" i="2"/>
  <c r="BC24" i="2"/>
  <c r="BB24" i="2"/>
  <c r="BA24" i="2"/>
  <c r="AZ24" i="2"/>
  <c r="AY24" i="2"/>
  <c r="AX24" i="2"/>
  <c r="AV24" i="2"/>
  <c r="AU24" i="2"/>
  <c r="AT24" i="2"/>
  <c r="AR24" i="2"/>
  <c r="AN24" i="2"/>
  <c r="AF24" i="2"/>
  <c r="AB24" i="2"/>
  <c r="X24" i="2"/>
  <c r="T24" i="2"/>
  <c r="L24" i="2"/>
  <c r="C24" i="2"/>
  <c r="FN24" i="2" s="1"/>
  <c r="B24" i="2"/>
  <c r="FO23" i="2"/>
  <c r="FN23" i="2"/>
  <c r="FM23" i="2"/>
  <c r="FL23" i="2"/>
  <c r="FK23" i="2"/>
  <c r="FJ23" i="2"/>
  <c r="FI23" i="2"/>
  <c r="FH23" i="2"/>
  <c r="FG23" i="2"/>
  <c r="FF23" i="2"/>
  <c r="FE23" i="2"/>
  <c r="FD23" i="2"/>
  <c r="FC23" i="2"/>
  <c r="FB23" i="2"/>
  <c r="FA23" i="2"/>
  <c r="EZ23" i="2"/>
  <c r="EY23" i="2"/>
  <c r="EX23" i="2"/>
  <c r="EW23" i="2"/>
  <c r="EV23" i="2"/>
  <c r="EU23" i="2"/>
  <c r="ET23" i="2"/>
  <c r="ES23" i="2"/>
  <c r="ER23" i="2"/>
  <c r="EQ23" i="2"/>
  <c r="EP23" i="2"/>
  <c r="EO23" i="2"/>
  <c r="EN23" i="2"/>
  <c r="EM23" i="2"/>
  <c r="EL23" i="2"/>
  <c r="EK23" i="2"/>
  <c r="EJ23" i="2"/>
  <c r="EI23" i="2"/>
  <c r="EH23" i="2"/>
  <c r="EG23" i="2"/>
  <c r="EF23" i="2"/>
  <c r="EE23" i="2"/>
  <c r="ED23" i="2"/>
  <c r="EC23" i="2"/>
  <c r="EB23" i="2"/>
  <c r="EA23" i="2"/>
  <c r="DZ23" i="2"/>
  <c r="DY23" i="2"/>
  <c r="DX23" i="2"/>
  <c r="DW23" i="2"/>
  <c r="DV23" i="2"/>
  <c r="DU23" i="2"/>
  <c r="DT23" i="2"/>
  <c r="DS23" i="2"/>
  <c r="DR23" i="2"/>
  <c r="DQ23" i="2"/>
  <c r="DP23" i="2"/>
  <c r="DO23" i="2"/>
  <c r="DN23" i="2"/>
  <c r="DM23" i="2"/>
  <c r="DL23" i="2"/>
  <c r="DK23" i="2"/>
  <c r="DJ23" i="2"/>
  <c r="DI23" i="2"/>
  <c r="DH23" i="2"/>
  <c r="DG23" i="2"/>
  <c r="DF23" i="2"/>
  <c r="DE23" i="2"/>
  <c r="DD23" i="2"/>
  <c r="DC23" i="2"/>
  <c r="DB23" i="2"/>
  <c r="DA23" i="2"/>
  <c r="CZ23" i="2"/>
  <c r="CY23" i="2"/>
  <c r="CX23" i="2"/>
  <c r="CW23" i="2"/>
  <c r="CV23" i="2"/>
  <c r="CU23" i="2"/>
  <c r="CT23" i="2"/>
  <c r="CS23" i="2"/>
  <c r="CR23" i="2"/>
  <c r="CQ23" i="2"/>
  <c r="CP23" i="2"/>
  <c r="CO23" i="2"/>
  <c r="CN23" i="2"/>
  <c r="CM23" i="2"/>
  <c r="CL23" i="2"/>
  <c r="CK23" i="2"/>
  <c r="CJ23" i="2"/>
  <c r="CI23" i="2"/>
  <c r="CH23" i="2"/>
  <c r="CG23" i="2"/>
  <c r="CF23" i="2"/>
  <c r="CE23" i="2"/>
  <c r="CD23" i="2"/>
  <c r="CC23" i="2"/>
  <c r="CB23" i="2"/>
  <c r="CA23" i="2"/>
  <c r="BZ23" i="2"/>
  <c r="BY23" i="2"/>
  <c r="BX23" i="2"/>
  <c r="BW23" i="2"/>
  <c r="BV23" i="2"/>
  <c r="BU23" i="2"/>
  <c r="BT23" i="2"/>
  <c r="BS23" i="2"/>
  <c r="BR23" i="2"/>
  <c r="BQ23" i="2"/>
  <c r="BP23" i="2"/>
  <c r="BO23" i="2"/>
  <c r="BN23" i="2"/>
  <c r="BM23" i="2"/>
  <c r="BL23" i="2"/>
  <c r="BK23" i="2"/>
  <c r="BJ23" i="2"/>
  <c r="BI23" i="2"/>
  <c r="BH23" i="2"/>
  <c r="BG23" i="2"/>
  <c r="BF23" i="2"/>
  <c r="BE23" i="2"/>
  <c r="BD23" i="2"/>
  <c r="BC23" i="2"/>
  <c r="BB23" i="2"/>
  <c r="BA23" i="2"/>
  <c r="AZ23" i="2"/>
  <c r="AY23" i="2"/>
  <c r="AX23" i="2"/>
  <c r="AW23" i="2"/>
  <c r="AV23" i="2"/>
  <c r="AU23" i="2"/>
  <c r="AT23" i="2"/>
  <c r="AS23" i="2"/>
  <c r="AO23" i="2"/>
  <c r="AI23" i="2"/>
  <c r="AE23" i="2"/>
  <c r="AC23" i="2"/>
  <c r="Y23" i="2"/>
  <c r="U23" i="2"/>
  <c r="AM23" i="2" s="1"/>
  <c r="L23" i="2"/>
  <c r="K23" i="2"/>
  <c r="T23" i="2" s="1"/>
  <c r="AR23" i="2" s="1"/>
  <c r="B23" i="2"/>
  <c r="EQ22" i="2"/>
  <c r="EP22" i="2"/>
  <c r="EO22" i="2"/>
  <c r="EN22" i="2"/>
  <c r="EM22" i="2"/>
  <c r="EL22" i="2"/>
  <c r="EK22" i="2"/>
  <c r="EJ22" i="2"/>
  <c r="EI22" i="2"/>
  <c r="EH22" i="2"/>
  <c r="EG22" i="2"/>
  <c r="EF22" i="2"/>
  <c r="EE22" i="2"/>
  <c r="ED22" i="2"/>
  <c r="EC22" i="2"/>
  <c r="EB22" i="2"/>
  <c r="EA22" i="2"/>
  <c r="DZ22" i="2"/>
  <c r="DY22" i="2"/>
  <c r="DX22" i="2"/>
  <c r="DW22" i="2"/>
  <c r="DV22" i="2"/>
  <c r="DU22" i="2"/>
  <c r="DT22" i="2"/>
  <c r="CH22" i="2"/>
  <c r="CG22" i="2"/>
  <c r="CF22" i="2"/>
  <c r="CE22" i="2"/>
  <c r="CD22" i="2"/>
  <c r="CC22" i="2"/>
  <c r="CB22" i="2"/>
  <c r="CA22" i="2"/>
  <c r="BZ22" i="2"/>
  <c r="BY22" i="2"/>
  <c r="BX22" i="2"/>
  <c r="BW22" i="2"/>
  <c r="BV22" i="2"/>
  <c r="BU22" i="2"/>
  <c r="BT22" i="2"/>
  <c r="BS22" i="2"/>
  <c r="BR22" i="2"/>
  <c r="BQ22" i="2"/>
  <c r="BP22" i="2"/>
  <c r="BO22" i="2"/>
  <c r="BN22" i="2"/>
  <c r="BM22" i="2"/>
  <c r="BL22" i="2"/>
  <c r="BK22" i="2"/>
  <c r="BJ22" i="2"/>
  <c r="BI22" i="2"/>
  <c r="BH22" i="2"/>
  <c r="BG22" i="2"/>
  <c r="BF22" i="2"/>
  <c r="BE22" i="2"/>
  <c r="BD22" i="2"/>
  <c r="BC22" i="2"/>
  <c r="BB22" i="2"/>
  <c r="BA22" i="2"/>
  <c r="AZ22" i="2"/>
  <c r="AY22" i="2"/>
  <c r="AX22" i="2"/>
  <c r="AV22" i="2"/>
  <c r="AU22" i="2"/>
  <c r="AT22" i="2"/>
  <c r="AR22" i="2"/>
  <c r="AN22" i="2"/>
  <c r="AB22" i="2"/>
  <c r="X22" i="2"/>
  <c r="T22" i="2"/>
  <c r="L22" i="2"/>
  <c r="L21" i="2" s="1"/>
  <c r="L20" i="2" s="1"/>
  <c r="FQ20" i="2" s="1"/>
  <c r="C22" i="2"/>
  <c r="FN22" i="2" s="1"/>
  <c r="B22" i="2"/>
  <c r="FO21" i="2"/>
  <c r="FN21" i="2"/>
  <c r="FM21" i="2"/>
  <c r="FL21" i="2"/>
  <c r="FK21" i="2"/>
  <c r="FJ21" i="2"/>
  <c r="FI21" i="2"/>
  <c r="FH21" i="2"/>
  <c r="FG21" i="2"/>
  <c r="FF21" i="2"/>
  <c r="FE21" i="2"/>
  <c r="FD21" i="2"/>
  <c r="FC21" i="2"/>
  <c r="FB21" i="2"/>
  <c r="FA21" i="2"/>
  <c r="EZ21" i="2"/>
  <c r="EY21" i="2"/>
  <c r="EX21" i="2"/>
  <c r="EW21" i="2"/>
  <c r="EV21" i="2"/>
  <c r="EU21" i="2"/>
  <c r="ET21" i="2"/>
  <c r="ES21" i="2"/>
  <c r="ER21" i="2"/>
  <c r="EQ21" i="2"/>
  <c r="EP21" i="2"/>
  <c r="EO21" i="2"/>
  <c r="EN21" i="2"/>
  <c r="EM21" i="2"/>
  <c r="EL21" i="2"/>
  <c r="EK21" i="2"/>
  <c r="EJ21" i="2"/>
  <c r="EI21" i="2"/>
  <c r="EH21" i="2"/>
  <c r="EG21" i="2"/>
  <c r="EF21" i="2"/>
  <c r="EE21" i="2"/>
  <c r="ED21" i="2"/>
  <c r="EC21" i="2"/>
  <c r="EB21" i="2"/>
  <c r="EA21" i="2"/>
  <c r="DZ21" i="2"/>
  <c r="DY21" i="2"/>
  <c r="DX21" i="2"/>
  <c r="DW21" i="2"/>
  <c r="DV21" i="2"/>
  <c r="DU21" i="2"/>
  <c r="DT21" i="2"/>
  <c r="DS21" i="2"/>
  <c r="DR21" i="2"/>
  <c r="DQ21" i="2"/>
  <c r="DP21" i="2"/>
  <c r="DO21" i="2"/>
  <c r="DN21" i="2"/>
  <c r="DM21" i="2"/>
  <c r="DL21" i="2"/>
  <c r="DK21" i="2"/>
  <c r="DJ21" i="2"/>
  <c r="DI21" i="2"/>
  <c r="DH21" i="2"/>
  <c r="DG21" i="2"/>
  <c r="DF21" i="2"/>
  <c r="DE21" i="2"/>
  <c r="DD21" i="2"/>
  <c r="DC21" i="2"/>
  <c r="DB21" i="2"/>
  <c r="DA21" i="2"/>
  <c r="CZ21" i="2"/>
  <c r="CY21" i="2"/>
  <c r="CX21" i="2"/>
  <c r="CW21" i="2"/>
  <c r="CV21" i="2"/>
  <c r="CU21" i="2"/>
  <c r="CT21" i="2"/>
  <c r="CS21" i="2"/>
  <c r="CR21" i="2"/>
  <c r="CQ21" i="2"/>
  <c r="CP21" i="2"/>
  <c r="CO21" i="2"/>
  <c r="CN21" i="2"/>
  <c r="CM21" i="2"/>
  <c r="CL21" i="2"/>
  <c r="CK21" i="2"/>
  <c r="CJ21" i="2"/>
  <c r="CI21" i="2"/>
  <c r="CH21" i="2"/>
  <c r="CG21" i="2"/>
  <c r="CF21" i="2"/>
  <c r="CE21" i="2"/>
  <c r="CD21" i="2"/>
  <c r="CC21" i="2"/>
  <c r="CB21" i="2"/>
  <c r="CA21" i="2"/>
  <c r="BZ21" i="2"/>
  <c r="BY21" i="2"/>
  <c r="BX21" i="2"/>
  <c r="BW21" i="2"/>
  <c r="BV21" i="2"/>
  <c r="BU21" i="2"/>
  <c r="BT21" i="2"/>
  <c r="BS21" i="2"/>
  <c r="BR21" i="2"/>
  <c r="BQ21" i="2"/>
  <c r="BP21" i="2"/>
  <c r="BO21" i="2"/>
  <c r="BN21" i="2"/>
  <c r="BM21" i="2"/>
  <c r="BL21" i="2"/>
  <c r="BK21" i="2"/>
  <c r="BJ21" i="2"/>
  <c r="BI21" i="2"/>
  <c r="BH21" i="2"/>
  <c r="BG21" i="2"/>
  <c r="BF21" i="2"/>
  <c r="BE21" i="2"/>
  <c r="BD21" i="2"/>
  <c r="BC21" i="2"/>
  <c r="BB21" i="2"/>
  <c r="BA21" i="2"/>
  <c r="AZ21" i="2"/>
  <c r="AY21" i="2"/>
  <c r="AX21" i="2"/>
  <c r="AW21" i="2"/>
  <c r="AV21" i="2"/>
  <c r="AU21" i="2"/>
  <c r="AT21" i="2"/>
  <c r="AO21" i="2"/>
  <c r="AE21" i="2"/>
  <c r="Y21" i="2"/>
  <c r="U21" i="2"/>
  <c r="AS21" i="2" s="1"/>
  <c r="T21" i="2"/>
  <c r="K21" i="2"/>
  <c r="B21" i="2"/>
  <c r="FO20" i="2"/>
  <c r="FN20" i="2"/>
  <c r="FM20" i="2"/>
  <c r="FL20" i="2"/>
  <c r="FK20" i="2"/>
  <c r="FJ20" i="2"/>
  <c r="FI20" i="2"/>
  <c r="FH20" i="2"/>
  <c r="FG20" i="2"/>
  <c r="FF20" i="2"/>
  <c r="FE20" i="2"/>
  <c r="FD20" i="2"/>
  <c r="FC20" i="2"/>
  <c r="FB20" i="2"/>
  <c r="FA20" i="2"/>
  <c r="EZ20" i="2"/>
  <c r="EY20" i="2"/>
  <c r="EX20" i="2"/>
  <c r="EW20" i="2"/>
  <c r="EV20" i="2"/>
  <c r="EU20" i="2"/>
  <c r="ET20" i="2"/>
  <c r="ES20" i="2"/>
  <c r="ER20" i="2"/>
  <c r="EQ20" i="2"/>
  <c r="EP20" i="2"/>
  <c r="EO20" i="2"/>
  <c r="EN20" i="2"/>
  <c r="EM20" i="2"/>
  <c r="EL20" i="2"/>
  <c r="EK20" i="2"/>
  <c r="EJ20" i="2"/>
  <c r="EI20" i="2"/>
  <c r="EH20" i="2"/>
  <c r="EG20" i="2"/>
  <c r="EF20" i="2"/>
  <c r="EE20" i="2"/>
  <c r="ED20" i="2"/>
  <c r="EC20" i="2"/>
  <c r="EB20" i="2"/>
  <c r="EA20" i="2"/>
  <c r="DZ20" i="2"/>
  <c r="DY20" i="2"/>
  <c r="DX20" i="2"/>
  <c r="DW20" i="2"/>
  <c r="DV20" i="2"/>
  <c r="DU20" i="2"/>
  <c r="DT20" i="2"/>
  <c r="DS20" i="2"/>
  <c r="DR20" i="2"/>
  <c r="DQ20" i="2"/>
  <c r="DP20" i="2"/>
  <c r="DO20" i="2"/>
  <c r="DN20" i="2"/>
  <c r="DM20" i="2"/>
  <c r="DL20" i="2"/>
  <c r="DK20" i="2"/>
  <c r="DJ20" i="2"/>
  <c r="DI20" i="2"/>
  <c r="DH20" i="2"/>
  <c r="DG20" i="2"/>
  <c r="DF20" i="2"/>
  <c r="DE20" i="2"/>
  <c r="DD20" i="2"/>
  <c r="DC20" i="2"/>
  <c r="DB20" i="2"/>
  <c r="DA20" i="2"/>
  <c r="CZ20" i="2"/>
  <c r="CY20" i="2"/>
  <c r="CX20" i="2"/>
  <c r="CW20" i="2"/>
  <c r="CV20" i="2"/>
  <c r="CU20" i="2"/>
  <c r="CT20" i="2"/>
  <c r="CS20" i="2"/>
  <c r="CR20" i="2"/>
  <c r="CQ20" i="2"/>
  <c r="CP20" i="2"/>
  <c r="CO20" i="2"/>
  <c r="CN20" i="2"/>
  <c r="CM20" i="2"/>
  <c r="CL20" i="2"/>
  <c r="CK20" i="2"/>
  <c r="CJ20" i="2"/>
  <c r="CI20" i="2"/>
  <c r="CH20" i="2"/>
  <c r="CG20" i="2"/>
  <c r="CF20" i="2"/>
  <c r="CE20" i="2"/>
  <c r="CD20" i="2"/>
  <c r="CC20" i="2"/>
  <c r="CB20" i="2"/>
  <c r="CA20" i="2"/>
  <c r="BZ20" i="2"/>
  <c r="BY20" i="2"/>
  <c r="BX20" i="2"/>
  <c r="BW20" i="2"/>
  <c r="BV20" i="2"/>
  <c r="BU20" i="2"/>
  <c r="BT20" i="2"/>
  <c r="BS20" i="2"/>
  <c r="BR20" i="2"/>
  <c r="BQ20" i="2"/>
  <c r="BP20" i="2"/>
  <c r="BO20" i="2"/>
  <c r="BN20" i="2"/>
  <c r="BM20" i="2"/>
  <c r="BL20" i="2"/>
  <c r="BK20" i="2"/>
  <c r="BJ20" i="2"/>
  <c r="BI20" i="2"/>
  <c r="BH20" i="2"/>
  <c r="BG20" i="2"/>
  <c r="BF20" i="2"/>
  <c r="BE20" i="2"/>
  <c r="BD20" i="2"/>
  <c r="BC20" i="2"/>
  <c r="BB20" i="2"/>
  <c r="BA20" i="2"/>
  <c r="AZ20" i="2"/>
  <c r="AY20" i="2"/>
  <c r="AX20" i="2"/>
  <c r="AW20" i="2"/>
  <c r="AV20" i="2"/>
  <c r="AU20" i="2"/>
  <c r="AT20" i="2"/>
  <c r="AS20" i="2"/>
  <c r="AR20" i="2"/>
  <c r="AO20" i="2"/>
  <c r="AN20" i="2"/>
  <c r="AM20" i="2"/>
  <c r="AI20" i="2"/>
  <c r="AG20" i="2"/>
  <c r="AE20" i="2"/>
  <c r="AC20" i="2"/>
  <c r="AB20" i="2"/>
  <c r="Y20" i="2"/>
  <c r="X20" i="2"/>
  <c r="W20" i="2"/>
  <c r="U20" i="2"/>
  <c r="AQ20" i="2" s="1"/>
  <c r="T20" i="2"/>
  <c r="S20" i="2"/>
  <c r="R20" i="2"/>
  <c r="Q20" i="2"/>
  <c r="O20" i="2"/>
  <c r="N20" i="2"/>
  <c r="FQ19" i="2"/>
  <c r="FO19" i="2"/>
  <c r="FN19" i="2"/>
  <c r="FM19" i="2"/>
  <c r="FL19" i="2"/>
  <c r="FK19" i="2"/>
  <c r="FJ19" i="2"/>
  <c r="FI19" i="2"/>
  <c r="FH19" i="2"/>
  <c r="FG19" i="2"/>
  <c r="FF19" i="2"/>
  <c r="FE19" i="2"/>
  <c r="FD19" i="2"/>
  <c r="FC19" i="2"/>
  <c r="FB19" i="2"/>
  <c r="FA19" i="2"/>
  <c r="EZ19" i="2"/>
  <c r="EY19" i="2"/>
  <c r="EX19" i="2"/>
  <c r="EW19" i="2"/>
  <c r="EV19" i="2"/>
  <c r="EU19" i="2"/>
  <c r="ET19" i="2"/>
  <c r="ES19" i="2"/>
  <c r="ER19" i="2"/>
  <c r="EQ19" i="2"/>
  <c r="EP19" i="2"/>
  <c r="EO19" i="2"/>
  <c r="EN19" i="2"/>
  <c r="EM19" i="2"/>
  <c r="EL19" i="2"/>
  <c r="EK19" i="2"/>
  <c r="EJ19" i="2"/>
  <c r="EI19" i="2"/>
  <c r="EH19" i="2"/>
  <c r="EG19" i="2"/>
  <c r="EF19" i="2"/>
  <c r="EE19" i="2"/>
  <c r="ED19" i="2"/>
  <c r="EC19" i="2"/>
  <c r="EB19" i="2"/>
  <c r="EA19" i="2"/>
  <c r="DZ19" i="2"/>
  <c r="DY19" i="2"/>
  <c r="DX19" i="2"/>
  <c r="DW19" i="2"/>
  <c r="DV19" i="2"/>
  <c r="DU19" i="2"/>
  <c r="DT19" i="2"/>
  <c r="DS19" i="2"/>
  <c r="DR19" i="2"/>
  <c r="DQ19" i="2"/>
  <c r="DP19" i="2"/>
  <c r="DO19" i="2"/>
  <c r="DN19" i="2"/>
  <c r="DM19" i="2"/>
  <c r="DL19" i="2"/>
  <c r="DK19" i="2"/>
  <c r="DJ19" i="2"/>
  <c r="DI19" i="2"/>
  <c r="DH19" i="2"/>
  <c r="DG19" i="2"/>
  <c r="DF19" i="2"/>
  <c r="DE19" i="2"/>
  <c r="DD19" i="2"/>
  <c r="DC19" i="2"/>
  <c r="DB19" i="2"/>
  <c r="DA19" i="2"/>
  <c r="CZ19" i="2"/>
  <c r="CY19" i="2"/>
  <c r="CX19" i="2"/>
  <c r="CW19" i="2"/>
  <c r="CV19" i="2"/>
  <c r="CU19" i="2"/>
  <c r="CT19" i="2"/>
  <c r="CS19" i="2"/>
  <c r="CR19" i="2"/>
  <c r="CQ19" i="2"/>
  <c r="CP19" i="2"/>
  <c r="CO19" i="2"/>
  <c r="CN19" i="2"/>
  <c r="CM19" i="2"/>
  <c r="CL19" i="2"/>
  <c r="CK19" i="2"/>
  <c r="CJ19" i="2"/>
  <c r="CI19" i="2"/>
  <c r="CH19" i="2"/>
  <c r="CG19" i="2"/>
  <c r="CF19" i="2"/>
  <c r="CE19" i="2"/>
  <c r="CD19" i="2"/>
  <c r="CC19" i="2"/>
  <c r="CB19" i="2"/>
  <c r="CA19" i="2"/>
  <c r="BZ19" i="2"/>
  <c r="BY19" i="2"/>
  <c r="BX19" i="2"/>
  <c r="BW19" i="2"/>
  <c r="BV19" i="2"/>
  <c r="BU19" i="2"/>
  <c r="BT19" i="2"/>
  <c r="BS19" i="2"/>
  <c r="BR19" i="2"/>
  <c r="BQ19" i="2"/>
  <c r="BP19" i="2"/>
  <c r="BO19" i="2"/>
  <c r="BN19" i="2"/>
  <c r="BM19" i="2"/>
  <c r="BL19" i="2"/>
  <c r="BK19" i="2"/>
  <c r="BJ19" i="2"/>
  <c r="BI19" i="2"/>
  <c r="BH19" i="2"/>
  <c r="BG19" i="2"/>
  <c r="BF19" i="2"/>
  <c r="BE19" i="2"/>
  <c r="BD19" i="2"/>
  <c r="BC19" i="2"/>
  <c r="BB19" i="2"/>
  <c r="BA19" i="2"/>
  <c r="AZ19" i="2"/>
  <c r="AY19" i="2"/>
  <c r="AX19" i="2"/>
  <c r="AW19" i="2"/>
  <c r="AV19" i="2"/>
  <c r="AU19" i="2"/>
  <c r="AT19" i="2"/>
  <c r="AR19" i="2"/>
  <c r="AN19" i="2"/>
  <c r="AJ19" i="2"/>
  <c r="AB19" i="2"/>
  <c r="X19" i="2"/>
  <c r="U19" i="2"/>
  <c r="AQ19" i="2" s="1"/>
  <c r="T19" i="2"/>
  <c r="B19" i="2"/>
  <c r="FO18" i="2"/>
  <c r="FN18" i="2"/>
  <c r="FM18" i="2"/>
  <c r="FL18" i="2"/>
  <c r="FK18" i="2"/>
  <c r="FJ18" i="2"/>
  <c r="FI18" i="2"/>
  <c r="FH18" i="2"/>
  <c r="FG18" i="2"/>
  <c r="FF18" i="2"/>
  <c r="FE18" i="2"/>
  <c r="FD18" i="2"/>
  <c r="FC18" i="2"/>
  <c r="FB18" i="2"/>
  <c r="FA18" i="2"/>
  <c r="EZ18" i="2"/>
  <c r="EY18" i="2"/>
  <c r="EX18" i="2"/>
  <c r="EW18" i="2"/>
  <c r="EV18" i="2"/>
  <c r="EU18" i="2"/>
  <c r="ET18" i="2"/>
  <c r="ES18" i="2"/>
  <c r="ER18" i="2"/>
  <c r="EQ18" i="2"/>
  <c r="EP18" i="2"/>
  <c r="EO18" i="2"/>
  <c r="EN18" i="2"/>
  <c r="EM18" i="2"/>
  <c r="EL18" i="2"/>
  <c r="EK18" i="2"/>
  <c r="EJ18" i="2"/>
  <c r="EI18" i="2"/>
  <c r="EH18" i="2"/>
  <c r="EG18" i="2"/>
  <c r="EF18" i="2"/>
  <c r="EE18" i="2"/>
  <c r="ED18" i="2"/>
  <c r="EC18" i="2"/>
  <c r="EB18" i="2"/>
  <c r="EA18" i="2"/>
  <c r="DZ18" i="2"/>
  <c r="DY18" i="2"/>
  <c r="DX18" i="2"/>
  <c r="DW18" i="2"/>
  <c r="DV18" i="2"/>
  <c r="DU18" i="2"/>
  <c r="DT18" i="2"/>
  <c r="DS18" i="2"/>
  <c r="DR18" i="2"/>
  <c r="DQ18" i="2"/>
  <c r="DP18" i="2"/>
  <c r="DO18" i="2"/>
  <c r="DN18" i="2"/>
  <c r="DM18" i="2"/>
  <c r="DL18" i="2"/>
  <c r="DK18" i="2"/>
  <c r="DJ18" i="2"/>
  <c r="DI18" i="2"/>
  <c r="DH18" i="2"/>
  <c r="DG18" i="2"/>
  <c r="DF18" i="2"/>
  <c r="DE18" i="2"/>
  <c r="DD18" i="2"/>
  <c r="DC18" i="2"/>
  <c r="DB18" i="2"/>
  <c r="DA18" i="2"/>
  <c r="CZ18" i="2"/>
  <c r="CY18" i="2"/>
  <c r="CX18" i="2"/>
  <c r="CW18" i="2"/>
  <c r="CV18" i="2"/>
  <c r="CU18" i="2"/>
  <c r="CT18" i="2"/>
  <c r="CS18" i="2"/>
  <c r="CR18" i="2"/>
  <c r="CQ18" i="2"/>
  <c r="CP18" i="2"/>
  <c r="CO18" i="2"/>
  <c r="CN18" i="2"/>
  <c r="CM18" i="2"/>
  <c r="CL18" i="2"/>
  <c r="CK18" i="2"/>
  <c r="CJ18" i="2"/>
  <c r="CI18" i="2"/>
  <c r="CH18" i="2"/>
  <c r="CG18" i="2"/>
  <c r="CF18" i="2"/>
  <c r="CE18" i="2"/>
  <c r="CD18" i="2"/>
  <c r="CC18" i="2"/>
  <c r="CB18" i="2"/>
  <c r="CA18" i="2"/>
  <c r="BZ18" i="2"/>
  <c r="BY18" i="2"/>
  <c r="BX18" i="2"/>
  <c r="BW18" i="2"/>
  <c r="BV18" i="2"/>
  <c r="BU18" i="2"/>
  <c r="BT18" i="2"/>
  <c r="BS18" i="2"/>
  <c r="BR18" i="2"/>
  <c r="BQ18" i="2"/>
  <c r="BP18" i="2"/>
  <c r="BO18" i="2"/>
  <c r="BN18" i="2"/>
  <c r="BM18" i="2"/>
  <c r="BL18" i="2"/>
  <c r="BK18" i="2"/>
  <c r="BJ18" i="2"/>
  <c r="BI18" i="2"/>
  <c r="BH18" i="2"/>
  <c r="BG18" i="2"/>
  <c r="BF18" i="2"/>
  <c r="BE18" i="2"/>
  <c r="BD18" i="2"/>
  <c r="BC18" i="2"/>
  <c r="BB18" i="2"/>
  <c r="BA18" i="2"/>
  <c r="AZ18" i="2"/>
  <c r="AY18" i="2"/>
  <c r="AX18" i="2"/>
  <c r="AW18" i="2"/>
  <c r="AV18" i="2"/>
  <c r="AU18" i="2"/>
  <c r="AT18" i="2"/>
  <c r="AQ18" i="2"/>
  <c r="AP18" i="2"/>
  <c r="AM18" i="2"/>
  <c r="AL18" i="2"/>
  <c r="AI18" i="2"/>
  <c r="AH18" i="2"/>
  <c r="AE18" i="2"/>
  <c r="AD18" i="2"/>
  <c r="AA18" i="2"/>
  <c r="Z18" i="2"/>
  <c r="W18" i="2"/>
  <c r="V18" i="2"/>
  <c r="U18" i="2"/>
  <c r="AS18" i="2" s="1"/>
  <c r="T18" i="2"/>
  <c r="AR18" i="2" s="1"/>
  <c r="B18" i="2"/>
  <c r="FQ18" i="2" s="1"/>
  <c r="FQ17" i="2"/>
  <c r="FO17" i="2"/>
  <c r="FN17" i="2"/>
  <c r="FM17" i="2"/>
  <c r="FL17" i="2"/>
  <c r="FK17" i="2"/>
  <c r="FJ17" i="2"/>
  <c r="FI17" i="2"/>
  <c r="FH17" i="2"/>
  <c r="FG17" i="2"/>
  <c r="FF17" i="2"/>
  <c r="FE17" i="2"/>
  <c r="FD17" i="2"/>
  <c r="FC17" i="2"/>
  <c r="FB17" i="2"/>
  <c r="FA17" i="2"/>
  <c r="EZ17" i="2"/>
  <c r="EY17" i="2"/>
  <c r="EX17" i="2"/>
  <c r="EW17" i="2"/>
  <c r="EV17" i="2"/>
  <c r="EU17" i="2"/>
  <c r="ET17" i="2"/>
  <c r="ES17" i="2"/>
  <c r="ER17" i="2"/>
  <c r="EQ17" i="2"/>
  <c r="EP17" i="2"/>
  <c r="EO17" i="2"/>
  <c r="EN17" i="2"/>
  <c r="EM17" i="2"/>
  <c r="EL17" i="2"/>
  <c r="EK17" i="2"/>
  <c r="EJ17" i="2"/>
  <c r="EI17" i="2"/>
  <c r="EH17" i="2"/>
  <c r="EG17" i="2"/>
  <c r="EF17" i="2"/>
  <c r="EE17" i="2"/>
  <c r="ED17" i="2"/>
  <c r="EC17" i="2"/>
  <c r="EB17" i="2"/>
  <c r="EA17" i="2"/>
  <c r="DZ17" i="2"/>
  <c r="DY17" i="2"/>
  <c r="DX17" i="2"/>
  <c r="DW17" i="2"/>
  <c r="DV17" i="2"/>
  <c r="DU17" i="2"/>
  <c r="DT17" i="2"/>
  <c r="DS17" i="2"/>
  <c r="DR17" i="2"/>
  <c r="DQ17" i="2"/>
  <c r="DP17" i="2"/>
  <c r="DO17" i="2"/>
  <c r="DN17" i="2"/>
  <c r="DM17" i="2"/>
  <c r="DL17" i="2"/>
  <c r="DK17" i="2"/>
  <c r="DJ17" i="2"/>
  <c r="DI17" i="2"/>
  <c r="DH17" i="2"/>
  <c r="DG17" i="2"/>
  <c r="DF17" i="2"/>
  <c r="DE17" i="2"/>
  <c r="DD17" i="2"/>
  <c r="DC17" i="2"/>
  <c r="DB17" i="2"/>
  <c r="DA17" i="2"/>
  <c r="CZ17" i="2"/>
  <c r="CY17" i="2"/>
  <c r="CX17" i="2"/>
  <c r="CW17" i="2"/>
  <c r="CV17" i="2"/>
  <c r="CU17" i="2"/>
  <c r="CT17" i="2"/>
  <c r="CS17" i="2"/>
  <c r="CR17" i="2"/>
  <c r="CQ17" i="2"/>
  <c r="CP17" i="2"/>
  <c r="CO17" i="2"/>
  <c r="CN17" i="2"/>
  <c r="CM17" i="2"/>
  <c r="CL17" i="2"/>
  <c r="CK17" i="2"/>
  <c r="CJ17" i="2"/>
  <c r="CI17" i="2"/>
  <c r="CH17" i="2"/>
  <c r="CG17" i="2"/>
  <c r="CF17" i="2"/>
  <c r="CE17" i="2"/>
  <c r="CD17" i="2"/>
  <c r="CC17" i="2"/>
  <c r="CB17" i="2"/>
  <c r="CA17" i="2"/>
  <c r="BZ17" i="2"/>
  <c r="BY17" i="2"/>
  <c r="BX17" i="2"/>
  <c r="BW17" i="2"/>
  <c r="BV17" i="2"/>
  <c r="BU17" i="2"/>
  <c r="BT17" i="2"/>
  <c r="BS17" i="2"/>
  <c r="BR17" i="2"/>
  <c r="BQ17" i="2"/>
  <c r="BP17" i="2"/>
  <c r="BO17" i="2"/>
  <c r="BN17" i="2"/>
  <c r="BM17" i="2"/>
  <c r="BL17" i="2"/>
  <c r="BK17" i="2"/>
  <c r="BJ17" i="2"/>
  <c r="BI17" i="2"/>
  <c r="BH17" i="2"/>
  <c r="BG17" i="2"/>
  <c r="BF17" i="2"/>
  <c r="BE17" i="2"/>
  <c r="BD17" i="2"/>
  <c r="BC17" i="2"/>
  <c r="BB17" i="2"/>
  <c r="BA17" i="2"/>
  <c r="AZ17" i="2"/>
  <c r="AY17" i="2"/>
  <c r="AX17" i="2"/>
  <c r="AW17" i="2"/>
  <c r="AV17" i="2"/>
  <c r="AU17" i="2"/>
  <c r="AT17" i="2"/>
  <c r="AR17" i="2"/>
  <c r="AB17" i="2"/>
  <c r="U17" i="2"/>
  <c r="AQ17" i="2" s="1"/>
  <c r="T17" i="2"/>
  <c r="AN17" i="2" s="1"/>
  <c r="B17" i="2"/>
  <c r="FO16" i="2"/>
  <c r="FN16" i="2"/>
  <c r="FM16" i="2"/>
  <c r="FL16" i="2"/>
  <c r="FK16" i="2"/>
  <c r="FJ16" i="2"/>
  <c r="FI16" i="2"/>
  <c r="FH16" i="2"/>
  <c r="FG16" i="2"/>
  <c r="FF16" i="2"/>
  <c r="FE16" i="2"/>
  <c r="FD16" i="2"/>
  <c r="FC16" i="2"/>
  <c r="FB16" i="2"/>
  <c r="FA16" i="2"/>
  <c r="EZ16" i="2"/>
  <c r="EY16" i="2"/>
  <c r="EX16" i="2"/>
  <c r="EW16" i="2"/>
  <c r="EV16" i="2"/>
  <c r="EU16" i="2"/>
  <c r="ET16" i="2"/>
  <c r="ES16" i="2"/>
  <c r="ER16" i="2"/>
  <c r="EQ16" i="2"/>
  <c r="EP16" i="2"/>
  <c r="EO16" i="2"/>
  <c r="EN16" i="2"/>
  <c r="EM16" i="2"/>
  <c r="EL16" i="2"/>
  <c r="EK16" i="2"/>
  <c r="EJ16" i="2"/>
  <c r="EI16" i="2"/>
  <c r="EH16" i="2"/>
  <c r="EG16" i="2"/>
  <c r="EF16" i="2"/>
  <c r="EE16" i="2"/>
  <c r="ED16" i="2"/>
  <c r="EC16" i="2"/>
  <c r="EB16" i="2"/>
  <c r="EA16" i="2"/>
  <c r="DZ16" i="2"/>
  <c r="DY16" i="2"/>
  <c r="DX16" i="2"/>
  <c r="DW16" i="2"/>
  <c r="DV16" i="2"/>
  <c r="DU16" i="2"/>
  <c r="DT16" i="2"/>
  <c r="DS16" i="2"/>
  <c r="DR16" i="2"/>
  <c r="DQ16" i="2"/>
  <c r="DP16" i="2"/>
  <c r="DO16" i="2"/>
  <c r="DN16" i="2"/>
  <c r="DM16" i="2"/>
  <c r="DL16" i="2"/>
  <c r="DK16" i="2"/>
  <c r="DJ16" i="2"/>
  <c r="DI16" i="2"/>
  <c r="DH16" i="2"/>
  <c r="DG16" i="2"/>
  <c r="DF16" i="2"/>
  <c r="DE16" i="2"/>
  <c r="DD16" i="2"/>
  <c r="DC16" i="2"/>
  <c r="DB16" i="2"/>
  <c r="DA16" i="2"/>
  <c r="CZ16" i="2"/>
  <c r="CY16" i="2"/>
  <c r="CX16" i="2"/>
  <c r="CW16" i="2"/>
  <c r="CV16" i="2"/>
  <c r="CU16" i="2"/>
  <c r="CT16" i="2"/>
  <c r="CS16" i="2"/>
  <c r="CR16" i="2"/>
  <c r="CQ16" i="2"/>
  <c r="CP16" i="2"/>
  <c r="CO16" i="2"/>
  <c r="CN16" i="2"/>
  <c r="CM16" i="2"/>
  <c r="CL16" i="2"/>
  <c r="CK16" i="2"/>
  <c r="CJ16" i="2"/>
  <c r="CI16" i="2"/>
  <c r="CH16" i="2"/>
  <c r="CG16" i="2"/>
  <c r="CF16" i="2"/>
  <c r="CE16" i="2"/>
  <c r="CD16" i="2"/>
  <c r="CC16" i="2"/>
  <c r="CB16" i="2"/>
  <c r="CA16" i="2"/>
  <c r="BZ16" i="2"/>
  <c r="BY16" i="2"/>
  <c r="BX16" i="2"/>
  <c r="BW16" i="2"/>
  <c r="BV16" i="2"/>
  <c r="BU16" i="2"/>
  <c r="BT16" i="2"/>
  <c r="BS16" i="2"/>
  <c r="BR16" i="2"/>
  <c r="BQ16" i="2"/>
  <c r="BP16" i="2"/>
  <c r="BO16" i="2"/>
  <c r="BN16" i="2"/>
  <c r="BM16" i="2"/>
  <c r="BL16" i="2"/>
  <c r="BK16" i="2"/>
  <c r="BJ16" i="2"/>
  <c r="BI16" i="2"/>
  <c r="BH16" i="2"/>
  <c r="BG16" i="2"/>
  <c r="BF16" i="2"/>
  <c r="BE16" i="2"/>
  <c r="BD16" i="2"/>
  <c r="BC16" i="2"/>
  <c r="BB16" i="2"/>
  <c r="BA16" i="2"/>
  <c r="AZ16" i="2"/>
  <c r="AY16" i="2"/>
  <c r="AX16" i="2"/>
  <c r="AW16" i="2"/>
  <c r="AV16" i="2"/>
  <c r="AU16" i="2"/>
  <c r="AT16" i="2"/>
  <c r="AQ16" i="2"/>
  <c r="AP16" i="2"/>
  <c r="AM16" i="2"/>
  <c r="AL16" i="2"/>
  <c r="AI16" i="2"/>
  <c r="AH16" i="2"/>
  <c r="AE16" i="2"/>
  <c r="AD16" i="2"/>
  <c r="AA16" i="2"/>
  <c r="Z16" i="2"/>
  <c r="W16" i="2"/>
  <c r="V16" i="2"/>
  <c r="U16" i="2"/>
  <c r="AS16" i="2" s="1"/>
  <c r="T16" i="2"/>
  <c r="AR16" i="2" s="1"/>
  <c r="B16" i="2"/>
  <c r="FQ16" i="2" s="1"/>
  <c r="FQ15" i="2"/>
  <c r="FO15" i="2"/>
  <c r="FN15" i="2"/>
  <c r="FM15" i="2"/>
  <c r="FL15" i="2"/>
  <c r="FK15" i="2"/>
  <c r="FJ15" i="2"/>
  <c r="FI15" i="2"/>
  <c r="FH15" i="2"/>
  <c r="FG15" i="2"/>
  <c r="FF15" i="2"/>
  <c r="FE15" i="2"/>
  <c r="FD15" i="2"/>
  <c r="FC15" i="2"/>
  <c r="FB15" i="2"/>
  <c r="FA15" i="2"/>
  <c r="EZ15" i="2"/>
  <c r="EY15" i="2"/>
  <c r="EX15" i="2"/>
  <c r="EW15" i="2"/>
  <c r="EV15" i="2"/>
  <c r="EU15" i="2"/>
  <c r="ET15" i="2"/>
  <c r="ES15" i="2"/>
  <c r="ER15" i="2"/>
  <c r="EQ15" i="2"/>
  <c r="EP15" i="2"/>
  <c r="EO15" i="2"/>
  <c r="EN15" i="2"/>
  <c r="EM15" i="2"/>
  <c r="EL15" i="2"/>
  <c r="EK15" i="2"/>
  <c r="EJ15" i="2"/>
  <c r="EI15" i="2"/>
  <c r="EH15" i="2"/>
  <c r="EG15" i="2"/>
  <c r="EF15" i="2"/>
  <c r="EE15" i="2"/>
  <c r="ED15" i="2"/>
  <c r="EC15" i="2"/>
  <c r="EB15" i="2"/>
  <c r="EA15" i="2"/>
  <c r="DZ15" i="2"/>
  <c r="DY15" i="2"/>
  <c r="DX15" i="2"/>
  <c r="DW15" i="2"/>
  <c r="DV15" i="2"/>
  <c r="DU15" i="2"/>
  <c r="DT15" i="2"/>
  <c r="DS15" i="2"/>
  <c r="DR15" i="2"/>
  <c r="DQ15" i="2"/>
  <c r="DP15" i="2"/>
  <c r="DO15" i="2"/>
  <c r="DN15" i="2"/>
  <c r="DM15" i="2"/>
  <c r="DL15" i="2"/>
  <c r="DK15" i="2"/>
  <c r="DJ15" i="2"/>
  <c r="DI15" i="2"/>
  <c r="DH15" i="2"/>
  <c r="DG15" i="2"/>
  <c r="DF15" i="2"/>
  <c r="DE15" i="2"/>
  <c r="DD15" i="2"/>
  <c r="DC15" i="2"/>
  <c r="DB15" i="2"/>
  <c r="DA15" i="2"/>
  <c r="CZ15" i="2"/>
  <c r="CY15" i="2"/>
  <c r="CX15" i="2"/>
  <c r="CW15" i="2"/>
  <c r="CV15" i="2"/>
  <c r="CU15" i="2"/>
  <c r="CT15" i="2"/>
  <c r="CS15" i="2"/>
  <c r="CR15" i="2"/>
  <c r="CQ15" i="2"/>
  <c r="CP15" i="2"/>
  <c r="CO15" i="2"/>
  <c r="CN15" i="2"/>
  <c r="CM15" i="2"/>
  <c r="CL15" i="2"/>
  <c r="CK15" i="2"/>
  <c r="CJ15" i="2"/>
  <c r="CI15" i="2"/>
  <c r="CH15" i="2"/>
  <c r="CG15" i="2"/>
  <c r="CF15" i="2"/>
  <c r="CE15" i="2"/>
  <c r="CD15" i="2"/>
  <c r="CC15" i="2"/>
  <c r="CB15" i="2"/>
  <c r="CA15" i="2"/>
  <c r="BZ15" i="2"/>
  <c r="BY15" i="2"/>
  <c r="BX15" i="2"/>
  <c r="BW15" i="2"/>
  <c r="BV15" i="2"/>
  <c r="BU15" i="2"/>
  <c r="BT15" i="2"/>
  <c r="BS15" i="2"/>
  <c r="BR15" i="2"/>
  <c r="BQ15" i="2"/>
  <c r="BP15" i="2"/>
  <c r="BO15" i="2"/>
  <c r="BN15" i="2"/>
  <c r="BM15" i="2"/>
  <c r="BL15" i="2"/>
  <c r="BK15" i="2"/>
  <c r="BJ15" i="2"/>
  <c r="BI15" i="2"/>
  <c r="BH15" i="2"/>
  <c r="BG15" i="2"/>
  <c r="BF15" i="2"/>
  <c r="BE15" i="2"/>
  <c r="BD15" i="2"/>
  <c r="BC15" i="2"/>
  <c r="BB15" i="2"/>
  <c r="BA15" i="2"/>
  <c r="AZ15" i="2"/>
  <c r="AY15" i="2"/>
  <c r="AX15" i="2"/>
  <c r="AW15" i="2"/>
  <c r="AV15" i="2"/>
  <c r="AU15" i="2"/>
  <c r="AT15" i="2"/>
  <c r="U15" i="2"/>
  <c r="AQ15" i="2" s="1"/>
  <c r="T15" i="2"/>
  <c r="B15" i="2"/>
  <c r="FO14" i="2"/>
  <c r="FN14" i="2"/>
  <c r="FM14" i="2"/>
  <c r="FL14" i="2"/>
  <c r="FK14" i="2"/>
  <c r="FJ14" i="2"/>
  <c r="FI14" i="2"/>
  <c r="FH14" i="2"/>
  <c r="FG14" i="2"/>
  <c r="FF14" i="2"/>
  <c r="FE14" i="2"/>
  <c r="FD14" i="2"/>
  <c r="FC14" i="2"/>
  <c r="FB14" i="2"/>
  <c r="FA14" i="2"/>
  <c r="EZ14" i="2"/>
  <c r="EY14" i="2"/>
  <c r="EX14" i="2"/>
  <c r="EW14" i="2"/>
  <c r="EV14" i="2"/>
  <c r="EU14" i="2"/>
  <c r="ET14" i="2"/>
  <c r="ES14" i="2"/>
  <c r="ER14" i="2"/>
  <c r="EQ14" i="2"/>
  <c r="EP14" i="2"/>
  <c r="EO14" i="2"/>
  <c r="EN14" i="2"/>
  <c r="EM14" i="2"/>
  <c r="EL14" i="2"/>
  <c r="EK14" i="2"/>
  <c r="EJ14" i="2"/>
  <c r="EI14" i="2"/>
  <c r="EH14" i="2"/>
  <c r="EG14" i="2"/>
  <c r="EF14" i="2"/>
  <c r="EE14" i="2"/>
  <c r="ED14" i="2"/>
  <c r="EC14" i="2"/>
  <c r="EB14" i="2"/>
  <c r="EA14" i="2"/>
  <c r="DZ14" i="2"/>
  <c r="DY14" i="2"/>
  <c r="DX14" i="2"/>
  <c r="DW14" i="2"/>
  <c r="DV14" i="2"/>
  <c r="DU14" i="2"/>
  <c r="DT14" i="2"/>
  <c r="DS14" i="2"/>
  <c r="DR14" i="2"/>
  <c r="DQ14" i="2"/>
  <c r="DP14" i="2"/>
  <c r="DO14" i="2"/>
  <c r="DN14" i="2"/>
  <c r="DM14" i="2"/>
  <c r="DL14" i="2"/>
  <c r="DK14" i="2"/>
  <c r="DJ14" i="2"/>
  <c r="DI14" i="2"/>
  <c r="DH14" i="2"/>
  <c r="DG14" i="2"/>
  <c r="DF14" i="2"/>
  <c r="DE14" i="2"/>
  <c r="DD14" i="2"/>
  <c r="DC14" i="2"/>
  <c r="DB14" i="2"/>
  <c r="DA14" i="2"/>
  <c r="CZ14" i="2"/>
  <c r="CY14" i="2"/>
  <c r="CX14" i="2"/>
  <c r="CW14" i="2"/>
  <c r="CV14" i="2"/>
  <c r="CU14" i="2"/>
  <c r="CT14" i="2"/>
  <c r="CS14" i="2"/>
  <c r="CR14" i="2"/>
  <c r="CQ14" i="2"/>
  <c r="CP14" i="2"/>
  <c r="CO14" i="2"/>
  <c r="CN14" i="2"/>
  <c r="CM14" i="2"/>
  <c r="CL14" i="2"/>
  <c r="CK14" i="2"/>
  <c r="CJ14" i="2"/>
  <c r="CI14" i="2"/>
  <c r="CH14" i="2"/>
  <c r="CG14" i="2"/>
  <c r="CF14" i="2"/>
  <c r="CE14" i="2"/>
  <c r="CD14" i="2"/>
  <c r="CC14" i="2"/>
  <c r="CB14" i="2"/>
  <c r="CA14" i="2"/>
  <c r="BZ14" i="2"/>
  <c r="BY14" i="2"/>
  <c r="BX14" i="2"/>
  <c r="BW14" i="2"/>
  <c r="BV14" i="2"/>
  <c r="BU14" i="2"/>
  <c r="BT14" i="2"/>
  <c r="BS14" i="2"/>
  <c r="BR14" i="2"/>
  <c r="BQ14" i="2"/>
  <c r="BP14" i="2"/>
  <c r="BO14" i="2"/>
  <c r="BN14" i="2"/>
  <c r="BM14" i="2"/>
  <c r="BL14" i="2"/>
  <c r="BK14" i="2"/>
  <c r="BJ14" i="2"/>
  <c r="BI14" i="2"/>
  <c r="BH14" i="2"/>
  <c r="BG14" i="2"/>
  <c r="BF14" i="2"/>
  <c r="BE14" i="2"/>
  <c r="BD14" i="2"/>
  <c r="BC14" i="2"/>
  <c r="BB14" i="2"/>
  <c r="BA14" i="2"/>
  <c r="AZ14" i="2"/>
  <c r="AY14" i="2"/>
  <c r="AX14" i="2"/>
  <c r="AW14" i="2"/>
  <c r="AV14" i="2"/>
  <c r="AU14" i="2"/>
  <c r="AT14" i="2"/>
  <c r="AQ14" i="2"/>
  <c r="AP14" i="2"/>
  <c r="AM14" i="2"/>
  <c r="AL14" i="2"/>
  <c r="AI14" i="2"/>
  <c r="AH14" i="2"/>
  <c r="AE14" i="2"/>
  <c r="AD14" i="2"/>
  <c r="AA14" i="2"/>
  <c r="Z14" i="2"/>
  <c r="W14" i="2"/>
  <c r="V14" i="2"/>
  <c r="U14" i="2"/>
  <c r="AS14" i="2" s="1"/>
  <c r="T14" i="2"/>
  <c r="AR14" i="2" s="1"/>
  <c r="B14" i="2"/>
  <c r="FQ14" i="2" s="1"/>
  <c r="FQ13" i="2"/>
  <c r="FO13" i="2"/>
  <c r="FN13" i="2"/>
  <c r="FM13" i="2"/>
  <c r="FL13" i="2"/>
  <c r="FK13" i="2"/>
  <c r="FJ13" i="2"/>
  <c r="FI13" i="2"/>
  <c r="FH13" i="2"/>
  <c r="FG13" i="2"/>
  <c r="FF13" i="2"/>
  <c r="FE13" i="2"/>
  <c r="FD13" i="2"/>
  <c r="FC13" i="2"/>
  <c r="FB13" i="2"/>
  <c r="FA13" i="2"/>
  <c r="EZ13" i="2"/>
  <c r="EY13" i="2"/>
  <c r="EX13" i="2"/>
  <c r="EW13" i="2"/>
  <c r="EV13" i="2"/>
  <c r="EU13" i="2"/>
  <c r="ET13" i="2"/>
  <c r="ES13" i="2"/>
  <c r="ER13" i="2"/>
  <c r="EQ13" i="2"/>
  <c r="EP13" i="2"/>
  <c r="EO13" i="2"/>
  <c r="EN13" i="2"/>
  <c r="EM13" i="2"/>
  <c r="EL13" i="2"/>
  <c r="EK13" i="2"/>
  <c r="EJ13" i="2"/>
  <c r="EI13" i="2"/>
  <c r="EH13" i="2"/>
  <c r="EG13" i="2"/>
  <c r="EF13" i="2"/>
  <c r="EE13" i="2"/>
  <c r="ED13" i="2"/>
  <c r="EC13" i="2"/>
  <c r="EB13" i="2"/>
  <c r="EA13" i="2"/>
  <c r="DZ13" i="2"/>
  <c r="DY13" i="2"/>
  <c r="DX13" i="2"/>
  <c r="DW13" i="2"/>
  <c r="DV13" i="2"/>
  <c r="DU13" i="2"/>
  <c r="DT13" i="2"/>
  <c r="DS13" i="2"/>
  <c r="DR13" i="2"/>
  <c r="DQ13" i="2"/>
  <c r="DP13" i="2"/>
  <c r="DO13" i="2"/>
  <c r="DN13" i="2"/>
  <c r="DM13" i="2"/>
  <c r="DL13" i="2"/>
  <c r="DK13" i="2"/>
  <c r="DJ13" i="2"/>
  <c r="DI13" i="2"/>
  <c r="DH13" i="2"/>
  <c r="DG13" i="2"/>
  <c r="DF13" i="2"/>
  <c r="DE13" i="2"/>
  <c r="DD13" i="2"/>
  <c r="DC13" i="2"/>
  <c r="DB13" i="2"/>
  <c r="DA13" i="2"/>
  <c r="CZ13" i="2"/>
  <c r="CY13" i="2"/>
  <c r="CX13" i="2"/>
  <c r="CW13" i="2"/>
  <c r="CV13" i="2"/>
  <c r="CU13" i="2"/>
  <c r="CT13" i="2"/>
  <c r="CS13" i="2"/>
  <c r="CR13" i="2"/>
  <c r="CQ13" i="2"/>
  <c r="CP13" i="2"/>
  <c r="CO13" i="2"/>
  <c r="CN13" i="2"/>
  <c r="CM13" i="2"/>
  <c r="CL13" i="2"/>
  <c r="CK13" i="2"/>
  <c r="CJ13" i="2"/>
  <c r="CI13" i="2"/>
  <c r="CH13" i="2"/>
  <c r="CG13" i="2"/>
  <c r="CF13" i="2"/>
  <c r="CE13" i="2"/>
  <c r="CD13" i="2"/>
  <c r="CC13" i="2"/>
  <c r="CB13" i="2"/>
  <c r="CA13" i="2"/>
  <c r="BZ13" i="2"/>
  <c r="BY13" i="2"/>
  <c r="BX13" i="2"/>
  <c r="BW13" i="2"/>
  <c r="BV13" i="2"/>
  <c r="BU13" i="2"/>
  <c r="BT13" i="2"/>
  <c r="BS13" i="2"/>
  <c r="BR13" i="2"/>
  <c r="BQ13" i="2"/>
  <c r="BP13" i="2"/>
  <c r="BO13" i="2"/>
  <c r="BN13" i="2"/>
  <c r="BM13" i="2"/>
  <c r="BL13" i="2"/>
  <c r="BK13" i="2"/>
  <c r="BJ13" i="2"/>
  <c r="BI13" i="2"/>
  <c r="BH13" i="2"/>
  <c r="BG13" i="2"/>
  <c r="BF13" i="2"/>
  <c r="BE13" i="2"/>
  <c r="BD13" i="2"/>
  <c r="BC13" i="2"/>
  <c r="BB13" i="2"/>
  <c r="BA13" i="2"/>
  <c r="AZ13" i="2"/>
  <c r="AY13" i="2"/>
  <c r="AX13" i="2"/>
  <c r="AW13" i="2"/>
  <c r="AV13" i="2"/>
  <c r="AU13" i="2"/>
  <c r="AT13" i="2"/>
  <c r="AN13" i="2"/>
  <c r="AJ13" i="2"/>
  <c r="X13" i="2"/>
  <c r="U13" i="2"/>
  <c r="AQ13" i="2" s="1"/>
  <c r="T13" i="2"/>
  <c r="B13" i="2"/>
  <c r="FO12" i="2"/>
  <c r="FN12" i="2"/>
  <c r="FM12" i="2"/>
  <c r="FL12" i="2"/>
  <c r="FK12" i="2"/>
  <c r="FJ12" i="2"/>
  <c r="FI12" i="2"/>
  <c r="FH12" i="2"/>
  <c r="FG12" i="2"/>
  <c r="FF12" i="2"/>
  <c r="FE12" i="2"/>
  <c r="FD12" i="2"/>
  <c r="FC12" i="2"/>
  <c r="FB12" i="2"/>
  <c r="FA12" i="2"/>
  <c r="EZ12" i="2"/>
  <c r="EY12" i="2"/>
  <c r="EX12" i="2"/>
  <c r="EW12" i="2"/>
  <c r="EV12" i="2"/>
  <c r="EU12" i="2"/>
  <c r="ET12" i="2"/>
  <c r="ES12" i="2"/>
  <c r="ER12" i="2"/>
  <c r="EQ12" i="2"/>
  <c r="EP12" i="2"/>
  <c r="EO12" i="2"/>
  <c r="EN12" i="2"/>
  <c r="EM12" i="2"/>
  <c r="EL12" i="2"/>
  <c r="EK12" i="2"/>
  <c r="EJ12" i="2"/>
  <c r="EI12" i="2"/>
  <c r="EH12" i="2"/>
  <c r="EG12" i="2"/>
  <c r="EF12" i="2"/>
  <c r="EE12" i="2"/>
  <c r="ED12" i="2"/>
  <c r="EC12" i="2"/>
  <c r="EB12" i="2"/>
  <c r="EA12" i="2"/>
  <c r="DZ12" i="2"/>
  <c r="DY12" i="2"/>
  <c r="DX12" i="2"/>
  <c r="DW12" i="2"/>
  <c r="DV12" i="2"/>
  <c r="DU12" i="2"/>
  <c r="DT12" i="2"/>
  <c r="DS12" i="2"/>
  <c r="DR12" i="2"/>
  <c r="DQ12" i="2"/>
  <c r="DP12" i="2"/>
  <c r="DO12" i="2"/>
  <c r="DN12" i="2"/>
  <c r="DM12" i="2"/>
  <c r="DL12" i="2"/>
  <c r="DK12" i="2"/>
  <c r="DJ12" i="2"/>
  <c r="DI12" i="2"/>
  <c r="DH12" i="2"/>
  <c r="DG12" i="2"/>
  <c r="DF12" i="2"/>
  <c r="DE12" i="2"/>
  <c r="DD12" i="2"/>
  <c r="DC12" i="2"/>
  <c r="DB12" i="2"/>
  <c r="DA12" i="2"/>
  <c r="CZ12" i="2"/>
  <c r="CY12" i="2"/>
  <c r="CX12" i="2"/>
  <c r="CW12" i="2"/>
  <c r="CV12" i="2"/>
  <c r="CU12" i="2"/>
  <c r="CT12" i="2"/>
  <c r="CS12" i="2"/>
  <c r="CR12" i="2"/>
  <c r="CQ12" i="2"/>
  <c r="CP12" i="2"/>
  <c r="CO12" i="2"/>
  <c r="CN12" i="2"/>
  <c r="CM12" i="2"/>
  <c r="CL12" i="2"/>
  <c r="CK12" i="2"/>
  <c r="CJ12" i="2"/>
  <c r="CI12" i="2"/>
  <c r="CH12" i="2"/>
  <c r="CG12" i="2"/>
  <c r="CF12" i="2"/>
  <c r="CE12" i="2"/>
  <c r="CD12" i="2"/>
  <c r="CC12" i="2"/>
  <c r="CB12" i="2"/>
  <c r="CA12" i="2"/>
  <c r="BZ12" i="2"/>
  <c r="BY12" i="2"/>
  <c r="BX12" i="2"/>
  <c r="BW12" i="2"/>
  <c r="BV12" i="2"/>
  <c r="BU12" i="2"/>
  <c r="BT12" i="2"/>
  <c r="BS12" i="2"/>
  <c r="BR12" i="2"/>
  <c r="BQ12" i="2"/>
  <c r="BP12" i="2"/>
  <c r="BO12" i="2"/>
  <c r="BN12" i="2"/>
  <c r="BM12" i="2"/>
  <c r="BL12" i="2"/>
  <c r="BK12" i="2"/>
  <c r="BJ12" i="2"/>
  <c r="BI12" i="2"/>
  <c r="BH12" i="2"/>
  <c r="BG12" i="2"/>
  <c r="BF12" i="2"/>
  <c r="BE12" i="2"/>
  <c r="BD12" i="2"/>
  <c r="BC12" i="2"/>
  <c r="BB12" i="2"/>
  <c r="BA12" i="2"/>
  <c r="AZ12" i="2"/>
  <c r="AY12" i="2"/>
  <c r="AX12" i="2"/>
  <c r="AW12" i="2"/>
  <c r="AV12" i="2"/>
  <c r="AU12" i="2"/>
  <c r="AT12" i="2"/>
  <c r="AQ12" i="2"/>
  <c r="AP12" i="2"/>
  <c r="AM12" i="2"/>
  <c r="AL12" i="2"/>
  <c r="AI12" i="2"/>
  <c r="AH12" i="2"/>
  <c r="AE12" i="2"/>
  <c r="AD12" i="2"/>
  <c r="AA12" i="2"/>
  <c r="Z12" i="2"/>
  <c r="W12" i="2"/>
  <c r="V12" i="2"/>
  <c r="U12" i="2"/>
  <c r="AS12" i="2" s="1"/>
  <c r="T12" i="2"/>
  <c r="AR12" i="2" s="1"/>
  <c r="S12" i="2"/>
  <c r="R12" i="2"/>
  <c r="Q12" i="2"/>
  <c r="O12" i="2"/>
  <c r="N12" i="2"/>
  <c r="L12" i="2"/>
  <c r="FQ12" i="2" s="1"/>
  <c r="FO11" i="2"/>
  <c r="FN11" i="2"/>
  <c r="FM11" i="2"/>
  <c r="FL11" i="2"/>
  <c r="FK11" i="2"/>
  <c r="FJ11" i="2"/>
  <c r="FI11" i="2"/>
  <c r="FH11" i="2"/>
  <c r="FG11" i="2"/>
  <c r="FF11" i="2"/>
  <c r="FE11" i="2"/>
  <c r="FD11" i="2"/>
  <c r="FC11" i="2"/>
  <c r="FB11" i="2"/>
  <c r="FA11" i="2"/>
  <c r="EZ11" i="2"/>
  <c r="EY11" i="2"/>
  <c r="EX11" i="2"/>
  <c r="EW11" i="2"/>
  <c r="EV11" i="2"/>
  <c r="EU11" i="2"/>
  <c r="ET11" i="2"/>
  <c r="ES11" i="2"/>
  <c r="ER11" i="2"/>
  <c r="EQ11" i="2"/>
  <c r="EP11" i="2"/>
  <c r="EO11" i="2"/>
  <c r="EN11" i="2"/>
  <c r="EM11" i="2"/>
  <c r="EL11" i="2"/>
  <c r="EK11" i="2"/>
  <c r="EJ11" i="2"/>
  <c r="EI11" i="2"/>
  <c r="EH11" i="2"/>
  <c r="EG11" i="2"/>
  <c r="EF11" i="2"/>
  <c r="EE11" i="2"/>
  <c r="ED11" i="2"/>
  <c r="EC11" i="2"/>
  <c r="EB11" i="2"/>
  <c r="EA11" i="2"/>
  <c r="DZ11" i="2"/>
  <c r="DY11" i="2"/>
  <c r="DX11" i="2"/>
  <c r="DW11" i="2"/>
  <c r="DV11" i="2"/>
  <c r="DU11" i="2"/>
  <c r="DT11" i="2"/>
  <c r="DS11" i="2"/>
  <c r="DR11" i="2"/>
  <c r="DQ11" i="2"/>
  <c r="DP11" i="2"/>
  <c r="DO11" i="2"/>
  <c r="DN11" i="2"/>
  <c r="DM11" i="2"/>
  <c r="DL11" i="2"/>
  <c r="DK11" i="2"/>
  <c r="DJ11" i="2"/>
  <c r="DI11" i="2"/>
  <c r="DH11" i="2"/>
  <c r="DG11" i="2"/>
  <c r="DF11" i="2"/>
  <c r="DE11" i="2"/>
  <c r="DD11" i="2"/>
  <c r="DC11" i="2"/>
  <c r="DB11" i="2"/>
  <c r="DA11" i="2"/>
  <c r="CZ11" i="2"/>
  <c r="CY11" i="2"/>
  <c r="CX11" i="2"/>
  <c r="CW11" i="2"/>
  <c r="CV11" i="2"/>
  <c r="CU11" i="2"/>
  <c r="CT11" i="2"/>
  <c r="CS11" i="2"/>
  <c r="CR11" i="2"/>
  <c r="CQ11" i="2"/>
  <c r="CP11" i="2"/>
  <c r="CO11" i="2"/>
  <c r="CN11" i="2"/>
  <c r="CM11" i="2"/>
  <c r="CL11" i="2"/>
  <c r="CK11" i="2"/>
  <c r="CJ11" i="2"/>
  <c r="CI11" i="2"/>
  <c r="CH11" i="2"/>
  <c r="CG11" i="2"/>
  <c r="CF11" i="2"/>
  <c r="CE11" i="2"/>
  <c r="CD11" i="2"/>
  <c r="CC11" i="2"/>
  <c r="CB11" i="2"/>
  <c r="CA11" i="2"/>
  <c r="BZ11" i="2"/>
  <c r="BY11" i="2"/>
  <c r="BX11" i="2"/>
  <c r="BW11" i="2"/>
  <c r="BV11" i="2"/>
  <c r="BU11" i="2"/>
  <c r="BT11" i="2"/>
  <c r="BS11" i="2"/>
  <c r="BR11" i="2"/>
  <c r="BQ11" i="2"/>
  <c r="BP11" i="2"/>
  <c r="BO11" i="2"/>
  <c r="BN11" i="2"/>
  <c r="BM11" i="2"/>
  <c r="BL11" i="2"/>
  <c r="BK11" i="2"/>
  <c r="BJ11" i="2"/>
  <c r="BI11" i="2"/>
  <c r="BH11" i="2"/>
  <c r="BG11" i="2"/>
  <c r="BF11" i="2"/>
  <c r="BE11" i="2"/>
  <c r="BD11" i="2"/>
  <c r="BC11" i="2"/>
  <c r="BB11" i="2"/>
  <c r="BA11" i="2"/>
  <c r="AZ11" i="2"/>
  <c r="AY11" i="2"/>
  <c r="AX11" i="2"/>
  <c r="AW11" i="2"/>
  <c r="AV11" i="2"/>
  <c r="AU11" i="2"/>
  <c r="AT11" i="2"/>
  <c r="AP11" i="2"/>
  <c r="AL11" i="2"/>
  <c r="AH11" i="2"/>
  <c r="AD11" i="2"/>
  <c r="Z11" i="2"/>
  <c r="V11" i="2"/>
  <c r="U11" i="2"/>
  <c r="AO11" i="2" s="1"/>
  <c r="T11" i="2"/>
  <c r="AR11" i="2" s="1"/>
  <c r="B11" i="2"/>
  <c r="FQ11" i="2" s="1"/>
  <c r="FO10" i="2"/>
  <c r="FN10" i="2"/>
  <c r="FM10" i="2"/>
  <c r="FL10" i="2"/>
  <c r="FK10" i="2"/>
  <c r="FJ10" i="2"/>
  <c r="FI10" i="2"/>
  <c r="FH10" i="2"/>
  <c r="FG10" i="2"/>
  <c r="FF10" i="2"/>
  <c r="FE10" i="2"/>
  <c r="FD10" i="2"/>
  <c r="FC10" i="2"/>
  <c r="FB10" i="2"/>
  <c r="FA10" i="2"/>
  <c r="EZ10" i="2"/>
  <c r="EY10" i="2"/>
  <c r="EX10" i="2"/>
  <c r="EW10" i="2"/>
  <c r="EV10" i="2"/>
  <c r="EU10" i="2"/>
  <c r="ET10" i="2"/>
  <c r="ES10" i="2"/>
  <c r="ER10" i="2"/>
  <c r="EQ10" i="2"/>
  <c r="EP10" i="2"/>
  <c r="EO10" i="2"/>
  <c r="EN10" i="2"/>
  <c r="EM10" i="2"/>
  <c r="EL10" i="2"/>
  <c r="EK10" i="2"/>
  <c r="EJ10" i="2"/>
  <c r="EI10" i="2"/>
  <c r="EH10" i="2"/>
  <c r="EG10" i="2"/>
  <c r="EF10" i="2"/>
  <c r="EE10" i="2"/>
  <c r="ED10" i="2"/>
  <c r="EC10" i="2"/>
  <c r="EB10" i="2"/>
  <c r="EA10" i="2"/>
  <c r="DZ10" i="2"/>
  <c r="DY10" i="2"/>
  <c r="DX10" i="2"/>
  <c r="DW10" i="2"/>
  <c r="DV10" i="2"/>
  <c r="DU10" i="2"/>
  <c r="DT10" i="2"/>
  <c r="DS10" i="2"/>
  <c r="DR10" i="2"/>
  <c r="DQ10" i="2"/>
  <c r="DP10" i="2"/>
  <c r="DO10" i="2"/>
  <c r="DN10" i="2"/>
  <c r="DM10" i="2"/>
  <c r="DL10" i="2"/>
  <c r="DK10" i="2"/>
  <c r="DJ10" i="2"/>
  <c r="DI10" i="2"/>
  <c r="DH10" i="2"/>
  <c r="DG10" i="2"/>
  <c r="DF10" i="2"/>
  <c r="DE10" i="2"/>
  <c r="DD10" i="2"/>
  <c r="DC10" i="2"/>
  <c r="DB10" i="2"/>
  <c r="DA10" i="2"/>
  <c r="CZ10" i="2"/>
  <c r="CY10" i="2"/>
  <c r="CX10" i="2"/>
  <c r="CW10" i="2"/>
  <c r="CV10" i="2"/>
  <c r="CU10" i="2"/>
  <c r="CT10" i="2"/>
  <c r="CS10" i="2"/>
  <c r="CR10" i="2"/>
  <c r="CQ10" i="2"/>
  <c r="CP10" i="2"/>
  <c r="CO10" i="2"/>
  <c r="CN10" i="2"/>
  <c r="CM10" i="2"/>
  <c r="CL10" i="2"/>
  <c r="CK10" i="2"/>
  <c r="CJ10" i="2"/>
  <c r="CI10" i="2"/>
  <c r="CH10" i="2"/>
  <c r="CG10" i="2"/>
  <c r="CF10" i="2"/>
  <c r="CE10" i="2"/>
  <c r="CD10" i="2"/>
  <c r="CC10" i="2"/>
  <c r="CB10" i="2"/>
  <c r="CA10" i="2"/>
  <c r="BZ10" i="2"/>
  <c r="BY10" i="2"/>
  <c r="BX10" i="2"/>
  <c r="BW10" i="2"/>
  <c r="BV10" i="2"/>
  <c r="BU10" i="2"/>
  <c r="BT10" i="2"/>
  <c r="BS10" i="2"/>
  <c r="BR10" i="2"/>
  <c r="BQ10" i="2"/>
  <c r="BP10" i="2"/>
  <c r="BO10" i="2"/>
  <c r="BN10" i="2"/>
  <c r="BM10" i="2"/>
  <c r="BL10" i="2"/>
  <c r="BK10" i="2"/>
  <c r="BJ10" i="2"/>
  <c r="BI10" i="2"/>
  <c r="BH10" i="2"/>
  <c r="BG10" i="2"/>
  <c r="BF10" i="2"/>
  <c r="BE10" i="2"/>
  <c r="BD10" i="2"/>
  <c r="BC10" i="2"/>
  <c r="BB10" i="2"/>
  <c r="BA10" i="2"/>
  <c r="AZ10" i="2"/>
  <c r="AY10" i="2"/>
  <c r="AX10" i="2"/>
  <c r="AW10" i="2"/>
  <c r="AV10" i="2"/>
  <c r="AU10" i="2"/>
  <c r="AT10" i="2"/>
  <c r="AQ10" i="2"/>
  <c r="AM10" i="2"/>
  <c r="AI10" i="2"/>
  <c r="AE10" i="2"/>
  <c r="AA10" i="2"/>
  <c r="W10" i="2"/>
  <c r="U10" i="2"/>
  <c r="AS10" i="2" s="1"/>
  <c r="T10" i="2"/>
  <c r="AP10" i="2" s="1"/>
  <c r="B10" i="2"/>
  <c r="FQ10" i="2" s="1"/>
  <c r="FO9" i="2"/>
  <c r="FN9" i="2"/>
  <c r="FM9" i="2"/>
  <c r="FL9" i="2"/>
  <c r="FK9" i="2"/>
  <c r="FJ9" i="2"/>
  <c r="FI9" i="2"/>
  <c r="FH9" i="2"/>
  <c r="FG9" i="2"/>
  <c r="FF9" i="2"/>
  <c r="FE9" i="2"/>
  <c r="FD9" i="2"/>
  <c r="FC9" i="2"/>
  <c r="FB9" i="2"/>
  <c r="FA9" i="2"/>
  <c r="EZ9" i="2"/>
  <c r="EY9" i="2"/>
  <c r="EX9" i="2"/>
  <c r="EW9" i="2"/>
  <c r="EV9" i="2"/>
  <c r="EU9" i="2"/>
  <c r="ET9" i="2"/>
  <c r="ES9" i="2"/>
  <c r="ER9" i="2"/>
  <c r="EQ9" i="2"/>
  <c r="EP9" i="2"/>
  <c r="EO9" i="2"/>
  <c r="EN9" i="2"/>
  <c r="EM9" i="2"/>
  <c r="EL9" i="2"/>
  <c r="EK9" i="2"/>
  <c r="EJ9" i="2"/>
  <c r="EI9" i="2"/>
  <c r="EH9" i="2"/>
  <c r="EG9" i="2"/>
  <c r="EF9" i="2"/>
  <c r="EE9" i="2"/>
  <c r="ED9" i="2"/>
  <c r="EC9" i="2"/>
  <c r="EB9" i="2"/>
  <c r="EA9" i="2"/>
  <c r="DZ9" i="2"/>
  <c r="DY9" i="2"/>
  <c r="DX9" i="2"/>
  <c r="DW9" i="2"/>
  <c r="DV9" i="2"/>
  <c r="DU9" i="2"/>
  <c r="DT9" i="2"/>
  <c r="DS9" i="2"/>
  <c r="DR9" i="2"/>
  <c r="DQ9" i="2"/>
  <c r="DP9" i="2"/>
  <c r="DO9" i="2"/>
  <c r="DN9" i="2"/>
  <c r="DM9" i="2"/>
  <c r="DL9" i="2"/>
  <c r="DK9" i="2"/>
  <c r="DJ9" i="2"/>
  <c r="DI9" i="2"/>
  <c r="DH9" i="2"/>
  <c r="DG9" i="2"/>
  <c r="DF9" i="2"/>
  <c r="DE9" i="2"/>
  <c r="DD9" i="2"/>
  <c r="DC9" i="2"/>
  <c r="DB9" i="2"/>
  <c r="DA9" i="2"/>
  <c r="CZ9" i="2"/>
  <c r="CY9" i="2"/>
  <c r="CX9" i="2"/>
  <c r="CW9" i="2"/>
  <c r="CV9" i="2"/>
  <c r="CU9" i="2"/>
  <c r="CT9" i="2"/>
  <c r="CS9" i="2"/>
  <c r="CR9" i="2"/>
  <c r="CQ9" i="2"/>
  <c r="CP9" i="2"/>
  <c r="CO9" i="2"/>
  <c r="CN9" i="2"/>
  <c r="CM9" i="2"/>
  <c r="CL9" i="2"/>
  <c r="CK9" i="2"/>
  <c r="CJ9" i="2"/>
  <c r="CI9" i="2"/>
  <c r="CH9" i="2"/>
  <c r="CG9" i="2"/>
  <c r="CF9" i="2"/>
  <c r="CE9" i="2"/>
  <c r="CD9" i="2"/>
  <c r="CC9" i="2"/>
  <c r="CB9" i="2"/>
  <c r="CA9" i="2"/>
  <c r="BZ9" i="2"/>
  <c r="BY9" i="2"/>
  <c r="BX9" i="2"/>
  <c r="BW9" i="2"/>
  <c r="BV9" i="2"/>
  <c r="BU9" i="2"/>
  <c r="BT9" i="2"/>
  <c r="BS9" i="2"/>
  <c r="BR9" i="2"/>
  <c r="BQ9" i="2"/>
  <c r="BP9" i="2"/>
  <c r="BO9" i="2"/>
  <c r="BN9" i="2"/>
  <c r="BM9" i="2"/>
  <c r="BL9" i="2"/>
  <c r="BK9" i="2"/>
  <c r="BJ9" i="2"/>
  <c r="BI9" i="2"/>
  <c r="BH9" i="2"/>
  <c r="BG9" i="2"/>
  <c r="BF9" i="2"/>
  <c r="BE9" i="2"/>
  <c r="BD9" i="2"/>
  <c r="BC9" i="2"/>
  <c r="BB9" i="2"/>
  <c r="BA9" i="2"/>
  <c r="AZ9" i="2"/>
  <c r="AY9" i="2"/>
  <c r="AX9" i="2"/>
  <c r="AW9" i="2"/>
  <c r="AV9" i="2"/>
  <c r="AU9" i="2"/>
  <c r="AT9" i="2"/>
  <c r="AP9" i="2"/>
  <c r="AL9" i="2"/>
  <c r="AH9" i="2"/>
  <c r="AD9" i="2"/>
  <c r="Z9" i="2"/>
  <c r="V9" i="2"/>
  <c r="U9" i="2"/>
  <c r="T9" i="2"/>
  <c r="AR9" i="2" s="1"/>
  <c r="B9" i="2"/>
  <c r="FQ9" i="2" s="1"/>
  <c r="FO8" i="2"/>
  <c r="FN8" i="2"/>
  <c r="FM8" i="2"/>
  <c r="FL8" i="2"/>
  <c r="FK8" i="2"/>
  <c r="FJ8" i="2"/>
  <c r="FI8" i="2"/>
  <c r="FH8" i="2"/>
  <c r="FG8" i="2"/>
  <c r="FF8" i="2"/>
  <c r="FE8" i="2"/>
  <c r="FD8" i="2"/>
  <c r="FC8" i="2"/>
  <c r="FB8" i="2"/>
  <c r="FA8" i="2"/>
  <c r="EZ8" i="2"/>
  <c r="EY8" i="2"/>
  <c r="EX8" i="2"/>
  <c r="EW8" i="2"/>
  <c r="EV8" i="2"/>
  <c r="EU8" i="2"/>
  <c r="ET8" i="2"/>
  <c r="ES8" i="2"/>
  <c r="ER8" i="2"/>
  <c r="EQ8" i="2"/>
  <c r="EP8" i="2"/>
  <c r="EO8" i="2"/>
  <c r="EN8" i="2"/>
  <c r="EM8" i="2"/>
  <c r="EL8" i="2"/>
  <c r="EK8" i="2"/>
  <c r="EJ8" i="2"/>
  <c r="EI8" i="2"/>
  <c r="EH8" i="2"/>
  <c r="EG8" i="2"/>
  <c r="EF8" i="2"/>
  <c r="EE8" i="2"/>
  <c r="ED8" i="2"/>
  <c r="EC8" i="2"/>
  <c r="EB8" i="2"/>
  <c r="EA8" i="2"/>
  <c r="DZ8" i="2"/>
  <c r="DY8" i="2"/>
  <c r="DX8" i="2"/>
  <c r="DW8" i="2"/>
  <c r="DV8" i="2"/>
  <c r="DU8" i="2"/>
  <c r="DT8" i="2"/>
  <c r="DS8" i="2"/>
  <c r="DR8" i="2"/>
  <c r="DQ8" i="2"/>
  <c r="DP8" i="2"/>
  <c r="DO8" i="2"/>
  <c r="DN8" i="2"/>
  <c r="DM8" i="2"/>
  <c r="DL8" i="2"/>
  <c r="DK8" i="2"/>
  <c r="DJ8" i="2"/>
  <c r="DI8" i="2"/>
  <c r="DH8" i="2"/>
  <c r="DG8" i="2"/>
  <c r="DF8" i="2"/>
  <c r="DE8" i="2"/>
  <c r="DD8" i="2"/>
  <c r="DC8" i="2"/>
  <c r="DB8" i="2"/>
  <c r="DA8" i="2"/>
  <c r="CZ8" i="2"/>
  <c r="CY8" i="2"/>
  <c r="CX8" i="2"/>
  <c r="CW8" i="2"/>
  <c r="CV8" i="2"/>
  <c r="CU8" i="2"/>
  <c r="CT8" i="2"/>
  <c r="CS8" i="2"/>
  <c r="CR8" i="2"/>
  <c r="CQ8" i="2"/>
  <c r="CP8" i="2"/>
  <c r="CO8" i="2"/>
  <c r="CN8" i="2"/>
  <c r="CM8" i="2"/>
  <c r="CL8" i="2"/>
  <c r="CK8" i="2"/>
  <c r="CJ8" i="2"/>
  <c r="CI8" i="2"/>
  <c r="CH8" i="2"/>
  <c r="CG8" i="2"/>
  <c r="CF8" i="2"/>
  <c r="CE8" i="2"/>
  <c r="CD8" i="2"/>
  <c r="CC8" i="2"/>
  <c r="CB8" i="2"/>
  <c r="CA8" i="2"/>
  <c r="BZ8" i="2"/>
  <c r="BY8" i="2"/>
  <c r="BX8" i="2"/>
  <c r="BW8" i="2"/>
  <c r="BV8" i="2"/>
  <c r="BU8" i="2"/>
  <c r="BT8" i="2"/>
  <c r="BS8" i="2"/>
  <c r="BR8" i="2"/>
  <c r="BQ8" i="2"/>
  <c r="BP8" i="2"/>
  <c r="BO8" i="2"/>
  <c r="BN8" i="2"/>
  <c r="BM8" i="2"/>
  <c r="BL8" i="2"/>
  <c r="BK8" i="2"/>
  <c r="BJ8" i="2"/>
  <c r="BI8" i="2"/>
  <c r="BH8" i="2"/>
  <c r="BG8" i="2"/>
  <c r="BF8" i="2"/>
  <c r="BE8" i="2"/>
  <c r="BD8" i="2"/>
  <c r="BC8" i="2"/>
  <c r="BB8" i="2"/>
  <c r="BA8" i="2"/>
  <c r="AZ8" i="2"/>
  <c r="AY8" i="2"/>
  <c r="AX8" i="2"/>
  <c r="AW8" i="2"/>
  <c r="AV8" i="2"/>
  <c r="AU8" i="2"/>
  <c r="AT8" i="2"/>
  <c r="AQ8" i="2"/>
  <c r="AM8" i="2"/>
  <c r="AI8" i="2"/>
  <c r="AE8" i="2"/>
  <c r="AA8" i="2"/>
  <c r="W8" i="2"/>
  <c r="U8" i="2"/>
  <c r="AS8" i="2" s="1"/>
  <c r="T8" i="2"/>
  <c r="AP8" i="2" s="1"/>
  <c r="B8" i="2"/>
  <c r="FQ8" i="2" s="1"/>
  <c r="FO7" i="2"/>
  <c r="FN7" i="2"/>
  <c r="FM7" i="2"/>
  <c r="FL7" i="2"/>
  <c r="FK7" i="2"/>
  <c r="FJ7" i="2"/>
  <c r="FI7" i="2"/>
  <c r="FH7" i="2"/>
  <c r="FG7" i="2"/>
  <c r="FF7" i="2"/>
  <c r="FE7" i="2"/>
  <c r="FD7" i="2"/>
  <c r="FC7" i="2"/>
  <c r="FB7" i="2"/>
  <c r="FA7" i="2"/>
  <c r="EZ7" i="2"/>
  <c r="EY7" i="2"/>
  <c r="EX7" i="2"/>
  <c r="EW7" i="2"/>
  <c r="EV7" i="2"/>
  <c r="EU7" i="2"/>
  <c r="ET7" i="2"/>
  <c r="ES7" i="2"/>
  <c r="ER7" i="2"/>
  <c r="EQ7" i="2"/>
  <c r="EP7" i="2"/>
  <c r="EO7" i="2"/>
  <c r="EN7" i="2"/>
  <c r="EM7" i="2"/>
  <c r="EL7" i="2"/>
  <c r="EK7" i="2"/>
  <c r="EJ7" i="2"/>
  <c r="EI7" i="2"/>
  <c r="EH7" i="2"/>
  <c r="EG7" i="2"/>
  <c r="EF7" i="2"/>
  <c r="EE7" i="2"/>
  <c r="ED7" i="2"/>
  <c r="EC7" i="2"/>
  <c r="EB7" i="2"/>
  <c r="EA7" i="2"/>
  <c r="DZ7" i="2"/>
  <c r="DY7" i="2"/>
  <c r="DX7" i="2"/>
  <c r="DW7" i="2"/>
  <c r="DV7" i="2"/>
  <c r="DU7" i="2"/>
  <c r="DT7" i="2"/>
  <c r="DS7" i="2"/>
  <c r="DR7" i="2"/>
  <c r="DQ7" i="2"/>
  <c r="DP7" i="2"/>
  <c r="DO7" i="2"/>
  <c r="DN7" i="2"/>
  <c r="DM7" i="2"/>
  <c r="DL7" i="2"/>
  <c r="DK7" i="2"/>
  <c r="DJ7" i="2"/>
  <c r="DI7" i="2"/>
  <c r="DH7" i="2"/>
  <c r="DG7" i="2"/>
  <c r="DF7" i="2"/>
  <c r="DE7" i="2"/>
  <c r="DD7" i="2"/>
  <c r="DC7" i="2"/>
  <c r="DB7" i="2"/>
  <c r="DA7" i="2"/>
  <c r="CZ7" i="2"/>
  <c r="CY7" i="2"/>
  <c r="CX7" i="2"/>
  <c r="CW7" i="2"/>
  <c r="CV7" i="2"/>
  <c r="CU7" i="2"/>
  <c r="CT7" i="2"/>
  <c r="CS7" i="2"/>
  <c r="CR7" i="2"/>
  <c r="CQ7" i="2"/>
  <c r="CP7" i="2"/>
  <c r="CO7" i="2"/>
  <c r="CN7" i="2"/>
  <c r="CM7" i="2"/>
  <c r="CL7" i="2"/>
  <c r="CK7" i="2"/>
  <c r="CJ7" i="2"/>
  <c r="CI7" i="2"/>
  <c r="CH7" i="2"/>
  <c r="CG7" i="2"/>
  <c r="CF7" i="2"/>
  <c r="CE7" i="2"/>
  <c r="CD7" i="2"/>
  <c r="CC7" i="2"/>
  <c r="CB7" i="2"/>
  <c r="CA7" i="2"/>
  <c r="BZ7" i="2"/>
  <c r="BY7" i="2"/>
  <c r="BX7" i="2"/>
  <c r="BW7" i="2"/>
  <c r="BV7" i="2"/>
  <c r="BU7" i="2"/>
  <c r="BT7" i="2"/>
  <c r="BS7" i="2"/>
  <c r="BR7" i="2"/>
  <c r="BQ7" i="2"/>
  <c r="BP7" i="2"/>
  <c r="BO7" i="2"/>
  <c r="BN7" i="2"/>
  <c r="BM7" i="2"/>
  <c r="BL7" i="2"/>
  <c r="BK7" i="2"/>
  <c r="BJ7" i="2"/>
  <c r="BI7" i="2"/>
  <c r="BH7" i="2"/>
  <c r="BG7" i="2"/>
  <c r="BF7" i="2"/>
  <c r="BE7" i="2"/>
  <c r="BD7" i="2"/>
  <c r="BC7" i="2"/>
  <c r="BB7" i="2"/>
  <c r="BA7" i="2"/>
  <c r="AZ7" i="2"/>
  <c r="AY7" i="2"/>
  <c r="AX7" i="2"/>
  <c r="AW7" i="2"/>
  <c r="AV7" i="2"/>
  <c r="AU7" i="2"/>
  <c r="AT7" i="2"/>
  <c r="AP7" i="2"/>
  <c r="AL7" i="2"/>
  <c r="AH7" i="2"/>
  <c r="AD7" i="2"/>
  <c r="Z7" i="2"/>
  <c r="V7" i="2"/>
  <c r="U7" i="2"/>
  <c r="T7" i="2"/>
  <c r="AR7" i="2" s="1"/>
  <c r="S7" i="2"/>
  <c r="R7" i="2"/>
  <c r="Q7" i="2"/>
  <c r="O7" i="2"/>
  <c r="N7" i="2"/>
  <c r="L7" i="2"/>
  <c r="FQ6" i="2"/>
  <c r="AW6" i="2"/>
  <c r="DP27" i="2" l="1"/>
  <c r="AW27" i="2"/>
  <c r="CS27" i="2"/>
  <c r="DH27" i="2"/>
  <c r="ES27" i="2"/>
  <c r="FH27" i="2"/>
  <c r="CN27" i="2"/>
  <c r="DB27" i="2"/>
  <c r="FB27" i="2"/>
  <c r="CT27" i="2"/>
  <c r="DI27" i="2"/>
  <c r="EV27" i="2"/>
  <c r="FI27" i="2"/>
  <c r="AW22" i="2"/>
  <c r="CK22" i="2"/>
  <c r="CQ22" i="2"/>
  <c r="CV22" i="2"/>
  <c r="DG22" i="2"/>
  <c r="DL22" i="2"/>
  <c r="DQ22" i="2"/>
  <c r="EU22" i="2"/>
  <c r="EZ22" i="2"/>
  <c r="FE22" i="2"/>
  <c r="FK22" i="2"/>
  <c r="CI24" i="2"/>
  <c r="CS24" i="2"/>
  <c r="DD24" i="2"/>
  <c r="DO24" i="2"/>
  <c r="FC24" i="2"/>
  <c r="CM22" i="2"/>
  <c r="CR22" i="2"/>
  <c r="CW22" i="2"/>
  <c r="DC22" i="2"/>
  <c r="DH22" i="2"/>
  <c r="DM22" i="2"/>
  <c r="DS22" i="2"/>
  <c r="EV22" i="2"/>
  <c r="FA22" i="2"/>
  <c r="FG22" i="2"/>
  <c r="X23" i="2"/>
  <c r="CJ24" i="2"/>
  <c r="CO24" i="2"/>
  <c r="CU24" i="2"/>
  <c r="CZ24" i="2"/>
  <c r="DE24" i="2"/>
  <c r="DK24" i="2"/>
  <c r="DP24" i="2"/>
  <c r="ES24" i="2"/>
  <c r="EY24" i="2"/>
  <c r="FD24" i="2"/>
  <c r="FI24" i="2"/>
  <c r="FO24" i="2"/>
  <c r="FQ21" i="2"/>
  <c r="AG22" i="2"/>
  <c r="CI22" i="2"/>
  <c r="CN22" i="2"/>
  <c r="CS22" i="2"/>
  <c r="CY22" i="2"/>
  <c r="DD22" i="2"/>
  <c r="DI22" i="2"/>
  <c r="DO22" i="2"/>
  <c r="ER22" i="2"/>
  <c r="EW22" i="2"/>
  <c r="FC22" i="2"/>
  <c r="FH22" i="2"/>
  <c r="FM22" i="2"/>
  <c r="AN23" i="2"/>
  <c r="AW24" i="2"/>
  <c r="CK24" i="2"/>
  <c r="CQ24" i="2"/>
  <c r="CV24" i="2"/>
  <c r="DA24" i="2"/>
  <c r="DG24" i="2"/>
  <c r="DL24" i="2"/>
  <c r="DQ24" i="2"/>
  <c r="EU24" i="2"/>
  <c r="EZ24" i="2"/>
  <c r="FE24" i="2"/>
  <c r="FK24" i="2"/>
  <c r="FQ27" i="2"/>
  <c r="U27" i="2"/>
  <c r="AM27" i="2" s="1"/>
  <c r="CO27" i="2"/>
  <c r="CW27" i="2"/>
  <c r="DD27" i="2"/>
  <c r="DJ27" i="2"/>
  <c r="DR27" i="2"/>
  <c r="EW27" i="2"/>
  <c r="FD27" i="2"/>
  <c r="FL27" i="2"/>
  <c r="DA22" i="2"/>
  <c r="CN24" i="2"/>
  <c r="CY24" i="2"/>
  <c r="DI24" i="2"/>
  <c r="ER24" i="2"/>
  <c r="EW24" i="2"/>
  <c r="FH24" i="2"/>
  <c r="FM24" i="2"/>
  <c r="FL22" i="2"/>
  <c r="U22" i="2"/>
  <c r="AQ22" i="2" s="1"/>
  <c r="AI22" i="2"/>
  <c r="CJ22" i="2"/>
  <c r="CO22" i="2"/>
  <c r="CU22" i="2"/>
  <c r="CZ22" i="2"/>
  <c r="DE22" i="2"/>
  <c r="DK22" i="2"/>
  <c r="DP22" i="2"/>
  <c r="ES22" i="2"/>
  <c r="EY22" i="2"/>
  <c r="FD22" i="2"/>
  <c r="FI22" i="2"/>
  <c r="FO22" i="2"/>
  <c r="FQ24" i="2"/>
  <c r="U24" i="2"/>
  <c r="AK24" i="2" s="1"/>
  <c r="CM24" i="2"/>
  <c r="CR24" i="2"/>
  <c r="CW24" i="2"/>
  <c r="DC24" i="2"/>
  <c r="DH24" i="2"/>
  <c r="DM24" i="2"/>
  <c r="DS24" i="2"/>
  <c r="EV24" i="2"/>
  <c r="FA24" i="2"/>
  <c r="FG24" i="2"/>
  <c r="FL24" i="2"/>
  <c r="FQ26" i="2"/>
  <c r="CJ27" i="2"/>
  <c r="CR27" i="2"/>
  <c r="CX27" i="2"/>
  <c r="DE27" i="2"/>
  <c r="DM27" i="2"/>
  <c r="ER27" i="2"/>
  <c r="EX27" i="2"/>
  <c r="FF27" i="2"/>
  <c r="AP15" i="2"/>
  <c r="AL15" i="2"/>
  <c r="AH15" i="2"/>
  <c r="AD15" i="2"/>
  <c r="Z15" i="2"/>
  <c r="V15" i="2"/>
  <c r="AQ7" i="2"/>
  <c r="AM7" i="2"/>
  <c r="AI7" i="2"/>
  <c r="AA7" i="2"/>
  <c r="W7" i="2"/>
  <c r="AE7" i="2"/>
  <c r="AK7" i="2"/>
  <c r="AQ9" i="2"/>
  <c r="AM9" i="2"/>
  <c r="AI9" i="2"/>
  <c r="AE9" i="2"/>
  <c r="AA9" i="2"/>
  <c r="W9" i="2"/>
  <c r="AC9" i="2"/>
  <c r="AK9" i="2"/>
  <c r="AS9" i="2"/>
  <c r="AJ15" i="2"/>
  <c r="AF17" i="2"/>
  <c r="AS40" i="2"/>
  <c r="AI40" i="2"/>
  <c r="AC40" i="2"/>
  <c r="AO40" i="2"/>
  <c r="AE40" i="2"/>
  <c r="Y40" i="2"/>
  <c r="AM40" i="2"/>
  <c r="AG40" i="2"/>
  <c r="W40" i="2"/>
  <c r="AK40" i="2"/>
  <c r="AA40" i="2"/>
  <c r="AQ40" i="2"/>
  <c r="FQ7" i="2"/>
  <c r="Y7" i="2"/>
  <c r="AG7" i="2"/>
  <c r="AO7" i="2"/>
  <c r="Y9" i="2"/>
  <c r="AG9" i="2"/>
  <c r="AO9" i="2"/>
  <c r="Y11" i="2"/>
  <c r="AG11" i="2"/>
  <c r="AP13" i="2"/>
  <c r="AL13" i="2"/>
  <c r="AH13" i="2"/>
  <c r="AD13" i="2"/>
  <c r="Z13" i="2"/>
  <c r="V13" i="2"/>
  <c r="AF13" i="2"/>
  <c r="AB15" i="2"/>
  <c r="AR15" i="2"/>
  <c r="X17" i="2"/>
  <c r="FQ23" i="2"/>
  <c r="AF15" i="2"/>
  <c r="AC7" i="2"/>
  <c r="AS7" i="2"/>
  <c r="AQ11" i="2"/>
  <c r="AM11" i="2"/>
  <c r="AI11" i="2"/>
  <c r="AE11" i="2"/>
  <c r="AA11" i="2"/>
  <c r="W11" i="2"/>
  <c r="AC11" i="2"/>
  <c r="AK11" i="2"/>
  <c r="AS11" i="2"/>
  <c r="AP17" i="2"/>
  <c r="AL17" i="2"/>
  <c r="AH17" i="2"/>
  <c r="AD17" i="2"/>
  <c r="Z17" i="2"/>
  <c r="V17" i="2"/>
  <c r="AQ39" i="2"/>
  <c r="AG39" i="2"/>
  <c r="AA39" i="2"/>
  <c r="AS39" i="2"/>
  <c r="AM39" i="2"/>
  <c r="AC39" i="2"/>
  <c r="W39" i="2"/>
  <c r="AI39" i="2"/>
  <c r="AO39" i="2"/>
  <c r="Y39" i="2"/>
  <c r="AE39" i="2"/>
  <c r="AB13" i="2"/>
  <c r="AR13" i="2"/>
  <c r="X15" i="2"/>
  <c r="AN15" i="2"/>
  <c r="AJ17" i="2"/>
  <c r="AP19" i="2"/>
  <c r="AL19" i="2"/>
  <c r="AH19" i="2"/>
  <c r="AD19" i="2"/>
  <c r="Z19" i="2"/>
  <c r="V19" i="2"/>
  <c r="AF19" i="2"/>
  <c r="AN21" i="2"/>
  <c r="X21" i="2"/>
  <c r="AF21" i="2"/>
  <c r="AR21" i="2"/>
  <c r="AB21" i="2"/>
  <c r="AJ21" i="2"/>
  <c r="AO24" i="2"/>
  <c r="AG24" i="2"/>
  <c r="W24" i="2"/>
  <c r="AQ26" i="2"/>
  <c r="AM26" i="2"/>
  <c r="AI26" i="2"/>
  <c r="AE26" i="2"/>
  <c r="AA26" i="2"/>
  <c r="W26" i="2"/>
  <c r="AO26" i="2"/>
  <c r="Y26" i="2"/>
  <c r="AG26" i="2"/>
  <c r="AS26" i="2"/>
  <c r="AC26" i="2"/>
  <c r="AK39" i="2"/>
  <c r="AQ47" i="2"/>
  <c r="AM47" i="2"/>
  <c r="AI47" i="2"/>
  <c r="AE47" i="2"/>
  <c r="AA47" i="2"/>
  <c r="W47" i="2"/>
  <c r="AO47" i="2"/>
  <c r="AG47" i="2"/>
  <c r="Y47" i="2"/>
  <c r="X8" i="2"/>
  <c r="AF8" i="2"/>
  <c r="AJ8" i="2"/>
  <c r="AR8" i="2"/>
  <c r="X10" i="2"/>
  <c r="AB10" i="2"/>
  <c r="AJ10" i="2"/>
  <c r="AN10" i="2"/>
  <c r="AR10" i="2"/>
  <c r="Y15" i="2"/>
  <c r="AC15" i="2"/>
  <c r="AG15" i="2"/>
  <c r="AK15" i="2"/>
  <c r="AO15" i="2"/>
  <c r="AS15" i="2"/>
  <c r="Y17" i="2"/>
  <c r="AC17" i="2"/>
  <c r="AG17" i="2"/>
  <c r="AK17" i="2"/>
  <c r="AO17" i="2"/>
  <c r="AS17" i="2"/>
  <c r="AC19" i="2"/>
  <c r="AK19" i="2"/>
  <c r="AS19" i="2"/>
  <c r="AA21" i="2"/>
  <c r="AK21" i="2"/>
  <c r="FQ22" i="2"/>
  <c r="AJ23" i="2"/>
  <c r="AD25" i="2"/>
  <c r="AJ25" i="2"/>
  <c r="AD27" i="2"/>
  <c r="AJ27" i="2"/>
  <c r="AP28" i="2"/>
  <c r="AL28" i="2"/>
  <c r="AH28" i="2"/>
  <c r="AD28" i="2"/>
  <c r="AC34" i="2"/>
  <c r="AS52" i="2"/>
  <c r="AM52" i="2"/>
  <c r="AC52" i="2"/>
  <c r="W52" i="2"/>
  <c r="AQ52" i="2"/>
  <c r="AG52" i="2"/>
  <c r="AA52" i="2"/>
  <c r="AO52" i="2"/>
  <c r="Y52" i="2"/>
  <c r="AI52" i="2"/>
  <c r="AE52" i="2"/>
  <c r="Y10" i="2"/>
  <c r="AC10" i="2"/>
  <c r="AG10" i="2"/>
  <c r="AK10" i="2"/>
  <c r="AO10" i="2"/>
  <c r="X12" i="2"/>
  <c r="AB12" i="2"/>
  <c r="AF12" i="2"/>
  <c r="AJ12" i="2"/>
  <c r="AN12" i="2"/>
  <c r="X14" i="2"/>
  <c r="AB14" i="2"/>
  <c r="AF14" i="2"/>
  <c r="AJ14" i="2"/>
  <c r="AN14" i="2"/>
  <c r="X16" i="2"/>
  <c r="AB16" i="2"/>
  <c r="AF16" i="2"/>
  <c r="AJ16" i="2"/>
  <c r="AN16" i="2"/>
  <c r="X18" i="2"/>
  <c r="AB18" i="2"/>
  <c r="AF18" i="2"/>
  <c r="AJ18" i="2"/>
  <c r="AN18" i="2"/>
  <c r="AP20" i="2"/>
  <c r="AL20" i="2"/>
  <c r="AH20" i="2"/>
  <c r="AD20" i="2"/>
  <c r="Z20" i="2"/>
  <c r="V20" i="2"/>
  <c r="AJ20" i="2"/>
  <c r="AP21" i="2"/>
  <c r="W21" i="2"/>
  <c r="AG21" i="2"/>
  <c r="AM21" i="2"/>
  <c r="AP22" i="2"/>
  <c r="AL22" i="2"/>
  <c r="AH22" i="2"/>
  <c r="AD22" i="2"/>
  <c r="Z22" i="2"/>
  <c r="V22" i="2"/>
  <c r="AJ22" i="2"/>
  <c r="AA23" i="2"/>
  <c r="AF23" i="2"/>
  <c r="AK23" i="2"/>
  <c r="AQ23" i="2"/>
  <c r="AQ25" i="2"/>
  <c r="AM25" i="2"/>
  <c r="AI25" i="2"/>
  <c r="AE25" i="2"/>
  <c r="AA25" i="2"/>
  <c r="W25" i="2"/>
  <c r="Z25" i="2"/>
  <c r="AF25" i="2"/>
  <c r="AK25" i="2"/>
  <c r="AP25" i="2"/>
  <c r="Z27" i="2"/>
  <c r="AF27" i="2"/>
  <c r="AP27" i="2"/>
  <c r="Z28" i="2"/>
  <c r="AF28" i="2"/>
  <c r="AN28" i="2"/>
  <c r="AQ29" i="2"/>
  <c r="AM29" i="2"/>
  <c r="AI29" i="2"/>
  <c r="AE29" i="2"/>
  <c r="AA29" i="2"/>
  <c r="W29" i="2"/>
  <c r="AC29" i="2"/>
  <c r="AK29" i="2"/>
  <c r="AS29" i="2"/>
  <c r="AQ31" i="2"/>
  <c r="AM31" i="2"/>
  <c r="AI31" i="2"/>
  <c r="AE31" i="2"/>
  <c r="AA31" i="2"/>
  <c r="W31" i="2"/>
  <c r="AC31" i="2"/>
  <c r="AK31" i="2"/>
  <c r="AS31" i="2"/>
  <c r="L32" i="2"/>
  <c r="FQ32" i="2" s="1"/>
  <c r="AP33" i="2"/>
  <c r="AL33" i="2"/>
  <c r="AH33" i="2"/>
  <c r="AD33" i="2"/>
  <c r="Z33" i="2"/>
  <c r="V33" i="2"/>
  <c r="AR36" i="2"/>
  <c r="AL36" i="2"/>
  <c r="AB36" i="2"/>
  <c r="V36" i="2"/>
  <c r="AN36" i="2"/>
  <c r="AH36" i="2"/>
  <c r="X36" i="2"/>
  <c r="AD36" i="2"/>
  <c r="AP38" i="2"/>
  <c r="AL38" i="2"/>
  <c r="AH38" i="2"/>
  <c r="AD38" i="2"/>
  <c r="Z38" i="2"/>
  <c r="V38" i="2"/>
  <c r="AR38" i="2"/>
  <c r="AB38" i="2"/>
  <c r="AN38" i="2"/>
  <c r="X38" i="2"/>
  <c r="AC47" i="2"/>
  <c r="AS47" i="2"/>
  <c r="AQ53" i="2"/>
  <c r="AM53" i="2"/>
  <c r="AI53" i="2"/>
  <c r="AE53" i="2"/>
  <c r="AA53" i="2"/>
  <c r="W53" i="2"/>
  <c r="AO53" i="2"/>
  <c r="Y53" i="2"/>
  <c r="AS53" i="2"/>
  <c r="AC53" i="2"/>
  <c r="AG53" i="2"/>
  <c r="AR57" i="2"/>
  <c r="AH57" i="2"/>
  <c r="AB57" i="2"/>
  <c r="AL57" i="2"/>
  <c r="AF57" i="2"/>
  <c r="V57" i="2"/>
  <c r="AD57" i="2"/>
  <c r="AN57" i="2"/>
  <c r="X57" i="2"/>
  <c r="AP61" i="2"/>
  <c r="AL61" i="2"/>
  <c r="AH61" i="2"/>
  <c r="AD61" i="2"/>
  <c r="Z61" i="2"/>
  <c r="V61" i="2"/>
  <c r="AN61" i="2"/>
  <c r="AF61" i="2"/>
  <c r="X61" i="2"/>
  <c r="AJ61" i="2"/>
  <c r="AQ74" i="2"/>
  <c r="AM74" i="2"/>
  <c r="AI74" i="2"/>
  <c r="AE74" i="2"/>
  <c r="AA74" i="2"/>
  <c r="W74" i="2"/>
  <c r="AO74" i="2"/>
  <c r="AG74" i="2"/>
  <c r="Y74" i="2"/>
  <c r="AK74" i="2"/>
  <c r="AS74" i="2"/>
  <c r="AC74" i="2"/>
  <c r="AQ78" i="2"/>
  <c r="AM78" i="2"/>
  <c r="AI78" i="2"/>
  <c r="AE78" i="2"/>
  <c r="AA78" i="2"/>
  <c r="W78" i="2"/>
  <c r="AO78" i="2"/>
  <c r="AG78" i="2"/>
  <c r="Y78" i="2"/>
  <c r="AK78" i="2"/>
  <c r="AS78" i="2"/>
  <c r="AK47" i="2"/>
  <c r="AQ64" i="2"/>
  <c r="AM64" i="2"/>
  <c r="AI64" i="2"/>
  <c r="AE64" i="2"/>
  <c r="AA64" i="2"/>
  <c r="W64" i="2"/>
  <c r="AO64" i="2"/>
  <c r="AG64" i="2"/>
  <c r="Y64" i="2"/>
  <c r="AK64" i="2"/>
  <c r="AC64" i="2"/>
  <c r="AP69" i="2"/>
  <c r="AL69" i="2"/>
  <c r="AH69" i="2"/>
  <c r="AD69" i="2"/>
  <c r="Z69" i="2"/>
  <c r="V69" i="2"/>
  <c r="AN69" i="2"/>
  <c r="AF69" i="2"/>
  <c r="X69" i="2"/>
  <c r="AJ69" i="2"/>
  <c r="AB8" i="2"/>
  <c r="AN8" i="2"/>
  <c r="AF10" i="2"/>
  <c r="Y13" i="2"/>
  <c r="AC13" i="2"/>
  <c r="AG13" i="2"/>
  <c r="AK13" i="2"/>
  <c r="AO13" i="2"/>
  <c r="AS13" i="2"/>
  <c r="Y19" i="2"/>
  <c r="AG19" i="2"/>
  <c r="AO19" i="2"/>
  <c r="AQ21" i="2"/>
  <c r="X28" i="2"/>
  <c r="AO34" i="2"/>
  <c r="AE34" i="2"/>
  <c r="AA34" i="2"/>
  <c r="W34" i="2"/>
  <c r="AQ34" i="2"/>
  <c r="AK34" i="2"/>
  <c r="AR59" i="2"/>
  <c r="AN59" i="2"/>
  <c r="AJ59" i="2"/>
  <c r="AP59" i="2"/>
  <c r="AH59" i="2"/>
  <c r="AB59" i="2"/>
  <c r="AF59" i="2"/>
  <c r="V59" i="2"/>
  <c r="AD59" i="2"/>
  <c r="X59" i="2"/>
  <c r="AQ68" i="2"/>
  <c r="AM68" i="2"/>
  <c r="AI68" i="2"/>
  <c r="AE68" i="2"/>
  <c r="AA68" i="2"/>
  <c r="W68" i="2"/>
  <c r="AO68" i="2"/>
  <c r="AG68" i="2"/>
  <c r="Y68" i="2"/>
  <c r="AK68" i="2"/>
  <c r="AC68" i="2"/>
  <c r="Y8" i="2"/>
  <c r="AC8" i="2"/>
  <c r="AG8" i="2"/>
  <c r="AK8" i="2"/>
  <c r="AO8" i="2"/>
  <c r="X7" i="2"/>
  <c r="AB7" i="2"/>
  <c r="AF7" i="2"/>
  <c r="AJ7" i="2"/>
  <c r="AN7" i="2"/>
  <c r="V8" i="2"/>
  <c r="Z8" i="2"/>
  <c r="AD8" i="2"/>
  <c r="AH8" i="2"/>
  <c r="AL8" i="2"/>
  <c r="X9" i="2"/>
  <c r="AB9" i="2"/>
  <c r="AF9" i="2"/>
  <c r="AJ9" i="2"/>
  <c r="AN9" i="2"/>
  <c r="V10" i="2"/>
  <c r="Z10" i="2"/>
  <c r="AD10" i="2"/>
  <c r="AH10" i="2"/>
  <c r="AL10" i="2"/>
  <c r="X11" i="2"/>
  <c r="AB11" i="2"/>
  <c r="AF11" i="2"/>
  <c r="AJ11" i="2"/>
  <c r="AN11" i="2"/>
  <c r="Y12" i="2"/>
  <c r="AC12" i="2"/>
  <c r="AG12" i="2"/>
  <c r="AK12" i="2"/>
  <c r="AO12" i="2"/>
  <c r="W13" i="2"/>
  <c r="AA13" i="2"/>
  <c r="AE13" i="2"/>
  <c r="AI13" i="2"/>
  <c r="AM13" i="2"/>
  <c r="Y14" i="2"/>
  <c r="AC14" i="2"/>
  <c r="AG14" i="2"/>
  <c r="AK14" i="2"/>
  <c r="AO14" i="2"/>
  <c r="W15" i="2"/>
  <c r="AA15" i="2"/>
  <c r="AE15" i="2"/>
  <c r="AI15" i="2"/>
  <c r="AM15" i="2"/>
  <c r="Y16" i="2"/>
  <c r="AC16" i="2"/>
  <c r="AG16" i="2"/>
  <c r="AK16" i="2"/>
  <c r="AO16" i="2"/>
  <c r="W17" i="2"/>
  <c r="AA17" i="2"/>
  <c r="AE17" i="2"/>
  <c r="AI17" i="2"/>
  <c r="AM17" i="2"/>
  <c r="Y18" i="2"/>
  <c r="AC18" i="2"/>
  <c r="AG18" i="2"/>
  <c r="AK18" i="2"/>
  <c r="AO18" i="2"/>
  <c r="W19" i="2"/>
  <c r="AA19" i="2"/>
  <c r="AE19" i="2"/>
  <c r="AI19" i="2"/>
  <c r="AM19" i="2"/>
  <c r="AA20" i="2"/>
  <c r="AF20" i="2"/>
  <c r="AK20" i="2"/>
  <c r="AC21" i="2"/>
  <c r="AI21" i="2"/>
  <c r="AF22" i="2"/>
  <c r="AK22" i="2"/>
  <c r="AP23" i="2"/>
  <c r="W23" i="2"/>
  <c r="AB23" i="2"/>
  <c r="AG23" i="2"/>
  <c r="AP24" i="2"/>
  <c r="AL24" i="2"/>
  <c r="AH24" i="2"/>
  <c r="AD24" i="2"/>
  <c r="Z24" i="2"/>
  <c r="V24" i="2"/>
  <c r="AJ24" i="2"/>
  <c r="V25" i="2"/>
  <c r="AB25" i="2"/>
  <c r="AG25" i="2"/>
  <c r="AL25" i="2"/>
  <c r="T26" i="2"/>
  <c r="AB26" i="2" s="1"/>
  <c r="FO27" i="2"/>
  <c r="FK27" i="2"/>
  <c r="FG27" i="2"/>
  <c r="FC27" i="2"/>
  <c r="EY27" i="2"/>
  <c r="EU27" i="2"/>
  <c r="DS27" i="2"/>
  <c r="DO27" i="2"/>
  <c r="DK27" i="2"/>
  <c r="DG27" i="2"/>
  <c r="DC27" i="2"/>
  <c r="CY27" i="2"/>
  <c r="CU27" i="2"/>
  <c r="CQ27" i="2"/>
  <c r="CM27" i="2"/>
  <c r="CI27" i="2"/>
  <c r="AE27" i="2"/>
  <c r="V27" i="2"/>
  <c r="AB27" i="2"/>
  <c r="AL27" i="2"/>
  <c r="CK27" i="2"/>
  <c r="CP27" i="2"/>
  <c r="CV27" i="2"/>
  <c r="DA27" i="2"/>
  <c r="DF27" i="2"/>
  <c r="DL27" i="2"/>
  <c r="DQ27" i="2"/>
  <c r="ET27" i="2"/>
  <c r="EZ27" i="2"/>
  <c r="FE27" i="2"/>
  <c r="FJ27" i="2"/>
  <c r="V28" i="2"/>
  <c r="AP30" i="2"/>
  <c r="AL30" i="2"/>
  <c r="AH30" i="2"/>
  <c r="AD30" i="2"/>
  <c r="Z30" i="2"/>
  <c r="V30" i="2"/>
  <c r="AB33" i="2"/>
  <c r="AJ33" i="2"/>
  <c r="AR33" i="2"/>
  <c r="Y34" i="2"/>
  <c r="AG34" i="2"/>
  <c r="AQ36" i="2"/>
  <c r="AM36" i="2"/>
  <c r="AI36" i="2"/>
  <c r="AE36" i="2"/>
  <c r="AA36" i="2"/>
  <c r="W36" i="2"/>
  <c r="AG36" i="2"/>
  <c r="AS36" i="2"/>
  <c r="AC36" i="2"/>
  <c r="AF36" i="2"/>
  <c r="AP36" i="2"/>
  <c r="AM38" i="2"/>
  <c r="AG38" i="2"/>
  <c r="W38" i="2"/>
  <c r="AS38" i="2"/>
  <c r="AI38" i="2"/>
  <c r="AC38" i="2"/>
  <c r="AF38" i="2"/>
  <c r="AQ38" i="2"/>
  <c r="AS41" i="2"/>
  <c r="AM41" i="2"/>
  <c r="AC41" i="2"/>
  <c r="W41" i="2"/>
  <c r="AO41" i="2"/>
  <c r="AI41" i="2"/>
  <c r="Y41" i="2"/>
  <c r="AK41" i="2"/>
  <c r="AK52" i="2"/>
  <c r="AP57" i="2"/>
  <c r="AQ60" i="2"/>
  <c r="AM60" i="2"/>
  <c r="AI60" i="2"/>
  <c r="AE60" i="2"/>
  <c r="AA60" i="2"/>
  <c r="W60" i="2"/>
  <c r="AO60" i="2"/>
  <c r="AG60" i="2"/>
  <c r="Y60" i="2"/>
  <c r="AK60" i="2"/>
  <c r="AC60" i="2"/>
  <c r="AS64" i="2"/>
  <c r="AP65" i="2"/>
  <c r="AL65" i="2"/>
  <c r="AH65" i="2"/>
  <c r="AD65" i="2"/>
  <c r="Z65" i="2"/>
  <c r="V65" i="2"/>
  <c r="AN65" i="2"/>
  <c r="AF65" i="2"/>
  <c r="X65" i="2"/>
  <c r="AJ65" i="2"/>
  <c r="AB69" i="2"/>
  <c r="X29" i="2"/>
  <c r="AB29" i="2"/>
  <c r="AF29" i="2"/>
  <c r="AJ29" i="2"/>
  <c r="AN29" i="2"/>
  <c r="X31" i="2"/>
  <c r="AB31" i="2"/>
  <c r="AF31" i="2"/>
  <c r="AJ31" i="2"/>
  <c r="AN31" i="2"/>
  <c r="Y32" i="2"/>
  <c r="AC32" i="2"/>
  <c r="AG32" i="2"/>
  <c r="AK32" i="2"/>
  <c r="AO32" i="2"/>
  <c r="AP34" i="2"/>
  <c r="AL34" i="2"/>
  <c r="AH34" i="2"/>
  <c r="X34" i="2"/>
  <c r="AB34" i="2"/>
  <c r="AF34" i="2"/>
  <c r="AE35" i="2"/>
  <c r="AK35" i="2"/>
  <c r="FQ37" i="2"/>
  <c r="AP40" i="2"/>
  <c r="AL40" i="2"/>
  <c r="AH40" i="2"/>
  <c r="AD40" i="2"/>
  <c r="Z40" i="2"/>
  <c r="V40" i="2"/>
  <c r="AJ40" i="2"/>
  <c r="AA42" i="2"/>
  <c r="AK42" i="2"/>
  <c r="AQ42" i="2"/>
  <c r="AE43" i="2"/>
  <c r="AK43" i="2"/>
  <c r="AQ45" i="2"/>
  <c r="AM45" i="2"/>
  <c r="AI45" i="2"/>
  <c r="AE45" i="2"/>
  <c r="AA45" i="2"/>
  <c r="W45" i="2"/>
  <c r="AK45" i="2"/>
  <c r="AP47" i="2"/>
  <c r="AL47" i="2"/>
  <c r="AH47" i="2"/>
  <c r="AD47" i="2"/>
  <c r="Z47" i="2"/>
  <c r="V47" i="2"/>
  <c r="AB47" i="2"/>
  <c r="AJ47" i="2"/>
  <c r="AR47" i="2"/>
  <c r="AP49" i="2"/>
  <c r="AL49" i="2"/>
  <c r="AH49" i="2"/>
  <c r="AD49" i="2"/>
  <c r="Z49" i="2"/>
  <c r="V49" i="2"/>
  <c r="AS54" i="2"/>
  <c r="AM54" i="2"/>
  <c r="AC54" i="2"/>
  <c r="W54" i="2"/>
  <c r="AQ54" i="2"/>
  <c r="AG54" i="2"/>
  <c r="AA54" i="2"/>
  <c r="AK54" i="2"/>
  <c r="AP58" i="2"/>
  <c r="AL58" i="2"/>
  <c r="AH58" i="2"/>
  <c r="AD58" i="2"/>
  <c r="Z58" i="2"/>
  <c r="V58" i="2"/>
  <c r="AR58" i="2"/>
  <c r="AB58" i="2"/>
  <c r="AF58" i="2"/>
  <c r="AN58" i="2"/>
  <c r="V21" i="2"/>
  <c r="Z21" i="2"/>
  <c r="AD21" i="2"/>
  <c r="AH21" i="2"/>
  <c r="AL21" i="2"/>
  <c r="CL22" i="2"/>
  <c r="CP22" i="2"/>
  <c r="CT22" i="2"/>
  <c r="CX22" i="2"/>
  <c r="DB22" i="2"/>
  <c r="DF22" i="2"/>
  <c r="DJ22" i="2"/>
  <c r="DN22" i="2"/>
  <c r="DR22" i="2"/>
  <c r="ET22" i="2"/>
  <c r="EX22" i="2"/>
  <c r="FB22" i="2"/>
  <c r="FF22" i="2"/>
  <c r="FJ22" i="2"/>
  <c r="V23" i="2"/>
  <c r="Z23" i="2"/>
  <c r="AD23" i="2"/>
  <c r="AH23" i="2"/>
  <c r="AL23" i="2"/>
  <c r="CL24" i="2"/>
  <c r="CP24" i="2"/>
  <c r="CT24" i="2"/>
  <c r="CX24" i="2"/>
  <c r="DB24" i="2"/>
  <c r="DF24" i="2"/>
  <c r="DJ24" i="2"/>
  <c r="DN24" i="2"/>
  <c r="DR24" i="2"/>
  <c r="ET24" i="2"/>
  <c r="EX24" i="2"/>
  <c r="FB24" i="2"/>
  <c r="FF24" i="2"/>
  <c r="FJ24" i="2"/>
  <c r="Y28" i="2"/>
  <c r="AC28" i="2"/>
  <c r="AG28" i="2"/>
  <c r="AK28" i="2"/>
  <c r="AO28" i="2"/>
  <c r="Y30" i="2"/>
  <c r="AC30" i="2"/>
  <c r="AG30" i="2"/>
  <c r="AK30" i="2"/>
  <c r="AO30" i="2"/>
  <c r="X32" i="2"/>
  <c r="AB32" i="2"/>
  <c r="AF32" i="2"/>
  <c r="AJ32" i="2"/>
  <c r="AN32" i="2"/>
  <c r="Y33" i="2"/>
  <c r="AC33" i="2"/>
  <c r="AG33" i="2"/>
  <c r="AK33" i="2"/>
  <c r="AO33" i="2"/>
  <c r="AJ34" i="2"/>
  <c r="Y35" i="2"/>
  <c r="AI35" i="2"/>
  <c r="AE37" i="2"/>
  <c r="X40" i="2"/>
  <c r="AN40" i="2"/>
  <c r="AP42" i="2"/>
  <c r="AL42" i="2"/>
  <c r="AH42" i="2"/>
  <c r="AD42" i="2"/>
  <c r="Z42" i="2"/>
  <c r="V42" i="2"/>
  <c r="Y42" i="2"/>
  <c r="AE42" i="2"/>
  <c r="AJ42" i="2"/>
  <c r="Y43" i="2"/>
  <c r="AI43" i="2"/>
  <c r="X44" i="2"/>
  <c r="AD44" i="2"/>
  <c r="Y45" i="2"/>
  <c r="AD45" i="2"/>
  <c r="AO45" i="2"/>
  <c r="X49" i="2"/>
  <c r="AF49" i="2"/>
  <c r="AN49" i="2"/>
  <c r="AL51" i="2"/>
  <c r="AF51" i="2"/>
  <c r="V51" i="2"/>
  <c r="AP51" i="2"/>
  <c r="AJ51" i="2"/>
  <c r="Z51" i="2"/>
  <c r="AH51" i="2"/>
  <c r="AI54" i="2"/>
  <c r="AP56" i="2"/>
  <c r="AL56" i="2"/>
  <c r="AH56" i="2"/>
  <c r="AD56" i="2"/>
  <c r="Z56" i="2"/>
  <c r="V56" i="2"/>
  <c r="AR56" i="2"/>
  <c r="AB56" i="2"/>
  <c r="AF56" i="2"/>
  <c r="AN56" i="2"/>
  <c r="FQ58" i="2"/>
  <c r="AJ58" i="2"/>
  <c r="AQ82" i="2"/>
  <c r="AM82" i="2"/>
  <c r="AI82" i="2"/>
  <c r="AE82" i="2"/>
  <c r="AA82" i="2"/>
  <c r="W82" i="2"/>
  <c r="AO82" i="2"/>
  <c r="AG82" i="2"/>
  <c r="Y82" i="2"/>
  <c r="AK82" i="2"/>
  <c r="AS82" i="2"/>
  <c r="X46" i="2"/>
  <c r="AB46" i="2"/>
  <c r="AF46" i="2"/>
  <c r="AJ46" i="2"/>
  <c r="AN46" i="2"/>
  <c r="X48" i="2"/>
  <c r="AB48" i="2"/>
  <c r="AF48" i="2"/>
  <c r="AJ48" i="2"/>
  <c r="AN48" i="2"/>
  <c r="Y49" i="2"/>
  <c r="AC49" i="2"/>
  <c r="AG49" i="2"/>
  <c r="AK49" i="2"/>
  <c r="AO49" i="2"/>
  <c r="AP50" i="2"/>
  <c r="AL50" i="2"/>
  <c r="AH50" i="2"/>
  <c r="AD50" i="2"/>
  <c r="Z50" i="2"/>
  <c r="V50" i="2"/>
  <c r="AJ50" i="2"/>
  <c r="FQ54" i="2"/>
  <c r="AD55" i="2"/>
  <c r="AJ55" i="2"/>
  <c r="AA56" i="2"/>
  <c r="AK56" i="2"/>
  <c r="AQ56" i="2"/>
  <c r="AA58" i="2"/>
  <c r="AK58" i="2"/>
  <c r="AQ58" i="2"/>
  <c r="AQ61" i="2"/>
  <c r="AM61" i="2"/>
  <c r="AI61" i="2"/>
  <c r="AE61" i="2"/>
  <c r="AA61" i="2"/>
  <c r="W61" i="2"/>
  <c r="AC61" i="2"/>
  <c r="AK61" i="2"/>
  <c r="AS61" i="2"/>
  <c r="AP62" i="2"/>
  <c r="AL62" i="2"/>
  <c r="AH62" i="2"/>
  <c r="AD62" i="2"/>
  <c r="Z62" i="2"/>
  <c r="V62" i="2"/>
  <c r="AQ65" i="2"/>
  <c r="AM65" i="2"/>
  <c r="AI65" i="2"/>
  <c r="AE65" i="2"/>
  <c r="AA65" i="2"/>
  <c r="W65" i="2"/>
  <c r="AC65" i="2"/>
  <c r="AK65" i="2"/>
  <c r="AS65" i="2"/>
  <c r="AP66" i="2"/>
  <c r="AL66" i="2"/>
  <c r="AH66" i="2"/>
  <c r="AD66" i="2"/>
  <c r="Z66" i="2"/>
  <c r="V66" i="2"/>
  <c r="AQ69" i="2"/>
  <c r="AM69" i="2"/>
  <c r="AI69" i="2"/>
  <c r="AE69" i="2"/>
  <c r="AA69" i="2"/>
  <c r="W69" i="2"/>
  <c r="AC69" i="2"/>
  <c r="AK69" i="2"/>
  <c r="AS69" i="2"/>
  <c r="AP70" i="2"/>
  <c r="AL70" i="2"/>
  <c r="AH70" i="2"/>
  <c r="AD70" i="2"/>
  <c r="Z70" i="2"/>
  <c r="V70" i="2"/>
  <c r="AP75" i="2"/>
  <c r="AL75" i="2"/>
  <c r="AH75" i="2"/>
  <c r="AD75" i="2"/>
  <c r="Z75" i="2"/>
  <c r="V75" i="2"/>
  <c r="AN75" i="2"/>
  <c r="AF75" i="2"/>
  <c r="X75" i="2"/>
  <c r="AP79" i="2"/>
  <c r="AL79" i="2"/>
  <c r="AH79" i="2"/>
  <c r="AD79" i="2"/>
  <c r="Z79" i="2"/>
  <c r="V79" i="2"/>
  <c r="AN79" i="2"/>
  <c r="AF79" i="2"/>
  <c r="X79" i="2"/>
  <c r="AP83" i="2"/>
  <c r="AL83" i="2"/>
  <c r="AH83" i="2"/>
  <c r="AD83" i="2"/>
  <c r="Z83" i="2"/>
  <c r="V83" i="2"/>
  <c r="AN83" i="2"/>
  <c r="AF83" i="2"/>
  <c r="X83" i="2"/>
  <c r="X35" i="2"/>
  <c r="AB35" i="2"/>
  <c r="AF35" i="2"/>
  <c r="AJ35" i="2"/>
  <c r="AN35" i="2"/>
  <c r="X37" i="2"/>
  <c r="AB37" i="2"/>
  <c r="AF37" i="2"/>
  <c r="AJ37" i="2"/>
  <c r="AN37" i="2"/>
  <c r="X39" i="2"/>
  <c r="AB39" i="2"/>
  <c r="AF39" i="2"/>
  <c r="AJ39" i="2"/>
  <c r="AN39" i="2"/>
  <c r="X41" i="2"/>
  <c r="AB41" i="2"/>
  <c r="AF41" i="2"/>
  <c r="AJ41" i="2"/>
  <c r="AN41" i="2"/>
  <c r="X43" i="2"/>
  <c r="AB43" i="2"/>
  <c r="AF43" i="2"/>
  <c r="AJ43" i="2"/>
  <c r="AN43" i="2"/>
  <c r="Y44" i="2"/>
  <c r="AC44" i="2"/>
  <c r="AG44" i="2"/>
  <c r="AK44" i="2"/>
  <c r="AO44" i="2"/>
  <c r="Y46" i="2"/>
  <c r="AC46" i="2"/>
  <c r="AG46" i="2"/>
  <c r="AK46" i="2"/>
  <c r="AO46" i="2"/>
  <c r="Y48" i="2"/>
  <c r="AC48" i="2"/>
  <c r="AG48" i="2"/>
  <c r="AK48" i="2"/>
  <c r="AO48" i="2"/>
  <c r="AA50" i="2"/>
  <c r="AF50" i="2"/>
  <c r="AK50" i="2"/>
  <c r="AD53" i="2"/>
  <c r="AQ55" i="2"/>
  <c r="AM55" i="2"/>
  <c r="AI55" i="2"/>
  <c r="AE55" i="2"/>
  <c r="AA55" i="2"/>
  <c r="W55" i="2"/>
  <c r="Z55" i="2"/>
  <c r="AF55" i="2"/>
  <c r="AK55" i="2"/>
  <c r="W56" i="2"/>
  <c r="AG56" i="2"/>
  <c r="W58" i="2"/>
  <c r="AG58" i="2"/>
  <c r="AB62" i="2"/>
  <c r="AJ62" i="2"/>
  <c r="AR62" i="2"/>
  <c r="AB66" i="2"/>
  <c r="AJ66" i="2"/>
  <c r="AR66" i="2"/>
  <c r="AB70" i="2"/>
  <c r="AJ70" i="2"/>
  <c r="AR70" i="2"/>
  <c r="AJ75" i="2"/>
  <c r="AJ79" i="2"/>
  <c r="Y62" i="2"/>
  <c r="AC62" i="2"/>
  <c r="AG62" i="2"/>
  <c r="AK62" i="2"/>
  <c r="AO62" i="2"/>
  <c r="X63" i="2"/>
  <c r="AB63" i="2"/>
  <c r="AF63" i="2"/>
  <c r="AJ63" i="2"/>
  <c r="AN63" i="2"/>
  <c r="Y66" i="2"/>
  <c r="AC66" i="2"/>
  <c r="AG66" i="2"/>
  <c r="AK66" i="2"/>
  <c r="AO66" i="2"/>
  <c r="X67" i="2"/>
  <c r="AB67" i="2"/>
  <c r="AF67" i="2"/>
  <c r="AJ67" i="2"/>
  <c r="AN67" i="2"/>
  <c r="Y70" i="2"/>
  <c r="AC70" i="2"/>
  <c r="AG70" i="2"/>
  <c r="AK70" i="2"/>
  <c r="AO70" i="2"/>
  <c r="X71" i="2"/>
  <c r="AB71" i="2"/>
  <c r="AF71" i="2"/>
  <c r="AJ71" i="2"/>
  <c r="AN71" i="2"/>
  <c r="AP72" i="2"/>
  <c r="AL72" i="2"/>
  <c r="AH72" i="2"/>
  <c r="AD72" i="2"/>
  <c r="Z72" i="2"/>
  <c r="V72" i="2"/>
  <c r="AQ75" i="2"/>
  <c r="AM75" i="2"/>
  <c r="AI75" i="2"/>
  <c r="AE75" i="2"/>
  <c r="AA75" i="2"/>
  <c r="W75" i="2"/>
  <c r="AC75" i="2"/>
  <c r="AK75" i="2"/>
  <c r="AS75" i="2"/>
  <c r="AP76" i="2"/>
  <c r="AL76" i="2"/>
  <c r="AH76" i="2"/>
  <c r="AD76" i="2"/>
  <c r="Z76" i="2"/>
  <c r="V76" i="2"/>
  <c r="AQ79" i="2"/>
  <c r="AM79" i="2"/>
  <c r="AI79" i="2"/>
  <c r="AE79" i="2"/>
  <c r="AA79" i="2"/>
  <c r="W79" i="2"/>
  <c r="AC79" i="2"/>
  <c r="AK79" i="2"/>
  <c r="AS79" i="2"/>
  <c r="AP80" i="2"/>
  <c r="AL80" i="2"/>
  <c r="AH80" i="2"/>
  <c r="AD80" i="2"/>
  <c r="Z80" i="2"/>
  <c r="V80" i="2"/>
  <c r="AQ83" i="2"/>
  <c r="AM83" i="2"/>
  <c r="AI83" i="2"/>
  <c r="AE83" i="2"/>
  <c r="AA83" i="2"/>
  <c r="W83" i="2"/>
  <c r="AC83" i="2"/>
  <c r="AK83" i="2"/>
  <c r="AS83" i="2"/>
  <c r="AP84" i="2"/>
  <c r="AL84" i="2"/>
  <c r="AH84" i="2"/>
  <c r="AD84" i="2"/>
  <c r="Z84" i="2"/>
  <c r="V84" i="2"/>
  <c r="Y51" i="2"/>
  <c r="AC51" i="2"/>
  <c r="AG51" i="2"/>
  <c r="AK51" i="2"/>
  <c r="AO51" i="2"/>
  <c r="X52" i="2"/>
  <c r="AB52" i="2"/>
  <c r="AF52" i="2"/>
  <c r="AJ52" i="2"/>
  <c r="AN52" i="2"/>
  <c r="X54" i="2"/>
  <c r="AB54" i="2"/>
  <c r="AF54" i="2"/>
  <c r="AJ54" i="2"/>
  <c r="AN54" i="2"/>
  <c r="Y57" i="2"/>
  <c r="AC57" i="2"/>
  <c r="AG57" i="2"/>
  <c r="AK57" i="2"/>
  <c r="AO57" i="2"/>
  <c r="Y59" i="2"/>
  <c r="AC59" i="2"/>
  <c r="AG59" i="2"/>
  <c r="AK59" i="2"/>
  <c r="AO59" i="2"/>
  <c r="X60" i="2"/>
  <c r="AB60" i="2"/>
  <c r="AF60" i="2"/>
  <c r="AJ60" i="2"/>
  <c r="AN60" i="2"/>
  <c r="Y63" i="2"/>
  <c r="AC63" i="2"/>
  <c r="AG63" i="2"/>
  <c r="AK63" i="2"/>
  <c r="AO63" i="2"/>
  <c r="X64" i="2"/>
  <c r="AB64" i="2"/>
  <c r="AF64" i="2"/>
  <c r="AJ64" i="2"/>
  <c r="AN64" i="2"/>
  <c r="Y67" i="2"/>
  <c r="AC67" i="2"/>
  <c r="AG67" i="2"/>
  <c r="AK67" i="2"/>
  <c r="AO67" i="2"/>
  <c r="X68" i="2"/>
  <c r="AB68" i="2"/>
  <c r="AF68" i="2"/>
  <c r="AJ68" i="2"/>
  <c r="AN68" i="2"/>
  <c r="Y71" i="2"/>
  <c r="AC71" i="2"/>
  <c r="AG71" i="2"/>
  <c r="AK71" i="2"/>
  <c r="AB72" i="2"/>
  <c r="AJ72" i="2"/>
  <c r="AR72" i="2"/>
  <c r="AB76" i="2"/>
  <c r="AJ76" i="2"/>
  <c r="AR76" i="2"/>
  <c r="AB80" i="2"/>
  <c r="AJ80" i="2"/>
  <c r="AR80" i="2"/>
  <c r="AB84" i="2"/>
  <c r="AJ84" i="2"/>
  <c r="AR84" i="2"/>
  <c r="Y73" i="2"/>
  <c r="AC73" i="2"/>
  <c r="AG73" i="2"/>
  <c r="AK73" i="2"/>
  <c r="AO73" i="2"/>
  <c r="X74" i="2"/>
  <c r="AB74" i="2"/>
  <c r="AF74" i="2"/>
  <c r="AJ74" i="2"/>
  <c r="AN74" i="2"/>
  <c r="Y77" i="2"/>
  <c r="AC77" i="2"/>
  <c r="AG77" i="2"/>
  <c r="AK77" i="2"/>
  <c r="AO77" i="2"/>
  <c r="X78" i="2"/>
  <c r="AB78" i="2"/>
  <c r="AF78" i="2"/>
  <c r="AJ78" i="2"/>
  <c r="AN78" i="2"/>
  <c r="Y81" i="2"/>
  <c r="AC81" i="2"/>
  <c r="AG81" i="2"/>
  <c r="AK81" i="2"/>
  <c r="AO81" i="2"/>
  <c r="X82" i="2"/>
  <c r="AB82" i="2"/>
  <c r="AF82" i="2"/>
  <c r="AJ82" i="2"/>
  <c r="AN82" i="2"/>
  <c r="Y85" i="2"/>
  <c r="AC85" i="2"/>
  <c r="AG85" i="2"/>
  <c r="AK85" i="2"/>
  <c r="AO85" i="2"/>
  <c r="Y72" i="2"/>
  <c r="AC72" i="2"/>
  <c r="AG72" i="2"/>
  <c r="AK72" i="2"/>
  <c r="AO72" i="2"/>
  <c r="X73" i="2"/>
  <c r="AB73" i="2"/>
  <c r="AF73" i="2"/>
  <c r="AJ73" i="2"/>
  <c r="AN73" i="2"/>
  <c r="Y76" i="2"/>
  <c r="AC76" i="2"/>
  <c r="AG76" i="2"/>
  <c r="AK76" i="2"/>
  <c r="AO76" i="2"/>
  <c r="X77" i="2"/>
  <c r="AB77" i="2"/>
  <c r="AF77" i="2"/>
  <c r="AJ77" i="2"/>
  <c r="AN77" i="2"/>
  <c r="Y80" i="2"/>
  <c r="AC80" i="2"/>
  <c r="AG80" i="2"/>
  <c r="AK80" i="2"/>
  <c r="AO80" i="2"/>
  <c r="X81" i="2"/>
  <c r="AB81" i="2"/>
  <c r="AF81" i="2"/>
  <c r="AJ81" i="2"/>
  <c r="AN81" i="2"/>
  <c r="Y84" i="2"/>
  <c r="AC84" i="2"/>
  <c r="AG84" i="2"/>
  <c r="AK84" i="2"/>
  <c r="AO84" i="2"/>
  <c r="X85" i="2"/>
  <c r="AB85" i="2"/>
  <c r="AF85" i="2"/>
  <c r="AJ85" i="2"/>
  <c r="AN85" i="2"/>
  <c r="AD26" i="2" l="1"/>
  <c r="AC24" i="2"/>
  <c r="AM24" i="2"/>
  <c r="AI24" i="2"/>
  <c r="Y24" i="2"/>
  <c r="AA24" i="2"/>
  <c r="AE22" i="2"/>
  <c r="AS24" i="2"/>
  <c r="AE24" i="2"/>
  <c r="Y22" i="2"/>
  <c r="AS22" i="2"/>
  <c r="W27" i="2"/>
  <c r="X26" i="2"/>
  <c r="AR26" i="2"/>
  <c r="AC22" i="2"/>
  <c r="AK27" i="2"/>
  <c r="AS27" i="2"/>
  <c r="AC27" i="2"/>
  <c r="AO27" i="2"/>
  <c r="Y27" i="2"/>
  <c r="AI27" i="2"/>
  <c r="AG27" i="2"/>
  <c r="AA27" i="2"/>
  <c r="AQ27" i="2"/>
  <c r="AA22" i="2"/>
  <c r="AM22" i="2"/>
  <c r="AO22" i="2"/>
  <c r="AQ24" i="2"/>
  <c r="W22" i="2"/>
  <c r="AL26" i="2"/>
  <c r="AN26" i="2"/>
  <c r="AP26" i="2"/>
  <c r="AF26" i="2"/>
  <c r="Z26" i="2"/>
  <c r="AJ26" i="2"/>
  <c r="AH26" i="2"/>
  <c r="V26" i="2"/>
  <c r="Y198" i="1" l="1"/>
  <c r="X198" i="1"/>
  <c r="W198" i="1"/>
  <c r="V198" i="1"/>
  <c r="U198" i="1"/>
  <c r="T198" i="1"/>
  <c r="S198" i="1"/>
  <c r="R198" i="1"/>
  <c r="Q198" i="1"/>
  <c r="P198" i="1"/>
  <c r="O198" i="1"/>
  <c r="N198" i="1"/>
  <c r="M198" i="1"/>
  <c r="L198" i="1"/>
  <c r="K198" i="1"/>
  <c r="J198" i="1"/>
  <c r="I198" i="1"/>
  <c r="H198" i="1"/>
  <c r="G198" i="1"/>
  <c r="F198" i="1"/>
  <c r="E198" i="1"/>
  <c r="D198" i="1"/>
  <c r="C198" i="1"/>
  <c r="B198" i="1"/>
  <c r="A198" i="1"/>
  <c r="Y197" i="1"/>
  <c r="X197" i="1"/>
  <c r="W197" i="1"/>
  <c r="V197" i="1"/>
  <c r="U197" i="1"/>
  <c r="T197" i="1"/>
  <c r="S197" i="1"/>
  <c r="R197" i="1"/>
  <c r="Q197" i="1"/>
  <c r="P197" i="1"/>
  <c r="O197" i="1"/>
  <c r="N197" i="1"/>
  <c r="M197" i="1"/>
  <c r="L197" i="1"/>
  <c r="K197" i="1"/>
  <c r="J197" i="1"/>
  <c r="I197" i="1"/>
  <c r="H197" i="1"/>
  <c r="G197" i="1"/>
  <c r="F197" i="1"/>
  <c r="E197" i="1"/>
  <c r="D197" i="1"/>
  <c r="C197" i="1"/>
  <c r="B197" i="1"/>
  <c r="A197" i="1"/>
  <c r="Y196" i="1"/>
  <c r="X196" i="1"/>
  <c r="W196" i="1"/>
  <c r="V196" i="1"/>
  <c r="U196" i="1"/>
  <c r="T196" i="1"/>
  <c r="S196" i="1"/>
  <c r="R196" i="1"/>
  <c r="Q196" i="1"/>
  <c r="P196" i="1"/>
  <c r="O196" i="1"/>
  <c r="N196" i="1"/>
  <c r="M196" i="1"/>
  <c r="L196" i="1"/>
  <c r="K196" i="1"/>
  <c r="J196" i="1"/>
  <c r="I196" i="1"/>
  <c r="H196" i="1"/>
  <c r="G196" i="1"/>
  <c r="F196" i="1"/>
  <c r="E196" i="1"/>
  <c r="D196" i="1"/>
  <c r="C196" i="1"/>
  <c r="B196" i="1"/>
  <c r="A196" i="1"/>
  <c r="Y195" i="1"/>
  <c r="X195" i="1"/>
  <c r="W195" i="1"/>
  <c r="V195" i="1"/>
  <c r="U195" i="1"/>
  <c r="T195" i="1"/>
  <c r="S195" i="1"/>
  <c r="R195" i="1"/>
  <c r="Q195" i="1"/>
  <c r="P195" i="1"/>
  <c r="O195" i="1"/>
  <c r="N195" i="1"/>
  <c r="M195" i="1"/>
  <c r="L195" i="1"/>
  <c r="K195" i="1"/>
  <c r="J195" i="1"/>
  <c r="I195" i="1"/>
  <c r="H195" i="1"/>
  <c r="G195" i="1"/>
  <c r="F195" i="1"/>
  <c r="E195" i="1"/>
  <c r="D195" i="1"/>
  <c r="C195" i="1"/>
  <c r="B195" i="1"/>
  <c r="A195" i="1"/>
  <c r="Y194" i="1"/>
  <c r="X194" i="1"/>
  <c r="W194" i="1"/>
  <c r="V194" i="1"/>
  <c r="U194" i="1"/>
  <c r="T194" i="1"/>
  <c r="S194" i="1"/>
  <c r="R194" i="1"/>
  <c r="Q194" i="1"/>
  <c r="P194" i="1"/>
  <c r="O194" i="1"/>
  <c r="N194" i="1"/>
  <c r="M194" i="1"/>
  <c r="L194" i="1"/>
  <c r="K194" i="1"/>
  <c r="J194" i="1"/>
  <c r="I194" i="1"/>
  <c r="H194" i="1"/>
  <c r="G194" i="1"/>
  <c r="F194" i="1"/>
  <c r="E194" i="1"/>
  <c r="D194" i="1"/>
  <c r="C194" i="1"/>
  <c r="B194" i="1"/>
  <c r="A194" i="1"/>
  <c r="Y193" i="1"/>
  <c r="X193" i="1"/>
  <c r="W193" i="1"/>
  <c r="V193" i="1"/>
  <c r="U193" i="1"/>
  <c r="T193" i="1"/>
  <c r="S193" i="1"/>
  <c r="R193" i="1"/>
  <c r="Q193" i="1"/>
  <c r="P193" i="1"/>
  <c r="O193" i="1"/>
  <c r="N193" i="1"/>
  <c r="M193" i="1"/>
  <c r="L193" i="1"/>
  <c r="K193" i="1"/>
  <c r="J193" i="1"/>
  <c r="I193" i="1"/>
  <c r="H193" i="1"/>
  <c r="G193" i="1"/>
  <c r="F193" i="1"/>
  <c r="E193" i="1"/>
  <c r="D193" i="1"/>
  <c r="C193" i="1"/>
  <c r="B193" i="1"/>
  <c r="A193" i="1"/>
  <c r="Y192" i="1"/>
  <c r="X192" i="1"/>
  <c r="W192" i="1"/>
  <c r="V192" i="1"/>
  <c r="U192" i="1"/>
  <c r="T192" i="1"/>
  <c r="S192" i="1"/>
  <c r="R192" i="1"/>
  <c r="Q192" i="1"/>
  <c r="P192" i="1"/>
  <c r="O192" i="1"/>
  <c r="N192" i="1"/>
  <c r="M192" i="1"/>
  <c r="L192" i="1"/>
  <c r="K192" i="1"/>
  <c r="J192" i="1"/>
  <c r="I192" i="1"/>
  <c r="H192" i="1"/>
  <c r="G192" i="1"/>
  <c r="F192" i="1"/>
  <c r="E192" i="1"/>
  <c r="D192" i="1"/>
  <c r="C192" i="1"/>
  <c r="B192" i="1"/>
  <c r="A192" i="1"/>
  <c r="Y191" i="1"/>
  <c r="X191" i="1"/>
  <c r="W191" i="1"/>
  <c r="V191" i="1"/>
  <c r="U191" i="1"/>
  <c r="T191" i="1"/>
  <c r="S191" i="1"/>
  <c r="R191" i="1"/>
  <c r="Q191" i="1"/>
  <c r="P191" i="1"/>
  <c r="O191" i="1"/>
  <c r="N191" i="1"/>
  <c r="M191" i="1"/>
  <c r="L191" i="1"/>
  <c r="K191" i="1"/>
  <c r="J191" i="1"/>
  <c r="I191" i="1"/>
  <c r="H191" i="1"/>
  <c r="G191" i="1"/>
  <c r="F191" i="1"/>
  <c r="E191" i="1"/>
  <c r="D191" i="1"/>
  <c r="C191" i="1"/>
  <c r="B191" i="1"/>
  <c r="A191" i="1"/>
  <c r="Y190" i="1"/>
  <c r="X190" i="1"/>
  <c r="W190" i="1"/>
  <c r="V190" i="1"/>
  <c r="U190" i="1"/>
  <c r="T190" i="1"/>
  <c r="S190" i="1"/>
  <c r="R190" i="1"/>
  <c r="Q190" i="1"/>
  <c r="P190" i="1"/>
  <c r="O190" i="1"/>
  <c r="N190" i="1"/>
  <c r="M190" i="1"/>
  <c r="L190" i="1"/>
  <c r="K190" i="1"/>
  <c r="J190" i="1"/>
  <c r="I190" i="1"/>
  <c r="H190" i="1"/>
  <c r="G190" i="1"/>
  <c r="F190" i="1"/>
  <c r="E190" i="1"/>
  <c r="D190" i="1"/>
  <c r="C190" i="1"/>
  <c r="B190" i="1"/>
  <c r="A190" i="1"/>
  <c r="Y189" i="1"/>
  <c r="X189" i="1"/>
  <c r="W189" i="1"/>
  <c r="V189" i="1"/>
  <c r="U189" i="1"/>
  <c r="T189" i="1"/>
  <c r="S189" i="1"/>
  <c r="R189" i="1"/>
  <c r="Q189" i="1"/>
  <c r="P189" i="1"/>
  <c r="O189" i="1"/>
  <c r="N189" i="1"/>
  <c r="M189" i="1"/>
  <c r="L189" i="1"/>
  <c r="K189" i="1"/>
  <c r="J189" i="1"/>
  <c r="I189" i="1"/>
  <c r="H189" i="1"/>
  <c r="G189" i="1"/>
  <c r="F189" i="1"/>
  <c r="E189" i="1"/>
  <c r="D189" i="1"/>
  <c r="C189" i="1"/>
  <c r="B189" i="1"/>
  <c r="A189" i="1"/>
  <c r="Y188" i="1"/>
  <c r="X188" i="1"/>
  <c r="W188" i="1"/>
  <c r="V188" i="1"/>
  <c r="U188" i="1"/>
  <c r="T188" i="1"/>
  <c r="S188" i="1"/>
  <c r="R188" i="1"/>
  <c r="Q188" i="1"/>
  <c r="P188" i="1"/>
  <c r="O188" i="1"/>
  <c r="N188" i="1"/>
  <c r="M188" i="1"/>
  <c r="L188" i="1"/>
  <c r="K188" i="1"/>
  <c r="J188" i="1"/>
  <c r="I188" i="1"/>
  <c r="H188" i="1"/>
  <c r="G188" i="1"/>
  <c r="F188" i="1"/>
  <c r="E188" i="1"/>
  <c r="D188" i="1"/>
  <c r="C188" i="1"/>
  <c r="B188" i="1"/>
  <c r="A188" i="1"/>
  <c r="Y187" i="1"/>
  <c r="X187" i="1"/>
  <c r="W187" i="1"/>
  <c r="V187" i="1"/>
  <c r="U187" i="1"/>
  <c r="T187" i="1"/>
  <c r="S187" i="1"/>
  <c r="R187" i="1"/>
  <c r="Q187" i="1"/>
  <c r="P187" i="1"/>
  <c r="O187" i="1"/>
  <c r="N187" i="1"/>
  <c r="M187" i="1"/>
  <c r="L187" i="1"/>
  <c r="K187" i="1"/>
  <c r="J187" i="1"/>
  <c r="I187" i="1"/>
  <c r="H187" i="1"/>
  <c r="G187" i="1"/>
  <c r="F187" i="1"/>
  <c r="E187" i="1"/>
  <c r="D187" i="1"/>
  <c r="C187" i="1"/>
  <c r="B187" i="1"/>
  <c r="A187" i="1"/>
  <c r="Y186" i="1"/>
  <c r="X186" i="1"/>
  <c r="W186" i="1"/>
  <c r="V186" i="1"/>
  <c r="U186" i="1"/>
  <c r="T186" i="1"/>
  <c r="S186" i="1"/>
  <c r="R186" i="1"/>
  <c r="Q186" i="1"/>
  <c r="P186" i="1"/>
  <c r="O186" i="1"/>
  <c r="N186" i="1"/>
  <c r="M186" i="1"/>
  <c r="L186" i="1"/>
  <c r="K186" i="1"/>
  <c r="J186" i="1"/>
  <c r="I186" i="1"/>
  <c r="H186" i="1"/>
  <c r="G186" i="1"/>
  <c r="F186" i="1"/>
  <c r="E186" i="1"/>
  <c r="D186" i="1"/>
  <c r="C186" i="1"/>
  <c r="B186" i="1"/>
  <c r="A186" i="1"/>
  <c r="Y185" i="1"/>
  <c r="X185" i="1"/>
  <c r="W185" i="1"/>
  <c r="V185" i="1"/>
  <c r="U185" i="1"/>
  <c r="T185" i="1"/>
  <c r="S185" i="1"/>
  <c r="R185" i="1"/>
  <c r="Q185" i="1"/>
  <c r="P185" i="1"/>
  <c r="O185" i="1"/>
  <c r="N185" i="1"/>
  <c r="M185" i="1"/>
  <c r="L185" i="1"/>
  <c r="K185" i="1"/>
  <c r="J185" i="1"/>
  <c r="I185" i="1"/>
  <c r="H185" i="1"/>
  <c r="G185" i="1"/>
  <c r="F185" i="1"/>
  <c r="E185" i="1"/>
  <c r="D185" i="1"/>
  <c r="C185" i="1"/>
  <c r="B185" i="1"/>
  <c r="A185" i="1"/>
  <c r="Y184" i="1"/>
  <c r="X184" i="1"/>
  <c r="W184" i="1"/>
  <c r="V184" i="1"/>
  <c r="U184" i="1"/>
  <c r="T184" i="1"/>
  <c r="S184" i="1"/>
  <c r="R184" i="1"/>
  <c r="Q184" i="1"/>
  <c r="P184" i="1"/>
  <c r="O184" i="1"/>
  <c r="N184" i="1"/>
  <c r="M184" i="1"/>
  <c r="L184" i="1"/>
  <c r="K184" i="1"/>
  <c r="J184" i="1"/>
  <c r="I184" i="1"/>
  <c r="H184" i="1"/>
  <c r="G184" i="1"/>
  <c r="F184" i="1"/>
  <c r="E184" i="1"/>
  <c r="D184" i="1"/>
  <c r="C184" i="1"/>
  <c r="B184" i="1"/>
  <c r="A184" i="1"/>
  <c r="Y183" i="1"/>
  <c r="X183" i="1"/>
  <c r="W183" i="1"/>
  <c r="V183" i="1"/>
  <c r="U183" i="1"/>
  <c r="T183" i="1"/>
  <c r="S183" i="1"/>
  <c r="R183" i="1"/>
  <c r="Q183" i="1"/>
  <c r="P183" i="1"/>
  <c r="O183" i="1"/>
  <c r="N183" i="1"/>
  <c r="M183" i="1"/>
  <c r="L183" i="1"/>
  <c r="K183" i="1"/>
  <c r="J183" i="1"/>
  <c r="I183" i="1"/>
  <c r="H183" i="1"/>
  <c r="G183" i="1"/>
  <c r="F183" i="1"/>
  <c r="E183" i="1"/>
  <c r="D183" i="1"/>
  <c r="C183" i="1"/>
  <c r="B183" i="1"/>
  <c r="A183" i="1"/>
  <c r="Y182" i="1"/>
  <c r="X182" i="1"/>
  <c r="W182" i="1"/>
  <c r="V182" i="1"/>
  <c r="U182" i="1"/>
  <c r="T182" i="1"/>
  <c r="S182" i="1"/>
  <c r="R182" i="1"/>
  <c r="Q182" i="1"/>
  <c r="P182" i="1"/>
  <c r="O182" i="1"/>
  <c r="N182" i="1"/>
  <c r="M182" i="1"/>
  <c r="L182" i="1"/>
  <c r="K182" i="1"/>
  <c r="J182" i="1"/>
  <c r="I182" i="1"/>
  <c r="H182" i="1"/>
  <c r="G182" i="1"/>
  <c r="F182" i="1"/>
  <c r="E182" i="1"/>
  <c r="D182" i="1"/>
  <c r="C182" i="1"/>
  <c r="B182" i="1"/>
  <c r="A182" i="1"/>
  <c r="Y181" i="1"/>
  <c r="X181" i="1"/>
  <c r="W181" i="1"/>
  <c r="V181" i="1"/>
  <c r="U181" i="1"/>
  <c r="T181" i="1"/>
  <c r="S181" i="1"/>
  <c r="R181" i="1"/>
  <c r="Q181" i="1"/>
  <c r="P181" i="1"/>
  <c r="O181" i="1"/>
  <c r="N181" i="1"/>
  <c r="M181" i="1"/>
  <c r="L181" i="1"/>
  <c r="K181" i="1"/>
  <c r="J181" i="1"/>
  <c r="I181" i="1"/>
  <c r="H181" i="1"/>
  <c r="G181" i="1"/>
  <c r="F181" i="1"/>
  <c r="E181" i="1"/>
  <c r="D181" i="1"/>
  <c r="C181" i="1"/>
  <c r="B181" i="1"/>
  <c r="A181" i="1"/>
  <c r="Y180" i="1"/>
  <c r="X180" i="1"/>
  <c r="W180" i="1"/>
  <c r="V180" i="1"/>
  <c r="U180" i="1"/>
  <c r="T180" i="1"/>
  <c r="S180" i="1"/>
  <c r="R180" i="1"/>
  <c r="Q180" i="1"/>
  <c r="P180" i="1"/>
  <c r="O180" i="1"/>
  <c r="N180" i="1"/>
  <c r="M180" i="1"/>
  <c r="L180" i="1"/>
  <c r="K180" i="1"/>
  <c r="J180" i="1"/>
  <c r="I180" i="1"/>
  <c r="H180" i="1"/>
  <c r="G180" i="1"/>
  <c r="F180" i="1"/>
  <c r="E180" i="1"/>
  <c r="D180" i="1"/>
  <c r="C180" i="1"/>
  <c r="B180" i="1"/>
  <c r="A180" i="1"/>
  <c r="Y179" i="1"/>
  <c r="X179" i="1"/>
  <c r="W179" i="1"/>
  <c r="V179" i="1"/>
  <c r="U179" i="1"/>
  <c r="T179" i="1"/>
  <c r="S179" i="1"/>
  <c r="R179" i="1"/>
  <c r="Q179" i="1"/>
  <c r="P179" i="1"/>
  <c r="O179" i="1"/>
  <c r="N179" i="1"/>
  <c r="M179" i="1"/>
  <c r="L179" i="1"/>
  <c r="K179" i="1"/>
  <c r="J179" i="1"/>
  <c r="I179" i="1"/>
  <c r="H179" i="1"/>
  <c r="G179" i="1"/>
  <c r="F179" i="1"/>
  <c r="E179" i="1"/>
  <c r="D179" i="1"/>
  <c r="C179" i="1"/>
  <c r="B179" i="1"/>
  <c r="A179" i="1"/>
  <c r="Y178" i="1"/>
  <c r="X178" i="1"/>
  <c r="W178" i="1"/>
  <c r="V178" i="1"/>
  <c r="U178" i="1"/>
  <c r="T178" i="1"/>
  <c r="S178" i="1"/>
  <c r="R178" i="1"/>
  <c r="Q178" i="1"/>
  <c r="P178" i="1"/>
  <c r="O178" i="1"/>
  <c r="N178" i="1"/>
  <c r="M178" i="1"/>
  <c r="L178" i="1"/>
  <c r="K178" i="1"/>
  <c r="J178" i="1"/>
  <c r="I178" i="1"/>
  <c r="H178" i="1"/>
  <c r="G178" i="1"/>
  <c r="F178" i="1"/>
  <c r="E178" i="1"/>
  <c r="D178" i="1"/>
  <c r="C178" i="1"/>
  <c r="B178" i="1"/>
  <c r="A178" i="1"/>
  <c r="Y177" i="1"/>
  <c r="X177" i="1"/>
  <c r="W177" i="1"/>
  <c r="V177" i="1"/>
  <c r="U177" i="1"/>
  <c r="T177" i="1"/>
  <c r="S177" i="1"/>
  <c r="R177" i="1"/>
  <c r="Q177" i="1"/>
  <c r="P177" i="1"/>
  <c r="O177" i="1"/>
  <c r="N177" i="1"/>
  <c r="M177" i="1"/>
  <c r="L177" i="1"/>
  <c r="K177" i="1"/>
  <c r="J177" i="1"/>
  <c r="I177" i="1"/>
  <c r="H177" i="1"/>
  <c r="G177" i="1"/>
  <c r="F177" i="1"/>
  <c r="E177" i="1"/>
  <c r="D177" i="1"/>
  <c r="C177" i="1"/>
  <c r="B177" i="1"/>
  <c r="A177" i="1"/>
  <c r="Y176" i="1"/>
  <c r="X176" i="1"/>
  <c r="W176" i="1"/>
  <c r="V176" i="1"/>
  <c r="U176" i="1"/>
  <c r="T176" i="1"/>
  <c r="S176" i="1"/>
  <c r="R176" i="1"/>
  <c r="Q176" i="1"/>
  <c r="P176" i="1"/>
  <c r="O176" i="1"/>
  <c r="N176" i="1"/>
  <c r="M176" i="1"/>
  <c r="L176" i="1"/>
  <c r="K176" i="1"/>
  <c r="J176" i="1"/>
  <c r="I176" i="1"/>
  <c r="H176" i="1"/>
  <c r="G176" i="1"/>
  <c r="F176" i="1"/>
  <c r="E176" i="1"/>
  <c r="D176" i="1"/>
  <c r="C176" i="1"/>
  <c r="B176" i="1"/>
  <c r="A176" i="1"/>
  <c r="Y175" i="1"/>
  <c r="X175" i="1"/>
  <c r="W175" i="1"/>
  <c r="V175" i="1"/>
  <c r="U175" i="1"/>
  <c r="T175" i="1"/>
  <c r="S175" i="1"/>
  <c r="R175" i="1"/>
  <c r="Q175" i="1"/>
  <c r="P175" i="1"/>
  <c r="O175" i="1"/>
  <c r="N175" i="1"/>
  <c r="M175" i="1"/>
  <c r="L175" i="1"/>
  <c r="K175" i="1"/>
  <c r="J175" i="1"/>
  <c r="I175" i="1"/>
  <c r="H175" i="1"/>
  <c r="G175" i="1"/>
  <c r="F175" i="1"/>
  <c r="E175" i="1"/>
  <c r="D175" i="1"/>
  <c r="C175" i="1"/>
  <c r="B175" i="1"/>
  <c r="A175" i="1"/>
  <c r="Y174" i="1"/>
  <c r="X174" i="1"/>
  <c r="W174" i="1"/>
  <c r="V174" i="1"/>
  <c r="U174" i="1"/>
  <c r="T174" i="1"/>
  <c r="S174" i="1"/>
  <c r="R174" i="1"/>
  <c r="Q174" i="1"/>
  <c r="P174" i="1"/>
  <c r="O174" i="1"/>
  <c r="N174" i="1"/>
  <c r="M174" i="1"/>
  <c r="L174" i="1"/>
  <c r="K174" i="1"/>
  <c r="J174" i="1"/>
  <c r="I174" i="1"/>
  <c r="H174" i="1"/>
  <c r="G174" i="1"/>
  <c r="F174" i="1"/>
  <c r="E174" i="1"/>
  <c r="D174" i="1"/>
  <c r="C174" i="1"/>
  <c r="B174" i="1"/>
  <c r="A174" i="1"/>
  <c r="Y173" i="1"/>
  <c r="X173" i="1"/>
  <c r="W173" i="1"/>
  <c r="V173" i="1"/>
  <c r="U173" i="1"/>
  <c r="T173" i="1"/>
  <c r="S173" i="1"/>
  <c r="R173" i="1"/>
  <c r="Q173" i="1"/>
  <c r="P173" i="1"/>
  <c r="O173" i="1"/>
  <c r="N173" i="1"/>
  <c r="M173" i="1"/>
  <c r="L173" i="1"/>
  <c r="K173" i="1"/>
  <c r="J173" i="1"/>
  <c r="I173" i="1"/>
  <c r="H173" i="1"/>
  <c r="G173" i="1"/>
  <c r="F173" i="1"/>
  <c r="E173" i="1"/>
  <c r="D173" i="1"/>
  <c r="C173" i="1"/>
  <c r="B173" i="1"/>
  <c r="A173" i="1"/>
  <c r="Y172" i="1"/>
  <c r="X172" i="1"/>
  <c r="W172" i="1"/>
  <c r="V172" i="1"/>
  <c r="U172" i="1"/>
  <c r="T172" i="1"/>
  <c r="S172" i="1"/>
  <c r="R172" i="1"/>
  <c r="Q172" i="1"/>
  <c r="P172" i="1"/>
  <c r="O172" i="1"/>
  <c r="N172" i="1"/>
  <c r="M172" i="1"/>
  <c r="L172" i="1"/>
  <c r="K172" i="1"/>
  <c r="J172" i="1"/>
  <c r="I172" i="1"/>
  <c r="H172" i="1"/>
  <c r="G172" i="1"/>
  <c r="F172" i="1"/>
  <c r="E172" i="1"/>
  <c r="D172" i="1"/>
  <c r="C172" i="1"/>
  <c r="B172" i="1"/>
  <c r="A172" i="1"/>
  <c r="Y171" i="1"/>
  <c r="X171" i="1"/>
  <c r="W171" i="1"/>
  <c r="V171" i="1"/>
  <c r="U171" i="1"/>
  <c r="T171" i="1"/>
  <c r="S171" i="1"/>
  <c r="R171" i="1"/>
  <c r="Q171" i="1"/>
  <c r="P171" i="1"/>
  <c r="O171" i="1"/>
  <c r="N171" i="1"/>
  <c r="M171" i="1"/>
  <c r="L171" i="1"/>
  <c r="K171" i="1"/>
  <c r="J171" i="1"/>
  <c r="I171" i="1"/>
  <c r="H171" i="1"/>
  <c r="G171" i="1"/>
  <c r="F171" i="1"/>
  <c r="E171" i="1"/>
  <c r="D171" i="1"/>
  <c r="C171" i="1"/>
  <c r="B171" i="1"/>
  <c r="A171" i="1"/>
  <c r="Y170" i="1"/>
  <c r="X170" i="1"/>
  <c r="W170" i="1"/>
  <c r="V170" i="1"/>
  <c r="U170" i="1"/>
  <c r="T170" i="1"/>
  <c r="S170" i="1"/>
  <c r="R170" i="1"/>
  <c r="Q170" i="1"/>
  <c r="P170" i="1"/>
  <c r="O170" i="1"/>
  <c r="N170" i="1"/>
  <c r="M170" i="1"/>
  <c r="L170" i="1"/>
  <c r="K170" i="1"/>
  <c r="J170" i="1"/>
  <c r="I170" i="1"/>
  <c r="H170" i="1"/>
  <c r="G170" i="1"/>
  <c r="F170" i="1"/>
  <c r="E170" i="1"/>
  <c r="D170" i="1"/>
  <c r="C170" i="1"/>
  <c r="B170" i="1"/>
  <c r="A170" i="1"/>
  <c r="Y169" i="1"/>
  <c r="X169" i="1"/>
  <c r="W169" i="1"/>
  <c r="V169" i="1"/>
  <c r="U169" i="1"/>
  <c r="T169" i="1"/>
  <c r="S169" i="1"/>
  <c r="R169" i="1"/>
  <c r="Q169" i="1"/>
  <c r="P169" i="1"/>
  <c r="O169" i="1"/>
  <c r="N169" i="1"/>
  <c r="M169" i="1"/>
  <c r="L169" i="1"/>
  <c r="K169" i="1"/>
  <c r="J169" i="1"/>
  <c r="I169" i="1"/>
  <c r="H169" i="1"/>
  <c r="G169" i="1"/>
  <c r="F169" i="1"/>
  <c r="E169" i="1"/>
  <c r="D169" i="1"/>
  <c r="C169" i="1"/>
  <c r="B169" i="1"/>
  <c r="A169" i="1"/>
  <c r="Y168" i="1"/>
  <c r="X168" i="1"/>
  <c r="W168" i="1"/>
  <c r="V168" i="1"/>
  <c r="U168" i="1"/>
  <c r="T168" i="1"/>
  <c r="S168" i="1"/>
  <c r="R168" i="1"/>
  <c r="Q168" i="1"/>
  <c r="P168" i="1"/>
  <c r="O168" i="1"/>
  <c r="N168" i="1"/>
  <c r="M168" i="1"/>
  <c r="L168" i="1"/>
  <c r="K168" i="1"/>
  <c r="J168" i="1"/>
  <c r="I168" i="1"/>
  <c r="H168" i="1"/>
  <c r="G168" i="1"/>
  <c r="F168" i="1"/>
  <c r="E168" i="1"/>
  <c r="D168" i="1"/>
  <c r="C168" i="1"/>
  <c r="B168" i="1"/>
  <c r="A168" i="1"/>
  <c r="Y167" i="1"/>
  <c r="X167" i="1"/>
  <c r="W167" i="1"/>
  <c r="V167" i="1"/>
  <c r="U167" i="1"/>
  <c r="T167" i="1"/>
  <c r="S167" i="1"/>
  <c r="R167" i="1"/>
  <c r="Q167" i="1"/>
  <c r="P167" i="1"/>
  <c r="O167" i="1"/>
  <c r="N167" i="1"/>
  <c r="M167" i="1"/>
  <c r="L167" i="1"/>
  <c r="K167" i="1"/>
  <c r="J167" i="1"/>
  <c r="I167" i="1"/>
  <c r="H167" i="1"/>
  <c r="G167" i="1"/>
  <c r="F167" i="1"/>
  <c r="E167" i="1"/>
  <c r="D167" i="1"/>
  <c r="C167" i="1"/>
  <c r="B167" i="1"/>
  <c r="A167" i="1"/>
  <c r="Y166" i="1"/>
  <c r="X166" i="1"/>
  <c r="W166" i="1"/>
  <c r="V166" i="1"/>
  <c r="U166" i="1"/>
  <c r="T166" i="1"/>
  <c r="S166" i="1"/>
  <c r="R166" i="1"/>
  <c r="Q166" i="1"/>
  <c r="P166" i="1"/>
  <c r="O166" i="1"/>
  <c r="N166" i="1"/>
  <c r="M166" i="1"/>
  <c r="L166" i="1"/>
  <c r="K166" i="1"/>
  <c r="J166" i="1"/>
  <c r="I166" i="1"/>
  <c r="H166" i="1"/>
  <c r="G166" i="1"/>
  <c r="F166" i="1"/>
  <c r="E166" i="1"/>
  <c r="D166" i="1"/>
  <c r="C166" i="1"/>
  <c r="B166" i="1"/>
  <c r="A166" i="1"/>
  <c r="Y165" i="1"/>
  <c r="X165" i="1"/>
  <c r="W165" i="1"/>
  <c r="V165" i="1"/>
  <c r="U165" i="1"/>
  <c r="T165" i="1"/>
  <c r="S165" i="1"/>
  <c r="R165" i="1"/>
  <c r="Q165" i="1"/>
  <c r="P165" i="1"/>
  <c r="O165" i="1"/>
  <c r="N165" i="1"/>
  <c r="M165" i="1"/>
  <c r="L165" i="1"/>
  <c r="K165" i="1"/>
  <c r="J165" i="1"/>
  <c r="I165" i="1"/>
  <c r="H165" i="1"/>
  <c r="G165" i="1"/>
  <c r="F165" i="1"/>
  <c r="E165" i="1"/>
  <c r="D165" i="1"/>
  <c r="C165" i="1"/>
  <c r="B165" i="1"/>
  <c r="A165" i="1"/>
  <c r="Y164" i="1"/>
  <c r="X164" i="1"/>
  <c r="W164" i="1"/>
  <c r="V164" i="1"/>
  <c r="U164" i="1"/>
  <c r="T164" i="1"/>
  <c r="S164" i="1"/>
  <c r="R164" i="1"/>
  <c r="Q164" i="1"/>
  <c r="P164" i="1"/>
  <c r="O164" i="1"/>
  <c r="N164" i="1"/>
  <c r="M164" i="1"/>
  <c r="L164" i="1"/>
  <c r="K164" i="1"/>
  <c r="J164" i="1"/>
  <c r="I164" i="1"/>
  <c r="H164" i="1"/>
  <c r="G164" i="1"/>
  <c r="F164" i="1"/>
  <c r="E164" i="1"/>
  <c r="D164" i="1"/>
  <c r="C164" i="1"/>
  <c r="B164" i="1"/>
  <c r="A164" i="1"/>
  <c r="Y163" i="1"/>
  <c r="X163" i="1"/>
  <c r="W163" i="1"/>
  <c r="V163" i="1"/>
  <c r="U163" i="1"/>
  <c r="T163" i="1"/>
  <c r="S163" i="1"/>
  <c r="R163" i="1"/>
  <c r="Q163" i="1"/>
  <c r="P163" i="1"/>
  <c r="O163" i="1"/>
  <c r="N163" i="1"/>
  <c r="M163" i="1"/>
  <c r="L163" i="1"/>
  <c r="K163" i="1"/>
  <c r="J163" i="1"/>
  <c r="I163" i="1"/>
  <c r="H163" i="1"/>
  <c r="G163" i="1"/>
  <c r="F163" i="1"/>
  <c r="E163" i="1"/>
  <c r="D163" i="1"/>
  <c r="C163" i="1"/>
  <c r="B163" i="1"/>
  <c r="A163" i="1"/>
  <c r="Y162" i="1"/>
  <c r="X162" i="1"/>
  <c r="W162" i="1"/>
  <c r="V162" i="1"/>
  <c r="U162" i="1"/>
  <c r="T162" i="1"/>
  <c r="S162" i="1"/>
  <c r="R162" i="1"/>
  <c r="Q162" i="1"/>
  <c r="P162" i="1"/>
  <c r="O162" i="1"/>
  <c r="N162" i="1"/>
  <c r="M162" i="1"/>
  <c r="L162" i="1"/>
  <c r="K162" i="1"/>
  <c r="J162" i="1"/>
  <c r="I162" i="1"/>
  <c r="H162" i="1"/>
  <c r="G162" i="1"/>
  <c r="F162" i="1"/>
  <c r="E162" i="1"/>
  <c r="D162" i="1"/>
  <c r="C162" i="1"/>
  <c r="B162" i="1"/>
  <c r="A162" i="1"/>
  <c r="Y161" i="1"/>
  <c r="X161" i="1"/>
  <c r="W161" i="1"/>
  <c r="V161" i="1"/>
  <c r="U161" i="1"/>
  <c r="T161" i="1"/>
  <c r="S161" i="1"/>
  <c r="R161" i="1"/>
  <c r="Q161" i="1"/>
  <c r="P161" i="1"/>
  <c r="O161" i="1"/>
  <c r="N161" i="1"/>
  <c r="M161" i="1"/>
  <c r="L161" i="1"/>
  <c r="K161" i="1"/>
  <c r="J161" i="1"/>
  <c r="I161" i="1"/>
  <c r="H161" i="1"/>
  <c r="G161" i="1"/>
  <c r="F161" i="1"/>
  <c r="E161" i="1"/>
  <c r="D161" i="1"/>
  <c r="C161" i="1"/>
  <c r="B161" i="1"/>
  <c r="A161" i="1"/>
  <c r="Y160" i="1"/>
  <c r="X160" i="1"/>
  <c r="W160" i="1"/>
  <c r="V160" i="1"/>
  <c r="U160" i="1"/>
  <c r="T160" i="1"/>
  <c r="S160" i="1"/>
  <c r="R160" i="1"/>
  <c r="Q160" i="1"/>
  <c r="P160" i="1"/>
  <c r="O160" i="1"/>
  <c r="N160" i="1"/>
  <c r="M160" i="1"/>
  <c r="L160" i="1"/>
  <c r="K160" i="1"/>
  <c r="J160" i="1"/>
  <c r="I160" i="1"/>
  <c r="H160" i="1"/>
  <c r="G160" i="1"/>
  <c r="F160" i="1"/>
  <c r="E160" i="1"/>
  <c r="D160" i="1"/>
  <c r="C160" i="1"/>
  <c r="B160" i="1"/>
  <c r="A160" i="1"/>
  <c r="Y159" i="1"/>
  <c r="X159" i="1"/>
  <c r="W159" i="1"/>
  <c r="V159" i="1"/>
  <c r="U159" i="1"/>
  <c r="T159" i="1"/>
  <c r="S159" i="1"/>
  <c r="R159" i="1"/>
  <c r="Q159" i="1"/>
  <c r="P159" i="1"/>
  <c r="O159" i="1"/>
  <c r="N159" i="1"/>
  <c r="M159" i="1"/>
  <c r="L159" i="1"/>
  <c r="K159" i="1"/>
  <c r="J159" i="1"/>
  <c r="I159" i="1"/>
  <c r="H159" i="1"/>
  <c r="G159" i="1"/>
  <c r="F159" i="1"/>
  <c r="E159" i="1"/>
  <c r="D159" i="1"/>
  <c r="C159" i="1"/>
  <c r="B159" i="1"/>
  <c r="A159" i="1"/>
  <c r="Y158" i="1"/>
  <c r="X158" i="1"/>
  <c r="W158" i="1"/>
  <c r="V158" i="1"/>
  <c r="U158" i="1"/>
  <c r="T158" i="1"/>
  <c r="S158" i="1"/>
  <c r="R158" i="1"/>
  <c r="Q158" i="1"/>
  <c r="P158" i="1"/>
  <c r="O158" i="1"/>
  <c r="N158" i="1"/>
  <c r="M158" i="1"/>
  <c r="L158" i="1"/>
  <c r="K158" i="1"/>
  <c r="J158" i="1"/>
  <c r="I158" i="1"/>
  <c r="H158" i="1"/>
  <c r="G158" i="1"/>
  <c r="F158" i="1"/>
  <c r="E158" i="1"/>
  <c r="D158" i="1"/>
  <c r="C158" i="1"/>
  <c r="B158" i="1"/>
  <c r="A158" i="1"/>
  <c r="Y157" i="1"/>
  <c r="X157" i="1"/>
  <c r="W157" i="1"/>
  <c r="V157" i="1"/>
  <c r="U157" i="1"/>
  <c r="T157" i="1"/>
  <c r="S157" i="1"/>
  <c r="R157" i="1"/>
  <c r="Q157" i="1"/>
  <c r="P157" i="1"/>
  <c r="O157" i="1"/>
  <c r="N157" i="1"/>
  <c r="M157" i="1"/>
  <c r="L157" i="1"/>
  <c r="K157" i="1"/>
  <c r="J157" i="1"/>
  <c r="I157" i="1"/>
  <c r="H157" i="1"/>
  <c r="G157" i="1"/>
  <c r="F157" i="1"/>
  <c r="E157" i="1"/>
  <c r="D157" i="1"/>
  <c r="C157" i="1"/>
  <c r="B157" i="1"/>
  <c r="A157" i="1"/>
  <c r="Y156" i="1"/>
  <c r="X156" i="1"/>
  <c r="W156" i="1"/>
  <c r="V156" i="1"/>
  <c r="U156" i="1"/>
  <c r="T156" i="1"/>
  <c r="S156" i="1"/>
  <c r="R156" i="1"/>
  <c r="Q156" i="1"/>
  <c r="P156" i="1"/>
  <c r="O156" i="1"/>
  <c r="N156" i="1"/>
  <c r="M156" i="1"/>
  <c r="L156" i="1"/>
  <c r="K156" i="1"/>
  <c r="J156" i="1"/>
  <c r="I156" i="1"/>
  <c r="H156" i="1"/>
  <c r="G156" i="1"/>
  <c r="F156" i="1"/>
  <c r="E156" i="1"/>
  <c r="D156" i="1"/>
  <c r="C156" i="1"/>
  <c r="B156" i="1"/>
  <c r="A156" i="1"/>
  <c r="Y155" i="1"/>
  <c r="X155" i="1"/>
  <c r="W155" i="1"/>
  <c r="V155" i="1"/>
  <c r="U155" i="1"/>
  <c r="T155" i="1"/>
  <c r="S155" i="1"/>
  <c r="R155" i="1"/>
  <c r="Q155" i="1"/>
  <c r="P155" i="1"/>
  <c r="O155" i="1"/>
  <c r="N155" i="1"/>
  <c r="M155" i="1"/>
  <c r="L155" i="1"/>
  <c r="K155" i="1"/>
  <c r="J155" i="1"/>
  <c r="I155" i="1"/>
  <c r="H155" i="1"/>
  <c r="G155" i="1"/>
  <c r="F155" i="1"/>
  <c r="E155" i="1"/>
  <c r="D155" i="1"/>
  <c r="C155" i="1"/>
  <c r="B155" i="1"/>
  <c r="A155" i="1"/>
  <c r="Y154" i="1"/>
  <c r="X154" i="1"/>
  <c r="W154" i="1"/>
  <c r="V154" i="1"/>
  <c r="U154" i="1"/>
  <c r="T154" i="1"/>
  <c r="S154" i="1"/>
  <c r="R154" i="1"/>
  <c r="Q154" i="1"/>
  <c r="P154" i="1"/>
  <c r="O154" i="1"/>
  <c r="N154" i="1"/>
  <c r="M154" i="1"/>
  <c r="L154" i="1"/>
  <c r="K154" i="1"/>
  <c r="J154" i="1"/>
  <c r="I154" i="1"/>
  <c r="H154" i="1"/>
  <c r="G154" i="1"/>
  <c r="F154" i="1"/>
  <c r="E154" i="1"/>
  <c r="D154" i="1"/>
  <c r="C154" i="1"/>
  <c r="B154" i="1"/>
  <c r="A154" i="1"/>
  <c r="Y153" i="1"/>
  <c r="X153" i="1"/>
  <c r="W153" i="1"/>
  <c r="V153" i="1"/>
  <c r="U153" i="1"/>
  <c r="T153" i="1"/>
  <c r="S153" i="1"/>
  <c r="R153" i="1"/>
  <c r="Q153" i="1"/>
  <c r="P153" i="1"/>
  <c r="O153" i="1"/>
  <c r="N153" i="1"/>
  <c r="M153" i="1"/>
  <c r="L153" i="1"/>
  <c r="K153" i="1"/>
  <c r="J153" i="1"/>
  <c r="I153" i="1"/>
  <c r="H153" i="1"/>
  <c r="G153" i="1"/>
  <c r="F153" i="1"/>
  <c r="E153" i="1"/>
  <c r="D153" i="1"/>
  <c r="C153" i="1"/>
  <c r="B153" i="1"/>
  <c r="A153" i="1"/>
  <c r="Y152" i="1"/>
  <c r="X152" i="1"/>
  <c r="W152" i="1"/>
  <c r="V152" i="1"/>
  <c r="U152" i="1"/>
  <c r="T152" i="1"/>
  <c r="S152" i="1"/>
  <c r="R152" i="1"/>
  <c r="Q152" i="1"/>
  <c r="P152" i="1"/>
  <c r="O152" i="1"/>
  <c r="N152" i="1"/>
  <c r="M152" i="1"/>
  <c r="L152" i="1"/>
  <c r="K152" i="1"/>
  <c r="J152" i="1"/>
  <c r="I152" i="1"/>
  <c r="H152" i="1"/>
  <c r="G152" i="1"/>
  <c r="F152" i="1"/>
  <c r="E152" i="1"/>
  <c r="D152" i="1"/>
  <c r="C152" i="1"/>
  <c r="B152" i="1"/>
  <c r="A152" i="1"/>
  <c r="Y151" i="1"/>
  <c r="X151" i="1"/>
  <c r="W151" i="1"/>
  <c r="V151" i="1"/>
  <c r="U151" i="1"/>
  <c r="T151" i="1"/>
  <c r="S151" i="1"/>
  <c r="R151" i="1"/>
  <c r="Q151" i="1"/>
  <c r="P151" i="1"/>
  <c r="O151" i="1"/>
  <c r="N151" i="1"/>
  <c r="M151" i="1"/>
  <c r="L151" i="1"/>
  <c r="K151" i="1"/>
  <c r="J151" i="1"/>
  <c r="I151" i="1"/>
  <c r="H151" i="1"/>
  <c r="G151" i="1"/>
  <c r="F151" i="1"/>
  <c r="E151" i="1"/>
  <c r="D151" i="1"/>
  <c r="C151" i="1"/>
  <c r="B151" i="1"/>
  <c r="A151" i="1"/>
  <c r="Y150" i="1"/>
  <c r="X150" i="1"/>
  <c r="W150" i="1"/>
  <c r="V150" i="1"/>
  <c r="U150" i="1"/>
  <c r="T150" i="1"/>
  <c r="S150" i="1"/>
  <c r="R150" i="1"/>
  <c r="Q150" i="1"/>
  <c r="P150" i="1"/>
  <c r="O150" i="1"/>
  <c r="N150" i="1"/>
  <c r="M150" i="1"/>
  <c r="L150" i="1"/>
  <c r="K150" i="1"/>
  <c r="J150" i="1"/>
  <c r="I150" i="1"/>
  <c r="H150" i="1"/>
  <c r="G150" i="1"/>
  <c r="F150" i="1"/>
  <c r="E150" i="1"/>
  <c r="D150" i="1"/>
  <c r="C150" i="1"/>
  <c r="B150" i="1"/>
  <c r="A150" i="1"/>
  <c r="Y149" i="1"/>
  <c r="X149" i="1"/>
  <c r="W149" i="1"/>
  <c r="V149" i="1"/>
  <c r="U149" i="1"/>
  <c r="T149" i="1"/>
  <c r="S149" i="1"/>
  <c r="R149" i="1"/>
  <c r="Q149" i="1"/>
  <c r="P149" i="1"/>
  <c r="O149" i="1"/>
  <c r="N149" i="1"/>
  <c r="M149" i="1"/>
  <c r="L149" i="1"/>
  <c r="K149" i="1"/>
  <c r="J149" i="1"/>
  <c r="I149" i="1"/>
  <c r="H149" i="1"/>
  <c r="G149" i="1"/>
  <c r="F149" i="1"/>
  <c r="E149" i="1"/>
  <c r="D149" i="1"/>
  <c r="C149" i="1"/>
  <c r="B149" i="1"/>
  <c r="A149" i="1"/>
  <c r="Y148" i="1"/>
  <c r="X148" i="1"/>
  <c r="W148" i="1"/>
  <c r="V148" i="1"/>
  <c r="U148" i="1"/>
  <c r="T148" i="1"/>
  <c r="S148" i="1"/>
  <c r="R148" i="1"/>
  <c r="Q148" i="1"/>
  <c r="P148" i="1"/>
  <c r="O148" i="1"/>
  <c r="N148" i="1"/>
  <c r="M148" i="1"/>
  <c r="L148" i="1"/>
  <c r="K148" i="1"/>
  <c r="J148" i="1"/>
  <c r="I148" i="1"/>
  <c r="H148" i="1"/>
  <c r="G148" i="1"/>
  <c r="F148" i="1"/>
  <c r="E148" i="1"/>
  <c r="D148" i="1"/>
  <c r="C148" i="1"/>
  <c r="B148" i="1"/>
  <c r="A148" i="1"/>
  <c r="Y147" i="1"/>
  <c r="X147" i="1"/>
  <c r="W147" i="1"/>
  <c r="V147" i="1"/>
  <c r="U147" i="1"/>
  <c r="T147" i="1"/>
  <c r="S147" i="1"/>
  <c r="R147" i="1"/>
  <c r="Q147" i="1"/>
  <c r="P147" i="1"/>
  <c r="O147" i="1"/>
  <c r="N147" i="1"/>
  <c r="M147" i="1"/>
  <c r="L147" i="1"/>
  <c r="K147" i="1"/>
  <c r="J147" i="1"/>
  <c r="I147" i="1"/>
  <c r="H147" i="1"/>
  <c r="G147" i="1"/>
  <c r="F147" i="1"/>
  <c r="E147" i="1"/>
  <c r="D147" i="1"/>
  <c r="C147" i="1"/>
  <c r="B147" i="1"/>
  <c r="A147" i="1"/>
  <c r="Y146" i="1"/>
  <c r="X146" i="1"/>
  <c r="W146" i="1"/>
  <c r="V146" i="1"/>
  <c r="U146" i="1"/>
  <c r="T146" i="1"/>
  <c r="S146" i="1"/>
  <c r="R146" i="1"/>
  <c r="Q146" i="1"/>
  <c r="P146" i="1"/>
  <c r="O146" i="1"/>
  <c r="N146" i="1"/>
  <c r="M146" i="1"/>
  <c r="L146" i="1"/>
  <c r="K146" i="1"/>
  <c r="J146" i="1"/>
  <c r="I146" i="1"/>
  <c r="H146" i="1"/>
  <c r="G146" i="1"/>
  <c r="F146" i="1"/>
  <c r="E146" i="1"/>
  <c r="D146" i="1"/>
  <c r="C146" i="1"/>
  <c r="B146" i="1"/>
  <c r="A146" i="1"/>
  <c r="Y145" i="1"/>
  <c r="X145" i="1"/>
  <c r="W145" i="1"/>
  <c r="V145" i="1"/>
  <c r="U145" i="1"/>
  <c r="T145" i="1"/>
  <c r="S145" i="1"/>
  <c r="R145" i="1"/>
  <c r="Q145" i="1"/>
  <c r="P145" i="1"/>
  <c r="O145" i="1"/>
  <c r="N145" i="1"/>
  <c r="M145" i="1"/>
  <c r="L145" i="1"/>
  <c r="K145" i="1"/>
  <c r="J145" i="1"/>
  <c r="I145" i="1"/>
  <c r="H145" i="1"/>
  <c r="G145" i="1"/>
  <c r="F145" i="1"/>
  <c r="E145" i="1"/>
  <c r="D145" i="1"/>
  <c r="C145" i="1"/>
  <c r="B145" i="1"/>
  <c r="A145" i="1"/>
  <c r="Y144" i="1"/>
  <c r="X144" i="1"/>
  <c r="W144" i="1"/>
  <c r="V144" i="1"/>
  <c r="U144" i="1"/>
  <c r="T144" i="1"/>
  <c r="S144" i="1"/>
  <c r="R144" i="1"/>
  <c r="Q144" i="1"/>
  <c r="P144" i="1"/>
  <c r="O144" i="1"/>
  <c r="N144" i="1"/>
  <c r="M144" i="1"/>
  <c r="L144" i="1"/>
  <c r="K144" i="1"/>
  <c r="J144" i="1"/>
  <c r="I144" i="1"/>
  <c r="H144" i="1"/>
  <c r="G144" i="1"/>
  <c r="F144" i="1"/>
  <c r="E144" i="1"/>
  <c r="D144" i="1"/>
  <c r="C144" i="1"/>
  <c r="B144" i="1"/>
  <c r="A144" i="1"/>
  <c r="Y143" i="1"/>
  <c r="X143" i="1"/>
  <c r="W143" i="1"/>
  <c r="V143" i="1"/>
  <c r="U143" i="1"/>
  <c r="T143" i="1"/>
  <c r="S143" i="1"/>
  <c r="R143" i="1"/>
  <c r="Q143" i="1"/>
  <c r="P143" i="1"/>
  <c r="O143" i="1"/>
  <c r="N143" i="1"/>
  <c r="M143" i="1"/>
  <c r="L143" i="1"/>
  <c r="K143" i="1"/>
  <c r="J143" i="1"/>
  <c r="I143" i="1"/>
  <c r="H143" i="1"/>
  <c r="G143" i="1"/>
  <c r="F143" i="1"/>
  <c r="E143" i="1"/>
  <c r="D143" i="1"/>
  <c r="C143" i="1"/>
  <c r="B143" i="1"/>
  <c r="A143" i="1"/>
  <c r="Y142" i="1"/>
  <c r="X142" i="1"/>
  <c r="W142" i="1"/>
  <c r="V142" i="1"/>
  <c r="U142" i="1"/>
  <c r="T142" i="1"/>
  <c r="S142" i="1"/>
  <c r="R142" i="1"/>
  <c r="Q142" i="1"/>
  <c r="P142" i="1"/>
  <c r="O142" i="1"/>
  <c r="N142" i="1"/>
  <c r="M142" i="1"/>
  <c r="L142" i="1"/>
  <c r="K142" i="1"/>
  <c r="J142" i="1"/>
  <c r="I142" i="1"/>
  <c r="H142" i="1"/>
  <c r="G142" i="1"/>
  <c r="F142" i="1"/>
  <c r="E142" i="1"/>
  <c r="D142" i="1"/>
  <c r="C142" i="1"/>
  <c r="B142" i="1"/>
  <c r="A142" i="1"/>
  <c r="Y141" i="1"/>
  <c r="X141" i="1"/>
  <c r="W141" i="1"/>
  <c r="V141" i="1"/>
  <c r="U141" i="1"/>
  <c r="T141" i="1"/>
  <c r="S141" i="1"/>
  <c r="R141" i="1"/>
  <c r="Q141" i="1"/>
  <c r="P141" i="1"/>
  <c r="O141" i="1"/>
  <c r="N141" i="1"/>
  <c r="M141" i="1"/>
  <c r="L141" i="1"/>
  <c r="K141" i="1"/>
  <c r="J141" i="1"/>
  <c r="I141" i="1"/>
  <c r="H141" i="1"/>
  <c r="G141" i="1"/>
  <c r="F141" i="1"/>
  <c r="E141" i="1"/>
  <c r="D141" i="1"/>
  <c r="C141" i="1"/>
  <c r="B141" i="1"/>
  <c r="A141" i="1"/>
  <c r="Y140" i="1"/>
  <c r="X140" i="1"/>
  <c r="W140" i="1"/>
  <c r="V140" i="1"/>
  <c r="U140" i="1"/>
  <c r="T140" i="1"/>
  <c r="S140" i="1"/>
  <c r="R140" i="1"/>
  <c r="Q140" i="1"/>
  <c r="P140" i="1"/>
  <c r="O140" i="1"/>
  <c r="N140" i="1"/>
  <c r="M140" i="1"/>
  <c r="L140" i="1"/>
  <c r="K140" i="1"/>
  <c r="J140" i="1"/>
  <c r="I140" i="1"/>
  <c r="H140" i="1"/>
  <c r="G140" i="1"/>
  <c r="F140" i="1"/>
  <c r="E140" i="1"/>
  <c r="D140" i="1"/>
  <c r="C140" i="1"/>
  <c r="B140" i="1"/>
  <c r="A140" i="1"/>
  <c r="Y139" i="1"/>
  <c r="X139" i="1"/>
  <c r="W139" i="1"/>
  <c r="V139" i="1"/>
  <c r="U139" i="1"/>
  <c r="T139" i="1"/>
  <c r="S139" i="1"/>
  <c r="R139" i="1"/>
  <c r="Q139" i="1"/>
  <c r="P139" i="1"/>
  <c r="O139" i="1"/>
  <c r="N139" i="1"/>
  <c r="M139" i="1"/>
  <c r="L139" i="1"/>
  <c r="K139" i="1"/>
  <c r="J139" i="1"/>
  <c r="I139" i="1"/>
  <c r="H139" i="1"/>
  <c r="G139" i="1"/>
  <c r="F139" i="1"/>
  <c r="E139" i="1"/>
  <c r="D139" i="1"/>
  <c r="C139" i="1"/>
  <c r="B139" i="1"/>
  <c r="A139" i="1"/>
  <c r="Y138" i="1"/>
  <c r="X138" i="1"/>
  <c r="W138" i="1"/>
  <c r="V138" i="1"/>
  <c r="U138" i="1"/>
  <c r="T138" i="1"/>
  <c r="S138" i="1"/>
  <c r="R138" i="1"/>
  <c r="Q138" i="1"/>
  <c r="P138" i="1"/>
  <c r="O138" i="1"/>
  <c r="N138" i="1"/>
  <c r="M138" i="1"/>
  <c r="L138" i="1"/>
  <c r="K138" i="1"/>
  <c r="J138" i="1"/>
  <c r="I138" i="1"/>
  <c r="H138" i="1"/>
  <c r="G138" i="1"/>
  <c r="F138" i="1"/>
  <c r="E138" i="1"/>
  <c r="D138" i="1"/>
  <c r="C138" i="1"/>
  <c r="B138" i="1"/>
  <c r="A138" i="1"/>
  <c r="Y137" i="1"/>
  <c r="X137" i="1"/>
  <c r="W137" i="1"/>
  <c r="V137" i="1"/>
  <c r="U137" i="1"/>
  <c r="T137" i="1"/>
  <c r="S137" i="1"/>
  <c r="R137" i="1"/>
  <c r="Q137" i="1"/>
  <c r="P137" i="1"/>
  <c r="O137" i="1"/>
  <c r="N137" i="1"/>
  <c r="M137" i="1"/>
  <c r="L137" i="1"/>
  <c r="K137" i="1"/>
  <c r="J137" i="1"/>
  <c r="I137" i="1"/>
  <c r="H137" i="1"/>
  <c r="G137" i="1"/>
  <c r="F137" i="1"/>
  <c r="E137" i="1"/>
  <c r="D137" i="1"/>
  <c r="C137" i="1"/>
  <c r="B137" i="1"/>
  <c r="A137" i="1"/>
  <c r="Y136" i="1"/>
  <c r="X136" i="1"/>
  <c r="W136" i="1"/>
  <c r="V136" i="1"/>
  <c r="U136" i="1"/>
  <c r="T136" i="1"/>
  <c r="S136" i="1"/>
  <c r="R136" i="1"/>
  <c r="Q136" i="1"/>
  <c r="P136" i="1"/>
  <c r="O136" i="1"/>
  <c r="N136" i="1"/>
  <c r="M136" i="1"/>
  <c r="L136" i="1"/>
  <c r="K136" i="1"/>
  <c r="J136" i="1"/>
  <c r="I136" i="1"/>
  <c r="H136" i="1"/>
  <c r="G136" i="1"/>
  <c r="F136" i="1"/>
  <c r="E136" i="1"/>
  <c r="D136" i="1"/>
  <c r="C136" i="1"/>
  <c r="B136" i="1"/>
  <c r="A136" i="1"/>
  <c r="Y135" i="1"/>
  <c r="X135" i="1"/>
  <c r="W135" i="1"/>
  <c r="V135" i="1"/>
  <c r="U135" i="1"/>
  <c r="T135" i="1"/>
  <c r="S135" i="1"/>
  <c r="R135" i="1"/>
  <c r="Q135" i="1"/>
  <c r="P135" i="1"/>
  <c r="O135" i="1"/>
  <c r="N135" i="1"/>
  <c r="M135" i="1"/>
  <c r="L135" i="1"/>
  <c r="K135" i="1"/>
  <c r="J135" i="1"/>
  <c r="I135" i="1"/>
  <c r="H135" i="1"/>
  <c r="G135" i="1"/>
  <c r="F135" i="1"/>
  <c r="E135" i="1"/>
  <c r="D135" i="1"/>
  <c r="C135" i="1"/>
  <c r="B135" i="1"/>
  <c r="A135" i="1"/>
  <c r="Y134" i="1"/>
  <c r="X134" i="1"/>
  <c r="W134" i="1"/>
  <c r="V134" i="1"/>
  <c r="U134" i="1"/>
  <c r="T134" i="1"/>
  <c r="S134" i="1"/>
  <c r="R134" i="1"/>
  <c r="Q134" i="1"/>
  <c r="P134" i="1"/>
  <c r="O134" i="1"/>
  <c r="N134" i="1"/>
  <c r="M134" i="1"/>
  <c r="L134" i="1"/>
  <c r="K134" i="1"/>
  <c r="J134" i="1"/>
  <c r="I134" i="1"/>
  <c r="H134" i="1"/>
  <c r="G134" i="1"/>
  <c r="F134" i="1"/>
  <c r="E134" i="1"/>
  <c r="D134" i="1"/>
  <c r="C134" i="1"/>
  <c r="B134" i="1"/>
  <c r="A134" i="1"/>
  <c r="Y133" i="1"/>
  <c r="X133" i="1"/>
  <c r="W133" i="1"/>
  <c r="V133" i="1"/>
  <c r="U133" i="1"/>
  <c r="T133" i="1"/>
  <c r="S133" i="1"/>
  <c r="R133" i="1"/>
  <c r="Q133" i="1"/>
  <c r="P133" i="1"/>
  <c r="O133" i="1"/>
  <c r="N133" i="1"/>
  <c r="M133" i="1"/>
  <c r="L133" i="1"/>
  <c r="K133" i="1"/>
  <c r="J133" i="1"/>
  <c r="I133" i="1"/>
  <c r="H133" i="1"/>
  <c r="G133" i="1"/>
  <c r="F133" i="1"/>
  <c r="E133" i="1"/>
  <c r="D133" i="1"/>
  <c r="C133" i="1"/>
  <c r="B133" i="1"/>
  <c r="A133" i="1"/>
  <c r="Y132" i="1"/>
  <c r="X132" i="1"/>
  <c r="W132" i="1"/>
  <c r="V132" i="1"/>
  <c r="U132" i="1"/>
  <c r="T132" i="1"/>
  <c r="S132" i="1"/>
  <c r="R132" i="1"/>
  <c r="Q132" i="1"/>
  <c r="P132" i="1"/>
  <c r="O132" i="1"/>
  <c r="N132" i="1"/>
  <c r="M132" i="1"/>
  <c r="L132" i="1"/>
  <c r="K132" i="1"/>
  <c r="J132" i="1"/>
  <c r="I132" i="1"/>
  <c r="H132" i="1"/>
  <c r="G132" i="1"/>
  <c r="F132" i="1"/>
  <c r="E132" i="1"/>
  <c r="D132" i="1"/>
  <c r="C132" i="1"/>
  <c r="B132" i="1"/>
  <c r="A132" i="1"/>
  <c r="Y131" i="1"/>
  <c r="X131" i="1"/>
  <c r="W131" i="1"/>
  <c r="V131" i="1"/>
  <c r="U131" i="1"/>
  <c r="T131" i="1"/>
  <c r="S131" i="1"/>
  <c r="R131" i="1"/>
  <c r="Q131" i="1"/>
  <c r="P131" i="1"/>
  <c r="O131" i="1"/>
  <c r="N131" i="1"/>
  <c r="M131" i="1"/>
  <c r="L131" i="1"/>
  <c r="K131" i="1"/>
  <c r="J131" i="1"/>
  <c r="I131" i="1"/>
  <c r="H131" i="1"/>
  <c r="G131" i="1"/>
  <c r="F131" i="1"/>
  <c r="E131" i="1"/>
  <c r="D131" i="1"/>
  <c r="C131" i="1"/>
  <c r="B131" i="1"/>
  <c r="A131" i="1"/>
  <c r="Y130" i="1"/>
  <c r="X130" i="1"/>
  <c r="W130" i="1"/>
  <c r="V130" i="1"/>
  <c r="U130" i="1"/>
  <c r="T130" i="1"/>
  <c r="S130" i="1"/>
  <c r="R130" i="1"/>
  <c r="Q130" i="1"/>
  <c r="P130" i="1"/>
  <c r="O130" i="1"/>
  <c r="N130" i="1"/>
  <c r="M130" i="1"/>
  <c r="L130" i="1"/>
  <c r="K130" i="1"/>
  <c r="J130" i="1"/>
  <c r="I130" i="1"/>
  <c r="H130" i="1"/>
  <c r="G130" i="1"/>
  <c r="F130" i="1"/>
  <c r="E130" i="1"/>
  <c r="D130" i="1"/>
  <c r="C130" i="1"/>
  <c r="B130" i="1"/>
  <c r="A130" i="1"/>
  <c r="Y129" i="1"/>
  <c r="X129" i="1"/>
  <c r="W129" i="1"/>
  <c r="V129" i="1"/>
  <c r="U129" i="1"/>
  <c r="T129" i="1"/>
  <c r="S129" i="1"/>
  <c r="R129" i="1"/>
  <c r="Q129" i="1"/>
  <c r="P129" i="1"/>
  <c r="O129" i="1"/>
  <c r="N129" i="1"/>
  <c r="M129" i="1"/>
  <c r="L129" i="1"/>
  <c r="K129" i="1"/>
  <c r="J129" i="1"/>
  <c r="I129" i="1"/>
  <c r="H129" i="1"/>
  <c r="G129" i="1"/>
  <c r="F129" i="1"/>
  <c r="E129" i="1"/>
  <c r="D129" i="1"/>
  <c r="C129" i="1"/>
  <c r="B129" i="1"/>
  <c r="A129" i="1"/>
  <c r="Y128" i="1"/>
  <c r="X128" i="1"/>
  <c r="W128" i="1"/>
  <c r="V128" i="1"/>
  <c r="U128" i="1"/>
  <c r="T128" i="1"/>
  <c r="S128" i="1"/>
  <c r="R128" i="1"/>
  <c r="Q128" i="1"/>
  <c r="P128" i="1"/>
  <c r="O128" i="1"/>
  <c r="N128" i="1"/>
  <c r="M128" i="1"/>
  <c r="L128" i="1"/>
  <c r="K128" i="1"/>
  <c r="J128" i="1"/>
  <c r="I128" i="1"/>
  <c r="H128" i="1"/>
  <c r="G128" i="1"/>
  <c r="F128" i="1"/>
  <c r="E128" i="1"/>
  <c r="D128" i="1"/>
  <c r="C128" i="1"/>
  <c r="B128" i="1"/>
  <c r="A128" i="1"/>
  <c r="Y127" i="1"/>
  <c r="X127" i="1"/>
  <c r="W127" i="1"/>
  <c r="V127" i="1"/>
  <c r="U127" i="1"/>
  <c r="T127" i="1"/>
  <c r="S127" i="1"/>
  <c r="R127" i="1"/>
  <c r="Q127" i="1"/>
  <c r="P127" i="1"/>
  <c r="O127" i="1"/>
  <c r="N127" i="1"/>
  <c r="M127" i="1"/>
  <c r="L127" i="1"/>
  <c r="K127" i="1"/>
  <c r="J127" i="1"/>
  <c r="I127" i="1"/>
  <c r="H127" i="1"/>
  <c r="G127" i="1"/>
  <c r="F127" i="1"/>
  <c r="E127" i="1"/>
  <c r="D127" i="1"/>
  <c r="C127" i="1"/>
  <c r="B127" i="1"/>
  <c r="A127" i="1"/>
  <c r="Y126" i="1"/>
  <c r="X126" i="1"/>
  <c r="W126" i="1"/>
  <c r="V126" i="1"/>
  <c r="U126" i="1"/>
  <c r="T126" i="1"/>
  <c r="S126" i="1"/>
  <c r="R126" i="1"/>
  <c r="Q126" i="1"/>
  <c r="P126" i="1"/>
  <c r="O126" i="1"/>
  <c r="N126" i="1"/>
  <c r="M126" i="1"/>
  <c r="L126" i="1"/>
  <c r="K126" i="1"/>
  <c r="J126" i="1"/>
  <c r="I126" i="1"/>
  <c r="H126" i="1"/>
  <c r="G126" i="1"/>
  <c r="F126" i="1"/>
  <c r="E126" i="1"/>
  <c r="D126" i="1"/>
  <c r="C126" i="1"/>
  <c r="B126" i="1"/>
  <c r="A126" i="1"/>
  <c r="Y125" i="1"/>
  <c r="X125" i="1"/>
  <c r="W125" i="1"/>
  <c r="V125" i="1"/>
  <c r="U125" i="1"/>
  <c r="T125" i="1"/>
  <c r="S125" i="1"/>
  <c r="R125" i="1"/>
  <c r="Q125" i="1"/>
  <c r="P125" i="1"/>
  <c r="O125" i="1"/>
  <c r="N125" i="1"/>
  <c r="M125" i="1"/>
  <c r="L125" i="1"/>
  <c r="K125" i="1"/>
  <c r="J125" i="1"/>
  <c r="I125" i="1"/>
  <c r="H125" i="1"/>
  <c r="G125" i="1"/>
  <c r="F125" i="1"/>
  <c r="E125" i="1"/>
  <c r="D125" i="1"/>
  <c r="C125" i="1"/>
  <c r="B125" i="1"/>
  <c r="A125" i="1"/>
  <c r="Y124" i="1"/>
  <c r="X124" i="1"/>
  <c r="W124" i="1"/>
  <c r="V124" i="1"/>
  <c r="U124" i="1"/>
  <c r="T124" i="1"/>
  <c r="S124" i="1"/>
  <c r="R124" i="1"/>
  <c r="Q124" i="1"/>
  <c r="P124" i="1"/>
  <c r="O124" i="1"/>
  <c r="N124" i="1"/>
  <c r="M124" i="1"/>
  <c r="L124" i="1"/>
  <c r="K124" i="1"/>
  <c r="J124" i="1"/>
  <c r="I124" i="1"/>
  <c r="H124" i="1"/>
  <c r="G124" i="1"/>
  <c r="F124" i="1"/>
  <c r="E124" i="1"/>
  <c r="D124" i="1"/>
  <c r="C124" i="1"/>
  <c r="B124" i="1"/>
  <c r="A124" i="1"/>
  <c r="Y123" i="1"/>
  <c r="X123" i="1"/>
  <c r="W123" i="1"/>
  <c r="V123" i="1"/>
  <c r="U123" i="1"/>
  <c r="T123" i="1"/>
  <c r="S123" i="1"/>
  <c r="R123" i="1"/>
  <c r="Q123" i="1"/>
  <c r="P123" i="1"/>
  <c r="O123" i="1"/>
  <c r="N123" i="1"/>
  <c r="M123" i="1"/>
  <c r="L123" i="1"/>
  <c r="K123" i="1"/>
  <c r="J123" i="1"/>
  <c r="I123" i="1"/>
  <c r="H123" i="1"/>
  <c r="G123" i="1"/>
  <c r="F123" i="1"/>
  <c r="E123" i="1"/>
  <c r="D123" i="1"/>
  <c r="C123" i="1"/>
  <c r="B123" i="1"/>
  <c r="A123" i="1"/>
  <c r="Y122" i="1"/>
  <c r="X122" i="1"/>
  <c r="W122" i="1"/>
  <c r="V122" i="1"/>
  <c r="U122" i="1"/>
  <c r="T122" i="1"/>
  <c r="S122" i="1"/>
  <c r="R122" i="1"/>
  <c r="Q122" i="1"/>
  <c r="P122" i="1"/>
  <c r="O122" i="1"/>
  <c r="N122" i="1"/>
  <c r="M122" i="1"/>
  <c r="L122" i="1"/>
  <c r="K122" i="1"/>
  <c r="J122" i="1"/>
  <c r="I122" i="1"/>
  <c r="H122" i="1"/>
  <c r="G122" i="1"/>
  <c r="F122" i="1"/>
  <c r="E122" i="1"/>
  <c r="D122" i="1"/>
  <c r="C122" i="1"/>
  <c r="B122" i="1"/>
  <c r="A122" i="1"/>
  <c r="Y121" i="1"/>
  <c r="X121" i="1"/>
  <c r="W121" i="1"/>
  <c r="V121" i="1"/>
  <c r="U121" i="1"/>
  <c r="T121" i="1"/>
  <c r="S121" i="1"/>
  <c r="R121" i="1"/>
  <c r="Q121" i="1"/>
  <c r="P121" i="1"/>
  <c r="O121" i="1"/>
  <c r="N121" i="1"/>
  <c r="M121" i="1"/>
  <c r="L121" i="1"/>
  <c r="K121" i="1"/>
  <c r="J121" i="1"/>
  <c r="I121" i="1"/>
  <c r="H121" i="1"/>
  <c r="G121" i="1"/>
  <c r="F121" i="1"/>
  <c r="E121" i="1"/>
  <c r="D121" i="1"/>
  <c r="C121" i="1"/>
  <c r="B121" i="1"/>
  <c r="A121" i="1"/>
  <c r="Y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D120" i="1"/>
  <c r="C120" i="1"/>
  <c r="B120" i="1"/>
  <c r="A120" i="1"/>
  <c r="Y119" i="1"/>
  <c r="X119" i="1"/>
  <c r="W119" i="1"/>
  <c r="V119" i="1"/>
  <c r="U119" i="1"/>
  <c r="T119" i="1"/>
  <c r="S119" i="1"/>
  <c r="R119" i="1"/>
  <c r="Q119" i="1"/>
  <c r="P119" i="1"/>
  <c r="O119" i="1"/>
  <c r="N119" i="1"/>
  <c r="M119" i="1"/>
  <c r="L119" i="1"/>
  <c r="K119" i="1"/>
  <c r="J119" i="1"/>
  <c r="I119" i="1"/>
  <c r="H119" i="1"/>
  <c r="G119" i="1"/>
  <c r="F119" i="1"/>
  <c r="E119" i="1"/>
  <c r="D119" i="1"/>
  <c r="C119" i="1"/>
  <c r="B119" i="1"/>
  <c r="A119" i="1"/>
  <c r="Y118" i="1"/>
  <c r="X118" i="1"/>
  <c r="W118" i="1"/>
  <c r="V118" i="1"/>
  <c r="U118" i="1"/>
  <c r="T118" i="1"/>
  <c r="S118" i="1"/>
  <c r="R118" i="1"/>
  <c r="Q118" i="1"/>
  <c r="P118" i="1"/>
  <c r="O118" i="1"/>
  <c r="N118" i="1"/>
  <c r="M118" i="1"/>
  <c r="L118" i="1"/>
  <c r="K118" i="1"/>
  <c r="J118" i="1"/>
  <c r="I118" i="1"/>
  <c r="H118" i="1"/>
  <c r="G118" i="1"/>
  <c r="F118" i="1"/>
  <c r="E118" i="1"/>
  <c r="D118" i="1"/>
  <c r="C118" i="1"/>
  <c r="B118" i="1"/>
  <c r="A118" i="1"/>
  <c r="Y117" i="1"/>
  <c r="X117" i="1"/>
  <c r="W117" i="1"/>
  <c r="V117" i="1"/>
  <c r="U117" i="1"/>
  <c r="T117" i="1"/>
  <c r="S117" i="1"/>
  <c r="R117" i="1"/>
  <c r="Q117" i="1"/>
  <c r="P117" i="1"/>
  <c r="O117" i="1"/>
  <c r="N117" i="1"/>
  <c r="M117" i="1"/>
  <c r="L117" i="1"/>
  <c r="K117" i="1"/>
  <c r="J117" i="1"/>
  <c r="I117" i="1"/>
  <c r="H117" i="1"/>
  <c r="G117" i="1"/>
  <c r="F117" i="1"/>
  <c r="E117" i="1"/>
  <c r="D117" i="1"/>
  <c r="C117" i="1"/>
  <c r="B117" i="1"/>
  <c r="A117" i="1"/>
  <c r="Y116" i="1"/>
  <c r="X116" i="1"/>
  <c r="W116" i="1"/>
  <c r="V116" i="1"/>
  <c r="U116" i="1"/>
  <c r="T116" i="1"/>
  <c r="S116" i="1"/>
  <c r="R116" i="1"/>
  <c r="Q116" i="1"/>
  <c r="P116" i="1"/>
  <c r="O116" i="1"/>
  <c r="N116" i="1"/>
  <c r="M116" i="1"/>
  <c r="L116" i="1"/>
  <c r="K116" i="1"/>
  <c r="J116" i="1"/>
  <c r="I116" i="1"/>
  <c r="H116" i="1"/>
  <c r="G116" i="1"/>
  <c r="F116" i="1"/>
  <c r="E116" i="1"/>
  <c r="D116" i="1"/>
  <c r="C116" i="1"/>
  <c r="B116" i="1"/>
  <c r="A116" i="1"/>
  <c r="Y115" i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D115" i="1"/>
  <c r="C115" i="1"/>
  <c r="B115" i="1"/>
  <c r="A115" i="1"/>
  <c r="Y114" i="1"/>
  <c r="X114" i="1"/>
  <c r="W114" i="1"/>
  <c r="V114" i="1"/>
  <c r="U114" i="1"/>
  <c r="T114" i="1"/>
  <c r="S114" i="1"/>
  <c r="R114" i="1"/>
  <c r="Q114" i="1"/>
  <c r="P114" i="1"/>
  <c r="O114" i="1"/>
  <c r="N114" i="1"/>
  <c r="M114" i="1"/>
  <c r="L114" i="1"/>
  <c r="K114" i="1"/>
  <c r="J114" i="1"/>
  <c r="I114" i="1"/>
  <c r="H114" i="1"/>
  <c r="G114" i="1"/>
  <c r="F114" i="1"/>
  <c r="E114" i="1"/>
  <c r="D114" i="1"/>
  <c r="C114" i="1"/>
  <c r="B114" i="1"/>
  <c r="A114" i="1"/>
  <c r="Y113" i="1"/>
  <c r="X113" i="1"/>
  <c r="W113" i="1"/>
  <c r="V113" i="1"/>
  <c r="U113" i="1"/>
  <c r="T113" i="1"/>
  <c r="S113" i="1"/>
  <c r="R113" i="1"/>
  <c r="Q113" i="1"/>
  <c r="P113" i="1"/>
  <c r="O113" i="1"/>
  <c r="N113" i="1"/>
  <c r="M113" i="1"/>
  <c r="L113" i="1"/>
  <c r="K113" i="1"/>
  <c r="J113" i="1"/>
  <c r="I113" i="1"/>
  <c r="H113" i="1"/>
  <c r="G113" i="1"/>
  <c r="F113" i="1"/>
  <c r="E113" i="1"/>
  <c r="D113" i="1"/>
  <c r="C113" i="1"/>
  <c r="B113" i="1"/>
  <c r="A113" i="1"/>
  <c r="Y112" i="1"/>
  <c r="X112" i="1"/>
  <c r="W112" i="1"/>
  <c r="V112" i="1"/>
  <c r="U112" i="1"/>
  <c r="T112" i="1"/>
  <c r="S112" i="1"/>
  <c r="R112" i="1"/>
  <c r="Q112" i="1"/>
  <c r="P112" i="1"/>
  <c r="O112" i="1"/>
  <c r="N112" i="1"/>
  <c r="M112" i="1"/>
  <c r="L112" i="1"/>
  <c r="K112" i="1"/>
  <c r="J112" i="1"/>
  <c r="I112" i="1"/>
  <c r="H112" i="1"/>
  <c r="G112" i="1"/>
  <c r="F112" i="1"/>
  <c r="E112" i="1"/>
  <c r="D112" i="1"/>
  <c r="C112" i="1"/>
  <c r="B112" i="1"/>
  <c r="A112" i="1"/>
  <c r="Y111" i="1"/>
  <c r="X111" i="1"/>
  <c r="W111" i="1"/>
  <c r="V111" i="1"/>
  <c r="U111" i="1"/>
  <c r="T111" i="1"/>
  <c r="S111" i="1"/>
  <c r="R111" i="1"/>
  <c r="Q111" i="1"/>
  <c r="P111" i="1"/>
  <c r="O111" i="1"/>
  <c r="N111" i="1"/>
  <c r="M111" i="1"/>
  <c r="L111" i="1"/>
  <c r="K111" i="1"/>
  <c r="J111" i="1"/>
  <c r="I111" i="1"/>
  <c r="H111" i="1"/>
  <c r="G111" i="1"/>
  <c r="F111" i="1"/>
  <c r="E111" i="1"/>
  <c r="D111" i="1"/>
  <c r="C111" i="1"/>
  <c r="B111" i="1"/>
  <c r="A111" i="1"/>
  <c r="Y110" i="1"/>
  <c r="X110" i="1"/>
  <c r="W110" i="1"/>
  <c r="V110" i="1"/>
  <c r="U110" i="1"/>
  <c r="T110" i="1"/>
  <c r="S110" i="1"/>
  <c r="R110" i="1"/>
  <c r="Q110" i="1"/>
  <c r="P110" i="1"/>
  <c r="O110" i="1"/>
  <c r="N110" i="1"/>
  <c r="M110" i="1"/>
  <c r="L110" i="1"/>
  <c r="K110" i="1"/>
  <c r="J110" i="1"/>
  <c r="I110" i="1"/>
  <c r="H110" i="1"/>
  <c r="G110" i="1"/>
  <c r="F110" i="1"/>
  <c r="E110" i="1"/>
  <c r="D110" i="1"/>
  <c r="C110" i="1"/>
  <c r="B110" i="1"/>
  <c r="A110" i="1"/>
  <c r="Y109" i="1"/>
  <c r="X109" i="1"/>
  <c r="W109" i="1"/>
  <c r="V109" i="1"/>
  <c r="U109" i="1"/>
  <c r="T109" i="1"/>
  <c r="S109" i="1"/>
  <c r="R109" i="1"/>
  <c r="Q109" i="1"/>
  <c r="P109" i="1"/>
  <c r="O109" i="1"/>
  <c r="N109" i="1"/>
  <c r="M109" i="1"/>
  <c r="L109" i="1"/>
  <c r="K109" i="1"/>
  <c r="J109" i="1"/>
  <c r="I109" i="1"/>
  <c r="H109" i="1"/>
  <c r="G109" i="1"/>
  <c r="F109" i="1"/>
  <c r="E109" i="1"/>
  <c r="D109" i="1"/>
  <c r="C109" i="1"/>
  <c r="B109" i="1"/>
  <c r="A109" i="1"/>
  <c r="Y108" i="1"/>
  <c r="X108" i="1"/>
  <c r="W108" i="1"/>
  <c r="V108" i="1"/>
  <c r="U108" i="1"/>
  <c r="T108" i="1"/>
  <c r="S108" i="1"/>
  <c r="R108" i="1"/>
  <c r="Q108" i="1"/>
  <c r="P108" i="1"/>
  <c r="O108" i="1"/>
  <c r="N108" i="1"/>
  <c r="M108" i="1"/>
  <c r="L108" i="1"/>
  <c r="K108" i="1"/>
  <c r="J108" i="1"/>
  <c r="I108" i="1"/>
  <c r="H108" i="1"/>
  <c r="G108" i="1"/>
  <c r="F108" i="1"/>
  <c r="E108" i="1"/>
  <c r="D108" i="1"/>
  <c r="C108" i="1"/>
  <c r="B108" i="1"/>
  <c r="A108" i="1"/>
  <c r="Y107" i="1"/>
  <c r="X107" i="1"/>
  <c r="W107" i="1"/>
  <c r="V107" i="1"/>
  <c r="U107" i="1"/>
  <c r="T107" i="1"/>
  <c r="S107" i="1"/>
  <c r="R107" i="1"/>
  <c r="Q107" i="1"/>
  <c r="P107" i="1"/>
  <c r="O107" i="1"/>
  <c r="N107" i="1"/>
  <c r="M107" i="1"/>
  <c r="L107" i="1"/>
  <c r="K107" i="1"/>
  <c r="J107" i="1"/>
  <c r="I107" i="1"/>
  <c r="H107" i="1"/>
  <c r="G107" i="1"/>
  <c r="F107" i="1"/>
  <c r="E107" i="1"/>
  <c r="D107" i="1"/>
  <c r="C107" i="1"/>
  <c r="B107" i="1"/>
  <c r="A107" i="1"/>
  <c r="Y106" i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D106" i="1"/>
  <c r="C106" i="1"/>
  <c r="B106" i="1"/>
  <c r="A106" i="1"/>
  <c r="Y105" i="1"/>
  <c r="X105" i="1"/>
  <c r="W105" i="1"/>
  <c r="V105" i="1"/>
  <c r="U105" i="1"/>
  <c r="T105" i="1"/>
  <c r="S105" i="1"/>
  <c r="R105" i="1"/>
  <c r="Q105" i="1"/>
  <c r="P105" i="1"/>
  <c r="O105" i="1"/>
  <c r="N105" i="1"/>
  <c r="M105" i="1"/>
  <c r="L105" i="1"/>
  <c r="K105" i="1"/>
  <c r="J105" i="1"/>
  <c r="I105" i="1"/>
  <c r="H105" i="1"/>
  <c r="G105" i="1"/>
  <c r="F105" i="1"/>
  <c r="E105" i="1"/>
  <c r="D105" i="1"/>
  <c r="C105" i="1"/>
  <c r="B105" i="1"/>
  <c r="A105" i="1"/>
  <c r="Y104" i="1"/>
  <c r="X104" i="1"/>
  <c r="W104" i="1"/>
  <c r="V104" i="1"/>
  <c r="U104" i="1"/>
  <c r="T104" i="1"/>
  <c r="S104" i="1"/>
  <c r="R104" i="1"/>
  <c r="Q104" i="1"/>
  <c r="P104" i="1"/>
  <c r="O104" i="1"/>
  <c r="N104" i="1"/>
  <c r="M104" i="1"/>
  <c r="L104" i="1"/>
  <c r="K104" i="1"/>
  <c r="J104" i="1"/>
  <c r="I104" i="1"/>
  <c r="H104" i="1"/>
  <c r="G104" i="1"/>
  <c r="F104" i="1"/>
  <c r="E104" i="1"/>
  <c r="D104" i="1"/>
  <c r="C104" i="1"/>
  <c r="B104" i="1"/>
  <c r="A104" i="1"/>
  <c r="Y103" i="1"/>
  <c r="X103" i="1"/>
  <c r="W103" i="1"/>
  <c r="V103" i="1"/>
  <c r="U103" i="1"/>
  <c r="T103" i="1"/>
  <c r="S103" i="1"/>
  <c r="R103" i="1"/>
  <c r="Q103" i="1"/>
  <c r="P103" i="1"/>
  <c r="O103" i="1"/>
  <c r="N103" i="1"/>
  <c r="M103" i="1"/>
  <c r="L103" i="1"/>
  <c r="K103" i="1"/>
  <c r="J103" i="1"/>
  <c r="I103" i="1"/>
  <c r="H103" i="1"/>
  <c r="G103" i="1"/>
  <c r="F103" i="1"/>
  <c r="E103" i="1"/>
  <c r="D103" i="1"/>
  <c r="C103" i="1"/>
  <c r="B103" i="1"/>
  <c r="A103" i="1"/>
  <c r="Y102" i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D102" i="1"/>
  <c r="C102" i="1"/>
  <c r="B102" i="1"/>
  <c r="A102" i="1"/>
  <c r="Y101" i="1"/>
  <c r="X101" i="1"/>
  <c r="W101" i="1"/>
  <c r="V101" i="1"/>
  <c r="U101" i="1"/>
  <c r="T101" i="1"/>
  <c r="S101" i="1"/>
  <c r="R101" i="1"/>
  <c r="Q101" i="1"/>
  <c r="P101" i="1"/>
  <c r="O101" i="1"/>
  <c r="N101" i="1"/>
  <c r="M101" i="1"/>
  <c r="L101" i="1"/>
  <c r="K101" i="1"/>
  <c r="J101" i="1"/>
  <c r="I101" i="1"/>
  <c r="H101" i="1"/>
  <c r="G101" i="1"/>
  <c r="F101" i="1"/>
  <c r="E101" i="1"/>
  <c r="D101" i="1"/>
  <c r="C101" i="1"/>
  <c r="B101" i="1"/>
  <c r="A101" i="1"/>
  <c r="Y100" i="1"/>
  <c r="X100" i="1"/>
  <c r="W100" i="1"/>
  <c r="V100" i="1"/>
  <c r="U100" i="1"/>
  <c r="T100" i="1"/>
  <c r="S100" i="1"/>
  <c r="R100" i="1"/>
  <c r="Q100" i="1"/>
  <c r="P100" i="1"/>
  <c r="O100" i="1"/>
  <c r="N100" i="1"/>
  <c r="M100" i="1"/>
  <c r="L100" i="1"/>
  <c r="K100" i="1"/>
  <c r="J100" i="1"/>
  <c r="I100" i="1"/>
  <c r="H100" i="1"/>
  <c r="G100" i="1"/>
  <c r="F100" i="1"/>
  <c r="E100" i="1"/>
  <c r="D100" i="1"/>
  <c r="C100" i="1"/>
  <c r="B100" i="1"/>
  <c r="A100" i="1"/>
  <c r="Y99" i="1"/>
  <c r="X99" i="1"/>
  <c r="W99" i="1"/>
  <c r="V99" i="1"/>
  <c r="U99" i="1"/>
  <c r="T99" i="1"/>
  <c r="S99" i="1"/>
  <c r="R99" i="1"/>
  <c r="Q99" i="1"/>
  <c r="P99" i="1"/>
  <c r="O99" i="1"/>
  <c r="N99" i="1"/>
  <c r="M99" i="1"/>
  <c r="L99" i="1"/>
  <c r="K99" i="1"/>
  <c r="J99" i="1"/>
  <c r="I99" i="1"/>
  <c r="H99" i="1"/>
  <c r="G99" i="1"/>
  <c r="F99" i="1"/>
  <c r="E99" i="1"/>
  <c r="D99" i="1"/>
  <c r="C99" i="1"/>
  <c r="B99" i="1"/>
  <c r="A99" i="1"/>
  <c r="Y98" i="1"/>
  <c r="X98" i="1"/>
  <c r="W98" i="1"/>
  <c r="V98" i="1"/>
  <c r="U98" i="1"/>
  <c r="T98" i="1"/>
  <c r="S98" i="1"/>
  <c r="R98" i="1"/>
  <c r="Q98" i="1"/>
  <c r="P98" i="1"/>
  <c r="O98" i="1"/>
  <c r="N98" i="1"/>
  <c r="M98" i="1"/>
  <c r="L98" i="1"/>
  <c r="K98" i="1"/>
  <c r="J98" i="1"/>
  <c r="I98" i="1"/>
  <c r="H98" i="1"/>
  <c r="G98" i="1"/>
  <c r="F98" i="1"/>
  <c r="E98" i="1"/>
  <c r="D98" i="1"/>
  <c r="C98" i="1"/>
  <c r="B98" i="1"/>
  <c r="A98" i="1"/>
  <c r="Y97" i="1"/>
  <c r="X97" i="1"/>
  <c r="W97" i="1"/>
  <c r="V97" i="1"/>
  <c r="U97" i="1"/>
  <c r="T97" i="1"/>
  <c r="S97" i="1"/>
  <c r="R97" i="1"/>
  <c r="Q97" i="1"/>
  <c r="P97" i="1"/>
  <c r="O97" i="1"/>
  <c r="N97" i="1"/>
  <c r="M97" i="1"/>
  <c r="L97" i="1"/>
  <c r="K97" i="1"/>
  <c r="J97" i="1"/>
  <c r="I97" i="1"/>
  <c r="H97" i="1"/>
  <c r="G97" i="1"/>
  <c r="F97" i="1"/>
  <c r="E97" i="1"/>
  <c r="D97" i="1"/>
  <c r="C97" i="1"/>
  <c r="B97" i="1"/>
  <c r="A97" i="1"/>
  <c r="Y96" i="1"/>
  <c r="X96" i="1"/>
  <c r="W96" i="1"/>
  <c r="V96" i="1"/>
  <c r="U96" i="1"/>
  <c r="T96" i="1"/>
  <c r="S96" i="1"/>
  <c r="R96" i="1"/>
  <c r="Q96" i="1"/>
  <c r="P96" i="1"/>
  <c r="O96" i="1"/>
  <c r="N96" i="1"/>
  <c r="M96" i="1"/>
  <c r="L96" i="1"/>
  <c r="K96" i="1"/>
  <c r="J96" i="1"/>
  <c r="I96" i="1"/>
  <c r="H96" i="1"/>
  <c r="G96" i="1"/>
  <c r="F96" i="1"/>
  <c r="E96" i="1"/>
  <c r="D96" i="1"/>
  <c r="C96" i="1"/>
  <c r="B96" i="1"/>
  <c r="A96" i="1"/>
  <c r="Y95" i="1"/>
  <c r="X95" i="1"/>
  <c r="W95" i="1"/>
  <c r="V95" i="1"/>
  <c r="U95" i="1"/>
  <c r="T95" i="1"/>
  <c r="S95" i="1"/>
  <c r="R95" i="1"/>
  <c r="Q95" i="1"/>
  <c r="P95" i="1"/>
  <c r="O95" i="1"/>
  <c r="N95" i="1"/>
  <c r="M95" i="1"/>
  <c r="L95" i="1"/>
  <c r="K95" i="1"/>
  <c r="J95" i="1"/>
  <c r="I95" i="1"/>
  <c r="H95" i="1"/>
  <c r="G95" i="1"/>
  <c r="F95" i="1"/>
  <c r="E95" i="1"/>
  <c r="D95" i="1"/>
  <c r="C95" i="1"/>
  <c r="B95" i="1"/>
  <c r="A95" i="1"/>
  <c r="Y94" i="1"/>
  <c r="X94" i="1"/>
  <c r="W94" i="1"/>
  <c r="V94" i="1"/>
  <c r="U94" i="1"/>
  <c r="T94" i="1"/>
  <c r="S94" i="1"/>
  <c r="R94" i="1"/>
  <c r="Q94" i="1"/>
  <c r="P94" i="1"/>
  <c r="O94" i="1"/>
  <c r="N94" i="1"/>
  <c r="M94" i="1"/>
  <c r="L94" i="1"/>
  <c r="K94" i="1"/>
  <c r="J94" i="1"/>
  <c r="I94" i="1"/>
  <c r="H94" i="1"/>
  <c r="G94" i="1"/>
  <c r="F94" i="1"/>
  <c r="E94" i="1"/>
  <c r="D94" i="1"/>
  <c r="C94" i="1"/>
  <c r="B94" i="1"/>
  <c r="A94" i="1"/>
  <c r="Y93" i="1"/>
  <c r="X93" i="1"/>
  <c r="W93" i="1"/>
  <c r="V93" i="1"/>
  <c r="U93" i="1"/>
  <c r="T93" i="1"/>
  <c r="S93" i="1"/>
  <c r="R93" i="1"/>
  <c r="Q93" i="1"/>
  <c r="P93" i="1"/>
  <c r="O93" i="1"/>
  <c r="N93" i="1"/>
  <c r="M93" i="1"/>
  <c r="L93" i="1"/>
  <c r="K93" i="1"/>
  <c r="J93" i="1"/>
  <c r="I93" i="1"/>
  <c r="H93" i="1"/>
  <c r="G93" i="1"/>
  <c r="F93" i="1"/>
  <c r="E93" i="1"/>
  <c r="D93" i="1"/>
  <c r="C93" i="1"/>
  <c r="B93" i="1"/>
  <c r="A93" i="1"/>
  <c r="Y92" i="1"/>
  <c r="X92" i="1"/>
  <c r="W92" i="1"/>
  <c r="V92" i="1"/>
  <c r="U92" i="1"/>
  <c r="T92" i="1"/>
  <c r="S92" i="1"/>
  <c r="R92" i="1"/>
  <c r="Q92" i="1"/>
  <c r="P92" i="1"/>
  <c r="O92" i="1"/>
  <c r="N92" i="1"/>
  <c r="M92" i="1"/>
  <c r="L92" i="1"/>
  <c r="K92" i="1"/>
  <c r="J92" i="1"/>
  <c r="I92" i="1"/>
  <c r="H92" i="1"/>
  <c r="G92" i="1"/>
  <c r="F92" i="1"/>
  <c r="E92" i="1"/>
  <c r="D92" i="1"/>
  <c r="C92" i="1"/>
  <c r="B92" i="1"/>
  <c r="A92" i="1"/>
  <c r="Y91" i="1"/>
  <c r="X91" i="1"/>
  <c r="W91" i="1"/>
  <c r="V91" i="1"/>
  <c r="U91" i="1"/>
  <c r="T91" i="1"/>
  <c r="S91" i="1"/>
  <c r="R91" i="1"/>
  <c r="Q91" i="1"/>
  <c r="P91" i="1"/>
  <c r="O91" i="1"/>
  <c r="N91" i="1"/>
  <c r="M91" i="1"/>
  <c r="L91" i="1"/>
  <c r="K91" i="1"/>
  <c r="J91" i="1"/>
  <c r="I91" i="1"/>
  <c r="H91" i="1"/>
  <c r="G91" i="1"/>
  <c r="F91" i="1"/>
  <c r="E91" i="1"/>
  <c r="D91" i="1"/>
  <c r="C91" i="1"/>
  <c r="B91" i="1"/>
  <c r="A91" i="1"/>
  <c r="Y90" i="1"/>
  <c r="X90" i="1"/>
  <c r="W90" i="1"/>
  <c r="V90" i="1"/>
  <c r="U90" i="1"/>
  <c r="T90" i="1"/>
  <c r="S90" i="1"/>
  <c r="R90" i="1"/>
  <c r="Q90" i="1"/>
  <c r="P90" i="1"/>
  <c r="O90" i="1"/>
  <c r="N90" i="1"/>
  <c r="M90" i="1"/>
  <c r="L90" i="1"/>
  <c r="K90" i="1"/>
  <c r="J90" i="1"/>
  <c r="I90" i="1"/>
  <c r="H90" i="1"/>
  <c r="G90" i="1"/>
  <c r="F90" i="1"/>
  <c r="E90" i="1"/>
  <c r="D90" i="1"/>
  <c r="C90" i="1"/>
  <c r="B90" i="1"/>
  <c r="A90" i="1"/>
  <c r="Y89" i="1"/>
  <c r="X89" i="1"/>
  <c r="W89" i="1"/>
  <c r="V89" i="1"/>
  <c r="U89" i="1"/>
  <c r="T89" i="1"/>
  <c r="S89" i="1"/>
  <c r="R89" i="1"/>
  <c r="Q89" i="1"/>
  <c r="P89" i="1"/>
  <c r="O89" i="1"/>
  <c r="N89" i="1"/>
  <c r="M89" i="1"/>
  <c r="L89" i="1"/>
  <c r="K89" i="1"/>
  <c r="J89" i="1"/>
  <c r="I89" i="1"/>
  <c r="H89" i="1"/>
  <c r="G89" i="1"/>
  <c r="F89" i="1"/>
  <c r="E89" i="1"/>
  <c r="D89" i="1"/>
  <c r="C89" i="1"/>
  <c r="B89" i="1"/>
  <c r="A89" i="1"/>
  <c r="Y88" i="1"/>
  <c r="X88" i="1"/>
  <c r="W88" i="1"/>
  <c r="V88" i="1"/>
  <c r="U88" i="1"/>
  <c r="T88" i="1"/>
  <c r="S88" i="1"/>
  <c r="R88" i="1"/>
  <c r="Q88" i="1"/>
  <c r="P88" i="1"/>
  <c r="O88" i="1"/>
  <c r="N88" i="1"/>
  <c r="M88" i="1"/>
  <c r="L88" i="1"/>
  <c r="K88" i="1"/>
  <c r="J88" i="1"/>
  <c r="I88" i="1"/>
  <c r="H88" i="1"/>
  <c r="G88" i="1"/>
  <c r="F88" i="1"/>
  <c r="E88" i="1"/>
  <c r="D88" i="1"/>
  <c r="C88" i="1"/>
  <c r="B88" i="1"/>
  <c r="A88" i="1"/>
  <c r="Y87" i="1"/>
  <c r="X87" i="1"/>
  <c r="W87" i="1"/>
  <c r="V87" i="1"/>
  <c r="U87" i="1"/>
  <c r="T87" i="1"/>
  <c r="S87" i="1"/>
  <c r="R87" i="1"/>
  <c r="Q87" i="1"/>
  <c r="P87" i="1"/>
  <c r="O87" i="1"/>
  <c r="N87" i="1"/>
  <c r="M87" i="1"/>
  <c r="L87" i="1"/>
  <c r="K87" i="1"/>
  <c r="J87" i="1"/>
  <c r="I87" i="1"/>
  <c r="H87" i="1"/>
  <c r="G87" i="1"/>
  <c r="F87" i="1"/>
  <c r="E87" i="1"/>
  <c r="D87" i="1"/>
  <c r="C87" i="1"/>
  <c r="B87" i="1"/>
  <c r="A87" i="1"/>
  <c r="Y86" i="1"/>
  <c r="X86" i="1"/>
  <c r="W86" i="1"/>
  <c r="V86" i="1"/>
  <c r="U86" i="1"/>
  <c r="T86" i="1"/>
  <c r="S86" i="1"/>
  <c r="R86" i="1"/>
  <c r="Q86" i="1"/>
  <c r="P86" i="1"/>
  <c r="O86" i="1"/>
  <c r="N86" i="1"/>
  <c r="M86" i="1"/>
  <c r="L86" i="1"/>
  <c r="K86" i="1"/>
  <c r="J86" i="1"/>
  <c r="I86" i="1"/>
  <c r="H86" i="1"/>
  <c r="G86" i="1"/>
  <c r="F86" i="1"/>
  <c r="E86" i="1"/>
  <c r="D86" i="1"/>
  <c r="C86" i="1"/>
  <c r="B86" i="1"/>
  <c r="A86" i="1"/>
  <c r="Y85" i="1"/>
  <c r="X85" i="1"/>
  <c r="W85" i="1"/>
  <c r="V85" i="1"/>
  <c r="U85" i="1"/>
  <c r="T85" i="1"/>
  <c r="S85" i="1"/>
  <c r="R85" i="1"/>
  <c r="Q85" i="1"/>
  <c r="P85" i="1"/>
  <c r="O85" i="1"/>
  <c r="N85" i="1"/>
  <c r="M85" i="1"/>
  <c r="L85" i="1"/>
  <c r="K85" i="1"/>
  <c r="J85" i="1"/>
  <c r="I85" i="1"/>
  <c r="H85" i="1"/>
  <c r="G85" i="1"/>
  <c r="F85" i="1"/>
  <c r="E85" i="1"/>
  <c r="D85" i="1"/>
  <c r="C85" i="1"/>
  <c r="B85" i="1"/>
  <c r="A85" i="1"/>
  <c r="Y84" i="1"/>
  <c r="X84" i="1"/>
  <c r="W84" i="1"/>
  <c r="V84" i="1"/>
  <c r="U84" i="1"/>
  <c r="T84" i="1"/>
  <c r="S84" i="1"/>
  <c r="R84" i="1"/>
  <c r="Q84" i="1"/>
  <c r="P84" i="1"/>
  <c r="O84" i="1"/>
  <c r="N84" i="1"/>
  <c r="M84" i="1"/>
  <c r="L84" i="1"/>
  <c r="K84" i="1"/>
  <c r="J84" i="1"/>
  <c r="I84" i="1"/>
  <c r="H84" i="1"/>
  <c r="G84" i="1"/>
  <c r="F84" i="1"/>
  <c r="E84" i="1"/>
  <c r="D84" i="1"/>
  <c r="C84" i="1"/>
  <c r="B84" i="1"/>
  <c r="A84" i="1"/>
  <c r="Y83" i="1"/>
  <c r="X83" i="1"/>
  <c r="W83" i="1"/>
  <c r="V83" i="1"/>
  <c r="U83" i="1"/>
  <c r="T83" i="1"/>
  <c r="S83" i="1"/>
  <c r="R83" i="1"/>
  <c r="Q83" i="1"/>
  <c r="P83" i="1"/>
  <c r="O83" i="1"/>
  <c r="N83" i="1"/>
  <c r="M83" i="1"/>
  <c r="L83" i="1"/>
  <c r="K83" i="1"/>
  <c r="J83" i="1"/>
  <c r="I83" i="1"/>
  <c r="H83" i="1"/>
  <c r="G83" i="1"/>
  <c r="F83" i="1"/>
  <c r="E83" i="1"/>
  <c r="D83" i="1"/>
  <c r="C83" i="1"/>
  <c r="B83" i="1"/>
  <c r="A83" i="1"/>
  <c r="Y82" i="1"/>
  <c r="X82" i="1"/>
  <c r="W82" i="1"/>
  <c r="V82" i="1"/>
  <c r="U82" i="1"/>
  <c r="T82" i="1"/>
  <c r="S82" i="1"/>
  <c r="R82" i="1"/>
  <c r="Q82" i="1"/>
  <c r="P82" i="1"/>
  <c r="O82" i="1"/>
  <c r="N82" i="1"/>
  <c r="M82" i="1"/>
  <c r="L82" i="1"/>
  <c r="K82" i="1"/>
  <c r="J82" i="1"/>
  <c r="I82" i="1"/>
  <c r="H82" i="1"/>
  <c r="G82" i="1"/>
  <c r="F82" i="1"/>
  <c r="E82" i="1"/>
  <c r="D82" i="1"/>
  <c r="C82" i="1"/>
  <c r="B82" i="1"/>
  <c r="A82" i="1"/>
  <c r="Y81" i="1"/>
  <c r="X81" i="1"/>
  <c r="W81" i="1"/>
  <c r="V81" i="1"/>
  <c r="U81" i="1"/>
  <c r="T81" i="1"/>
  <c r="S81" i="1"/>
  <c r="R81" i="1"/>
  <c r="Q81" i="1"/>
  <c r="P81" i="1"/>
  <c r="O81" i="1"/>
  <c r="N81" i="1"/>
  <c r="M81" i="1"/>
  <c r="L81" i="1"/>
  <c r="K81" i="1"/>
  <c r="J81" i="1"/>
  <c r="I81" i="1"/>
  <c r="H81" i="1"/>
  <c r="G81" i="1"/>
  <c r="F81" i="1"/>
  <c r="E81" i="1"/>
  <c r="D81" i="1"/>
  <c r="C81" i="1"/>
  <c r="B81" i="1"/>
  <c r="A81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D80" i="1"/>
  <c r="C80" i="1"/>
  <c r="B80" i="1"/>
  <c r="A80" i="1"/>
  <c r="Y79" i="1"/>
  <c r="X79" i="1"/>
  <c r="W79" i="1"/>
  <c r="V79" i="1"/>
  <c r="U79" i="1"/>
  <c r="T79" i="1"/>
  <c r="S79" i="1"/>
  <c r="R79" i="1"/>
  <c r="Q79" i="1"/>
  <c r="P79" i="1"/>
  <c r="O79" i="1"/>
  <c r="N79" i="1"/>
  <c r="M79" i="1"/>
  <c r="L79" i="1"/>
  <c r="K79" i="1"/>
  <c r="J79" i="1"/>
  <c r="I79" i="1"/>
  <c r="H79" i="1"/>
  <c r="G79" i="1"/>
  <c r="F79" i="1"/>
  <c r="E79" i="1"/>
  <c r="D79" i="1"/>
  <c r="C79" i="1"/>
  <c r="B79" i="1"/>
  <c r="A79" i="1"/>
  <c r="Y78" i="1"/>
  <c r="X78" i="1"/>
  <c r="W78" i="1"/>
  <c r="V78" i="1"/>
  <c r="U78" i="1"/>
  <c r="T78" i="1"/>
  <c r="S78" i="1"/>
  <c r="R78" i="1"/>
  <c r="Q78" i="1"/>
  <c r="P78" i="1"/>
  <c r="O78" i="1"/>
  <c r="N78" i="1"/>
  <c r="M78" i="1"/>
  <c r="L78" i="1"/>
  <c r="K78" i="1"/>
  <c r="J78" i="1"/>
  <c r="I78" i="1"/>
  <c r="H78" i="1"/>
  <c r="G78" i="1"/>
  <c r="F78" i="1"/>
  <c r="E78" i="1"/>
  <c r="D78" i="1"/>
  <c r="C78" i="1"/>
  <c r="B78" i="1"/>
  <c r="A78" i="1"/>
  <c r="Y77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D77" i="1"/>
  <c r="C77" i="1"/>
  <c r="B77" i="1"/>
  <c r="A77" i="1"/>
  <c r="Y76" i="1"/>
  <c r="X76" i="1"/>
  <c r="W76" i="1"/>
  <c r="V76" i="1"/>
  <c r="U76" i="1"/>
  <c r="T76" i="1"/>
  <c r="S76" i="1"/>
  <c r="R76" i="1"/>
  <c r="Q76" i="1"/>
  <c r="P76" i="1"/>
  <c r="O76" i="1"/>
  <c r="N76" i="1"/>
  <c r="M76" i="1"/>
  <c r="L76" i="1"/>
  <c r="K76" i="1"/>
  <c r="J76" i="1"/>
  <c r="I76" i="1"/>
  <c r="H76" i="1"/>
  <c r="G76" i="1"/>
  <c r="F76" i="1"/>
  <c r="E76" i="1"/>
  <c r="D76" i="1"/>
  <c r="C76" i="1"/>
  <c r="B76" i="1"/>
  <c r="A76" i="1"/>
  <c r="Y75" i="1"/>
  <c r="X75" i="1"/>
  <c r="W75" i="1"/>
  <c r="V75" i="1"/>
  <c r="U75" i="1"/>
  <c r="T75" i="1"/>
  <c r="S75" i="1"/>
  <c r="R75" i="1"/>
  <c r="Q75" i="1"/>
  <c r="P75" i="1"/>
  <c r="O75" i="1"/>
  <c r="N75" i="1"/>
  <c r="M75" i="1"/>
  <c r="L75" i="1"/>
  <c r="K75" i="1"/>
  <c r="J75" i="1"/>
  <c r="I75" i="1"/>
  <c r="H75" i="1"/>
  <c r="G75" i="1"/>
  <c r="F75" i="1"/>
  <c r="E75" i="1"/>
  <c r="D75" i="1"/>
  <c r="C75" i="1"/>
  <c r="B75" i="1"/>
  <c r="A75" i="1"/>
  <c r="Y74" i="1"/>
  <c r="X74" i="1"/>
  <c r="W74" i="1"/>
  <c r="V74" i="1"/>
  <c r="U74" i="1"/>
  <c r="T74" i="1"/>
  <c r="S74" i="1"/>
  <c r="R74" i="1"/>
  <c r="Q74" i="1"/>
  <c r="P74" i="1"/>
  <c r="O74" i="1"/>
  <c r="N74" i="1"/>
  <c r="M74" i="1"/>
  <c r="L74" i="1"/>
  <c r="K74" i="1"/>
  <c r="J74" i="1"/>
  <c r="I74" i="1"/>
  <c r="H74" i="1"/>
  <c r="G74" i="1"/>
  <c r="F74" i="1"/>
  <c r="E74" i="1"/>
  <c r="D74" i="1"/>
  <c r="C74" i="1"/>
  <c r="B74" i="1"/>
  <c r="A74" i="1"/>
  <c r="Y73" i="1"/>
  <c r="X73" i="1"/>
  <c r="W73" i="1"/>
  <c r="V73" i="1"/>
  <c r="U73" i="1"/>
  <c r="T73" i="1"/>
  <c r="S73" i="1"/>
  <c r="R73" i="1"/>
  <c r="Q73" i="1"/>
  <c r="P73" i="1"/>
  <c r="O73" i="1"/>
  <c r="N73" i="1"/>
  <c r="M73" i="1"/>
  <c r="L73" i="1"/>
  <c r="K73" i="1"/>
  <c r="J73" i="1"/>
  <c r="I73" i="1"/>
  <c r="H73" i="1"/>
  <c r="G73" i="1"/>
  <c r="F73" i="1"/>
  <c r="E73" i="1"/>
  <c r="D73" i="1"/>
  <c r="C73" i="1"/>
  <c r="B73" i="1"/>
  <c r="A73" i="1"/>
  <c r="Y72" i="1"/>
  <c r="X72" i="1"/>
  <c r="W72" i="1"/>
  <c r="V72" i="1"/>
  <c r="U72" i="1"/>
  <c r="T72" i="1"/>
  <c r="S72" i="1"/>
  <c r="R72" i="1"/>
  <c r="Q72" i="1"/>
  <c r="P72" i="1"/>
  <c r="O72" i="1"/>
  <c r="N72" i="1"/>
  <c r="M72" i="1"/>
  <c r="L72" i="1"/>
  <c r="K72" i="1"/>
  <c r="J72" i="1"/>
  <c r="I72" i="1"/>
  <c r="H72" i="1"/>
  <c r="G72" i="1"/>
  <c r="F72" i="1"/>
  <c r="E72" i="1"/>
  <c r="D72" i="1"/>
  <c r="C72" i="1"/>
  <c r="B72" i="1"/>
  <c r="A72" i="1"/>
  <c r="Y71" i="1"/>
  <c r="X71" i="1"/>
  <c r="W71" i="1"/>
  <c r="V71" i="1"/>
  <c r="U71" i="1"/>
  <c r="T71" i="1"/>
  <c r="S71" i="1"/>
  <c r="R71" i="1"/>
  <c r="Q71" i="1"/>
  <c r="P71" i="1"/>
  <c r="O71" i="1"/>
  <c r="N71" i="1"/>
  <c r="M71" i="1"/>
  <c r="L71" i="1"/>
  <c r="K71" i="1"/>
  <c r="J71" i="1"/>
  <c r="I71" i="1"/>
  <c r="H71" i="1"/>
  <c r="G71" i="1"/>
  <c r="F71" i="1"/>
  <c r="E71" i="1"/>
  <c r="D71" i="1"/>
  <c r="C71" i="1"/>
  <c r="B71" i="1"/>
  <c r="A71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D70" i="1"/>
  <c r="C70" i="1"/>
  <c r="B70" i="1"/>
  <c r="A70" i="1"/>
  <c r="Y69" i="1"/>
  <c r="X69" i="1"/>
  <c r="W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C69" i="1"/>
  <c r="B69" i="1"/>
  <c r="A69" i="1"/>
  <c r="Y68" i="1"/>
  <c r="X68" i="1"/>
  <c r="W68" i="1"/>
  <c r="V68" i="1"/>
  <c r="U68" i="1"/>
  <c r="T68" i="1"/>
  <c r="S68" i="1"/>
  <c r="R68" i="1"/>
  <c r="Q68" i="1"/>
  <c r="P68" i="1"/>
  <c r="O68" i="1"/>
  <c r="N68" i="1"/>
  <c r="M68" i="1"/>
  <c r="L68" i="1"/>
  <c r="K68" i="1"/>
  <c r="J68" i="1"/>
  <c r="I68" i="1"/>
  <c r="H68" i="1"/>
  <c r="G68" i="1"/>
  <c r="F68" i="1"/>
  <c r="E68" i="1"/>
  <c r="D68" i="1"/>
  <c r="C68" i="1"/>
  <c r="B68" i="1"/>
  <c r="A68" i="1"/>
  <c r="Y67" i="1"/>
  <c r="X67" i="1"/>
  <c r="W67" i="1"/>
  <c r="V67" i="1"/>
  <c r="U67" i="1"/>
  <c r="T67" i="1"/>
  <c r="S67" i="1"/>
  <c r="R67" i="1"/>
  <c r="Q67" i="1"/>
  <c r="P67" i="1"/>
  <c r="O67" i="1"/>
  <c r="N67" i="1"/>
  <c r="M67" i="1"/>
  <c r="L67" i="1"/>
  <c r="K67" i="1"/>
  <c r="J67" i="1"/>
  <c r="I67" i="1"/>
  <c r="H67" i="1"/>
  <c r="G67" i="1"/>
  <c r="F67" i="1"/>
  <c r="E67" i="1"/>
  <c r="D67" i="1"/>
  <c r="C67" i="1"/>
  <c r="B67" i="1"/>
  <c r="A67" i="1"/>
  <c r="Y66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J66" i="1"/>
  <c r="I66" i="1"/>
  <c r="H66" i="1"/>
  <c r="G66" i="1"/>
  <c r="F66" i="1"/>
  <c r="E66" i="1"/>
  <c r="D66" i="1"/>
  <c r="C66" i="1"/>
  <c r="B66" i="1"/>
  <c r="A66" i="1"/>
  <c r="Y65" i="1"/>
  <c r="X65" i="1"/>
  <c r="W65" i="1"/>
  <c r="V65" i="1"/>
  <c r="U65" i="1"/>
  <c r="T65" i="1"/>
  <c r="S65" i="1"/>
  <c r="R65" i="1"/>
  <c r="Q65" i="1"/>
  <c r="P65" i="1"/>
  <c r="O65" i="1"/>
  <c r="N65" i="1"/>
  <c r="M65" i="1"/>
  <c r="L65" i="1"/>
  <c r="K65" i="1"/>
  <c r="J65" i="1"/>
  <c r="I65" i="1"/>
  <c r="H65" i="1"/>
  <c r="G65" i="1"/>
  <c r="F65" i="1"/>
  <c r="E65" i="1"/>
  <c r="D65" i="1"/>
  <c r="C65" i="1"/>
  <c r="B65" i="1"/>
  <c r="A65" i="1"/>
  <c r="Y64" i="1"/>
  <c r="X64" i="1"/>
  <c r="W64" i="1"/>
  <c r="V64" i="1"/>
  <c r="U64" i="1"/>
  <c r="T64" i="1"/>
  <c r="S64" i="1"/>
  <c r="R64" i="1"/>
  <c r="Q64" i="1"/>
  <c r="P64" i="1"/>
  <c r="O64" i="1"/>
  <c r="N64" i="1"/>
  <c r="M64" i="1"/>
  <c r="L64" i="1"/>
  <c r="K64" i="1"/>
  <c r="J64" i="1"/>
  <c r="I64" i="1"/>
  <c r="H64" i="1"/>
  <c r="G64" i="1"/>
  <c r="F64" i="1"/>
  <c r="E64" i="1"/>
  <c r="D64" i="1"/>
  <c r="C64" i="1"/>
  <c r="B64" i="1"/>
  <c r="A64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D63" i="1"/>
  <c r="C63" i="1"/>
  <c r="B63" i="1"/>
  <c r="A63" i="1"/>
  <c r="Y62" i="1"/>
  <c r="X62" i="1"/>
  <c r="W62" i="1"/>
  <c r="V62" i="1"/>
  <c r="U62" i="1"/>
  <c r="T62" i="1"/>
  <c r="S62" i="1"/>
  <c r="R62" i="1"/>
  <c r="Q62" i="1"/>
  <c r="P62" i="1"/>
  <c r="O62" i="1"/>
  <c r="N62" i="1"/>
  <c r="M62" i="1"/>
  <c r="L62" i="1"/>
  <c r="K62" i="1"/>
  <c r="J62" i="1"/>
  <c r="I62" i="1"/>
  <c r="H62" i="1"/>
  <c r="G62" i="1"/>
  <c r="F62" i="1"/>
  <c r="E62" i="1"/>
  <c r="D62" i="1"/>
  <c r="C62" i="1"/>
  <c r="B62" i="1"/>
  <c r="A62" i="1"/>
  <c r="Y61" i="1"/>
  <c r="X61" i="1"/>
  <c r="W61" i="1"/>
  <c r="V61" i="1"/>
  <c r="U61" i="1"/>
  <c r="T61" i="1"/>
  <c r="S61" i="1"/>
  <c r="R61" i="1"/>
  <c r="Q61" i="1"/>
  <c r="P61" i="1"/>
  <c r="O61" i="1"/>
  <c r="N61" i="1"/>
  <c r="M61" i="1"/>
  <c r="L61" i="1"/>
  <c r="K61" i="1"/>
  <c r="J61" i="1"/>
  <c r="I61" i="1"/>
  <c r="H61" i="1"/>
  <c r="G61" i="1"/>
  <c r="F61" i="1"/>
  <c r="E61" i="1"/>
  <c r="D61" i="1"/>
  <c r="C61" i="1"/>
  <c r="B61" i="1"/>
  <c r="A61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D60" i="1"/>
  <c r="C60" i="1"/>
  <c r="B60" i="1"/>
  <c r="A60" i="1"/>
  <c r="Y59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C59" i="1"/>
  <c r="B59" i="1"/>
  <c r="A59" i="1"/>
  <c r="Y58" i="1"/>
  <c r="X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J58" i="1"/>
  <c r="I58" i="1"/>
  <c r="H58" i="1"/>
  <c r="G58" i="1"/>
  <c r="F58" i="1"/>
  <c r="E58" i="1"/>
  <c r="D58" i="1"/>
  <c r="C58" i="1"/>
  <c r="B58" i="1"/>
  <c r="A58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G57" i="1"/>
  <c r="F57" i="1"/>
  <c r="E57" i="1"/>
  <c r="D57" i="1"/>
  <c r="C57" i="1"/>
  <c r="B57" i="1"/>
  <c r="A57" i="1"/>
  <c r="Y56" i="1"/>
  <c r="X56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J56" i="1"/>
  <c r="I56" i="1"/>
  <c r="H56" i="1"/>
  <c r="G56" i="1"/>
  <c r="F56" i="1"/>
  <c r="E56" i="1"/>
  <c r="D56" i="1"/>
  <c r="C56" i="1"/>
  <c r="B56" i="1"/>
  <c r="A56" i="1"/>
  <c r="Y55" i="1"/>
  <c r="X55" i="1"/>
  <c r="W55" i="1"/>
  <c r="V55" i="1"/>
  <c r="U55" i="1"/>
  <c r="T55" i="1"/>
  <c r="S55" i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E55" i="1"/>
  <c r="D55" i="1"/>
  <c r="C55" i="1"/>
  <c r="B55" i="1"/>
  <c r="A55" i="1"/>
  <c r="Y54" i="1"/>
  <c r="X54" i="1"/>
  <c r="W54" i="1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E54" i="1"/>
  <c r="D54" i="1"/>
  <c r="C54" i="1"/>
  <c r="B54" i="1"/>
  <c r="A54" i="1"/>
  <c r="Y53" i="1"/>
  <c r="X53" i="1"/>
  <c r="W53" i="1"/>
  <c r="V53" i="1"/>
  <c r="U53" i="1"/>
  <c r="T53" i="1"/>
  <c r="S53" i="1"/>
  <c r="R53" i="1"/>
  <c r="Q53" i="1"/>
  <c r="P53" i="1"/>
  <c r="O53" i="1"/>
  <c r="N53" i="1"/>
  <c r="M53" i="1"/>
  <c r="L53" i="1"/>
  <c r="K53" i="1"/>
  <c r="J53" i="1"/>
  <c r="I53" i="1"/>
  <c r="H53" i="1"/>
  <c r="G53" i="1"/>
  <c r="F53" i="1"/>
  <c r="E53" i="1"/>
  <c r="D53" i="1"/>
  <c r="C53" i="1"/>
  <c r="B53" i="1"/>
  <c r="A53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C52" i="1"/>
  <c r="B52" i="1"/>
  <c r="A52" i="1"/>
  <c r="Y51" i="1"/>
  <c r="X51" i="1"/>
  <c r="W51" i="1"/>
  <c r="V51" i="1"/>
  <c r="U51" i="1"/>
  <c r="T51" i="1"/>
  <c r="S51" i="1"/>
  <c r="R51" i="1"/>
  <c r="Q51" i="1"/>
  <c r="P51" i="1"/>
  <c r="O51" i="1"/>
  <c r="N51" i="1"/>
  <c r="M51" i="1"/>
  <c r="L51" i="1"/>
  <c r="K51" i="1"/>
  <c r="J51" i="1"/>
  <c r="I51" i="1"/>
  <c r="H51" i="1"/>
  <c r="G51" i="1"/>
  <c r="F51" i="1"/>
  <c r="E51" i="1"/>
  <c r="D51" i="1"/>
  <c r="C51" i="1"/>
  <c r="B51" i="1"/>
  <c r="A51" i="1"/>
  <c r="Y50" i="1"/>
  <c r="X50" i="1"/>
  <c r="W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B50" i="1"/>
  <c r="A50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C49" i="1"/>
  <c r="B49" i="1"/>
  <c r="A49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C48" i="1"/>
  <c r="B48" i="1"/>
  <c r="A48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C47" i="1"/>
  <c r="B47" i="1"/>
  <c r="A47" i="1"/>
  <c r="Y46" i="1"/>
  <c r="X46" i="1"/>
  <c r="W46" i="1"/>
  <c r="V46" i="1"/>
  <c r="U46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A46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C45" i="1"/>
  <c r="B45" i="1"/>
  <c r="A45" i="1"/>
  <c r="Y44" i="1"/>
  <c r="X44" i="1"/>
  <c r="W44" i="1"/>
  <c r="V44" i="1"/>
  <c r="U44" i="1"/>
  <c r="T44" i="1"/>
  <c r="S44" i="1"/>
  <c r="R44" i="1"/>
  <c r="Q44" i="1"/>
  <c r="P44" i="1"/>
  <c r="O44" i="1"/>
  <c r="N44" i="1"/>
  <c r="M44" i="1"/>
  <c r="L44" i="1"/>
  <c r="K44" i="1"/>
  <c r="J44" i="1"/>
  <c r="I44" i="1"/>
  <c r="H44" i="1"/>
  <c r="G44" i="1"/>
  <c r="F44" i="1"/>
  <c r="E44" i="1"/>
  <c r="D44" i="1"/>
  <c r="C44" i="1"/>
  <c r="B44" i="1"/>
  <c r="A44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B43" i="1"/>
  <c r="A43" i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B42" i="1"/>
  <c r="A42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B41" i="1"/>
  <c r="A41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/>
  <c r="A40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B39" i="1"/>
  <c r="A39" i="1"/>
  <c r="Y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C38" i="1"/>
  <c r="B38" i="1"/>
  <c r="A38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  <c r="B37" i="1"/>
  <c r="A37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C36" i="1"/>
  <c r="B36" i="1"/>
  <c r="A36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B35" i="1"/>
  <c r="A35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C34" i="1"/>
  <c r="B34" i="1"/>
  <c r="A34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C33" i="1"/>
  <c r="B33" i="1"/>
  <c r="A33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C32" i="1"/>
  <c r="B32" i="1"/>
  <c r="A32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A31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A30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B29" i="1"/>
  <c r="A29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B28" i="1"/>
  <c r="A28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B27" i="1"/>
  <c r="A27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26" i="1"/>
  <c r="A26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B25" i="1"/>
  <c r="A25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B24" i="1"/>
  <c r="A24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A23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  <c r="A22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B21" i="1"/>
  <c r="A21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A20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A19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A18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A17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A16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A15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A14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A13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A12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A11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A10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/>
  <c r="A9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/>
  <c r="A8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B7" i="1"/>
  <c r="A7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C6" i="1"/>
  <c r="B6" i="1"/>
  <c r="A6" i="1"/>
  <c r="N4" i="1"/>
  <c r="B4" i="1"/>
  <c r="B3" i="1"/>
  <c r="C1" i="1"/>
</calcChain>
</file>

<file path=xl/comments1.xml><?xml version="1.0" encoding="utf-8"?>
<comments xmlns="http://schemas.openxmlformats.org/spreadsheetml/2006/main">
  <authors>
    <author>a46985</author>
  </authors>
  <commentList>
    <comment ref="A5" authorId="0">
      <text>
        <r>
          <rPr>
            <sz val="8"/>
            <color indexed="81"/>
            <rFont val="Tahoma"/>
            <family val="2"/>
          </rPr>
          <t>WP : Work Package
DOC : Document
DR : Drawing
QD : Qualification Document</t>
        </r>
      </text>
    </comment>
  </commentList>
</comments>
</file>

<file path=xl/sharedStrings.xml><?xml version="1.0" encoding="utf-8"?>
<sst xmlns="http://schemas.openxmlformats.org/spreadsheetml/2006/main" count="337" uniqueCount="258">
  <si>
    <t>Competency</t>
  </si>
  <si>
    <t>Start Cov  JAN</t>
  </si>
  <si>
    <t>Start Cov FEV</t>
  </si>
  <si>
    <t>Start Cov  MAR</t>
  </si>
  <si>
    <t>Start Cov  AVR</t>
  </si>
  <si>
    <t>Start Cov  MAI</t>
  </si>
  <si>
    <t>Start Cov  JUIN</t>
  </si>
  <si>
    <t>Start Cov  JUIL</t>
  </si>
  <si>
    <t>Start Cov  AOUT</t>
  </si>
  <si>
    <t>Start Cov  SEPT</t>
  </si>
  <si>
    <t>Start Cov  OCT</t>
  </si>
  <si>
    <t>Start Cov  NOV</t>
  </si>
  <si>
    <t>Start Cov  DEC</t>
  </si>
  <si>
    <t>end Cov  JAN</t>
  </si>
  <si>
    <t>end Cov  FEV</t>
  </si>
  <si>
    <t>end Cov  MAR</t>
  </si>
  <si>
    <t>end Cov  AVR</t>
  </si>
  <si>
    <t>end Cov  MAI</t>
  </si>
  <si>
    <t>end Cov  JUIN</t>
  </si>
  <si>
    <t>end Cov  JUIL</t>
  </si>
  <si>
    <t>end Cov  AOUT</t>
  </si>
  <si>
    <t>end Cov  SEPT</t>
  </si>
  <si>
    <t>end Cov  OCT</t>
  </si>
  <si>
    <t>end Cov  NOV</t>
  </si>
  <si>
    <t>end Cov  DEC</t>
  </si>
  <si>
    <t>Type of Task</t>
  </si>
  <si>
    <t>Work Package</t>
  </si>
  <si>
    <t>Project Target    dd/mm/yy</t>
  </si>
  <si>
    <t>Entity</t>
  </si>
  <si>
    <t>Origin</t>
  </si>
  <si>
    <t>Task Description</t>
  </si>
  <si>
    <t>Internal Target   dd/mm/yy</t>
  </si>
  <si>
    <t>Achievement   dd/mm/yy</t>
  </si>
  <si>
    <t>Remarks</t>
  </si>
  <si>
    <t>Start Date</t>
  </si>
  <si>
    <t>PV (budgeted)</t>
  </si>
  <si>
    <t>Type of WorkLoad</t>
  </si>
  <si>
    <t>PV@date (at calculation date)</t>
  </si>
  <si>
    <t>AC</t>
  </si>
  <si>
    <t>% Progress</t>
  </si>
  <si>
    <t>EV=PV * %progress</t>
  </si>
  <si>
    <t>CV
=EV-AC</t>
  </si>
  <si>
    <t>SV=EV-PV@date</t>
  </si>
  <si>
    <t>Project Start Year</t>
  </si>
  <si>
    <t>Year Project Date</t>
  </si>
  <si>
    <t>Jour Start Date JANVIER</t>
  </si>
  <si>
    <t>Jour Project Date JANVIER</t>
  </si>
  <si>
    <t>Jour Start Date FEVRIER</t>
  </si>
  <si>
    <t>Jour Project Date FEVRIER</t>
  </si>
  <si>
    <t>Jour Start Date MARS</t>
  </si>
  <si>
    <t>Jour Project Date MARS</t>
  </si>
  <si>
    <t>Jour Start Date AVRIL</t>
  </si>
  <si>
    <t>Jour Project Date AVRIL</t>
  </si>
  <si>
    <t>Jour Start Date MAI</t>
  </si>
  <si>
    <t>Jour Project Date MAI</t>
  </si>
  <si>
    <t>Jour Start Date JUIN</t>
  </si>
  <si>
    <t>Jour Project Date JUIN</t>
  </si>
  <si>
    <t>Jour Start Date JUILLET</t>
  </si>
  <si>
    <t>Jour Project Date JUILLET</t>
  </si>
  <si>
    <t>Jour Start Date AOUT</t>
  </si>
  <si>
    <t>Jour Project Date AOUT</t>
  </si>
  <si>
    <t>Jour Start Date SEPTEMBRE</t>
  </si>
  <si>
    <t>Jour Project Date SEPTEMBRE</t>
  </si>
  <si>
    <t>Jour Start Date OCTOBRE</t>
  </si>
  <si>
    <t>Jour Project Date OCTOBRE</t>
  </si>
  <si>
    <t>Jour Start Date NOVEMBRE</t>
  </si>
  <si>
    <t>Jour Project Date NOVEMBRE</t>
  </si>
  <si>
    <t>Jour Start Date DECEMBRE</t>
  </si>
  <si>
    <t>Jour Project Date DECEMBRE</t>
  </si>
  <si>
    <t>Month Delivered Project</t>
  </si>
  <si>
    <t>LF</t>
  </si>
  <si>
    <t>Project Name</t>
  </si>
  <si>
    <t>Delivrables</t>
  </si>
  <si>
    <t>Date of dashboard:</t>
  </si>
  <si>
    <t>Doc  Del JAN</t>
  </si>
  <si>
    <t>Doc Del FEV</t>
  </si>
  <si>
    <t>Doc Del MAR</t>
  </si>
  <si>
    <t>Doc Del AVR</t>
  </si>
  <si>
    <t>Doc Del MAI</t>
  </si>
  <si>
    <t>Doc Del JUIN</t>
  </si>
  <si>
    <t>Doc Del JUIL</t>
  </si>
  <si>
    <t>Doc Del AOUT</t>
  </si>
  <si>
    <t>Doc Del SEPT</t>
  </si>
  <si>
    <t>Doc Del OCT</t>
  </si>
  <si>
    <t>Doc Del NOV</t>
  </si>
  <si>
    <t>Doc Del DEC</t>
  </si>
  <si>
    <t>DR Del JAN</t>
  </si>
  <si>
    <t>DR Del FEV</t>
  </si>
  <si>
    <t>DR Del MAR</t>
  </si>
  <si>
    <t>DR Del AVR</t>
  </si>
  <si>
    <t>DR Del MAI</t>
  </si>
  <si>
    <t>DR Del JUIN</t>
  </si>
  <si>
    <t>DR Del JUIL</t>
  </si>
  <si>
    <t>DR Del AOUT</t>
  </si>
  <si>
    <t>DR Del SEPT</t>
  </si>
  <si>
    <t>DR Del OCT</t>
  </si>
  <si>
    <t>DR Del NOV</t>
  </si>
  <si>
    <t>DR Del DEC</t>
  </si>
  <si>
    <t>QD Del JAN</t>
  </si>
  <si>
    <t>QD Del FEV</t>
  </si>
  <si>
    <t>QD Del MAR</t>
  </si>
  <si>
    <t>QD Del AVR</t>
  </si>
  <si>
    <t>QD Del MAI</t>
  </si>
  <si>
    <t>QD Del JUIN</t>
  </si>
  <si>
    <t>QD Del JUIL</t>
  </si>
  <si>
    <t>QD Del  AOUT</t>
  </si>
  <si>
    <t>QD Del  SEPT</t>
  </si>
  <si>
    <t>QD Del  OCT</t>
  </si>
  <si>
    <t>QD Del NOV</t>
  </si>
  <si>
    <t>QD Del DEC</t>
  </si>
  <si>
    <t>Doc Exp FEV</t>
  </si>
  <si>
    <t>Doc Exp MAR</t>
  </si>
  <si>
    <t>Doc Exp AVR</t>
  </si>
  <si>
    <t>Doc Exp MAI</t>
  </si>
  <si>
    <t>Doc Exp JUIN</t>
  </si>
  <si>
    <t>Doc Exp JUIL</t>
  </si>
  <si>
    <t>Doc Exp AOUT</t>
  </si>
  <si>
    <t>Doc Exp SEPT</t>
  </si>
  <si>
    <t>Doc Exp OCT</t>
  </si>
  <si>
    <t>Doc Exp NOV</t>
  </si>
  <si>
    <t>Doc Exp DEC</t>
  </si>
  <si>
    <t>DR Exp JAN</t>
  </si>
  <si>
    <t>DR Exp FEV</t>
  </si>
  <si>
    <t>DR Exp MAR</t>
  </si>
  <si>
    <t>DR Exp AVR</t>
  </si>
  <si>
    <t>DR Exp MAI</t>
  </si>
  <si>
    <t>DR Exp JUIN</t>
  </si>
  <si>
    <t>DR Exp JUIL</t>
  </si>
  <si>
    <t>DR Exp AOUT</t>
  </si>
  <si>
    <t>DR Exp SEPT</t>
  </si>
  <si>
    <t>DR Exp OCT</t>
  </si>
  <si>
    <t>DR Exp NOV</t>
  </si>
  <si>
    <t>DR Exp DEC</t>
  </si>
  <si>
    <t>QD Exp JAN</t>
  </si>
  <si>
    <t>QD Exp FEV</t>
  </si>
  <si>
    <t>QD Exp MAR</t>
  </si>
  <si>
    <t>QD Exp AVR</t>
  </si>
  <si>
    <t>QD Exp MAI</t>
  </si>
  <si>
    <t>QD Exp JUIN</t>
  </si>
  <si>
    <t>QD Exp JUIL</t>
  </si>
  <si>
    <t>QD Exp AOUT</t>
  </si>
  <si>
    <t>QD Exp SEPT</t>
  </si>
  <si>
    <t>QD Exp OCT</t>
  </si>
  <si>
    <t>QD Exp NOV</t>
  </si>
  <si>
    <t>QD Exp DEC</t>
  </si>
  <si>
    <t>Month Project</t>
  </si>
  <si>
    <t>HW  Del JAN</t>
  </si>
  <si>
    <t>HW Del FEV</t>
  </si>
  <si>
    <t>HW Del MAR</t>
  </si>
  <si>
    <t>HW Del AVR</t>
  </si>
  <si>
    <t>HW Del MAI</t>
  </si>
  <si>
    <t>HW Del JUIN</t>
  </si>
  <si>
    <t>HW Del JUIL</t>
  </si>
  <si>
    <t>HW Del AOUT</t>
  </si>
  <si>
    <t>HW Del SEPT</t>
  </si>
  <si>
    <t>HW Del OCT</t>
  </si>
  <si>
    <t>HW Del NOV</t>
  </si>
  <si>
    <t>HW Del DEC</t>
  </si>
  <si>
    <t>SW Del JAN</t>
  </si>
  <si>
    <t>SW Del FEV</t>
  </si>
  <si>
    <t>SW Del MAR</t>
  </si>
  <si>
    <t>SW Del AVR</t>
  </si>
  <si>
    <t>SW Del MAI</t>
  </si>
  <si>
    <t>SW Del JUIN</t>
  </si>
  <si>
    <t>SW Del JUIL</t>
  </si>
  <si>
    <t>SW Del AOUT</t>
  </si>
  <si>
    <t>SW Del SEPT</t>
  </si>
  <si>
    <t>SW Del OCT</t>
  </si>
  <si>
    <t>SW Del NOV</t>
  </si>
  <si>
    <t>SW Del DEC</t>
  </si>
  <si>
    <t>HW  Exp JAN</t>
  </si>
  <si>
    <t>HW Exp FEV</t>
  </si>
  <si>
    <t>HW Exp MAR</t>
  </si>
  <si>
    <t>HW Exp AVR</t>
  </si>
  <si>
    <t>HW Exp MAI</t>
  </si>
  <si>
    <t>HW Exp JUIN</t>
  </si>
  <si>
    <t>HW Exp JUIL</t>
  </si>
  <si>
    <t>HW Exp AOUT</t>
  </si>
  <si>
    <t>HW Exp SEPT</t>
  </si>
  <si>
    <t>HW Exp OCT</t>
  </si>
  <si>
    <t>HW Exp NOV</t>
  </si>
  <si>
    <t>HW Exp DEC</t>
  </si>
  <si>
    <t>SW Exp JAN</t>
  </si>
  <si>
    <t>SW Exp FEV</t>
  </si>
  <si>
    <t>SW Exp MAR</t>
  </si>
  <si>
    <t>SW Exp AVR</t>
  </si>
  <si>
    <t>SW Exp MAI</t>
  </si>
  <si>
    <t>SW Exp JUIN</t>
  </si>
  <si>
    <t>SW Exp JUIL</t>
  </si>
  <si>
    <t>SW Exp AOUT</t>
  </si>
  <si>
    <t>SW Exp SEPT</t>
  </si>
  <si>
    <t>SW Exp OCT</t>
  </si>
  <si>
    <t>SW Exp NOV</t>
  </si>
  <si>
    <t>SW Exp DEC</t>
  </si>
  <si>
    <t>N/A</t>
  </si>
  <si>
    <t>WP</t>
  </si>
  <si>
    <t>Change (AMS, ECP ECR - CR N°XXX) F2</t>
  </si>
  <si>
    <t>EOTP reference</t>
  </si>
  <si>
    <t>DOC</t>
  </si>
  <si>
    <t>Design</t>
  </si>
  <si>
    <t>Change proposal (AMS – ECP  -ECR)</t>
  </si>
  <si>
    <t>DR</t>
  </si>
  <si>
    <t>Drawing</t>
  </si>
  <si>
    <t>QD</t>
  </si>
  <si>
    <t>Stress</t>
  </si>
  <si>
    <t>Documentation (stress…)</t>
  </si>
  <si>
    <t>Tech pub validation by ETM</t>
  </si>
  <si>
    <t>Test XXX</t>
  </si>
  <si>
    <t>Test order (VA / DEV – DEL) including "fiche extenso"</t>
  </si>
  <si>
    <t>Trousse or BEM pré appro</t>
  </si>
  <si>
    <t>ETX</t>
  </si>
  <si>
    <t>Bench availability</t>
  </si>
  <si>
    <t>EDDD or supplier</t>
  </si>
  <si>
    <t>Parts (trousse) deliveries</t>
  </si>
  <si>
    <t>Trousse avec pièces marquées – équipées – Toldomisées – Brouillard salin si nécessaire</t>
  </si>
  <si>
    <t>Measure acceptances</t>
  </si>
  <si>
    <t>Test report with conclusion.</t>
  </si>
  <si>
    <t>Associated qualification document or test conclusion from ETM</t>
  </si>
  <si>
    <t>Support activity (Product Center - FAL - Customer)</t>
  </si>
  <si>
    <t>Budget</t>
  </si>
  <si>
    <t>Yearly budget : 500h</t>
  </si>
  <si>
    <t>Booking</t>
  </si>
  <si>
    <t>Yearly budget : 700h</t>
  </si>
  <si>
    <t>Major Incidents</t>
  </si>
  <si>
    <t>FST</t>
  </si>
  <si>
    <t>RIU N°XXX from 05/02/10
FST for 05/02/10 + 4 months</t>
  </si>
  <si>
    <t>Capitalization of FST</t>
  </si>
  <si>
    <t>Not needed decision Expert M.XXX</t>
  </si>
  <si>
    <t>RIU N°XXX from 14/01/10
FST for 14/01/10 + 4 months</t>
  </si>
  <si>
    <t>Integration of lessons learnt into Technical Guideline ETM10_XXXX</t>
  </si>
  <si>
    <t>Example with a part subcontracted</t>
  </si>
  <si>
    <t>WP Management</t>
  </si>
  <si>
    <t>WP Total =90</t>
  </si>
  <si>
    <t>Subcontracted</t>
  </si>
  <si>
    <t>FT 1820-01</t>
  </si>
  <si>
    <t>FT 1820-02</t>
  </si>
  <si>
    <t>Example with a pack of actions linked to a risk mitigation:</t>
  </si>
  <si>
    <t>Risk ETMM27030</t>
  </si>
  <si>
    <t>AvEx flight tests</t>
  </si>
  <si>
    <t>AvEx flight tests with modified ejecteur plannned for summer 2011</t>
  </si>
  <si>
    <t>DEV</t>
  </si>
  <si>
    <t>Supplier</t>
  </si>
  <si>
    <t>Ejector availability</t>
  </si>
  <si>
    <t>Fligjht test period</t>
  </si>
  <si>
    <t>Flight test report</t>
  </si>
  <si>
    <t>Deadline mitigation 31/08/11</t>
  </si>
  <si>
    <t>Maturity - AMS N°XXX - Sujet Pas de bol</t>
  </si>
  <si>
    <t>My Work Package test</t>
  </si>
  <si>
    <t>MWP doc</t>
  </si>
  <si>
    <t>MWP DOC Tache</t>
  </si>
  <si>
    <t>MWP Dr</t>
  </si>
  <si>
    <t>MWP DR Tache</t>
  </si>
  <si>
    <t>HW</t>
  </si>
  <si>
    <t>SW</t>
  </si>
  <si>
    <t>tesssssst Doc</t>
  </si>
  <si>
    <t>tesssssst DR</t>
  </si>
  <si>
    <t>tesssssst HW</t>
  </si>
  <si>
    <t>Year involved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</si>
</sst>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-1]_-;\-* #,##0.00\ [$€-1]_-;_-* &quot;-&quot;??\ [$€-1]_-"/>
    <numFmt numFmtId="165" formatCode="dd/mm/yy;@"/>
  </numFmts>
  <fonts count="17" x14ac:knownFonts="1">
    <font>
      <sz val="11"/>
      <name val="Arial"/>
    </font>
    <font>
      <sz val="11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u/>
      <sz val="10"/>
      <color indexed="44"/>
      <name val="Arial"/>
      <family val="2"/>
    </font>
    <font>
      <sz val="10"/>
      <color theme="0"/>
      <name val="Arial"/>
      <family val="2"/>
    </font>
    <font>
      <b/>
      <sz val="10"/>
      <color rgb="FF3F3F3F"/>
      <name val="Arial"/>
      <family val="2"/>
    </font>
    <font>
      <sz val="10"/>
      <color rgb="FF9C6500"/>
      <name val="Arial"/>
      <family val="2"/>
    </font>
    <font>
      <b/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strike/>
      <sz val="10"/>
      <name val="Arial"/>
      <family val="2"/>
    </font>
    <font>
      <strike/>
      <sz val="11"/>
      <name val="Arial"/>
      <family val="2"/>
    </font>
    <font>
      <u/>
      <sz val="11"/>
      <color indexed="12"/>
      <name val="Arial"/>
      <family val="2"/>
    </font>
    <font>
      <b/>
      <u/>
      <sz val="11"/>
      <color indexed="12"/>
      <name val="Arial"/>
      <family val="2"/>
    </font>
    <font>
      <sz val="8"/>
      <color indexed="81"/>
      <name val="Tahoma"/>
      <family val="2"/>
    </font>
  </fonts>
  <fills count="2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5" tint="-0.24994659260841701"/>
        <bgColor indexed="64"/>
      </patternFill>
    </fill>
    <fill>
      <patternFill patternType="solid">
        <fgColor rgb="FFA5A5A5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</fills>
  <borders count="3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ck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rgb="FF3F3F3F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3">
    <xf numFmtId="0" fontId="0" fillId="0" borderId="0"/>
    <xf numFmtId="0" fontId="1" fillId="2" borderId="3"/>
    <xf numFmtId="0" fontId="3" fillId="4" borderId="3" applyBorder="0"/>
    <xf numFmtId="164" fontId="5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/>
    <xf numFmtId="0" fontId="7" fillId="5" borderId="12"/>
    <xf numFmtId="0" fontId="1" fillId="6" borderId="13"/>
    <xf numFmtId="0" fontId="1" fillId="7" borderId="3"/>
    <xf numFmtId="0" fontId="1" fillId="8" borderId="3"/>
    <xf numFmtId="0" fontId="1" fillId="9" borderId="12" applyBorder="0"/>
    <xf numFmtId="0" fontId="3" fillId="10" borderId="14" applyFill="0" applyBorder="0">
      <alignment horizontal="center" vertical="center" wrapText="1"/>
    </xf>
    <xf numFmtId="0" fontId="3" fillId="11" borderId="7" applyFont="0" applyBorder="0">
      <alignment horizontal="center" vertical="center" wrapText="1"/>
    </xf>
    <xf numFmtId="0" fontId="8" fillId="12" borderId="1">
      <alignment horizontal="right"/>
    </xf>
    <xf numFmtId="0" fontId="1" fillId="13" borderId="0">
      <alignment horizontal="right"/>
    </xf>
    <xf numFmtId="0" fontId="1" fillId="14" borderId="0">
      <alignment horizontal="right"/>
    </xf>
    <xf numFmtId="0" fontId="1" fillId="15" borderId="12" applyBorder="0"/>
    <xf numFmtId="0" fontId="9" fillId="16" borderId="5">
      <alignment horizontal="center"/>
    </xf>
    <xf numFmtId="0" fontId="1" fillId="17" borderId="12"/>
    <xf numFmtId="0" fontId="1" fillId="18" borderId="3"/>
    <xf numFmtId="0" fontId="10" fillId="19" borderId="15" applyNumberFormat="0" applyAlignment="0" applyProtection="0"/>
    <xf numFmtId="0" fontId="14" fillId="0" borderId="0" applyNumberFormat="0" applyFill="0" applyBorder="0" applyAlignment="0" applyProtection="0">
      <alignment vertical="top"/>
      <protection locked="0"/>
    </xf>
  </cellStyleXfs>
  <cellXfs count="113">
    <xf numFmtId="0" fontId="0" fillId="0" borderId="0" xfId="0"/>
    <xf numFmtId="0" fontId="0" fillId="0" borderId="0" xfId="0" applyNumberFormat="1"/>
    <xf numFmtId="0" fontId="1" fillId="0" borderId="2" xfId="0" applyFont="1" applyBorder="1" applyAlignment="1" applyProtection="1">
      <alignment wrapText="1"/>
      <protection hidden="1"/>
    </xf>
    <xf numFmtId="0" fontId="1" fillId="0" borderId="0" xfId="0" applyFont="1" applyAlignment="1" applyProtection="1">
      <alignment wrapText="1"/>
      <protection hidden="1"/>
    </xf>
    <xf numFmtId="0" fontId="1" fillId="0" borderId="0" xfId="0" applyFont="1" applyBorder="1" applyAlignment="1" applyProtection="1">
      <alignment wrapText="1"/>
      <protection hidden="1"/>
    </xf>
    <xf numFmtId="0" fontId="2" fillId="3" borderId="4" xfId="0" applyNumberFormat="1" applyFont="1" applyFill="1" applyBorder="1" applyAlignment="1" applyProtection="1">
      <alignment horizontal="center" vertical="center" wrapText="1"/>
    </xf>
    <xf numFmtId="14" fontId="0" fillId="0" borderId="0" xfId="0" applyNumberFormat="1"/>
    <xf numFmtId="0" fontId="3" fillId="3" borderId="7" xfId="0" applyNumberFormat="1" applyFont="1" applyFill="1" applyBorder="1" applyAlignment="1" applyProtection="1">
      <alignment horizontal="center" vertical="center" wrapText="1"/>
    </xf>
    <xf numFmtId="0" fontId="1" fillId="3" borderId="8" xfId="0" applyNumberFormat="1" applyFont="1" applyFill="1" applyBorder="1" applyAlignment="1" applyProtection="1">
      <alignment wrapText="1"/>
      <protection hidden="1"/>
    </xf>
    <xf numFmtId="0" fontId="1" fillId="3" borderId="9" xfId="0" applyNumberFormat="1" applyFont="1" applyFill="1" applyBorder="1" applyAlignment="1" applyProtection="1">
      <alignment wrapText="1"/>
      <protection hidden="1"/>
    </xf>
    <xf numFmtId="0" fontId="1" fillId="3" borderId="10" xfId="0" applyNumberFormat="1" applyFont="1" applyFill="1" applyBorder="1" applyAlignment="1" applyProtection="1">
      <alignment wrapText="1"/>
      <protection hidden="1"/>
    </xf>
    <xf numFmtId="0" fontId="4" fillId="0" borderId="11" xfId="0" applyNumberFormat="1" applyFont="1" applyFill="1" applyBorder="1" applyAlignment="1">
      <alignment horizontal="center" vertical="center" wrapText="1"/>
    </xf>
    <xf numFmtId="14" fontId="5" fillId="0" borderId="8" xfId="0" applyNumberFormat="1" applyFont="1" applyFill="1" applyBorder="1" applyAlignment="1" applyProtection="1">
      <alignment horizontal="center" vertical="center" wrapText="1"/>
      <protection hidden="1"/>
    </xf>
    <xf numFmtId="14" fontId="5" fillId="0" borderId="9" xfId="0" applyNumberFormat="1" applyFont="1" applyFill="1" applyBorder="1" applyAlignment="1" applyProtection="1">
      <alignment horizontal="center" vertical="center" wrapText="1"/>
      <protection hidden="1"/>
    </xf>
    <xf numFmtId="14" fontId="5" fillId="0" borderId="1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NumberFormat="1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vertical="center" wrapText="1"/>
      <protection hidden="1"/>
    </xf>
    <xf numFmtId="0" fontId="3" fillId="11" borderId="14" xfId="13" applyBorder="1">
      <alignment horizontal="center" vertical="center" wrapText="1"/>
    </xf>
    <xf numFmtId="0" fontId="3" fillId="11" borderId="16" xfId="13" applyBorder="1">
      <alignment horizontal="center" vertical="center" wrapText="1"/>
    </xf>
    <xf numFmtId="0" fontId="3" fillId="11" borderId="17" xfId="13" applyBorder="1">
      <alignment horizontal="center" vertical="center" wrapText="1"/>
    </xf>
    <xf numFmtId="0" fontId="3" fillId="11" borderId="7" xfId="13" applyBorder="1">
      <alignment horizontal="center" vertical="center" wrapText="1"/>
    </xf>
    <xf numFmtId="0" fontId="3" fillId="11" borderId="18" xfId="13" applyBorder="1">
      <alignment horizontal="center" vertical="center" wrapText="1"/>
    </xf>
    <xf numFmtId="0" fontId="3" fillId="11" borderId="19" xfId="13" applyFont="1" applyBorder="1">
      <alignment horizontal="center" vertical="center" wrapText="1"/>
    </xf>
    <xf numFmtId="0" fontId="4" fillId="11" borderId="19" xfId="13" applyFont="1" applyBorder="1">
      <alignment horizontal="center" vertical="center" wrapText="1"/>
    </xf>
    <xf numFmtId="0" fontId="4" fillId="0" borderId="19" xfId="0" applyFont="1" applyBorder="1" applyAlignment="1" applyProtection="1">
      <alignment horizontal="center" vertical="center" wrapText="1"/>
    </xf>
    <xf numFmtId="0" fontId="4" fillId="10" borderId="9" xfId="0" applyFont="1" applyFill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center" vertical="center" wrapText="1"/>
    </xf>
    <xf numFmtId="0" fontId="1" fillId="3" borderId="9" xfId="0" applyFont="1" applyFill="1" applyBorder="1" applyAlignment="1" applyProtection="1">
      <alignment wrapText="1"/>
      <protection hidden="1"/>
    </xf>
    <xf numFmtId="0" fontId="11" fillId="19" borderId="15" xfId="21" applyNumberFormat="1" applyFont="1" applyAlignment="1" applyProtection="1">
      <alignment wrapText="1"/>
      <protection hidden="1"/>
    </xf>
    <xf numFmtId="0" fontId="1" fillId="3" borderId="20" xfId="0" applyFont="1" applyFill="1" applyBorder="1" applyAlignment="1" applyProtection="1">
      <alignment wrapText="1"/>
    </xf>
    <xf numFmtId="0" fontId="5" fillId="20" borderId="21" xfId="0" applyFont="1" applyFill="1" applyBorder="1" applyAlignment="1" applyProtection="1">
      <alignment horizontal="center" vertical="center" wrapText="1"/>
      <protection locked="0"/>
    </xf>
    <xf numFmtId="165" fontId="5" fillId="20" borderId="4" xfId="0" applyNumberFormat="1" applyFont="1" applyFill="1" applyBorder="1" applyAlignment="1" applyProtection="1">
      <alignment horizontal="center" vertical="center" wrapText="1"/>
      <protection locked="0"/>
    </xf>
    <xf numFmtId="165" fontId="4" fillId="0" borderId="11" xfId="0" applyNumberFormat="1" applyFont="1" applyFill="1" applyBorder="1" applyAlignment="1">
      <alignment horizontal="center" vertical="center" wrapText="1"/>
    </xf>
    <xf numFmtId="0" fontId="5" fillId="20" borderId="22" xfId="0" applyFont="1" applyFill="1" applyBorder="1" applyAlignment="1" applyProtection="1">
      <alignment horizontal="center" vertical="center" wrapText="1"/>
      <protection locked="0"/>
    </xf>
    <xf numFmtId="165" fontId="5" fillId="20" borderId="23" xfId="0" applyNumberFormat="1" applyFont="1" applyFill="1" applyBorder="1" applyAlignment="1" applyProtection="1">
      <alignment horizontal="center" vertical="center" wrapText="1"/>
      <protection locked="0"/>
    </xf>
    <xf numFmtId="165" fontId="5" fillId="20" borderId="23" xfId="0" applyNumberFormat="1" applyFont="1" applyFill="1" applyBorder="1" applyAlignment="1" applyProtection="1">
      <alignment horizontal="center" vertical="center" wrapText="1" shrinkToFit="1"/>
      <protection locked="0"/>
    </xf>
    <xf numFmtId="0" fontId="5" fillId="20" borderId="4" xfId="0" applyFont="1" applyFill="1" applyBorder="1" applyAlignment="1" applyProtection="1">
      <alignment horizontal="center" vertical="center" wrapText="1"/>
      <protection locked="0"/>
    </xf>
    <xf numFmtId="0" fontId="5" fillId="20" borderId="24" xfId="0" applyNumberFormat="1" applyFont="1" applyFill="1" applyBorder="1" applyAlignment="1" applyProtection="1">
      <alignment horizontal="center" vertical="center" wrapText="1"/>
    </xf>
    <xf numFmtId="0" fontId="5" fillId="0" borderId="25" xfId="0" applyFont="1" applyFill="1" applyBorder="1" applyAlignment="1" applyProtection="1">
      <alignment horizontal="center" vertical="center" wrapText="1"/>
      <protection locked="0"/>
    </xf>
    <xf numFmtId="0" fontId="5" fillId="0" borderId="26" xfId="0" applyFont="1" applyFill="1" applyBorder="1" applyAlignment="1" applyProtection="1">
      <alignment horizontal="center" vertical="center" wrapText="1"/>
      <protection locked="0"/>
    </xf>
    <xf numFmtId="0" fontId="5" fillId="0" borderId="26" xfId="0" applyFont="1" applyBorder="1" applyAlignment="1" applyProtection="1">
      <alignment horizontal="center" vertical="center" wrapText="1"/>
      <protection locked="0"/>
    </xf>
    <xf numFmtId="0" fontId="5" fillId="0" borderId="9" xfId="0" applyNumberFormat="1" applyFont="1" applyFill="1" applyBorder="1" applyAlignment="1" applyProtection="1">
      <alignment horizontal="center" vertical="center" wrapText="1"/>
      <protection hidden="1"/>
    </xf>
    <xf numFmtId="165" fontId="5" fillId="0" borderId="9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1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27" xfId="0" applyFont="1" applyFill="1" applyBorder="1" applyAlignment="1" applyProtection="1">
      <alignment horizontal="center" vertical="center" wrapText="1"/>
      <protection locked="0"/>
    </xf>
    <xf numFmtId="0" fontId="3" fillId="21" borderId="21" xfId="0" applyFont="1" applyFill="1" applyBorder="1" applyAlignment="1" applyProtection="1">
      <alignment horizontal="center" vertical="center" wrapText="1"/>
      <protection locked="0"/>
    </xf>
    <xf numFmtId="0" fontId="4" fillId="21" borderId="28" xfId="0" applyFont="1" applyFill="1" applyBorder="1" applyAlignment="1">
      <alignment horizontal="center" vertical="center"/>
    </xf>
    <xf numFmtId="14" fontId="4" fillId="21" borderId="29" xfId="0" applyNumberFormat="1" applyFont="1" applyFill="1" applyBorder="1" applyAlignment="1">
      <alignment horizontal="center" vertical="center" wrapText="1"/>
    </xf>
    <xf numFmtId="165" fontId="4" fillId="21" borderId="11" xfId="0" applyNumberFormat="1" applyFont="1" applyFill="1" applyBorder="1" applyAlignment="1">
      <alignment horizontal="center" vertical="center" wrapText="1"/>
    </xf>
    <xf numFmtId="0" fontId="4" fillId="21" borderId="30" xfId="0" applyFont="1" applyFill="1" applyBorder="1" applyAlignment="1">
      <alignment horizontal="center" vertical="center" wrapText="1"/>
    </xf>
    <xf numFmtId="0" fontId="4" fillId="21" borderId="28" xfId="0" applyFont="1" applyFill="1" applyBorder="1" applyAlignment="1">
      <alignment horizontal="center" vertical="center" wrapText="1"/>
    </xf>
    <xf numFmtId="165" fontId="3" fillId="21" borderId="9" xfId="0" applyNumberFormat="1" applyFont="1" applyFill="1" applyBorder="1" applyAlignment="1" applyProtection="1">
      <alignment horizontal="center" vertical="center" wrapText="1"/>
      <protection locked="0"/>
    </xf>
    <xf numFmtId="165" fontId="4" fillId="21" borderId="9" xfId="0" applyNumberFormat="1" applyFont="1" applyFill="1" applyBorder="1" applyAlignment="1">
      <alignment horizontal="center" vertical="center" wrapText="1"/>
    </xf>
    <xf numFmtId="0" fontId="4" fillId="21" borderId="29" xfId="0" applyFont="1" applyFill="1" applyBorder="1" applyAlignment="1">
      <alignment horizontal="center" vertical="center" wrapText="1"/>
    </xf>
    <xf numFmtId="14" fontId="4" fillId="21" borderId="31" xfId="0" applyNumberFormat="1" applyFont="1" applyFill="1" applyBorder="1" applyAlignment="1">
      <alignment horizontal="center" vertical="center" wrapText="1"/>
    </xf>
    <xf numFmtId="0" fontId="4" fillId="21" borderId="32" xfId="0" applyFont="1" applyFill="1" applyBorder="1" applyAlignment="1">
      <alignment horizontal="center" vertical="center" wrapText="1"/>
    </xf>
    <xf numFmtId="14" fontId="1" fillId="0" borderId="9" xfId="0" applyNumberFormat="1" applyFont="1" applyFill="1" applyBorder="1" applyAlignment="1" applyProtection="1">
      <alignment horizontal="center" vertical="center" wrapText="1"/>
      <protection hidden="1"/>
    </xf>
    <xf numFmtId="165" fontId="1" fillId="0" borderId="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9" xfId="0" applyFont="1" applyFill="1" applyBorder="1" applyAlignment="1" applyProtection="1">
      <alignment horizontal="center" vertical="center" wrapText="1"/>
      <protection hidden="1"/>
    </xf>
    <xf numFmtId="0" fontId="1" fillId="0" borderId="10" xfId="0" applyFont="1" applyFill="1" applyBorder="1" applyAlignment="1" applyProtection="1">
      <alignment horizontal="center" vertical="center" wrapText="1"/>
      <protection hidden="1"/>
    </xf>
    <xf numFmtId="0" fontId="11" fillId="19" borderId="15" xfId="21" applyFont="1" applyAlignment="1" applyProtection="1">
      <alignment horizontal="center" vertical="center" wrapText="1"/>
      <protection hidden="1"/>
    </xf>
    <xf numFmtId="0" fontId="12" fillId="20" borderId="21" xfId="0" applyFont="1" applyFill="1" applyBorder="1" applyAlignment="1" applyProtection="1">
      <alignment horizontal="center" vertical="center" wrapText="1"/>
      <protection locked="0"/>
    </xf>
    <xf numFmtId="0" fontId="13" fillId="20" borderId="33" xfId="0" applyFont="1" applyFill="1" applyBorder="1" applyAlignment="1">
      <alignment horizontal="center" vertical="center" wrapText="1"/>
    </xf>
    <xf numFmtId="165" fontId="13" fillId="20" borderId="33" xfId="0" applyNumberFormat="1" applyFont="1" applyFill="1" applyBorder="1" applyAlignment="1">
      <alignment horizontal="center" vertical="center" wrapText="1"/>
    </xf>
    <xf numFmtId="0" fontId="4" fillId="21" borderId="33" xfId="0" applyFont="1" applyFill="1" applyBorder="1" applyAlignment="1">
      <alignment horizontal="center" vertical="center" wrapText="1"/>
    </xf>
    <xf numFmtId="165" fontId="4" fillId="21" borderId="33" xfId="0" applyNumberFormat="1" applyFont="1" applyFill="1" applyBorder="1" applyAlignment="1">
      <alignment horizontal="center" vertical="center" wrapText="1"/>
    </xf>
    <xf numFmtId="0" fontId="1" fillId="20" borderId="33" xfId="0" applyFont="1" applyFill="1" applyBorder="1" applyAlignment="1">
      <alignment horizontal="center" vertical="center" wrapText="1"/>
    </xf>
    <xf numFmtId="165" fontId="1" fillId="22" borderId="33" xfId="0" applyNumberFormat="1" applyFont="1" applyFill="1" applyBorder="1" applyAlignment="1">
      <alignment horizontal="center" vertical="center" wrapText="1"/>
    </xf>
    <xf numFmtId="0" fontId="1" fillId="0" borderId="33" xfId="0" applyFont="1" applyFill="1" applyBorder="1" applyAlignment="1">
      <alignment horizontal="center" vertical="center" wrapText="1"/>
    </xf>
    <xf numFmtId="165" fontId="1" fillId="20" borderId="33" xfId="0" applyNumberFormat="1" applyFont="1" applyFill="1" applyBorder="1" applyAlignment="1">
      <alignment horizontal="center" vertical="center" wrapText="1"/>
    </xf>
    <xf numFmtId="165" fontId="1" fillId="0" borderId="33" xfId="0" applyNumberFormat="1" applyFont="1" applyFill="1" applyBorder="1" applyAlignment="1">
      <alignment horizontal="center" vertical="center" wrapText="1"/>
    </xf>
    <xf numFmtId="0" fontId="4" fillId="21" borderId="33" xfId="0" applyFont="1" applyFill="1" applyBorder="1" applyAlignment="1" applyProtection="1">
      <alignment horizontal="center" vertical="center"/>
    </xf>
    <xf numFmtId="0" fontId="4" fillId="21" borderId="33" xfId="0" applyFont="1" applyFill="1" applyBorder="1" applyAlignment="1" applyProtection="1">
      <alignment horizontal="center" vertical="center" wrapText="1"/>
    </xf>
    <xf numFmtId="165" fontId="4" fillId="21" borderId="33" xfId="0" applyNumberFormat="1" applyFont="1" applyFill="1" applyBorder="1" applyAlignment="1" applyProtection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165" fontId="1" fillId="23" borderId="33" xfId="0" applyNumberFormat="1" applyFont="1" applyFill="1" applyBorder="1" applyAlignment="1">
      <alignment horizontal="center" vertical="center" wrapText="1"/>
    </xf>
    <xf numFmtId="165" fontId="1" fillId="24" borderId="33" xfId="0" applyNumberFormat="1" applyFont="1" applyFill="1" applyBorder="1" applyAlignment="1">
      <alignment horizontal="center" vertical="center" wrapText="1"/>
    </xf>
    <xf numFmtId="165" fontId="1" fillId="0" borderId="28" xfId="0" applyNumberFormat="1" applyFont="1" applyFill="1" applyBorder="1" applyAlignment="1">
      <alignment horizontal="center" vertical="center" wrapText="1"/>
    </xf>
    <xf numFmtId="165" fontId="1" fillId="20" borderId="28" xfId="0" applyNumberFormat="1" applyFont="1" applyFill="1" applyBorder="1" applyAlignment="1">
      <alignment horizontal="center" vertical="center" wrapText="1"/>
    </xf>
    <xf numFmtId="165" fontId="4" fillId="21" borderId="28" xfId="0" applyNumberFormat="1" applyFont="1" applyFill="1" applyBorder="1" applyAlignment="1">
      <alignment horizontal="center" vertical="center" wrapText="1"/>
    </xf>
    <xf numFmtId="165" fontId="1" fillId="23" borderId="28" xfId="0" applyNumberFormat="1" applyFont="1" applyFill="1" applyBorder="1" applyAlignment="1">
      <alignment horizontal="center" vertical="center" wrapText="1"/>
    </xf>
    <xf numFmtId="165" fontId="1" fillId="24" borderId="30" xfId="0" applyNumberFormat="1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165" fontId="13" fillId="20" borderId="30" xfId="0" applyNumberFormat="1" applyFont="1" applyFill="1" applyBorder="1" applyAlignment="1">
      <alignment horizontal="center" vertical="center" wrapText="1"/>
    </xf>
    <xf numFmtId="0" fontId="13" fillId="20" borderId="28" xfId="0" applyFont="1" applyFill="1" applyBorder="1" applyAlignment="1">
      <alignment horizontal="center" vertical="center" wrapText="1"/>
    </xf>
    <xf numFmtId="165" fontId="13" fillId="20" borderId="28" xfId="0" applyNumberFormat="1" applyFont="1" applyFill="1" applyBorder="1" applyAlignment="1">
      <alignment horizontal="center" vertical="center" wrapText="1"/>
    </xf>
    <xf numFmtId="0" fontId="13" fillId="20" borderId="30" xfId="0" applyFont="1" applyFill="1" applyBorder="1" applyAlignment="1">
      <alignment horizontal="center" vertical="center" wrapText="1"/>
    </xf>
    <xf numFmtId="165" fontId="1" fillId="22" borderId="30" xfId="0" applyNumberFormat="1" applyFont="1" applyFill="1" applyBorder="1" applyAlignment="1">
      <alignment horizontal="center" vertical="center" wrapText="1"/>
    </xf>
    <xf numFmtId="0" fontId="4" fillId="21" borderId="28" xfId="0" applyFont="1" applyFill="1" applyBorder="1" applyAlignment="1">
      <alignment vertical="center"/>
    </xf>
    <xf numFmtId="0" fontId="1" fillId="0" borderId="28" xfId="0" applyFont="1" applyFill="1" applyBorder="1" applyAlignment="1">
      <alignment horizontal="left" vertical="center"/>
    </xf>
    <xf numFmtId="165" fontId="1" fillId="0" borderId="30" xfId="0" applyNumberFormat="1" applyFont="1" applyFill="1" applyBorder="1" applyAlignment="1">
      <alignment horizontal="center" vertical="center" wrapText="1"/>
    </xf>
    <xf numFmtId="0" fontId="15" fillId="21" borderId="28" xfId="22" applyFont="1" applyFill="1" applyBorder="1" applyAlignment="1" applyProtection="1">
      <alignment horizontal="center" vertical="center" wrapText="1"/>
    </xf>
    <xf numFmtId="0" fontId="4" fillId="21" borderId="28" xfId="0" applyFont="1" applyFill="1" applyBorder="1" applyAlignment="1">
      <alignment horizontal="left" vertical="center"/>
    </xf>
    <xf numFmtId="165" fontId="4" fillId="21" borderId="30" xfId="0" applyNumberFormat="1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165" fontId="4" fillId="22" borderId="30" xfId="0" applyNumberFormat="1" applyFont="1" applyFill="1" applyBorder="1" applyAlignment="1">
      <alignment horizontal="center" vertical="center" wrapText="1"/>
    </xf>
    <xf numFmtId="165" fontId="4" fillId="20" borderId="33" xfId="0" applyNumberFormat="1" applyFont="1" applyFill="1" applyBorder="1" applyAlignment="1">
      <alignment horizontal="center" vertical="center" wrapText="1"/>
    </xf>
    <xf numFmtId="165" fontId="4" fillId="0" borderId="28" xfId="0" applyNumberFormat="1" applyFont="1" applyFill="1" applyBorder="1" applyAlignment="1">
      <alignment horizontal="center" vertical="center" wrapText="1"/>
    </xf>
    <xf numFmtId="165" fontId="4" fillId="20" borderId="28" xfId="0" applyNumberFormat="1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165" fontId="4" fillId="0" borderId="30" xfId="0" applyNumberFormat="1" applyFont="1" applyFill="1" applyBorder="1" applyAlignment="1">
      <alignment horizontal="center" vertical="center" wrapText="1"/>
    </xf>
    <xf numFmtId="165" fontId="4" fillId="0" borderId="33" xfId="0" applyNumberFormat="1" applyFont="1" applyFill="1" applyBorder="1" applyAlignment="1">
      <alignment horizontal="center" vertical="center" wrapText="1"/>
    </xf>
    <xf numFmtId="0" fontId="1" fillId="2" borderId="3" xfId="1" applyFont="1" applyAlignment="1">
      <alignment horizontal="center"/>
    </xf>
    <xf numFmtId="0" fontId="1" fillId="2" borderId="0" xfId="1" applyFont="1" applyBorder="1" applyAlignment="1">
      <alignment horizontal="center"/>
    </xf>
    <xf numFmtId="0" fontId="3" fillId="4" borderId="5" xfId="2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3" fillId="4" borderId="6" xfId="2" applyBorder="1" applyAlignment="1">
      <alignment horizontal="center"/>
    </xf>
    <xf numFmtId="0" fontId="11" fillId="19" borderId="34" xfId="21" applyFont="1" applyBorder="1"/>
    <xf numFmtId="0" fontId="0" fillId="0" borderId="7" xfId="0" applyBorder="1"/>
    <xf numFmtId="0" fontId="0" fillId="0" borderId="35" xfId="0" applyBorder="1"/>
    <xf numFmtId="0" fontId="0" fillId="0" borderId="36" xfId="0" applyBorder="1"/>
  </cellXfs>
  <cellStyles count="23">
    <cellStyle name="Euro" xfId="3"/>
    <cellStyle name="Lien hypertexte" xfId="22" builtinId="8"/>
    <cellStyle name="Lien hypertexte 2" xfId="4"/>
    <cellStyle name="Normal" xfId="0" builtinId="0"/>
    <cellStyle name="Normal 2" xfId="5"/>
    <cellStyle name="Normal 3" xfId="6"/>
    <cellStyle name="Style 1" xfId="7"/>
    <cellStyle name="Style 10" xfId="8"/>
    <cellStyle name="Style 11" xfId="9"/>
    <cellStyle name="Style 12" xfId="10"/>
    <cellStyle name="Style 13" xfId="11"/>
    <cellStyle name="Style 14" xfId="1"/>
    <cellStyle name="Style 15" xfId="12"/>
    <cellStyle name="Style 16" xfId="13"/>
    <cellStyle name="Style 2" xfId="14"/>
    <cellStyle name="Style 3" xfId="15"/>
    <cellStyle name="Style 4" xfId="16"/>
    <cellStyle name="Style 5" xfId="17"/>
    <cellStyle name="Style 6" xfId="18"/>
    <cellStyle name="Style 7" xfId="2"/>
    <cellStyle name="Style 8" xfId="19"/>
    <cellStyle name="Style 9" xfId="20"/>
    <cellStyle name="Vérification" xfId="21" builtinId="23"/>
  </cellStyles>
  <dxfs count="8">
    <dxf>
      <font>
        <strike/>
        <color theme="0" tint="-0.499984740745262"/>
      </font>
    </dxf>
    <dxf>
      <fill>
        <patternFill>
          <bgColor rgb="FFD48CE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ont>
        <b/>
        <i val="0"/>
      </font>
      <fill>
        <patternFill>
          <bgColor rgb="FFD6FEF4"/>
        </patternFill>
      </fill>
    </dxf>
    <dxf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ownloads/Consolidation/Fournitures/calendrier_automatiqu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ownloads/Consolidation/DB-ETM-example-FGI_TEST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ownloads/BKCjwfD1ml5_classeur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mode d'emploi"/>
      <sheetName val="paramètres"/>
      <sheetName val="jours fériés"/>
      <sheetName val="vacances scolaires"/>
    </sheetNames>
    <sheetDataSet>
      <sheetData sheetId="0">
        <row r="2">
          <cell r="C2">
            <v>36526</v>
          </cell>
          <cell r="I2">
            <v>36557</v>
          </cell>
          <cell r="O2">
            <v>36586</v>
          </cell>
          <cell r="U2">
            <v>36617</v>
          </cell>
          <cell r="AA2">
            <v>36647</v>
          </cell>
          <cell r="AG2">
            <v>36678</v>
          </cell>
          <cell r="AM2">
            <v>36708</v>
          </cell>
          <cell r="AS2">
            <v>36739</v>
          </cell>
          <cell r="AY2">
            <v>36770</v>
          </cell>
          <cell r="BE2">
            <v>36800</v>
          </cell>
          <cell r="BK2">
            <v>36831</v>
          </cell>
          <cell r="BQ2">
            <v>36861</v>
          </cell>
        </row>
        <row r="4">
          <cell r="C4">
            <v>36526</v>
          </cell>
        </row>
        <row r="34">
          <cell r="A34">
            <v>31</v>
          </cell>
          <cell r="B34" t="str">
            <v xml:space="preserve"> </v>
          </cell>
          <cell r="C34">
            <v>36556</v>
          </cell>
          <cell r="H34" t="str">
            <v xml:space="preserve"> </v>
          </cell>
          <cell r="I34" t="str">
            <v>////////////////////////////////////////////////////////////////////////////////////////////////////</v>
          </cell>
          <cell r="N34" t="str">
            <v xml:space="preserve"> </v>
          </cell>
          <cell r="O34">
            <v>36616</v>
          </cell>
          <cell r="T34" t="str">
            <v xml:space="preserve"> </v>
          </cell>
          <cell r="U34" t="str">
            <v>////////////////////////////////////////////////////////////////////////////////////////////////////</v>
          </cell>
          <cell r="Z34" t="str">
            <v xml:space="preserve"> </v>
          </cell>
          <cell r="AA34">
            <v>36677</v>
          </cell>
          <cell r="AF34" t="str">
            <v xml:space="preserve"> </v>
          </cell>
          <cell r="AG34" t="str">
            <v>////////////////////////////////////////////////////////////////////////////////////////////////////</v>
          </cell>
          <cell r="AL34" t="str">
            <v xml:space="preserve"> </v>
          </cell>
          <cell r="AM34">
            <v>36738</v>
          </cell>
          <cell r="AR34" t="str">
            <v xml:space="preserve"> </v>
          </cell>
          <cell r="AS34">
            <v>36769</v>
          </cell>
          <cell r="AX34" t="str">
            <v xml:space="preserve"> </v>
          </cell>
          <cell r="AY34" t="str">
            <v>////////////////////////////////////////////////////////////////////////////////////////////////////</v>
          </cell>
          <cell r="BD34" t="str">
            <v xml:space="preserve"> </v>
          </cell>
          <cell r="BE34">
            <v>36830</v>
          </cell>
          <cell r="BJ34" t="str">
            <v xml:space="preserve"> </v>
          </cell>
          <cell r="BK34" t="str">
            <v>////////////////////////////////////////////////////////////////////////////////////////////////////</v>
          </cell>
          <cell r="BP34" t="str">
            <v xml:space="preserve"> </v>
          </cell>
          <cell r="BQ34">
            <v>36891</v>
          </cell>
        </row>
        <row r="35">
          <cell r="I35">
            <v>41219.818055555559</v>
          </cell>
        </row>
      </sheetData>
      <sheetData sheetId="1" refreshError="1"/>
      <sheetData sheetId="2">
        <row r="6">
          <cell r="C6" t="b">
            <v>0</v>
          </cell>
        </row>
        <row r="7">
          <cell r="C7" t="b">
            <v>0</v>
          </cell>
        </row>
        <row r="8">
          <cell r="C8" t="b">
            <v>0</v>
          </cell>
        </row>
        <row r="9">
          <cell r="C9" t="b">
            <v>0</v>
          </cell>
        </row>
        <row r="10">
          <cell r="C10">
            <v>1</v>
          </cell>
        </row>
        <row r="11">
          <cell r="B11">
            <v>41227.669664351852</v>
          </cell>
        </row>
        <row r="13">
          <cell r="B13">
            <v>39</v>
          </cell>
        </row>
        <row r="17">
          <cell r="B17" t="str">
            <v>D:\DOCUME~1\safall\LOCALS~1\Temp\Rar$DIa0.165\calendrier_automatique.xls</v>
          </cell>
        </row>
        <row r="23">
          <cell r="D23" t="str">
            <v/>
          </cell>
        </row>
        <row r="24">
          <cell r="D24" t="str">
            <v>attention les macros sont pratiquement indispensables !! 
pour activer les macros : au menu Excel 2003,
Outils&gt;Macros&gt;Sécurité&gt;sécurité moyen et réouvrez le fichier.
Pour Excel 2007, c'est plus simple : option &gt; activer le contenu
cliquez ici pour avoir p</v>
          </cell>
        </row>
      </sheetData>
      <sheetData sheetId="3"/>
      <sheetData sheetId="4">
        <row r="1">
          <cell r="B1" t="str">
            <v>A</v>
          </cell>
          <cell r="C1" t="str">
            <v>ZONE A</v>
          </cell>
          <cell r="D1" t="str">
            <v>B</v>
          </cell>
          <cell r="E1" t="str">
            <v>ZONE B</v>
          </cell>
          <cell r="F1" t="str">
            <v>C</v>
          </cell>
          <cell r="G1" t="str">
            <v>ZONE C</v>
          </cell>
          <cell r="J1">
            <v>4</v>
          </cell>
          <cell r="O1" t="str">
            <v>choix</v>
          </cell>
        </row>
        <row r="2">
          <cell r="B2" t="str">
            <v>Caen, Clermont-Ferrand, Grenoble, Lyon, Montpellier, Nancy-Metz, Nantes, Rennes, Toulouse</v>
          </cell>
          <cell r="D2" t="str">
            <v>Aix-Marseille, Amiens, Besançon, Dijon, Lille, Limoges, Nice, Orléans-Tours, Poitiers, Reims, Rouen, Strasbourg</v>
          </cell>
          <cell r="F2" t="str">
            <v>Bordeaux, Créteil, Paris, Versailles</v>
          </cell>
        </row>
        <row r="3">
          <cell r="B3" t="str">
            <v>début</v>
          </cell>
          <cell r="C3" t="str">
            <v>fin</v>
          </cell>
          <cell r="D3" t="str">
            <v>début</v>
          </cell>
          <cell r="E3" t="str">
            <v>fin</v>
          </cell>
          <cell r="F3" t="str">
            <v>début</v>
          </cell>
          <cell r="G3" t="str">
            <v>fin</v>
          </cell>
          <cell r="J3">
            <v>426</v>
          </cell>
        </row>
        <row r="4">
          <cell r="A4" t="str">
            <v>Rentrée scolaire des élèves</v>
          </cell>
          <cell r="B4">
            <v>41094</v>
          </cell>
          <cell r="C4">
            <v>41156</v>
          </cell>
          <cell r="D4">
            <v>41094</v>
          </cell>
          <cell r="E4">
            <v>41156</v>
          </cell>
          <cell r="F4">
            <v>41094</v>
          </cell>
          <cell r="G4">
            <v>41156</v>
          </cell>
          <cell r="I4" t="str">
            <v>V_Max</v>
          </cell>
          <cell r="J4">
            <v>41520</v>
          </cell>
          <cell r="P4">
            <v>1</v>
          </cell>
          <cell r="Q4" t="str">
            <v>AUCUNE</v>
          </cell>
        </row>
        <row r="5">
          <cell r="A5" t="str">
            <v>Vacances de la Toussaint</v>
          </cell>
          <cell r="B5">
            <v>41209</v>
          </cell>
          <cell r="C5">
            <v>41225</v>
          </cell>
          <cell r="D5">
            <v>41209</v>
          </cell>
          <cell r="E5">
            <v>41225</v>
          </cell>
          <cell r="F5">
            <v>41209</v>
          </cell>
          <cell r="G5">
            <v>41225</v>
          </cell>
          <cell r="I5" t="str">
            <v>StatutChargement</v>
          </cell>
          <cell r="P5">
            <v>2</v>
          </cell>
          <cell r="Q5" t="str">
            <v>ZONE A</v>
          </cell>
          <cell r="R5" t="str">
            <v>Caen, Clermont-Ferrand, Grenoble, Lyon, Montpellier, Nancy-Metz, Nantes, Rennes, Toulouse</v>
          </cell>
        </row>
        <row r="6">
          <cell r="A6" t="str">
            <v>Vacances de Noël</v>
          </cell>
          <cell r="B6">
            <v>41265</v>
          </cell>
          <cell r="C6">
            <v>41281</v>
          </cell>
          <cell r="D6">
            <v>41265</v>
          </cell>
          <cell r="E6">
            <v>41281</v>
          </cell>
          <cell r="F6">
            <v>41265</v>
          </cell>
          <cell r="G6">
            <v>41281</v>
          </cell>
          <cell r="P6">
            <v>3</v>
          </cell>
          <cell r="Q6" t="str">
            <v>ZONE B</v>
          </cell>
          <cell r="R6" t="str">
            <v>Aix-Marseille, Amiens, Besançon, Dijon, Lille, Limoges, Nice, Orléans-Tours, Poitiers, Reims, Rouen, Strasbourg</v>
          </cell>
        </row>
        <row r="7">
          <cell r="A7" t="str">
            <v>Vacances d'hiver</v>
          </cell>
          <cell r="B7">
            <v>41328</v>
          </cell>
          <cell r="C7">
            <v>41344</v>
          </cell>
          <cell r="D7">
            <v>41321</v>
          </cell>
          <cell r="E7">
            <v>41337</v>
          </cell>
          <cell r="F7">
            <v>41335</v>
          </cell>
          <cell r="G7">
            <v>41351</v>
          </cell>
          <cell r="P7">
            <v>4</v>
          </cell>
          <cell r="Q7" t="str">
            <v>ZONE C</v>
          </cell>
          <cell r="R7" t="str">
            <v>Bordeaux, Créteil, Paris, Versailles</v>
          </cell>
        </row>
        <row r="8">
          <cell r="A8" t="str">
            <v>Vacances de printemps</v>
          </cell>
          <cell r="B8">
            <v>41384</v>
          </cell>
          <cell r="C8">
            <v>41400</v>
          </cell>
          <cell r="D8">
            <v>41377</v>
          </cell>
          <cell r="E8">
            <v>41393</v>
          </cell>
          <cell r="F8">
            <v>41391</v>
          </cell>
          <cell r="G8">
            <v>41407</v>
          </cell>
          <cell r="P8">
            <v>5</v>
          </cell>
          <cell r="Q8" t="str">
            <v>TOUTES ZONES</v>
          </cell>
        </row>
        <row r="9">
          <cell r="A9" t="str">
            <v>Vacances d'été</v>
          </cell>
          <cell r="B9">
            <v>41461</v>
          </cell>
          <cell r="C9">
            <v>41520</v>
          </cell>
          <cell r="D9">
            <v>41461</v>
          </cell>
          <cell r="E9">
            <v>41520</v>
          </cell>
          <cell r="F9">
            <v>41461</v>
          </cell>
          <cell r="G9">
            <v>41520</v>
          </cell>
        </row>
        <row r="10">
          <cell r="O10">
            <v>0</v>
          </cell>
        </row>
        <row r="11">
          <cell r="B11">
            <v>426</v>
          </cell>
          <cell r="O11">
            <v>0</v>
          </cell>
        </row>
        <row r="12">
          <cell r="O12">
            <v>0</v>
          </cell>
        </row>
        <row r="13">
          <cell r="O13">
            <v>0</v>
          </cell>
        </row>
        <row r="14">
          <cell r="O14">
            <v>0</v>
          </cell>
        </row>
        <row r="15">
          <cell r="O15">
            <v>0</v>
          </cell>
        </row>
        <row r="16">
          <cell r="O16">
            <v>0</v>
          </cell>
        </row>
        <row r="17">
          <cell r="O17">
            <v>0</v>
          </cell>
        </row>
        <row r="18">
          <cell r="O18">
            <v>0</v>
          </cell>
        </row>
        <row r="19">
          <cell r="O19">
            <v>0</v>
          </cell>
        </row>
        <row r="20">
          <cell r="O20">
            <v>0</v>
          </cell>
        </row>
        <row r="21">
          <cell r="O21">
            <v>0</v>
          </cell>
        </row>
        <row r="22">
          <cell r="O22">
            <v>0</v>
          </cell>
        </row>
        <row r="23">
          <cell r="O23">
            <v>0</v>
          </cell>
        </row>
        <row r="24">
          <cell r="O24">
            <v>0</v>
          </cell>
        </row>
        <row r="25">
          <cell r="O25">
            <v>0</v>
          </cell>
        </row>
        <row r="26">
          <cell r="O26">
            <v>0</v>
          </cell>
        </row>
        <row r="27">
          <cell r="O27">
            <v>0</v>
          </cell>
        </row>
        <row r="28">
          <cell r="O28">
            <v>0</v>
          </cell>
        </row>
        <row r="29">
          <cell r="O29">
            <v>0</v>
          </cell>
        </row>
        <row r="30">
          <cell r="O30">
            <v>0</v>
          </cell>
        </row>
        <row r="31">
          <cell r="O31">
            <v>0</v>
          </cell>
        </row>
        <row r="32">
          <cell r="O32">
            <v>0</v>
          </cell>
        </row>
        <row r="33">
          <cell r="O33">
            <v>0</v>
          </cell>
        </row>
        <row r="34">
          <cell r="O34">
            <v>0</v>
          </cell>
        </row>
        <row r="35">
          <cell r="O35">
            <v>0</v>
          </cell>
        </row>
        <row r="36">
          <cell r="O36">
            <v>0</v>
          </cell>
        </row>
        <row r="37">
          <cell r="O37">
            <v>0</v>
          </cell>
        </row>
        <row r="38">
          <cell r="O38">
            <v>0</v>
          </cell>
        </row>
        <row r="39">
          <cell r="O39">
            <v>0</v>
          </cell>
        </row>
        <row r="40">
          <cell r="O40">
            <v>0</v>
          </cell>
        </row>
        <row r="41">
          <cell r="O41">
            <v>0</v>
          </cell>
        </row>
        <row r="42">
          <cell r="O42">
            <v>0</v>
          </cell>
        </row>
        <row r="43">
          <cell r="O43">
            <v>0</v>
          </cell>
        </row>
        <row r="44">
          <cell r="O44">
            <v>0</v>
          </cell>
        </row>
        <row r="45">
          <cell r="O45">
            <v>0</v>
          </cell>
        </row>
        <row r="46">
          <cell r="O46">
            <v>0</v>
          </cell>
        </row>
        <row r="47">
          <cell r="O47">
            <v>0</v>
          </cell>
        </row>
        <row r="48">
          <cell r="O48">
            <v>0</v>
          </cell>
        </row>
        <row r="49">
          <cell r="O49">
            <v>0</v>
          </cell>
        </row>
        <row r="50">
          <cell r="O50">
            <v>0</v>
          </cell>
        </row>
        <row r="51">
          <cell r="O51">
            <v>0</v>
          </cell>
        </row>
        <row r="52">
          <cell r="O52">
            <v>0</v>
          </cell>
        </row>
        <row r="53">
          <cell r="O53">
            <v>0</v>
          </cell>
        </row>
        <row r="54">
          <cell r="O54">
            <v>0</v>
          </cell>
        </row>
        <row r="55">
          <cell r="O55">
            <v>0</v>
          </cell>
        </row>
        <row r="56">
          <cell r="O56">
            <v>0</v>
          </cell>
        </row>
        <row r="57">
          <cell r="O57">
            <v>0</v>
          </cell>
        </row>
        <row r="58">
          <cell r="O58">
            <v>0</v>
          </cell>
        </row>
        <row r="59">
          <cell r="O59">
            <v>0</v>
          </cell>
        </row>
        <row r="60">
          <cell r="O60">
            <v>0</v>
          </cell>
        </row>
        <row r="61">
          <cell r="O61">
            <v>0</v>
          </cell>
        </row>
        <row r="62">
          <cell r="O62">
            <v>0</v>
          </cell>
        </row>
        <row r="63">
          <cell r="O63">
            <v>0</v>
          </cell>
        </row>
        <row r="64">
          <cell r="O64">
            <v>0</v>
          </cell>
        </row>
        <row r="65">
          <cell r="O65">
            <v>0</v>
          </cell>
        </row>
        <row r="66">
          <cell r="O66">
            <v>0</v>
          </cell>
        </row>
        <row r="67">
          <cell r="O67">
            <v>0</v>
          </cell>
        </row>
        <row r="68">
          <cell r="O68">
            <v>0</v>
          </cell>
        </row>
        <row r="69">
          <cell r="O69">
            <v>0</v>
          </cell>
        </row>
        <row r="70">
          <cell r="O70">
            <v>0</v>
          </cell>
        </row>
        <row r="71">
          <cell r="O71">
            <v>0</v>
          </cell>
        </row>
        <row r="72">
          <cell r="O72">
            <v>0</v>
          </cell>
        </row>
        <row r="73">
          <cell r="O73">
            <v>0</v>
          </cell>
        </row>
        <row r="74">
          <cell r="O74">
            <v>0</v>
          </cell>
        </row>
        <row r="75">
          <cell r="O75">
            <v>0</v>
          </cell>
        </row>
        <row r="76">
          <cell r="O76">
            <v>0</v>
          </cell>
        </row>
        <row r="77">
          <cell r="O77">
            <v>0</v>
          </cell>
        </row>
        <row r="78">
          <cell r="O78">
            <v>0</v>
          </cell>
        </row>
        <row r="79">
          <cell r="O79">
            <v>0</v>
          </cell>
        </row>
        <row r="80">
          <cell r="O80">
            <v>0</v>
          </cell>
        </row>
        <row r="81">
          <cell r="O81">
            <v>0</v>
          </cell>
        </row>
        <row r="82">
          <cell r="O82">
            <v>0</v>
          </cell>
        </row>
        <row r="83">
          <cell r="O83">
            <v>0</v>
          </cell>
        </row>
        <row r="84">
          <cell r="O84">
            <v>0</v>
          </cell>
        </row>
        <row r="85">
          <cell r="O85">
            <v>0</v>
          </cell>
        </row>
        <row r="86">
          <cell r="O86">
            <v>0</v>
          </cell>
        </row>
        <row r="87">
          <cell r="O87">
            <v>0</v>
          </cell>
        </row>
        <row r="88">
          <cell r="O88">
            <v>0</v>
          </cell>
        </row>
        <row r="89">
          <cell r="O89">
            <v>0</v>
          </cell>
        </row>
        <row r="90">
          <cell r="O90">
            <v>0</v>
          </cell>
        </row>
        <row r="91">
          <cell r="O91">
            <v>0</v>
          </cell>
        </row>
        <row r="92">
          <cell r="O92">
            <v>0</v>
          </cell>
        </row>
        <row r="93">
          <cell r="O93">
            <v>0</v>
          </cell>
        </row>
        <row r="94">
          <cell r="O94">
            <v>0</v>
          </cell>
        </row>
        <row r="95">
          <cell r="O95">
            <v>0</v>
          </cell>
        </row>
        <row r="96">
          <cell r="O96">
            <v>0</v>
          </cell>
        </row>
        <row r="97">
          <cell r="O97">
            <v>0</v>
          </cell>
        </row>
        <row r="98">
          <cell r="O98">
            <v>0</v>
          </cell>
        </row>
        <row r="99">
          <cell r="O99">
            <v>0</v>
          </cell>
        </row>
        <row r="100">
          <cell r="O100">
            <v>0</v>
          </cell>
        </row>
        <row r="101">
          <cell r="O101">
            <v>0</v>
          </cell>
        </row>
        <row r="102">
          <cell r="O102">
            <v>0</v>
          </cell>
        </row>
        <row r="103">
          <cell r="O103">
            <v>0</v>
          </cell>
        </row>
        <row r="104">
          <cell r="O104">
            <v>0</v>
          </cell>
        </row>
        <row r="105">
          <cell r="O105">
            <v>0</v>
          </cell>
        </row>
        <row r="106">
          <cell r="O106">
            <v>0</v>
          </cell>
        </row>
        <row r="107">
          <cell r="O107">
            <v>0</v>
          </cell>
        </row>
        <row r="108">
          <cell r="O108">
            <v>0</v>
          </cell>
        </row>
        <row r="109">
          <cell r="O109">
            <v>0</v>
          </cell>
        </row>
        <row r="110">
          <cell r="O110">
            <v>0</v>
          </cell>
        </row>
        <row r="111">
          <cell r="O111">
            <v>0</v>
          </cell>
        </row>
        <row r="112">
          <cell r="O112">
            <v>0</v>
          </cell>
        </row>
        <row r="113">
          <cell r="O113">
            <v>0</v>
          </cell>
        </row>
        <row r="114">
          <cell r="O114">
            <v>0</v>
          </cell>
        </row>
        <row r="115">
          <cell r="O115">
            <v>0</v>
          </cell>
        </row>
        <row r="116">
          <cell r="O116">
            <v>0</v>
          </cell>
        </row>
        <row r="117">
          <cell r="O117">
            <v>0</v>
          </cell>
        </row>
        <row r="118">
          <cell r="O118">
            <v>0</v>
          </cell>
        </row>
        <row r="119">
          <cell r="O119">
            <v>0</v>
          </cell>
        </row>
        <row r="120">
          <cell r="O120">
            <v>0</v>
          </cell>
        </row>
        <row r="121">
          <cell r="O121">
            <v>0</v>
          </cell>
        </row>
        <row r="122">
          <cell r="O122">
            <v>0</v>
          </cell>
        </row>
        <row r="123">
          <cell r="O123">
            <v>0</v>
          </cell>
        </row>
        <row r="124">
          <cell r="O124">
            <v>0</v>
          </cell>
        </row>
        <row r="125">
          <cell r="O125">
            <v>0</v>
          </cell>
        </row>
        <row r="126">
          <cell r="O126">
            <v>0</v>
          </cell>
        </row>
        <row r="127">
          <cell r="O127">
            <v>0</v>
          </cell>
        </row>
        <row r="128">
          <cell r="O128">
            <v>0</v>
          </cell>
        </row>
        <row r="129">
          <cell r="O129">
            <v>0</v>
          </cell>
        </row>
        <row r="130">
          <cell r="O130">
            <v>0</v>
          </cell>
        </row>
        <row r="131">
          <cell r="O131">
            <v>0</v>
          </cell>
        </row>
        <row r="132">
          <cell r="O132">
            <v>0</v>
          </cell>
        </row>
        <row r="133">
          <cell r="O133">
            <v>0</v>
          </cell>
        </row>
        <row r="134">
          <cell r="O134">
            <v>0</v>
          </cell>
        </row>
        <row r="135">
          <cell r="O135">
            <v>0</v>
          </cell>
        </row>
        <row r="136">
          <cell r="O136">
            <v>0</v>
          </cell>
        </row>
        <row r="137">
          <cell r="O137">
            <v>0</v>
          </cell>
        </row>
        <row r="138">
          <cell r="O138">
            <v>0</v>
          </cell>
        </row>
        <row r="139">
          <cell r="O139">
            <v>0</v>
          </cell>
        </row>
        <row r="140">
          <cell r="O140">
            <v>0</v>
          </cell>
        </row>
        <row r="141">
          <cell r="O141">
            <v>0</v>
          </cell>
        </row>
        <row r="142">
          <cell r="O142">
            <v>0</v>
          </cell>
        </row>
        <row r="143">
          <cell r="O143">
            <v>0</v>
          </cell>
        </row>
        <row r="144">
          <cell r="O144">
            <v>0</v>
          </cell>
        </row>
        <row r="145">
          <cell r="O145">
            <v>0</v>
          </cell>
        </row>
        <row r="146">
          <cell r="O146">
            <v>0</v>
          </cell>
        </row>
        <row r="147">
          <cell r="O147">
            <v>0</v>
          </cell>
        </row>
        <row r="148">
          <cell r="O148">
            <v>0</v>
          </cell>
        </row>
        <row r="149">
          <cell r="O149">
            <v>0</v>
          </cell>
        </row>
        <row r="150">
          <cell r="O150">
            <v>0</v>
          </cell>
        </row>
        <row r="151">
          <cell r="O151">
            <v>0</v>
          </cell>
        </row>
        <row r="152">
          <cell r="O152">
            <v>0</v>
          </cell>
        </row>
        <row r="153">
          <cell r="O153">
            <v>0</v>
          </cell>
        </row>
        <row r="154">
          <cell r="O154">
            <v>0</v>
          </cell>
        </row>
        <row r="155">
          <cell r="O155">
            <v>0</v>
          </cell>
        </row>
        <row r="156">
          <cell r="O156">
            <v>0</v>
          </cell>
        </row>
        <row r="157">
          <cell r="O157">
            <v>0</v>
          </cell>
        </row>
        <row r="158">
          <cell r="O158">
            <v>0</v>
          </cell>
        </row>
        <row r="159">
          <cell r="O159">
            <v>0</v>
          </cell>
        </row>
        <row r="160">
          <cell r="O160">
            <v>0</v>
          </cell>
        </row>
        <row r="161">
          <cell r="O161">
            <v>0</v>
          </cell>
        </row>
        <row r="162">
          <cell r="O162">
            <v>0</v>
          </cell>
        </row>
        <row r="163">
          <cell r="O163">
            <v>0</v>
          </cell>
        </row>
        <row r="164">
          <cell r="O164">
            <v>0</v>
          </cell>
        </row>
        <row r="165">
          <cell r="O165">
            <v>0</v>
          </cell>
        </row>
        <row r="166">
          <cell r="O166">
            <v>0</v>
          </cell>
        </row>
        <row r="167">
          <cell r="O167">
            <v>0</v>
          </cell>
        </row>
        <row r="168">
          <cell r="O168">
            <v>0</v>
          </cell>
        </row>
        <row r="169">
          <cell r="O169">
            <v>0</v>
          </cell>
        </row>
        <row r="170">
          <cell r="O170">
            <v>0</v>
          </cell>
        </row>
        <row r="171">
          <cell r="O171">
            <v>0</v>
          </cell>
        </row>
        <row r="172">
          <cell r="O172">
            <v>0</v>
          </cell>
        </row>
        <row r="173">
          <cell r="O173">
            <v>0</v>
          </cell>
        </row>
        <row r="174">
          <cell r="O174">
            <v>0</v>
          </cell>
        </row>
        <row r="175">
          <cell r="O175">
            <v>0</v>
          </cell>
        </row>
        <row r="176">
          <cell r="O176">
            <v>0</v>
          </cell>
        </row>
        <row r="177">
          <cell r="O177">
            <v>0</v>
          </cell>
        </row>
        <row r="178">
          <cell r="O178">
            <v>0</v>
          </cell>
        </row>
        <row r="179">
          <cell r="O179">
            <v>0</v>
          </cell>
        </row>
        <row r="180">
          <cell r="O180">
            <v>0</v>
          </cell>
        </row>
        <row r="181">
          <cell r="O181">
            <v>0</v>
          </cell>
        </row>
        <row r="182">
          <cell r="O182">
            <v>0</v>
          </cell>
        </row>
        <row r="183">
          <cell r="O183">
            <v>0</v>
          </cell>
        </row>
        <row r="184">
          <cell r="O184">
            <v>0</v>
          </cell>
        </row>
        <row r="185">
          <cell r="O185">
            <v>0</v>
          </cell>
        </row>
        <row r="186">
          <cell r="O186">
            <v>0</v>
          </cell>
        </row>
        <row r="187">
          <cell r="O187">
            <v>0</v>
          </cell>
        </row>
        <row r="188">
          <cell r="O188">
            <v>0</v>
          </cell>
        </row>
        <row r="189">
          <cell r="O189">
            <v>0</v>
          </cell>
        </row>
        <row r="190">
          <cell r="O190">
            <v>0</v>
          </cell>
        </row>
        <row r="191">
          <cell r="O191">
            <v>0</v>
          </cell>
        </row>
        <row r="192">
          <cell r="O192">
            <v>0</v>
          </cell>
        </row>
        <row r="193">
          <cell r="O193">
            <v>0</v>
          </cell>
        </row>
        <row r="194">
          <cell r="O194">
            <v>0</v>
          </cell>
        </row>
        <row r="195">
          <cell r="O195">
            <v>0</v>
          </cell>
        </row>
        <row r="196">
          <cell r="O196">
            <v>0</v>
          </cell>
        </row>
        <row r="197">
          <cell r="O197">
            <v>0</v>
          </cell>
        </row>
        <row r="198">
          <cell r="O198">
            <v>0</v>
          </cell>
        </row>
        <row r="199">
          <cell r="O199">
            <v>0</v>
          </cell>
        </row>
        <row r="200">
          <cell r="O200">
            <v>0</v>
          </cell>
        </row>
        <row r="201">
          <cell r="O201">
            <v>0</v>
          </cell>
        </row>
        <row r="202">
          <cell r="O202">
            <v>0</v>
          </cell>
        </row>
        <row r="203">
          <cell r="O203">
            <v>0</v>
          </cell>
        </row>
        <row r="204">
          <cell r="O204">
            <v>0</v>
          </cell>
        </row>
        <row r="205">
          <cell r="O205">
            <v>0</v>
          </cell>
        </row>
        <row r="206">
          <cell r="O206">
            <v>0</v>
          </cell>
        </row>
        <row r="207">
          <cell r="O207">
            <v>0</v>
          </cell>
        </row>
        <row r="208">
          <cell r="O208">
            <v>0</v>
          </cell>
        </row>
        <row r="209">
          <cell r="O209">
            <v>0</v>
          </cell>
        </row>
        <row r="210">
          <cell r="O210">
            <v>0</v>
          </cell>
        </row>
        <row r="211">
          <cell r="O211">
            <v>0</v>
          </cell>
        </row>
        <row r="212">
          <cell r="O212">
            <v>0</v>
          </cell>
        </row>
        <row r="213">
          <cell r="O213">
            <v>0</v>
          </cell>
        </row>
        <row r="214">
          <cell r="O214">
            <v>0</v>
          </cell>
        </row>
        <row r="215">
          <cell r="O215">
            <v>0</v>
          </cell>
        </row>
        <row r="216">
          <cell r="O216">
            <v>0</v>
          </cell>
        </row>
        <row r="217">
          <cell r="O217">
            <v>0</v>
          </cell>
        </row>
        <row r="218">
          <cell r="O218">
            <v>0</v>
          </cell>
        </row>
        <row r="219">
          <cell r="O219">
            <v>0</v>
          </cell>
        </row>
        <row r="220">
          <cell r="O220">
            <v>0</v>
          </cell>
        </row>
        <row r="221">
          <cell r="O221">
            <v>0</v>
          </cell>
        </row>
        <row r="222">
          <cell r="O222">
            <v>0</v>
          </cell>
        </row>
        <row r="223">
          <cell r="O223">
            <v>0</v>
          </cell>
        </row>
        <row r="224">
          <cell r="O224">
            <v>0</v>
          </cell>
        </row>
        <row r="225">
          <cell r="O225">
            <v>0</v>
          </cell>
        </row>
        <row r="226">
          <cell r="O226">
            <v>0</v>
          </cell>
        </row>
        <row r="227">
          <cell r="O227">
            <v>0</v>
          </cell>
        </row>
        <row r="228">
          <cell r="O228">
            <v>0</v>
          </cell>
        </row>
        <row r="229">
          <cell r="O229">
            <v>0</v>
          </cell>
        </row>
        <row r="230">
          <cell r="O230">
            <v>0</v>
          </cell>
        </row>
        <row r="231">
          <cell r="O231">
            <v>0</v>
          </cell>
        </row>
        <row r="232">
          <cell r="O232">
            <v>0</v>
          </cell>
        </row>
        <row r="233">
          <cell r="O233">
            <v>0</v>
          </cell>
        </row>
        <row r="234">
          <cell r="O234">
            <v>0</v>
          </cell>
        </row>
        <row r="235">
          <cell r="O235">
            <v>0</v>
          </cell>
        </row>
        <row r="236">
          <cell r="O236">
            <v>0</v>
          </cell>
        </row>
        <row r="237">
          <cell r="O237">
            <v>0</v>
          </cell>
        </row>
        <row r="238">
          <cell r="O238">
            <v>0</v>
          </cell>
        </row>
        <row r="239">
          <cell r="O239">
            <v>0</v>
          </cell>
        </row>
        <row r="240">
          <cell r="O240">
            <v>0</v>
          </cell>
        </row>
        <row r="241">
          <cell r="O241">
            <v>0</v>
          </cell>
        </row>
        <row r="242">
          <cell r="O242">
            <v>0</v>
          </cell>
        </row>
        <row r="243">
          <cell r="O243">
            <v>0</v>
          </cell>
        </row>
        <row r="244">
          <cell r="O244">
            <v>0</v>
          </cell>
        </row>
        <row r="245">
          <cell r="O245">
            <v>0</v>
          </cell>
        </row>
        <row r="246">
          <cell r="O246">
            <v>0</v>
          </cell>
        </row>
        <row r="247">
          <cell r="O247">
            <v>0</v>
          </cell>
        </row>
        <row r="248">
          <cell r="O248">
            <v>0</v>
          </cell>
        </row>
        <row r="249">
          <cell r="O249">
            <v>0</v>
          </cell>
        </row>
        <row r="250">
          <cell r="O250">
            <v>0</v>
          </cell>
        </row>
        <row r="251">
          <cell r="O251">
            <v>0</v>
          </cell>
        </row>
        <row r="252">
          <cell r="O252">
            <v>0</v>
          </cell>
        </row>
        <row r="253">
          <cell r="O253">
            <v>0</v>
          </cell>
        </row>
        <row r="254">
          <cell r="O254">
            <v>0</v>
          </cell>
        </row>
        <row r="255">
          <cell r="O255">
            <v>0</v>
          </cell>
        </row>
        <row r="256">
          <cell r="O256">
            <v>0</v>
          </cell>
        </row>
        <row r="257">
          <cell r="O257">
            <v>0</v>
          </cell>
        </row>
        <row r="258">
          <cell r="O258">
            <v>0</v>
          </cell>
        </row>
        <row r="259">
          <cell r="O259">
            <v>0</v>
          </cell>
        </row>
        <row r="260">
          <cell r="O260">
            <v>0</v>
          </cell>
        </row>
        <row r="261">
          <cell r="O261">
            <v>0</v>
          </cell>
        </row>
        <row r="262">
          <cell r="O262">
            <v>0</v>
          </cell>
        </row>
        <row r="263">
          <cell r="O263">
            <v>0</v>
          </cell>
        </row>
        <row r="264">
          <cell r="O264">
            <v>0</v>
          </cell>
        </row>
        <row r="265">
          <cell r="O265">
            <v>0</v>
          </cell>
        </row>
        <row r="266">
          <cell r="O266">
            <v>0</v>
          </cell>
        </row>
        <row r="267">
          <cell r="O267">
            <v>0</v>
          </cell>
        </row>
        <row r="268">
          <cell r="O268">
            <v>0</v>
          </cell>
        </row>
        <row r="269">
          <cell r="O269">
            <v>0</v>
          </cell>
        </row>
        <row r="270">
          <cell r="O270">
            <v>0</v>
          </cell>
        </row>
        <row r="271">
          <cell r="O271">
            <v>0</v>
          </cell>
        </row>
        <row r="272">
          <cell r="O272">
            <v>0</v>
          </cell>
        </row>
        <row r="273">
          <cell r="O273">
            <v>0</v>
          </cell>
        </row>
        <row r="274">
          <cell r="O274">
            <v>0</v>
          </cell>
        </row>
        <row r="275">
          <cell r="O275">
            <v>0</v>
          </cell>
        </row>
        <row r="276">
          <cell r="O276">
            <v>0</v>
          </cell>
        </row>
        <row r="277">
          <cell r="O277">
            <v>0</v>
          </cell>
        </row>
        <row r="278">
          <cell r="O278">
            <v>0</v>
          </cell>
        </row>
        <row r="279">
          <cell r="O279">
            <v>0</v>
          </cell>
        </row>
        <row r="280">
          <cell r="O280">
            <v>0</v>
          </cell>
        </row>
        <row r="281">
          <cell r="O281">
            <v>0</v>
          </cell>
        </row>
        <row r="282">
          <cell r="O282">
            <v>0</v>
          </cell>
        </row>
        <row r="283">
          <cell r="O283">
            <v>0</v>
          </cell>
        </row>
        <row r="284">
          <cell r="O284">
            <v>0</v>
          </cell>
        </row>
        <row r="285">
          <cell r="O285">
            <v>0</v>
          </cell>
        </row>
        <row r="286">
          <cell r="O286">
            <v>0</v>
          </cell>
        </row>
        <row r="287">
          <cell r="O287">
            <v>0</v>
          </cell>
        </row>
        <row r="288">
          <cell r="O288">
            <v>0</v>
          </cell>
        </row>
        <row r="289">
          <cell r="O289">
            <v>0</v>
          </cell>
        </row>
        <row r="290">
          <cell r="O290">
            <v>0</v>
          </cell>
        </row>
        <row r="291">
          <cell r="O291">
            <v>0</v>
          </cell>
        </row>
        <row r="292">
          <cell r="O292">
            <v>0</v>
          </cell>
        </row>
        <row r="293">
          <cell r="O293">
            <v>0</v>
          </cell>
        </row>
        <row r="294">
          <cell r="O294">
            <v>0</v>
          </cell>
        </row>
        <row r="295">
          <cell r="O295">
            <v>0</v>
          </cell>
        </row>
        <row r="296">
          <cell r="O296">
            <v>0</v>
          </cell>
        </row>
        <row r="297">
          <cell r="O297">
            <v>0</v>
          </cell>
        </row>
        <row r="298">
          <cell r="O298">
            <v>0</v>
          </cell>
        </row>
        <row r="299">
          <cell r="O299">
            <v>0</v>
          </cell>
        </row>
        <row r="300">
          <cell r="O300">
            <v>0</v>
          </cell>
        </row>
        <row r="301">
          <cell r="O301">
            <v>0</v>
          </cell>
        </row>
        <row r="302">
          <cell r="O302">
            <v>0</v>
          </cell>
        </row>
        <row r="303">
          <cell r="O303">
            <v>0</v>
          </cell>
        </row>
        <row r="304">
          <cell r="O304">
            <v>0</v>
          </cell>
        </row>
        <row r="305">
          <cell r="O305">
            <v>0</v>
          </cell>
        </row>
        <row r="306">
          <cell r="O306">
            <v>0</v>
          </cell>
        </row>
        <row r="307">
          <cell r="O307">
            <v>0</v>
          </cell>
        </row>
        <row r="308">
          <cell r="O308">
            <v>0</v>
          </cell>
        </row>
        <row r="309">
          <cell r="O309">
            <v>0</v>
          </cell>
        </row>
        <row r="310">
          <cell r="O310">
            <v>0</v>
          </cell>
        </row>
        <row r="311">
          <cell r="O311">
            <v>0</v>
          </cell>
        </row>
        <row r="312">
          <cell r="O312">
            <v>0</v>
          </cell>
        </row>
        <row r="313">
          <cell r="O313">
            <v>0</v>
          </cell>
        </row>
        <row r="314">
          <cell r="O314">
            <v>0</v>
          </cell>
        </row>
        <row r="315">
          <cell r="O315">
            <v>0</v>
          </cell>
        </row>
        <row r="316">
          <cell r="O316">
            <v>0</v>
          </cell>
        </row>
        <row r="317">
          <cell r="O317">
            <v>0</v>
          </cell>
        </row>
        <row r="318">
          <cell r="O318">
            <v>0</v>
          </cell>
        </row>
        <row r="319">
          <cell r="O319">
            <v>0</v>
          </cell>
        </row>
        <row r="320">
          <cell r="O320">
            <v>0</v>
          </cell>
        </row>
        <row r="321">
          <cell r="O321">
            <v>0</v>
          </cell>
        </row>
        <row r="322">
          <cell r="O322">
            <v>0</v>
          </cell>
        </row>
        <row r="323">
          <cell r="O323">
            <v>0</v>
          </cell>
        </row>
        <row r="324">
          <cell r="O324">
            <v>0</v>
          </cell>
        </row>
        <row r="325">
          <cell r="O325">
            <v>0</v>
          </cell>
        </row>
        <row r="326">
          <cell r="O326">
            <v>0</v>
          </cell>
        </row>
        <row r="327">
          <cell r="O327">
            <v>0</v>
          </cell>
        </row>
        <row r="328">
          <cell r="O328">
            <v>0</v>
          </cell>
        </row>
        <row r="329">
          <cell r="O329">
            <v>0</v>
          </cell>
        </row>
        <row r="330">
          <cell r="O330">
            <v>0</v>
          </cell>
        </row>
        <row r="331">
          <cell r="O331">
            <v>0</v>
          </cell>
        </row>
        <row r="332">
          <cell r="O332">
            <v>0</v>
          </cell>
        </row>
        <row r="333">
          <cell r="O333">
            <v>0</v>
          </cell>
        </row>
        <row r="334">
          <cell r="O334">
            <v>0</v>
          </cell>
        </row>
        <row r="335">
          <cell r="O335">
            <v>0</v>
          </cell>
        </row>
        <row r="336">
          <cell r="O336">
            <v>0</v>
          </cell>
        </row>
        <row r="337">
          <cell r="O337">
            <v>0</v>
          </cell>
        </row>
        <row r="338">
          <cell r="O338">
            <v>0</v>
          </cell>
        </row>
        <row r="339">
          <cell r="O339">
            <v>0</v>
          </cell>
        </row>
        <row r="340">
          <cell r="O340">
            <v>0</v>
          </cell>
        </row>
        <row r="341">
          <cell r="O341">
            <v>0</v>
          </cell>
        </row>
        <row r="342">
          <cell r="O342">
            <v>0</v>
          </cell>
        </row>
        <row r="343">
          <cell r="O343">
            <v>0</v>
          </cell>
        </row>
        <row r="344">
          <cell r="O344">
            <v>0</v>
          </cell>
        </row>
        <row r="345">
          <cell r="O345">
            <v>0</v>
          </cell>
        </row>
        <row r="346">
          <cell r="O346">
            <v>0</v>
          </cell>
        </row>
        <row r="347">
          <cell r="O347">
            <v>0</v>
          </cell>
        </row>
        <row r="348">
          <cell r="O348">
            <v>0</v>
          </cell>
        </row>
        <row r="349">
          <cell r="O349">
            <v>0</v>
          </cell>
        </row>
        <row r="350">
          <cell r="O350">
            <v>0</v>
          </cell>
        </row>
        <row r="351">
          <cell r="O351">
            <v>0</v>
          </cell>
        </row>
        <row r="352">
          <cell r="O352">
            <v>0</v>
          </cell>
        </row>
        <row r="353">
          <cell r="O353">
            <v>0</v>
          </cell>
        </row>
        <row r="354">
          <cell r="O354">
            <v>0</v>
          </cell>
        </row>
        <row r="355">
          <cell r="O355">
            <v>0</v>
          </cell>
        </row>
        <row r="356">
          <cell r="O356">
            <v>0</v>
          </cell>
        </row>
        <row r="357">
          <cell r="O357">
            <v>0</v>
          </cell>
        </row>
        <row r="358">
          <cell r="O358">
            <v>0</v>
          </cell>
        </row>
        <row r="359">
          <cell r="O359">
            <v>0</v>
          </cell>
        </row>
        <row r="360">
          <cell r="O360">
            <v>0</v>
          </cell>
        </row>
        <row r="361">
          <cell r="O361">
            <v>0</v>
          </cell>
        </row>
        <row r="362">
          <cell r="O362">
            <v>0</v>
          </cell>
        </row>
        <row r="363">
          <cell r="O363">
            <v>0</v>
          </cell>
        </row>
        <row r="364">
          <cell r="O364">
            <v>0</v>
          </cell>
        </row>
        <row r="365">
          <cell r="O365">
            <v>0</v>
          </cell>
        </row>
        <row r="366">
          <cell r="O366">
            <v>0</v>
          </cell>
        </row>
        <row r="367">
          <cell r="O367">
            <v>0</v>
          </cell>
        </row>
        <row r="368">
          <cell r="O368">
            <v>0</v>
          </cell>
        </row>
        <row r="369">
          <cell r="O369">
            <v>0</v>
          </cell>
        </row>
        <row r="370">
          <cell r="O370">
            <v>0</v>
          </cell>
        </row>
        <row r="371">
          <cell r="O371">
            <v>0</v>
          </cell>
        </row>
        <row r="372">
          <cell r="O372">
            <v>0</v>
          </cell>
        </row>
        <row r="373">
          <cell r="O373">
            <v>0</v>
          </cell>
        </row>
        <row r="374">
          <cell r="O374">
            <v>0</v>
          </cell>
        </row>
        <row r="375">
          <cell r="O375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iskAssessmentCriteria"/>
      <sheetName val="RiskAssessment"/>
      <sheetName val="jours feries"/>
      <sheetName val="Save For Merge"/>
      <sheetName val="config"/>
      <sheetName val="Coverage"/>
      <sheetName val="Capacity"/>
      <sheetName val="Baseline"/>
      <sheetName val="Delivered TCD"/>
      <sheetName val="TCD Delivrables"/>
      <sheetName val="TCD Monthly PV"/>
      <sheetName val="TCD Planning"/>
      <sheetName val="CEVM2010"/>
      <sheetName val="EVM 2010"/>
      <sheetName val="Deliverables"/>
      <sheetName val="OTD2010"/>
      <sheetName val="Delivered 2010"/>
      <sheetName val="OTD2011"/>
      <sheetName val="Delivered 2011"/>
      <sheetName val="OTD2012"/>
      <sheetName val="Delivered 2012"/>
      <sheetName val="MPV2010"/>
      <sheetName val="Monthly PV 2010"/>
      <sheetName val="MPV2011"/>
      <sheetName val="Monthly PV 2011"/>
      <sheetName val="MPV2012"/>
      <sheetName val="Monthly PV 2012"/>
      <sheetName val="CEVM2011"/>
      <sheetName val="EVM 2011"/>
      <sheetName val="CEVM2012"/>
      <sheetName val="EVM 2012"/>
    </sheetNames>
    <sheetDataSet>
      <sheetData sheetId="0"/>
      <sheetData sheetId="1"/>
      <sheetData sheetId="2"/>
      <sheetData sheetId="3"/>
      <sheetData sheetId="4">
        <row r="2">
          <cell r="A2">
            <v>2010</v>
          </cell>
        </row>
        <row r="3">
          <cell r="A3">
            <v>2011</v>
          </cell>
        </row>
        <row r="4">
          <cell r="A4">
            <v>2012</v>
          </cell>
        </row>
        <row r="5">
          <cell r="A5">
            <v>2013</v>
          </cell>
        </row>
        <row r="6">
          <cell r="A6">
            <v>2014</v>
          </cell>
        </row>
        <row r="11">
          <cell r="A11" t="str">
            <v>WP</v>
          </cell>
          <cell r="C11" t="str">
            <v>Sure</v>
          </cell>
        </row>
        <row r="12">
          <cell r="A12" t="str">
            <v>DOC</v>
          </cell>
          <cell r="C12" t="str">
            <v>Probable</v>
          </cell>
        </row>
        <row r="13">
          <cell r="A13" t="str">
            <v>DR</v>
          </cell>
        </row>
        <row r="14">
          <cell r="A14" t="str">
            <v>QD</v>
          </cell>
        </row>
        <row r="15">
          <cell r="A15" t="str">
            <v>HW</v>
          </cell>
        </row>
        <row r="16">
          <cell r="A16" t="str">
            <v>SW</v>
          </cell>
        </row>
        <row r="17">
          <cell r="A17" t="str">
            <v>MS</v>
          </cell>
        </row>
        <row r="18">
          <cell r="A18" t="str">
            <v>RVW</v>
          </cell>
        </row>
        <row r="24">
          <cell r="A24" t="str">
            <v>ETM</v>
          </cell>
        </row>
        <row r="25">
          <cell r="A25" t="str">
            <v>Subcontractor</v>
          </cell>
        </row>
        <row r="26">
          <cell r="A26" t="str">
            <v>Suppliers</v>
          </cell>
        </row>
        <row r="27">
          <cell r="A27" t="str">
            <v>Counterparts</v>
          </cell>
        </row>
      </sheetData>
      <sheetData sheetId="5"/>
      <sheetData sheetId="6"/>
      <sheetData sheetId="7">
        <row r="2">
          <cell r="H2">
            <v>40939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age"/>
      <sheetName val="Feuil1"/>
      <sheetName val="Feuil2"/>
    </sheetNames>
    <sheetDataSet>
      <sheetData sheetId="0"/>
      <sheetData sheetId="1">
        <row r="8">
          <cell r="C8">
            <v>40203</v>
          </cell>
          <cell r="E8" t="str">
            <v>Design</v>
          </cell>
          <cell r="K8">
            <v>40179</v>
          </cell>
        </row>
        <row r="9">
          <cell r="C9">
            <v>40238</v>
          </cell>
          <cell r="E9" t="str">
            <v>Design</v>
          </cell>
          <cell r="K9">
            <v>40210</v>
          </cell>
        </row>
        <row r="10">
          <cell r="C10">
            <v>40298</v>
          </cell>
          <cell r="E10" t="str">
            <v>Stress</v>
          </cell>
          <cell r="K10">
            <v>40238</v>
          </cell>
        </row>
        <row r="11">
          <cell r="C11">
            <v>40359</v>
          </cell>
          <cell r="E11" t="str">
            <v>Design</v>
          </cell>
          <cell r="K11">
            <v>40298</v>
          </cell>
        </row>
        <row r="13">
          <cell r="C13">
            <v>40192</v>
          </cell>
          <cell r="K13">
            <v>40179</v>
          </cell>
        </row>
        <row r="14">
          <cell r="C14">
            <v>40283</v>
          </cell>
          <cell r="K14">
            <v>40269</v>
          </cell>
        </row>
        <row r="15">
          <cell r="C15">
            <v>40283</v>
          </cell>
          <cell r="K15">
            <v>40269</v>
          </cell>
        </row>
        <row r="16">
          <cell r="C16">
            <v>40283</v>
          </cell>
          <cell r="K16">
            <v>40269</v>
          </cell>
        </row>
        <row r="17">
          <cell r="C17">
            <v>40283</v>
          </cell>
          <cell r="K17">
            <v>40269</v>
          </cell>
        </row>
        <row r="18">
          <cell r="C18">
            <v>40352</v>
          </cell>
          <cell r="K18">
            <v>40283</v>
          </cell>
        </row>
        <row r="19">
          <cell r="C19">
            <v>40352</v>
          </cell>
          <cell r="K19">
            <v>40283</v>
          </cell>
        </row>
        <row r="21">
          <cell r="C21">
            <v>41274</v>
          </cell>
          <cell r="E21" t="str">
            <v>Design</v>
          </cell>
          <cell r="K21">
            <v>40939</v>
          </cell>
        </row>
        <row r="22">
          <cell r="C22">
            <v>40939</v>
          </cell>
          <cell r="E22" t="str">
            <v>Design</v>
          </cell>
          <cell r="K22">
            <v>40909</v>
          </cell>
        </row>
        <row r="23">
          <cell r="C23">
            <v>41274</v>
          </cell>
          <cell r="E23" t="str">
            <v>Stress</v>
          </cell>
          <cell r="K23">
            <v>40939</v>
          </cell>
        </row>
        <row r="24">
          <cell r="C24">
            <v>40939</v>
          </cell>
          <cell r="E24" t="str">
            <v>Stress</v>
          </cell>
          <cell r="K24">
            <v>40179</v>
          </cell>
        </row>
        <row r="26">
          <cell r="C26">
            <v>41274</v>
          </cell>
          <cell r="K26">
            <v>40939</v>
          </cell>
        </row>
        <row r="27">
          <cell r="C27">
            <v>40939</v>
          </cell>
          <cell r="K27">
            <v>40179</v>
          </cell>
        </row>
        <row r="28">
          <cell r="C28">
            <v>40334</v>
          </cell>
          <cell r="K28">
            <v>40214</v>
          </cell>
        </row>
        <row r="29">
          <cell r="C29">
            <v>40245</v>
          </cell>
          <cell r="K29">
            <v>40245</v>
          </cell>
        </row>
        <row r="30">
          <cell r="C30">
            <v>40312</v>
          </cell>
          <cell r="K30">
            <v>40192</v>
          </cell>
        </row>
        <row r="31">
          <cell r="C31">
            <v>40451</v>
          </cell>
          <cell r="K31">
            <v>40312</v>
          </cell>
        </row>
        <row r="33">
          <cell r="C33">
            <v>41025</v>
          </cell>
          <cell r="K33">
            <v>40909</v>
          </cell>
        </row>
        <row r="34">
          <cell r="C34">
            <v>40959</v>
          </cell>
          <cell r="K34">
            <v>40923</v>
          </cell>
        </row>
        <row r="35">
          <cell r="C35">
            <v>41004</v>
          </cell>
          <cell r="K35">
            <v>40923</v>
          </cell>
        </row>
        <row r="38">
          <cell r="C38">
            <v>40786</v>
          </cell>
          <cell r="K38">
            <v>40544</v>
          </cell>
        </row>
        <row r="39">
          <cell r="C39">
            <v>40599</v>
          </cell>
          <cell r="K39">
            <v>40544</v>
          </cell>
        </row>
        <row r="40">
          <cell r="C40">
            <v>40602</v>
          </cell>
          <cell r="K40">
            <v>40544</v>
          </cell>
        </row>
        <row r="41">
          <cell r="C41">
            <v>40683</v>
          </cell>
          <cell r="K41">
            <v>40622</v>
          </cell>
        </row>
        <row r="42">
          <cell r="C42">
            <v>40786</v>
          </cell>
          <cell r="K42">
            <v>40683</v>
          </cell>
        </row>
        <row r="45">
          <cell r="C45">
            <v>40203</v>
          </cell>
          <cell r="E45" t="str">
            <v>Design</v>
          </cell>
          <cell r="K45">
            <v>40179</v>
          </cell>
        </row>
        <row r="46">
          <cell r="C46">
            <v>40238</v>
          </cell>
          <cell r="E46" t="str">
            <v>Design</v>
          </cell>
          <cell r="K46">
            <v>40210</v>
          </cell>
        </row>
        <row r="47">
          <cell r="C47">
            <v>40298</v>
          </cell>
          <cell r="E47" t="str">
            <v>Stress</v>
          </cell>
          <cell r="K47">
            <v>40238</v>
          </cell>
        </row>
        <row r="48">
          <cell r="C48">
            <v>40359</v>
          </cell>
          <cell r="E48" t="str">
            <v>Design</v>
          </cell>
          <cell r="K48">
            <v>40298</v>
          </cell>
        </row>
        <row r="50">
          <cell r="C50">
            <v>40262</v>
          </cell>
          <cell r="E50" t="str">
            <v>Design</v>
          </cell>
          <cell r="K50">
            <v>40183</v>
          </cell>
        </row>
        <row r="51">
          <cell r="C51">
            <v>40229</v>
          </cell>
          <cell r="E51" t="str">
            <v>Design</v>
          </cell>
          <cell r="K51">
            <v>40183</v>
          </cell>
        </row>
        <row r="52">
          <cell r="C52">
            <v>40939</v>
          </cell>
          <cell r="K52">
            <v>40574</v>
          </cell>
        </row>
        <row r="53">
          <cell r="C53">
            <v>40502</v>
          </cell>
        </row>
        <row r="55">
          <cell r="C55">
            <v>40262</v>
          </cell>
          <cell r="E55" t="str">
            <v>Design</v>
          </cell>
          <cell r="K55">
            <v>40183</v>
          </cell>
        </row>
        <row r="56">
          <cell r="C56">
            <v>40229</v>
          </cell>
          <cell r="E56" t="str">
            <v>Design</v>
          </cell>
          <cell r="K56">
            <v>40183</v>
          </cell>
        </row>
        <row r="57">
          <cell r="C57">
            <v>40939</v>
          </cell>
          <cell r="E57" t="str">
            <v>Stress</v>
          </cell>
          <cell r="K57">
            <v>40571</v>
          </cell>
        </row>
        <row r="59">
          <cell r="C59">
            <v>40939</v>
          </cell>
          <cell r="K59">
            <v>41238</v>
          </cell>
        </row>
        <row r="60">
          <cell r="C60">
            <v>40941</v>
          </cell>
        </row>
        <row r="61">
          <cell r="C61">
            <v>41234</v>
          </cell>
        </row>
      </sheetData>
      <sheetData sheetId="2">
        <row r="2">
          <cell r="A2">
            <v>2010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hyperlink" Target="http://sma3063/arm?area=risk&amp;id=27030&amp;inst=1&amp;ba=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A198"/>
  <sheetViews>
    <sheetView zoomScale="80" zoomScaleNormal="80" workbookViewId="0">
      <selection activeCell="C1" sqref="C1"/>
    </sheetView>
  </sheetViews>
  <sheetFormatPr baseColWidth="10" defaultRowHeight="14.25" x14ac:dyDescent="0.2"/>
  <cols>
    <col min="1" max="1" width="12.75" style="15" bestFit="1" customWidth="1"/>
    <col min="2" max="2" width="9.5" style="16" bestFit="1" customWidth="1"/>
    <col min="3" max="11" width="9.5" style="17" bestFit="1" customWidth="1"/>
    <col min="12" max="12" width="10.75" style="17" bestFit="1" customWidth="1"/>
    <col min="13" max="13" width="9.5" style="17" bestFit="1" customWidth="1"/>
    <col min="14" max="14" width="9.5" style="16" bestFit="1" customWidth="1"/>
    <col min="15" max="23" width="9.5" style="17" bestFit="1" customWidth="1"/>
    <col min="24" max="24" width="10.75" style="17" bestFit="1" customWidth="1"/>
    <col min="25" max="25" width="9.5" style="17" bestFit="1" customWidth="1"/>
    <col min="26" max="26" width="9.875" bestFit="1" customWidth="1"/>
  </cols>
  <sheetData>
    <row r="1" spans="1:27" x14ac:dyDescent="0.2">
      <c r="A1" s="1"/>
      <c r="B1" s="2"/>
      <c r="C1" s="3" t="str">
        <f>IF(AND([3]Feuil1!$K6&lt;&gt;"",[3]Feuil1!$C6&lt;&gt;"",[3]Feuil1!$K6&lt;=[3]Feuil1!$C6,YEAR([3]Feuil1!$K6)&lt;=YEAR(MIN([3]Feuil1!$K$6:'[3]Feuil1'!$K$999)),YEAR([3]Feuil1!$C6)&gt;=YEAR(MIN([3]Feuil1!$K$6:'[3]Feuil1'!$K$999))),IF(YEAR([3]Feuil1!$C6)&gt;YEAR(MIN([3]Feuil1!$K$6:'[3]Feuil1'!$K$999)),DATE(YEAR(MIN([3]Feuil1!$K$6:'[3]Feuil1'!$K$999)),1,31),IF(YEAR([3]Feuil1!$C6)&lt;YEAR(MIN([3]Feuil1!$K$6:'[3]Feuil1'!$K$999)),"",IF(MONTH([3]Feuil1!$C6)=1,[3]Feuil1!$C6,IF(AND(MONTH([3]Feuil1!$C6)&gt;1,MONTH([3]Feuil1!$K6)&lt;=1),DATE(YEAR(MIN([3]Feuil1!$K$6:'[3]Feuil1'!$K$999)),1,31),"") ))),"")</f>
        <v/>
      </c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7" x14ac:dyDescent="0.2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7" ht="15" thickBot="1" x14ac:dyDescent="0.25">
      <c r="A3" s="1"/>
      <c r="B3" s="103" t="str">
        <f xml:space="preserve"> "PV " &amp;YEAR(MIN([3]Feuil1!$K6:$K999))</f>
        <v>PV 2010</v>
      </c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</row>
    <row r="4" spans="1:27" ht="15" thickBot="1" x14ac:dyDescent="0.25">
      <c r="A4" s="5"/>
      <c r="B4" s="105" t="str">
        <f>"PV start Month coverage " &amp;YEAR(MIN([3]Feuil1!$K6:$K999))</f>
        <v>PV start Month coverage 2010</v>
      </c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7"/>
      <c r="N4" s="105" t="str">
        <f>"PV end Month coverage " &amp;YEAR(MIN([3]Feuil1!$K6:'[3]Feuil1'!$K999))</f>
        <v>PV end Month coverage 2010</v>
      </c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8"/>
      <c r="Z4" s="6"/>
      <c r="AA4" s="6"/>
    </row>
    <row r="5" spans="1:27" ht="28.5" x14ac:dyDescent="0.2">
      <c r="A5" s="7" t="s">
        <v>0</v>
      </c>
      <c r="B5" s="8" t="s">
        <v>1</v>
      </c>
      <c r="C5" s="9" t="s">
        <v>2</v>
      </c>
      <c r="D5" s="9" t="s">
        <v>3</v>
      </c>
      <c r="E5" s="9" t="s">
        <v>4</v>
      </c>
      <c r="F5" s="9" t="s">
        <v>5</v>
      </c>
      <c r="G5" s="9" t="s">
        <v>6</v>
      </c>
      <c r="H5" s="9" t="s">
        <v>7</v>
      </c>
      <c r="I5" s="9" t="s">
        <v>8</v>
      </c>
      <c r="J5" s="9" t="s">
        <v>9</v>
      </c>
      <c r="K5" s="9" t="s">
        <v>10</v>
      </c>
      <c r="L5" s="9" t="s">
        <v>11</v>
      </c>
      <c r="M5" s="10" t="s">
        <v>12</v>
      </c>
      <c r="N5" s="8" t="s">
        <v>13</v>
      </c>
      <c r="O5" s="9" t="s">
        <v>14</v>
      </c>
      <c r="P5" s="9" t="s">
        <v>15</v>
      </c>
      <c r="Q5" s="9" t="s">
        <v>16</v>
      </c>
      <c r="R5" s="9" t="s">
        <v>17</v>
      </c>
      <c r="S5" s="9" t="s">
        <v>18</v>
      </c>
      <c r="T5" s="9" t="s">
        <v>19</v>
      </c>
      <c r="U5" s="9" t="s">
        <v>20</v>
      </c>
      <c r="V5" s="9" t="s">
        <v>21</v>
      </c>
      <c r="W5" s="9" t="s">
        <v>22</v>
      </c>
      <c r="X5" s="9" t="s">
        <v>23</v>
      </c>
      <c r="Y5" s="10" t="s">
        <v>24</v>
      </c>
    </row>
    <row r="6" spans="1:27" ht="15" x14ac:dyDescent="0.2">
      <c r="A6" s="11">
        <f>[3]Feuil1!E6</f>
        <v>0</v>
      </c>
      <c r="B6" s="12" t="str">
        <f>IF(AND([3]Feuil1!$K6&lt;&gt;"",[3]Feuil1!$C6&lt;&gt;"",[3]Feuil1!$K6&lt;=[3]Feuil1!$C6,YEAR([3]Feuil1!$K6)&lt;=[3]Feuil2!$A$2,YEAR([3]Feuil1!$C6)&gt;=[3]Feuil2!$A$2),IF(YEAR([3]Feuil1!$K6)&lt;[3]Feuil2!$A$2,DATE([3]Feuil2!$A$2,1,1),IF(YEAR([3]Feuil1!$K6)&gt;[3]Feuil2!$A$2,"",IF(MONTH([3]Feuil1!$K6)=1,[3]Feuil1!$K6,IF(OR(AND(
      MONTH([3]Feuil1!$K6)&lt;1,
      MONTH([3]Feuil1!$C6)&gt;=1
     ),YEAR([3]Feuil1!$C6)&gt;[3]Feuil2!$A$2),DATE([3]Feuil2!$A$2,1,1),"") ))),"")</f>
        <v/>
      </c>
      <c r="C6" s="13" t="str">
        <f>IF(AND([3]Feuil1!$K6&lt;&gt;"",[3]Feuil1!$C6&lt;&gt;"",[3]Feuil1!$K6&lt;=[3]Feuil1!$C6,YEAR([3]Feuil1!$K6)&lt;=[3]Feuil2!$A$2,YEAR([3]Feuil1!$C6)&gt;=[3]Feuil2!$A$2),IF(YEAR([3]Feuil1!$K6)&lt;[3]Feuil2!$A$2,DATE([3]Feuil2!$A$2,2,1),IF(YEAR([3]Feuil1!$K6)&gt;[3]Feuil2!$A$2,"",IF(MONTH([3]Feuil1!$K6)=2,[3]Feuil1!$K6,IF(OR(AND(MONTH([3]Feuil1!$K6)&lt;2,MONTH([3]Feuil1!$C6)&gt;=2),YEAR([3]Feuil1!$C6)&gt;[3]Feuil2!$A$2),DATE([3]Feuil2!$A$2,2,1),"") ))),"")</f>
        <v/>
      </c>
      <c r="D6" s="13" t="str">
        <f>IF(AND([3]Feuil1!$K6&lt;&gt;"",[3]Feuil1!$C6&lt;&gt;"",[3]Feuil1!$K6&lt;=[3]Feuil1!$C6,YEAR([3]Feuil1!$K6)&lt;=[3]Feuil2!$A$2,YEAR([3]Feuil1!$C6)&gt;=[3]Feuil2!$A$2),IF(YEAR([3]Feuil1!$K6)&lt;[3]Feuil2!$A$2,DATE([3]Feuil2!$A$2,3,1),IF(YEAR([3]Feuil1!$K6)&gt;[3]Feuil2!$A$2,"",IF(MONTH([3]Feuil1!$K6)=3,[3]Feuil1!$K6,IF(OR(AND(MONTH([3]Feuil1!$K6)&lt;3,MONTH([3]Feuil1!$C6)&gt;=3),YEAR([3]Feuil1!$C6)&gt;[3]Feuil2!$A$2),DATE([3]Feuil2!$A$2,3,1),"") ))),"")</f>
        <v/>
      </c>
      <c r="E6" s="13" t="str">
        <f>IF(AND([3]Feuil1!$K6&lt;&gt;"",[3]Feuil1!$C6&lt;&gt;"",[3]Feuil1!$K6&lt;=[3]Feuil1!$C6,YEAR([3]Feuil1!$K6)&lt;=[3]Feuil2!$A$2,YEAR([3]Feuil1!$C6)&gt;=[3]Feuil2!$A$2),IF(YEAR([3]Feuil1!$K6)&lt;[3]Feuil2!$A$2,DATE([3]Feuil2!$A$2,4,1),IF(YEAR([3]Feuil1!$K6)&gt;[3]Feuil2!$A$2,"",IF(MONTH([3]Feuil1!$K6)=4,[3]Feuil1!$K6,IF(OR(AND(MONTH([3]Feuil1!$K6)&lt;4,MONTH([3]Feuil1!$C6)&gt;=4),YEAR([3]Feuil1!$C6)&gt;[3]Feuil2!$A$2),DATE([3]Feuil2!$A$2,4,1),"") ))),"")</f>
        <v/>
      </c>
      <c r="F6" s="13" t="str">
        <f>IF(AND([3]Feuil1!$K6&lt;&gt;"",[3]Feuil1!$C6&lt;&gt;"",[3]Feuil1!$K6&lt;=[3]Feuil1!$C6,YEAR([3]Feuil1!$K6)&lt;=[3]Feuil2!$A$2,YEAR([3]Feuil1!$C6)&gt;=[3]Feuil2!$A$2),IF(YEAR([3]Feuil1!$K6)&lt;[3]Feuil2!$A$2,DATE([3]Feuil2!$A$2,5,1),IF(YEAR([3]Feuil1!$K6)&gt;[3]Feuil2!$A$2,"",IF(MONTH([3]Feuil1!$K6)=5,[3]Feuil1!$K6,IF(OR(AND(MONTH([3]Feuil1!$K6)&lt;5,MONTH([3]Feuil1!$C6)&gt;=5),YEAR([3]Feuil1!$C6)&gt;[3]Feuil2!$A$2),DATE([3]Feuil2!$A$2,5,1),"") ))),"")</f>
        <v/>
      </c>
      <c r="G6" s="13" t="str">
        <f>IF(AND([3]Feuil1!$K6&lt;&gt;"",[3]Feuil1!$C6&lt;&gt;"",[3]Feuil1!$K6&lt;=[3]Feuil1!$C6,YEAR([3]Feuil1!$K6)&lt;=[3]Feuil2!$A$2,YEAR([3]Feuil1!$C6)&gt;=[3]Feuil2!$A$2),IF(YEAR([3]Feuil1!$K6)&lt;[3]Feuil2!$A$2,DATE([3]Feuil2!$A$2,6,1),IF(YEAR([3]Feuil1!$K6)&gt;[3]Feuil2!$A$2,"",IF(MONTH([3]Feuil1!$K6)=6,[3]Feuil1!$K6,IF(OR(AND(MONTH([3]Feuil1!$K6)&lt;6,MONTH([3]Feuil1!$C6)&gt;=6),YEAR([3]Feuil1!$C6)&gt;[3]Feuil2!$A$2),DATE([3]Feuil2!$A$2,6,1),"") ))),"")</f>
        <v/>
      </c>
      <c r="H6" s="13" t="str">
        <f>IF(AND([3]Feuil1!$K6&lt;&gt;"",[3]Feuil1!$C6&lt;&gt;"",[3]Feuil1!$K6&lt;=[3]Feuil1!$C6,YEAR([3]Feuil1!$K6)&lt;=[3]Feuil2!$A$2,YEAR([3]Feuil1!$C6)&gt;=[3]Feuil2!$A$2),IF(YEAR([3]Feuil1!$K6)&lt;[3]Feuil2!$A$2,DATE([3]Feuil2!$A$2,7,1),IF(YEAR([3]Feuil1!$K6)&gt;[3]Feuil2!$A$2,"",IF(MONTH([3]Feuil1!$K6)=7,[3]Feuil1!$K6,IF(OR(AND(MONTH([3]Feuil1!$K6)&lt;7,MONTH([3]Feuil1!$C6)&gt;=7),YEAR([3]Feuil1!$C6)&gt;[3]Feuil2!$A$2),DATE([3]Feuil2!$A$2,7,1),"") ))),"")</f>
        <v/>
      </c>
      <c r="I6" s="13" t="str">
        <f>IF(AND([3]Feuil1!$K6&lt;&gt;"",[3]Feuil1!$C6&lt;&gt;"",[3]Feuil1!$K6&lt;=[3]Feuil1!$C6,YEAR([3]Feuil1!$K6)&lt;=[3]Feuil2!$A$2,YEAR([3]Feuil1!$C6)&gt;=[3]Feuil2!$A$2),IF(YEAR([3]Feuil1!$K6)&lt;[3]Feuil2!$A$2,DATE([3]Feuil2!$A$2,8,1),IF(YEAR([3]Feuil1!$K6)&gt;[3]Feuil2!$A$2,"",IF(MONTH([3]Feuil1!$K6)=8,[3]Feuil1!$K6,IF(OR(AND(MONTH([3]Feuil1!$K6)&lt;8,MONTH([3]Feuil1!$C6)&gt;=8),YEAR([3]Feuil1!$C6)&gt;[3]Feuil2!$A$2),DATE([3]Feuil2!$A$2,8,1),"") ))),"")</f>
        <v/>
      </c>
      <c r="J6" s="13" t="str">
        <f>IF(AND([3]Feuil1!$K6&lt;&gt;"",[3]Feuil1!$C6&lt;&gt;"",[3]Feuil1!$K6&lt;=[3]Feuil1!$C6,YEAR([3]Feuil1!$K6)&lt;=[3]Feuil2!$A$2,YEAR([3]Feuil1!$C6)&gt;=[3]Feuil2!$A$2),IF(YEAR([3]Feuil1!$K6)&lt;[3]Feuil2!$A$2,DATE([3]Feuil2!$A$2,9,1),IF(YEAR([3]Feuil1!$K6)&gt;[3]Feuil2!$A$2,"",IF(MONTH([3]Feuil1!$K6)=9,[3]Feuil1!$K6,IF(OR(AND(MONTH([3]Feuil1!$K6)&lt;9,MONTH([3]Feuil1!$C6)&gt;=9),YEAR([3]Feuil1!$C6)&gt;[3]Feuil2!$A$2),DATE([3]Feuil2!$A$2,9,1),"") ))),"")</f>
        <v/>
      </c>
      <c r="K6" s="13" t="str">
        <f>IF(AND([3]Feuil1!$K6&lt;&gt;"",[3]Feuil1!$C6&lt;&gt;"",[3]Feuil1!$K6&lt;=[3]Feuil1!$C6,YEAR([3]Feuil1!$K6)&lt;=[3]Feuil2!$A$2,YEAR([3]Feuil1!$C6)&gt;=[3]Feuil2!$A$2),IF(YEAR([3]Feuil1!$K6)&lt;[3]Feuil2!$A$2,DATE([3]Feuil2!$A$2,10,1),IF(YEAR([3]Feuil1!$K6)&gt;[3]Feuil2!$A$2,"",IF(MONTH([3]Feuil1!$K6)=10,[3]Feuil1!$K6,IF(OR(AND(MONTH([3]Feuil1!$K6)&lt;10,MONTH([3]Feuil1!$C6)&gt;=10),YEAR([3]Feuil1!$C6)&gt;[3]Feuil2!$A$2),DATE([3]Feuil2!$A$2,10,1),"") ))),"")</f>
        <v/>
      </c>
      <c r="L6" s="13" t="str">
        <f>IF(AND([3]Feuil1!$K6&lt;&gt;"",[3]Feuil1!$C6&lt;&gt;"",[3]Feuil1!$K6&lt;=[3]Feuil1!$C6,YEAR([3]Feuil1!$K6)&lt;=[3]Feuil2!$A$2,YEAR([3]Feuil1!$C6)&gt;=[3]Feuil2!$A$2),IF(YEAR([3]Feuil1!$K6)&lt;[3]Feuil2!$A$2,DATE([3]Feuil2!$A$2,11,1),IF(YEAR([3]Feuil1!$K6)&gt;[3]Feuil2!$A$2,"",IF(MONTH([3]Feuil1!$K6)=11,[3]Feuil1!$K6,IF(OR(AND(MONTH([3]Feuil1!$K6)&lt;11,MONTH([3]Feuil1!$C6)&gt;=11),YEAR([3]Feuil1!$C6)&gt;[3]Feuil2!$A$2),DATE([3]Feuil2!$A$2,11,1),"") ))),"")</f>
        <v/>
      </c>
      <c r="M6" s="14" t="str">
        <f>IF(AND([3]Feuil1!$K6&lt;&gt;"",[3]Feuil1!$C6&lt;&gt;"",[3]Feuil1!$K6&lt;=[3]Feuil1!$C6,YEAR([3]Feuil1!$K6)&lt;=[3]Feuil2!$A$2,YEAR([3]Feuil1!$C6)&gt;=[3]Feuil2!$A$2),IF(YEAR([3]Feuil1!$K6)&lt;[3]Feuil2!$A$2,DATE([3]Feuil2!$A$2,12,1),IF(YEAR([3]Feuil1!$K6)&gt;[3]Feuil2!$A$2,"",IF(MONTH([3]Feuil1!$K6)=12,[3]Feuil1!$K6,IF(OR(AND(MONTH([3]Feuil1!$K6)&lt;12,MONTH([3]Feuil1!$C6)&gt;=12),YEAR([3]Feuil1!$C6)&gt;[3]Feuil2!$A$2),DATE([3]Feuil2!$A$2,12,1),"") ))),"")</f>
        <v/>
      </c>
      <c r="N6" s="12" t="str">
        <f>IF(AND([3]Feuil1!$K6&lt;&gt;"",[3]Feuil1!$C6&lt;&gt;"",[3]Feuil1!$K6&lt;=[3]Feuil1!$C6,YEAR([3]Feuil1!$K6)&lt;=[3]Feuil2!$A$2,YEAR([3]Feuil1!$C6)&gt;=[3]Feuil2!$A$2),IF(YEAR([3]Feuil1!$C6)&gt;[3]Feuil2!$A$2,DATE([3]Feuil2!$A$2,1,31),IF(YEAR([3]Feuil1!$C6)&lt;[3]Feuil2!$A$2,"",IF(MONTH([3]Feuil1!$C6)=1,[3]Feuil1!$C6,IF(AND(MONTH([3]Feuil1!$C6)&gt;1,MONTH([3]Feuil1!$K6)&lt;=1),DATE([3]Feuil2!$A$2,1,31),"") ))),"")</f>
        <v/>
      </c>
      <c r="O6" s="13" t="str">
        <f>IF(AND([3]Feuil1!$K6&lt;&gt;"",[3]Feuil1!$C6&lt;&gt;"",[3]Feuil1!$K6&lt;=[3]Feuil1!$C6,YEAR([3]Feuil1!$K6)&lt;=[3]Feuil2!$A$2,YEAR([3]Feuil1!$C6)&gt;=[3]Feuil2!$A$2),IF(YEAR([3]Feuil1!$C6)&gt;[3]Feuil2!$A$2,IF((MOD([3]Feuil2!$A$2,4)&lt;&gt;0),DATE([3]Feuil2!$A$2,2,28),DATE([3]Feuil2!$A$2,2,29)),IF(YEAR([3]Feuil1!$C6)&lt;[3]Feuil2!$A$2,"",IF(MONTH([3]Feuil1!$C6)=2,[3]Feuil1!$C6,IF(AND(MONTH([3]Feuil1!$C6)&gt;2,MONTH([3]Feuil1!$K6)&lt;=2),IF((MOD([3]Feuil2!$A$2,4)&lt;&gt;0),DATE([3]Feuil2!$A$2,2,28),DATE([3]Feuil2!$A$2,2,29)),"") ))),"")</f>
        <v/>
      </c>
      <c r="P6" s="13" t="str">
        <f>IF(AND([3]Feuil1!$K6&lt;&gt;"",[3]Feuil1!$C6&lt;&gt;"",[3]Feuil1!$K6&lt;=[3]Feuil1!$C6,YEAR([3]Feuil1!$K6)&lt;=[3]Feuil2!$A$2,YEAR([3]Feuil1!$C6)&gt;=[3]Feuil2!$A$2),IF(YEAR([3]Feuil1!$C6)&gt;[3]Feuil2!$A$2,DATE([3]Feuil2!$A$2,3,31),IF(YEAR([3]Feuil1!$C6)&lt;[3]Feuil2!$A$2,"",IF(MONTH([3]Feuil1!$C6)=3,[3]Feuil1!$C6,IF(AND(MONTH([3]Feuil1!$C6)&gt;3,MONTH([3]Feuil1!$K6)&lt;=3),DATE([3]Feuil2!$A$2,3,31),"") ))),"")</f>
        <v/>
      </c>
      <c r="Q6" s="13" t="str">
        <f>IF(AND([3]Feuil1!$K6&lt;&gt;"",[3]Feuil1!$C6&lt;&gt;"",[3]Feuil1!$K6&lt;=[3]Feuil1!$C6,YEAR([3]Feuil1!$K6)&lt;=[3]Feuil2!$A$2,YEAR([3]Feuil1!$C6)&gt;=[3]Feuil2!$A$2),IF(YEAR([3]Feuil1!$C6)&gt;[3]Feuil2!$A$2,DATE([3]Feuil2!$A$2,4,30),IF(YEAR([3]Feuil1!$C6)&lt;[3]Feuil2!$A$2,"",IF(MONTH([3]Feuil1!$C6)=4,[3]Feuil1!$C6,IF(AND(MONTH([3]Feuil1!$C6)&gt;4,MONTH([3]Feuil1!$K6)&lt;=4),DATE([3]Feuil2!$A$2,4,30),"") ))),"")</f>
        <v/>
      </c>
      <c r="R6" s="13" t="str">
        <f>IF(AND([3]Feuil1!$K6&lt;&gt;"",[3]Feuil1!$C6&lt;&gt;"",[3]Feuil1!$K6&lt;=[3]Feuil1!$C6,YEAR([3]Feuil1!$K6)&lt;=[3]Feuil2!$A$2,YEAR([3]Feuil1!$C6)&gt;=[3]Feuil2!$A$2),IF(YEAR([3]Feuil1!$C6)&gt;[3]Feuil2!$A$2,DATE([3]Feuil2!$A$2,5,31),IF(YEAR([3]Feuil1!$C6)&lt;[3]Feuil2!$A$2,"",IF(MONTH([3]Feuil1!$C6)=5,[3]Feuil1!$C6,IF(AND(MONTH([3]Feuil1!$C6)&gt;5,MONTH([3]Feuil1!$K6)&lt;=5),DATE([3]Feuil2!$A$2,5,31),"") ))),"")</f>
        <v/>
      </c>
      <c r="S6" s="13" t="str">
        <f>IF(AND([3]Feuil1!$K6&lt;&gt;"",[3]Feuil1!$C6&lt;&gt;"",[3]Feuil1!$K6&lt;=[3]Feuil1!$C6,YEAR([3]Feuil1!$K6)&lt;=[3]Feuil2!$A$2,YEAR([3]Feuil1!$C6)&gt;=[3]Feuil2!$A$2),IF(YEAR([3]Feuil1!$C6)&gt;[3]Feuil2!$A$2,DATE([3]Feuil2!$A$2,6,30),IF(YEAR([3]Feuil1!$C6)&lt;[3]Feuil2!$A$2,"",IF(MONTH([3]Feuil1!$C6)=6,[3]Feuil1!$C6,IF(AND(MONTH([3]Feuil1!$C6)&gt;6,MONTH([3]Feuil1!$K6)&lt;=6),DATE([3]Feuil2!$A$2,6,30),"") ))),"")</f>
        <v/>
      </c>
      <c r="T6" s="13" t="str">
        <f>IF(AND([3]Feuil1!$K6&lt;&gt;"",[3]Feuil1!$C6&lt;&gt;"",[3]Feuil1!$K6&lt;=[3]Feuil1!$C6,YEAR([3]Feuil1!$K6)&lt;=[3]Feuil2!$A$2,YEAR([3]Feuil1!$C6)&gt;=[3]Feuil2!$A$2),IF(YEAR([3]Feuil1!$C6)&gt;[3]Feuil2!$A$2,DATE([3]Feuil2!$A$2,7,31),IF(YEAR([3]Feuil1!$C6)&lt;[3]Feuil2!$A$2,"",IF(MONTH([3]Feuil1!$C6)=7,[3]Feuil1!$C6,IF(AND(MONTH([3]Feuil1!$C6)&gt;7,MONTH([3]Feuil1!$K6)&lt;=7),DATE([3]Feuil2!$A$2,7,31),"") ))),"")</f>
        <v/>
      </c>
      <c r="U6" s="13" t="str">
        <f>IF(AND([3]Feuil1!$K6&lt;&gt;"",[3]Feuil1!$C6&lt;&gt;"",[3]Feuil1!$K6&lt;=[3]Feuil1!$C6,YEAR([3]Feuil1!$K6)&lt;=[3]Feuil2!$A$2,YEAR([3]Feuil1!$C6)&gt;=[3]Feuil2!$A$2),IF(YEAR([3]Feuil1!$C6)&gt;[3]Feuil2!$A$2,DATE([3]Feuil2!$A$2,8,31),IF(YEAR([3]Feuil1!$C6)&lt;[3]Feuil2!$A$2,"",IF(MONTH([3]Feuil1!$C6)=8,[3]Feuil1!$C6,IF(AND(MONTH([3]Feuil1!$C6)&gt;8,MONTH([3]Feuil1!$K6)&lt;=8),DATE([3]Feuil2!$A$2,8,31),"") ))),"")</f>
        <v/>
      </c>
      <c r="V6" s="13" t="str">
        <f>IF(AND([3]Feuil1!$K6&lt;&gt;"",[3]Feuil1!$C6&lt;&gt;"",[3]Feuil1!$K6&lt;=[3]Feuil1!$C6,YEAR([3]Feuil1!$K6)&lt;=[3]Feuil2!$A$2,YEAR([3]Feuil1!$C6)&gt;=[3]Feuil2!$A$2),IF(YEAR([3]Feuil1!$C6)&gt;[3]Feuil2!$A$2,DATE([3]Feuil2!$A$2,9,30),IF(YEAR([3]Feuil1!$C6)&lt;[3]Feuil2!$A$2,"",IF(MONTH([3]Feuil1!$C6)=9,[3]Feuil1!$C6,IF(AND(MONTH([3]Feuil1!$C6)&gt;9,MONTH([3]Feuil1!$K6)&lt;=9),DATE([3]Feuil2!$A$2,9,30),"") ))),"")</f>
        <v/>
      </c>
      <c r="W6" s="13" t="str">
        <f>IF(AND([3]Feuil1!$K6&lt;&gt;"",[3]Feuil1!$C6&lt;&gt;"",[3]Feuil1!$K6&lt;=[3]Feuil1!$C6,YEAR([3]Feuil1!$K6)&lt;=[3]Feuil2!$A$2,YEAR([3]Feuil1!$C6)&gt;=[3]Feuil2!$A$2),IF(YEAR([3]Feuil1!$C6)&gt;[3]Feuil2!$A$2,DATE([3]Feuil2!$A$2,10,31),IF(YEAR([3]Feuil1!$C6)&lt;[3]Feuil2!$A$2,"",IF(MONTH([3]Feuil1!$C6)=10,[3]Feuil1!$C6,IF(AND(MONTH([3]Feuil1!$C6)&gt;10,MONTH([3]Feuil1!$K6)&lt;=10),DATE([3]Feuil2!$A$2,10,31),"") ))),"")</f>
        <v/>
      </c>
      <c r="X6" s="13" t="str">
        <f>IF(AND([3]Feuil1!$K6&lt;&gt;"",[3]Feuil1!$C6&lt;&gt;"",[3]Feuil1!$K6&lt;=[3]Feuil1!$C6,YEAR([3]Feuil1!$K6)&lt;=[3]Feuil2!$A$2,YEAR([3]Feuil1!$C6)&gt;=[3]Feuil2!$A$2),IF(YEAR([3]Feuil1!$C6)&gt;[3]Feuil2!$A$2,DATE([3]Feuil2!$A$2,11,30),IF(YEAR([3]Feuil1!$C6)&lt;[3]Feuil2!$A$2,"",IF(MONTH([3]Feuil1!$C6)=11,[3]Feuil1!$C6,IF(AND(MONTH([3]Feuil1!$C6)&gt;11,MONTH([3]Feuil1!$K6)&lt;=11),DATE([3]Feuil2!$A$2,11,30),"") ))),"")</f>
        <v/>
      </c>
      <c r="Y6" s="14" t="str">
        <f>IF(AND([3]Feuil1!$K6&lt;&gt;"",[3]Feuil1!$C6&lt;&gt;"",[3]Feuil1!$K6&lt;=[3]Feuil1!$C6,YEAR([3]Feuil1!$K6)&lt;=[3]Feuil2!$A$2,YEAR([3]Feuil1!$C6)&gt;=[3]Feuil2!$A$2),IF(YEAR([3]Feuil1!$C6)&gt;[3]Feuil2!$A$2,DATE([3]Feuil2!$A$2,12,31),IF(YEAR([3]Feuil1!$C6)&lt;[3]Feuil2!$A$2,"",IF(MONTH([3]Feuil1!$C6)=12,[3]Feuil1!$C6,IF(AND(MONTH([3]Feuil1!$C6)&gt;12,MONTH([3]Feuil1!$K6)&lt;=12),DATE([3]Feuil2!$A$2,12,31),"") ))),"")</f>
        <v/>
      </c>
    </row>
    <row r="7" spans="1:27" ht="15" x14ac:dyDescent="0.2">
      <c r="A7" s="11">
        <f>[3]Feuil1!E7</f>
        <v>0</v>
      </c>
      <c r="B7" s="12" t="str">
        <f>IF(AND([3]Feuil1!$K7&lt;&gt;"",[3]Feuil1!$C7&lt;&gt;"",[3]Feuil1!$K7&lt;=[3]Feuil1!$C7,YEAR([3]Feuil1!$K7)&lt;=[3]Feuil2!$A$2,YEAR([3]Feuil1!$C7)&gt;=[3]Feuil2!$A$2),IF(YEAR([3]Feuil1!$K7)&lt;[3]Feuil2!$A$2,DATE([3]Feuil2!$A$2,1,1),IF(YEAR([3]Feuil1!$K7)&gt;[3]Feuil2!$A$2,"",IF(MONTH([3]Feuil1!$K7)=1,[3]Feuil1!$K7,IF(OR(AND(
      MONTH([3]Feuil1!$K7)&lt;1,
      MONTH([3]Feuil1!$C7)&gt;=1
     ),YEAR([3]Feuil1!$C7)&gt;[3]Feuil2!$A$2),DATE([3]Feuil2!$A$2,1,1),"") ))),"")</f>
        <v/>
      </c>
      <c r="C7" s="13" t="str">
        <f>IF(AND([3]Feuil1!$K7&lt;&gt;"",[3]Feuil1!$C7&lt;&gt;"",[3]Feuil1!$K7&lt;=[3]Feuil1!$C7,YEAR([3]Feuil1!$K7)&lt;=[3]Feuil2!$A$2,YEAR([3]Feuil1!$C7)&gt;=[3]Feuil2!$A$2),IF(YEAR([3]Feuil1!$K7)&lt;[3]Feuil2!$A$2,DATE([3]Feuil2!$A$2,2,1),IF(YEAR([3]Feuil1!$K7)&gt;[3]Feuil2!$A$2,"",IF(MONTH([3]Feuil1!$K7)=2,[3]Feuil1!$K7,IF(OR(AND(MONTH([3]Feuil1!$K7)&lt;2,MONTH([3]Feuil1!$C7)&gt;=2),YEAR([3]Feuil1!$C7)&gt;[3]Feuil2!$A$2),DATE([3]Feuil2!$A$2,2,1),"") ))),"")</f>
        <v/>
      </c>
      <c r="D7" s="13" t="str">
        <f>IF(AND([3]Feuil1!$K7&lt;&gt;"",[3]Feuil1!$C7&lt;&gt;"",[3]Feuil1!$K7&lt;=[3]Feuil1!$C7,YEAR([3]Feuil1!$K7)&lt;=[3]Feuil2!$A$2,YEAR([3]Feuil1!$C7)&gt;=[3]Feuil2!$A$2),IF(YEAR([3]Feuil1!$K7)&lt;[3]Feuil2!$A$2,DATE([3]Feuil2!$A$2,3,1),IF(YEAR([3]Feuil1!$K7)&gt;[3]Feuil2!$A$2,"",IF(MONTH([3]Feuil1!$K7)=3,[3]Feuil1!$K7,IF(OR(AND(MONTH([3]Feuil1!$K7)&lt;3,MONTH([3]Feuil1!$C7)&gt;=3),YEAR([3]Feuil1!$C7)&gt;[3]Feuil2!$A$2),DATE([3]Feuil2!$A$2,3,1),"") ))),"")</f>
        <v/>
      </c>
      <c r="E7" s="13" t="str">
        <f>IF(AND([3]Feuil1!$K7&lt;&gt;"",[3]Feuil1!$C7&lt;&gt;"",[3]Feuil1!$K7&lt;=[3]Feuil1!$C7,YEAR([3]Feuil1!$K7)&lt;=[3]Feuil2!$A$2,YEAR([3]Feuil1!$C7)&gt;=[3]Feuil2!$A$2),IF(YEAR([3]Feuil1!$K7)&lt;[3]Feuil2!$A$2,DATE([3]Feuil2!$A$2,4,1),IF(YEAR([3]Feuil1!$K7)&gt;[3]Feuil2!$A$2,"",IF(MONTH([3]Feuil1!$K7)=4,[3]Feuil1!$K7,IF(OR(AND(MONTH([3]Feuil1!$K7)&lt;4,MONTH([3]Feuil1!$C7)&gt;=4),YEAR([3]Feuil1!$C7)&gt;[3]Feuil2!$A$2),DATE([3]Feuil2!$A$2,4,1),"") ))),"")</f>
        <v/>
      </c>
      <c r="F7" s="13" t="str">
        <f>IF(AND([3]Feuil1!$K7&lt;&gt;"",[3]Feuil1!$C7&lt;&gt;"",[3]Feuil1!$K7&lt;=[3]Feuil1!$C7,YEAR([3]Feuil1!$K7)&lt;=[3]Feuil2!$A$2,YEAR([3]Feuil1!$C7)&gt;=[3]Feuil2!$A$2),IF(YEAR([3]Feuil1!$K7)&lt;[3]Feuil2!$A$2,DATE([3]Feuil2!$A$2,5,1),IF(YEAR([3]Feuil1!$K7)&gt;[3]Feuil2!$A$2,"",IF(MONTH([3]Feuil1!$K7)=5,[3]Feuil1!$K7,IF(OR(AND(MONTH([3]Feuil1!$K7)&lt;5,MONTH([3]Feuil1!$C7)&gt;=5),YEAR([3]Feuil1!$C7)&gt;[3]Feuil2!$A$2),DATE([3]Feuil2!$A$2,5,1),"") ))),"")</f>
        <v/>
      </c>
      <c r="G7" s="13" t="str">
        <f>IF(AND([3]Feuil1!$K7&lt;&gt;"",[3]Feuil1!$C7&lt;&gt;"",[3]Feuil1!$K7&lt;=[3]Feuil1!$C7,YEAR([3]Feuil1!$K7)&lt;=[3]Feuil2!$A$2,YEAR([3]Feuil1!$C7)&gt;=[3]Feuil2!$A$2),IF(YEAR([3]Feuil1!$K7)&lt;[3]Feuil2!$A$2,DATE([3]Feuil2!$A$2,6,1),IF(YEAR([3]Feuil1!$K7)&gt;[3]Feuil2!$A$2,"",IF(MONTH([3]Feuil1!$K7)=6,[3]Feuil1!$K7,IF(OR(AND(MONTH([3]Feuil1!$K7)&lt;6,MONTH([3]Feuil1!$C7)&gt;=6),YEAR([3]Feuil1!$C7)&gt;[3]Feuil2!$A$2),DATE([3]Feuil2!$A$2,6,1),"") ))),"")</f>
        <v/>
      </c>
      <c r="H7" s="13" t="str">
        <f>IF(AND([3]Feuil1!$K7&lt;&gt;"",[3]Feuil1!$C7&lt;&gt;"",[3]Feuil1!$K7&lt;=[3]Feuil1!$C7,YEAR([3]Feuil1!$K7)&lt;=[3]Feuil2!$A$2,YEAR([3]Feuil1!$C7)&gt;=[3]Feuil2!$A$2),IF(YEAR([3]Feuil1!$K7)&lt;[3]Feuil2!$A$2,DATE([3]Feuil2!$A$2,7,1),IF(YEAR([3]Feuil1!$K7)&gt;[3]Feuil2!$A$2,"",IF(MONTH([3]Feuil1!$K7)=7,[3]Feuil1!$K7,IF(OR(AND(MONTH([3]Feuil1!$K7)&lt;7,MONTH([3]Feuil1!$C7)&gt;=7),YEAR([3]Feuil1!$C7)&gt;[3]Feuil2!$A$2),DATE([3]Feuil2!$A$2,7,1),"") ))),"")</f>
        <v/>
      </c>
      <c r="I7" s="13" t="str">
        <f>IF(AND([3]Feuil1!$K7&lt;&gt;"",[3]Feuil1!$C7&lt;&gt;"",[3]Feuil1!$K7&lt;=[3]Feuil1!$C7,YEAR([3]Feuil1!$K7)&lt;=[3]Feuil2!$A$2,YEAR([3]Feuil1!$C7)&gt;=[3]Feuil2!$A$2),IF(YEAR([3]Feuil1!$K7)&lt;[3]Feuil2!$A$2,DATE([3]Feuil2!$A$2,8,1),IF(YEAR([3]Feuil1!$K7)&gt;[3]Feuil2!$A$2,"",IF(MONTH([3]Feuil1!$K7)=8,[3]Feuil1!$K7,IF(OR(AND(MONTH([3]Feuil1!$K7)&lt;8,MONTH([3]Feuil1!$C7)&gt;=8),YEAR([3]Feuil1!$C7)&gt;[3]Feuil2!$A$2),DATE([3]Feuil2!$A$2,8,1),"") ))),"")</f>
        <v/>
      </c>
      <c r="J7" s="13" t="str">
        <f>IF(AND([3]Feuil1!$K7&lt;&gt;"",[3]Feuil1!$C7&lt;&gt;"",[3]Feuil1!$K7&lt;=[3]Feuil1!$C7,YEAR([3]Feuil1!$K7)&lt;=[3]Feuil2!$A$2,YEAR([3]Feuil1!$C7)&gt;=[3]Feuil2!$A$2),IF(YEAR([3]Feuil1!$K7)&lt;[3]Feuil2!$A$2,DATE([3]Feuil2!$A$2,9,1),IF(YEAR([3]Feuil1!$K7)&gt;[3]Feuil2!$A$2,"",IF(MONTH([3]Feuil1!$K7)=9,[3]Feuil1!$K7,IF(OR(AND(MONTH([3]Feuil1!$K7)&lt;9,MONTH([3]Feuil1!$C7)&gt;=9),YEAR([3]Feuil1!$C7)&gt;[3]Feuil2!$A$2),DATE([3]Feuil2!$A$2,9,1),"") ))),"")</f>
        <v/>
      </c>
      <c r="K7" s="13" t="str">
        <f>IF(AND([3]Feuil1!$K7&lt;&gt;"",[3]Feuil1!$C7&lt;&gt;"",[3]Feuil1!$K7&lt;=[3]Feuil1!$C7,YEAR([3]Feuil1!$K7)&lt;=[3]Feuil2!$A$2,YEAR([3]Feuil1!$C7)&gt;=[3]Feuil2!$A$2),IF(YEAR([3]Feuil1!$K7)&lt;[3]Feuil2!$A$2,DATE([3]Feuil2!$A$2,10,1),IF(YEAR([3]Feuil1!$K7)&gt;[3]Feuil2!$A$2,"",IF(MONTH([3]Feuil1!$K7)=10,[3]Feuil1!$K7,IF(OR(AND(MONTH([3]Feuil1!$K7)&lt;10,MONTH([3]Feuil1!$C7)&gt;=10),YEAR([3]Feuil1!$C7)&gt;[3]Feuil2!$A$2),DATE([3]Feuil2!$A$2,10,1),"") ))),"")</f>
        <v/>
      </c>
      <c r="L7" s="13" t="str">
        <f>IF(AND([3]Feuil1!$K7&lt;&gt;"",[3]Feuil1!$C7&lt;&gt;"",[3]Feuil1!$K7&lt;=[3]Feuil1!$C7,YEAR([3]Feuil1!$K7)&lt;=[3]Feuil2!$A$2,YEAR([3]Feuil1!$C7)&gt;=[3]Feuil2!$A$2),IF(YEAR([3]Feuil1!$K7)&lt;[3]Feuil2!$A$2,DATE([3]Feuil2!$A$2,11,1),IF(YEAR([3]Feuil1!$K7)&gt;[3]Feuil2!$A$2,"",IF(MONTH([3]Feuil1!$K7)=11,[3]Feuil1!$K7,IF(OR(AND(MONTH([3]Feuil1!$K7)&lt;11,MONTH([3]Feuil1!$C7)&gt;=11),YEAR([3]Feuil1!$C7)&gt;[3]Feuil2!$A$2),DATE([3]Feuil2!$A$2,11,1),"") ))),"")</f>
        <v/>
      </c>
      <c r="M7" s="14" t="str">
        <f>IF(AND([3]Feuil1!$K7&lt;&gt;"",[3]Feuil1!$C7&lt;&gt;"",[3]Feuil1!$K7&lt;=[3]Feuil1!$C7,YEAR([3]Feuil1!$K7)&lt;=[3]Feuil2!$A$2,YEAR([3]Feuil1!$C7)&gt;=[3]Feuil2!$A$2),IF(YEAR([3]Feuil1!$K7)&lt;[3]Feuil2!$A$2,DATE([3]Feuil2!$A$2,12,1),IF(YEAR([3]Feuil1!$K7)&gt;[3]Feuil2!$A$2,"",IF(MONTH([3]Feuil1!$K7)=12,[3]Feuil1!$K7,IF(OR(AND(MONTH([3]Feuil1!$K7)&lt;12,MONTH([3]Feuil1!$C7)&gt;=12),YEAR([3]Feuil1!$C7)&gt;[3]Feuil2!$A$2),DATE([3]Feuil2!$A$2,12,1),"") ))),"")</f>
        <v/>
      </c>
      <c r="N7" s="12" t="str">
        <f>IF(AND([3]Feuil1!$K7&lt;&gt;"",[3]Feuil1!$C7&lt;&gt;"",[3]Feuil1!$K7&lt;=[3]Feuil1!$C7,YEAR([3]Feuil1!$K7)&lt;=[3]Feuil2!$A$2,YEAR([3]Feuil1!$C7)&gt;=[3]Feuil2!$A$2),IF(YEAR([3]Feuil1!$C7)&gt;[3]Feuil2!$A$2,DATE([3]Feuil2!$A$2,1,31),IF(YEAR([3]Feuil1!$C7)&lt;[3]Feuil2!$A$2,"",IF(MONTH([3]Feuil1!$C7)=1,[3]Feuil1!$C7,IF(AND(MONTH([3]Feuil1!$C7)&gt;1,MONTH([3]Feuil1!$K7)&lt;=1),DATE([3]Feuil2!$A$2,1,31),"") ))),"")</f>
        <v/>
      </c>
      <c r="O7" s="13" t="str">
        <f>IF(AND([3]Feuil1!$K7&lt;&gt;"",[3]Feuil1!$C7&lt;&gt;"",[3]Feuil1!$K7&lt;=[3]Feuil1!$C7,YEAR([3]Feuil1!$K7)&lt;=[3]Feuil2!$A$2,YEAR([3]Feuil1!$C7)&gt;=[3]Feuil2!$A$2),IF(YEAR([3]Feuil1!$C7)&gt;[3]Feuil2!$A$2,IF((MOD([3]Feuil2!$A$2,4)&lt;&gt;0),DATE([3]Feuil2!$A$2,2,28),DATE([3]Feuil2!$A$2,2,29)),IF(YEAR([3]Feuil1!$C7)&lt;[3]Feuil2!$A$2,"",IF(MONTH([3]Feuil1!$C7)=2,[3]Feuil1!$C7,IF(AND(MONTH([3]Feuil1!$C7)&gt;2,MONTH([3]Feuil1!$K7)&lt;=2),IF((MOD([3]Feuil2!$A$2,4)&lt;&gt;0),DATE([3]Feuil2!$A$2,2,28),DATE([3]Feuil2!$A$2,2,29)),"") ))),"")</f>
        <v/>
      </c>
      <c r="P7" s="13" t="str">
        <f>IF(AND([3]Feuil1!$K7&lt;&gt;"",[3]Feuil1!$C7&lt;&gt;"",[3]Feuil1!$K7&lt;=[3]Feuil1!$C7,YEAR([3]Feuil1!$K7)&lt;=[3]Feuil2!$A$2,YEAR([3]Feuil1!$C7)&gt;=[3]Feuil2!$A$2),IF(YEAR([3]Feuil1!$C7)&gt;[3]Feuil2!$A$2,DATE([3]Feuil2!$A$2,3,31),IF(YEAR([3]Feuil1!$C7)&lt;[3]Feuil2!$A$2,"",IF(MONTH([3]Feuil1!$C7)=3,[3]Feuil1!$C7,IF(AND(MONTH([3]Feuil1!$C7)&gt;3,MONTH([3]Feuil1!$K7)&lt;=3),DATE([3]Feuil2!$A$2,3,31),"") ))),"")</f>
        <v/>
      </c>
      <c r="Q7" s="13" t="str">
        <f>IF(AND([3]Feuil1!$K7&lt;&gt;"",[3]Feuil1!$C7&lt;&gt;"",[3]Feuil1!$K7&lt;=[3]Feuil1!$C7,YEAR([3]Feuil1!$K7)&lt;=[3]Feuil2!$A$2,YEAR([3]Feuil1!$C7)&gt;=[3]Feuil2!$A$2),IF(YEAR([3]Feuil1!$C7)&gt;[3]Feuil2!$A$2,DATE([3]Feuil2!$A$2,4,30),IF(YEAR([3]Feuil1!$C7)&lt;[3]Feuil2!$A$2,"",IF(MONTH([3]Feuil1!$C7)=4,[3]Feuil1!$C7,IF(AND(MONTH([3]Feuil1!$C7)&gt;4,MONTH([3]Feuil1!$K7)&lt;=4),DATE([3]Feuil2!$A$2,4,30),"") ))),"")</f>
        <v/>
      </c>
      <c r="R7" s="13" t="str">
        <f>IF(AND([3]Feuil1!$K7&lt;&gt;"",[3]Feuil1!$C7&lt;&gt;"",[3]Feuil1!$K7&lt;=[3]Feuil1!$C7,YEAR([3]Feuil1!$K7)&lt;=[3]Feuil2!$A$2,YEAR([3]Feuil1!$C7)&gt;=[3]Feuil2!$A$2),IF(YEAR([3]Feuil1!$C7)&gt;[3]Feuil2!$A$2,DATE([3]Feuil2!$A$2,5,31),IF(YEAR([3]Feuil1!$C7)&lt;[3]Feuil2!$A$2,"",IF(MONTH([3]Feuil1!$C7)=5,[3]Feuil1!$C7,IF(AND(MONTH([3]Feuil1!$C7)&gt;5,MONTH([3]Feuil1!$K7)&lt;=5),DATE([3]Feuil2!$A$2,5,31),"") ))),"")</f>
        <v/>
      </c>
      <c r="S7" s="13" t="str">
        <f>IF(AND([3]Feuil1!$K7&lt;&gt;"",[3]Feuil1!$C7&lt;&gt;"",[3]Feuil1!$K7&lt;=[3]Feuil1!$C7,YEAR([3]Feuil1!$K7)&lt;=[3]Feuil2!$A$2,YEAR([3]Feuil1!$C7)&gt;=[3]Feuil2!$A$2),IF(YEAR([3]Feuil1!$C7)&gt;[3]Feuil2!$A$2,DATE([3]Feuil2!$A$2,6,30),IF(YEAR([3]Feuil1!$C7)&lt;[3]Feuil2!$A$2,"",IF(MONTH([3]Feuil1!$C7)=6,[3]Feuil1!$C7,IF(AND(MONTH([3]Feuil1!$C7)&gt;6,MONTH([3]Feuil1!$K7)&lt;=6),DATE([3]Feuil2!$A$2,6,30),"") ))),"")</f>
        <v/>
      </c>
      <c r="T7" s="13" t="str">
        <f>IF(AND([3]Feuil1!$K7&lt;&gt;"",[3]Feuil1!$C7&lt;&gt;"",[3]Feuil1!$K7&lt;=[3]Feuil1!$C7,YEAR([3]Feuil1!$K7)&lt;=[3]Feuil2!$A$2,YEAR([3]Feuil1!$C7)&gt;=[3]Feuil2!$A$2),IF(YEAR([3]Feuil1!$C7)&gt;[3]Feuil2!$A$2,DATE([3]Feuil2!$A$2,7,31),IF(YEAR([3]Feuil1!$C7)&lt;[3]Feuil2!$A$2,"",IF(MONTH([3]Feuil1!$C7)=7,[3]Feuil1!$C7,IF(AND(MONTH([3]Feuil1!$C7)&gt;7,MONTH([3]Feuil1!$K7)&lt;=7),DATE([3]Feuil2!$A$2,7,31),"") ))),"")</f>
        <v/>
      </c>
      <c r="U7" s="13" t="str">
        <f>IF(AND([3]Feuil1!$K7&lt;&gt;"",[3]Feuil1!$C7&lt;&gt;"",[3]Feuil1!$K7&lt;=[3]Feuil1!$C7,YEAR([3]Feuil1!$K7)&lt;=[3]Feuil2!$A$2,YEAR([3]Feuil1!$C7)&gt;=[3]Feuil2!$A$2),IF(YEAR([3]Feuil1!$C7)&gt;[3]Feuil2!$A$2,DATE([3]Feuil2!$A$2,8,31),IF(YEAR([3]Feuil1!$C7)&lt;[3]Feuil2!$A$2,"",IF(MONTH([3]Feuil1!$C7)=8,[3]Feuil1!$C7,IF(AND(MONTH([3]Feuil1!$C7)&gt;8,MONTH([3]Feuil1!$K7)&lt;=8),DATE([3]Feuil2!$A$2,8,31),"") ))),"")</f>
        <v/>
      </c>
      <c r="V7" s="13" t="str">
        <f>IF(AND([3]Feuil1!$K7&lt;&gt;"",[3]Feuil1!$C7&lt;&gt;"",[3]Feuil1!$K7&lt;=[3]Feuil1!$C7,YEAR([3]Feuil1!$K7)&lt;=[3]Feuil2!$A$2,YEAR([3]Feuil1!$C7)&gt;=[3]Feuil2!$A$2),IF(YEAR([3]Feuil1!$C7)&gt;[3]Feuil2!$A$2,DATE([3]Feuil2!$A$2,9,30),IF(YEAR([3]Feuil1!$C7)&lt;[3]Feuil2!$A$2,"",IF(MONTH([3]Feuil1!$C7)=9,[3]Feuil1!$C7,IF(AND(MONTH([3]Feuil1!$C7)&gt;9,MONTH([3]Feuil1!$K7)&lt;=9),DATE([3]Feuil2!$A$2,9,30),"") ))),"")</f>
        <v/>
      </c>
      <c r="W7" s="13" t="str">
        <f>IF(AND([3]Feuil1!$K7&lt;&gt;"",[3]Feuil1!$C7&lt;&gt;"",[3]Feuil1!$K7&lt;=[3]Feuil1!$C7,YEAR([3]Feuil1!$K7)&lt;=[3]Feuil2!$A$2,YEAR([3]Feuil1!$C7)&gt;=[3]Feuil2!$A$2),IF(YEAR([3]Feuil1!$C7)&gt;[3]Feuil2!$A$2,DATE([3]Feuil2!$A$2,10,31),IF(YEAR([3]Feuil1!$C7)&lt;[3]Feuil2!$A$2,"",IF(MONTH([3]Feuil1!$C7)=10,[3]Feuil1!$C7,IF(AND(MONTH([3]Feuil1!$C7)&gt;10,MONTH([3]Feuil1!$K7)&lt;=10),DATE([3]Feuil2!$A$2,10,31),"") ))),"")</f>
        <v/>
      </c>
      <c r="X7" s="13" t="str">
        <f>IF(AND([3]Feuil1!$K7&lt;&gt;"",[3]Feuil1!$C7&lt;&gt;"",[3]Feuil1!$K7&lt;=[3]Feuil1!$C7,YEAR([3]Feuil1!$K7)&lt;=[3]Feuil2!$A$2,YEAR([3]Feuil1!$C7)&gt;=[3]Feuil2!$A$2),IF(YEAR([3]Feuil1!$C7)&gt;[3]Feuil2!$A$2,DATE([3]Feuil2!$A$2,11,30),IF(YEAR([3]Feuil1!$C7)&lt;[3]Feuil2!$A$2,"",IF(MONTH([3]Feuil1!$C7)=11,[3]Feuil1!$C7,IF(AND(MONTH([3]Feuil1!$C7)&gt;11,MONTH([3]Feuil1!$K7)&lt;=11),DATE([3]Feuil2!$A$2,11,30),"") ))),"")</f>
        <v/>
      </c>
      <c r="Y7" s="14" t="str">
        <f>IF(AND([3]Feuil1!$K7&lt;&gt;"",[3]Feuil1!$C7&lt;&gt;"",[3]Feuil1!$K7&lt;=[3]Feuil1!$C7,YEAR([3]Feuil1!$K7)&lt;=[3]Feuil2!$A$2,YEAR([3]Feuil1!$C7)&gt;=[3]Feuil2!$A$2),IF(YEAR([3]Feuil1!$C7)&gt;[3]Feuil2!$A$2,DATE([3]Feuil2!$A$2,12,31),IF(YEAR([3]Feuil1!$C7)&lt;[3]Feuil2!$A$2,"",IF(MONTH([3]Feuil1!$C7)=12,[3]Feuil1!$C7,IF(AND(MONTH([3]Feuil1!$C7)&gt;12,MONTH([3]Feuil1!$K7)&lt;=12),DATE([3]Feuil2!$A$2,12,31),"") ))),"")</f>
        <v/>
      </c>
    </row>
    <row r="8" spans="1:27" ht="15" x14ac:dyDescent="0.2">
      <c r="A8" s="11" t="str">
        <f>[3]Feuil1!E8</f>
        <v>Design</v>
      </c>
      <c r="B8" s="12">
        <f>IF(AND([3]Feuil1!$K8&lt;&gt;"",[3]Feuil1!$C8&lt;&gt;"",[3]Feuil1!$K8&lt;=[3]Feuil1!$C8,YEAR([3]Feuil1!$K8)&lt;=[3]Feuil2!$A$2,YEAR([3]Feuil1!$C8)&gt;=[3]Feuil2!$A$2),IF(YEAR([3]Feuil1!$K8)&lt;[3]Feuil2!$A$2,DATE([3]Feuil2!$A$2,1,1),IF(YEAR([3]Feuil1!$K8)&gt;[3]Feuil2!$A$2,"",IF(MONTH([3]Feuil1!$K8)=1,[3]Feuil1!$K8,IF(OR(AND(
      MONTH([3]Feuil1!$K8)&lt;1,
      MONTH([3]Feuil1!$C8)&gt;=1
     ),YEAR([3]Feuil1!$C8)&gt;[3]Feuil2!$A$2),DATE([3]Feuil2!$A$2,1,1),"") ))),"")</f>
        <v>40179</v>
      </c>
      <c r="C8" s="13" t="str">
        <f>IF(AND([3]Feuil1!$K8&lt;&gt;"",[3]Feuil1!$C8&lt;&gt;"",[3]Feuil1!$K8&lt;=[3]Feuil1!$C8,YEAR([3]Feuil1!$K8)&lt;=[3]Feuil2!$A$2,YEAR([3]Feuil1!$C8)&gt;=[3]Feuil2!$A$2),IF(YEAR([3]Feuil1!$K8)&lt;[3]Feuil2!$A$2,DATE([3]Feuil2!$A$2,2,1),IF(YEAR([3]Feuil1!$K8)&gt;[3]Feuil2!$A$2,"",IF(MONTH([3]Feuil1!$K8)=2,[3]Feuil1!$K8,IF(OR(AND(MONTH([3]Feuil1!$K8)&lt;2,MONTH([3]Feuil1!$C8)&gt;=2),YEAR([3]Feuil1!$C8)&gt;[3]Feuil2!$A$2),DATE([3]Feuil2!$A$2,2,1),"") ))),"")</f>
        <v/>
      </c>
      <c r="D8" s="13" t="str">
        <f>IF(AND([3]Feuil1!$K8&lt;&gt;"",[3]Feuil1!$C8&lt;&gt;"",[3]Feuil1!$K8&lt;=[3]Feuil1!$C8,YEAR([3]Feuil1!$K8)&lt;=[3]Feuil2!$A$2,YEAR([3]Feuil1!$C8)&gt;=[3]Feuil2!$A$2),IF(YEAR([3]Feuil1!$K8)&lt;[3]Feuil2!$A$2,DATE([3]Feuil2!$A$2,3,1),IF(YEAR([3]Feuil1!$K8)&gt;[3]Feuil2!$A$2,"",IF(MONTH([3]Feuil1!$K8)=3,[3]Feuil1!$K8,IF(OR(AND(MONTH([3]Feuil1!$K8)&lt;3,MONTH([3]Feuil1!$C8)&gt;=3),YEAR([3]Feuil1!$C8)&gt;[3]Feuil2!$A$2),DATE([3]Feuil2!$A$2,3,1),"") ))),"")</f>
        <v/>
      </c>
      <c r="E8" s="13" t="str">
        <f>IF(AND([3]Feuil1!$K8&lt;&gt;"",[3]Feuil1!$C8&lt;&gt;"",[3]Feuil1!$K8&lt;=[3]Feuil1!$C8,YEAR([3]Feuil1!$K8)&lt;=[3]Feuil2!$A$2,YEAR([3]Feuil1!$C8)&gt;=[3]Feuil2!$A$2),IF(YEAR([3]Feuil1!$K8)&lt;[3]Feuil2!$A$2,DATE([3]Feuil2!$A$2,4,1),IF(YEAR([3]Feuil1!$K8)&gt;[3]Feuil2!$A$2,"",IF(MONTH([3]Feuil1!$K8)=4,[3]Feuil1!$K8,IF(OR(AND(MONTH([3]Feuil1!$K8)&lt;4,MONTH([3]Feuil1!$C8)&gt;=4),YEAR([3]Feuil1!$C8)&gt;[3]Feuil2!$A$2),DATE([3]Feuil2!$A$2,4,1),"") ))),"")</f>
        <v/>
      </c>
      <c r="F8" s="13" t="str">
        <f>IF(AND([3]Feuil1!$K8&lt;&gt;"",[3]Feuil1!$C8&lt;&gt;"",[3]Feuil1!$K8&lt;=[3]Feuil1!$C8,YEAR([3]Feuil1!$K8)&lt;=[3]Feuil2!$A$2,YEAR([3]Feuil1!$C8)&gt;=[3]Feuil2!$A$2),IF(YEAR([3]Feuil1!$K8)&lt;[3]Feuil2!$A$2,DATE([3]Feuil2!$A$2,5,1),IF(YEAR([3]Feuil1!$K8)&gt;[3]Feuil2!$A$2,"",IF(MONTH([3]Feuil1!$K8)=5,[3]Feuil1!$K8,IF(OR(AND(MONTH([3]Feuil1!$K8)&lt;5,MONTH([3]Feuil1!$C8)&gt;=5),YEAR([3]Feuil1!$C8)&gt;[3]Feuil2!$A$2),DATE([3]Feuil2!$A$2,5,1),"") ))),"")</f>
        <v/>
      </c>
      <c r="G8" s="13" t="str">
        <f>IF(AND([3]Feuil1!$K8&lt;&gt;"",[3]Feuil1!$C8&lt;&gt;"",[3]Feuil1!$K8&lt;=[3]Feuil1!$C8,YEAR([3]Feuil1!$K8)&lt;=[3]Feuil2!$A$2,YEAR([3]Feuil1!$C8)&gt;=[3]Feuil2!$A$2),IF(YEAR([3]Feuil1!$K8)&lt;[3]Feuil2!$A$2,DATE([3]Feuil2!$A$2,6,1),IF(YEAR([3]Feuil1!$K8)&gt;[3]Feuil2!$A$2,"",IF(MONTH([3]Feuil1!$K8)=6,[3]Feuil1!$K8,IF(OR(AND(MONTH([3]Feuil1!$K8)&lt;6,MONTH([3]Feuil1!$C8)&gt;=6),YEAR([3]Feuil1!$C8)&gt;[3]Feuil2!$A$2),DATE([3]Feuil2!$A$2,6,1),"") ))),"")</f>
        <v/>
      </c>
      <c r="H8" s="13" t="str">
        <f>IF(AND([3]Feuil1!$K8&lt;&gt;"",[3]Feuil1!$C8&lt;&gt;"",[3]Feuil1!$K8&lt;=[3]Feuil1!$C8,YEAR([3]Feuil1!$K8)&lt;=[3]Feuil2!$A$2,YEAR([3]Feuil1!$C8)&gt;=[3]Feuil2!$A$2),IF(YEAR([3]Feuil1!$K8)&lt;[3]Feuil2!$A$2,DATE([3]Feuil2!$A$2,7,1),IF(YEAR([3]Feuil1!$K8)&gt;[3]Feuil2!$A$2,"",IF(MONTH([3]Feuil1!$K8)=7,[3]Feuil1!$K8,IF(OR(AND(MONTH([3]Feuil1!$K8)&lt;7,MONTH([3]Feuil1!$C8)&gt;=7),YEAR([3]Feuil1!$C8)&gt;[3]Feuil2!$A$2),DATE([3]Feuil2!$A$2,7,1),"") ))),"")</f>
        <v/>
      </c>
      <c r="I8" s="13" t="str">
        <f>IF(AND([3]Feuil1!$K8&lt;&gt;"",[3]Feuil1!$C8&lt;&gt;"",[3]Feuil1!$K8&lt;=[3]Feuil1!$C8,YEAR([3]Feuil1!$K8)&lt;=[3]Feuil2!$A$2,YEAR([3]Feuil1!$C8)&gt;=[3]Feuil2!$A$2),IF(YEAR([3]Feuil1!$K8)&lt;[3]Feuil2!$A$2,DATE([3]Feuil2!$A$2,8,1),IF(YEAR([3]Feuil1!$K8)&gt;[3]Feuil2!$A$2,"",IF(MONTH([3]Feuil1!$K8)=8,[3]Feuil1!$K8,IF(OR(AND(MONTH([3]Feuil1!$K8)&lt;8,MONTH([3]Feuil1!$C8)&gt;=8),YEAR([3]Feuil1!$C8)&gt;[3]Feuil2!$A$2),DATE([3]Feuil2!$A$2,8,1),"") ))),"")</f>
        <v/>
      </c>
      <c r="J8" s="13" t="str">
        <f>IF(AND([3]Feuil1!$K8&lt;&gt;"",[3]Feuil1!$C8&lt;&gt;"",[3]Feuil1!$K8&lt;=[3]Feuil1!$C8,YEAR([3]Feuil1!$K8)&lt;=[3]Feuil2!$A$2,YEAR([3]Feuil1!$C8)&gt;=[3]Feuil2!$A$2),IF(YEAR([3]Feuil1!$K8)&lt;[3]Feuil2!$A$2,DATE([3]Feuil2!$A$2,9,1),IF(YEAR([3]Feuil1!$K8)&gt;[3]Feuil2!$A$2,"",IF(MONTH([3]Feuil1!$K8)=9,[3]Feuil1!$K8,IF(OR(AND(MONTH([3]Feuil1!$K8)&lt;9,MONTH([3]Feuil1!$C8)&gt;=9),YEAR([3]Feuil1!$C8)&gt;[3]Feuil2!$A$2),DATE([3]Feuil2!$A$2,9,1),"") ))),"")</f>
        <v/>
      </c>
      <c r="K8" s="13" t="str">
        <f>IF(AND([3]Feuil1!$K8&lt;&gt;"",[3]Feuil1!$C8&lt;&gt;"",[3]Feuil1!$K8&lt;=[3]Feuil1!$C8,YEAR([3]Feuil1!$K8)&lt;=[3]Feuil2!$A$2,YEAR([3]Feuil1!$C8)&gt;=[3]Feuil2!$A$2),IF(YEAR([3]Feuil1!$K8)&lt;[3]Feuil2!$A$2,DATE([3]Feuil2!$A$2,10,1),IF(YEAR([3]Feuil1!$K8)&gt;[3]Feuil2!$A$2,"",IF(MONTH([3]Feuil1!$K8)=10,[3]Feuil1!$K8,IF(OR(AND(MONTH([3]Feuil1!$K8)&lt;10,MONTH([3]Feuil1!$C8)&gt;=10),YEAR([3]Feuil1!$C8)&gt;[3]Feuil2!$A$2),DATE([3]Feuil2!$A$2,10,1),"") ))),"")</f>
        <v/>
      </c>
      <c r="L8" s="13" t="str">
        <f>IF(AND([3]Feuil1!$K8&lt;&gt;"",[3]Feuil1!$C8&lt;&gt;"",[3]Feuil1!$K8&lt;=[3]Feuil1!$C8,YEAR([3]Feuil1!$K8)&lt;=[3]Feuil2!$A$2,YEAR([3]Feuil1!$C8)&gt;=[3]Feuil2!$A$2),IF(YEAR([3]Feuil1!$K8)&lt;[3]Feuil2!$A$2,DATE([3]Feuil2!$A$2,11,1),IF(YEAR([3]Feuil1!$K8)&gt;[3]Feuil2!$A$2,"",IF(MONTH([3]Feuil1!$K8)=11,[3]Feuil1!$K8,IF(OR(AND(MONTH([3]Feuil1!$K8)&lt;11,MONTH([3]Feuil1!$C8)&gt;=11),YEAR([3]Feuil1!$C8)&gt;[3]Feuil2!$A$2),DATE([3]Feuil2!$A$2,11,1),"") ))),"")</f>
        <v/>
      </c>
      <c r="M8" s="14" t="str">
        <f>IF(AND([3]Feuil1!$K8&lt;&gt;"",[3]Feuil1!$C8&lt;&gt;"",[3]Feuil1!$K8&lt;=[3]Feuil1!$C8,YEAR([3]Feuil1!$K8)&lt;=[3]Feuil2!$A$2,YEAR([3]Feuil1!$C8)&gt;=[3]Feuil2!$A$2),IF(YEAR([3]Feuil1!$K8)&lt;[3]Feuil2!$A$2,DATE([3]Feuil2!$A$2,12,1),IF(YEAR([3]Feuil1!$K8)&gt;[3]Feuil2!$A$2,"",IF(MONTH([3]Feuil1!$K8)=12,[3]Feuil1!$K8,IF(OR(AND(MONTH([3]Feuil1!$K8)&lt;12,MONTH([3]Feuil1!$C8)&gt;=12),YEAR([3]Feuil1!$C8)&gt;[3]Feuil2!$A$2),DATE([3]Feuil2!$A$2,12,1),"") ))),"")</f>
        <v/>
      </c>
      <c r="N8" s="12">
        <f>IF(AND([3]Feuil1!$K8&lt;&gt;"",[3]Feuil1!$C8&lt;&gt;"",[3]Feuil1!$K8&lt;=[3]Feuil1!$C8,YEAR([3]Feuil1!$K8)&lt;=[3]Feuil2!$A$2,YEAR([3]Feuil1!$C8)&gt;=[3]Feuil2!$A$2),IF(YEAR([3]Feuil1!$C8)&gt;[3]Feuil2!$A$2,DATE([3]Feuil2!$A$2,1,31),IF(YEAR([3]Feuil1!$C8)&lt;[3]Feuil2!$A$2,"",IF(MONTH([3]Feuil1!$C8)=1,[3]Feuil1!$C8,IF(AND(MONTH([3]Feuil1!$C8)&gt;1,MONTH([3]Feuil1!$K8)&lt;=1),DATE([3]Feuil2!$A$2,1,31),"") ))),"")</f>
        <v>40203</v>
      </c>
      <c r="O8" s="13" t="str">
        <f>IF(AND([3]Feuil1!$K8&lt;&gt;"",[3]Feuil1!$C8&lt;&gt;"",[3]Feuil1!$K8&lt;=[3]Feuil1!$C8,YEAR([3]Feuil1!$K8)&lt;=[3]Feuil2!$A$2,YEAR([3]Feuil1!$C8)&gt;=[3]Feuil2!$A$2),IF(YEAR([3]Feuil1!$C8)&gt;[3]Feuil2!$A$2,IF((MOD([3]Feuil2!$A$2,4)&lt;&gt;0),DATE([3]Feuil2!$A$2,2,28),DATE([3]Feuil2!$A$2,2,29)),IF(YEAR([3]Feuil1!$C8)&lt;[3]Feuil2!$A$2,"",IF(MONTH([3]Feuil1!$C8)=2,[3]Feuil1!$C8,IF(AND(MONTH([3]Feuil1!$C8)&gt;2,MONTH([3]Feuil1!$K8)&lt;=2),IF((MOD([3]Feuil2!$A$2,4)&lt;&gt;0),DATE([3]Feuil2!$A$2,2,28),DATE([3]Feuil2!$A$2,2,29)),"") ))),"")</f>
        <v/>
      </c>
      <c r="P8" s="13" t="str">
        <f>IF(AND([3]Feuil1!$K8&lt;&gt;"",[3]Feuil1!$C8&lt;&gt;"",[3]Feuil1!$K8&lt;=[3]Feuil1!$C8,YEAR([3]Feuil1!$K8)&lt;=[3]Feuil2!$A$2,YEAR([3]Feuil1!$C8)&gt;=[3]Feuil2!$A$2),IF(YEAR([3]Feuil1!$C8)&gt;[3]Feuil2!$A$2,DATE([3]Feuil2!$A$2,3,31),IF(YEAR([3]Feuil1!$C8)&lt;[3]Feuil2!$A$2,"",IF(MONTH([3]Feuil1!$C8)=3,[3]Feuil1!$C8,IF(AND(MONTH([3]Feuil1!$C8)&gt;3,MONTH([3]Feuil1!$K8)&lt;=3),DATE([3]Feuil2!$A$2,3,31),"") ))),"")</f>
        <v/>
      </c>
      <c r="Q8" s="13" t="str">
        <f>IF(AND([3]Feuil1!$K8&lt;&gt;"",[3]Feuil1!$C8&lt;&gt;"",[3]Feuil1!$K8&lt;=[3]Feuil1!$C8,YEAR([3]Feuil1!$K8)&lt;=[3]Feuil2!$A$2,YEAR([3]Feuil1!$C8)&gt;=[3]Feuil2!$A$2),IF(YEAR([3]Feuil1!$C8)&gt;[3]Feuil2!$A$2,DATE([3]Feuil2!$A$2,4,30),IF(YEAR([3]Feuil1!$C8)&lt;[3]Feuil2!$A$2,"",IF(MONTH([3]Feuil1!$C8)=4,[3]Feuil1!$C8,IF(AND(MONTH([3]Feuil1!$C8)&gt;4,MONTH([3]Feuil1!$K8)&lt;=4),DATE([3]Feuil2!$A$2,4,30),"") ))),"")</f>
        <v/>
      </c>
      <c r="R8" s="13" t="str">
        <f>IF(AND([3]Feuil1!$K8&lt;&gt;"",[3]Feuil1!$C8&lt;&gt;"",[3]Feuil1!$K8&lt;=[3]Feuil1!$C8,YEAR([3]Feuil1!$K8)&lt;=[3]Feuil2!$A$2,YEAR([3]Feuil1!$C8)&gt;=[3]Feuil2!$A$2),IF(YEAR([3]Feuil1!$C8)&gt;[3]Feuil2!$A$2,DATE([3]Feuil2!$A$2,5,31),IF(YEAR([3]Feuil1!$C8)&lt;[3]Feuil2!$A$2,"",IF(MONTH([3]Feuil1!$C8)=5,[3]Feuil1!$C8,IF(AND(MONTH([3]Feuil1!$C8)&gt;5,MONTH([3]Feuil1!$K8)&lt;=5),DATE([3]Feuil2!$A$2,5,31),"") ))),"")</f>
        <v/>
      </c>
      <c r="S8" s="13" t="str">
        <f>IF(AND([3]Feuil1!$K8&lt;&gt;"",[3]Feuil1!$C8&lt;&gt;"",[3]Feuil1!$K8&lt;=[3]Feuil1!$C8,YEAR([3]Feuil1!$K8)&lt;=[3]Feuil2!$A$2,YEAR([3]Feuil1!$C8)&gt;=[3]Feuil2!$A$2),IF(YEAR([3]Feuil1!$C8)&gt;[3]Feuil2!$A$2,DATE([3]Feuil2!$A$2,6,30),IF(YEAR([3]Feuil1!$C8)&lt;[3]Feuil2!$A$2,"",IF(MONTH([3]Feuil1!$C8)=6,[3]Feuil1!$C8,IF(AND(MONTH([3]Feuil1!$C8)&gt;6,MONTH([3]Feuil1!$K8)&lt;=6),DATE([3]Feuil2!$A$2,6,30),"") ))),"")</f>
        <v/>
      </c>
      <c r="T8" s="13" t="str">
        <f>IF(AND([3]Feuil1!$K8&lt;&gt;"",[3]Feuil1!$C8&lt;&gt;"",[3]Feuil1!$K8&lt;=[3]Feuil1!$C8,YEAR([3]Feuil1!$K8)&lt;=[3]Feuil2!$A$2,YEAR([3]Feuil1!$C8)&gt;=[3]Feuil2!$A$2),IF(YEAR([3]Feuil1!$C8)&gt;[3]Feuil2!$A$2,DATE([3]Feuil2!$A$2,7,31),IF(YEAR([3]Feuil1!$C8)&lt;[3]Feuil2!$A$2,"",IF(MONTH([3]Feuil1!$C8)=7,[3]Feuil1!$C8,IF(AND(MONTH([3]Feuil1!$C8)&gt;7,MONTH([3]Feuil1!$K8)&lt;=7),DATE([3]Feuil2!$A$2,7,31),"") ))),"")</f>
        <v/>
      </c>
      <c r="U8" s="13" t="str">
        <f>IF(AND([3]Feuil1!$K8&lt;&gt;"",[3]Feuil1!$C8&lt;&gt;"",[3]Feuil1!$K8&lt;=[3]Feuil1!$C8,YEAR([3]Feuil1!$K8)&lt;=[3]Feuil2!$A$2,YEAR([3]Feuil1!$C8)&gt;=[3]Feuil2!$A$2),IF(YEAR([3]Feuil1!$C8)&gt;[3]Feuil2!$A$2,DATE([3]Feuil2!$A$2,8,31),IF(YEAR([3]Feuil1!$C8)&lt;[3]Feuil2!$A$2,"",IF(MONTH([3]Feuil1!$C8)=8,[3]Feuil1!$C8,IF(AND(MONTH([3]Feuil1!$C8)&gt;8,MONTH([3]Feuil1!$K8)&lt;=8),DATE([3]Feuil2!$A$2,8,31),"") ))),"")</f>
        <v/>
      </c>
      <c r="V8" s="13" t="str">
        <f>IF(AND([3]Feuil1!$K8&lt;&gt;"",[3]Feuil1!$C8&lt;&gt;"",[3]Feuil1!$K8&lt;=[3]Feuil1!$C8,YEAR([3]Feuil1!$K8)&lt;=[3]Feuil2!$A$2,YEAR([3]Feuil1!$C8)&gt;=[3]Feuil2!$A$2),IF(YEAR([3]Feuil1!$C8)&gt;[3]Feuil2!$A$2,DATE([3]Feuil2!$A$2,9,30),IF(YEAR([3]Feuil1!$C8)&lt;[3]Feuil2!$A$2,"",IF(MONTH([3]Feuil1!$C8)=9,[3]Feuil1!$C8,IF(AND(MONTH([3]Feuil1!$C8)&gt;9,MONTH([3]Feuil1!$K8)&lt;=9),DATE([3]Feuil2!$A$2,9,30),"") ))),"")</f>
        <v/>
      </c>
      <c r="W8" s="13" t="str">
        <f>IF(AND([3]Feuil1!$K8&lt;&gt;"",[3]Feuil1!$C8&lt;&gt;"",[3]Feuil1!$K8&lt;=[3]Feuil1!$C8,YEAR([3]Feuil1!$K8)&lt;=[3]Feuil2!$A$2,YEAR([3]Feuil1!$C8)&gt;=[3]Feuil2!$A$2),IF(YEAR([3]Feuil1!$C8)&gt;[3]Feuil2!$A$2,DATE([3]Feuil2!$A$2,10,31),IF(YEAR([3]Feuil1!$C8)&lt;[3]Feuil2!$A$2,"",IF(MONTH([3]Feuil1!$C8)=10,[3]Feuil1!$C8,IF(AND(MONTH([3]Feuil1!$C8)&gt;10,MONTH([3]Feuil1!$K8)&lt;=10),DATE([3]Feuil2!$A$2,10,31),"") ))),"")</f>
        <v/>
      </c>
      <c r="X8" s="13" t="str">
        <f>IF(AND([3]Feuil1!$K8&lt;&gt;"",[3]Feuil1!$C8&lt;&gt;"",[3]Feuil1!$K8&lt;=[3]Feuil1!$C8,YEAR([3]Feuil1!$K8)&lt;=[3]Feuil2!$A$2,YEAR([3]Feuil1!$C8)&gt;=[3]Feuil2!$A$2),IF(YEAR([3]Feuil1!$C8)&gt;[3]Feuil2!$A$2,DATE([3]Feuil2!$A$2,11,30),IF(YEAR([3]Feuil1!$C8)&lt;[3]Feuil2!$A$2,"",IF(MONTH([3]Feuil1!$C8)=11,[3]Feuil1!$C8,IF(AND(MONTH([3]Feuil1!$C8)&gt;11,MONTH([3]Feuil1!$K8)&lt;=11),DATE([3]Feuil2!$A$2,11,30),"") ))),"")</f>
        <v/>
      </c>
      <c r="Y8" s="14" t="str">
        <f>IF(AND([3]Feuil1!$K8&lt;&gt;"",[3]Feuil1!$C8&lt;&gt;"",[3]Feuil1!$K8&lt;=[3]Feuil1!$C8,YEAR([3]Feuil1!$K8)&lt;=[3]Feuil2!$A$2,YEAR([3]Feuil1!$C8)&gt;=[3]Feuil2!$A$2),IF(YEAR([3]Feuil1!$C8)&gt;[3]Feuil2!$A$2,DATE([3]Feuil2!$A$2,12,31),IF(YEAR([3]Feuil1!$C8)&lt;[3]Feuil2!$A$2,"",IF(MONTH([3]Feuil1!$C8)=12,[3]Feuil1!$C8,IF(AND(MONTH([3]Feuil1!$C8)&gt;12,MONTH([3]Feuil1!$K8)&lt;=12),DATE([3]Feuil2!$A$2,12,31),"") ))),"")</f>
        <v/>
      </c>
    </row>
    <row r="9" spans="1:27" ht="15" x14ac:dyDescent="0.2">
      <c r="A9" s="11" t="str">
        <f>[3]Feuil1!E9</f>
        <v>Design</v>
      </c>
      <c r="B9" s="12" t="str">
        <f>IF(AND([3]Feuil1!$K9&lt;&gt;"",[3]Feuil1!$C9&lt;&gt;"",[3]Feuil1!$K9&lt;=[3]Feuil1!$C9,YEAR([3]Feuil1!$K9)&lt;=[3]Feuil2!$A$2,YEAR([3]Feuil1!$C9)&gt;=[3]Feuil2!$A$2),IF(YEAR([3]Feuil1!$K9)&lt;[3]Feuil2!$A$2,DATE([3]Feuil2!$A$2,1,1),IF(YEAR([3]Feuil1!$K9)&gt;[3]Feuil2!$A$2,"",IF(MONTH([3]Feuil1!$K9)=1,[3]Feuil1!$K9,IF(OR(AND(
      MONTH([3]Feuil1!$K9)&lt;1,
      MONTH([3]Feuil1!$C9)&gt;=1
     ),YEAR([3]Feuil1!$C9)&gt;[3]Feuil2!$A$2),DATE([3]Feuil2!$A$2,1,1),"") ))),"")</f>
        <v/>
      </c>
      <c r="C9" s="13">
        <f>IF(AND([3]Feuil1!$K9&lt;&gt;"",[3]Feuil1!$C9&lt;&gt;"",[3]Feuil1!$K9&lt;=[3]Feuil1!$C9,YEAR([3]Feuil1!$K9)&lt;=[3]Feuil2!$A$2,YEAR([3]Feuil1!$C9)&gt;=[3]Feuil2!$A$2),IF(YEAR([3]Feuil1!$K9)&lt;[3]Feuil2!$A$2,DATE([3]Feuil2!$A$2,2,1),IF(YEAR([3]Feuil1!$K9)&gt;[3]Feuil2!$A$2,"",IF(MONTH([3]Feuil1!$K9)=2,[3]Feuil1!$K9,IF(OR(AND(MONTH([3]Feuil1!$K9)&lt;2,MONTH([3]Feuil1!$C9)&gt;=2),YEAR([3]Feuil1!$C9)&gt;[3]Feuil2!$A$2),DATE([3]Feuil2!$A$2,2,1),"") ))),"")</f>
        <v>40210</v>
      </c>
      <c r="D9" s="13">
        <f>IF(AND([3]Feuil1!$K9&lt;&gt;"",[3]Feuil1!$C9&lt;&gt;"",[3]Feuil1!$K9&lt;=[3]Feuil1!$C9,YEAR([3]Feuil1!$K9)&lt;=[3]Feuil2!$A$2,YEAR([3]Feuil1!$C9)&gt;=[3]Feuil2!$A$2),IF(YEAR([3]Feuil1!$K9)&lt;[3]Feuil2!$A$2,DATE([3]Feuil2!$A$2,3,1),IF(YEAR([3]Feuil1!$K9)&gt;[3]Feuil2!$A$2,"",IF(MONTH([3]Feuil1!$K9)=3,[3]Feuil1!$K9,IF(OR(AND(MONTH([3]Feuil1!$K9)&lt;3,MONTH([3]Feuil1!$C9)&gt;=3),YEAR([3]Feuil1!$C9)&gt;[3]Feuil2!$A$2),DATE([3]Feuil2!$A$2,3,1),"") ))),"")</f>
        <v>40238</v>
      </c>
      <c r="E9" s="13" t="str">
        <f>IF(AND([3]Feuil1!$K9&lt;&gt;"",[3]Feuil1!$C9&lt;&gt;"",[3]Feuil1!$K9&lt;=[3]Feuil1!$C9,YEAR([3]Feuil1!$K9)&lt;=[3]Feuil2!$A$2,YEAR([3]Feuil1!$C9)&gt;=[3]Feuil2!$A$2),IF(YEAR([3]Feuil1!$K9)&lt;[3]Feuil2!$A$2,DATE([3]Feuil2!$A$2,4,1),IF(YEAR([3]Feuil1!$K9)&gt;[3]Feuil2!$A$2,"",IF(MONTH([3]Feuil1!$K9)=4,[3]Feuil1!$K9,IF(OR(AND(MONTH([3]Feuil1!$K9)&lt;4,MONTH([3]Feuil1!$C9)&gt;=4),YEAR([3]Feuil1!$C9)&gt;[3]Feuil2!$A$2),DATE([3]Feuil2!$A$2,4,1),"") ))),"")</f>
        <v/>
      </c>
      <c r="F9" s="13" t="str">
        <f>IF(AND([3]Feuil1!$K9&lt;&gt;"",[3]Feuil1!$C9&lt;&gt;"",[3]Feuil1!$K9&lt;=[3]Feuil1!$C9,YEAR([3]Feuil1!$K9)&lt;=[3]Feuil2!$A$2,YEAR([3]Feuil1!$C9)&gt;=[3]Feuil2!$A$2),IF(YEAR([3]Feuil1!$K9)&lt;[3]Feuil2!$A$2,DATE([3]Feuil2!$A$2,5,1),IF(YEAR([3]Feuil1!$K9)&gt;[3]Feuil2!$A$2,"",IF(MONTH([3]Feuil1!$K9)=5,[3]Feuil1!$K9,IF(OR(AND(MONTH([3]Feuil1!$K9)&lt;5,MONTH([3]Feuil1!$C9)&gt;=5),YEAR([3]Feuil1!$C9)&gt;[3]Feuil2!$A$2),DATE([3]Feuil2!$A$2,5,1),"") ))),"")</f>
        <v/>
      </c>
      <c r="G9" s="13" t="str">
        <f>IF(AND([3]Feuil1!$K9&lt;&gt;"",[3]Feuil1!$C9&lt;&gt;"",[3]Feuil1!$K9&lt;=[3]Feuil1!$C9,YEAR([3]Feuil1!$K9)&lt;=[3]Feuil2!$A$2,YEAR([3]Feuil1!$C9)&gt;=[3]Feuil2!$A$2),IF(YEAR([3]Feuil1!$K9)&lt;[3]Feuil2!$A$2,DATE([3]Feuil2!$A$2,6,1),IF(YEAR([3]Feuil1!$K9)&gt;[3]Feuil2!$A$2,"",IF(MONTH([3]Feuil1!$K9)=6,[3]Feuil1!$K9,IF(OR(AND(MONTH([3]Feuil1!$K9)&lt;6,MONTH([3]Feuil1!$C9)&gt;=6),YEAR([3]Feuil1!$C9)&gt;[3]Feuil2!$A$2),DATE([3]Feuil2!$A$2,6,1),"") ))),"")</f>
        <v/>
      </c>
      <c r="H9" s="13" t="str">
        <f>IF(AND([3]Feuil1!$K9&lt;&gt;"",[3]Feuil1!$C9&lt;&gt;"",[3]Feuil1!$K9&lt;=[3]Feuil1!$C9,YEAR([3]Feuil1!$K9)&lt;=[3]Feuil2!$A$2,YEAR([3]Feuil1!$C9)&gt;=[3]Feuil2!$A$2),IF(YEAR([3]Feuil1!$K9)&lt;[3]Feuil2!$A$2,DATE([3]Feuil2!$A$2,7,1),IF(YEAR([3]Feuil1!$K9)&gt;[3]Feuil2!$A$2,"",IF(MONTH([3]Feuil1!$K9)=7,[3]Feuil1!$K9,IF(OR(AND(MONTH([3]Feuil1!$K9)&lt;7,MONTH([3]Feuil1!$C9)&gt;=7),YEAR([3]Feuil1!$C9)&gt;[3]Feuil2!$A$2),DATE([3]Feuil2!$A$2,7,1),"") ))),"")</f>
        <v/>
      </c>
      <c r="I9" s="13" t="str">
        <f>IF(AND([3]Feuil1!$K9&lt;&gt;"",[3]Feuil1!$C9&lt;&gt;"",[3]Feuil1!$K9&lt;=[3]Feuil1!$C9,YEAR([3]Feuil1!$K9)&lt;=[3]Feuil2!$A$2,YEAR([3]Feuil1!$C9)&gt;=[3]Feuil2!$A$2),IF(YEAR([3]Feuil1!$K9)&lt;[3]Feuil2!$A$2,DATE([3]Feuil2!$A$2,8,1),IF(YEAR([3]Feuil1!$K9)&gt;[3]Feuil2!$A$2,"",IF(MONTH([3]Feuil1!$K9)=8,[3]Feuil1!$K9,IF(OR(AND(MONTH([3]Feuil1!$K9)&lt;8,MONTH([3]Feuil1!$C9)&gt;=8),YEAR([3]Feuil1!$C9)&gt;[3]Feuil2!$A$2),DATE([3]Feuil2!$A$2,8,1),"") ))),"")</f>
        <v/>
      </c>
      <c r="J9" s="13" t="str">
        <f>IF(AND([3]Feuil1!$K9&lt;&gt;"",[3]Feuil1!$C9&lt;&gt;"",[3]Feuil1!$K9&lt;=[3]Feuil1!$C9,YEAR([3]Feuil1!$K9)&lt;=[3]Feuil2!$A$2,YEAR([3]Feuil1!$C9)&gt;=[3]Feuil2!$A$2),IF(YEAR([3]Feuil1!$K9)&lt;[3]Feuil2!$A$2,DATE([3]Feuil2!$A$2,9,1),IF(YEAR([3]Feuil1!$K9)&gt;[3]Feuil2!$A$2,"",IF(MONTH([3]Feuil1!$K9)=9,[3]Feuil1!$K9,IF(OR(AND(MONTH([3]Feuil1!$K9)&lt;9,MONTH([3]Feuil1!$C9)&gt;=9),YEAR([3]Feuil1!$C9)&gt;[3]Feuil2!$A$2),DATE([3]Feuil2!$A$2,9,1),"") ))),"")</f>
        <v/>
      </c>
      <c r="K9" s="13" t="str">
        <f>IF(AND([3]Feuil1!$K9&lt;&gt;"",[3]Feuil1!$C9&lt;&gt;"",[3]Feuil1!$K9&lt;=[3]Feuil1!$C9,YEAR([3]Feuil1!$K9)&lt;=[3]Feuil2!$A$2,YEAR([3]Feuil1!$C9)&gt;=[3]Feuil2!$A$2),IF(YEAR([3]Feuil1!$K9)&lt;[3]Feuil2!$A$2,DATE([3]Feuil2!$A$2,10,1),IF(YEAR([3]Feuil1!$K9)&gt;[3]Feuil2!$A$2,"",IF(MONTH([3]Feuil1!$K9)=10,[3]Feuil1!$K9,IF(OR(AND(MONTH([3]Feuil1!$K9)&lt;10,MONTH([3]Feuil1!$C9)&gt;=10),YEAR([3]Feuil1!$C9)&gt;[3]Feuil2!$A$2),DATE([3]Feuil2!$A$2,10,1),"") ))),"")</f>
        <v/>
      </c>
      <c r="L9" s="13" t="str">
        <f>IF(AND([3]Feuil1!$K9&lt;&gt;"",[3]Feuil1!$C9&lt;&gt;"",[3]Feuil1!$K9&lt;=[3]Feuil1!$C9,YEAR([3]Feuil1!$K9)&lt;=[3]Feuil2!$A$2,YEAR([3]Feuil1!$C9)&gt;=[3]Feuil2!$A$2),IF(YEAR([3]Feuil1!$K9)&lt;[3]Feuil2!$A$2,DATE([3]Feuil2!$A$2,11,1),IF(YEAR([3]Feuil1!$K9)&gt;[3]Feuil2!$A$2,"",IF(MONTH([3]Feuil1!$K9)=11,[3]Feuil1!$K9,IF(OR(AND(MONTH([3]Feuil1!$K9)&lt;11,MONTH([3]Feuil1!$C9)&gt;=11),YEAR([3]Feuil1!$C9)&gt;[3]Feuil2!$A$2),DATE([3]Feuil2!$A$2,11,1),"") ))),"")</f>
        <v/>
      </c>
      <c r="M9" s="14" t="str">
        <f>IF(AND([3]Feuil1!$K9&lt;&gt;"",[3]Feuil1!$C9&lt;&gt;"",[3]Feuil1!$K9&lt;=[3]Feuil1!$C9,YEAR([3]Feuil1!$K9)&lt;=[3]Feuil2!$A$2,YEAR([3]Feuil1!$C9)&gt;=[3]Feuil2!$A$2),IF(YEAR([3]Feuil1!$K9)&lt;[3]Feuil2!$A$2,DATE([3]Feuil2!$A$2,12,1),IF(YEAR([3]Feuil1!$K9)&gt;[3]Feuil2!$A$2,"",IF(MONTH([3]Feuil1!$K9)=12,[3]Feuil1!$K9,IF(OR(AND(MONTH([3]Feuil1!$K9)&lt;12,MONTH([3]Feuil1!$C9)&gt;=12),YEAR([3]Feuil1!$C9)&gt;[3]Feuil2!$A$2),DATE([3]Feuil2!$A$2,12,1),"") ))),"")</f>
        <v/>
      </c>
      <c r="N9" s="12" t="str">
        <f>IF(AND([3]Feuil1!$K9&lt;&gt;"",[3]Feuil1!$C9&lt;&gt;"",[3]Feuil1!$K9&lt;=[3]Feuil1!$C9,YEAR([3]Feuil1!$K9)&lt;=[3]Feuil2!$A$2,YEAR([3]Feuil1!$C9)&gt;=[3]Feuil2!$A$2),IF(YEAR([3]Feuil1!$C9)&gt;[3]Feuil2!$A$2,DATE([3]Feuil2!$A$2,1,31),IF(YEAR([3]Feuil1!$C9)&lt;[3]Feuil2!$A$2,"",IF(MONTH([3]Feuil1!$C9)=1,[3]Feuil1!$C9,IF(AND(MONTH([3]Feuil1!$C9)&gt;1,MONTH([3]Feuil1!$K9)&lt;=1),DATE([3]Feuil2!$A$2,1,31),"") ))),"")</f>
        <v/>
      </c>
      <c r="O9" s="13">
        <f>IF(AND([3]Feuil1!$K9&lt;&gt;"",[3]Feuil1!$C9&lt;&gt;"",[3]Feuil1!$K9&lt;=[3]Feuil1!$C9,YEAR([3]Feuil1!$K9)&lt;=[3]Feuil2!$A$2,YEAR([3]Feuil1!$C9)&gt;=[3]Feuil2!$A$2),IF(YEAR([3]Feuil1!$C9)&gt;[3]Feuil2!$A$2,IF((MOD([3]Feuil2!$A$2,4)&lt;&gt;0),DATE([3]Feuil2!$A$2,2,28),DATE([3]Feuil2!$A$2,2,29)),IF(YEAR([3]Feuil1!$C9)&lt;[3]Feuil2!$A$2,"",IF(MONTH([3]Feuil1!$C9)=2,[3]Feuil1!$C9,IF(AND(MONTH([3]Feuil1!$C9)&gt;2,MONTH([3]Feuil1!$K9)&lt;=2),IF((MOD([3]Feuil2!$A$2,4)&lt;&gt;0),DATE([3]Feuil2!$A$2,2,28),DATE([3]Feuil2!$A$2,2,29)),"") ))),"")</f>
        <v>40237</v>
      </c>
      <c r="P9" s="13">
        <f>IF(AND([3]Feuil1!$K9&lt;&gt;"",[3]Feuil1!$C9&lt;&gt;"",[3]Feuil1!$K9&lt;=[3]Feuil1!$C9,YEAR([3]Feuil1!$K9)&lt;=[3]Feuil2!$A$2,YEAR([3]Feuil1!$C9)&gt;=[3]Feuil2!$A$2),IF(YEAR([3]Feuil1!$C9)&gt;[3]Feuil2!$A$2,DATE([3]Feuil2!$A$2,3,31),IF(YEAR([3]Feuil1!$C9)&lt;[3]Feuil2!$A$2,"",IF(MONTH([3]Feuil1!$C9)=3,[3]Feuil1!$C9,IF(AND(MONTH([3]Feuil1!$C9)&gt;3,MONTH([3]Feuil1!$K9)&lt;=3),DATE([3]Feuil2!$A$2,3,31),"") ))),"")</f>
        <v>40238</v>
      </c>
      <c r="Q9" s="13" t="str">
        <f>IF(AND([3]Feuil1!$K9&lt;&gt;"",[3]Feuil1!$C9&lt;&gt;"",[3]Feuil1!$K9&lt;=[3]Feuil1!$C9,YEAR([3]Feuil1!$K9)&lt;=[3]Feuil2!$A$2,YEAR([3]Feuil1!$C9)&gt;=[3]Feuil2!$A$2),IF(YEAR([3]Feuil1!$C9)&gt;[3]Feuil2!$A$2,DATE([3]Feuil2!$A$2,4,30),IF(YEAR([3]Feuil1!$C9)&lt;[3]Feuil2!$A$2,"",IF(MONTH([3]Feuil1!$C9)=4,[3]Feuil1!$C9,IF(AND(MONTH([3]Feuil1!$C9)&gt;4,MONTH([3]Feuil1!$K9)&lt;=4),DATE([3]Feuil2!$A$2,4,30),"") ))),"")</f>
        <v/>
      </c>
      <c r="R9" s="13" t="str">
        <f>IF(AND([3]Feuil1!$K9&lt;&gt;"",[3]Feuil1!$C9&lt;&gt;"",[3]Feuil1!$K9&lt;=[3]Feuil1!$C9,YEAR([3]Feuil1!$K9)&lt;=[3]Feuil2!$A$2,YEAR([3]Feuil1!$C9)&gt;=[3]Feuil2!$A$2),IF(YEAR([3]Feuil1!$C9)&gt;[3]Feuil2!$A$2,DATE([3]Feuil2!$A$2,5,31),IF(YEAR([3]Feuil1!$C9)&lt;[3]Feuil2!$A$2,"",IF(MONTH([3]Feuil1!$C9)=5,[3]Feuil1!$C9,IF(AND(MONTH([3]Feuil1!$C9)&gt;5,MONTH([3]Feuil1!$K9)&lt;=5),DATE([3]Feuil2!$A$2,5,31),"") ))),"")</f>
        <v/>
      </c>
      <c r="S9" s="13" t="str">
        <f>IF(AND([3]Feuil1!$K9&lt;&gt;"",[3]Feuil1!$C9&lt;&gt;"",[3]Feuil1!$K9&lt;=[3]Feuil1!$C9,YEAR([3]Feuil1!$K9)&lt;=[3]Feuil2!$A$2,YEAR([3]Feuil1!$C9)&gt;=[3]Feuil2!$A$2),IF(YEAR([3]Feuil1!$C9)&gt;[3]Feuil2!$A$2,DATE([3]Feuil2!$A$2,6,30),IF(YEAR([3]Feuil1!$C9)&lt;[3]Feuil2!$A$2,"",IF(MONTH([3]Feuil1!$C9)=6,[3]Feuil1!$C9,IF(AND(MONTH([3]Feuil1!$C9)&gt;6,MONTH([3]Feuil1!$K9)&lt;=6),DATE([3]Feuil2!$A$2,6,30),"") ))),"")</f>
        <v/>
      </c>
      <c r="T9" s="13" t="str">
        <f>IF(AND([3]Feuil1!$K9&lt;&gt;"",[3]Feuil1!$C9&lt;&gt;"",[3]Feuil1!$K9&lt;=[3]Feuil1!$C9,YEAR([3]Feuil1!$K9)&lt;=[3]Feuil2!$A$2,YEAR([3]Feuil1!$C9)&gt;=[3]Feuil2!$A$2),IF(YEAR([3]Feuil1!$C9)&gt;[3]Feuil2!$A$2,DATE([3]Feuil2!$A$2,7,31),IF(YEAR([3]Feuil1!$C9)&lt;[3]Feuil2!$A$2,"",IF(MONTH([3]Feuil1!$C9)=7,[3]Feuil1!$C9,IF(AND(MONTH([3]Feuil1!$C9)&gt;7,MONTH([3]Feuil1!$K9)&lt;=7),DATE([3]Feuil2!$A$2,7,31),"") ))),"")</f>
        <v/>
      </c>
      <c r="U9" s="13" t="str">
        <f>IF(AND([3]Feuil1!$K9&lt;&gt;"",[3]Feuil1!$C9&lt;&gt;"",[3]Feuil1!$K9&lt;=[3]Feuil1!$C9,YEAR([3]Feuil1!$K9)&lt;=[3]Feuil2!$A$2,YEAR([3]Feuil1!$C9)&gt;=[3]Feuil2!$A$2),IF(YEAR([3]Feuil1!$C9)&gt;[3]Feuil2!$A$2,DATE([3]Feuil2!$A$2,8,31),IF(YEAR([3]Feuil1!$C9)&lt;[3]Feuil2!$A$2,"",IF(MONTH([3]Feuil1!$C9)=8,[3]Feuil1!$C9,IF(AND(MONTH([3]Feuil1!$C9)&gt;8,MONTH([3]Feuil1!$K9)&lt;=8),DATE([3]Feuil2!$A$2,8,31),"") ))),"")</f>
        <v/>
      </c>
      <c r="V9" s="13" t="str">
        <f>IF(AND([3]Feuil1!$K9&lt;&gt;"",[3]Feuil1!$C9&lt;&gt;"",[3]Feuil1!$K9&lt;=[3]Feuil1!$C9,YEAR([3]Feuil1!$K9)&lt;=[3]Feuil2!$A$2,YEAR([3]Feuil1!$C9)&gt;=[3]Feuil2!$A$2),IF(YEAR([3]Feuil1!$C9)&gt;[3]Feuil2!$A$2,DATE([3]Feuil2!$A$2,9,30),IF(YEAR([3]Feuil1!$C9)&lt;[3]Feuil2!$A$2,"",IF(MONTH([3]Feuil1!$C9)=9,[3]Feuil1!$C9,IF(AND(MONTH([3]Feuil1!$C9)&gt;9,MONTH([3]Feuil1!$K9)&lt;=9),DATE([3]Feuil2!$A$2,9,30),"") ))),"")</f>
        <v/>
      </c>
      <c r="W9" s="13" t="str">
        <f>IF(AND([3]Feuil1!$K9&lt;&gt;"",[3]Feuil1!$C9&lt;&gt;"",[3]Feuil1!$K9&lt;=[3]Feuil1!$C9,YEAR([3]Feuil1!$K9)&lt;=[3]Feuil2!$A$2,YEAR([3]Feuil1!$C9)&gt;=[3]Feuil2!$A$2),IF(YEAR([3]Feuil1!$C9)&gt;[3]Feuil2!$A$2,DATE([3]Feuil2!$A$2,10,31),IF(YEAR([3]Feuil1!$C9)&lt;[3]Feuil2!$A$2,"",IF(MONTH([3]Feuil1!$C9)=10,[3]Feuil1!$C9,IF(AND(MONTH([3]Feuil1!$C9)&gt;10,MONTH([3]Feuil1!$K9)&lt;=10),DATE([3]Feuil2!$A$2,10,31),"") ))),"")</f>
        <v/>
      </c>
      <c r="X9" s="13" t="str">
        <f>IF(AND([3]Feuil1!$K9&lt;&gt;"",[3]Feuil1!$C9&lt;&gt;"",[3]Feuil1!$K9&lt;=[3]Feuil1!$C9,YEAR([3]Feuil1!$K9)&lt;=[3]Feuil2!$A$2,YEAR([3]Feuil1!$C9)&gt;=[3]Feuil2!$A$2),IF(YEAR([3]Feuil1!$C9)&gt;[3]Feuil2!$A$2,DATE([3]Feuil2!$A$2,11,30),IF(YEAR([3]Feuil1!$C9)&lt;[3]Feuil2!$A$2,"",IF(MONTH([3]Feuil1!$C9)=11,[3]Feuil1!$C9,IF(AND(MONTH([3]Feuil1!$C9)&gt;11,MONTH([3]Feuil1!$K9)&lt;=11),DATE([3]Feuil2!$A$2,11,30),"") ))),"")</f>
        <v/>
      </c>
      <c r="Y9" s="14" t="str">
        <f>IF(AND([3]Feuil1!$K9&lt;&gt;"",[3]Feuil1!$C9&lt;&gt;"",[3]Feuil1!$K9&lt;=[3]Feuil1!$C9,YEAR([3]Feuil1!$K9)&lt;=[3]Feuil2!$A$2,YEAR([3]Feuil1!$C9)&gt;=[3]Feuil2!$A$2),IF(YEAR([3]Feuil1!$C9)&gt;[3]Feuil2!$A$2,DATE([3]Feuil2!$A$2,12,31),IF(YEAR([3]Feuil1!$C9)&lt;[3]Feuil2!$A$2,"",IF(MONTH([3]Feuil1!$C9)=12,[3]Feuil1!$C9,IF(AND(MONTH([3]Feuil1!$C9)&gt;12,MONTH([3]Feuil1!$K9)&lt;=12),DATE([3]Feuil2!$A$2,12,31),"") ))),"")</f>
        <v/>
      </c>
    </row>
    <row r="10" spans="1:27" ht="15" x14ac:dyDescent="0.2">
      <c r="A10" s="11" t="str">
        <f>[3]Feuil1!E10</f>
        <v>Stress</v>
      </c>
      <c r="B10" s="12" t="str">
        <f>IF(AND([3]Feuil1!$K10&lt;&gt;"",[3]Feuil1!$C10&lt;&gt;"",[3]Feuil1!$K10&lt;=[3]Feuil1!$C10,YEAR([3]Feuil1!$K10)&lt;=[3]Feuil2!$A$2,YEAR([3]Feuil1!$C10)&gt;=[3]Feuil2!$A$2),IF(YEAR([3]Feuil1!$K10)&lt;[3]Feuil2!$A$2,DATE([3]Feuil2!$A$2,1,1),IF(YEAR([3]Feuil1!$K10)&gt;[3]Feuil2!$A$2,"",IF(MONTH([3]Feuil1!$K10)=1,[3]Feuil1!$K10,IF(OR(AND(
      MONTH([3]Feuil1!$K10)&lt;1,
      MONTH([3]Feuil1!$C10)&gt;=1
     ),YEAR([3]Feuil1!$C10)&gt;[3]Feuil2!$A$2),DATE([3]Feuil2!$A$2,1,1),"") ))),"")</f>
        <v/>
      </c>
      <c r="C10" s="13" t="str">
        <f>IF(AND([3]Feuil1!$K10&lt;&gt;"",[3]Feuil1!$C10&lt;&gt;"",[3]Feuil1!$K10&lt;=[3]Feuil1!$C10,YEAR([3]Feuil1!$K10)&lt;=[3]Feuil2!$A$2,YEAR([3]Feuil1!$C10)&gt;=[3]Feuil2!$A$2),IF(YEAR([3]Feuil1!$K10)&lt;[3]Feuil2!$A$2,DATE([3]Feuil2!$A$2,2,1),IF(YEAR([3]Feuil1!$K10)&gt;[3]Feuil2!$A$2,"",IF(MONTH([3]Feuil1!$K10)=2,[3]Feuil1!$K10,IF(OR(AND(MONTH([3]Feuil1!$K10)&lt;2,MONTH([3]Feuil1!$C10)&gt;=2),YEAR([3]Feuil1!$C10)&gt;[3]Feuil2!$A$2),DATE([3]Feuil2!$A$2,2,1),"") ))),"")</f>
        <v/>
      </c>
      <c r="D10" s="13">
        <f>IF(AND([3]Feuil1!$K10&lt;&gt;"",[3]Feuil1!$C10&lt;&gt;"",[3]Feuil1!$K10&lt;=[3]Feuil1!$C10,YEAR([3]Feuil1!$K10)&lt;=[3]Feuil2!$A$2,YEAR([3]Feuil1!$C10)&gt;=[3]Feuil2!$A$2),IF(YEAR([3]Feuil1!$K10)&lt;[3]Feuil2!$A$2,DATE([3]Feuil2!$A$2,3,1),IF(YEAR([3]Feuil1!$K10)&gt;[3]Feuil2!$A$2,"",IF(MONTH([3]Feuil1!$K10)=3,[3]Feuil1!$K10,IF(OR(AND(MONTH([3]Feuil1!$K10)&lt;3,MONTH([3]Feuil1!$C10)&gt;=3),YEAR([3]Feuil1!$C10)&gt;[3]Feuil2!$A$2),DATE([3]Feuil2!$A$2,3,1),"") ))),"")</f>
        <v>40238</v>
      </c>
      <c r="E10" s="13">
        <f>IF(AND([3]Feuil1!$K10&lt;&gt;"",[3]Feuil1!$C10&lt;&gt;"",[3]Feuil1!$K10&lt;=[3]Feuil1!$C10,YEAR([3]Feuil1!$K10)&lt;=[3]Feuil2!$A$2,YEAR([3]Feuil1!$C10)&gt;=[3]Feuil2!$A$2),IF(YEAR([3]Feuil1!$K10)&lt;[3]Feuil2!$A$2,DATE([3]Feuil2!$A$2,4,1),IF(YEAR([3]Feuil1!$K10)&gt;[3]Feuil2!$A$2,"",IF(MONTH([3]Feuil1!$K10)=4,[3]Feuil1!$K10,IF(OR(AND(MONTH([3]Feuil1!$K10)&lt;4,MONTH([3]Feuil1!$C10)&gt;=4),YEAR([3]Feuil1!$C10)&gt;[3]Feuil2!$A$2),DATE([3]Feuil2!$A$2,4,1),"") ))),"")</f>
        <v>40269</v>
      </c>
      <c r="F10" s="13" t="str">
        <f>IF(AND([3]Feuil1!$K10&lt;&gt;"",[3]Feuil1!$C10&lt;&gt;"",[3]Feuil1!$K10&lt;=[3]Feuil1!$C10,YEAR([3]Feuil1!$K10)&lt;=[3]Feuil2!$A$2,YEAR([3]Feuil1!$C10)&gt;=[3]Feuil2!$A$2),IF(YEAR([3]Feuil1!$K10)&lt;[3]Feuil2!$A$2,DATE([3]Feuil2!$A$2,5,1),IF(YEAR([3]Feuil1!$K10)&gt;[3]Feuil2!$A$2,"",IF(MONTH([3]Feuil1!$K10)=5,[3]Feuil1!$K10,IF(OR(AND(MONTH([3]Feuil1!$K10)&lt;5,MONTH([3]Feuil1!$C10)&gt;=5),YEAR([3]Feuil1!$C10)&gt;[3]Feuil2!$A$2),DATE([3]Feuil2!$A$2,5,1),"") ))),"")</f>
        <v/>
      </c>
      <c r="G10" s="13" t="str">
        <f>IF(AND([3]Feuil1!$K10&lt;&gt;"",[3]Feuil1!$C10&lt;&gt;"",[3]Feuil1!$K10&lt;=[3]Feuil1!$C10,YEAR([3]Feuil1!$K10)&lt;=[3]Feuil2!$A$2,YEAR([3]Feuil1!$C10)&gt;=[3]Feuil2!$A$2),IF(YEAR([3]Feuil1!$K10)&lt;[3]Feuil2!$A$2,DATE([3]Feuil2!$A$2,6,1),IF(YEAR([3]Feuil1!$K10)&gt;[3]Feuil2!$A$2,"",IF(MONTH([3]Feuil1!$K10)=6,[3]Feuil1!$K10,IF(OR(AND(MONTH([3]Feuil1!$K10)&lt;6,MONTH([3]Feuil1!$C10)&gt;=6),YEAR([3]Feuil1!$C10)&gt;[3]Feuil2!$A$2),DATE([3]Feuil2!$A$2,6,1),"") ))),"")</f>
        <v/>
      </c>
      <c r="H10" s="13" t="str">
        <f>IF(AND([3]Feuil1!$K10&lt;&gt;"",[3]Feuil1!$C10&lt;&gt;"",[3]Feuil1!$K10&lt;=[3]Feuil1!$C10,YEAR([3]Feuil1!$K10)&lt;=[3]Feuil2!$A$2,YEAR([3]Feuil1!$C10)&gt;=[3]Feuil2!$A$2),IF(YEAR([3]Feuil1!$K10)&lt;[3]Feuil2!$A$2,DATE([3]Feuil2!$A$2,7,1),IF(YEAR([3]Feuil1!$K10)&gt;[3]Feuil2!$A$2,"",IF(MONTH([3]Feuil1!$K10)=7,[3]Feuil1!$K10,IF(OR(AND(MONTH([3]Feuil1!$K10)&lt;7,MONTH([3]Feuil1!$C10)&gt;=7),YEAR([3]Feuil1!$C10)&gt;[3]Feuil2!$A$2),DATE([3]Feuil2!$A$2,7,1),"") ))),"")</f>
        <v/>
      </c>
      <c r="I10" s="13" t="str">
        <f>IF(AND([3]Feuil1!$K10&lt;&gt;"",[3]Feuil1!$C10&lt;&gt;"",[3]Feuil1!$K10&lt;=[3]Feuil1!$C10,YEAR([3]Feuil1!$K10)&lt;=[3]Feuil2!$A$2,YEAR([3]Feuil1!$C10)&gt;=[3]Feuil2!$A$2),IF(YEAR([3]Feuil1!$K10)&lt;[3]Feuil2!$A$2,DATE([3]Feuil2!$A$2,8,1),IF(YEAR([3]Feuil1!$K10)&gt;[3]Feuil2!$A$2,"",IF(MONTH([3]Feuil1!$K10)=8,[3]Feuil1!$K10,IF(OR(AND(MONTH([3]Feuil1!$K10)&lt;8,MONTH([3]Feuil1!$C10)&gt;=8),YEAR([3]Feuil1!$C10)&gt;[3]Feuil2!$A$2),DATE([3]Feuil2!$A$2,8,1),"") ))),"")</f>
        <v/>
      </c>
      <c r="J10" s="13" t="str">
        <f>IF(AND([3]Feuil1!$K10&lt;&gt;"",[3]Feuil1!$C10&lt;&gt;"",[3]Feuil1!$K10&lt;=[3]Feuil1!$C10,YEAR([3]Feuil1!$K10)&lt;=[3]Feuil2!$A$2,YEAR([3]Feuil1!$C10)&gt;=[3]Feuil2!$A$2),IF(YEAR([3]Feuil1!$K10)&lt;[3]Feuil2!$A$2,DATE([3]Feuil2!$A$2,9,1),IF(YEAR([3]Feuil1!$K10)&gt;[3]Feuil2!$A$2,"",IF(MONTH([3]Feuil1!$K10)=9,[3]Feuil1!$K10,IF(OR(AND(MONTH([3]Feuil1!$K10)&lt;9,MONTH([3]Feuil1!$C10)&gt;=9),YEAR([3]Feuil1!$C10)&gt;[3]Feuil2!$A$2),DATE([3]Feuil2!$A$2,9,1),"") ))),"")</f>
        <v/>
      </c>
      <c r="K10" s="13" t="str">
        <f>IF(AND([3]Feuil1!$K10&lt;&gt;"",[3]Feuil1!$C10&lt;&gt;"",[3]Feuil1!$K10&lt;=[3]Feuil1!$C10,YEAR([3]Feuil1!$K10)&lt;=[3]Feuil2!$A$2,YEAR([3]Feuil1!$C10)&gt;=[3]Feuil2!$A$2),IF(YEAR([3]Feuil1!$K10)&lt;[3]Feuil2!$A$2,DATE([3]Feuil2!$A$2,10,1),IF(YEAR([3]Feuil1!$K10)&gt;[3]Feuil2!$A$2,"",IF(MONTH([3]Feuil1!$K10)=10,[3]Feuil1!$K10,IF(OR(AND(MONTH([3]Feuil1!$K10)&lt;10,MONTH([3]Feuil1!$C10)&gt;=10),YEAR([3]Feuil1!$C10)&gt;[3]Feuil2!$A$2),DATE([3]Feuil2!$A$2,10,1),"") ))),"")</f>
        <v/>
      </c>
      <c r="L10" s="13" t="str">
        <f>IF(AND([3]Feuil1!$K10&lt;&gt;"",[3]Feuil1!$C10&lt;&gt;"",[3]Feuil1!$K10&lt;=[3]Feuil1!$C10,YEAR([3]Feuil1!$K10)&lt;=[3]Feuil2!$A$2,YEAR([3]Feuil1!$C10)&gt;=[3]Feuil2!$A$2),IF(YEAR([3]Feuil1!$K10)&lt;[3]Feuil2!$A$2,DATE([3]Feuil2!$A$2,11,1),IF(YEAR([3]Feuil1!$K10)&gt;[3]Feuil2!$A$2,"",IF(MONTH([3]Feuil1!$K10)=11,[3]Feuil1!$K10,IF(OR(AND(MONTH([3]Feuil1!$K10)&lt;11,MONTH([3]Feuil1!$C10)&gt;=11),YEAR([3]Feuil1!$C10)&gt;[3]Feuil2!$A$2),DATE([3]Feuil2!$A$2,11,1),"") ))),"")</f>
        <v/>
      </c>
      <c r="M10" s="14" t="str">
        <f>IF(AND([3]Feuil1!$K10&lt;&gt;"",[3]Feuil1!$C10&lt;&gt;"",[3]Feuil1!$K10&lt;=[3]Feuil1!$C10,YEAR([3]Feuil1!$K10)&lt;=[3]Feuil2!$A$2,YEAR([3]Feuil1!$C10)&gt;=[3]Feuil2!$A$2),IF(YEAR([3]Feuil1!$K10)&lt;[3]Feuil2!$A$2,DATE([3]Feuil2!$A$2,12,1),IF(YEAR([3]Feuil1!$K10)&gt;[3]Feuil2!$A$2,"",IF(MONTH([3]Feuil1!$K10)=12,[3]Feuil1!$K10,IF(OR(AND(MONTH([3]Feuil1!$K10)&lt;12,MONTH([3]Feuil1!$C10)&gt;=12),YEAR([3]Feuil1!$C10)&gt;[3]Feuil2!$A$2),DATE([3]Feuil2!$A$2,12,1),"") ))),"")</f>
        <v/>
      </c>
      <c r="N10" s="12" t="str">
        <f>IF(AND([3]Feuil1!$K10&lt;&gt;"",[3]Feuil1!$C10&lt;&gt;"",[3]Feuil1!$K10&lt;=[3]Feuil1!$C10,YEAR([3]Feuil1!$K10)&lt;=[3]Feuil2!$A$2,YEAR([3]Feuil1!$C10)&gt;=[3]Feuil2!$A$2),IF(YEAR([3]Feuil1!$C10)&gt;[3]Feuil2!$A$2,DATE([3]Feuil2!$A$2,1,31),IF(YEAR([3]Feuil1!$C10)&lt;[3]Feuil2!$A$2,"",IF(MONTH([3]Feuil1!$C10)=1,[3]Feuil1!$C10,IF(AND(MONTH([3]Feuil1!$C10)&gt;1,MONTH([3]Feuil1!$K10)&lt;=1),DATE([3]Feuil2!$A$2,1,31),"") ))),"")</f>
        <v/>
      </c>
      <c r="O10" s="13" t="str">
        <f>IF(AND([3]Feuil1!$K10&lt;&gt;"",[3]Feuil1!$C10&lt;&gt;"",[3]Feuil1!$K10&lt;=[3]Feuil1!$C10,YEAR([3]Feuil1!$K10)&lt;=[3]Feuil2!$A$2,YEAR([3]Feuil1!$C10)&gt;=[3]Feuil2!$A$2),IF(YEAR([3]Feuil1!$C10)&gt;[3]Feuil2!$A$2,IF((MOD([3]Feuil2!$A$2,4)&lt;&gt;0),DATE([3]Feuil2!$A$2,2,28),DATE([3]Feuil2!$A$2,2,29)),IF(YEAR([3]Feuil1!$C10)&lt;[3]Feuil2!$A$2,"",IF(MONTH([3]Feuil1!$C10)=2,[3]Feuil1!$C10,IF(AND(MONTH([3]Feuil1!$C10)&gt;2,MONTH([3]Feuil1!$K10)&lt;=2),IF((MOD([3]Feuil2!$A$2,4)&lt;&gt;0),DATE([3]Feuil2!$A$2,2,28),DATE([3]Feuil2!$A$2,2,29)),"") ))),"")</f>
        <v/>
      </c>
      <c r="P10" s="13">
        <f>IF(AND([3]Feuil1!$K10&lt;&gt;"",[3]Feuil1!$C10&lt;&gt;"",[3]Feuil1!$K10&lt;=[3]Feuil1!$C10,YEAR([3]Feuil1!$K10)&lt;=[3]Feuil2!$A$2,YEAR([3]Feuil1!$C10)&gt;=[3]Feuil2!$A$2),IF(YEAR([3]Feuil1!$C10)&gt;[3]Feuil2!$A$2,DATE([3]Feuil2!$A$2,3,31),IF(YEAR([3]Feuil1!$C10)&lt;[3]Feuil2!$A$2,"",IF(MONTH([3]Feuil1!$C10)=3,[3]Feuil1!$C10,IF(AND(MONTH([3]Feuil1!$C10)&gt;3,MONTH([3]Feuil1!$K10)&lt;=3),DATE([3]Feuil2!$A$2,3,31),"") ))),"")</f>
        <v>40268</v>
      </c>
      <c r="Q10" s="13">
        <f>IF(AND([3]Feuil1!$K10&lt;&gt;"",[3]Feuil1!$C10&lt;&gt;"",[3]Feuil1!$K10&lt;=[3]Feuil1!$C10,YEAR([3]Feuil1!$K10)&lt;=[3]Feuil2!$A$2,YEAR([3]Feuil1!$C10)&gt;=[3]Feuil2!$A$2),IF(YEAR([3]Feuil1!$C10)&gt;[3]Feuil2!$A$2,DATE([3]Feuil2!$A$2,4,30),IF(YEAR([3]Feuil1!$C10)&lt;[3]Feuil2!$A$2,"",IF(MONTH([3]Feuil1!$C10)=4,[3]Feuil1!$C10,IF(AND(MONTH([3]Feuil1!$C10)&gt;4,MONTH([3]Feuil1!$K10)&lt;=4),DATE([3]Feuil2!$A$2,4,30),"") ))),"")</f>
        <v>40298</v>
      </c>
      <c r="R10" s="13" t="str">
        <f>IF(AND([3]Feuil1!$K10&lt;&gt;"",[3]Feuil1!$C10&lt;&gt;"",[3]Feuil1!$K10&lt;=[3]Feuil1!$C10,YEAR([3]Feuil1!$K10)&lt;=[3]Feuil2!$A$2,YEAR([3]Feuil1!$C10)&gt;=[3]Feuil2!$A$2),IF(YEAR([3]Feuil1!$C10)&gt;[3]Feuil2!$A$2,DATE([3]Feuil2!$A$2,5,31),IF(YEAR([3]Feuil1!$C10)&lt;[3]Feuil2!$A$2,"",IF(MONTH([3]Feuil1!$C10)=5,[3]Feuil1!$C10,IF(AND(MONTH([3]Feuil1!$C10)&gt;5,MONTH([3]Feuil1!$K10)&lt;=5),DATE([3]Feuil2!$A$2,5,31),"") ))),"")</f>
        <v/>
      </c>
      <c r="S10" s="13" t="str">
        <f>IF(AND([3]Feuil1!$K10&lt;&gt;"",[3]Feuil1!$C10&lt;&gt;"",[3]Feuil1!$K10&lt;=[3]Feuil1!$C10,YEAR([3]Feuil1!$K10)&lt;=[3]Feuil2!$A$2,YEAR([3]Feuil1!$C10)&gt;=[3]Feuil2!$A$2),IF(YEAR([3]Feuil1!$C10)&gt;[3]Feuil2!$A$2,DATE([3]Feuil2!$A$2,6,30),IF(YEAR([3]Feuil1!$C10)&lt;[3]Feuil2!$A$2,"",IF(MONTH([3]Feuil1!$C10)=6,[3]Feuil1!$C10,IF(AND(MONTH([3]Feuil1!$C10)&gt;6,MONTH([3]Feuil1!$K10)&lt;=6),DATE([3]Feuil2!$A$2,6,30),"") ))),"")</f>
        <v/>
      </c>
      <c r="T10" s="13" t="str">
        <f>IF(AND([3]Feuil1!$K10&lt;&gt;"",[3]Feuil1!$C10&lt;&gt;"",[3]Feuil1!$K10&lt;=[3]Feuil1!$C10,YEAR([3]Feuil1!$K10)&lt;=[3]Feuil2!$A$2,YEAR([3]Feuil1!$C10)&gt;=[3]Feuil2!$A$2),IF(YEAR([3]Feuil1!$C10)&gt;[3]Feuil2!$A$2,DATE([3]Feuil2!$A$2,7,31),IF(YEAR([3]Feuil1!$C10)&lt;[3]Feuil2!$A$2,"",IF(MONTH([3]Feuil1!$C10)=7,[3]Feuil1!$C10,IF(AND(MONTH([3]Feuil1!$C10)&gt;7,MONTH([3]Feuil1!$K10)&lt;=7),DATE([3]Feuil2!$A$2,7,31),"") ))),"")</f>
        <v/>
      </c>
      <c r="U10" s="13" t="str">
        <f>IF(AND([3]Feuil1!$K10&lt;&gt;"",[3]Feuil1!$C10&lt;&gt;"",[3]Feuil1!$K10&lt;=[3]Feuil1!$C10,YEAR([3]Feuil1!$K10)&lt;=[3]Feuil2!$A$2,YEAR([3]Feuil1!$C10)&gt;=[3]Feuil2!$A$2),IF(YEAR([3]Feuil1!$C10)&gt;[3]Feuil2!$A$2,DATE([3]Feuil2!$A$2,8,31),IF(YEAR([3]Feuil1!$C10)&lt;[3]Feuil2!$A$2,"",IF(MONTH([3]Feuil1!$C10)=8,[3]Feuil1!$C10,IF(AND(MONTH([3]Feuil1!$C10)&gt;8,MONTH([3]Feuil1!$K10)&lt;=8),DATE([3]Feuil2!$A$2,8,31),"") ))),"")</f>
        <v/>
      </c>
      <c r="V10" s="13" t="str">
        <f>IF(AND([3]Feuil1!$K10&lt;&gt;"",[3]Feuil1!$C10&lt;&gt;"",[3]Feuil1!$K10&lt;=[3]Feuil1!$C10,YEAR([3]Feuil1!$K10)&lt;=[3]Feuil2!$A$2,YEAR([3]Feuil1!$C10)&gt;=[3]Feuil2!$A$2),IF(YEAR([3]Feuil1!$C10)&gt;[3]Feuil2!$A$2,DATE([3]Feuil2!$A$2,9,30),IF(YEAR([3]Feuil1!$C10)&lt;[3]Feuil2!$A$2,"",IF(MONTH([3]Feuil1!$C10)=9,[3]Feuil1!$C10,IF(AND(MONTH([3]Feuil1!$C10)&gt;9,MONTH([3]Feuil1!$K10)&lt;=9),DATE([3]Feuil2!$A$2,9,30),"") ))),"")</f>
        <v/>
      </c>
      <c r="W10" s="13" t="str">
        <f>IF(AND([3]Feuil1!$K10&lt;&gt;"",[3]Feuil1!$C10&lt;&gt;"",[3]Feuil1!$K10&lt;=[3]Feuil1!$C10,YEAR([3]Feuil1!$K10)&lt;=[3]Feuil2!$A$2,YEAR([3]Feuil1!$C10)&gt;=[3]Feuil2!$A$2),IF(YEAR([3]Feuil1!$C10)&gt;[3]Feuil2!$A$2,DATE([3]Feuil2!$A$2,10,31),IF(YEAR([3]Feuil1!$C10)&lt;[3]Feuil2!$A$2,"",IF(MONTH([3]Feuil1!$C10)=10,[3]Feuil1!$C10,IF(AND(MONTH([3]Feuil1!$C10)&gt;10,MONTH([3]Feuil1!$K10)&lt;=10),DATE([3]Feuil2!$A$2,10,31),"") ))),"")</f>
        <v/>
      </c>
      <c r="X10" s="13" t="str">
        <f>IF(AND([3]Feuil1!$K10&lt;&gt;"",[3]Feuil1!$C10&lt;&gt;"",[3]Feuil1!$K10&lt;=[3]Feuil1!$C10,YEAR([3]Feuil1!$K10)&lt;=[3]Feuil2!$A$2,YEAR([3]Feuil1!$C10)&gt;=[3]Feuil2!$A$2),IF(YEAR([3]Feuil1!$C10)&gt;[3]Feuil2!$A$2,DATE([3]Feuil2!$A$2,11,30),IF(YEAR([3]Feuil1!$C10)&lt;[3]Feuil2!$A$2,"",IF(MONTH([3]Feuil1!$C10)=11,[3]Feuil1!$C10,IF(AND(MONTH([3]Feuil1!$C10)&gt;11,MONTH([3]Feuil1!$K10)&lt;=11),DATE([3]Feuil2!$A$2,11,30),"") ))),"")</f>
        <v/>
      </c>
      <c r="Y10" s="14" t="str">
        <f>IF(AND([3]Feuil1!$K10&lt;&gt;"",[3]Feuil1!$C10&lt;&gt;"",[3]Feuil1!$K10&lt;=[3]Feuil1!$C10,YEAR([3]Feuil1!$K10)&lt;=[3]Feuil2!$A$2,YEAR([3]Feuil1!$C10)&gt;=[3]Feuil2!$A$2),IF(YEAR([3]Feuil1!$C10)&gt;[3]Feuil2!$A$2,DATE([3]Feuil2!$A$2,12,31),IF(YEAR([3]Feuil1!$C10)&lt;[3]Feuil2!$A$2,"",IF(MONTH([3]Feuil1!$C10)=12,[3]Feuil1!$C10,IF(AND(MONTH([3]Feuil1!$C10)&gt;12,MONTH([3]Feuil1!$K10)&lt;=12),DATE([3]Feuil2!$A$2,12,31),"") ))),"")</f>
        <v/>
      </c>
    </row>
    <row r="11" spans="1:27" ht="15" x14ac:dyDescent="0.2">
      <c r="A11" s="11" t="str">
        <f>[3]Feuil1!E11</f>
        <v>Design</v>
      </c>
      <c r="B11" s="12" t="str">
        <f>IF(AND([3]Feuil1!$K11&lt;&gt;"",[3]Feuil1!$C11&lt;&gt;"",[3]Feuil1!$K11&lt;=[3]Feuil1!$C11,YEAR([3]Feuil1!$K11)&lt;=[3]Feuil2!$A$2,YEAR([3]Feuil1!$C11)&gt;=[3]Feuil2!$A$2),IF(YEAR([3]Feuil1!$K11)&lt;[3]Feuil2!$A$2,DATE([3]Feuil2!$A$2,1,1),IF(YEAR([3]Feuil1!$K11)&gt;[3]Feuil2!$A$2,"",IF(MONTH([3]Feuil1!$K11)=1,[3]Feuil1!$K11,IF(OR(AND(
      MONTH([3]Feuil1!$K11)&lt;1,
      MONTH([3]Feuil1!$C11)&gt;=1
     ),YEAR([3]Feuil1!$C11)&gt;[3]Feuil2!$A$2),DATE([3]Feuil2!$A$2,1,1),"") ))),"")</f>
        <v/>
      </c>
      <c r="C11" s="13" t="str">
        <f>IF(AND([3]Feuil1!$K11&lt;&gt;"",[3]Feuil1!$C11&lt;&gt;"",[3]Feuil1!$K11&lt;=[3]Feuil1!$C11,YEAR([3]Feuil1!$K11)&lt;=[3]Feuil2!$A$2,YEAR([3]Feuil1!$C11)&gt;=[3]Feuil2!$A$2),IF(YEAR([3]Feuil1!$K11)&lt;[3]Feuil2!$A$2,DATE([3]Feuil2!$A$2,2,1),IF(YEAR([3]Feuil1!$K11)&gt;[3]Feuil2!$A$2,"",IF(MONTH([3]Feuil1!$K11)=2,[3]Feuil1!$K11,IF(OR(AND(MONTH([3]Feuil1!$K11)&lt;2,MONTH([3]Feuil1!$C11)&gt;=2),YEAR([3]Feuil1!$C11)&gt;[3]Feuil2!$A$2),DATE([3]Feuil2!$A$2,2,1),"") ))),"")</f>
        <v/>
      </c>
      <c r="D11" s="13" t="str">
        <f>IF(AND([3]Feuil1!$K11&lt;&gt;"",[3]Feuil1!$C11&lt;&gt;"",[3]Feuil1!$K11&lt;=[3]Feuil1!$C11,YEAR([3]Feuil1!$K11)&lt;=[3]Feuil2!$A$2,YEAR([3]Feuil1!$C11)&gt;=[3]Feuil2!$A$2),IF(YEAR([3]Feuil1!$K11)&lt;[3]Feuil2!$A$2,DATE([3]Feuil2!$A$2,3,1),IF(YEAR([3]Feuil1!$K11)&gt;[3]Feuil2!$A$2,"",IF(MONTH([3]Feuil1!$K11)=3,[3]Feuil1!$K11,IF(OR(AND(MONTH([3]Feuil1!$K11)&lt;3,MONTH([3]Feuil1!$C11)&gt;=3),YEAR([3]Feuil1!$C11)&gt;[3]Feuil2!$A$2),DATE([3]Feuil2!$A$2,3,1),"") ))),"")</f>
        <v/>
      </c>
      <c r="E11" s="13">
        <f>IF(AND([3]Feuil1!$K11&lt;&gt;"",[3]Feuil1!$C11&lt;&gt;"",[3]Feuil1!$K11&lt;=[3]Feuil1!$C11,YEAR([3]Feuil1!$K11)&lt;=[3]Feuil2!$A$2,YEAR([3]Feuil1!$C11)&gt;=[3]Feuil2!$A$2),IF(YEAR([3]Feuil1!$K11)&lt;[3]Feuil2!$A$2,DATE([3]Feuil2!$A$2,4,1),IF(YEAR([3]Feuil1!$K11)&gt;[3]Feuil2!$A$2,"",IF(MONTH([3]Feuil1!$K11)=4,[3]Feuil1!$K11,IF(OR(AND(MONTH([3]Feuil1!$K11)&lt;4,MONTH([3]Feuil1!$C11)&gt;=4),YEAR([3]Feuil1!$C11)&gt;[3]Feuil2!$A$2),DATE([3]Feuil2!$A$2,4,1),"") ))),"")</f>
        <v>40298</v>
      </c>
      <c r="F11" s="13">
        <f>IF(AND([3]Feuil1!$K11&lt;&gt;"",[3]Feuil1!$C11&lt;&gt;"",[3]Feuil1!$K11&lt;=[3]Feuil1!$C11,YEAR([3]Feuil1!$K11)&lt;=[3]Feuil2!$A$2,YEAR([3]Feuil1!$C11)&gt;=[3]Feuil2!$A$2),IF(YEAR([3]Feuil1!$K11)&lt;[3]Feuil2!$A$2,DATE([3]Feuil2!$A$2,5,1),IF(YEAR([3]Feuil1!$K11)&gt;[3]Feuil2!$A$2,"",IF(MONTH([3]Feuil1!$K11)=5,[3]Feuil1!$K11,IF(OR(AND(MONTH([3]Feuil1!$K11)&lt;5,MONTH([3]Feuil1!$C11)&gt;=5),YEAR([3]Feuil1!$C11)&gt;[3]Feuil2!$A$2),DATE([3]Feuil2!$A$2,5,1),"") ))),"")</f>
        <v>40299</v>
      </c>
      <c r="G11" s="13">
        <f>IF(AND([3]Feuil1!$K11&lt;&gt;"",[3]Feuil1!$C11&lt;&gt;"",[3]Feuil1!$K11&lt;=[3]Feuil1!$C11,YEAR([3]Feuil1!$K11)&lt;=[3]Feuil2!$A$2,YEAR([3]Feuil1!$C11)&gt;=[3]Feuil2!$A$2),IF(YEAR([3]Feuil1!$K11)&lt;[3]Feuil2!$A$2,DATE([3]Feuil2!$A$2,6,1),IF(YEAR([3]Feuil1!$K11)&gt;[3]Feuil2!$A$2,"",IF(MONTH([3]Feuil1!$K11)=6,[3]Feuil1!$K11,IF(OR(AND(MONTH([3]Feuil1!$K11)&lt;6,MONTH([3]Feuil1!$C11)&gt;=6),YEAR([3]Feuil1!$C11)&gt;[3]Feuil2!$A$2),DATE([3]Feuil2!$A$2,6,1),"") ))),"")</f>
        <v>40330</v>
      </c>
      <c r="H11" s="13" t="str">
        <f>IF(AND([3]Feuil1!$K11&lt;&gt;"",[3]Feuil1!$C11&lt;&gt;"",[3]Feuil1!$K11&lt;=[3]Feuil1!$C11,YEAR([3]Feuil1!$K11)&lt;=[3]Feuil2!$A$2,YEAR([3]Feuil1!$C11)&gt;=[3]Feuil2!$A$2),IF(YEAR([3]Feuil1!$K11)&lt;[3]Feuil2!$A$2,DATE([3]Feuil2!$A$2,7,1),IF(YEAR([3]Feuil1!$K11)&gt;[3]Feuil2!$A$2,"",IF(MONTH([3]Feuil1!$K11)=7,[3]Feuil1!$K11,IF(OR(AND(MONTH([3]Feuil1!$K11)&lt;7,MONTH([3]Feuil1!$C11)&gt;=7),YEAR([3]Feuil1!$C11)&gt;[3]Feuil2!$A$2),DATE([3]Feuil2!$A$2,7,1),"") ))),"")</f>
        <v/>
      </c>
      <c r="I11" s="13" t="str">
        <f>IF(AND([3]Feuil1!$K11&lt;&gt;"",[3]Feuil1!$C11&lt;&gt;"",[3]Feuil1!$K11&lt;=[3]Feuil1!$C11,YEAR([3]Feuil1!$K11)&lt;=[3]Feuil2!$A$2,YEAR([3]Feuil1!$C11)&gt;=[3]Feuil2!$A$2),IF(YEAR([3]Feuil1!$K11)&lt;[3]Feuil2!$A$2,DATE([3]Feuil2!$A$2,8,1),IF(YEAR([3]Feuil1!$K11)&gt;[3]Feuil2!$A$2,"",IF(MONTH([3]Feuil1!$K11)=8,[3]Feuil1!$K11,IF(OR(AND(MONTH([3]Feuil1!$K11)&lt;8,MONTH([3]Feuil1!$C11)&gt;=8),YEAR([3]Feuil1!$C11)&gt;[3]Feuil2!$A$2),DATE([3]Feuil2!$A$2,8,1),"") ))),"")</f>
        <v/>
      </c>
      <c r="J11" s="13" t="str">
        <f>IF(AND([3]Feuil1!$K11&lt;&gt;"",[3]Feuil1!$C11&lt;&gt;"",[3]Feuil1!$K11&lt;=[3]Feuil1!$C11,YEAR([3]Feuil1!$K11)&lt;=[3]Feuil2!$A$2,YEAR([3]Feuil1!$C11)&gt;=[3]Feuil2!$A$2),IF(YEAR([3]Feuil1!$K11)&lt;[3]Feuil2!$A$2,DATE([3]Feuil2!$A$2,9,1),IF(YEAR([3]Feuil1!$K11)&gt;[3]Feuil2!$A$2,"",IF(MONTH([3]Feuil1!$K11)=9,[3]Feuil1!$K11,IF(OR(AND(MONTH([3]Feuil1!$K11)&lt;9,MONTH([3]Feuil1!$C11)&gt;=9),YEAR([3]Feuil1!$C11)&gt;[3]Feuil2!$A$2),DATE([3]Feuil2!$A$2,9,1),"") ))),"")</f>
        <v/>
      </c>
      <c r="K11" s="13" t="str">
        <f>IF(AND([3]Feuil1!$K11&lt;&gt;"",[3]Feuil1!$C11&lt;&gt;"",[3]Feuil1!$K11&lt;=[3]Feuil1!$C11,YEAR([3]Feuil1!$K11)&lt;=[3]Feuil2!$A$2,YEAR([3]Feuil1!$C11)&gt;=[3]Feuil2!$A$2),IF(YEAR([3]Feuil1!$K11)&lt;[3]Feuil2!$A$2,DATE([3]Feuil2!$A$2,10,1),IF(YEAR([3]Feuil1!$K11)&gt;[3]Feuil2!$A$2,"",IF(MONTH([3]Feuil1!$K11)=10,[3]Feuil1!$K11,IF(OR(AND(MONTH([3]Feuil1!$K11)&lt;10,MONTH([3]Feuil1!$C11)&gt;=10),YEAR([3]Feuil1!$C11)&gt;[3]Feuil2!$A$2),DATE([3]Feuil2!$A$2,10,1),"") ))),"")</f>
        <v/>
      </c>
      <c r="L11" s="13" t="str">
        <f>IF(AND([3]Feuil1!$K11&lt;&gt;"",[3]Feuil1!$C11&lt;&gt;"",[3]Feuil1!$K11&lt;=[3]Feuil1!$C11,YEAR([3]Feuil1!$K11)&lt;=[3]Feuil2!$A$2,YEAR([3]Feuil1!$C11)&gt;=[3]Feuil2!$A$2),IF(YEAR([3]Feuil1!$K11)&lt;[3]Feuil2!$A$2,DATE([3]Feuil2!$A$2,11,1),IF(YEAR([3]Feuil1!$K11)&gt;[3]Feuil2!$A$2,"",IF(MONTH([3]Feuil1!$K11)=11,[3]Feuil1!$K11,IF(OR(AND(MONTH([3]Feuil1!$K11)&lt;11,MONTH([3]Feuil1!$C11)&gt;=11),YEAR([3]Feuil1!$C11)&gt;[3]Feuil2!$A$2),DATE([3]Feuil2!$A$2,11,1),"") ))),"")</f>
        <v/>
      </c>
      <c r="M11" s="14" t="str">
        <f>IF(AND([3]Feuil1!$K11&lt;&gt;"",[3]Feuil1!$C11&lt;&gt;"",[3]Feuil1!$K11&lt;=[3]Feuil1!$C11,YEAR([3]Feuil1!$K11)&lt;=[3]Feuil2!$A$2,YEAR([3]Feuil1!$C11)&gt;=[3]Feuil2!$A$2),IF(YEAR([3]Feuil1!$K11)&lt;[3]Feuil2!$A$2,DATE([3]Feuil2!$A$2,12,1),IF(YEAR([3]Feuil1!$K11)&gt;[3]Feuil2!$A$2,"",IF(MONTH([3]Feuil1!$K11)=12,[3]Feuil1!$K11,IF(OR(AND(MONTH([3]Feuil1!$K11)&lt;12,MONTH([3]Feuil1!$C11)&gt;=12),YEAR([3]Feuil1!$C11)&gt;[3]Feuil2!$A$2),DATE([3]Feuil2!$A$2,12,1),"") ))),"")</f>
        <v/>
      </c>
      <c r="N11" s="12" t="str">
        <f>IF(AND([3]Feuil1!$K11&lt;&gt;"",[3]Feuil1!$C11&lt;&gt;"",[3]Feuil1!$K11&lt;=[3]Feuil1!$C11,YEAR([3]Feuil1!$K11)&lt;=[3]Feuil2!$A$2,YEAR([3]Feuil1!$C11)&gt;=[3]Feuil2!$A$2),IF(YEAR([3]Feuil1!$C11)&gt;[3]Feuil2!$A$2,DATE([3]Feuil2!$A$2,1,31),IF(YEAR([3]Feuil1!$C11)&lt;[3]Feuil2!$A$2,"",IF(MONTH([3]Feuil1!$C11)=1,[3]Feuil1!$C11,IF(AND(MONTH([3]Feuil1!$C11)&gt;1,MONTH([3]Feuil1!$K11)&lt;=1),DATE([3]Feuil2!$A$2,1,31),"") ))),"")</f>
        <v/>
      </c>
      <c r="O11" s="13" t="str">
        <f>IF(AND([3]Feuil1!$K11&lt;&gt;"",[3]Feuil1!$C11&lt;&gt;"",[3]Feuil1!$K11&lt;=[3]Feuil1!$C11,YEAR([3]Feuil1!$K11)&lt;=[3]Feuil2!$A$2,YEAR([3]Feuil1!$C11)&gt;=[3]Feuil2!$A$2),IF(YEAR([3]Feuil1!$C11)&gt;[3]Feuil2!$A$2,IF((MOD([3]Feuil2!$A$2,4)&lt;&gt;0),DATE([3]Feuil2!$A$2,2,28),DATE([3]Feuil2!$A$2,2,29)),IF(YEAR([3]Feuil1!$C11)&lt;[3]Feuil2!$A$2,"",IF(MONTH([3]Feuil1!$C11)=2,[3]Feuil1!$C11,IF(AND(MONTH([3]Feuil1!$C11)&gt;2,MONTH([3]Feuil1!$K11)&lt;=2),IF((MOD([3]Feuil2!$A$2,4)&lt;&gt;0),DATE([3]Feuil2!$A$2,2,28),DATE([3]Feuil2!$A$2,2,29)),"") ))),"")</f>
        <v/>
      </c>
      <c r="P11" s="13" t="str">
        <f>IF(AND([3]Feuil1!$K11&lt;&gt;"",[3]Feuil1!$C11&lt;&gt;"",[3]Feuil1!$K11&lt;=[3]Feuil1!$C11,YEAR([3]Feuil1!$K11)&lt;=[3]Feuil2!$A$2,YEAR([3]Feuil1!$C11)&gt;=[3]Feuil2!$A$2),IF(YEAR([3]Feuil1!$C11)&gt;[3]Feuil2!$A$2,DATE([3]Feuil2!$A$2,3,31),IF(YEAR([3]Feuil1!$C11)&lt;[3]Feuil2!$A$2,"",IF(MONTH([3]Feuil1!$C11)=3,[3]Feuil1!$C11,IF(AND(MONTH([3]Feuil1!$C11)&gt;3,MONTH([3]Feuil1!$K11)&lt;=3),DATE([3]Feuil2!$A$2,3,31),"") ))),"")</f>
        <v/>
      </c>
      <c r="Q11" s="13">
        <f>IF(AND([3]Feuil1!$K11&lt;&gt;"",[3]Feuil1!$C11&lt;&gt;"",[3]Feuil1!$K11&lt;=[3]Feuil1!$C11,YEAR([3]Feuil1!$K11)&lt;=[3]Feuil2!$A$2,YEAR([3]Feuil1!$C11)&gt;=[3]Feuil2!$A$2),IF(YEAR([3]Feuil1!$C11)&gt;[3]Feuil2!$A$2,DATE([3]Feuil2!$A$2,4,30),IF(YEAR([3]Feuil1!$C11)&lt;[3]Feuil2!$A$2,"",IF(MONTH([3]Feuil1!$C11)=4,[3]Feuil1!$C11,IF(AND(MONTH([3]Feuil1!$C11)&gt;4,MONTH([3]Feuil1!$K11)&lt;=4),DATE([3]Feuil2!$A$2,4,30),"") ))),"")</f>
        <v>40298</v>
      </c>
      <c r="R11" s="13">
        <f>IF(AND([3]Feuil1!$K11&lt;&gt;"",[3]Feuil1!$C11&lt;&gt;"",[3]Feuil1!$K11&lt;=[3]Feuil1!$C11,YEAR([3]Feuil1!$K11)&lt;=[3]Feuil2!$A$2,YEAR([3]Feuil1!$C11)&gt;=[3]Feuil2!$A$2),IF(YEAR([3]Feuil1!$C11)&gt;[3]Feuil2!$A$2,DATE([3]Feuil2!$A$2,5,31),IF(YEAR([3]Feuil1!$C11)&lt;[3]Feuil2!$A$2,"",IF(MONTH([3]Feuil1!$C11)=5,[3]Feuil1!$C11,IF(AND(MONTH([3]Feuil1!$C11)&gt;5,MONTH([3]Feuil1!$K11)&lt;=5),DATE([3]Feuil2!$A$2,5,31),"") ))),"")</f>
        <v>40329</v>
      </c>
      <c r="S11" s="13">
        <f>IF(AND([3]Feuil1!$K11&lt;&gt;"",[3]Feuil1!$C11&lt;&gt;"",[3]Feuil1!$K11&lt;=[3]Feuil1!$C11,YEAR([3]Feuil1!$K11)&lt;=[3]Feuil2!$A$2,YEAR([3]Feuil1!$C11)&gt;=[3]Feuil2!$A$2),IF(YEAR([3]Feuil1!$C11)&gt;[3]Feuil2!$A$2,DATE([3]Feuil2!$A$2,6,30),IF(YEAR([3]Feuil1!$C11)&lt;[3]Feuil2!$A$2,"",IF(MONTH([3]Feuil1!$C11)=6,[3]Feuil1!$C11,IF(AND(MONTH([3]Feuil1!$C11)&gt;6,MONTH([3]Feuil1!$K11)&lt;=6),DATE([3]Feuil2!$A$2,6,30),"") ))),"")</f>
        <v>40359</v>
      </c>
      <c r="T11" s="13" t="str">
        <f>IF(AND([3]Feuil1!$K11&lt;&gt;"",[3]Feuil1!$C11&lt;&gt;"",[3]Feuil1!$K11&lt;=[3]Feuil1!$C11,YEAR([3]Feuil1!$K11)&lt;=[3]Feuil2!$A$2,YEAR([3]Feuil1!$C11)&gt;=[3]Feuil2!$A$2),IF(YEAR([3]Feuil1!$C11)&gt;[3]Feuil2!$A$2,DATE([3]Feuil2!$A$2,7,31),IF(YEAR([3]Feuil1!$C11)&lt;[3]Feuil2!$A$2,"",IF(MONTH([3]Feuil1!$C11)=7,[3]Feuil1!$C11,IF(AND(MONTH([3]Feuil1!$C11)&gt;7,MONTH([3]Feuil1!$K11)&lt;=7),DATE([3]Feuil2!$A$2,7,31),"") ))),"")</f>
        <v/>
      </c>
      <c r="U11" s="13" t="str">
        <f>IF(AND([3]Feuil1!$K11&lt;&gt;"",[3]Feuil1!$C11&lt;&gt;"",[3]Feuil1!$K11&lt;=[3]Feuil1!$C11,YEAR([3]Feuil1!$K11)&lt;=[3]Feuil2!$A$2,YEAR([3]Feuil1!$C11)&gt;=[3]Feuil2!$A$2),IF(YEAR([3]Feuil1!$C11)&gt;[3]Feuil2!$A$2,DATE([3]Feuil2!$A$2,8,31),IF(YEAR([3]Feuil1!$C11)&lt;[3]Feuil2!$A$2,"",IF(MONTH([3]Feuil1!$C11)=8,[3]Feuil1!$C11,IF(AND(MONTH([3]Feuil1!$C11)&gt;8,MONTH([3]Feuil1!$K11)&lt;=8),DATE([3]Feuil2!$A$2,8,31),"") ))),"")</f>
        <v/>
      </c>
      <c r="V11" s="13" t="str">
        <f>IF(AND([3]Feuil1!$K11&lt;&gt;"",[3]Feuil1!$C11&lt;&gt;"",[3]Feuil1!$K11&lt;=[3]Feuil1!$C11,YEAR([3]Feuil1!$K11)&lt;=[3]Feuil2!$A$2,YEAR([3]Feuil1!$C11)&gt;=[3]Feuil2!$A$2),IF(YEAR([3]Feuil1!$C11)&gt;[3]Feuil2!$A$2,DATE([3]Feuil2!$A$2,9,30),IF(YEAR([3]Feuil1!$C11)&lt;[3]Feuil2!$A$2,"",IF(MONTH([3]Feuil1!$C11)=9,[3]Feuil1!$C11,IF(AND(MONTH([3]Feuil1!$C11)&gt;9,MONTH([3]Feuil1!$K11)&lt;=9),DATE([3]Feuil2!$A$2,9,30),"") ))),"")</f>
        <v/>
      </c>
      <c r="W11" s="13" t="str">
        <f>IF(AND([3]Feuil1!$K11&lt;&gt;"",[3]Feuil1!$C11&lt;&gt;"",[3]Feuil1!$K11&lt;=[3]Feuil1!$C11,YEAR([3]Feuil1!$K11)&lt;=[3]Feuil2!$A$2,YEAR([3]Feuil1!$C11)&gt;=[3]Feuil2!$A$2),IF(YEAR([3]Feuil1!$C11)&gt;[3]Feuil2!$A$2,DATE([3]Feuil2!$A$2,10,31),IF(YEAR([3]Feuil1!$C11)&lt;[3]Feuil2!$A$2,"",IF(MONTH([3]Feuil1!$C11)=10,[3]Feuil1!$C11,IF(AND(MONTH([3]Feuil1!$C11)&gt;10,MONTH([3]Feuil1!$K11)&lt;=10),DATE([3]Feuil2!$A$2,10,31),"") ))),"")</f>
        <v/>
      </c>
      <c r="X11" s="13" t="str">
        <f>IF(AND([3]Feuil1!$K11&lt;&gt;"",[3]Feuil1!$C11&lt;&gt;"",[3]Feuil1!$K11&lt;=[3]Feuil1!$C11,YEAR([3]Feuil1!$K11)&lt;=[3]Feuil2!$A$2,YEAR([3]Feuil1!$C11)&gt;=[3]Feuil2!$A$2),IF(YEAR([3]Feuil1!$C11)&gt;[3]Feuil2!$A$2,DATE([3]Feuil2!$A$2,11,30),IF(YEAR([3]Feuil1!$C11)&lt;[3]Feuil2!$A$2,"",IF(MONTH([3]Feuil1!$C11)=11,[3]Feuil1!$C11,IF(AND(MONTH([3]Feuil1!$C11)&gt;11,MONTH([3]Feuil1!$K11)&lt;=11),DATE([3]Feuil2!$A$2,11,30),"") ))),"")</f>
        <v/>
      </c>
      <c r="Y11" s="14" t="str">
        <f>IF(AND([3]Feuil1!$K11&lt;&gt;"",[3]Feuil1!$C11&lt;&gt;"",[3]Feuil1!$K11&lt;=[3]Feuil1!$C11,YEAR([3]Feuil1!$K11)&lt;=[3]Feuil2!$A$2,YEAR([3]Feuil1!$C11)&gt;=[3]Feuil2!$A$2),IF(YEAR([3]Feuil1!$C11)&gt;[3]Feuil2!$A$2,DATE([3]Feuil2!$A$2,12,31),IF(YEAR([3]Feuil1!$C11)&lt;[3]Feuil2!$A$2,"",IF(MONTH([3]Feuil1!$C11)=12,[3]Feuil1!$C11,IF(AND(MONTH([3]Feuil1!$C11)&gt;12,MONTH([3]Feuil1!$K11)&lt;=12),DATE([3]Feuil2!$A$2,12,31),"") ))),"")</f>
        <v/>
      </c>
    </row>
    <row r="12" spans="1:27" ht="15" x14ac:dyDescent="0.2">
      <c r="A12" s="11">
        <f>[3]Feuil1!E12</f>
        <v>0</v>
      </c>
      <c r="B12" s="12" t="str">
        <f>IF(AND([3]Feuil1!$K12&lt;&gt;"",[3]Feuil1!$C12&lt;&gt;"",[3]Feuil1!$K12&lt;=[3]Feuil1!$C12,YEAR([3]Feuil1!$K12)&lt;=[3]Feuil2!$A$2,YEAR([3]Feuil1!$C12)&gt;=[3]Feuil2!$A$2),IF(YEAR([3]Feuil1!$K12)&lt;[3]Feuil2!$A$2,DATE([3]Feuil2!$A$2,1,1),IF(YEAR([3]Feuil1!$K12)&gt;[3]Feuil2!$A$2,"",IF(MONTH([3]Feuil1!$K12)=1,[3]Feuil1!$K12,IF(OR(AND(
      MONTH([3]Feuil1!$K12)&lt;1,
      MONTH([3]Feuil1!$C12)&gt;=1
     ),YEAR([3]Feuil1!$C12)&gt;[3]Feuil2!$A$2),DATE([3]Feuil2!$A$2,1,1),"") ))),"")</f>
        <v/>
      </c>
      <c r="C12" s="13" t="str">
        <f>IF(AND([3]Feuil1!$K12&lt;&gt;"",[3]Feuil1!$C12&lt;&gt;"",[3]Feuil1!$K12&lt;=[3]Feuil1!$C12,YEAR([3]Feuil1!$K12)&lt;=[3]Feuil2!$A$2,YEAR([3]Feuil1!$C12)&gt;=[3]Feuil2!$A$2),IF(YEAR([3]Feuil1!$K12)&lt;[3]Feuil2!$A$2,DATE([3]Feuil2!$A$2,2,1),IF(YEAR([3]Feuil1!$K12)&gt;[3]Feuil2!$A$2,"",IF(MONTH([3]Feuil1!$K12)=2,[3]Feuil1!$K12,IF(OR(AND(MONTH([3]Feuil1!$K12)&lt;2,MONTH([3]Feuil1!$C12)&gt;=2),YEAR([3]Feuil1!$C12)&gt;[3]Feuil2!$A$2),DATE([3]Feuil2!$A$2,2,1),"") ))),"")</f>
        <v/>
      </c>
      <c r="D12" s="13" t="str">
        <f>IF(AND([3]Feuil1!$K12&lt;&gt;"",[3]Feuil1!$C12&lt;&gt;"",[3]Feuil1!$K12&lt;=[3]Feuil1!$C12,YEAR([3]Feuil1!$K12)&lt;=[3]Feuil2!$A$2,YEAR([3]Feuil1!$C12)&gt;=[3]Feuil2!$A$2),IF(YEAR([3]Feuil1!$K12)&lt;[3]Feuil2!$A$2,DATE([3]Feuil2!$A$2,3,1),IF(YEAR([3]Feuil1!$K12)&gt;[3]Feuil2!$A$2,"",IF(MONTH([3]Feuil1!$K12)=3,[3]Feuil1!$K12,IF(OR(AND(MONTH([3]Feuil1!$K12)&lt;3,MONTH([3]Feuil1!$C12)&gt;=3),YEAR([3]Feuil1!$C12)&gt;[3]Feuil2!$A$2),DATE([3]Feuil2!$A$2,3,1),"") ))),"")</f>
        <v/>
      </c>
      <c r="E12" s="13" t="str">
        <f>IF(AND([3]Feuil1!$K12&lt;&gt;"",[3]Feuil1!$C12&lt;&gt;"",[3]Feuil1!$K12&lt;=[3]Feuil1!$C12,YEAR([3]Feuil1!$K12)&lt;=[3]Feuil2!$A$2,YEAR([3]Feuil1!$C12)&gt;=[3]Feuil2!$A$2),IF(YEAR([3]Feuil1!$K12)&lt;[3]Feuil2!$A$2,DATE([3]Feuil2!$A$2,4,1),IF(YEAR([3]Feuil1!$K12)&gt;[3]Feuil2!$A$2,"",IF(MONTH([3]Feuil1!$K12)=4,[3]Feuil1!$K12,IF(OR(AND(MONTH([3]Feuil1!$K12)&lt;4,MONTH([3]Feuil1!$C12)&gt;=4),YEAR([3]Feuil1!$C12)&gt;[3]Feuil2!$A$2),DATE([3]Feuil2!$A$2,4,1),"") ))),"")</f>
        <v/>
      </c>
      <c r="F12" s="13" t="str">
        <f>IF(AND([3]Feuil1!$K12&lt;&gt;"",[3]Feuil1!$C12&lt;&gt;"",[3]Feuil1!$K12&lt;=[3]Feuil1!$C12,YEAR([3]Feuil1!$K12)&lt;=[3]Feuil2!$A$2,YEAR([3]Feuil1!$C12)&gt;=[3]Feuil2!$A$2),IF(YEAR([3]Feuil1!$K12)&lt;[3]Feuil2!$A$2,DATE([3]Feuil2!$A$2,5,1),IF(YEAR([3]Feuil1!$K12)&gt;[3]Feuil2!$A$2,"",IF(MONTH([3]Feuil1!$K12)=5,[3]Feuil1!$K12,IF(OR(AND(MONTH([3]Feuil1!$K12)&lt;5,MONTH([3]Feuil1!$C12)&gt;=5),YEAR([3]Feuil1!$C12)&gt;[3]Feuil2!$A$2),DATE([3]Feuil2!$A$2,5,1),"") ))),"")</f>
        <v/>
      </c>
      <c r="G12" s="13" t="str">
        <f>IF(AND([3]Feuil1!$K12&lt;&gt;"",[3]Feuil1!$C12&lt;&gt;"",[3]Feuil1!$K12&lt;=[3]Feuil1!$C12,YEAR([3]Feuil1!$K12)&lt;=[3]Feuil2!$A$2,YEAR([3]Feuil1!$C12)&gt;=[3]Feuil2!$A$2),IF(YEAR([3]Feuil1!$K12)&lt;[3]Feuil2!$A$2,DATE([3]Feuil2!$A$2,6,1),IF(YEAR([3]Feuil1!$K12)&gt;[3]Feuil2!$A$2,"",IF(MONTH([3]Feuil1!$K12)=6,[3]Feuil1!$K12,IF(OR(AND(MONTH([3]Feuil1!$K12)&lt;6,MONTH([3]Feuil1!$C12)&gt;=6),YEAR([3]Feuil1!$C12)&gt;[3]Feuil2!$A$2),DATE([3]Feuil2!$A$2,6,1),"") ))),"")</f>
        <v/>
      </c>
      <c r="H12" s="13" t="str">
        <f>IF(AND([3]Feuil1!$K12&lt;&gt;"",[3]Feuil1!$C12&lt;&gt;"",[3]Feuil1!$K12&lt;=[3]Feuil1!$C12,YEAR([3]Feuil1!$K12)&lt;=[3]Feuil2!$A$2,YEAR([3]Feuil1!$C12)&gt;=[3]Feuil2!$A$2),IF(YEAR([3]Feuil1!$K12)&lt;[3]Feuil2!$A$2,DATE([3]Feuil2!$A$2,7,1),IF(YEAR([3]Feuil1!$K12)&gt;[3]Feuil2!$A$2,"",IF(MONTH([3]Feuil1!$K12)=7,[3]Feuil1!$K12,IF(OR(AND(MONTH([3]Feuil1!$K12)&lt;7,MONTH([3]Feuil1!$C12)&gt;=7),YEAR([3]Feuil1!$C12)&gt;[3]Feuil2!$A$2),DATE([3]Feuil2!$A$2,7,1),"") ))),"")</f>
        <v/>
      </c>
      <c r="I12" s="13" t="str">
        <f>IF(AND([3]Feuil1!$K12&lt;&gt;"",[3]Feuil1!$C12&lt;&gt;"",[3]Feuil1!$K12&lt;=[3]Feuil1!$C12,YEAR([3]Feuil1!$K12)&lt;=[3]Feuil2!$A$2,YEAR([3]Feuil1!$C12)&gt;=[3]Feuil2!$A$2),IF(YEAR([3]Feuil1!$K12)&lt;[3]Feuil2!$A$2,DATE([3]Feuil2!$A$2,8,1),IF(YEAR([3]Feuil1!$K12)&gt;[3]Feuil2!$A$2,"",IF(MONTH([3]Feuil1!$K12)=8,[3]Feuil1!$K12,IF(OR(AND(MONTH([3]Feuil1!$K12)&lt;8,MONTH([3]Feuil1!$C12)&gt;=8),YEAR([3]Feuil1!$C12)&gt;[3]Feuil2!$A$2),DATE([3]Feuil2!$A$2,8,1),"") ))),"")</f>
        <v/>
      </c>
      <c r="J12" s="13" t="str">
        <f>IF(AND([3]Feuil1!$K12&lt;&gt;"",[3]Feuil1!$C12&lt;&gt;"",[3]Feuil1!$K12&lt;=[3]Feuil1!$C12,YEAR([3]Feuil1!$K12)&lt;=[3]Feuil2!$A$2,YEAR([3]Feuil1!$C12)&gt;=[3]Feuil2!$A$2),IF(YEAR([3]Feuil1!$K12)&lt;[3]Feuil2!$A$2,DATE([3]Feuil2!$A$2,9,1),IF(YEAR([3]Feuil1!$K12)&gt;[3]Feuil2!$A$2,"",IF(MONTH([3]Feuil1!$K12)=9,[3]Feuil1!$K12,IF(OR(AND(MONTH([3]Feuil1!$K12)&lt;9,MONTH([3]Feuil1!$C12)&gt;=9),YEAR([3]Feuil1!$C12)&gt;[3]Feuil2!$A$2),DATE([3]Feuil2!$A$2,9,1),"") ))),"")</f>
        <v/>
      </c>
      <c r="K12" s="13" t="str">
        <f>IF(AND([3]Feuil1!$K12&lt;&gt;"",[3]Feuil1!$C12&lt;&gt;"",[3]Feuil1!$K12&lt;=[3]Feuil1!$C12,YEAR([3]Feuil1!$K12)&lt;=[3]Feuil2!$A$2,YEAR([3]Feuil1!$C12)&gt;=[3]Feuil2!$A$2),IF(YEAR([3]Feuil1!$K12)&lt;[3]Feuil2!$A$2,DATE([3]Feuil2!$A$2,10,1),IF(YEAR([3]Feuil1!$K12)&gt;[3]Feuil2!$A$2,"",IF(MONTH([3]Feuil1!$K12)=10,[3]Feuil1!$K12,IF(OR(AND(MONTH([3]Feuil1!$K12)&lt;10,MONTH([3]Feuil1!$C12)&gt;=10),YEAR([3]Feuil1!$C12)&gt;[3]Feuil2!$A$2),DATE([3]Feuil2!$A$2,10,1),"") ))),"")</f>
        <v/>
      </c>
      <c r="L12" s="13" t="str">
        <f>IF(AND([3]Feuil1!$K12&lt;&gt;"",[3]Feuil1!$C12&lt;&gt;"",[3]Feuil1!$K12&lt;=[3]Feuil1!$C12,YEAR([3]Feuil1!$K12)&lt;=[3]Feuil2!$A$2,YEAR([3]Feuil1!$C12)&gt;=[3]Feuil2!$A$2),IF(YEAR([3]Feuil1!$K12)&lt;[3]Feuil2!$A$2,DATE([3]Feuil2!$A$2,11,1),IF(YEAR([3]Feuil1!$K12)&gt;[3]Feuil2!$A$2,"",IF(MONTH([3]Feuil1!$K12)=11,[3]Feuil1!$K12,IF(OR(AND(MONTH([3]Feuil1!$K12)&lt;11,MONTH([3]Feuil1!$C12)&gt;=11),YEAR([3]Feuil1!$C12)&gt;[3]Feuil2!$A$2),DATE([3]Feuil2!$A$2,11,1),"") ))),"")</f>
        <v/>
      </c>
      <c r="M12" s="14" t="str">
        <f>IF(AND([3]Feuil1!$K12&lt;&gt;"",[3]Feuil1!$C12&lt;&gt;"",[3]Feuil1!$K12&lt;=[3]Feuil1!$C12,YEAR([3]Feuil1!$K12)&lt;=[3]Feuil2!$A$2,YEAR([3]Feuil1!$C12)&gt;=[3]Feuil2!$A$2),IF(YEAR([3]Feuil1!$K12)&lt;[3]Feuil2!$A$2,DATE([3]Feuil2!$A$2,12,1),IF(YEAR([3]Feuil1!$K12)&gt;[3]Feuil2!$A$2,"",IF(MONTH([3]Feuil1!$K12)=12,[3]Feuil1!$K12,IF(OR(AND(MONTH([3]Feuil1!$K12)&lt;12,MONTH([3]Feuil1!$C12)&gt;=12),YEAR([3]Feuil1!$C12)&gt;[3]Feuil2!$A$2),DATE([3]Feuil2!$A$2,12,1),"") ))),"")</f>
        <v/>
      </c>
      <c r="N12" s="12" t="str">
        <f>IF(AND([3]Feuil1!$K12&lt;&gt;"",[3]Feuil1!$C12&lt;&gt;"",[3]Feuil1!$K12&lt;=[3]Feuil1!$C12,YEAR([3]Feuil1!$K12)&lt;=[3]Feuil2!$A$2,YEAR([3]Feuil1!$C12)&gt;=[3]Feuil2!$A$2),IF(YEAR([3]Feuil1!$C12)&gt;[3]Feuil2!$A$2,DATE([3]Feuil2!$A$2,1,31),IF(YEAR([3]Feuil1!$C12)&lt;[3]Feuil2!$A$2,"",IF(MONTH([3]Feuil1!$C12)=1,[3]Feuil1!$C12,IF(AND(MONTH([3]Feuil1!$C12)&gt;1,MONTH([3]Feuil1!$K12)&lt;=1),DATE([3]Feuil2!$A$2,1,31),"") ))),"")</f>
        <v/>
      </c>
      <c r="O12" s="13" t="str">
        <f>IF(AND([3]Feuil1!$K12&lt;&gt;"",[3]Feuil1!$C12&lt;&gt;"",[3]Feuil1!$K12&lt;=[3]Feuil1!$C12,YEAR([3]Feuil1!$K12)&lt;=[3]Feuil2!$A$2,YEAR([3]Feuil1!$C12)&gt;=[3]Feuil2!$A$2),IF(YEAR([3]Feuil1!$C12)&gt;[3]Feuil2!$A$2,IF((MOD([3]Feuil2!$A$2,4)&lt;&gt;0),DATE([3]Feuil2!$A$2,2,28),DATE([3]Feuil2!$A$2,2,29)),IF(YEAR([3]Feuil1!$C12)&lt;[3]Feuil2!$A$2,"",IF(MONTH([3]Feuil1!$C12)=2,[3]Feuil1!$C12,IF(AND(MONTH([3]Feuil1!$C12)&gt;2,MONTH([3]Feuil1!$K12)&lt;=2),IF((MOD([3]Feuil2!$A$2,4)&lt;&gt;0),DATE([3]Feuil2!$A$2,2,28),DATE([3]Feuil2!$A$2,2,29)),"") ))),"")</f>
        <v/>
      </c>
      <c r="P12" s="13" t="str">
        <f>IF(AND([3]Feuil1!$K12&lt;&gt;"",[3]Feuil1!$C12&lt;&gt;"",[3]Feuil1!$K12&lt;=[3]Feuil1!$C12,YEAR([3]Feuil1!$K12)&lt;=[3]Feuil2!$A$2,YEAR([3]Feuil1!$C12)&gt;=[3]Feuil2!$A$2),IF(YEAR([3]Feuil1!$C12)&gt;[3]Feuil2!$A$2,DATE([3]Feuil2!$A$2,3,31),IF(YEAR([3]Feuil1!$C12)&lt;[3]Feuil2!$A$2,"",IF(MONTH([3]Feuil1!$C12)=3,[3]Feuil1!$C12,IF(AND(MONTH([3]Feuil1!$C12)&gt;3,MONTH([3]Feuil1!$K12)&lt;=3),DATE([3]Feuil2!$A$2,3,31),"") ))),"")</f>
        <v/>
      </c>
      <c r="Q12" s="13" t="str">
        <f>IF(AND([3]Feuil1!$K12&lt;&gt;"",[3]Feuil1!$C12&lt;&gt;"",[3]Feuil1!$K12&lt;=[3]Feuil1!$C12,YEAR([3]Feuil1!$K12)&lt;=[3]Feuil2!$A$2,YEAR([3]Feuil1!$C12)&gt;=[3]Feuil2!$A$2),IF(YEAR([3]Feuil1!$C12)&gt;[3]Feuil2!$A$2,DATE([3]Feuil2!$A$2,4,30),IF(YEAR([3]Feuil1!$C12)&lt;[3]Feuil2!$A$2,"",IF(MONTH([3]Feuil1!$C12)=4,[3]Feuil1!$C12,IF(AND(MONTH([3]Feuil1!$C12)&gt;4,MONTH([3]Feuil1!$K12)&lt;=4),DATE([3]Feuil2!$A$2,4,30),"") ))),"")</f>
        <v/>
      </c>
      <c r="R12" s="13" t="str">
        <f>IF(AND([3]Feuil1!$K12&lt;&gt;"",[3]Feuil1!$C12&lt;&gt;"",[3]Feuil1!$K12&lt;=[3]Feuil1!$C12,YEAR([3]Feuil1!$K12)&lt;=[3]Feuil2!$A$2,YEAR([3]Feuil1!$C12)&gt;=[3]Feuil2!$A$2),IF(YEAR([3]Feuil1!$C12)&gt;[3]Feuil2!$A$2,DATE([3]Feuil2!$A$2,5,31),IF(YEAR([3]Feuil1!$C12)&lt;[3]Feuil2!$A$2,"",IF(MONTH([3]Feuil1!$C12)=5,[3]Feuil1!$C12,IF(AND(MONTH([3]Feuil1!$C12)&gt;5,MONTH([3]Feuil1!$K12)&lt;=5),DATE([3]Feuil2!$A$2,5,31),"") ))),"")</f>
        <v/>
      </c>
      <c r="S12" s="13" t="str">
        <f>IF(AND([3]Feuil1!$K12&lt;&gt;"",[3]Feuil1!$C12&lt;&gt;"",[3]Feuil1!$K12&lt;=[3]Feuil1!$C12,YEAR([3]Feuil1!$K12)&lt;=[3]Feuil2!$A$2,YEAR([3]Feuil1!$C12)&gt;=[3]Feuil2!$A$2),IF(YEAR([3]Feuil1!$C12)&gt;[3]Feuil2!$A$2,DATE([3]Feuil2!$A$2,6,30),IF(YEAR([3]Feuil1!$C12)&lt;[3]Feuil2!$A$2,"",IF(MONTH([3]Feuil1!$C12)=6,[3]Feuil1!$C12,IF(AND(MONTH([3]Feuil1!$C12)&gt;6,MONTH([3]Feuil1!$K12)&lt;=6),DATE([3]Feuil2!$A$2,6,30),"") ))),"")</f>
        <v/>
      </c>
      <c r="T12" s="13" t="str">
        <f>IF(AND([3]Feuil1!$K12&lt;&gt;"",[3]Feuil1!$C12&lt;&gt;"",[3]Feuil1!$K12&lt;=[3]Feuil1!$C12,YEAR([3]Feuil1!$K12)&lt;=[3]Feuil2!$A$2,YEAR([3]Feuil1!$C12)&gt;=[3]Feuil2!$A$2),IF(YEAR([3]Feuil1!$C12)&gt;[3]Feuil2!$A$2,DATE([3]Feuil2!$A$2,7,31),IF(YEAR([3]Feuil1!$C12)&lt;[3]Feuil2!$A$2,"",IF(MONTH([3]Feuil1!$C12)=7,[3]Feuil1!$C12,IF(AND(MONTH([3]Feuil1!$C12)&gt;7,MONTH([3]Feuil1!$K12)&lt;=7),DATE([3]Feuil2!$A$2,7,31),"") ))),"")</f>
        <v/>
      </c>
      <c r="U12" s="13" t="str">
        <f>IF(AND([3]Feuil1!$K12&lt;&gt;"",[3]Feuil1!$C12&lt;&gt;"",[3]Feuil1!$K12&lt;=[3]Feuil1!$C12,YEAR([3]Feuil1!$K12)&lt;=[3]Feuil2!$A$2,YEAR([3]Feuil1!$C12)&gt;=[3]Feuil2!$A$2),IF(YEAR([3]Feuil1!$C12)&gt;[3]Feuil2!$A$2,DATE([3]Feuil2!$A$2,8,31),IF(YEAR([3]Feuil1!$C12)&lt;[3]Feuil2!$A$2,"",IF(MONTH([3]Feuil1!$C12)=8,[3]Feuil1!$C12,IF(AND(MONTH([3]Feuil1!$C12)&gt;8,MONTH([3]Feuil1!$K12)&lt;=8),DATE([3]Feuil2!$A$2,8,31),"") ))),"")</f>
        <v/>
      </c>
      <c r="V12" s="13" t="str">
        <f>IF(AND([3]Feuil1!$K12&lt;&gt;"",[3]Feuil1!$C12&lt;&gt;"",[3]Feuil1!$K12&lt;=[3]Feuil1!$C12,YEAR([3]Feuil1!$K12)&lt;=[3]Feuil2!$A$2,YEAR([3]Feuil1!$C12)&gt;=[3]Feuil2!$A$2),IF(YEAR([3]Feuil1!$C12)&gt;[3]Feuil2!$A$2,DATE([3]Feuil2!$A$2,9,30),IF(YEAR([3]Feuil1!$C12)&lt;[3]Feuil2!$A$2,"",IF(MONTH([3]Feuil1!$C12)=9,[3]Feuil1!$C12,IF(AND(MONTH([3]Feuil1!$C12)&gt;9,MONTH([3]Feuil1!$K12)&lt;=9),DATE([3]Feuil2!$A$2,9,30),"") ))),"")</f>
        <v/>
      </c>
      <c r="W12" s="13" t="str">
        <f>IF(AND([3]Feuil1!$K12&lt;&gt;"",[3]Feuil1!$C12&lt;&gt;"",[3]Feuil1!$K12&lt;=[3]Feuil1!$C12,YEAR([3]Feuil1!$K12)&lt;=[3]Feuil2!$A$2,YEAR([3]Feuil1!$C12)&gt;=[3]Feuil2!$A$2),IF(YEAR([3]Feuil1!$C12)&gt;[3]Feuil2!$A$2,DATE([3]Feuil2!$A$2,10,31),IF(YEAR([3]Feuil1!$C12)&lt;[3]Feuil2!$A$2,"",IF(MONTH([3]Feuil1!$C12)=10,[3]Feuil1!$C12,IF(AND(MONTH([3]Feuil1!$C12)&gt;10,MONTH([3]Feuil1!$K12)&lt;=10),DATE([3]Feuil2!$A$2,10,31),"") ))),"")</f>
        <v/>
      </c>
      <c r="X12" s="13" t="str">
        <f>IF(AND([3]Feuil1!$K12&lt;&gt;"",[3]Feuil1!$C12&lt;&gt;"",[3]Feuil1!$K12&lt;=[3]Feuil1!$C12,YEAR([3]Feuil1!$K12)&lt;=[3]Feuil2!$A$2,YEAR([3]Feuil1!$C12)&gt;=[3]Feuil2!$A$2),IF(YEAR([3]Feuil1!$C12)&gt;[3]Feuil2!$A$2,DATE([3]Feuil2!$A$2,11,30),IF(YEAR([3]Feuil1!$C12)&lt;[3]Feuil2!$A$2,"",IF(MONTH([3]Feuil1!$C12)=11,[3]Feuil1!$C12,IF(AND(MONTH([3]Feuil1!$C12)&gt;11,MONTH([3]Feuil1!$K12)&lt;=11),DATE([3]Feuil2!$A$2,11,30),"") ))),"")</f>
        <v/>
      </c>
      <c r="Y12" s="14" t="str">
        <f>IF(AND([3]Feuil1!$K12&lt;&gt;"",[3]Feuil1!$C12&lt;&gt;"",[3]Feuil1!$K12&lt;=[3]Feuil1!$C12,YEAR([3]Feuil1!$K12)&lt;=[3]Feuil2!$A$2,YEAR([3]Feuil1!$C12)&gt;=[3]Feuil2!$A$2),IF(YEAR([3]Feuil1!$C12)&gt;[3]Feuil2!$A$2,DATE([3]Feuil2!$A$2,12,31),IF(YEAR([3]Feuil1!$C12)&lt;[3]Feuil2!$A$2,"",IF(MONTH([3]Feuil1!$C12)=12,[3]Feuil1!$C12,IF(AND(MONTH([3]Feuil1!$C12)&gt;12,MONTH([3]Feuil1!$K12)&lt;=12),DATE([3]Feuil2!$A$2,12,31),"") ))),"")</f>
        <v/>
      </c>
    </row>
    <row r="13" spans="1:27" ht="15" x14ac:dyDescent="0.2">
      <c r="A13" s="11">
        <f>[3]Feuil1!E13</f>
        <v>0</v>
      </c>
      <c r="B13" s="12">
        <f>IF(AND([3]Feuil1!$K13&lt;&gt;"",[3]Feuil1!$C13&lt;&gt;"",[3]Feuil1!$K13&lt;=[3]Feuil1!$C13,YEAR([3]Feuil1!$K13)&lt;=[3]Feuil2!$A$2,YEAR([3]Feuil1!$C13)&gt;=[3]Feuil2!$A$2),IF(YEAR([3]Feuil1!$K13)&lt;[3]Feuil2!$A$2,DATE([3]Feuil2!$A$2,1,1),IF(YEAR([3]Feuil1!$K13)&gt;[3]Feuil2!$A$2,"",IF(MONTH([3]Feuil1!$K13)=1,[3]Feuil1!$K13,IF(OR(AND(
      MONTH([3]Feuil1!$K13)&lt;1,
      MONTH([3]Feuil1!$C13)&gt;=1
     ),YEAR([3]Feuil1!$C13)&gt;[3]Feuil2!$A$2),DATE([3]Feuil2!$A$2,1,1),"") ))),"")</f>
        <v>40179</v>
      </c>
      <c r="C13" s="13" t="str">
        <f>IF(AND([3]Feuil1!$K13&lt;&gt;"",[3]Feuil1!$C13&lt;&gt;"",[3]Feuil1!$K13&lt;=[3]Feuil1!$C13,YEAR([3]Feuil1!$K13)&lt;=[3]Feuil2!$A$2,YEAR([3]Feuil1!$C13)&gt;=[3]Feuil2!$A$2),IF(YEAR([3]Feuil1!$K13)&lt;[3]Feuil2!$A$2,DATE([3]Feuil2!$A$2,2,1),IF(YEAR([3]Feuil1!$K13)&gt;[3]Feuil2!$A$2,"",IF(MONTH([3]Feuil1!$K13)=2,[3]Feuil1!$K13,IF(OR(AND(MONTH([3]Feuil1!$K13)&lt;2,MONTH([3]Feuil1!$C13)&gt;=2),YEAR([3]Feuil1!$C13)&gt;[3]Feuil2!$A$2),DATE([3]Feuil2!$A$2,2,1),"") ))),"")</f>
        <v/>
      </c>
      <c r="D13" s="13" t="str">
        <f>IF(AND([3]Feuil1!$K13&lt;&gt;"",[3]Feuil1!$C13&lt;&gt;"",[3]Feuil1!$K13&lt;=[3]Feuil1!$C13,YEAR([3]Feuil1!$K13)&lt;=[3]Feuil2!$A$2,YEAR([3]Feuil1!$C13)&gt;=[3]Feuil2!$A$2),IF(YEAR([3]Feuil1!$K13)&lt;[3]Feuil2!$A$2,DATE([3]Feuil2!$A$2,3,1),IF(YEAR([3]Feuil1!$K13)&gt;[3]Feuil2!$A$2,"",IF(MONTH([3]Feuil1!$K13)=3,[3]Feuil1!$K13,IF(OR(AND(MONTH([3]Feuil1!$K13)&lt;3,MONTH([3]Feuil1!$C13)&gt;=3),YEAR([3]Feuil1!$C13)&gt;[3]Feuil2!$A$2),DATE([3]Feuil2!$A$2,3,1),"") ))),"")</f>
        <v/>
      </c>
      <c r="E13" s="13" t="str">
        <f>IF(AND([3]Feuil1!$K13&lt;&gt;"",[3]Feuil1!$C13&lt;&gt;"",[3]Feuil1!$K13&lt;=[3]Feuil1!$C13,YEAR([3]Feuil1!$K13)&lt;=[3]Feuil2!$A$2,YEAR([3]Feuil1!$C13)&gt;=[3]Feuil2!$A$2),IF(YEAR([3]Feuil1!$K13)&lt;[3]Feuil2!$A$2,DATE([3]Feuil2!$A$2,4,1),IF(YEAR([3]Feuil1!$K13)&gt;[3]Feuil2!$A$2,"",IF(MONTH([3]Feuil1!$K13)=4,[3]Feuil1!$K13,IF(OR(AND(MONTH([3]Feuil1!$K13)&lt;4,MONTH([3]Feuil1!$C13)&gt;=4),YEAR([3]Feuil1!$C13)&gt;[3]Feuil2!$A$2),DATE([3]Feuil2!$A$2,4,1),"") ))),"")</f>
        <v/>
      </c>
      <c r="F13" s="13" t="str">
        <f>IF(AND([3]Feuil1!$K13&lt;&gt;"",[3]Feuil1!$C13&lt;&gt;"",[3]Feuil1!$K13&lt;=[3]Feuil1!$C13,YEAR([3]Feuil1!$K13)&lt;=[3]Feuil2!$A$2,YEAR([3]Feuil1!$C13)&gt;=[3]Feuil2!$A$2),IF(YEAR([3]Feuil1!$K13)&lt;[3]Feuil2!$A$2,DATE([3]Feuil2!$A$2,5,1),IF(YEAR([3]Feuil1!$K13)&gt;[3]Feuil2!$A$2,"",IF(MONTH([3]Feuil1!$K13)=5,[3]Feuil1!$K13,IF(OR(AND(MONTH([3]Feuil1!$K13)&lt;5,MONTH([3]Feuil1!$C13)&gt;=5),YEAR([3]Feuil1!$C13)&gt;[3]Feuil2!$A$2),DATE([3]Feuil2!$A$2,5,1),"") ))),"")</f>
        <v/>
      </c>
      <c r="G13" s="13" t="str">
        <f>IF(AND([3]Feuil1!$K13&lt;&gt;"",[3]Feuil1!$C13&lt;&gt;"",[3]Feuil1!$K13&lt;=[3]Feuil1!$C13,YEAR([3]Feuil1!$K13)&lt;=[3]Feuil2!$A$2,YEAR([3]Feuil1!$C13)&gt;=[3]Feuil2!$A$2),IF(YEAR([3]Feuil1!$K13)&lt;[3]Feuil2!$A$2,DATE([3]Feuil2!$A$2,6,1),IF(YEAR([3]Feuil1!$K13)&gt;[3]Feuil2!$A$2,"",IF(MONTH([3]Feuil1!$K13)=6,[3]Feuil1!$K13,IF(OR(AND(MONTH([3]Feuil1!$K13)&lt;6,MONTH([3]Feuil1!$C13)&gt;=6),YEAR([3]Feuil1!$C13)&gt;[3]Feuil2!$A$2),DATE([3]Feuil2!$A$2,6,1),"") ))),"")</f>
        <v/>
      </c>
      <c r="H13" s="13" t="str">
        <f>IF(AND([3]Feuil1!$K13&lt;&gt;"",[3]Feuil1!$C13&lt;&gt;"",[3]Feuil1!$K13&lt;=[3]Feuil1!$C13,YEAR([3]Feuil1!$K13)&lt;=[3]Feuil2!$A$2,YEAR([3]Feuil1!$C13)&gt;=[3]Feuil2!$A$2),IF(YEAR([3]Feuil1!$K13)&lt;[3]Feuil2!$A$2,DATE([3]Feuil2!$A$2,7,1),IF(YEAR([3]Feuil1!$K13)&gt;[3]Feuil2!$A$2,"",IF(MONTH([3]Feuil1!$K13)=7,[3]Feuil1!$K13,IF(OR(AND(MONTH([3]Feuil1!$K13)&lt;7,MONTH([3]Feuil1!$C13)&gt;=7),YEAR([3]Feuil1!$C13)&gt;[3]Feuil2!$A$2),DATE([3]Feuil2!$A$2,7,1),"") ))),"")</f>
        <v/>
      </c>
      <c r="I13" s="13" t="str">
        <f>IF(AND([3]Feuil1!$K13&lt;&gt;"",[3]Feuil1!$C13&lt;&gt;"",[3]Feuil1!$K13&lt;=[3]Feuil1!$C13,YEAR([3]Feuil1!$K13)&lt;=[3]Feuil2!$A$2,YEAR([3]Feuil1!$C13)&gt;=[3]Feuil2!$A$2),IF(YEAR([3]Feuil1!$K13)&lt;[3]Feuil2!$A$2,DATE([3]Feuil2!$A$2,8,1),IF(YEAR([3]Feuil1!$K13)&gt;[3]Feuil2!$A$2,"",IF(MONTH([3]Feuil1!$K13)=8,[3]Feuil1!$K13,IF(OR(AND(MONTH([3]Feuil1!$K13)&lt;8,MONTH([3]Feuil1!$C13)&gt;=8),YEAR([3]Feuil1!$C13)&gt;[3]Feuil2!$A$2),DATE([3]Feuil2!$A$2,8,1),"") ))),"")</f>
        <v/>
      </c>
      <c r="J13" s="13" t="str">
        <f>IF(AND([3]Feuil1!$K13&lt;&gt;"",[3]Feuil1!$C13&lt;&gt;"",[3]Feuil1!$K13&lt;=[3]Feuil1!$C13,YEAR([3]Feuil1!$K13)&lt;=[3]Feuil2!$A$2,YEAR([3]Feuil1!$C13)&gt;=[3]Feuil2!$A$2),IF(YEAR([3]Feuil1!$K13)&lt;[3]Feuil2!$A$2,DATE([3]Feuil2!$A$2,9,1),IF(YEAR([3]Feuil1!$K13)&gt;[3]Feuil2!$A$2,"",IF(MONTH([3]Feuil1!$K13)=9,[3]Feuil1!$K13,IF(OR(AND(MONTH([3]Feuil1!$K13)&lt;9,MONTH([3]Feuil1!$C13)&gt;=9),YEAR([3]Feuil1!$C13)&gt;[3]Feuil2!$A$2),DATE([3]Feuil2!$A$2,9,1),"") ))),"")</f>
        <v/>
      </c>
      <c r="K13" s="13" t="str">
        <f>IF(AND([3]Feuil1!$K13&lt;&gt;"",[3]Feuil1!$C13&lt;&gt;"",[3]Feuil1!$K13&lt;=[3]Feuil1!$C13,YEAR([3]Feuil1!$K13)&lt;=[3]Feuil2!$A$2,YEAR([3]Feuil1!$C13)&gt;=[3]Feuil2!$A$2),IF(YEAR([3]Feuil1!$K13)&lt;[3]Feuil2!$A$2,DATE([3]Feuil2!$A$2,10,1),IF(YEAR([3]Feuil1!$K13)&gt;[3]Feuil2!$A$2,"",IF(MONTH([3]Feuil1!$K13)=10,[3]Feuil1!$K13,IF(OR(AND(MONTH([3]Feuil1!$K13)&lt;10,MONTH([3]Feuil1!$C13)&gt;=10),YEAR([3]Feuil1!$C13)&gt;[3]Feuil2!$A$2),DATE([3]Feuil2!$A$2,10,1),"") ))),"")</f>
        <v/>
      </c>
      <c r="L13" s="13" t="str">
        <f>IF(AND([3]Feuil1!$K13&lt;&gt;"",[3]Feuil1!$C13&lt;&gt;"",[3]Feuil1!$K13&lt;=[3]Feuil1!$C13,YEAR([3]Feuil1!$K13)&lt;=[3]Feuil2!$A$2,YEAR([3]Feuil1!$C13)&gt;=[3]Feuil2!$A$2),IF(YEAR([3]Feuil1!$K13)&lt;[3]Feuil2!$A$2,DATE([3]Feuil2!$A$2,11,1),IF(YEAR([3]Feuil1!$K13)&gt;[3]Feuil2!$A$2,"",IF(MONTH([3]Feuil1!$K13)=11,[3]Feuil1!$K13,IF(OR(AND(MONTH([3]Feuil1!$K13)&lt;11,MONTH([3]Feuil1!$C13)&gt;=11),YEAR([3]Feuil1!$C13)&gt;[3]Feuil2!$A$2),DATE([3]Feuil2!$A$2,11,1),"") ))),"")</f>
        <v/>
      </c>
      <c r="M13" s="14" t="str">
        <f>IF(AND([3]Feuil1!$K13&lt;&gt;"",[3]Feuil1!$C13&lt;&gt;"",[3]Feuil1!$K13&lt;=[3]Feuil1!$C13,YEAR([3]Feuil1!$K13)&lt;=[3]Feuil2!$A$2,YEAR([3]Feuil1!$C13)&gt;=[3]Feuil2!$A$2),IF(YEAR([3]Feuil1!$K13)&lt;[3]Feuil2!$A$2,DATE([3]Feuil2!$A$2,12,1),IF(YEAR([3]Feuil1!$K13)&gt;[3]Feuil2!$A$2,"",IF(MONTH([3]Feuil1!$K13)=12,[3]Feuil1!$K13,IF(OR(AND(MONTH([3]Feuil1!$K13)&lt;12,MONTH([3]Feuil1!$C13)&gt;=12),YEAR([3]Feuil1!$C13)&gt;[3]Feuil2!$A$2),DATE([3]Feuil2!$A$2,12,1),"") ))),"")</f>
        <v/>
      </c>
      <c r="N13" s="12">
        <f>IF(AND([3]Feuil1!$K13&lt;&gt;"",[3]Feuil1!$C13&lt;&gt;"",[3]Feuil1!$K13&lt;=[3]Feuil1!$C13,YEAR([3]Feuil1!$K13)&lt;=[3]Feuil2!$A$2,YEAR([3]Feuil1!$C13)&gt;=[3]Feuil2!$A$2),IF(YEAR([3]Feuil1!$C13)&gt;[3]Feuil2!$A$2,DATE([3]Feuil2!$A$2,1,31),IF(YEAR([3]Feuil1!$C13)&lt;[3]Feuil2!$A$2,"",IF(MONTH([3]Feuil1!$C13)=1,[3]Feuil1!$C13,IF(AND(MONTH([3]Feuil1!$C13)&gt;1,MONTH([3]Feuil1!$K13)&lt;=1),DATE([3]Feuil2!$A$2,1,31),"") ))),"")</f>
        <v>40192</v>
      </c>
      <c r="O13" s="13" t="str">
        <f>IF(AND([3]Feuil1!$K13&lt;&gt;"",[3]Feuil1!$C13&lt;&gt;"",[3]Feuil1!$K13&lt;=[3]Feuil1!$C13,YEAR([3]Feuil1!$K13)&lt;=[3]Feuil2!$A$2,YEAR([3]Feuil1!$C13)&gt;=[3]Feuil2!$A$2),IF(YEAR([3]Feuil1!$C13)&gt;[3]Feuil2!$A$2,IF((MOD([3]Feuil2!$A$2,4)&lt;&gt;0),DATE([3]Feuil2!$A$2,2,28),DATE([3]Feuil2!$A$2,2,29)),IF(YEAR([3]Feuil1!$C13)&lt;[3]Feuil2!$A$2,"",IF(MONTH([3]Feuil1!$C13)=2,[3]Feuil1!$C13,IF(AND(MONTH([3]Feuil1!$C13)&gt;2,MONTH([3]Feuil1!$K13)&lt;=2),IF((MOD([3]Feuil2!$A$2,4)&lt;&gt;0),DATE([3]Feuil2!$A$2,2,28),DATE([3]Feuil2!$A$2,2,29)),"") ))),"")</f>
        <v/>
      </c>
      <c r="P13" s="13" t="str">
        <f>IF(AND([3]Feuil1!$K13&lt;&gt;"",[3]Feuil1!$C13&lt;&gt;"",[3]Feuil1!$K13&lt;=[3]Feuil1!$C13,YEAR([3]Feuil1!$K13)&lt;=[3]Feuil2!$A$2,YEAR([3]Feuil1!$C13)&gt;=[3]Feuil2!$A$2),IF(YEAR([3]Feuil1!$C13)&gt;[3]Feuil2!$A$2,DATE([3]Feuil2!$A$2,3,31),IF(YEAR([3]Feuil1!$C13)&lt;[3]Feuil2!$A$2,"",IF(MONTH([3]Feuil1!$C13)=3,[3]Feuil1!$C13,IF(AND(MONTH([3]Feuil1!$C13)&gt;3,MONTH([3]Feuil1!$K13)&lt;=3),DATE([3]Feuil2!$A$2,3,31),"") ))),"")</f>
        <v/>
      </c>
      <c r="Q13" s="13" t="str">
        <f>IF(AND([3]Feuil1!$K13&lt;&gt;"",[3]Feuil1!$C13&lt;&gt;"",[3]Feuil1!$K13&lt;=[3]Feuil1!$C13,YEAR([3]Feuil1!$K13)&lt;=[3]Feuil2!$A$2,YEAR([3]Feuil1!$C13)&gt;=[3]Feuil2!$A$2),IF(YEAR([3]Feuil1!$C13)&gt;[3]Feuil2!$A$2,DATE([3]Feuil2!$A$2,4,30),IF(YEAR([3]Feuil1!$C13)&lt;[3]Feuil2!$A$2,"",IF(MONTH([3]Feuil1!$C13)=4,[3]Feuil1!$C13,IF(AND(MONTH([3]Feuil1!$C13)&gt;4,MONTH([3]Feuil1!$K13)&lt;=4),DATE([3]Feuil2!$A$2,4,30),"") ))),"")</f>
        <v/>
      </c>
      <c r="R13" s="13" t="str">
        <f>IF(AND([3]Feuil1!$K13&lt;&gt;"",[3]Feuil1!$C13&lt;&gt;"",[3]Feuil1!$K13&lt;=[3]Feuil1!$C13,YEAR([3]Feuil1!$K13)&lt;=[3]Feuil2!$A$2,YEAR([3]Feuil1!$C13)&gt;=[3]Feuil2!$A$2),IF(YEAR([3]Feuil1!$C13)&gt;[3]Feuil2!$A$2,DATE([3]Feuil2!$A$2,5,31),IF(YEAR([3]Feuil1!$C13)&lt;[3]Feuil2!$A$2,"",IF(MONTH([3]Feuil1!$C13)=5,[3]Feuil1!$C13,IF(AND(MONTH([3]Feuil1!$C13)&gt;5,MONTH([3]Feuil1!$K13)&lt;=5),DATE([3]Feuil2!$A$2,5,31),"") ))),"")</f>
        <v/>
      </c>
      <c r="S13" s="13" t="str">
        <f>IF(AND([3]Feuil1!$K13&lt;&gt;"",[3]Feuil1!$C13&lt;&gt;"",[3]Feuil1!$K13&lt;=[3]Feuil1!$C13,YEAR([3]Feuil1!$K13)&lt;=[3]Feuil2!$A$2,YEAR([3]Feuil1!$C13)&gt;=[3]Feuil2!$A$2),IF(YEAR([3]Feuil1!$C13)&gt;[3]Feuil2!$A$2,DATE([3]Feuil2!$A$2,6,30),IF(YEAR([3]Feuil1!$C13)&lt;[3]Feuil2!$A$2,"",IF(MONTH([3]Feuil1!$C13)=6,[3]Feuil1!$C13,IF(AND(MONTH([3]Feuil1!$C13)&gt;6,MONTH([3]Feuil1!$K13)&lt;=6),DATE([3]Feuil2!$A$2,6,30),"") ))),"")</f>
        <v/>
      </c>
      <c r="T13" s="13" t="str">
        <f>IF(AND([3]Feuil1!$K13&lt;&gt;"",[3]Feuil1!$C13&lt;&gt;"",[3]Feuil1!$K13&lt;=[3]Feuil1!$C13,YEAR([3]Feuil1!$K13)&lt;=[3]Feuil2!$A$2,YEAR([3]Feuil1!$C13)&gt;=[3]Feuil2!$A$2),IF(YEAR([3]Feuil1!$C13)&gt;[3]Feuil2!$A$2,DATE([3]Feuil2!$A$2,7,31),IF(YEAR([3]Feuil1!$C13)&lt;[3]Feuil2!$A$2,"",IF(MONTH([3]Feuil1!$C13)=7,[3]Feuil1!$C13,IF(AND(MONTH([3]Feuil1!$C13)&gt;7,MONTH([3]Feuil1!$K13)&lt;=7),DATE([3]Feuil2!$A$2,7,31),"") ))),"")</f>
        <v/>
      </c>
      <c r="U13" s="13" t="str">
        <f>IF(AND([3]Feuil1!$K13&lt;&gt;"",[3]Feuil1!$C13&lt;&gt;"",[3]Feuil1!$K13&lt;=[3]Feuil1!$C13,YEAR([3]Feuil1!$K13)&lt;=[3]Feuil2!$A$2,YEAR([3]Feuil1!$C13)&gt;=[3]Feuil2!$A$2),IF(YEAR([3]Feuil1!$C13)&gt;[3]Feuil2!$A$2,DATE([3]Feuil2!$A$2,8,31),IF(YEAR([3]Feuil1!$C13)&lt;[3]Feuil2!$A$2,"",IF(MONTH([3]Feuil1!$C13)=8,[3]Feuil1!$C13,IF(AND(MONTH([3]Feuil1!$C13)&gt;8,MONTH([3]Feuil1!$K13)&lt;=8),DATE([3]Feuil2!$A$2,8,31),"") ))),"")</f>
        <v/>
      </c>
      <c r="V13" s="13" t="str">
        <f>IF(AND([3]Feuil1!$K13&lt;&gt;"",[3]Feuil1!$C13&lt;&gt;"",[3]Feuil1!$K13&lt;=[3]Feuil1!$C13,YEAR([3]Feuil1!$K13)&lt;=[3]Feuil2!$A$2,YEAR([3]Feuil1!$C13)&gt;=[3]Feuil2!$A$2),IF(YEAR([3]Feuil1!$C13)&gt;[3]Feuil2!$A$2,DATE([3]Feuil2!$A$2,9,30),IF(YEAR([3]Feuil1!$C13)&lt;[3]Feuil2!$A$2,"",IF(MONTH([3]Feuil1!$C13)=9,[3]Feuil1!$C13,IF(AND(MONTH([3]Feuil1!$C13)&gt;9,MONTH([3]Feuil1!$K13)&lt;=9),DATE([3]Feuil2!$A$2,9,30),"") ))),"")</f>
        <v/>
      </c>
      <c r="W13" s="13" t="str">
        <f>IF(AND([3]Feuil1!$K13&lt;&gt;"",[3]Feuil1!$C13&lt;&gt;"",[3]Feuil1!$K13&lt;=[3]Feuil1!$C13,YEAR([3]Feuil1!$K13)&lt;=[3]Feuil2!$A$2,YEAR([3]Feuil1!$C13)&gt;=[3]Feuil2!$A$2),IF(YEAR([3]Feuil1!$C13)&gt;[3]Feuil2!$A$2,DATE([3]Feuil2!$A$2,10,31),IF(YEAR([3]Feuil1!$C13)&lt;[3]Feuil2!$A$2,"",IF(MONTH([3]Feuil1!$C13)=10,[3]Feuil1!$C13,IF(AND(MONTH([3]Feuil1!$C13)&gt;10,MONTH([3]Feuil1!$K13)&lt;=10),DATE([3]Feuil2!$A$2,10,31),"") ))),"")</f>
        <v/>
      </c>
      <c r="X13" s="13" t="str">
        <f>IF(AND([3]Feuil1!$K13&lt;&gt;"",[3]Feuil1!$C13&lt;&gt;"",[3]Feuil1!$K13&lt;=[3]Feuil1!$C13,YEAR([3]Feuil1!$K13)&lt;=[3]Feuil2!$A$2,YEAR([3]Feuil1!$C13)&gt;=[3]Feuil2!$A$2),IF(YEAR([3]Feuil1!$C13)&gt;[3]Feuil2!$A$2,DATE([3]Feuil2!$A$2,11,30),IF(YEAR([3]Feuil1!$C13)&lt;[3]Feuil2!$A$2,"",IF(MONTH([3]Feuil1!$C13)=11,[3]Feuil1!$C13,IF(AND(MONTH([3]Feuil1!$C13)&gt;11,MONTH([3]Feuil1!$K13)&lt;=11),DATE([3]Feuil2!$A$2,11,30),"") ))),"")</f>
        <v/>
      </c>
      <c r="Y13" s="14" t="str">
        <f>IF(AND([3]Feuil1!$K13&lt;&gt;"",[3]Feuil1!$C13&lt;&gt;"",[3]Feuil1!$K13&lt;=[3]Feuil1!$C13,YEAR([3]Feuil1!$K13)&lt;=[3]Feuil2!$A$2,YEAR([3]Feuil1!$C13)&gt;=[3]Feuil2!$A$2),IF(YEAR([3]Feuil1!$C13)&gt;[3]Feuil2!$A$2,DATE([3]Feuil2!$A$2,12,31),IF(YEAR([3]Feuil1!$C13)&lt;[3]Feuil2!$A$2,"",IF(MONTH([3]Feuil1!$C13)=12,[3]Feuil1!$C13,IF(AND(MONTH([3]Feuil1!$C13)&gt;12,MONTH([3]Feuil1!$K13)&lt;=12),DATE([3]Feuil2!$A$2,12,31),"") ))),"")</f>
        <v/>
      </c>
    </row>
    <row r="14" spans="1:27" ht="15" x14ac:dyDescent="0.2">
      <c r="A14" s="11">
        <f>[3]Feuil1!E14</f>
        <v>0</v>
      </c>
      <c r="B14" s="12" t="str">
        <f>IF(AND([3]Feuil1!$K14&lt;&gt;"",[3]Feuil1!$C14&lt;&gt;"",[3]Feuil1!$K14&lt;=[3]Feuil1!$C14,YEAR([3]Feuil1!$K14)&lt;=[3]Feuil2!$A$2,YEAR([3]Feuil1!$C14)&gt;=[3]Feuil2!$A$2),IF(YEAR([3]Feuil1!$K14)&lt;[3]Feuil2!$A$2,DATE([3]Feuil2!$A$2,1,1),IF(YEAR([3]Feuil1!$K14)&gt;[3]Feuil2!$A$2,"",IF(MONTH([3]Feuil1!$K14)=1,[3]Feuil1!$K14,IF(OR(AND(
      MONTH([3]Feuil1!$K14)&lt;1,
      MONTH([3]Feuil1!$C14)&gt;=1
     ),YEAR([3]Feuil1!$C14)&gt;[3]Feuil2!$A$2),DATE([3]Feuil2!$A$2,1,1),"") ))),"")</f>
        <v/>
      </c>
      <c r="C14" s="13" t="str">
        <f>IF(AND([3]Feuil1!$K14&lt;&gt;"",[3]Feuil1!$C14&lt;&gt;"",[3]Feuil1!$K14&lt;=[3]Feuil1!$C14,YEAR([3]Feuil1!$K14)&lt;=[3]Feuil2!$A$2,YEAR([3]Feuil1!$C14)&gt;=[3]Feuil2!$A$2),IF(YEAR([3]Feuil1!$K14)&lt;[3]Feuil2!$A$2,DATE([3]Feuil2!$A$2,2,1),IF(YEAR([3]Feuil1!$K14)&gt;[3]Feuil2!$A$2,"",IF(MONTH([3]Feuil1!$K14)=2,[3]Feuil1!$K14,IF(OR(AND(MONTH([3]Feuil1!$K14)&lt;2,MONTH([3]Feuil1!$C14)&gt;=2),YEAR([3]Feuil1!$C14)&gt;[3]Feuil2!$A$2),DATE([3]Feuil2!$A$2,2,1),"") ))),"")</f>
        <v/>
      </c>
      <c r="D14" s="13" t="str">
        <f>IF(AND([3]Feuil1!$K14&lt;&gt;"",[3]Feuil1!$C14&lt;&gt;"",[3]Feuil1!$K14&lt;=[3]Feuil1!$C14,YEAR([3]Feuil1!$K14)&lt;=[3]Feuil2!$A$2,YEAR([3]Feuil1!$C14)&gt;=[3]Feuil2!$A$2),IF(YEAR([3]Feuil1!$K14)&lt;[3]Feuil2!$A$2,DATE([3]Feuil2!$A$2,3,1),IF(YEAR([3]Feuil1!$K14)&gt;[3]Feuil2!$A$2,"",IF(MONTH([3]Feuil1!$K14)=3,[3]Feuil1!$K14,IF(OR(AND(MONTH([3]Feuil1!$K14)&lt;3,MONTH([3]Feuil1!$C14)&gt;=3),YEAR([3]Feuil1!$C14)&gt;[3]Feuil2!$A$2),DATE([3]Feuil2!$A$2,3,1),"") ))),"")</f>
        <v/>
      </c>
      <c r="E14" s="13">
        <f>IF(AND([3]Feuil1!$K14&lt;&gt;"",[3]Feuil1!$C14&lt;&gt;"",[3]Feuil1!$K14&lt;=[3]Feuil1!$C14,YEAR([3]Feuil1!$K14)&lt;=[3]Feuil2!$A$2,YEAR([3]Feuil1!$C14)&gt;=[3]Feuil2!$A$2),IF(YEAR([3]Feuil1!$K14)&lt;[3]Feuil2!$A$2,DATE([3]Feuil2!$A$2,4,1),IF(YEAR([3]Feuil1!$K14)&gt;[3]Feuil2!$A$2,"",IF(MONTH([3]Feuil1!$K14)=4,[3]Feuil1!$K14,IF(OR(AND(MONTH([3]Feuil1!$K14)&lt;4,MONTH([3]Feuil1!$C14)&gt;=4),YEAR([3]Feuil1!$C14)&gt;[3]Feuil2!$A$2),DATE([3]Feuil2!$A$2,4,1),"") ))),"")</f>
        <v>40269</v>
      </c>
      <c r="F14" s="13" t="str">
        <f>IF(AND([3]Feuil1!$K14&lt;&gt;"",[3]Feuil1!$C14&lt;&gt;"",[3]Feuil1!$K14&lt;=[3]Feuil1!$C14,YEAR([3]Feuil1!$K14)&lt;=[3]Feuil2!$A$2,YEAR([3]Feuil1!$C14)&gt;=[3]Feuil2!$A$2),IF(YEAR([3]Feuil1!$K14)&lt;[3]Feuil2!$A$2,DATE([3]Feuil2!$A$2,5,1),IF(YEAR([3]Feuil1!$K14)&gt;[3]Feuil2!$A$2,"",IF(MONTH([3]Feuil1!$K14)=5,[3]Feuil1!$K14,IF(OR(AND(MONTH([3]Feuil1!$K14)&lt;5,MONTH([3]Feuil1!$C14)&gt;=5),YEAR([3]Feuil1!$C14)&gt;[3]Feuil2!$A$2),DATE([3]Feuil2!$A$2,5,1),"") ))),"")</f>
        <v/>
      </c>
      <c r="G14" s="13" t="str">
        <f>IF(AND([3]Feuil1!$K14&lt;&gt;"",[3]Feuil1!$C14&lt;&gt;"",[3]Feuil1!$K14&lt;=[3]Feuil1!$C14,YEAR([3]Feuil1!$K14)&lt;=[3]Feuil2!$A$2,YEAR([3]Feuil1!$C14)&gt;=[3]Feuil2!$A$2),IF(YEAR([3]Feuil1!$K14)&lt;[3]Feuil2!$A$2,DATE([3]Feuil2!$A$2,6,1),IF(YEAR([3]Feuil1!$K14)&gt;[3]Feuil2!$A$2,"",IF(MONTH([3]Feuil1!$K14)=6,[3]Feuil1!$K14,IF(OR(AND(MONTH([3]Feuil1!$K14)&lt;6,MONTH([3]Feuil1!$C14)&gt;=6),YEAR([3]Feuil1!$C14)&gt;[3]Feuil2!$A$2),DATE([3]Feuil2!$A$2,6,1),"") ))),"")</f>
        <v/>
      </c>
      <c r="H14" s="13" t="str">
        <f>IF(AND([3]Feuil1!$K14&lt;&gt;"",[3]Feuil1!$C14&lt;&gt;"",[3]Feuil1!$K14&lt;=[3]Feuil1!$C14,YEAR([3]Feuil1!$K14)&lt;=[3]Feuil2!$A$2,YEAR([3]Feuil1!$C14)&gt;=[3]Feuil2!$A$2),IF(YEAR([3]Feuil1!$K14)&lt;[3]Feuil2!$A$2,DATE([3]Feuil2!$A$2,7,1),IF(YEAR([3]Feuil1!$K14)&gt;[3]Feuil2!$A$2,"",IF(MONTH([3]Feuil1!$K14)=7,[3]Feuil1!$K14,IF(OR(AND(MONTH([3]Feuil1!$K14)&lt;7,MONTH([3]Feuil1!$C14)&gt;=7),YEAR([3]Feuil1!$C14)&gt;[3]Feuil2!$A$2),DATE([3]Feuil2!$A$2,7,1),"") ))),"")</f>
        <v/>
      </c>
      <c r="I14" s="13" t="str">
        <f>IF(AND([3]Feuil1!$K14&lt;&gt;"",[3]Feuil1!$C14&lt;&gt;"",[3]Feuil1!$K14&lt;=[3]Feuil1!$C14,YEAR([3]Feuil1!$K14)&lt;=[3]Feuil2!$A$2,YEAR([3]Feuil1!$C14)&gt;=[3]Feuil2!$A$2),IF(YEAR([3]Feuil1!$K14)&lt;[3]Feuil2!$A$2,DATE([3]Feuil2!$A$2,8,1),IF(YEAR([3]Feuil1!$K14)&gt;[3]Feuil2!$A$2,"",IF(MONTH([3]Feuil1!$K14)=8,[3]Feuil1!$K14,IF(OR(AND(MONTH([3]Feuil1!$K14)&lt;8,MONTH([3]Feuil1!$C14)&gt;=8),YEAR([3]Feuil1!$C14)&gt;[3]Feuil2!$A$2),DATE([3]Feuil2!$A$2,8,1),"") ))),"")</f>
        <v/>
      </c>
      <c r="J14" s="13" t="str">
        <f>IF(AND([3]Feuil1!$K14&lt;&gt;"",[3]Feuil1!$C14&lt;&gt;"",[3]Feuil1!$K14&lt;=[3]Feuil1!$C14,YEAR([3]Feuil1!$K14)&lt;=[3]Feuil2!$A$2,YEAR([3]Feuil1!$C14)&gt;=[3]Feuil2!$A$2),IF(YEAR([3]Feuil1!$K14)&lt;[3]Feuil2!$A$2,DATE([3]Feuil2!$A$2,9,1),IF(YEAR([3]Feuil1!$K14)&gt;[3]Feuil2!$A$2,"",IF(MONTH([3]Feuil1!$K14)=9,[3]Feuil1!$K14,IF(OR(AND(MONTH([3]Feuil1!$K14)&lt;9,MONTH([3]Feuil1!$C14)&gt;=9),YEAR([3]Feuil1!$C14)&gt;[3]Feuil2!$A$2),DATE([3]Feuil2!$A$2,9,1),"") ))),"")</f>
        <v/>
      </c>
      <c r="K14" s="13" t="str">
        <f>IF(AND([3]Feuil1!$K14&lt;&gt;"",[3]Feuil1!$C14&lt;&gt;"",[3]Feuil1!$K14&lt;=[3]Feuil1!$C14,YEAR([3]Feuil1!$K14)&lt;=[3]Feuil2!$A$2,YEAR([3]Feuil1!$C14)&gt;=[3]Feuil2!$A$2),IF(YEAR([3]Feuil1!$K14)&lt;[3]Feuil2!$A$2,DATE([3]Feuil2!$A$2,10,1),IF(YEAR([3]Feuil1!$K14)&gt;[3]Feuil2!$A$2,"",IF(MONTH([3]Feuil1!$K14)=10,[3]Feuil1!$K14,IF(OR(AND(MONTH([3]Feuil1!$K14)&lt;10,MONTH([3]Feuil1!$C14)&gt;=10),YEAR([3]Feuil1!$C14)&gt;[3]Feuil2!$A$2),DATE([3]Feuil2!$A$2,10,1),"") ))),"")</f>
        <v/>
      </c>
      <c r="L14" s="13" t="str">
        <f>IF(AND([3]Feuil1!$K14&lt;&gt;"",[3]Feuil1!$C14&lt;&gt;"",[3]Feuil1!$K14&lt;=[3]Feuil1!$C14,YEAR([3]Feuil1!$K14)&lt;=[3]Feuil2!$A$2,YEAR([3]Feuil1!$C14)&gt;=[3]Feuil2!$A$2),IF(YEAR([3]Feuil1!$K14)&lt;[3]Feuil2!$A$2,DATE([3]Feuil2!$A$2,11,1),IF(YEAR([3]Feuil1!$K14)&gt;[3]Feuil2!$A$2,"",IF(MONTH([3]Feuil1!$K14)=11,[3]Feuil1!$K14,IF(OR(AND(MONTH([3]Feuil1!$K14)&lt;11,MONTH([3]Feuil1!$C14)&gt;=11),YEAR([3]Feuil1!$C14)&gt;[3]Feuil2!$A$2),DATE([3]Feuil2!$A$2,11,1),"") ))),"")</f>
        <v/>
      </c>
      <c r="M14" s="14" t="str">
        <f>IF(AND([3]Feuil1!$K14&lt;&gt;"",[3]Feuil1!$C14&lt;&gt;"",[3]Feuil1!$K14&lt;=[3]Feuil1!$C14,YEAR([3]Feuil1!$K14)&lt;=[3]Feuil2!$A$2,YEAR([3]Feuil1!$C14)&gt;=[3]Feuil2!$A$2),IF(YEAR([3]Feuil1!$K14)&lt;[3]Feuil2!$A$2,DATE([3]Feuil2!$A$2,12,1),IF(YEAR([3]Feuil1!$K14)&gt;[3]Feuil2!$A$2,"",IF(MONTH([3]Feuil1!$K14)=12,[3]Feuil1!$K14,IF(OR(AND(MONTH([3]Feuil1!$K14)&lt;12,MONTH([3]Feuil1!$C14)&gt;=12),YEAR([3]Feuil1!$C14)&gt;[3]Feuil2!$A$2),DATE([3]Feuil2!$A$2,12,1),"") ))),"")</f>
        <v/>
      </c>
      <c r="N14" s="12" t="str">
        <f>IF(AND([3]Feuil1!$K14&lt;&gt;"",[3]Feuil1!$C14&lt;&gt;"",[3]Feuil1!$K14&lt;=[3]Feuil1!$C14,YEAR([3]Feuil1!$K14)&lt;=[3]Feuil2!$A$2,YEAR([3]Feuil1!$C14)&gt;=[3]Feuil2!$A$2),IF(YEAR([3]Feuil1!$C14)&gt;[3]Feuil2!$A$2,DATE([3]Feuil2!$A$2,1,31),IF(YEAR([3]Feuil1!$C14)&lt;[3]Feuil2!$A$2,"",IF(MONTH([3]Feuil1!$C14)=1,[3]Feuil1!$C14,IF(AND(MONTH([3]Feuil1!$C14)&gt;1,MONTH([3]Feuil1!$K14)&lt;=1),DATE([3]Feuil2!$A$2,1,31),"") ))),"")</f>
        <v/>
      </c>
      <c r="O14" s="13" t="str">
        <f>IF(AND([3]Feuil1!$K14&lt;&gt;"",[3]Feuil1!$C14&lt;&gt;"",[3]Feuil1!$K14&lt;=[3]Feuil1!$C14,YEAR([3]Feuil1!$K14)&lt;=[3]Feuil2!$A$2,YEAR([3]Feuil1!$C14)&gt;=[3]Feuil2!$A$2),IF(YEAR([3]Feuil1!$C14)&gt;[3]Feuil2!$A$2,IF((MOD([3]Feuil2!$A$2,4)&lt;&gt;0),DATE([3]Feuil2!$A$2,2,28),DATE([3]Feuil2!$A$2,2,29)),IF(YEAR([3]Feuil1!$C14)&lt;[3]Feuil2!$A$2,"",IF(MONTH([3]Feuil1!$C14)=2,[3]Feuil1!$C14,IF(AND(MONTH([3]Feuil1!$C14)&gt;2,MONTH([3]Feuil1!$K14)&lt;=2),IF((MOD([3]Feuil2!$A$2,4)&lt;&gt;0),DATE([3]Feuil2!$A$2,2,28),DATE([3]Feuil2!$A$2,2,29)),"") ))),"")</f>
        <v/>
      </c>
      <c r="P14" s="13" t="str">
        <f>IF(AND([3]Feuil1!$K14&lt;&gt;"",[3]Feuil1!$C14&lt;&gt;"",[3]Feuil1!$K14&lt;=[3]Feuil1!$C14,YEAR([3]Feuil1!$K14)&lt;=[3]Feuil2!$A$2,YEAR([3]Feuil1!$C14)&gt;=[3]Feuil2!$A$2),IF(YEAR([3]Feuil1!$C14)&gt;[3]Feuil2!$A$2,DATE([3]Feuil2!$A$2,3,31),IF(YEAR([3]Feuil1!$C14)&lt;[3]Feuil2!$A$2,"",IF(MONTH([3]Feuil1!$C14)=3,[3]Feuil1!$C14,IF(AND(MONTH([3]Feuil1!$C14)&gt;3,MONTH([3]Feuil1!$K14)&lt;=3),DATE([3]Feuil2!$A$2,3,31),"") ))),"")</f>
        <v/>
      </c>
      <c r="Q14" s="13">
        <f>IF(AND([3]Feuil1!$K14&lt;&gt;"",[3]Feuil1!$C14&lt;&gt;"",[3]Feuil1!$K14&lt;=[3]Feuil1!$C14,YEAR([3]Feuil1!$K14)&lt;=[3]Feuil2!$A$2,YEAR([3]Feuil1!$C14)&gt;=[3]Feuil2!$A$2),IF(YEAR([3]Feuil1!$C14)&gt;[3]Feuil2!$A$2,DATE([3]Feuil2!$A$2,4,30),IF(YEAR([3]Feuil1!$C14)&lt;[3]Feuil2!$A$2,"",IF(MONTH([3]Feuil1!$C14)=4,[3]Feuil1!$C14,IF(AND(MONTH([3]Feuil1!$C14)&gt;4,MONTH([3]Feuil1!$K14)&lt;=4),DATE([3]Feuil2!$A$2,4,30),"") ))),"")</f>
        <v>40283</v>
      </c>
      <c r="R14" s="13" t="str">
        <f>IF(AND([3]Feuil1!$K14&lt;&gt;"",[3]Feuil1!$C14&lt;&gt;"",[3]Feuil1!$K14&lt;=[3]Feuil1!$C14,YEAR([3]Feuil1!$K14)&lt;=[3]Feuil2!$A$2,YEAR([3]Feuil1!$C14)&gt;=[3]Feuil2!$A$2),IF(YEAR([3]Feuil1!$C14)&gt;[3]Feuil2!$A$2,DATE([3]Feuil2!$A$2,5,31),IF(YEAR([3]Feuil1!$C14)&lt;[3]Feuil2!$A$2,"",IF(MONTH([3]Feuil1!$C14)=5,[3]Feuil1!$C14,IF(AND(MONTH([3]Feuil1!$C14)&gt;5,MONTH([3]Feuil1!$K14)&lt;=5),DATE([3]Feuil2!$A$2,5,31),"") ))),"")</f>
        <v/>
      </c>
      <c r="S14" s="13" t="str">
        <f>IF(AND([3]Feuil1!$K14&lt;&gt;"",[3]Feuil1!$C14&lt;&gt;"",[3]Feuil1!$K14&lt;=[3]Feuil1!$C14,YEAR([3]Feuil1!$K14)&lt;=[3]Feuil2!$A$2,YEAR([3]Feuil1!$C14)&gt;=[3]Feuil2!$A$2),IF(YEAR([3]Feuil1!$C14)&gt;[3]Feuil2!$A$2,DATE([3]Feuil2!$A$2,6,30),IF(YEAR([3]Feuil1!$C14)&lt;[3]Feuil2!$A$2,"",IF(MONTH([3]Feuil1!$C14)=6,[3]Feuil1!$C14,IF(AND(MONTH([3]Feuil1!$C14)&gt;6,MONTH([3]Feuil1!$K14)&lt;=6),DATE([3]Feuil2!$A$2,6,30),"") ))),"")</f>
        <v/>
      </c>
      <c r="T14" s="13" t="str">
        <f>IF(AND([3]Feuil1!$K14&lt;&gt;"",[3]Feuil1!$C14&lt;&gt;"",[3]Feuil1!$K14&lt;=[3]Feuil1!$C14,YEAR([3]Feuil1!$K14)&lt;=[3]Feuil2!$A$2,YEAR([3]Feuil1!$C14)&gt;=[3]Feuil2!$A$2),IF(YEAR([3]Feuil1!$C14)&gt;[3]Feuil2!$A$2,DATE([3]Feuil2!$A$2,7,31),IF(YEAR([3]Feuil1!$C14)&lt;[3]Feuil2!$A$2,"",IF(MONTH([3]Feuil1!$C14)=7,[3]Feuil1!$C14,IF(AND(MONTH([3]Feuil1!$C14)&gt;7,MONTH([3]Feuil1!$K14)&lt;=7),DATE([3]Feuil2!$A$2,7,31),"") ))),"")</f>
        <v/>
      </c>
      <c r="U14" s="13" t="str">
        <f>IF(AND([3]Feuil1!$K14&lt;&gt;"",[3]Feuil1!$C14&lt;&gt;"",[3]Feuil1!$K14&lt;=[3]Feuil1!$C14,YEAR([3]Feuil1!$K14)&lt;=[3]Feuil2!$A$2,YEAR([3]Feuil1!$C14)&gt;=[3]Feuil2!$A$2),IF(YEAR([3]Feuil1!$C14)&gt;[3]Feuil2!$A$2,DATE([3]Feuil2!$A$2,8,31),IF(YEAR([3]Feuil1!$C14)&lt;[3]Feuil2!$A$2,"",IF(MONTH([3]Feuil1!$C14)=8,[3]Feuil1!$C14,IF(AND(MONTH([3]Feuil1!$C14)&gt;8,MONTH([3]Feuil1!$K14)&lt;=8),DATE([3]Feuil2!$A$2,8,31),"") ))),"")</f>
        <v/>
      </c>
      <c r="V14" s="13" t="str">
        <f>IF(AND([3]Feuil1!$K14&lt;&gt;"",[3]Feuil1!$C14&lt;&gt;"",[3]Feuil1!$K14&lt;=[3]Feuil1!$C14,YEAR([3]Feuil1!$K14)&lt;=[3]Feuil2!$A$2,YEAR([3]Feuil1!$C14)&gt;=[3]Feuil2!$A$2),IF(YEAR([3]Feuil1!$C14)&gt;[3]Feuil2!$A$2,DATE([3]Feuil2!$A$2,9,30),IF(YEAR([3]Feuil1!$C14)&lt;[3]Feuil2!$A$2,"",IF(MONTH([3]Feuil1!$C14)=9,[3]Feuil1!$C14,IF(AND(MONTH([3]Feuil1!$C14)&gt;9,MONTH([3]Feuil1!$K14)&lt;=9),DATE([3]Feuil2!$A$2,9,30),"") ))),"")</f>
        <v/>
      </c>
      <c r="W14" s="13" t="str">
        <f>IF(AND([3]Feuil1!$K14&lt;&gt;"",[3]Feuil1!$C14&lt;&gt;"",[3]Feuil1!$K14&lt;=[3]Feuil1!$C14,YEAR([3]Feuil1!$K14)&lt;=[3]Feuil2!$A$2,YEAR([3]Feuil1!$C14)&gt;=[3]Feuil2!$A$2),IF(YEAR([3]Feuil1!$C14)&gt;[3]Feuil2!$A$2,DATE([3]Feuil2!$A$2,10,31),IF(YEAR([3]Feuil1!$C14)&lt;[3]Feuil2!$A$2,"",IF(MONTH([3]Feuil1!$C14)=10,[3]Feuil1!$C14,IF(AND(MONTH([3]Feuil1!$C14)&gt;10,MONTH([3]Feuil1!$K14)&lt;=10),DATE([3]Feuil2!$A$2,10,31),"") ))),"")</f>
        <v/>
      </c>
      <c r="X14" s="13" t="str">
        <f>IF(AND([3]Feuil1!$K14&lt;&gt;"",[3]Feuil1!$C14&lt;&gt;"",[3]Feuil1!$K14&lt;=[3]Feuil1!$C14,YEAR([3]Feuil1!$K14)&lt;=[3]Feuil2!$A$2,YEAR([3]Feuil1!$C14)&gt;=[3]Feuil2!$A$2),IF(YEAR([3]Feuil1!$C14)&gt;[3]Feuil2!$A$2,DATE([3]Feuil2!$A$2,11,30),IF(YEAR([3]Feuil1!$C14)&lt;[3]Feuil2!$A$2,"",IF(MONTH([3]Feuil1!$C14)=11,[3]Feuil1!$C14,IF(AND(MONTH([3]Feuil1!$C14)&gt;11,MONTH([3]Feuil1!$K14)&lt;=11),DATE([3]Feuil2!$A$2,11,30),"") ))),"")</f>
        <v/>
      </c>
      <c r="Y14" s="14" t="str">
        <f>IF(AND([3]Feuil1!$K14&lt;&gt;"",[3]Feuil1!$C14&lt;&gt;"",[3]Feuil1!$K14&lt;=[3]Feuil1!$C14,YEAR([3]Feuil1!$K14)&lt;=[3]Feuil2!$A$2,YEAR([3]Feuil1!$C14)&gt;=[3]Feuil2!$A$2),IF(YEAR([3]Feuil1!$C14)&gt;[3]Feuil2!$A$2,DATE([3]Feuil2!$A$2,12,31),IF(YEAR([3]Feuil1!$C14)&lt;[3]Feuil2!$A$2,"",IF(MONTH([3]Feuil1!$C14)=12,[3]Feuil1!$C14,IF(AND(MONTH([3]Feuil1!$C14)&gt;12,MONTH([3]Feuil1!$K14)&lt;=12),DATE([3]Feuil2!$A$2,12,31),"") ))),"")</f>
        <v/>
      </c>
    </row>
    <row r="15" spans="1:27" ht="15" x14ac:dyDescent="0.2">
      <c r="A15" s="11">
        <f>[3]Feuil1!E15</f>
        <v>0</v>
      </c>
      <c r="B15" s="12" t="str">
        <f>IF(AND([3]Feuil1!$K15&lt;&gt;"",[3]Feuil1!$C15&lt;&gt;"",[3]Feuil1!$K15&lt;=[3]Feuil1!$C15,YEAR([3]Feuil1!$K15)&lt;=[3]Feuil2!$A$2,YEAR([3]Feuil1!$C15)&gt;=[3]Feuil2!$A$2),IF(YEAR([3]Feuil1!$K15)&lt;[3]Feuil2!$A$2,DATE([3]Feuil2!$A$2,1,1),IF(YEAR([3]Feuil1!$K15)&gt;[3]Feuil2!$A$2,"",IF(MONTH([3]Feuil1!$K15)=1,[3]Feuil1!$K15,IF(OR(AND(
      MONTH([3]Feuil1!$K15)&lt;1,
      MONTH([3]Feuil1!$C15)&gt;=1
     ),YEAR([3]Feuil1!$C15)&gt;[3]Feuil2!$A$2),DATE([3]Feuil2!$A$2,1,1),"") ))),"")</f>
        <v/>
      </c>
      <c r="C15" s="13" t="str">
        <f>IF(AND([3]Feuil1!$K15&lt;&gt;"",[3]Feuil1!$C15&lt;&gt;"",[3]Feuil1!$K15&lt;=[3]Feuil1!$C15,YEAR([3]Feuil1!$K15)&lt;=[3]Feuil2!$A$2,YEAR([3]Feuil1!$C15)&gt;=[3]Feuil2!$A$2),IF(YEAR([3]Feuil1!$K15)&lt;[3]Feuil2!$A$2,DATE([3]Feuil2!$A$2,2,1),IF(YEAR([3]Feuil1!$K15)&gt;[3]Feuil2!$A$2,"",IF(MONTH([3]Feuil1!$K15)=2,[3]Feuil1!$K15,IF(OR(AND(MONTH([3]Feuil1!$K15)&lt;2,MONTH([3]Feuil1!$C15)&gt;=2),YEAR([3]Feuil1!$C15)&gt;[3]Feuil2!$A$2),DATE([3]Feuil2!$A$2,2,1),"") ))),"")</f>
        <v/>
      </c>
      <c r="D15" s="13" t="str">
        <f>IF(AND([3]Feuil1!$K15&lt;&gt;"",[3]Feuil1!$C15&lt;&gt;"",[3]Feuil1!$K15&lt;=[3]Feuil1!$C15,YEAR([3]Feuil1!$K15)&lt;=[3]Feuil2!$A$2,YEAR([3]Feuil1!$C15)&gt;=[3]Feuil2!$A$2),IF(YEAR([3]Feuil1!$K15)&lt;[3]Feuil2!$A$2,DATE([3]Feuil2!$A$2,3,1),IF(YEAR([3]Feuil1!$K15)&gt;[3]Feuil2!$A$2,"",IF(MONTH([3]Feuil1!$K15)=3,[3]Feuil1!$K15,IF(OR(AND(MONTH([3]Feuil1!$K15)&lt;3,MONTH([3]Feuil1!$C15)&gt;=3),YEAR([3]Feuil1!$C15)&gt;[3]Feuil2!$A$2),DATE([3]Feuil2!$A$2,3,1),"") ))),"")</f>
        <v/>
      </c>
      <c r="E15" s="13">
        <f>IF(AND([3]Feuil1!$K15&lt;&gt;"",[3]Feuil1!$C15&lt;&gt;"",[3]Feuil1!$K15&lt;=[3]Feuil1!$C15,YEAR([3]Feuil1!$K15)&lt;=[3]Feuil2!$A$2,YEAR([3]Feuil1!$C15)&gt;=[3]Feuil2!$A$2),IF(YEAR([3]Feuil1!$K15)&lt;[3]Feuil2!$A$2,DATE([3]Feuil2!$A$2,4,1),IF(YEAR([3]Feuil1!$K15)&gt;[3]Feuil2!$A$2,"",IF(MONTH([3]Feuil1!$K15)=4,[3]Feuil1!$K15,IF(OR(AND(MONTH([3]Feuil1!$K15)&lt;4,MONTH([3]Feuil1!$C15)&gt;=4),YEAR([3]Feuil1!$C15)&gt;[3]Feuil2!$A$2),DATE([3]Feuil2!$A$2,4,1),"") ))),"")</f>
        <v>40269</v>
      </c>
      <c r="F15" s="13" t="str">
        <f>IF(AND([3]Feuil1!$K15&lt;&gt;"",[3]Feuil1!$C15&lt;&gt;"",[3]Feuil1!$K15&lt;=[3]Feuil1!$C15,YEAR([3]Feuil1!$K15)&lt;=[3]Feuil2!$A$2,YEAR([3]Feuil1!$C15)&gt;=[3]Feuil2!$A$2),IF(YEAR([3]Feuil1!$K15)&lt;[3]Feuil2!$A$2,DATE([3]Feuil2!$A$2,5,1),IF(YEAR([3]Feuil1!$K15)&gt;[3]Feuil2!$A$2,"",IF(MONTH([3]Feuil1!$K15)=5,[3]Feuil1!$K15,IF(OR(AND(MONTH([3]Feuil1!$K15)&lt;5,MONTH([3]Feuil1!$C15)&gt;=5),YEAR([3]Feuil1!$C15)&gt;[3]Feuil2!$A$2),DATE([3]Feuil2!$A$2,5,1),"") ))),"")</f>
        <v/>
      </c>
      <c r="G15" s="13" t="str">
        <f>IF(AND([3]Feuil1!$K15&lt;&gt;"",[3]Feuil1!$C15&lt;&gt;"",[3]Feuil1!$K15&lt;=[3]Feuil1!$C15,YEAR([3]Feuil1!$K15)&lt;=[3]Feuil2!$A$2,YEAR([3]Feuil1!$C15)&gt;=[3]Feuil2!$A$2),IF(YEAR([3]Feuil1!$K15)&lt;[3]Feuil2!$A$2,DATE([3]Feuil2!$A$2,6,1),IF(YEAR([3]Feuil1!$K15)&gt;[3]Feuil2!$A$2,"",IF(MONTH([3]Feuil1!$K15)=6,[3]Feuil1!$K15,IF(OR(AND(MONTH([3]Feuil1!$K15)&lt;6,MONTH([3]Feuil1!$C15)&gt;=6),YEAR([3]Feuil1!$C15)&gt;[3]Feuil2!$A$2),DATE([3]Feuil2!$A$2,6,1),"") ))),"")</f>
        <v/>
      </c>
      <c r="H15" s="13" t="str">
        <f>IF(AND([3]Feuil1!$K15&lt;&gt;"",[3]Feuil1!$C15&lt;&gt;"",[3]Feuil1!$K15&lt;=[3]Feuil1!$C15,YEAR([3]Feuil1!$K15)&lt;=[3]Feuil2!$A$2,YEAR([3]Feuil1!$C15)&gt;=[3]Feuil2!$A$2),IF(YEAR([3]Feuil1!$K15)&lt;[3]Feuil2!$A$2,DATE([3]Feuil2!$A$2,7,1),IF(YEAR([3]Feuil1!$K15)&gt;[3]Feuil2!$A$2,"",IF(MONTH([3]Feuil1!$K15)=7,[3]Feuil1!$K15,IF(OR(AND(MONTH([3]Feuil1!$K15)&lt;7,MONTH([3]Feuil1!$C15)&gt;=7),YEAR([3]Feuil1!$C15)&gt;[3]Feuil2!$A$2),DATE([3]Feuil2!$A$2,7,1),"") ))),"")</f>
        <v/>
      </c>
      <c r="I15" s="13" t="str">
        <f>IF(AND([3]Feuil1!$K15&lt;&gt;"",[3]Feuil1!$C15&lt;&gt;"",[3]Feuil1!$K15&lt;=[3]Feuil1!$C15,YEAR([3]Feuil1!$K15)&lt;=[3]Feuil2!$A$2,YEAR([3]Feuil1!$C15)&gt;=[3]Feuil2!$A$2),IF(YEAR([3]Feuil1!$K15)&lt;[3]Feuil2!$A$2,DATE([3]Feuil2!$A$2,8,1),IF(YEAR([3]Feuil1!$K15)&gt;[3]Feuil2!$A$2,"",IF(MONTH([3]Feuil1!$K15)=8,[3]Feuil1!$K15,IF(OR(AND(MONTH([3]Feuil1!$K15)&lt;8,MONTH([3]Feuil1!$C15)&gt;=8),YEAR([3]Feuil1!$C15)&gt;[3]Feuil2!$A$2),DATE([3]Feuil2!$A$2,8,1),"") ))),"")</f>
        <v/>
      </c>
      <c r="J15" s="13" t="str">
        <f>IF(AND([3]Feuil1!$K15&lt;&gt;"",[3]Feuil1!$C15&lt;&gt;"",[3]Feuil1!$K15&lt;=[3]Feuil1!$C15,YEAR([3]Feuil1!$K15)&lt;=[3]Feuil2!$A$2,YEAR([3]Feuil1!$C15)&gt;=[3]Feuil2!$A$2),IF(YEAR([3]Feuil1!$K15)&lt;[3]Feuil2!$A$2,DATE([3]Feuil2!$A$2,9,1),IF(YEAR([3]Feuil1!$K15)&gt;[3]Feuil2!$A$2,"",IF(MONTH([3]Feuil1!$K15)=9,[3]Feuil1!$K15,IF(OR(AND(MONTH([3]Feuil1!$K15)&lt;9,MONTH([3]Feuil1!$C15)&gt;=9),YEAR([3]Feuil1!$C15)&gt;[3]Feuil2!$A$2),DATE([3]Feuil2!$A$2,9,1),"") ))),"")</f>
        <v/>
      </c>
      <c r="K15" s="13" t="str">
        <f>IF(AND([3]Feuil1!$K15&lt;&gt;"",[3]Feuil1!$C15&lt;&gt;"",[3]Feuil1!$K15&lt;=[3]Feuil1!$C15,YEAR([3]Feuil1!$K15)&lt;=[3]Feuil2!$A$2,YEAR([3]Feuil1!$C15)&gt;=[3]Feuil2!$A$2),IF(YEAR([3]Feuil1!$K15)&lt;[3]Feuil2!$A$2,DATE([3]Feuil2!$A$2,10,1),IF(YEAR([3]Feuil1!$K15)&gt;[3]Feuil2!$A$2,"",IF(MONTH([3]Feuil1!$K15)=10,[3]Feuil1!$K15,IF(OR(AND(MONTH([3]Feuil1!$K15)&lt;10,MONTH([3]Feuil1!$C15)&gt;=10),YEAR([3]Feuil1!$C15)&gt;[3]Feuil2!$A$2),DATE([3]Feuil2!$A$2,10,1),"") ))),"")</f>
        <v/>
      </c>
      <c r="L15" s="13" t="str">
        <f>IF(AND([3]Feuil1!$K15&lt;&gt;"",[3]Feuil1!$C15&lt;&gt;"",[3]Feuil1!$K15&lt;=[3]Feuil1!$C15,YEAR([3]Feuil1!$K15)&lt;=[3]Feuil2!$A$2,YEAR([3]Feuil1!$C15)&gt;=[3]Feuil2!$A$2),IF(YEAR([3]Feuil1!$K15)&lt;[3]Feuil2!$A$2,DATE([3]Feuil2!$A$2,11,1),IF(YEAR([3]Feuil1!$K15)&gt;[3]Feuil2!$A$2,"",IF(MONTH([3]Feuil1!$K15)=11,[3]Feuil1!$K15,IF(OR(AND(MONTH([3]Feuil1!$K15)&lt;11,MONTH([3]Feuil1!$C15)&gt;=11),YEAR([3]Feuil1!$C15)&gt;[3]Feuil2!$A$2),DATE([3]Feuil2!$A$2,11,1),"") ))),"")</f>
        <v/>
      </c>
      <c r="M15" s="14" t="str">
        <f>IF(AND([3]Feuil1!$K15&lt;&gt;"",[3]Feuil1!$C15&lt;&gt;"",[3]Feuil1!$K15&lt;=[3]Feuil1!$C15,YEAR([3]Feuil1!$K15)&lt;=[3]Feuil2!$A$2,YEAR([3]Feuil1!$C15)&gt;=[3]Feuil2!$A$2),IF(YEAR([3]Feuil1!$K15)&lt;[3]Feuil2!$A$2,DATE([3]Feuil2!$A$2,12,1),IF(YEAR([3]Feuil1!$K15)&gt;[3]Feuil2!$A$2,"",IF(MONTH([3]Feuil1!$K15)=12,[3]Feuil1!$K15,IF(OR(AND(MONTH([3]Feuil1!$K15)&lt;12,MONTH([3]Feuil1!$C15)&gt;=12),YEAR([3]Feuil1!$C15)&gt;[3]Feuil2!$A$2),DATE([3]Feuil2!$A$2,12,1),"") ))),"")</f>
        <v/>
      </c>
      <c r="N15" s="12" t="str">
        <f>IF(AND([3]Feuil1!$K15&lt;&gt;"",[3]Feuil1!$C15&lt;&gt;"",[3]Feuil1!$K15&lt;=[3]Feuil1!$C15,YEAR([3]Feuil1!$K15)&lt;=[3]Feuil2!$A$2,YEAR([3]Feuil1!$C15)&gt;=[3]Feuil2!$A$2),IF(YEAR([3]Feuil1!$C15)&gt;[3]Feuil2!$A$2,DATE([3]Feuil2!$A$2,1,31),IF(YEAR([3]Feuil1!$C15)&lt;[3]Feuil2!$A$2,"",IF(MONTH([3]Feuil1!$C15)=1,[3]Feuil1!$C15,IF(AND(MONTH([3]Feuil1!$C15)&gt;1,MONTH([3]Feuil1!$K15)&lt;=1),DATE([3]Feuil2!$A$2,1,31),"") ))),"")</f>
        <v/>
      </c>
      <c r="O15" s="13" t="str">
        <f>IF(AND([3]Feuil1!$K15&lt;&gt;"",[3]Feuil1!$C15&lt;&gt;"",[3]Feuil1!$K15&lt;=[3]Feuil1!$C15,YEAR([3]Feuil1!$K15)&lt;=[3]Feuil2!$A$2,YEAR([3]Feuil1!$C15)&gt;=[3]Feuil2!$A$2),IF(YEAR([3]Feuil1!$C15)&gt;[3]Feuil2!$A$2,IF((MOD([3]Feuil2!$A$2,4)&lt;&gt;0),DATE([3]Feuil2!$A$2,2,28),DATE([3]Feuil2!$A$2,2,29)),IF(YEAR([3]Feuil1!$C15)&lt;[3]Feuil2!$A$2,"",IF(MONTH([3]Feuil1!$C15)=2,[3]Feuil1!$C15,IF(AND(MONTH([3]Feuil1!$C15)&gt;2,MONTH([3]Feuil1!$K15)&lt;=2),IF((MOD([3]Feuil2!$A$2,4)&lt;&gt;0),DATE([3]Feuil2!$A$2,2,28),DATE([3]Feuil2!$A$2,2,29)),"") ))),"")</f>
        <v/>
      </c>
      <c r="P15" s="13" t="str">
        <f>IF(AND([3]Feuil1!$K15&lt;&gt;"",[3]Feuil1!$C15&lt;&gt;"",[3]Feuil1!$K15&lt;=[3]Feuil1!$C15,YEAR([3]Feuil1!$K15)&lt;=[3]Feuil2!$A$2,YEAR([3]Feuil1!$C15)&gt;=[3]Feuil2!$A$2),IF(YEAR([3]Feuil1!$C15)&gt;[3]Feuil2!$A$2,DATE([3]Feuil2!$A$2,3,31),IF(YEAR([3]Feuil1!$C15)&lt;[3]Feuil2!$A$2,"",IF(MONTH([3]Feuil1!$C15)=3,[3]Feuil1!$C15,IF(AND(MONTH([3]Feuil1!$C15)&gt;3,MONTH([3]Feuil1!$K15)&lt;=3),DATE([3]Feuil2!$A$2,3,31),"") ))),"")</f>
        <v/>
      </c>
      <c r="Q15" s="13">
        <f>IF(AND([3]Feuil1!$K15&lt;&gt;"",[3]Feuil1!$C15&lt;&gt;"",[3]Feuil1!$K15&lt;=[3]Feuil1!$C15,YEAR([3]Feuil1!$K15)&lt;=[3]Feuil2!$A$2,YEAR([3]Feuil1!$C15)&gt;=[3]Feuil2!$A$2),IF(YEAR([3]Feuil1!$C15)&gt;[3]Feuil2!$A$2,DATE([3]Feuil2!$A$2,4,30),IF(YEAR([3]Feuil1!$C15)&lt;[3]Feuil2!$A$2,"",IF(MONTH([3]Feuil1!$C15)=4,[3]Feuil1!$C15,IF(AND(MONTH([3]Feuil1!$C15)&gt;4,MONTH([3]Feuil1!$K15)&lt;=4),DATE([3]Feuil2!$A$2,4,30),"") ))),"")</f>
        <v>40283</v>
      </c>
      <c r="R15" s="13" t="str">
        <f>IF(AND([3]Feuil1!$K15&lt;&gt;"",[3]Feuil1!$C15&lt;&gt;"",[3]Feuil1!$K15&lt;=[3]Feuil1!$C15,YEAR([3]Feuil1!$K15)&lt;=[3]Feuil2!$A$2,YEAR([3]Feuil1!$C15)&gt;=[3]Feuil2!$A$2),IF(YEAR([3]Feuil1!$C15)&gt;[3]Feuil2!$A$2,DATE([3]Feuil2!$A$2,5,31),IF(YEAR([3]Feuil1!$C15)&lt;[3]Feuil2!$A$2,"",IF(MONTH([3]Feuil1!$C15)=5,[3]Feuil1!$C15,IF(AND(MONTH([3]Feuil1!$C15)&gt;5,MONTH([3]Feuil1!$K15)&lt;=5),DATE([3]Feuil2!$A$2,5,31),"") ))),"")</f>
        <v/>
      </c>
      <c r="S15" s="13" t="str">
        <f>IF(AND([3]Feuil1!$K15&lt;&gt;"",[3]Feuil1!$C15&lt;&gt;"",[3]Feuil1!$K15&lt;=[3]Feuil1!$C15,YEAR([3]Feuil1!$K15)&lt;=[3]Feuil2!$A$2,YEAR([3]Feuil1!$C15)&gt;=[3]Feuil2!$A$2),IF(YEAR([3]Feuil1!$C15)&gt;[3]Feuil2!$A$2,DATE([3]Feuil2!$A$2,6,30),IF(YEAR([3]Feuil1!$C15)&lt;[3]Feuil2!$A$2,"",IF(MONTH([3]Feuil1!$C15)=6,[3]Feuil1!$C15,IF(AND(MONTH([3]Feuil1!$C15)&gt;6,MONTH([3]Feuil1!$K15)&lt;=6),DATE([3]Feuil2!$A$2,6,30),"") ))),"")</f>
        <v/>
      </c>
      <c r="T15" s="13" t="str">
        <f>IF(AND([3]Feuil1!$K15&lt;&gt;"",[3]Feuil1!$C15&lt;&gt;"",[3]Feuil1!$K15&lt;=[3]Feuil1!$C15,YEAR([3]Feuil1!$K15)&lt;=[3]Feuil2!$A$2,YEAR([3]Feuil1!$C15)&gt;=[3]Feuil2!$A$2),IF(YEAR([3]Feuil1!$C15)&gt;[3]Feuil2!$A$2,DATE([3]Feuil2!$A$2,7,31),IF(YEAR([3]Feuil1!$C15)&lt;[3]Feuil2!$A$2,"",IF(MONTH([3]Feuil1!$C15)=7,[3]Feuil1!$C15,IF(AND(MONTH([3]Feuil1!$C15)&gt;7,MONTH([3]Feuil1!$K15)&lt;=7),DATE([3]Feuil2!$A$2,7,31),"") ))),"")</f>
        <v/>
      </c>
      <c r="U15" s="13" t="str">
        <f>IF(AND([3]Feuil1!$K15&lt;&gt;"",[3]Feuil1!$C15&lt;&gt;"",[3]Feuil1!$K15&lt;=[3]Feuil1!$C15,YEAR([3]Feuil1!$K15)&lt;=[3]Feuil2!$A$2,YEAR([3]Feuil1!$C15)&gt;=[3]Feuil2!$A$2),IF(YEAR([3]Feuil1!$C15)&gt;[3]Feuil2!$A$2,DATE([3]Feuil2!$A$2,8,31),IF(YEAR([3]Feuil1!$C15)&lt;[3]Feuil2!$A$2,"",IF(MONTH([3]Feuil1!$C15)=8,[3]Feuil1!$C15,IF(AND(MONTH([3]Feuil1!$C15)&gt;8,MONTH([3]Feuil1!$K15)&lt;=8),DATE([3]Feuil2!$A$2,8,31),"") ))),"")</f>
        <v/>
      </c>
      <c r="V15" s="13" t="str">
        <f>IF(AND([3]Feuil1!$K15&lt;&gt;"",[3]Feuil1!$C15&lt;&gt;"",[3]Feuil1!$K15&lt;=[3]Feuil1!$C15,YEAR([3]Feuil1!$K15)&lt;=[3]Feuil2!$A$2,YEAR([3]Feuil1!$C15)&gt;=[3]Feuil2!$A$2),IF(YEAR([3]Feuil1!$C15)&gt;[3]Feuil2!$A$2,DATE([3]Feuil2!$A$2,9,30),IF(YEAR([3]Feuil1!$C15)&lt;[3]Feuil2!$A$2,"",IF(MONTH([3]Feuil1!$C15)=9,[3]Feuil1!$C15,IF(AND(MONTH([3]Feuil1!$C15)&gt;9,MONTH([3]Feuil1!$K15)&lt;=9),DATE([3]Feuil2!$A$2,9,30),"") ))),"")</f>
        <v/>
      </c>
      <c r="W15" s="13" t="str">
        <f>IF(AND([3]Feuil1!$K15&lt;&gt;"",[3]Feuil1!$C15&lt;&gt;"",[3]Feuil1!$K15&lt;=[3]Feuil1!$C15,YEAR([3]Feuil1!$K15)&lt;=[3]Feuil2!$A$2,YEAR([3]Feuil1!$C15)&gt;=[3]Feuil2!$A$2),IF(YEAR([3]Feuil1!$C15)&gt;[3]Feuil2!$A$2,DATE([3]Feuil2!$A$2,10,31),IF(YEAR([3]Feuil1!$C15)&lt;[3]Feuil2!$A$2,"",IF(MONTH([3]Feuil1!$C15)=10,[3]Feuil1!$C15,IF(AND(MONTH([3]Feuil1!$C15)&gt;10,MONTH([3]Feuil1!$K15)&lt;=10),DATE([3]Feuil2!$A$2,10,31),"") ))),"")</f>
        <v/>
      </c>
      <c r="X15" s="13" t="str">
        <f>IF(AND([3]Feuil1!$K15&lt;&gt;"",[3]Feuil1!$C15&lt;&gt;"",[3]Feuil1!$K15&lt;=[3]Feuil1!$C15,YEAR([3]Feuil1!$K15)&lt;=[3]Feuil2!$A$2,YEAR([3]Feuil1!$C15)&gt;=[3]Feuil2!$A$2),IF(YEAR([3]Feuil1!$C15)&gt;[3]Feuil2!$A$2,DATE([3]Feuil2!$A$2,11,30),IF(YEAR([3]Feuil1!$C15)&lt;[3]Feuil2!$A$2,"",IF(MONTH([3]Feuil1!$C15)=11,[3]Feuil1!$C15,IF(AND(MONTH([3]Feuil1!$C15)&gt;11,MONTH([3]Feuil1!$K15)&lt;=11),DATE([3]Feuil2!$A$2,11,30),"") ))),"")</f>
        <v/>
      </c>
      <c r="Y15" s="14" t="str">
        <f>IF(AND([3]Feuil1!$K15&lt;&gt;"",[3]Feuil1!$C15&lt;&gt;"",[3]Feuil1!$K15&lt;=[3]Feuil1!$C15,YEAR([3]Feuil1!$K15)&lt;=[3]Feuil2!$A$2,YEAR([3]Feuil1!$C15)&gt;=[3]Feuil2!$A$2),IF(YEAR([3]Feuil1!$C15)&gt;[3]Feuil2!$A$2,DATE([3]Feuil2!$A$2,12,31),IF(YEAR([3]Feuil1!$C15)&lt;[3]Feuil2!$A$2,"",IF(MONTH([3]Feuil1!$C15)=12,[3]Feuil1!$C15,IF(AND(MONTH([3]Feuil1!$C15)&gt;12,MONTH([3]Feuil1!$K15)&lt;=12),DATE([3]Feuil2!$A$2,12,31),"") ))),"")</f>
        <v/>
      </c>
    </row>
    <row r="16" spans="1:27" ht="15" x14ac:dyDescent="0.2">
      <c r="A16" s="11">
        <f>[3]Feuil1!E16</f>
        <v>0</v>
      </c>
      <c r="B16" s="12" t="str">
        <f>IF(AND([3]Feuil1!$K16&lt;&gt;"",[3]Feuil1!$C16&lt;&gt;"",[3]Feuil1!$K16&lt;=[3]Feuil1!$C16,YEAR([3]Feuil1!$K16)&lt;=[3]Feuil2!$A$2,YEAR([3]Feuil1!$C16)&gt;=[3]Feuil2!$A$2),IF(YEAR([3]Feuil1!$K16)&lt;[3]Feuil2!$A$2,DATE([3]Feuil2!$A$2,1,1),IF(YEAR([3]Feuil1!$K16)&gt;[3]Feuil2!$A$2,"",IF(MONTH([3]Feuil1!$K16)=1,[3]Feuil1!$K16,IF(OR(AND(
      MONTH([3]Feuil1!$K16)&lt;1,
      MONTH([3]Feuil1!$C16)&gt;=1
     ),YEAR([3]Feuil1!$C16)&gt;[3]Feuil2!$A$2),DATE([3]Feuil2!$A$2,1,1),"") ))),"")</f>
        <v/>
      </c>
      <c r="C16" s="13" t="str">
        <f>IF(AND([3]Feuil1!$K16&lt;&gt;"",[3]Feuil1!$C16&lt;&gt;"",[3]Feuil1!$K16&lt;=[3]Feuil1!$C16,YEAR([3]Feuil1!$K16)&lt;=[3]Feuil2!$A$2,YEAR([3]Feuil1!$C16)&gt;=[3]Feuil2!$A$2),IF(YEAR([3]Feuil1!$K16)&lt;[3]Feuil2!$A$2,DATE([3]Feuil2!$A$2,2,1),IF(YEAR([3]Feuil1!$K16)&gt;[3]Feuil2!$A$2,"",IF(MONTH([3]Feuil1!$K16)=2,[3]Feuil1!$K16,IF(OR(AND(MONTH([3]Feuil1!$K16)&lt;2,MONTH([3]Feuil1!$C16)&gt;=2),YEAR([3]Feuil1!$C16)&gt;[3]Feuil2!$A$2),DATE([3]Feuil2!$A$2,2,1),"") ))),"")</f>
        <v/>
      </c>
      <c r="D16" s="13" t="str">
        <f>IF(AND([3]Feuil1!$K16&lt;&gt;"",[3]Feuil1!$C16&lt;&gt;"",[3]Feuil1!$K16&lt;=[3]Feuil1!$C16,YEAR([3]Feuil1!$K16)&lt;=[3]Feuil2!$A$2,YEAR([3]Feuil1!$C16)&gt;=[3]Feuil2!$A$2),IF(YEAR([3]Feuil1!$K16)&lt;[3]Feuil2!$A$2,DATE([3]Feuil2!$A$2,3,1),IF(YEAR([3]Feuil1!$K16)&gt;[3]Feuil2!$A$2,"",IF(MONTH([3]Feuil1!$K16)=3,[3]Feuil1!$K16,IF(OR(AND(MONTH([3]Feuil1!$K16)&lt;3,MONTH([3]Feuil1!$C16)&gt;=3),YEAR([3]Feuil1!$C16)&gt;[3]Feuil2!$A$2),DATE([3]Feuil2!$A$2,3,1),"") ))),"")</f>
        <v/>
      </c>
      <c r="E16" s="13">
        <f>IF(AND([3]Feuil1!$K16&lt;&gt;"",[3]Feuil1!$C16&lt;&gt;"",[3]Feuil1!$K16&lt;=[3]Feuil1!$C16,YEAR([3]Feuil1!$K16)&lt;=[3]Feuil2!$A$2,YEAR([3]Feuil1!$C16)&gt;=[3]Feuil2!$A$2),IF(YEAR([3]Feuil1!$K16)&lt;[3]Feuil2!$A$2,DATE([3]Feuil2!$A$2,4,1),IF(YEAR([3]Feuil1!$K16)&gt;[3]Feuil2!$A$2,"",IF(MONTH([3]Feuil1!$K16)=4,[3]Feuil1!$K16,IF(OR(AND(MONTH([3]Feuil1!$K16)&lt;4,MONTH([3]Feuil1!$C16)&gt;=4),YEAR([3]Feuil1!$C16)&gt;[3]Feuil2!$A$2),DATE([3]Feuil2!$A$2,4,1),"") ))),"")</f>
        <v>40269</v>
      </c>
      <c r="F16" s="13" t="str">
        <f>IF(AND([3]Feuil1!$K16&lt;&gt;"",[3]Feuil1!$C16&lt;&gt;"",[3]Feuil1!$K16&lt;=[3]Feuil1!$C16,YEAR([3]Feuil1!$K16)&lt;=[3]Feuil2!$A$2,YEAR([3]Feuil1!$C16)&gt;=[3]Feuil2!$A$2),IF(YEAR([3]Feuil1!$K16)&lt;[3]Feuil2!$A$2,DATE([3]Feuil2!$A$2,5,1),IF(YEAR([3]Feuil1!$K16)&gt;[3]Feuil2!$A$2,"",IF(MONTH([3]Feuil1!$K16)=5,[3]Feuil1!$K16,IF(OR(AND(MONTH([3]Feuil1!$K16)&lt;5,MONTH([3]Feuil1!$C16)&gt;=5),YEAR([3]Feuil1!$C16)&gt;[3]Feuil2!$A$2),DATE([3]Feuil2!$A$2,5,1),"") ))),"")</f>
        <v/>
      </c>
      <c r="G16" s="13" t="str">
        <f>IF(AND([3]Feuil1!$K16&lt;&gt;"",[3]Feuil1!$C16&lt;&gt;"",[3]Feuil1!$K16&lt;=[3]Feuil1!$C16,YEAR([3]Feuil1!$K16)&lt;=[3]Feuil2!$A$2,YEAR([3]Feuil1!$C16)&gt;=[3]Feuil2!$A$2),IF(YEAR([3]Feuil1!$K16)&lt;[3]Feuil2!$A$2,DATE([3]Feuil2!$A$2,6,1),IF(YEAR([3]Feuil1!$K16)&gt;[3]Feuil2!$A$2,"",IF(MONTH([3]Feuil1!$K16)=6,[3]Feuil1!$K16,IF(OR(AND(MONTH([3]Feuil1!$K16)&lt;6,MONTH([3]Feuil1!$C16)&gt;=6),YEAR([3]Feuil1!$C16)&gt;[3]Feuil2!$A$2),DATE([3]Feuil2!$A$2,6,1),"") ))),"")</f>
        <v/>
      </c>
      <c r="H16" s="13" t="str">
        <f>IF(AND([3]Feuil1!$K16&lt;&gt;"",[3]Feuil1!$C16&lt;&gt;"",[3]Feuil1!$K16&lt;=[3]Feuil1!$C16,YEAR([3]Feuil1!$K16)&lt;=[3]Feuil2!$A$2,YEAR([3]Feuil1!$C16)&gt;=[3]Feuil2!$A$2),IF(YEAR([3]Feuil1!$K16)&lt;[3]Feuil2!$A$2,DATE([3]Feuil2!$A$2,7,1),IF(YEAR([3]Feuil1!$K16)&gt;[3]Feuil2!$A$2,"",IF(MONTH([3]Feuil1!$K16)=7,[3]Feuil1!$K16,IF(OR(AND(MONTH([3]Feuil1!$K16)&lt;7,MONTH([3]Feuil1!$C16)&gt;=7),YEAR([3]Feuil1!$C16)&gt;[3]Feuil2!$A$2),DATE([3]Feuil2!$A$2,7,1),"") ))),"")</f>
        <v/>
      </c>
      <c r="I16" s="13" t="str">
        <f>IF(AND([3]Feuil1!$K16&lt;&gt;"",[3]Feuil1!$C16&lt;&gt;"",[3]Feuil1!$K16&lt;=[3]Feuil1!$C16,YEAR([3]Feuil1!$K16)&lt;=[3]Feuil2!$A$2,YEAR([3]Feuil1!$C16)&gt;=[3]Feuil2!$A$2),IF(YEAR([3]Feuil1!$K16)&lt;[3]Feuil2!$A$2,DATE([3]Feuil2!$A$2,8,1),IF(YEAR([3]Feuil1!$K16)&gt;[3]Feuil2!$A$2,"",IF(MONTH([3]Feuil1!$K16)=8,[3]Feuil1!$K16,IF(OR(AND(MONTH([3]Feuil1!$K16)&lt;8,MONTH([3]Feuil1!$C16)&gt;=8),YEAR([3]Feuil1!$C16)&gt;[3]Feuil2!$A$2),DATE([3]Feuil2!$A$2,8,1),"") ))),"")</f>
        <v/>
      </c>
      <c r="J16" s="13" t="str">
        <f>IF(AND([3]Feuil1!$K16&lt;&gt;"",[3]Feuil1!$C16&lt;&gt;"",[3]Feuil1!$K16&lt;=[3]Feuil1!$C16,YEAR([3]Feuil1!$K16)&lt;=[3]Feuil2!$A$2,YEAR([3]Feuil1!$C16)&gt;=[3]Feuil2!$A$2),IF(YEAR([3]Feuil1!$K16)&lt;[3]Feuil2!$A$2,DATE([3]Feuil2!$A$2,9,1),IF(YEAR([3]Feuil1!$K16)&gt;[3]Feuil2!$A$2,"",IF(MONTH([3]Feuil1!$K16)=9,[3]Feuil1!$K16,IF(OR(AND(MONTH([3]Feuil1!$K16)&lt;9,MONTH([3]Feuil1!$C16)&gt;=9),YEAR([3]Feuil1!$C16)&gt;[3]Feuil2!$A$2),DATE([3]Feuil2!$A$2,9,1),"") ))),"")</f>
        <v/>
      </c>
      <c r="K16" s="13" t="str">
        <f>IF(AND([3]Feuil1!$K16&lt;&gt;"",[3]Feuil1!$C16&lt;&gt;"",[3]Feuil1!$K16&lt;=[3]Feuil1!$C16,YEAR([3]Feuil1!$K16)&lt;=[3]Feuil2!$A$2,YEAR([3]Feuil1!$C16)&gt;=[3]Feuil2!$A$2),IF(YEAR([3]Feuil1!$K16)&lt;[3]Feuil2!$A$2,DATE([3]Feuil2!$A$2,10,1),IF(YEAR([3]Feuil1!$K16)&gt;[3]Feuil2!$A$2,"",IF(MONTH([3]Feuil1!$K16)=10,[3]Feuil1!$K16,IF(OR(AND(MONTH([3]Feuil1!$K16)&lt;10,MONTH([3]Feuil1!$C16)&gt;=10),YEAR([3]Feuil1!$C16)&gt;[3]Feuil2!$A$2),DATE([3]Feuil2!$A$2,10,1),"") ))),"")</f>
        <v/>
      </c>
      <c r="L16" s="13" t="str">
        <f>IF(AND([3]Feuil1!$K16&lt;&gt;"",[3]Feuil1!$C16&lt;&gt;"",[3]Feuil1!$K16&lt;=[3]Feuil1!$C16,YEAR([3]Feuil1!$K16)&lt;=[3]Feuil2!$A$2,YEAR([3]Feuil1!$C16)&gt;=[3]Feuil2!$A$2),IF(YEAR([3]Feuil1!$K16)&lt;[3]Feuil2!$A$2,DATE([3]Feuil2!$A$2,11,1),IF(YEAR([3]Feuil1!$K16)&gt;[3]Feuil2!$A$2,"",IF(MONTH([3]Feuil1!$K16)=11,[3]Feuil1!$K16,IF(OR(AND(MONTH([3]Feuil1!$K16)&lt;11,MONTH([3]Feuil1!$C16)&gt;=11),YEAR([3]Feuil1!$C16)&gt;[3]Feuil2!$A$2),DATE([3]Feuil2!$A$2,11,1),"") ))),"")</f>
        <v/>
      </c>
      <c r="M16" s="14" t="str">
        <f>IF(AND([3]Feuil1!$K16&lt;&gt;"",[3]Feuil1!$C16&lt;&gt;"",[3]Feuil1!$K16&lt;=[3]Feuil1!$C16,YEAR([3]Feuil1!$K16)&lt;=[3]Feuil2!$A$2,YEAR([3]Feuil1!$C16)&gt;=[3]Feuil2!$A$2),IF(YEAR([3]Feuil1!$K16)&lt;[3]Feuil2!$A$2,DATE([3]Feuil2!$A$2,12,1),IF(YEAR([3]Feuil1!$K16)&gt;[3]Feuil2!$A$2,"",IF(MONTH([3]Feuil1!$K16)=12,[3]Feuil1!$K16,IF(OR(AND(MONTH([3]Feuil1!$K16)&lt;12,MONTH([3]Feuil1!$C16)&gt;=12),YEAR([3]Feuil1!$C16)&gt;[3]Feuil2!$A$2),DATE([3]Feuil2!$A$2,12,1),"") ))),"")</f>
        <v/>
      </c>
      <c r="N16" s="12" t="str">
        <f>IF(AND([3]Feuil1!$K16&lt;&gt;"",[3]Feuil1!$C16&lt;&gt;"",[3]Feuil1!$K16&lt;=[3]Feuil1!$C16,YEAR([3]Feuil1!$K16)&lt;=[3]Feuil2!$A$2,YEAR([3]Feuil1!$C16)&gt;=[3]Feuil2!$A$2),IF(YEAR([3]Feuil1!$C16)&gt;[3]Feuil2!$A$2,DATE([3]Feuil2!$A$2,1,31),IF(YEAR([3]Feuil1!$C16)&lt;[3]Feuil2!$A$2,"",IF(MONTH([3]Feuil1!$C16)=1,[3]Feuil1!$C16,IF(AND(MONTH([3]Feuil1!$C16)&gt;1,MONTH([3]Feuil1!$K16)&lt;=1),DATE([3]Feuil2!$A$2,1,31),"") ))),"")</f>
        <v/>
      </c>
      <c r="O16" s="13" t="str">
        <f>IF(AND([3]Feuil1!$K16&lt;&gt;"",[3]Feuil1!$C16&lt;&gt;"",[3]Feuil1!$K16&lt;=[3]Feuil1!$C16,YEAR([3]Feuil1!$K16)&lt;=[3]Feuil2!$A$2,YEAR([3]Feuil1!$C16)&gt;=[3]Feuil2!$A$2),IF(YEAR([3]Feuil1!$C16)&gt;[3]Feuil2!$A$2,IF((MOD([3]Feuil2!$A$2,4)&lt;&gt;0),DATE([3]Feuil2!$A$2,2,28),DATE([3]Feuil2!$A$2,2,29)),IF(YEAR([3]Feuil1!$C16)&lt;[3]Feuil2!$A$2,"",IF(MONTH([3]Feuil1!$C16)=2,[3]Feuil1!$C16,IF(AND(MONTH([3]Feuil1!$C16)&gt;2,MONTH([3]Feuil1!$K16)&lt;=2),IF((MOD([3]Feuil2!$A$2,4)&lt;&gt;0),DATE([3]Feuil2!$A$2,2,28),DATE([3]Feuil2!$A$2,2,29)),"") ))),"")</f>
        <v/>
      </c>
      <c r="P16" s="13" t="str">
        <f>IF(AND([3]Feuil1!$K16&lt;&gt;"",[3]Feuil1!$C16&lt;&gt;"",[3]Feuil1!$K16&lt;=[3]Feuil1!$C16,YEAR([3]Feuil1!$K16)&lt;=[3]Feuil2!$A$2,YEAR([3]Feuil1!$C16)&gt;=[3]Feuil2!$A$2),IF(YEAR([3]Feuil1!$C16)&gt;[3]Feuil2!$A$2,DATE([3]Feuil2!$A$2,3,31),IF(YEAR([3]Feuil1!$C16)&lt;[3]Feuil2!$A$2,"",IF(MONTH([3]Feuil1!$C16)=3,[3]Feuil1!$C16,IF(AND(MONTH([3]Feuil1!$C16)&gt;3,MONTH([3]Feuil1!$K16)&lt;=3),DATE([3]Feuil2!$A$2,3,31),"") ))),"")</f>
        <v/>
      </c>
      <c r="Q16" s="13">
        <f>IF(AND([3]Feuil1!$K16&lt;&gt;"",[3]Feuil1!$C16&lt;&gt;"",[3]Feuil1!$K16&lt;=[3]Feuil1!$C16,YEAR([3]Feuil1!$K16)&lt;=[3]Feuil2!$A$2,YEAR([3]Feuil1!$C16)&gt;=[3]Feuil2!$A$2),IF(YEAR([3]Feuil1!$C16)&gt;[3]Feuil2!$A$2,DATE([3]Feuil2!$A$2,4,30),IF(YEAR([3]Feuil1!$C16)&lt;[3]Feuil2!$A$2,"",IF(MONTH([3]Feuil1!$C16)=4,[3]Feuil1!$C16,IF(AND(MONTH([3]Feuil1!$C16)&gt;4,MONTH([3]Feuil1!$K16)&lt;=4),DATE([3]Feuil2!$A$2,4,30),"") ))),"")</f>
        <v>40283</v>
      </c>
      <c r="R16" s="13" t="str">
        <f>IF(AND([3]Feuil1!$K16&lt;&gt;"",[3]Feuil1!$C16&lt;&gt;"",[3]Feuil1!$K16&lt;=[3]Feuil1!$C16,YEAR([3]Feuil1!$K16)&lt;=[3]Feuil2!$A$2,YEAR([3]Feuil1!$C16)&gt;=[3]Feuil2!$A$2),IF(YEAR([3]Feuil1!$C16)&gt;[3]Feuil2!$A$2,DATE([3]Feuil2!$A$2,5,31),IF(YEAR([3]Feuil1!$C16)&lt;[3]Feuil2!$A$2,"",IF(MONTH([3]Feuil1!$C16)=5,[3]Feuil1!$C16,IF(AND(MONTH([3]Feuil1!$C16)&gt;5,MONTH([3]Feuil1!$K16)&lt;=5),DATE([3]Feuil2!$A$2,5,31),"") ))),"")</f>
        <v/>
      </c>
      <c r="S16" s="13" t="str">
        <f>IF(AND([3]Feuil1!$K16&lt;&gt;"",[3]Feuil1!$C16&lt;&gt;"",[3]Feuil1!$K16&lt;=[3]Feuil1!$C16,YEAR([3]Feuil1!$K16)&lt;=[3]Feuil2!$A$2,YEAR([3]Feuil1!$C16)&gt;=[3]Feuil2!$A$2),IF(YEAR([3]Feuil1!$C16)&gt;[3]Feuil2!$A$2,DATE([3]Feuil2!$A$2,6,30),IF(YEAR([3]Feuil1!$C16)&lt;[3]Feuil2!$A$2,"",IF(MONTH([3]Feuil1!$C16)=6,[3]Feuil1!$C16,IF(AND(MONTH([3]Feuil1!$C16)&gt;6,MONTH([3]Feuil1!$K16)&lt;=6),DATE([3]Feuil2!$A$2,6,30),"") ))),"")</f>
        <v/>
      </c>
      <c r="T16" s="13" t="str">
        <f>IF(AND([3]Feuil1!$K16&lt;&gt;"",[3]Feuil1!$C16&lt;&gt;"",[3]Feuil1!$K16&lt;=[3]Feuil1!$C16,YEAR([3]Feuil1!$K16)&lt;=[3]Feuil2!$A$2,YEAR([3]Feuil1!$C16)&gt;=[3]Feuil2!$A$2),IF(YEAR([3]Feuil1!$C16)&gt;[3]Feuil2!$A$2,DATE([3]Feuil2!$A$2,7,31),IF(YEAR([3]Feuil1!$C16)&lt;[3]Feuil2!$A$2,"",IF(MONTH([3]Feuil1!$C16)=7,[3]Feuil1!$C16,IF(AND(MONTH([3]Feuil1!$C16)&gt;7,MONTH([3]Feuil1!$K16)&lt;=7),DATE([3]Feuil2!$A$2,7,31),"") ))),"")</f>
        <v/>
      </c>
      <c r="U16" s="13" t="str">
        <f>IF(AND([3]Feuil1!$K16&lt;&gt;"",[3]Feuil1!$C16&lt;&gt;"",[3]Feuil1!$K16&lt;=[3]Feuil1!$C16,YEAR([3]Feuil1!$K16)&lt;=[3]Feuil2!$A$2,YEAR([3]Feuil1!$C16)&gt;=[3]Feuil2!$A$2),IF(YEAR([3]Feuil1!$C16)&gt;[3]Feuil2!$A$2,DATE([3]Feuil2!$A$2,8,31),IF(YEAR([3]Feuil1!$C16)&lt;[3]Feuil2!$A$2,"",IF(MONTH([3]Feuil1!$C16)=8,[3]Feuil1!$C16,IF(AND(MONTH([3]Feuil1!$C16)&gt;8,MONTH([3]Feuil1!$K16)&lt;=8),DATE([3]Feuil2!$A$2,8,31),"") ))),"")</f>
        <v/>
      </c>
      <c r="V16" s="13" t="str">
        <f>IF(AND([3]Feuil1!$K16&lt;&gt;"",[3]Feuil1!$C16&lt;&gt;"",[3]Feuil1!$K16&lt;=[3]Feuil1!$C16,YEAR([3]Feuil1!$K16)&lt;=[3]Feuil2!$A$2,YEAR([3]Feuil1!$C16)&gt;=[3]Feuil2!$A$2),IF(YEAR([3]Feuil1!$C16)&gt;[3]Feuil2!$A$2,DATE([3]Feuil2!$A$2,9,30),IF(YEAR([3]Feuil1!$C16)&lt;[3]Feuil2!$A$2,"",IF(MONTH([3]Feuil1!$C16)=9,[3]Feuil1!$C16,IF(AND(MONTH([3]Feuil1!$C16)&gt;9,MONTH([3]Feuil1!$K16)&lt;=9),DATE([3]Feuil2!$A$2,9,30),"") ))),"")</f>
        <v/>
      </c>
      <c r="W16" s="13" t="str">
        <f>IF(AND([3]Feuil1!$K16&lt;&gt;"",[3]Feuil1!$C16&lt;&gt;"",[3]Feuil1!$K16&lt;=[3]Feuil1!$C16,YEAR([3]Feuil1!$K16)&lt;=[3]Feuil2!$A$2,YEAR([3]Feuil1!$C16)&gt;=[3]Feuil2!$A$2),IF(YEAR([3]Feuil1!$C16)&gt;[3]Feuil2!$A$2,DATE([3]Feuil2!$A$2,10,31),IF(YEAR([3]Feuil1!$C16)&lt;[3]Feuil2!$A$2,"",IF(MONTH([3]Feuil1!$C16)=10,[3]Feuil1!$C16,IF(AND(MONTH([3]Feuil1!$C16)&gt;10,MONTH([3]Feuil1!$K16)&lt;=10),DATE([3]Feuil2!$A$2,10,31),"") ))),"")</f>
        <v/>
      </c>
      <c r="X16" s="13" t="str">
        <f>IF(AND([3]Feuil1!$K16&lt;&gt;"",[3]Feuil1!$C16&lt;&gt;"",[3]Feuil1!$K16&lt;=[3]Feuil1!$C16,YEAR([3]Feuil1!$K16)&lt;=[3]Feuil2!$A$2,YEAR([3]Feuil1!$C16)&gt;=[3]Feuil2!$A$2),IF(YEAR([3]Feuil1!$C16)&gt;[3]Feuil2!$A$2,DATE([3]Feuil2!$A$2,11,30),IF(YEAR([3]Feuil1!$C16)&lt;[3]Feuil2!$A$2,"",IF(MONTH([3]Feuil1!$C16)=11,[3]Feuil1!$C16,IF(AND(MONTH([3]Feuil1!$C16)&gt;11,MONTH([3]Feuil1!$K16)&lt;=11),DATE([3]Feuil2!$A$2,11,30),"") ))),"")</f>
        <v/>
      </c>
      <c r="Y16" s="14" t="str">
        <f>IF(AND([3]Feuil1!$K16&lt;&gt;"",[3]Feuil1!$C16&lt;&gt;"",[3]Feuil1!$K16&lt;=[3]Feuil1!$C16,YEAR([3]Feuil1!$K16)&lt;=[3]Feuil2!$A$2,YEAR([3]Feuil1!$C16)&gt;=[3]Feuil2!$A$2),IF(YEAR([3]Feuil1!$C16)&gt;[3]Feuil2!$A$2,DATE([3]Feuil2!$A$2,12,31),IF(YEAR([3]Feuil1!$C16)&lt;[3]Feuil2!$A$2,"",IF(MONTH([3]Feuil1!$C16)=12,[3]Feuil1!$C16,IF(AND(MONTH([3]Feuil1!$C16)&gt;12,MONTH([3]Feuil1!$K16)&lt;=12),DATE([3]Feuil2!$A$2,12,31),"") ))),"")</f>
        <v/>
      </c>
    </row>
    <row r="17" spans="1:25" ht="15" x14ac:dyDescent="0.2">
      <c r="A17" s="11">
        <f>[3]Feuil1!E17</f>
        <v>0</v>
      </c>
      <c r="B17" s="12" t="str">
        <f>IF(AND([3]Feuil1!$K17&lt;&gt;"",[3]Feuil1!$C17&lt;&gt;"",[3]Feuil1!$K17&lt;=[3]Feuil1!$C17,YEAR([3]Feuil1!$K17)&lt;=[3]Feuil2!$A$2,YEAR([3]Feuil1!$C17)&gt;=[3]Feuil2!$A$2),IF(YEAR([3]Feuil1!$K17)&lt;[3]Feuil2!$A$2,DATE([3]Feuil2!$A$2,1,1),IF(YEAR([3]Feuil1!$K17)&gt;[3]Feuil2!$A$2,"",IF(MONTH([3]Feuil1!$K17)=1,[3]Feuil1!$K17,IF(OR(AND(
      MONTH([3]Feuil1!$K17)&lt;1,
      MONTH([3]Feuil1!$C17)&gt;=1
     ),YEAR([3]Feuil1!$C17)&gt;[3]Feuil2!$A$2),DATE([3]Feuil2!$A$2,1,1),"") ))),"")</f>
        <v/>
      </c>
      <c r="C17" s="13" t="str">
        <f>IF(AND([3]Feuil1!$K17&lt;&gt;"",[3]Feuil1!$C17&lt;&gt;"",[3]Feuil1!$K17&lt;=[3]Feuil1!$C17,YEAR([3]Feuil1!$K17)&lt;=[3]Feuil2!$A$2,YEAR([3]Feuil1!$C17)&gt;=[3]Feuil2!$A$2),IF(YEAR([3]Feuil1!$K17)&lt;[3]Feuil2!$A$2,DATE([3]Feuil2!$A$2,2,1),IF(YEAR([3]Feuil1!$K17)&gt;[3]Feuil2!$A$2,"",IF(MONTH([3]Feuil1!$K17)=2,[3]Feuil1!$K17,IF(OR(AND(MONTH([3]Feuil1!$K17)&lt;2,MONTH([3]Feuil1!$C17)&gt;=2),YEAR([3]Feuil1!$C17)&gt;[3]Feuil2!$A$2),DATE([3]Feuil2!$A$2,2,1),"") ))),"")</f>
        <v/>
      </c>
      <c r="D17" s="13" t="str">
        <f>IF(AND([3]Feuil1!$K17&lt;&gt;"",[3]Feuil1!$C17&lt;&gt;"",[3]Feuil1!$K17&lt;=[3]Feuil1!$C17,YEAR([3]Feuil1!$K17)&lt;=[3]Feuil2!$A$2,YEAR([3]Feuil1!$C17)&gt;=[3]Feuil2!$A$2),IF(YEAR([3]Feuil1!$K17)&lt;[3]Feuil2!$A$2,DATE([3]Feuil2!$A$2,3,1),IF(YEAR([3]Feuil1!$K17)&gt;[3]Feuil2!$A$2,"",IF(MONTH([3]Feuil1!$K17)=3,[3]Feuil1!$K17,IF(OR(AND(MONTH([3]Feuil1!$K17)&lt;3,MONTH([3]Feuil1!$C17)&gt;=3),YEAR([3]Feuil1!$C17)&gt;[3]Feuil2!$A$2),DATE([3]Feuil2!$A$2,3,1),"") ))),"")</f>
        <v/>
      </c>
      <c r="E17" s="13">
        <f>IF(AND([3]Feuil1!$K17&lt;&gt;"",[3]Feuil1!$C17&lt;&gt;"",[3]Feuil1!$K17&lt;=[3]Feuil1!$C17,YEAR([3]Feuil1!$K17)&lt;=[3]Feuil2!$A$2,YEAR([3]Feuil1!$C17)&gt;=[3]Feuil2!$A$2),IF(YEAR([3]Feuil1!$K17)&lt;[3]Feuil2!$A$2,DATE([3]Feuil2!$A$2,4,1),IF(YEAR([3]Feuil1!$K17)&gt;[3]Feuil2!$A$2,"",IF(MONTH([3]Feuil1!$K17)=4,[3]Feuil1!$K17,IF(OR(AND(MONTH([3]Feuil1!$K17)&lt;4,MONTH([3]Feuil1!$C17)&gt;=4),YEAR([3]Feuil1!$C17)&gt;[3]Feuil2!$A$2),DATE([3]Feuil2!$A$2,4,1),"") ))),"")</f>
        <v>40269</v>
      </c>
      <c r="F17" s="13" t="str">
        <f>IF(AND([3]Feuil1!$K17&lt;&gt;"",[3]Feuil1!$C17&lt;&gt;"",[3]Feuil1!$K17&lt;=[3]Feuil1!$C17,YEAR([3]Feuil1!$K17)&lt;=[3]Feuil2!$A$2,YEAR([3]Feuil1!$C17)&gt;=[3]Feuil2!$A$2),IF(YEAR([3]Feuil1!$K17)&lt;[3]Feuil2!$A$2,DATE([3]Feuil2!$A$2,5,1),IF(YEAR([3]Feuil1!$K17)&gt;[3]Feuil2!$A$2,"",IF(MONTH([3]Feuil1!$K17)=5,[3]Feuil1!$K17,IF(OR(AND(MONTH([3]Feuil1!$K17)&lt;5,MONTH([3]Feuil1!$C17)&gt;=5),YEAR([3]Feuil1!$C17)&gt;[3]Feuil2!$A$2),DATE([3]Feuil2!$A$2,5,1),"") ))),"")</f>
        <v/>
      </c>
      <c r="G17" s="13" t="str">
        <f>IF(AND([3]Feuil1!$K17&lt;&gt;"",[3]Feuil1!$C17&lt;&gt;"",[3]Feuil1!$K17&lt;=[3]Feuil1!$C17,YEAR([3]Feuil1!$K17)&lt;=[3]Feuil2!$A$2,YEAR([3]Feuil1!$C17)&gt;=[3]Feuil2!$A$2),IF(YEAR([3]Feuil1!$K17)&lt;[3]Feuil2!$A$2,DATE([3]Feuil2!$A$2,6,1),IF(YEAR([3]Feuil1!$K17)&gt;[3]Feuil2!$A$2,"",IF(MONTH([3]Feuil1!$K17)=6,[3]Feuil1!$K17,IF(OR(AND(MONTH([3]Feuil1!$K17)&lt;6,MONTH([3]Feuil1!$C17)&gt;=6),YEAR([3]Feuil1!$C17)&gt;[3]Feuil2!$A$2),DATE([3]Feuil2!$A$2,6,1),"") ))),"")</f>
        <v/>
      </c>
      <c r="H17" s="13" t="str">
        <f>IF(AND([3]Feuil1!$K17&lt;&gt;"",[3]Feuil1!$C17&lt;&gt;"",[3]Feuil1!$K17&lt;=[3]Feuil1!$C17,YEAR([3]Feuil1!$K17)&lt;=[3]Feuil2!$A$2,YEAR([3]Feuil1!$C17)&gt;=[3]Feuil2!$A$2),IF(YEAR([3]Feuil1!$K17)&lt;[3]Feuil2!$A$2,DATE([3]Feuil2!$A$2,7,1),IF(YEAR([3]Feuil1!$K17)&gt;[3]Feuil2!$A$2,"",IF(MONTH([3]Feuil1!$K17)=7,[3]Feuil1!$K17,IF(OR(AND(MONTH([3]Feuil1!$K17)&lt;7,MONTH([3]Feuil1!$C17)&gt;=7),YEAR([3]Feuil1!$C17)&gt;[3]Feuil2!$A$2),DATE([3]Feuil2!$A$2,7,1),"") ))),"")</f>
        <v/>
      </c>
      <c r="I17" s="13" t="str">
        <f>IF(AND([3]Feuil1!$K17&lt;&gt;"",[3]Feuil1!$C17&lt;&gt;"",[3]Feuil1!$K17&lt;=[3]Feuil1!$C17,YEAR([3]Feuil1!$K17)&lt;=[3]Feuil2!$A$2,YEAR([3]Feuil1!$C17)&gt;=[3]Feuil2!$A$2),IF(YEAR([3]Feuil1!$K17)&lt;[3]Feuil2!$A$2,DATE([3]Feuil2!$A$2,8,1),IF(YEAR([3]Feuil1!$K17)&gt;[3]Feuil2!$A$2,"",IF(MONTH([3]Feuil1!$K17)=8,[3]Feuil1!$K17,IF(OR(AND(MONTH([3]Feuil1!$K17)&lt;8,MONTH([3]Feuil1!$C17)&gt;=8),YEAR([3]Feuil1!$C17)&gt;[3]Feuil2!$A$2),DATE([3]Feuil2!$A$2,8,1),"") ))),"")</f>
        <v/>
      </c>
      <c r="J17" s="13" t="str">
        <f>IF(AND([3]Feuil1!$K17&lt;&gt;"",[3]Feuil1!$C17&lt;&gt;"",[3]Feuil1!$K17&lt;=[3]Feuil1!$C17,YEAR([3]Feuil1!$K17)&lt;=[3]Feuil2!$A$2,YEAR([3]Feuil1!$C17)&gt;=[3]Feuil2!$A$2),IF(YEAR([3]Feuil1!$K17)&lt;[3]Feuil2!$A$2,DATE([3]Feuil2!$A$2,9,1),IF(YEAR([3]Feuil1!$K17)&gt;[3]Feuil2!$A$2,"",IF(MONTH([3]Feuil1!$K17)=9,[3]Feuil1!$K17,IF(OR(AND(MONTH([3]Feuil1!$K17)&lt;9,MONTH([3]Feuil1!$C17)&gt;=9),YEAR([3]Feuil1!$C17)&gt;[3]Feuil2!$A$2),DATE([3]Feuil2!$A$2,9,1),"") ))),"")</f>
        <v/>
      </c>
      <c r="K17" s="13" t="str">
        <f>IF(AND([3]Feuil1!$K17&lt;&gt;"",[3]Feuil1!$C17&lt;&gt;"",[3]Feuil1!$K17&lt;=[3]Feuil1!$C17,YEAR([3]Feuil1!$K17)&lt;=[3]Feuil2!$A$2,YEAR([3]Feuil1!$C17)&gt;=[3]Feuil2!$A$2),IF(YEAR([3]Feuil1!$K17)&lt;[3]Feuil2!$A$2,DATE([3]Feuil2!$A$2,10,1),IF(YEAR([3]Feuil1!$K17)&gt;[3]Feuil2!$A$2,"",IF(MONTH([3]Feuil1!$K17)=10,[3]Feuil1!$K17,IF(OR(AND(MONTH([3]Feuil1!$K17)&lt;10,MONTH([3]Feuil1!$C17)&gt;=10),YEAR([3]Feuil1!$C17)&gt;[3]Feuil2!$A$2),DATE([3]Feuil2!$A$2,10,1),"") ))),"")</f>
        <v/>
      </c>
      <c r="L17" s="13" t="str">
        <f>IF(AND([3]Feuil1!$K17&lt;&gt;"",[3]Feuil1!$C17&lt;&gt;"",[3]Feuil1!$K17&lt;=[3]Feuil1!$C17,YEAR([3]Feuil1!$K17)&lt;=[3]Feuil2!$A$2,YEAR([3]Feuil1!$C17)&gt;=[3]Feuil2!$A$2),IF(YEAR([3]Feuil1!$K17)&lt;[3]Feuil2!$A$2,DATE([3]Feuil2!$A$2,11,1),IF(YEAR([3]Feuil1!$K17)&gt;[3]Feuil2!$A$2,"",IF(MONTH([3]Feuil1!$K17)=11,[3]Feuil1!$K17,IF(OR(AND(MONTH([3]Feuil1!$K17)&lt;11,MONTH([3]Feuil1!$C17)&gt;=11),YEAR([3]Feuil1!$C17)&gt;[3]Feuil2!$A$2),DATE([3]Feuil2!$A$2,11,1),"") ))),"")</f>
        <v/>
      </c>
      <c r="M17" s="14" t="str">
        <f>IF(AND([3]Feuil1!$K17&lt;&gt;"",[3]Feuil1!$C17&lt;&gt;"",[3]Feuil1!$K17&lt;=[3]Feuil1!$C17,YEAR([3]Feuil1!$K17)&lt;=[3]Feuil2!$A$2,YEAR([3]Feuil1!$C17)&gt;=[3]Feuil2!$A$2),IF(YEAR([3]Feuil1!$K17)&lt;[3]Feuil2!$A$2,DATE([3]Feuil2!$A$2,12,1),IF(YEAR([3]Feuil1!$K17)&gt;[3]Feuil2!$A$2,"",IF(MONTH([3]Feuil1!$K17)=12,[3]Feuil1!$K17,IF(OR(AND(MONTH([3]Feuil1!$K17)&lt;12,MONTH([3]Feuil1!$C17)&gt;=12),YEAR([3]Feuil1!$C17)&gt;[3]Feuil2!$A$2),DATE([3]Feuil2!$A$2,12,1),"") ))),"")</f>
        <v/>
      </c>
      <c r="N17" s="12" t="str">
        <f>IF(AND([3]Feuil1!$K17&lt;&gt;"",[3]Feuil1!$C17&lt;&gt;"",[3]Feuil1!$K17&lt;=[3]Feuil1!$C17,YEAR([3]Feuil1!$K17)&lt;=[3]Feuil2!$A$2,YEAR([3]Feuil1!$C17)&gt;=[3]Feuil2!$A$2),IF(YEAR([3]Feuil1!$C17)&gt;[3]Feuil2!$A$2,DATE([3]Feuil2!$A$2,1,31),IF(YEAR([3]Feuil1!$C17)&lt;[3]Feuil2!$A$2,"",IF(MONTH([3]Feuil1!$C17)=1,[3]Feuil1!$C17,IF(AND(MONTH([3]Feuil1!$C17)&gt;1,MONTH([3]Feuil1!$K17)&lt;=1),DATE([3]Feuil2!$A$2,1,31),"") ))),"")</f>
        <v/>
      </c>
      <c r="O17" s="13" t="str">
        <f>IF(AND([3]Feuil1!$K17&lt;&gt;"",[3]Feuil1!$C17&lt;&gt;"",[3]Feuil1!$K17&lt;=[3]Feuil1!$C17,YEAR([3]Feuil1!$K17)&lt;=[3]Feuil2!$A$2,YEAR([3]Feuil1!$C17)&gt;=[3]Feuil2!$A$2),IF(YEAR([3]Feuil1!$C17)&gt;[3]Feuil2!$A$2,IF((MOD([3]Feuil2!$A$2,4)&lt;&gt;0),DATE([3]Feuil2!$A$2,2,28),DATE([3]Feuil2!$A$2,2,29)),IF(YEAR([3]Feuil1!$C17)&lt;[3]Feuil2!$A$2,"",IF(MONTH([3]Feuil1!$C17)=2,[3]Feuil1!$C17,IF(AND(MONTH([3]Feuil1!$C17)&gt;2,MONTH([3]Feuil1!$K17)&lt;=2),IF((MOD([3]Feuil2!$A$2,4)&lt;&gt;0),DATE([3]Feuil2!$A$2,2,28),DATE([3]Feuil2!$A$2,2,29)),"") ))),"")</f>
        <v/>
      </c>
      <c r="P17" s="13" t="str">
        <f>IF(AND([3]Feuil1!$K17&lt;&gt;"",[3]Feuil1!$C17&lt;&gt;"",[3]Feuil1!$K17&lt;=[3]Feuil1!$C17,YEAR([3]Feuil1!$K17)&lt;=[3]Feuil2!$A$2,YEAR([3]Feuil1!$C17)&gt;=[3]Feuil2!$A$2),IF(YEAR([3]Feuil1!$C17)&gt;[3]Feuil2!$A$2,DATE([3]Feuil2!$A$2,3,31),IF(YEAR([3]Feuil1!$C17)&lt;[3]Feuil2!$A$2,"",IF(MONTH([3]Feuil1!$C17)=3,[3]Feuil1!$C17,IF(AND(MONTH([3]Feuil1!$C17)&gt;3,MONTH([3]Feuil1!$K17)&lt;=3),DATE([3]Feuil2!$A$2,3,31),"") ))),"")</f>
        <v/>
      </c>
      <c r="Q17" s="13">
        <f>IF(AND([3]Feuil1!$K17&lt;&gt;"",[3]Feuil1!$C17&lt;&gt;"",[3]Feuil1!$K17&lt;=[3]Feuil1!$C17,YEAR([3]Feuil1!$K17)&lt;=[3]Feuil2!$A$2,YEAR([3]Feuil1!$C17)&gt;=[3]Feuil2!$A$2),IF(YEAR([3]Feuil1!$C17)&gt;[3]Feuil2!$A$2,DATE([3]Feuil2!$A$2,4,30),IF(YEAR([3]Feuil1!$C17)&lt;[3]Feuil2!$A$2,"",IF(MONTH([3]Feuil1!$C17)=4,[3]Feuil1!$C17,IF(AND(MONTH([3]Feuil1!$C17)&gt;4,MONTH([3]Feuil1!$K17)&lt;=4),DATE([3]Feuil2!$A$2,4,30),"") ))),"")</f>
        <v>40283</v>
      </c>
      <c r="R17" s="13" t="str">
        <f>IF(AND([3]Feuil1!$K17&lt;&gt;"",[3]Feuil1!$C17&lt;&gt;"",[3]Feuil1!$K17&lt;=[3]Feuil1!$C17,YEAR([3]Feuil1!$K17)&lt;=[3]Feuil2!$A$2,YEAR([3]Feuil1!$C17)&gt;=[3]Feuil2!$A$2),IF(YEAR([3]Feuil1!$C17)&gt;[3]Feuil2!$A$2,DATE([3]Feuil2!$A$2,5,31),IF(YEAR([3]Feuil1!$C17)&lt;[3]Feuil2!$A$2,"",IF(MONTH([3]Feuil1!$C17)=5,[3]Feuil1!$C17,IF(AND(MONTH([3]Feuil1!$C17)&gt;5,MONTH([3]Feuil1!$K17)&lt;=5),DATE([3]Feuil2!$A$2,5,31),"") ))),"")</f>
        <v/>
      </c>
      <c r="S17" s="13" t="str">
        <f>IF(AND([3]Feuil1!$K17&lt;&gt;"",[3]Feuil1!$C17&lt;&gt;"",[3]Feuil1!$K17&lt;=[3]Feuil1!$C17,YEAR([3]Feuil1!$K17)&lt;=[3]Feuil2!$A$2,YEAR([3]Feuil1!$C17)&gt;=[3]Feuil2!$A$2),IF(YEAR([3]Feuil1!$C17)&gt;[3]Feuil2!$A$2,DATE([3]Feuil2!$A$2,6,30),IF(YEAR([3]Feuil1!$C17)&lt;[3]Feuil2!$A$2,"",IF(MONTH([3]Feuil1!$C17)=6,[3]Feuil1!$C17,IF(AND(MONTH([3]Feuil1!$C17)&gt;6,MONTH([3]Feuil1!$K17)&lt;=6),DATE([3]Feuil2!$A$2,6,30),"") ))),"")</f>
        <v/>
      </c>
      <c r="T17" s="13" t="str">
        <f>IF(AND([3]Feuil1!$K17&lt;&gt;"",[3]Feuil1!$C17&lt;&gt;"",[3]Feuil1!$K17&lt;=[3]Feuil1!$C17,YEAR([3]Feuil1!$K17)&lt;=[3]Feuil2!$A$2,YEAR([3]Feuil1!$C17)&gt;=[3]Feuil2!$A$2),IF(YEAR([3]Feuil1!$C17)&gt;[3]Feuil2!$A$2,DATE([3]Feuil2!$A$2,7,31),IF(YEAR([3]Feuil1!$C17)&lt;[3]Feuil2!$A$2,"",IF(MONTH([3]Feuil1!$C17)=7,[3]Feuil1!$C17,IF(AND(MONTH([3]Feuil1!$C17)&gt;7,MONTH([3]Feuil1!$K17)&lt;=7),DATE([3]Feuil2!$A$2,7,31),"") ))),"")</f>
        <v/>
      </c>
      <c r="U17" s="13" t="str">
        <f>IF(AND([3]Feuil1!$K17&lt;&gt;"",[3]Feuil1!$C17&lt;&gt;"",[3]Feuil1!$K17&lt;=[3]Feuil1!$C17,YEAR([3]Feuil1!$K17)&lt;=[3]Feuil2!$A$2,YEAR([3]Feuil1!$C17)&gt;=[3]Feuil2!$A$2),IF(YEAR([3]Feuil1!$C17)&gt;[3]Feuil2!$A$2,DATE([3]Feuil2!$A$2,8,31),IF(YEAR([3]Feuil1!$C17)&lt;[3]Feuil2!$A$2,"",IF(MONTH([3]Feuil1!$C17)=8,[3]Feuil1!$C17,IF(AND(MONTH([3]Feuil1!$C17)&gt;8,MONTH([3]Feuil1!$K17)&lt;=8),DATE([3]Feuil2!$A$2,8,31),"") ))),"")</f>
        <v/>
      </c>
      <c r="V17" s="13" t="str">
        <f>IF(AND([3]Feuil1!$K17&lt;&gt;"",[3]Feuil1!$C17&lt;&gt;"",[3]Feuil1!$K17&lt;=[3]Feuil1!$C17,YEAR([3]Feuil1!$K17)&lt;=[3]Feuil2!$A$2,YEAR([3]Feuil1!$C17)&gt;=[3]Feuil2!$A$2),IF(YEAR([3]Feuil1!$C17)&gt;[3]Feuil2!$A$2,DATE([3]Feuil2!$A$2,9,30),IF(YEAR([3]Feuil1!$C17)&lt;[3]Feuil2!$A$2,"",IF(MONTH([3]Feuil1!$C17)=9,[3]Feuil1!$C17,IF(AND(MONTH([3]Feuil1!$C17)&gt;9,MONTH([3]Feuil1!$K17)&lt;=9),DATE([3]Feuil2!$A$2,9,30),"") ))),"")</f>
        <v/>
      </c>
      <c r="W17" s="13" t="str">
        <f>IF(AND([3]Feuil1!$K17&lt;&gt;"",[3]Feuil1!$C17&lt;&gt;"",[3]Feuil1!$K17&lt;=[3]Feuil1!$C17,YEAR([3]Feuil1!$K17)&lt;=[3]Feuil2!$A$2,YEAR([3]Feuil1!$C17)&gt;=[3]Feuil2!$A$2),IF(YEAR([3]Feuil1!$C17)&gt;[3]Feuil2!$A$2,DATE([3]Feuil2!$A$2,10,31),IF(YEAR([3]Feuil1!$C17)&lt;[3]Feuil2!$A$2,"",IF(MONTH([3]Feuil1!$C17)=10,[3]Feuil1!$C17,IF(AND(MONTH([3]Feuil1!$C17)&gt;10,MONTH([3]Feuil1!$K17)&lt;=10),DATE([3]Feuil2!$A$2,10,31),"") ))),"")</f>
        <v/>
      </c>
      <c r="X17" s="13" t="str">
        <f>IF(AND([3]Feuil1!$K17&lt;&gt;"",[3]Feuil1!$C17&lt;&gt;"",[3]Feuil1!$K17&lt;=[3]Feuil1!$C17,YEAR([3]Feuil1!$K17)&lt;=[3]Feuil2!$A$2,YEAR([3]Feuil1!$C17)&gt;=[3]Feuil2!$A$2),IF(YEAR([3]Feuil1!$C17)&gt;[3]Feuil2!$A$2,DATE([3]Feuil2!$A$2,11,30),IF(YEAR([3]Feuil1!$C17)&lt;[3]Feuil2!$A$2,"",IF(MONTH([3]Feuil1!$C17)=11,[3]Feuil1!$C17,IF(AND(MONTH([3]Feuil1!$C17)&gt;11,MONTH([3]Feuil1!$K17)&lt;=11),DATE([3]Feuil2!$A$2,11,30),"") ))),"")</f>
        <v/>
      </c>
      <c r="Y17" s="14" t="str">
        <f>IF(AND([3]Feuil1!$K17&lt;&gt;"",[3]Feuil1!$C17&lt;&gt;"",[3]Feuil1!$K17&lt;=[3]Feuil1!$C17,YEAR([3]Feuil1!$K17)&lt;=[3]Feuil2!$A$2,YEAR([3]Feuil1!$C17)&gt;=[3]Feuil2!$A$2),IF(YEAR([3]Feuil1!$C17)&gt;[3]Feuil2!$A$2,DATE([3]Feuil2!$A$2,12,31),IF(YEAR([3]Feuil1!$C17)&lt;[3]Feuil2!$A$2,"",IF(MONTH([3]Feuil1!$C17)=12,[3]Feuil1!$C17,IF(AND(MONTH([3]Feuil1!$C17)&gt;12,MONTH([3]Feuil1!$K17)&lt;=12),DATE([3]Feuil2!$A$2,12,31),"") ))),"")</f>
        <v/>
      </c>
    </row>
    <row r="18" spans="1:25" ht="15" x14ac:dyDescent="0.2">
      <c r="A18" s="11">
        <f>[3]Feuil1!E18</f>
        <v>0</v>
      </c>
      <c r="B18" s="12" t="str">
        <f>IF(AND([3]Feuil1!$K18&lt;&gt;"",[3]Feuil1!$C18&lt;&gt;"",[3]Feuil1!$K18&lt;=[3]Feuil1!$C18,YEAR([3]Feuil1!$K18)&lt;=[3]Feuil2!$A$2,YEAR([3]Feuil1!$C18)&gt;=[3]Feuil2!$A$2),IF(YEAR([3]Feuil1!$K18)&lt;[3]Feuil2!$A$2,DATE([3]Feuil2!$A$2,1,1),IF(YEAR([3]Feuil1!$K18)&gt;[3]Feuil2!$A$2,"",IF(MONTH([3]Feuil1!$K18)=1,[3]Feuil1!$K18,IF(OR(AND(
      MONTH([3]Feuil1!$K18)&lt;1,
      MONTH([3]Feuil1!$C18)&gt;=1
     ),YEAR([3]Feuil1!$C18)&gt;[3]Feuil2!$A$2),DATE([3]Feuil2!$A$2,1,1),"") ))),"")</f>
        <v/>
      </c>
      <c r="C18" s="13" t="str">
        <f>IF(AND([3]Feuil1!$K18&lt;&gt;"",[3]Feuil1!$C18&lt;&gt;"",[3]Feuil1!$K18&lt;=[3]Feuil1!$C18,YEAR([3]Feuil1!$K18)&lt;=[3]Feuil2!$A$2,YEAR([3]Feuil1!$C18)&gt;=[3]Feuil2!$A$2),IF(YEAR([3]Feuil1!$K18)&lt;[3]Feuil2!$A$2,DATE([3]Feuil2!$A$2,2,1),IF(YEAR([3]Feuil1!$K18)&gt;[3]Feuil2!$A$2,"",IF(MONTH([3]Feuil1!$K18)=2,[3]Feuil1!$K18,IF(OR(AND(MONTH([3]Feuil1!$K18)&lt;2,MONTH([3]Feuil1!$C18)&gt;=2),YEAR([3]Feuil1!$C18)&gt;[3]Feuil2!$A$2),DATE([3]Feuil2!$A$2,2,1),"") ))),"")</f>
        <v/>
      </c>
      <c r="D18" s="13" t="str">
        <f>IF(AND([3]Feuil1!$K18&lt;&gt;"",[3]Feuil1!$C18&lt;&gt;"",[3]Feuil1!$K18&lt;=[3]Feuil1!$C18,YEAR([3]Feuil1!$K18)&lt;=[3]Feuil2!$A$2,YEAR([3]Feuil1!$C18)&gt;=[3]Feuil2!$A$2),IF(YEAR([3]Feuil1!$K18)&lt;[3]Feuil2!$A$2,DATE([3]Feuil2!$A$2,3,1),IF(YEAR([3]Feuil1!$K18)&gt;[3]Feuil2!$A$2,"",IF(MONTH([3]Feuil1!$K18)=3,[3]Feuil1!$K18,IF(OR(AND(MONTH([3]Feuil1!$K18)&lt;3,MONTH([3]Feuil1!$C18)&gt;=3),YEAR([3]Feuil1!$C18)&gt;[3]Feuil2!$A$2),DATE([3]Feuil2!$A$2,3,1),"") ))),"")</f>
        <v/>
      </c>
      <c r="E18" s="13">
        <f>IF(AND([3]Feuil1!$K18&lt;&gt;"",[3]Feuil1!$C18&lt;&gt;"",[3]Feuil1!$K18&lt;=[3]Feuil1!$C18,YEAR([3]Feuil1!$K18)&lt;=[3]Feuil2!$A$2,YEAR([3]Feuil1!$C18)&gt;=[3]Feuil2!$A$2),IF(YEAR([3]Feuil1!$K18)&lt;[3]Feuil2!$A$2,DATE([3]Feuil2!$A$2,4,1),IF(YEAR([3]Feuil1!$K18)&gt;[3]Feuil2!$A$2,"",IF(MONTH([3]Feuil1!$K18)=4,[3]Feuil1!$K18,IF(OR(AND(MONTH([3]Feuil1!$K18)&lt;4,MONTH([3]Feuil1!$C18)&gt;=4),YEAR([3]Feuil1!$C18)&gt;[3]Feuil2!$A$2),DATE([3]Feuil2!$A$2,4,1),"") ))),"")</f>
        <v>40283</v>
      </c>
      <c r="F18" s="13">
        <f>IF(AND([3]Feuil1!$K18&lt;&gt;"",[3]Feuil1!$C18&lt;&gt;"",[3]Feuil1!$K18&lt;=[3]Feuil1!$C18,YEAR([3]Feuil1!$K18)&lt;=[3]Feuil2!$A$2,YEAR([3]Feuil1!$C18)&gt;=[3]Feuil2!$A$2),IF(YEAR([3]Feuil1!$K18)&lt;[3]Feuil2!$A$2,DATE([3]Feuil2!$A$2,5,1),IF(YEAR([3]Feuil1!$K18)&gt;[3]Feuil2!$A$2,"",IF(MONTH([3]Feuil1!$K18)=5,[3]Feuil1!$K18,IF(OR(AND(MONTH([3]Feuil1!$K18)&lt;5,MONTH([3]Feuil1!$C18)&gt;=5),YEAR([3]Feuil1!$C18)&gt;[3]Feuil2!$A$2),DATE([3]Feuil2!$A$2,5,1),"") ))),"")</f>
        <v>40299</v>
      </c>
      <c r="G18" s="13">
        <f>IF(AND([3]Feuil1!$K18&lt;&gt;"",[3]Feuil1!$C18&lt;&gt;"",[3]Feuil1!$K18&lt;=[3]Feuil1!$C18,YEAR([3]Feuil1!$K18)&lt;=[3]Feuil2!$A$2,YEAR([3]Feuil1!$C18)&gt;=[3]Feuil2!$A$2),IF(YEAR([3]Feuil1!$K18)&lt;[3]Feuil2!$A$2,DATE([3]Feuil2!$A$2,6,1),IF(YEAR([3]Feuil1!$K18)&gt;[3]Feuil2!$A$2,"",IF(MONTH([3]Feuil1!$K18)=6,[3]Feuil1!$K18,IF(OR(AND(MONTH([3]Feuil1!$K18)&lt;6,MONTH([3]Feuil1!$C18)&gt;=6),YEAR([3]Feuil1!$C18)&gt;[3]Feuil2!$A$2),DATE([3]Feuil2!$A$2,6,1),"") ))),"")</f>
        <v>40330</v>
      </c>
      <c r="H18" s="13" t="str">
        <f>IF(AND([3]Feuil1!$K18&lt;&gt;"",[3]Feuil1!$C18&lt;&gt;"",[3]Feuil1!$K18&lt;=[3]Feuil1!$C18,YEAR([3]Feuil1!$K18)&lt;=[3]Feuil2!$A$2,YEAR([3]Feuil1!$C18)&gt;=[3]Feuil2!$A$2),IF(YEAR([3]Feuil1!$K18)&lt;[3]Feuil2!$A$2,DATE([3]Feuil2!$A$2,7,1),IF(YEAR([3]Feuil1!$K18)&gt;[3]Feuil2!$A$2,"",IF(MONTH([3]Feuil1!$K18)=7,[3]Feuil1!$K18,IF(OR(AND(MONTH([3]Feuil1!$K18)&lt;7,MONTH([3]Feuil1!$C18)&gt;=7),YEAR([3]Feuil1!$C18)&gt;[3]Feuil2!$A$2),DATE([3]Feuil2!$A$2,7,1),"") ))),"")</f>
        <v/>
      </c>
      <c r="I18" s="13" t="str">
        <f>IF(AND([3]Feuil1!$K18&lt;&gt;"",[3]Feuil1!$C18&lt;&gt;"",[3]Feuil1!$K18&lt;=[3]Feuil1!$C18,YEAR([3]Feuil1!$K18)&lt;=[3]Feuil2!$A$2,YEAR([3]Feuil1!$C18)&gt;=[3]Feuil2!$A$2),IF(YEAR([3]Feuil1!$K18)&lt;[3]Feuil2!$A$2,DATE([3]Feuil2!$A$2,8,1),IF(YEAR([3]Feuil1!$K18)&gt;[3]Feuil2!$A$2,"",IF(MONTH([3]Feuil1!$K18)=8,[3]Feuil1!$K18,IF(OR(AND(MONTH([3]Feuil1!$K18)&lt;8,MONTH([3]Feuil1!$C18)&gt;=8),YEAR([3]Feuil1!$C18)&gt;[3]Feuil2!$A$2),DATE([3]Feuil2!$A$2,8,1),"") ))),"")</f>
        <v/>
      </c>
      <c r="J18" s="13" t="str">
        <f>IF(AND([3]Feuil1!$K18&lt;&gt;"",[3]Feuil1!$C18&lt;&gt;"",[3]Feuil1!$K18&lt;=[3]Feuil1!$C18,YEAR([3]Feuil1!$K18)&lt;=[3]Feuil2!$A$2,YEAR([3]Feuil1!$C18)&gt;=[3]Feuil2!$A$2),IF(YEAR([3]Feuil1!$K18)&lt;[3]Feuil2!$A$2,DATE([3]Feuil2!$A$2,9,1),IF(YEAR([3]Feuil1!$K18)&gt;[3]Feuil2!$A$2,"",IF(MONTH([3]Feuil1!$K18)=9,[3]Feuil1!$K18,IF(OR(AND(MONTH([3]Feuil1!$K18)&lt;9,MONTH([3]Feuil1!$C18)&gt;=9),YEAR([3]Feuil1!$C18)&gt;[3]Feuil2!$A$2),DATE([3]Feuil2!$A$2,9,1),"") ))),"")</f>
        <v/>
      </c>
      <c r="K18" s="13" t="str">
        <f>IF(AND([3]Feuil1!$K18&lt;&gt;"",[3]Feuil1!$C18&lt;&gt;"",[3]Feuil1!$K18&lt;=[3]Feuil1!$C18,YEAR([3]Feuil1!$K18)&lt;=[3]Feuil2!$A$2,YEAR([3]Feuil1!$C18)&gt;=[3]Feuil2!$A$2),IF(YEAR([3]Feuil1!$K18)&lt;[3]Feuil2!$A$2,DATE([3]Feuil2!$A$2,10,1),IF(YEAR([3]Feuil1!$K18)&gt;[3]Feuil2!$A$2,"",IF(MONTH([3]Feuil1!$K18)=10,[3]Feuil1!$K18,IF(OR(AND(MONTH([3]Feuil1!$K18)&lt;10,MONTH([3]Feuil1!$C18)&gt;=10),YEAR([3]Feuil1!$C18)&gt;[3]Feuil2!$A$2),DATE([3]Feuil2!$A$2,10,1),"") ))),"")</f>
        <v/>
      </c>
      <c r="L18" s="13" t="str">
        <f>IF(AND([3]Feuil1!$K18&lt;&gt;"",[3]Feuil1!$C18&lt;&gt;"",[3]Feuil1!$K18&lt;=[3]Feuil1!$C18,YEAR([3]Feuil1!$K18)&lt;=[3]Feuil2!$A$2,YEAR([3]Feuil1!$C18)&gt;=[3]Feuil2!$A$2),IF(YEAR([3]Feuil1!$K18)&lt;[3]Feuil2!$A$2,DATE([3]Feuil2!$A$2,11,1),IF(YEAR([3]Feuil1!$K18)&gt;[3]Feuil2!$A$2,"",IF(MONTH([3]Feuil1!$K18)=11,[3]Feuil1!$K18,IF(OR(AND(MONTH([3]Feuil1!$K18)&lt;11,MONTH([3]Feuil1!$C18)&gt;=11),YEAR([3]Feuil1!$C18)&gt;[3]Feuil2!$A$2),DATE([3]Feuil2!$A$2,11,1),"") ))),"")</f>
        <v/>
      </c>
      <c r="M18" s="14" t="str">
        <f>IF(AND([3]Feuil1!$K18&lt;&gt;"",[3]Feuil1!$C18&lt;&gt;"",[3]Feuil1!$K18&lt;=[3]Feuil1!$C18,YEAR([3]Feuil1!$K18)&lt;=[3]Feuil2!$A$2,YEAR([3]Feuil1!$C18)&gt;=[3]Feuil2!$A$2),IF(YEAR([3]Feuil1!$K18)&lt;[3]Feuil2!$A$2,DATE([3]Feuil2!$A$2,12,1),IF(YEAR([3]Feuil1!$K18)&gt;[3]Feuil2!$A$2,"",IF(MONTH([3]Feuil1!$K18)=12,[3]Feuil1!$K18,IF(OR(AND(MONTH([3]Feuil1!$K18)&lt;12,MONTH([3]Feuil1!$C18)&gt;=12),YEAR([3]Feuil1!$C18)&gt;[3]Feuil2!$A$2),DATE([3]Feuil2!$A$2,12,1),"") ))),"")</f>
        <v/>
      </c>
      <c r="N18" s="12" t="str">
        <f>IF(AND([3]Feuil1!$K18&lt;&gt;"",[3]Feuil1!$C18&lt;&gt;"",[3]Feuil1!$K18&lt;=[3]Feuil1!$C18,YEAR([3]Feuil1!$K18)&lt;=[3]Feuil2!$A$2,YEAR([3]Feuil1!$C18)&gt;=[3]Feuil2!$A$2),IF(YEAR([3]Feuil1!$C18)&gt;[3]Feuil2!$A$2,DATE([3]Feuil2!$A$2,1,31),IF(YEAR([3]Feuil1!$C18)&lt;[3]Feuil2!$A$2,"",IF(MONTH([3]Feuil1!$C18)=1,[3]Feuil1!$C18,IF(AND(MONTH([3]Feuil1!$C18)&gt;1,MONTH([3]Feuil1!$K18)&lt;=1),DATE([3]Feuil2!$A$2,1,31),"") ))),"")</f>
        <v/>
      </c>
      <c r="O18" s="13" t="str">
        <f>IF(AND([3]Feuil1!$K18&lt;&gt;"",[3]Feuil1!$C18&lt;&gt;"",[3]Feuil1!$K18&lt;=[3]Feuil1!$C18,YEAR([3]Feuil1!$K18)&lt;=[3]Feuil2!$A$2,YEAR([3]Feuil1!$C18)&gt;=[3]Feuil2!$A$2),IF(YEAR([3]Feuil1!$C18)&gt;[3]Feuil2!$A$2,IF((MOD([3]Feuil2!$A$2,4)&lt;&gt;0),DATE([3]Feuil2!$A$2,2,28),DATE([3]Feuil2!$A$2,2,29)),IF(YEAR([3]Feuil1!$C18)&lt;[3]Feuil2!$A$2,"",IF(MONTH([3]Feuil1!$C18)=2,[3]Feuil1!$C18,IF(AND(MONTH([3]Feuil1!$C18)&gt;2,MONTH([3]Feuil1!$K18)&lt;=2),IF((MOD([3]Feuil2!$A$2,4)&lt;&gt;0),DATE([3]Feuil2!$A$2,2,28),DATE([3]Feuil2!$A$2,2,29)),"") ))),"")</f>
        <v/>
      </c>
      <c r="P18" s="13" t="str">
        <f>IF(AND([3]Feuil1!$K18&lt;&gt;"",[3]Feuil1!$C18&lt;&gt;"",[3]Feuil1!$K18&lt;=[3]Feuil1!$C18,YEAR([3]Feuil1!$K18)&lt;=[3]Feuil2!$A$2,YEAR([3]Feuil1!$C18)&gt;=[3]Feuil2!$A$2),IF(YEAR([3]Feuil1!$C18)&gt;[3]Feuil2!$A$2,DATE([3]Feuil2!$A$2,3,31),IF(YEAR([3]Feuil1!$C18)&lt;[3]Feuil2!$A$2,"",IF(MONTH([3]Feuil1!$C18)=3,[3]Feuil1!$C18,IF(AND(MONTH([3]Feuil1!$C18)&gt;3,MONTH([3]Feuil1!$K18)&lt;=3),DATE([3]Feuil2!$A$2,3,31),"") ))),"")</f>
        <v/>
      </c>
      <c r="Q18" s="13">
        <f>IF(AND([3]Feuil1!$K18&lt;&gt;"",[3]Feuil1!$C18&lt;&gt;"",[3]Feuil1!$K18&lt;=[3]Feuil1!$C18,YEAR([3]Feuil1!$K18)&lt;=[3]Feuil2!$A$2,YEAR([3]Feuil1!$C18)&gt;=[3]Feuil2!$A$2),IF(YEAR([3]Feuil1!$C18)&gt;[3]Feuil2!$A$2,DATE([3]Feuil2!$A$2,4,30),IF(YEAR([3]Feuil1!$C18)&lt;[3]Feuil2!$A$2,"",IF(MONTH([3]Feuil1!$C18)=4,[3]Feuil1!$C18,IF(AND(MONTH([3]Feuil1!$C18)&gt;4,MONTH([3]Feuil1!$K18)&lt;=4),DATE([3]Feuil2!$A$2,4,30),"") ))),"")</f>
        <v>40298</v>
      </c>
      <c r="R18" s="13">
        <f>IF(AND([3]Feuil1!$K18&lt;&gt;"",[3]Feuil1!$C18&lt;&gt;"",[3]Feuil1!$K18&lt;=[3]Feuil1!$C18,YEAR([3]Feuil1!$K18)&lt;=[3]Feuil2!$A$2,YEAR([3]Feuil1!$C18)&gt;=[3]Feuil2!$A$2),IF(YEAR([3]Feuil1!$C18)&gt;[3]Feuil2!$A$2,DATE([3]Feuil2!$A$2,5,31),IF(YEAR([3]Feuil1!$C18)&lt;[3]Feuil2!$A$2,"",IF(MONTH([3]Feuil1!$C18)=5,[3]Feuil1!$C18,IF(AND(MONTH([3]Feuil1!$C18)&gt;5,MONTH([3]Feuil1!$K18)&lt;=5),DATE([3]Feuil2!$A$2,5,31),"") ))),"")</f>
        <v>40329</v>
      </c>
      <c r="S18" s="13">
        <f>IF(AND([3]Feuil1!$K18&lt;&gt;"",[3]Feuil1!$C18&lt;&gt;"",[3]Feuil1!$K18&lt;=[3]Feuil1!$C18,YEAR([3]Feuil1!$K18)&lt;=[3]Feuil2!$A$2,YEAR([3]Feuil1!$C18)&gt;=[3]Feuil2!$A$2),IF(YEAR([3]Feuil1!$C18)&gt;[3]Feuil2!$A$2,DATE([3]Feuil2!$A$2,6,30),IF(YEAR([3]Feuil1!$C18)&lt;[3]Feuil2!$A$2,"",IF(MONTH([3]Feuil1!$C18)=6,[3]Feuil1!$C18,IF(AND(MONTH([3]Feuil1!$C18)&gt;6,MONTH([3]Feuil1!$K18)&lt;=6),DATE([3]Feuil2!$A$2,6,30),"") ))),"")</f>
        <v>40352</v>
      </c>
      <c r="T18" s="13" t="str">
        <f>IF(AND([3]Feuil1!$K18&lt;&gt;"",[3]Feuil1!$C18&lt;&gt;"",[3]Feuil1!$K18&lt;=[3]Feuil1!$C18,YEAR([3]Feuil1!$K18)&lt;=[3]Feuil2!$A$2,YEAR([3]Feuil1!$C18)&gt;=[3]Feuil2!$A$2),IF(YEAR([3]Feuil1!$C18)&gt;[3]Feuil2!$A$2,DATE([3]Feuil2!$A$2,7,31),IF(YEAR([3]Feuil1!$C18)&lt;[3]Feuil2!$A$2,"",IF(MONTH([3]Feuil1!$C18)=7,[3]Feuil1!$C18,IF(AND(MONTH([3]Feuil1!$C18)&gt;7,MONTH([3]Feuil1!$K18)&lt;=7),DATE([3]Feuil2!$A$2,7,31),"") ))),"")</f>
        <v/>
      </c>
      <c r="U18" s="13" t="str">
        <f>IF(AND([3]Feuil1!$K18&lt;&gt;"",[3]Feuil1!$C18&lt;&gt;"",[3]Feuil1!$K18&lt;=[3]Feuil1!$C18,YEAR([3]Feuil1!$K18)&lt;=[3]Feuil2!$A$2,YEAR([3]Feuil1!$C18)&gt;=[3]Feuil2!$A$2),IF(YEAR([3]Feuil1!$C18)&gt;[3]Feuil2!$A$2,DATE([3]Feuil2!$A$2,8,31),IF(YEAR([3]Feuil1!$C18)&lt;[3]Feuil2!$A$2,"",IF(MONTH([3]Feuil1!$C18)=8,[3]Feuil1!$C18,IF(AND(MONTH([3]Feuil1!$C18)&gt;8,MONTH([3]Feuil1!$K18)&lt;=8),DATE([3]Feuil2!$A$2,8,31),"") ))),"")</f>
        <v/>
      </c>
      <c r="V18" s="13" t="str">
        <f>IF(AND([3]Feuil1!$K18&lt;&gt;"",[3]Feuil1!$C18&lt;&gt;"",[3]Feuil1!$K18&lt;=[3]Feuil1!$C18,YEAR([3]Feuil1!$K18)&lt;=[3]Feuil2!$A$2,YEAR([3]Feuil1!$C18)&gt;=[3]Feuil2!$A$2),IF(YEAR([3]Feuil1!$C18)&gt;[3]Feuil2!$A$2,DATE([3]Feuil2!$A$2,9,30),IF(YEAR([3]Feuil1!$C18)&lt;[3]Feuil2!$A$2,"",IF(MONTH([3]Feuil1!$C18)=9,[3]Feuil1!$C18,IF(AND(MONTH([3]Feuil1!$C18)&gt;9,MONTH([3]Feuil1!$K18)&lt;=9),DATE([3]Feuil2!$A$2,9,30),"") ))),"")</f>
        <v/>
      </c>
      <c r="W18" s="13" t="str">
        <f>IF(AND([3]Feuil1!$K18&lt;&gt;"",[3]Feuil1!$C18&lt;&gt;"",[3]Feuil1!$K18&lt;=[3]Feuil1!$C18,YEAR([3]Feuil1!$K18)&lt;=[3]Feuil2!$A$2,YEAR([3]Feuil1!$C18)&gt;=[3]Feuil2!$A$2),IF(YEAR([3]Feuil1!$C18)&gt;[3]Feuil2!$A$2,DATE([3]Feuil2!$A$2,10,31),IF(YEAR([3]Feuil1!$C18)&lt;[3]Feuil2!$A$2,"",IF(MONTH([3]Feuil1!$C18)=10,[3]Feuil1!$C18,IF(AND(MONTH([3]Feuil1!$C18)&gt;10,MONTH([3]Feuil1!$K18)&lt;=10),DATE([3]Feuil2!$A$2,10,31),"") ))),"")</f>
        <v/>
      </c>
      <c r="X18" s="13" t="str">
        <f>IF(AND([3]Feuil1!$K18&lt;&gt;"",[3]Feuil1!$C18&lt;&gt;"",[3]Feuil1!$K18&lt;=[3]Feuil1!$C18,YEAR([3]Feuil1!$K18)&lt;=[3]Feuil2!$A$2,YEAR([3]Feuil1!$C18)&gt;=[3]Feuil2!$A$2),IF(YEAR([3]Feuil1!$C18)&gt;[3]Feuil2!$A$2,DATE([3]Feuil2!$A$2,11,30),IF(YEAR([3]Feuil1!$C18)&lt;[3]Feuil2!$A$2,"",IF(MONTH([3]Feuil1!$C18)=11,[3]Feuil1!$C18,IF(AND(MONTH([3]Feuil1!$C18)&gt;11,MONTH([3]Feuil1!$K18)&lt;=11),DATE([3]Feuil2!$A$2,11,30),"") ))),"")</f>
        <v/>
      </c>
      <c r="Y18" s="14" t="str">
        <f>IF(AND([3]Feuil1!$K18&lt;&gt;"",[3]Feuil1!$C18&lt;&gt;"",[3]Feuil1!$K18&lt;=[3]Feuil1!$C18,YEAR([3]Feuil1!$K18)&lt;=[3]Feuil2!$A$2,YEAR([3]Feuil1!$C18)&gt;=[3]Feuil2!$A$2),IF(YEAR([3]Feuil1!$C18)&gt;[3]Feuil2!$A$2,DATE([3]Feuil2!$A$2,12,31),IF(YEAR([3]Feuil1!$C18)&lt;[3]Feuil2!$A$2,"",IF(MONTH([3]Feuil1!$C18)=12,[3]Feuil1!$C18,IF(AND(MONTH([3]Feuil1!$C18)&gt;12,MONTH([3]Feuil1!$K18)&lt;=12),DATE([3]Feuil2!$A$2,12,31),"") ))),"")</f>
        <v/>
      </c>
    </row>
    <row r="19" spans="1:25" ht="15" x14ac:dyDescent="0.2">
      <c r="A19" s="11">
        <f>[3]Feuil1!E19</f>
        <v>0</v>
      </c>
      <c r="B19" s="12" t="str">
        <f>IF(AND([3]Feuil1!$K19&lt;&gt;"",[3]Feuil1!$C19&lt;&gt;"",[3]Feuil1!$K19&lt;=[3]Feuil1!$C19,YEAR([3]Feuil1!$K19)&lt;=[3]Feuil2!$A$2,YEAR([3]Feuil1!$C19)&gt;=[3]Feuil2!$A$2),IF(YEAR([3]Feuil1!$K19)&lt;[3]Feuil2!$A$2,DATE([3]Feuil2!$A$2,1,1),IF(YEAR([3]Feuil1!$K19)&gt;[3]Feuil2!$A$2,"",IF(MONTH([3]Feuil1!$K19)=1,[3]Feuil1!$K19,IF(OR(AND(
      MONTH([3]Feuil1!$K19)&lt;1,
      MONTH([3]Feuil1!$C19)&gt;=1
     ),YEAR([3]Feuil1!$C19)&gt;[3]Feuil2!$A$2),DATE([3]Feuil2!$A$2,1,1),"") ))),"")</f>
        <v/>
      </c>
      <c r="C19" s="13" t="str">
        <f>IF(AND([3]Feuil1!$K19&lt;&gt;"",[3]Feuil1!$C19&lt;&gt;"",[3]Feuil1!$K19&lt;=[3]Feuil1!$C19,YEAR([3]Feuil1!$K19)&lt;=[3]Feuil2!$A$2,YEAR([3]Feuil1!$C19)&gt;=[3]Feuil2!$A$2),IF(YEAR([3]Feuil1!$K19)&lt;[3]Feuil2!$A$2,DATE([3]Feuil2!$A$2,2,1),IF(YEAR([3]Feuil1!$K19)&gt;[3]Feuil2!$A$2,"",IF(MONTH([3]Feuil1!$K19)=2,[3]Feuil1!$K19,IF(OR(AND(MONTH([3]Feuil1!$K19)&lt;2,MONTH([3]Feuil1!$C19)&gt;=2),YEAR([3]Feuil1!$C19)&gt;[3]Feuil2!$A$2),DATE([3]Feuil2!$A$2,2,1),"") ))),"")</f>
        <v/>
      </c>
      <c r="D19" s="13" t="str">
        <f>IF(AND([3]Feuil1!$K19&lt;&gt;"",[3]Feuil1!$C19&lt;&gt;"",[3]Feuil1!$K19&lt;=[3]Feuil1!$C19,YEAR([3]Feuil1!$K19)&lt;=[3]Feuil2!$A$2,YEAR([3]Feuil1!$C19)&gt;=[3]Feuil2!$A$2),IF(YEAR([3]Feuil1!$K19)&lt;[3]Feuil2!$A$2,DATE([3]Feuil2!$A$2,3,1),IF(YEAR([3]Feuil1!$K19)&gt;[3]Feuil2!$A$2,"",IF(MONTH([3]Feuil1!$K19)=3,[3]Feuil1!$K19,IF(OR(AND(MONTH([3]Feuil1!$K19)&lt;3,MONTH([3]Feuil1!$C19)&gt;=3),YEAR([3]Feuil1!$C19)&gt;[3]Feuil2!$A$2),DATE([3]Feuil2!$A$2,3,1),"") ))),"")</f>
        <v/>
      </c>
      <c r="E19" s="13">
        <f>IF(AND([3]Feuil1!$K19&lt;&gt;"",[3]Feuil1!$C19&lt;&gt;"",[3]Feuil1!$K19&lt;=[3]Feuil1!$C19,YEAR([3]Feuil1!$K19)&lt;=[3]Feuil2!$A$2,YEAR([3]Feuil1!$C19)&gt;=[3]Feuil2!$A$2),IF(YEAR([3]Feuil1!$K19)&lt;[3]Feuil2!$A$2,DATE([3]Feuil2!$A$2,4,1),IF(YEAR([3]Feuil1!$K19)&gt;[3]Feuil2!$A$2,"",IF(MONTH([3]Feuil1!$K19)=4,[3]Feuil1!$K19,IF(OR(AND(MONTH([3]Feuil1!$K19)&lt;4,MONTH([3]Feuil1!$C19)&gt;=4),YEAR([3]Feuil1!$C19)&gt;[3]Feuil2!$A$2),DATE([3]Feuil2!$A$2,4,1),"") ))),"")</f>
        <v>40283</v>
      </c>
      <c r="F19" s="13">
        <f>IF(AND([3]Feuil1!$K19&lt;&gt;"",[3]Feuil1!$C19&lt;&gt;"",[3]Feuil1!$K19&lt;=[3]Feuil1!$C19,YEAR([3]Feuil1!$K19)&lt;=[3]Feuil2!$A$2,YEAR([3]Feuil1!$C19)&gt;=[3]Feuil2!$A$2),IF(YEAR([3]Feuil1!$K19)&lt;[3]Feuil2!$A$2,DATE([3]Feuil2!$A$2,5,1),IF(YEAR([3]Feuil1!$K19)&gt;[3]Feuil2!$A$2,"",IF(MONTH([3]Feuil1!$K19)=5,[3]Feuil1!$K19,IF(OR(AND(MONTH([3]Feuil1!$K19)&lt;5,MONTH([3]Feuil1!$C19)&gt;=5),YEAR([3]Feuil1!$C19)&gt;[3]Feuil2!$A$2),DATE([3]Feuil2!$A$2,5,1),"") ))),"")</f>
        <v>40299</v>
      </c>
      <c r="G19" s="13">
        <f>IF(AND([3]Feuil1!$K19&lt;&gt;"",[3]Feuil1!$C19&lt;&gt;"",[3]Feuil1!$K19&lt;=[3]Feuil1!$C19,YEAR([3]Feuil1!$K19)&lt;=[3]Feuil2!$A$2,YEAR([3]Feuil1!$C19)&gt;=[3]Feuil2!$A$2),IF(YEAR([3]Feuil1!$K19)&lt;[3]Feuil2!$A$2,DATE([3]Feuil2!$A$2,6,1),IF(YEAR([3]Feuil1!$K19)&gt;[3]Feuil2!$A$2,"",IF(MONTH([3]Feuil1!$K19)=6,[3]Feuil1!$K19,IF(OR(AND(MONTH([3]Feuil1!$K19)&lt;6,MONTH([3]Feuil1!$C19)&gt;=6),YEAR([3]Feuil1!$C19)&gt;[3]Feuil2!$A$2),DATE([3]Feuil2!$A$2,6,1),"") ))),"")</f>
        <v>40330</v>
      </c>
      <c r="H19" s="13" t="str">
        <f>IF(AND([3]Feuil1!$K19&lt;&gt;"",[3]Feuil1!$C19&lt;&gt;"",[3]Feuil1!$K19&lt;=[3]Feuil1!$C19,YEAR([3]Feuil1!$K19)&lt;=[3]Feuil2!$A$2,YEAR([3]Feuil1!$C19)&gt;=[3]Feuil2!$A$2),IF(YEAR([3]Feuil1!$K19)&lt;[3]Feuil2!$A$2,DATE([3]Feuil2!$A$2,7,1),IF(YEAR([3]Feuil1!$K19)&gt;[3]Feuil2!$A$2,"",IF(MONTH([3]Feuil1!$K19)=7,[3]Feuil1!$K19,IF(OR(AND(MONTH([3]Feuil1!$K19)&lt;7,MONTH([3]Feuil1!$C19)&gt;=7),YEAR([3]Feuil1!$C19)&gt;[3]Feuil2!$A$2),DATE([3]Feuil2!$A$2,7,1),"") ))),"")</f>
        <v/>
      </c>
      <c r="I19" s="13" t="str">
        <f>IF(AND([3]Feuil1!$K19&lt;&gt;"",[3]Feuil1!$C19&lt;&gt;"",[3]Feuil1!$K19&lt;=[3]Feuil1!$C19,YEAR([3]Feuil1!$K19)&lt;=[3]Feuil2!$A$2,YEAR([3]Feuil1!$C19)&gt;=[3]Feuil2!$A$2),IF(YEAR([3]Feuil1!$K19)&lt;[3]Feuil2!$A$2,DATE([3]Feuil2!$A$2,8,1),IF(YEAR([3]Feuil1!$K19)&gt;[3]Feuil2!$A$2,"",IF(MONTH([3]Feuil1!$K19)=8,[3]Feuil1!$K19,IF(OR(AND(MONTH([3]Feuil1!$K19)&lt;8,MONTH([3]Feuil1!$C19)&gt;=8),YEAR([3]Feuil1!$C19)&gt;[3]Feuil2!$A$2),DATE([3]Feuil2!$A$2,8,1),"") ))),"")</f>
        <v/>
      </c>
      <c r="J19" s="13" t="str">
        <f>IF(AND([3]Feuil1!$K19&lt;&gt;"",[3]Feuil1!$C19&lt;&gt;"",[3]Feuil1!$K19&lt;=[3]Feuil1!$C19,YEAR([3]Feuil1!$K19)&lt;=[3]Feuil2!$A$2,YEAR([3]Feuil1!$C19)&gt;=[3]Feuil2!$A$2),IF(YEAR([3]Feuil1!$K19)&lt;[3]Feuil2!$A$2,DATE([3]Feuil2!$A$2,9,1),IF(YEAR([3]Feuil1!$K19)&gt;[3]Feuil2!$A$2,"",IF(MONTH([3]Feuil1!$K19)=9,[3]Feuil1!$K19,IF(OR(AND(MONTH([3]Feuil1!$K19)&lt;9,MONTH([3]Feuil1!$C19)&gt;=9),YEAR([3]Feuil1!$C19)&gt;[3]Feuil2!$A$2),DATE([3]Feuil2!$A$2,9,1),"") ))),"")</f>
        <v/>
      </c>
      <c r="K19" s="13" t="str">
        <f>IF(AND([3]Feuil1!$K19&lt;&gt;"",[3]Feuil1!$C19&lt;&gt;"",[3]Feuil1!$K19&lt;=[3]Feuil1!$C19,YEAR([3]Feuil1!$K19)&lt;=[3]Feuil2!$A$2,YEAR([3]Feuil1!$C19)&gt;=[3]Feuil2!$A$2),IF(YEAR([3]Feuil1!$K19)&lt;[3]Feuil2!$A$2,DATE([3]Feuil2!$A$2,10,1),IF(YEAR([3]Feuil1!$K19)&gt;[3]Feuil2!$A$2,"",IF(MONTH([3]Feuil1!$K19)=10,[3]Feuil1!$K19,IF(OR(AND(MONTH([3]Feuil1!$K19)&lt;10,MONTH([3]Feuil1!$C19)&gt;=10),YEAR([3]Feuil1!$C19)&gt;[3]Feuil2!$A$2),DATE([3]Feuil2!$A$2,10,1),"") ))),"")</f>
        <v/>
      </c>
      <c r="L19" s="13" t="str">
        <f>IF(AND([3]Feuil1!$K19&lt;&gt;"",[3]Feuil1!$C19&lt;&gt;"",[3]Feuil1!$K19&lt;=[3]Feuil1!$C19,YEAR([3]Feuil1!$K19)&lt;=[3]Feuil2!$A$2,YEAR([3]Feuil1!$C19)&gt;=[3]Feuil2!$A$2),IF(YEAR([3]Feuil1!$K19)&lt;[3]Feuil2!$A$2,DATE([3]Feuil2!$A$2,11,1),IF(YEAR([3]Feuil1!$K19)&gt;[3]Feuil2!$A$2,"",IF(MONTH([3]Feuil1!$K19)=11,[3]Feuil1!$K19,IF(OR(AND(MONTH([3]Feuil1!$K19)&lt;11,MONTH([3]Feuil1!$C19)&gt;=11),YEAR([3]Feuil1!$C19)&gt;[3]Feuil2!$A$2),DATE([3]Feuil2!$A$2,11,1),"") ))),"")</f>
        <v/>
      </c>
      <c r="M19" s="14" t="str">
        <f>IF(AND([3]Feuil1!$K19&lt;&gt;"",[3]Feuil1!$C19&lt;&gt;"",[3]Feuil1!$K19&lt;=[3]Feuil1!$C19,YEAR([3]Feuil1!$K19)&lt;=[3]Feuil2!$A$2,YEAR([3]Feuil1!$C19)&gt;=[3]Feuil2!$A$2),IF(YEAR([3]Feuil1!$K19)&lt;[3]Feuil2!$A$2,DATE([3]Feuil2!$A$2,12,1),IF(YEAR([3]Feuil1!$K19)&gt;[3]Feuil2!$A$2,"",IF(MONTH([3]Feuil1!$K19)=12,[3]Feuil1!$K19,IF(OR(AND(MONTH([3]Feuil1!$K19)&lt;12,MONTH([3]Feuil1!$C19)&gt;=12),YEAR([3]Feuil1!$C19)&gt;[3]Feuil2!$A$2),DATE([3]Feuil2!$A$2,12,1),"") ))),"")</f>
        <v/>
      </c>
      <c r="N19" s="12" t="str">
        <f>IF(AND([3]Feuil1!$K19&lt;&gt;"",[3]Feuil1!$C19&lt;&gt;"",[3]Feuil1!$K19&lt;=[3]Feuil1!$C19,YEAR([3]Feuil1!$K19)&lt;=[3]Feuil2!$A$2,YEAR([3]Feuil1!$C19)&gt;=[3]Feuil2!$A$2),IF(YEAR([3]Feuil1!$C19)&gt;[3]Feuil2!$A$2,DATE([3]Feuil2!$A$2,1,31),IF(YEAR([3]Feuil1!$C19)&lt;[3]Feuil2!$A$2,"",IF(MONTH([3]Feuil1!$C19)=1,[3]Feuil1!$C19,IF(AND(MONTH([3]Feuil1!$C19)&gt;1,MONTH([3]Feuil1!$K19)&lt;=1),DATE([3]Feuil2!$A$2,1,31),"") ))),"")</f>
        <v/>
      </c>
      <c r="O19" s="13" t="str">
        <f>IF(AND([3]Feuil1!$K19&lt;&gt;"",[3]Feuil1!$C19&lt;&gt;"",[3]Feuil1!$K19&lt;=[3]Feuil1!$C19,YEAR([3]Feuil1!$K19)&lt;=[3]Feuil2!$A$2,YEAR([3]Feuil1!$C19)&gt;=[3]Feuil2!$A$2),IF(YEAR([3]Feuil1!$C19)&gt;[3]Feuil2!$A$2,IF((MOD([3]Feuil2!$A$2,4)&lt;&gt;0),DATE([3]Feuil2!$A$2,2,28),DATE([3]Feuil2!$A$2,2,29)),IF(YEAR([3]Feuil1!$C19)&lt;[3]Feuil2!$A$2,"",IF(MONTH([3]Feuil1!$C19)=2,[3]Feuil1!$C19,IF(AND(MONTH([3]Feuil1!$C19)&gt;2,MONTH([3]Feuil1!$K19)&lt;=2),IF((MOD([3]Feuil2!$A$2,4)&lt;&gt;0),DATE([3]Feuil2!$A$2,2,28),DATE([3]Feuil2!$A$2,2,29)),"") ))),"")</f>
        <v/>
      </c>
      <c r="P19" s="13" t="str">
        <f>IF(AND([3]Feuil1!$K19&lt;&gt;"",[3]Feuil1!$C19&lt;&gt;"",[3]Feuil1!$K19&lt;=[3]Feuil1!$C19,YEAR([3]Feuil1!$K19)&lt;=[3]Feuil2!$A$2,YEAR([3]Feuil1!$C19)&gt;=[3]Feuil2!$A$2),IF(YEAR([3]Feuil1!$C19)&gt;[3]Feuil2!$A$2,DATE([3]Feuil2!$A$2,3,31),IF(YEAR([3]Feuil1!$C19)&lt;[3]Feuil2!$A$2,"",IF(MONTH([3]Feuil1!$C19)=3,[3]Feuil1!$C19,IF(AND(MONTH([3]Feuil1!$C19)&gt;3,MONTH([3]Feuil1!$K19)&lt;=3),DATE([3]Feuil2!$A$2,3,31),"") ))),"")</f>
        <v/>
      </c>
      <c r="Q19" s="13">
        <f>IF(AND([3]Feuil1!$K19&lt;&gt;"",[3]Feuil1!$C19&lt;&gt;"",[3]Feuil1!$K19&lt;=[3]Feuil1!$C19,YEAR([3]Feuil1!$K19)&lt;=[3]Feuil2!$A$2,YEAR([3]Feuil1!$C19)&gt;=[3]Feuil2!$A$2),IF(YEAR([3]Feuil1!$C19)&gt;[3]Feuil2!$A$2,DATE([3]Feuil2!$A$2,4,30),IF(YEAR([3]Feuil1!$C19)&lt;[3]Feuil2!$A$2,"",IF(MONTH([3]Feuil1!$C19)=4,[3]Feuil1!$C19,IF(AND(MONTH([3]Feuil1!$C19)&gt;4,MONTH([3]Feuil1!$K19)&lt;=4),DATE([3]Feuil2!$A$2,4,30),"") ))),"")</f>
        <v>40298</v>
      </c>
      <c r="R19" s="13">
        <f>IF(AND([3]Feuil1!$K19&lt;&gt;"",[3]Feuil1!$C19&lt;&gt;"",[3]Feuil1!$K19&lt;=[3]Feuil1!$C19,YEAR([3]Feuil1!$K19)&lt;=[3]Feuil2!$A$2,YEAR([3]Feuil1!$C19)&gt;=[3]Feuil2!$A$2),IF(YEAR([3]Feuil1!$C19)&gt;[3]Feuil2!$A$2,DATE([3]Feuil2!$A$2,5,31),IF(YEAR([3]Feuil1!$C19)&lt;[3]Feuil2!$A$2,"",IF(MONTH([3]Feuil1!$C19)=5,[3]Feuil1!$C19,IF(AND(MONTH([3]Feuil1!$C19)&gt;5,MONTH([3]Feuil1!$K19)&lt;=5),DATE([3]Feuil2!$A$2,5,31),"") ))),"")</f>
        <v>40329</v>
      </c>
      <c r="S19" s="13">
        <f>IF(AND([3]Feuil1!$K19&lt;&gt;"",[3]Feuil1!$C19&lt;&gt;"",[3]Feuil1!$K19&lt;=[3]Feuil1!$C19,YEAR([3]Feuil1!$K19)&lt;=[3]Feuil2!$A$2,YEAR([3]Feuil1!$C19)&gt;=[3]Feuil2!$A$2),IF(YEAR([3]Feuil1!$C19)&gt;[3]Feuil2!$A$2,DATE([3]Feuil2!$A$2,6,30),IF(YEAR([3]Feuil1!$C19)&lt;[3]Feuil2!$A$2,"",IF(MONTH([3]Feuil1!$C19)=6,[3]Feuil1!$C19,IF(AND(MONTH([3]Feuil1!$C19)&gt;6,MONTH([3]Feuil1!$K19)&lt;=6),DATE([3]Feuil2!$A$2,6,30),"") ))),"")</f>
        <v>40352</v>
      </c>
      <c r="T19" s="13" t="str">
        <f>IF(AND([3]Feuil1!$K19&lt;&gt;"",[3]Feuil1!$C19&lt;&gt;"",[3]Feuil1!$K19&lt;=[3]Feuil1!$C19,YEAR([3]Feuil1!$K19)&lt;=[3]Feuil2!$A$2,YEAR([3]Feuil1!$C19)&gt;=[3]Feuil2!$A$2),IF(YEAR([3]Feuil1!$C19)&gt;[3]Feuil2!$A$2,DATE([3]Feuil2!$A$2,7,31),IF(YEAR([3]Feuil1!$C19)&lt;[3]Feuil2!$A$2,"",IF(MONTH([3]Feuil1!$C19)=7,[3]Feuil1!$C19,IF(AND(MONTH([3]Feuil1!$C19)&gt;7,MONTH([3]Feuil1!$K19)&lt;=7),DATE([3]Feuil2!$A$2,7,31),"") ))),"")</f>
        <v/>
      </c>
      <c r="U19" s="13" t="str">
        <f>IF(AND([3]Feuil1!$K19&lt;&gt;"",[3]Feuil1!$C19&lt;&gt;"",[3]Feuil1!$K19&lt;=[3]Feuil1!$C19,YEAR([3]Feuil1!$K19)&lt;=[3]Feuil2!$A$2,YEAR([3]Feuil1!$C19)&gt;=[3]Feuil2!$A$2),IF(YEAR([3]Feuil1!$C19)&gt;[3]Feuil2!$A$2,DATE([3]Feuil2!$A$2,8,31),IF(YEAR([3]Feuil1!$C19)&lt;[3]Feuil2!$A$2,"",IF(MONTH([3]Feuil1!$C19)=8,[3]Feuil1!$C19,IF(AND(MONTH([3]Feuil1!$C19)&gt;8,MONTH([3]Feuil1!$K19)&lt;=8),DATE([3]Feuil2!$A$2,8,31),"") ))),"")</f>
        <v/>
      </c>
      <c r="V19" s="13" t="str">
        <f>IF(AND([3]Feuil1!$K19&lt;&gt;"",[3]Feuil1!$C19&lt;&gt;"",[3]Feuil1!$K19&lt;=[3]Feuil1!$C19,YEAR([3]Feuil1!$K19)&lt;=[3]Feuil2!$A$2,YEAR([3]Feuil1!$C19)&gt;=[3]Feuil2!$A$2),IF(YEAR([3]Feuil1!$C19)&gt;[3]Feuil2!$A$2,DATE([3]Feuil2!$A$2,9,30),IF(YEAR([3]Feuil1!$C19)&lt;[3]Feuil2!$A$2,"",IF(MONTH([3]Feuil1!$C19)=9,[3]Feuil1!$C19,IF(AND(MONTH([3]Feuil1!$C19)&gt;9,MONTH([3]Feuil1!$K19)&lt;=9),DATE([3]Feuil2!$A$2,9,30),"") ))),"")</f>
        <v/>
      </c>
      <c r="W19" s="13" t="str">
        <f>IF(AND([3]Feuil1!$K19&lt;&gt;"",[3]Feuil1!$C19&lt;&gt;"",[3]Feuil1!$K19&lt;=[3]Feuil1!$C19,YEAR([3]Feuil1!$K19)&lt;=[3]Feuil2!$A$2,YEAR([3]Feuil1!$C19)&gt;=[3]Feuil2!$A$2),IF(YEAR([3]Feuil1!$C19)&gt;[3]Feuil2!$A$2,DATE([3]Feuil2!$A$2,10,31),IF(YEAR([3]Feuil1!$C19)&lt;[3]Feuil2!$A$2,"",IF(MONTH([3]Feuil1!$C19)=10,[3]Feuil1!$C19,IF(AND(MONTH([3]Feuil1!$C19)&gt;10,MONTH([3]Feuil1!$K19)&lt;=10),DATE([3]Feuil2!$A$2,10,31),"") ))),"")</f>
        <v/>
      </c>
      <c r="X19" s="13" t="str">
        <f>IF(AND([3]Feuil1!$K19&lt;&gt;"",[3]Feuil1!$C19&lt;&gt;"",[3]Feuil1!$K19&lt;=[3]Feuil1!$C19,YEAR([3]Feuil1!$K19)&lt;=[3]Feuil2!$A$2,YEAR([3]Feuil1!$C19)&gt;=[3]Feuil2!$A$2),IF(YEAR([3]Feuil1!$C19)&gt;[3]Feuil2!$A$2,DATE([3]Feuil2!$A$2,11,30),IF(YEAR([3]Feuil1!$C19)&lt;[3]Feuil2!$A$2,"",IF(MONTH([3]Feuil1!$C19)=11,[3]Feuil1!$C19,IF(AND(MONTH([3]Feuil1!$C19)&gt;11,MONTH([3]Feuil1!$K19)&lt;=11),DATE([3]Feuil2!$A$2,11,30),"") ))),"")</f>
        <v/>
      </c>
      <c r="Y19" s="14" t="str">
        <f>IF(AND([3]Feuil1!$K19&lt;&gt;"",[3]Feuil1!$C19&lt;&gt;"",[3]Feuil1!$K19&lt;=[3]Feuil1!$C19,YEAR([3]Feuil1!$K19)&lt;=[3]Feuil2!$A$2,YEAR([3]Feuil1!$C19)&gt;=[3]Feuil2!$A$2),IF(YEAR([3]Feuil1!$C19)&gt;[3]Feuil2!$A$2,DATE([3]Feuil2!$A$2,12,31),IF(YEAR([3]Feuil1!$C19)&lt;[3]Feuil2!$A$2,"",IF(MONTH([3]Feuil1!$C19)=12,[3]Feuil1!$C19,IF(AND(MONTH([3]Feuil1!$C19)&gt;12,MONTH([3]Feuil1!$K19)&lt;=12),DATE([3]Feuil2!$A$2,12,31),"") ))),"")</f>
        <v/>
      </c>
    </row>
    <row r="20" spans="1:25" ht="15" x14ac:dyDescent="0.2">
      <c r="A20" s="11">
        <f>[3]Feuil1!E20</f>
        <v>0</v>
      </c>
      <c r="B20" s="12" t="str">
        <f>IF(AND([3]Feuil1!$K20&lt;&gt;"",[3]Feuil1!$C20&lt;&gt;"",[3]Feuil1!$K20&lt;=[3]Feuil1!$C20,YEAR([3]Feuil1!$K20)&lt;=[3]Feuil2!$A$2,YEAR([3]Feuil1!$C20)&gt;=[3]Feuil2!$A$2),IF(YEAR([3]Feuil1!$K20)&lt;[3]Feuil2!$A$2,DATE([3]Feuil2!$A$2,1,1),IF(YEAR([3]Feuil1!$K20)&gt;[3]Feuil2!$A$2,"",IF(MONTH([3]Feuil1!$K20)=1,[3]Feuil1!$K20,IF(OR(AND(
      MONTH([3]Feuil1!$K20)&lt;1,
      MONTH([3]Feuil1!$C20)&gt;=1
     ),YEAR([3]Feuil1!$C20)&gt;[3]Feuil2!$A$2),DATE([3]Feuil2!$A$2,1,1),"") ))),"")</f>
        <v/>
      </c>
      <c r="C20" s="13" t="str">
        <f>IF(AND([3]Feuil1!$K20&lt;&gt;"",[3]Feuil1!$C20&lt;&gt;"",[3]Feuil1!$K20&lt;=[3]Feuil1!$C20,YEAR([3]Feuil1!$K20)&lt;=[3]Feuil2!$A$2,YEAR([3]Feuil1!$C20)&gt;=[3]Feuil2!$A$2),IF(YEAR([3]Feuil1!$K20)&lt;[3]Feuil2!$A$2,DATE([3]Feuil2!$A$2,2,1),IF(YEAR([3]Feuil1!$K20)&gt;[3]Feuil2!$A$2,"",IF(MONTH([3]Feuil1!$K20)=2,[3]Feuil1!$K20,IF(OR(AND(MONTH([3]Feuil1!$K20)&lt;2,MONTH([3]Feuil1!$C20)&gt;=2),YEAR([3]Feuil1!$C20)&gt;[3]Feuil2!$A$2),DATE([3]Feuil2!$A$2,2,1),"") ))),"")</f>
        <v/>
      </c>
      <c r="D20" s="13" t="str">
        <f>IF(AND([3]Feuil1!$K20&lt;&gt;"",[3]Feuil1!$C20&lt;&gt;"",[3]Feuil1!$K20&lt;=[3]Feuil1!$C20,YEAR([3]Feuil1!$K20)&lt;=[3]Feuil2!$A$2,YEAR([3]Feuil1!$C20)&gt;=[3]Feuil2!$A$2),IF(YEAR([3]Feuil1!$K20)&lt;[3]Feuil2!$A$2,DATE([3]Feuil2!$A$2,3,1),IF(YEAR([3]Feuil1!$K20)&gt;[3]Feuil2!$A$2,"",IF(MONTH([3]Feuil1!$K20)=3,[3]Feuil1!$K20,IF(OR(AND(MONTH([3]Feuil1!$K20)&lt;3,MONTH([3]Feuil1!$C20)&gt;=3),YEAR([3]Feuil1!$C20)&gt;[3]Feuil2!$A$2),DATE([3]Feuil2!$A$2,3,1),"") ))),"")</f>
        <v/>
      </c>
      <c r="E20" s="13" t="str">
        <f>IF(AND([3]Feuil1!$K20&lt;&gt;"",[3]Feuil1!$C20&lt;&gt;"",[3]Feuil1!$K20&lt;=[3]Feuil1!$C20,YEAR([3]Feuil1!$K20)&lt;=[3]Feuil2!$A$2,YEAR([3]Feuil1!$C20)&gt;=[3]Feuil2!$A$2),IF(YEAR([3]Feuil1!$K20)&lt;[3]Feuil2!$A$2,DATE([3]Feuil2!$A$2,4,1),IF(YEAR([3]Feuil1!$K20)&gt;[3]Feuil2!$A$2,"",IF(MONTH([3]Feuil1!$K20)=4,[3]Feuil1!$K20,IF(OR(AND(MONTH([3]Feuil1!$K20)&lt;4,MONTH([3]Feuil1!$C20)&gt;=4),YEAR([3]Feuil1!$C20)&gt;[3]Feuil2!$A$2),DATE([3]Feuil2!$A$2,4,1),"") ))),"")</f>
        <v/>
      </c>
      <c r="F20" s="13" t="str">
        <f>IF(AND([3]Feuil1!$K20&lt;&gt;"",[3]Feuil1!$C20&lt;&gt;"",[3]Feuil1!$K20&lt;=[3]Feuil1!$C20,YEAR([3]Feuil1!$K20)&lt;=[3]Feuil2!$A$2,YEAR([3]Feuil1!$C20)&gt;=[3]Feuil2!$A$2),IF(YEAR([3]Feuil1!$K20)&lt;[3]Feuil2!$A$2,DATE([3]Feuil2!$A$2,5,1),IF(YEAR([3]Feuil1!$K20)&gt;[3]Feuil2!$A$2,"",IF(MONTH([3]Feuil1!$K20)=5,[3]Feuil1!$K20,IF(OR(AND(MONTH([3]Feuil1!$K20)&lt;5,MONTH([3]Feuil1!$C20)&gt;=5),YEAR([3]Feuil1!$C20)&gt;[3]Feuil2!$A$2),DATE([3]Feuil2!$A$2,5,1),"") ))),"")</f>
        <v/>
      </c>
      <c r="G20" s="13" t="str">
        <f>IF(AND([3]Feuil1!$K20&lt;&gt;"",[3]Feuil1!$C20&lt;&gt;"",[3]Feuil1!$K20&lt;=[3]Feuil1!$C20,YEAR([3]Feuil1!$K20)&lt;=[3]Feuil2!$A$2,YEAR([3]Feuil1!$C20)&gt;=[3]Feuil2!$A$2),IF(YEAR([3]Feuil1!$K20)&lt;[3]Feuil2!$A$2,DATE([3]Feuil2!$A$2,6,1),IF(YEAR([3]Feuil1!$K20)&gt;[3]Feuil2!$A$2,"",IF(MONTH([3]Feuil1!$K20)=6,[3]Feuil1!$K20,IF(OR(AND(MONTH([3]Feuil1!$K20)&lt;6,MONTH([3]Feuil1!$C20)&gt;=6),YEAR([3]Feuil1!$C20)&gt;[3]Feuil2!$A$2),DATE([3]Feuil2!$A$2,6,1),"") ))),"")</f>
        <v/>
      </c>
      <c r="H20" s="13" t="str">
        <f>IF(AND([3]Feuil1!$K20&lt;&gt;"",[3]Feuil1!$C20&lt;&gt;"",[3]Feuil1!$K20&lt;=[3]Feuil1!$C20,YEAR([3]Feuil1!$K20)&lt;=[3]Feuil2!$A$2,YEAR([3]Feuil1!$C20)&gt;=[3]Feuil2!$A$2),IF(YEAR([3]Feuil1!$K20)&lt;[3]Feuil2!$A$2,DATE([3]Feuil2!$A$2,7,1),IF(YEAR([3]Feuil1!$K20)&gt;[3]Feuil2!$A$2,"",IF(MONTH([3]Feuil1!$K20)=7,[3]Feuil1!$K20,IF(OR(AND(MONTH([3]Feuil1!$K20)&lt;7,MONTH([3]Feuil1!$C20)&gt;=7),YEAR([3]Feuil1!$C20)&gt;[3]Feuil2!$A$2),DATE([3]Feuil2!$A$2,7,1),"") ))),"")</f>
        <v/>
      </c>
      <c r="I20" s="13" t="str">
        <f>IF(AND([3]Feuil1!$K20&lt;&gt;"",[3]Feuil1!$C20&lt;&gt;"",[3]Feuil1!$K20&lt;=[3]Feuil1!$C20,YEAR([3]Feuil1!$K20)&lt;=[3]Feuil2!$A$2,YEAR([3]Feuil1!$C20)&gt;=[3]Feuil2!$A$2),IF(YEAR([3]Feuil1!$K20)&lt;[3]Feuil2!$A$2,DATE([3]Feuil2!$A$2,8,1),IF(YEAR([3]Feuil1!$K20)&gt;[3]Feuil2!$A$2,"",IF(MONTH([3]Feuil1!$K20)=8,[3]Feuil1!$K20,IF(OR(AND(MONTH([3]Feuil1!$K20)&lt;8,MONTH([3]Feuil1!$C20)&gt;=8),YEAR([3]Feuil1!$C20)&gt;[3]Feuil2!$A$2),DATE([3]Feuil2!$A$2,8,1),"") ))),"")</f>
        <v/>
      </c>
      <c r="J20" s="13" t="str">
        <f>IF(AND([3]Feuil1!$K20&lt;&gt;"",[3]Feuil1!$C20&lt;&gt;"",[3]Feuil1!$K20&lt;=[3]Feuil1!$C20,YEAR([3]Feuil1!$K20)&lt;=[3]Feuil2!$A$2,YEAR([3]Feuil1!$C20)&gt;=[3]Feuil2!$A$2),IF(YEAR([3]Feuil1!$K20)&lt;[3]Feuil2!$A$2,DATE([3]Feuil2!$A$2,9,1),IF(YEAR([3]Feuil1!$K20)&gt;[3]Feuil2!$A$2,"",IF(MONTH([3]Feuil1!$K20)=9,[3]Feuil1!$K20,IF(OR(AND(MONTH([3]Feuil1!$K20)&lt;9,MONTH([3]Feuil1!$C20)&gt;=9),YEAR([3]Feuil1!$C20)&gt;[3]Feuil2!$A$2),DATE([3]Feuil2!$A$2,9,1),"") ))),"")</f>
        <v/>
      </c>
      <c r="K20" s="13" t="str">
        <f>IF(AND([3]Feuil1!$K20&lt;&gt;"",[3]Feuil1!$C20&lt;&gt;"",[3]Feuil1!$K20&lt;=[3]Feuil1!$C20,YEAR([3]Feuil1!$K20)&lt;=[3]Feuil2!$A$2,YEAR([3]Feuil1!$C20)&gt;=[3]Feuil2!$A$2),IF(YEAR([3]Feuil1!$K20)&lt;[3]Feuil2!$A$2,DATE([3]Feuil2!$A$2,10,1),IF(YEAR([3]Feuil1!$K20)&gt;[3]Feuil2!$A$2,"",IF(MONTH([3]Feuil1!$K20)=10,[3]Feuil1!$K20,IF(OR(AND(MONTH([3]Feuil1!$K20)&lt;10,MONTH([3]Feuil1!$C20)&gt;=10),YEAR([3]Feuil1!$C20)&gt;[3]Feuil2!$A$2),DATE([3]Feuil2!$A$2,10,1),"") ))),"")</f>
        <v/>
      </c>
      <c r="L20" s="13" t="str">
        <f>IF(AND([3]Feuil1!$K20&lt;&gt;"",[3]Feuil1!$C20&lt;&gt;"",[3]Feuil1!$K20&lt;=[3]Feuil1!$C20,YEAR([3]Feuil1!$K20)&lt;=[3]Feuil2!$A$2,YEAR([3]Feuil1!$C20)&gt;=[3]Feuil2!$A$2),IF(YEAR([3]Feuil1!$K20)&lt;[3]Feuil2!$A$2,DATE([3]Feuil2!$A$2,11,1),IF(YEAR([3]Feuil1!$K20)&gt;[3]Feuil2!$A$2,"",IF(MONTH([3]Feuil1!$K20)=11,[3]Feuil1!$K20,IF(OR(AND(MONTH([3]Feuil1!$K20)&lt;11,MONTH([3]Feuil1!$C20)&gt;=11),YEAR([3]Feuil1!$C20)&gt;[3]Feuil2!$A$2),DATE([3]Feuil2!$A$2,11,1),"") ))),"")</f>
        <v/>
      </c>
      <c r="M20" s="14" t="str">
        <f>IF(AND([3]Feuil1!$K20&lt;&gt;"",[3]Feuil1!$C20&lt;&gt;"",[3]Feuil1!$K20&lt;=[3]Feuil1!$C20,YEAR([3]Feuil1!$K20)&lt;=[3]Feuil2!$A$2,YEAR([3]Feuil1!$C20)&gt;=[3]Feuil2!$A$2),IF(YEAR([3]Feuil1!$K20)&lt;[3]Feuil2!$A$2,DATE([3]Feuil2!$A$2,12,1),IF(YEAR([3]Feuil1!$K20)&gt;[3]Feuil2!$A$2,"",IF(MONTH([3]Feuil1!$K20)=12,[3]Feuil1!$K20,IF(OR(AND(MONTH([3]Feuil1!$K20)&lt;12,MONTH([3]Feuil1!$C20)&gt;=12),YEAR([3]Feuil1!$C20)&gt;[3]Feuil2!$A$2),DATE([3]Feuil2!$A$2,12,1),"") ))),"")</f>
        <v/>
      </c>
      <c r="N20" s="12" t="str">
        <f>IF(AND([3]Feuil1!$K20&lt;&gt;"",[3]Feuil1!$C20&lt;&gt;"",[3]Feuil1!$K20&lt;=[3]Feuil1!$C20,YEAR([3]Feuil1!$K20)&lt;=[3]Feuil2!$A$2,YEAR([3]Feuil1!$C20)&gt;=[3]Feuil2!$A$2),IF(YEAR([3]Feuil1!$C20)&gt;[3]Feuil2!$A$2,DATE([3]Feuil2!$A$2,1,31),IF(YEAR([3]Feuil1!$C20)&lt;[3]Feuil2!$A$2,"",IF(MONTH([3]Feuil1!$C20)=1,[3]Feuil1!$C20,IF(AND(MONTH([3]Feuil1!$C20)&gt;1,MONTH([3]Feuil1!$K20)&lt;=1),DATE([3]Feuil2!$A$2,1,31),"") ))),"")</f>
        <v/>
      </c>
      <c r="O20" s="13" t="str">
        <f>IF(AND([3]Feuil1!$K20&lt;&gt;"",[3]Feuil1!$C20&lt;&gt;"",[3]Feuil1!$K20&lt;=[3]Feuil1!$C20,YEAR([3]Feuil1!$K20)&lt;=[3]Feuil2!$A$2,YEAR([3]Feuil1!$C20)&gt;=[3]Feuil2!$A$2),IF(YEAR([3]Feuil1!$C20)&gt;[3]Feuil2!$A$2,IF((MOD([3]Feuil2!$A$2,4)&lt;&gt;0),DATE([3]Feuil2!$A$2,2,28),DATE([3]Feuil2!$A$2,2,29)),IF(YEAR([3]Feuil1!$C20)&lt;[3]Feuil2!$A$2,"",IF(MONTH([3]Feuil1!$C20)=2,[3]Feuil1!$C20,IF(AND(MONTH([3]Feuil1!$C20)&gt;2,MONTH([3]Feuil1!$K20)&lt;=2),IF((MOD([3]Feuil2!$A$2,4)&lt;&gt;0),DATE([3]Feuil2!$A$2,2,28),DATE([3]Feuil2!$A$2,2,29)),"") ))),"")</f>
        <v/>
      </c>
      <c r="P20" s="13" t="str">
        <f>IF(AND([3]Feuil1!$K20&lt;&gt;"",[3]Feuil1!$C20&lt;&gt;"",[3]Feuil1!$K20&lt;=[3]Feuil1!$C20,YEAR([3]Feuil1!$K20)&lt;=[3]Feuil2!$A$2,YEAR([3]Feuil1!$C20)&gt;=[3]Feuil2!$A$2),IF(YEAR([3]Feuil1!$C20)&gt;[3]Feuil2!$A$2,DATE([3]Feuil2!$A$2,3,31),IF(YEAR([3]Feuil1!$C20)&lt;[3]Feuil2!$A$2,"",IF(MONTH([3]Feuil1!$C20)=3,[3]Feuil1!$C20,IF(AND(MONTH([3]Feuil1!$C20)&gt;3,MONTH([3]Feuil1!$K20)&lt;=3),DATE([3]Feuil2!$A$2,3,31),"") ))),"")</f>
        <v/>
      </c>
      <c r="Q20" s="13" t="str">
        <f>IF(AND([3]Feuil1!$K20&lt;&gt;"",[3]Feuil1!$C20&lt;&gt;"",[3]Feuil1!$K20&lt;=[3]Feuil1!$C20,YEAR([3]Feuil1!$K20)&lt;=[3]Feuil2!$A$2,YEAR([3]Feuil1!$C20)&gt;=[3]Feuil2!$A$2),IF(YEAR([3]Feuil1!$C20)&gt;[3]Feuil2!$A$2,DATE([3]Feuil2!$A$2,4,30),IF(YEAR([3]Feuil1!$C20)&lt;[3]Feuil2!$A$2,"",IF(MONTH([3]Feuil1!$C20)=4,[3]Feuil1!$C20,IF(AND(MONTH([3]Feuil1!$C20)&gt;4,MONTH([3]Feuil1!$K20)&lt;=4),DATE([3]Feuil2!$A$2,4,30),"") ))),"")</f>
        <v/>
      </c>
      <c r="R20" s="13" t="str">
        <f>IF(AND([3]Feuil1!$K20&lt;&gt;"",[3]Feuil1!$C20&lt;&gt;"",[3]Feuil1!$K20&lt;=[3]Feuil1!$C20,YEAR([3]Feuil1!$K20)&lt;=[3]Feuil2!$A$2,YEAR([3]Feuil1!$C20)&gt;=[3]Feuil2!$A$2),IF(YEAR([3]Feuil1!$C20)&gt;[3]Feuil2!$A$2,DATE([3]Feuil2!$A$2,5,31),IF(YEAR([3]Feuil1!$C20)&lt;[3]Feuil2!$A$2,"",IF(MONTH([3]Feuil1!$C20)=5,[3]Feuil1!$C20,IF(AND(MONTH([3]Feuil1!$C20)&gt;5,MONTH([3]Feuil1!$K20)&lt;=5),DATE([3]Feuil2!$A$2,5,31),"") ))),"")</f>
        <v/>
      </c>
      <c r="S20" s="13" t="str">
        <f>IF(AND([3]Feuil1!$K20&lt;&gt;"",[3]Feuil1!$C20&lt;&gt;"",[3]Feuil1!$K20&lt;=[3]Feuil1!$C20,YEAR([3]Feuil1!$K20)&lt;=[3]Feuil2!$A$2,YEAR([3]Feuil1!$C20)&gt;=[3]Feuil2!$A$2),IF(YEAR([3]Feuil1!$C20)&gt;[3]Feuil2!$A$2,DATE([3]Feuil2!$A$2,6,30),IF(YEAR([3]Feuil1!$C20)&lt;[3]Feuil2!$A$2,"",IF(MONTH([3]Feuil1!$C20)=6,[3]Feuil1!$C20,IF(AND(MONTH([3]Feuil1!$C20)&gt;6,MONTH([3]Feuil1!$K20)&lt;=6),DATE([3]Feuil2!$A$2,6,30),"") ))),"")</f>
        <v/>
      </c>
      <c r="T20" s="13" t="str">
        <f>IF(AND([3]Feuil1!$K20&lt;&gt;"",[3]Feuil1!$C20&lt;&gt;"",[3]Feuil1!$K20&lt;=[3]Feuil1!$C20,YEAR([3]Feuil1!$K20)&lt;=[3]Feuil2!$A$2,YEAR([3]Feuil1!$C20)&gt;=[3]Feuil2!$A$2),IF(YEAR([3]Feuil1!$C20)&gt;[3]Feuil2!$A$2,DATE([3]Feuil2!$A$2,7,31),IF(YEAR([3]Feuil1!$C20)&lt;[3]Feuil2!$A$2,"",IF(MONTH([3]Feuil1!$C20)=7,[3]Feuil1!$C20,IF(AND(MONTH([3]Feuil1!$C20)&gt;7,MONTH([3]Feuil1!$K20)&lt;=7),DATE([3]Feuil2!$A$2,7,31),"") ))),"")</f>
        <v/>
      </c>
      <c r="U20" s="13" t="str">
        <f>IF(AND([3]Feuil1!$K20&lt;&gt;"",[3]Feuil1!$C20&lt;&gt;"",[3]Feuil1!$K20&lt;=[3]Feuil1!$C20,YEAR([3]Feuil1!$K20)&lt;=[3]Feuil2!$A$2,YEAR([3]Feuil1!$C20)&gt;=[3]Feuil2!$A$2),IF(YEAR([3]Feuil1!$C20)&gt;[3]Feuil2!$A$2,DATE([3]Feuil2!$A$2,8,31),IF(YEAR([3]Feuil1!$C20)&lt;[3]Feuil2!$A$2,"",IF(MONTH([3]Feuil1!$C20)=8,[3]Feuil1!$C20,IF(AND(MONTH([3]Feuil1!$C20)&gt;8,MONTH([3]Feuil1!$K20)&lt;=8),DATE([3]Feuil2!$A$2,8,31),"") ))),"")</f>
        <v/>
      </c>
      <c r="V20" s="13" t="str">
        <f>IF(AND([3]Feuil1!$K20&lt;&gt;"",[3]Feuil1!$C20&lt;&gt;"",[3]Feuil1!$K20&lt;=[3]Feuil1!$C20,YEAR([3]Feuil1!$K20)&lt;=[3]Feuil2!$A$2,YEAR([3]Feuil1!$C20)&gt;=[3]Feuil2!$A$2),IF(YEAR([3]Feuil1!$C20)&gt;[3]Feuil2!$A$2,DATE([3]Feuil2!$A$2,9,30),IF(YEAR([3]Feuil1!$C20)&lt;[3]Feuil2!$A$2,"",IF(MONTH([3]Feuil1!$C20)=9,[3]Feuil1!$C20,IF(AND(MONTH([3]Feuil1!$C20)&gt;9,MONTH([3]Feuil1!$K20)&lt;=9),DATE([3]Feuil2!$A$2,9,30),"") ))),"")</f>
        <v/>
      </c>
      <c r="W20" s="13" t="str">
        <f>IF(AND([3]Feuil1!$K20&lt;&gt;"",[3]Feuil1!$C20&lt;&gt;"",[3]Feuil1!$K20&lt;=[3]Feuil1!$C20,YEAR([3]Feuil1!$K20)&lt;=[3]Feuil2!$A$2,YEAR([3]Feuil1!$C20)&gt;=[3]Feuil2!$A$2),IF(YEAR([3]Feuil1!$C20)&gt;[3]Feuil2!$A$2,DATE([3]Feuil2!$A$2,10,31),IF(YEAR([3]Feuil1!$C20)&lt;[3]Feuil2!$A$2,"",IF(MONTH([3]Feuil1!$C20)=10,[3]Feuil1!$C20,IF(AND(MONTH([3]Feuil1!$C20)&gt;10,MONTH([3]Feuil1!$K20)&lt;=10),DATE([3]Feuil2!$A$2,10,31),"") ))),"")</f>
        <v/>
      </c>
      <c r="X20" s="13" t="str">
        <f>IF(AND([3]Feuil1!$K20&lt;&gt;"",[3]Feuil1!$C20&lt;&gt;"",[3]Feuil1!$K20&lt;=[3]Feuil1!$C20,YEAR([3]Feuil1!$K20)&lt;=[3]Feuil2!$A$2,YEAR([3]Feuil1!$C20)&gt;=[3]Feuil2!$A$2),IF(YEAR([3]Feuil1!$C20)&gt;[3]Feuil2!$A$2,DATE([3]Feuil2!$A$2,11,30),IF(YEAR([3]Feuil1!$C20)&lt;[3]Feuil2!$A$2,"",IF(MONTH([3]Feuil1!$C20)=11,[3]Feuil1!$C20,IF(AND(MONTH([3]Feuil1!$C20)&gt;11,MONTH([3]Feuil1!$K20)&lt;=11),DATE([3]Feuil2!$A$2,11,30),"") ))),"")</f>
        <v/>
      </c>
      <c r="Y20" s="14" t="str">
        <f>IF(AND([3]Feuil1!$K20&lt;&gt;"",[3]Feuil1!$C20&lt;&gt;"",[3]Feuil1!$K20&lt;=[3]Feuil1!$C20,YEAR([3]Feuil1!$K20)&lt;=[3]Feuil2!$A$2,YEAR([3]Feuil1!$C20)&gt;=[3]Feuil2!$A$2),IF(YEAR([3]Feuil1!$C20)&gt;[3]Feuil2!$A$2,DATE([3]Feuil2!$A$2,12,31),IF(YEAR([3]Feuil1!$C20)&lt;[3]Feuil2!$A$2,"",IF(MONTH([3]Feuil1!$C20)=12,[3]Feuil1!$C20,IF(AND(MONTH([3]Feuil1!$C20)&gt;12,MONTH([3]Feuil1!$K20)&lt;=12),DATE([3]Feuil2!$A$2,12,31),"") ))),"")</f>
        <v/>
      </c>
    </row>
    <row r="21" spans="1:25" ht="15" x14ac:dyDescent="0.2">
      <c r="A21" s="11" t="str">
        <f>[3]Feuil1!E21</f>
        <v>Design</v>
      </c>
      <c r="B21" s="12" t="str">
        <f>IF(AND([3]Feuil1!$K21&lt;&gt;"",[3]Feuil1!$C21&lt;&gt;"",[3]Feuil1!$K21&lt;=[3]Feuil1!$C21,YEAR([3]Feuil1!$K21)&lt;=[3]Feuil2!$A$2,YEAR([3]Feuil1!$C21)&gt;=[3]Feuil2!$A$2),IF(YEAR([3]Feuil1!$K21)&lt;[3]Feuil2!$A$2,DATE([3]Feuil2!$A$2,1,1),IF(YEAR([3]Feuil1!$K21)&gt;[3]Feuil2!$A$2,"",IF(MONTH([3]Feuil1!$K21)=1,[3]Feuil1!$K21,IF(OR(AND(
      MONTH([3]Feuil1!$K21)&lt;1,
      MONTH([3]Feuil1!$C21)&gt;=1
     ),YEAR([3]Feuil1!$C21)&gt;[3]Feuil2!$A$2),DATE([3]Feuil2!$A$2,1,1),"") ))),"")</f>
        <v/>
      </c>
      <c r="C21" s="13" t="str">
        <f>IF(AND([3]Feuil1!$K21&lt;&gt;"",[3]Feuil1!$C21&lt;&gt;"",[3]Feuil1!$K21&lt;=[3]Feuil1!$C21,YEAR([3]Feuil1!$K21)&lt;=[3]Feuil2!$A$2,YEAR([3]Feuil1!$C21)&gt;=[3]Feuil2!$A$2),IF(YEAR([3]Feuil1!$K21)&lt;[3]Feuil2!$A$2,DATE([3]Feuil2!$A$2,2,1),IF(YEAR([3]Feuil1!$K21)&gt;[3]Feuil2!$A$2,"",IF(MONTH([3]Feuil1!$K21)=2,[3]Feuil1!$K21,IF(OR(AND(MONTH([3]Feuil1!$K21)&lt;2,MONTH([3]Feuil1!$C21)&gt;=2),YEAR([3]Feuil1!$C21)&gt;[3]Feuil2!$A$2),DATE([3]Feuil2!$A$2,2,1),"") ))),"")</f>
        <v/>
      </c>
      <c r="D21" s="13" t="str">
        <f>IF(AND([3]Feuil1!$K21&lt;&gt;"",[3]Feuil1!$C21&lt;&gt;"",[3]Feuil1!$K21&lt;=[3]Feuil1!$C21,YEAR([3]Feuil1!$K21)&lt;=[3]Feuil2!$A$2,YEAR([3]Feuil1!$C21)&gt;=[3]Feuil2!$A$2),IF(YEAR([3]Feuil1!$K21)&lt;[3]Feuil2!$A$2,DATE([3]Feuil2!$A$2,3,1),IF(YEAR([3]Feuil1!$K21)&gt;[3]Feuil2!$A$2,"",IF(MONTH([3]Feuil1!$K21)=3,[3]Feuil1!$K21,IF(OR(AND(MONTH([3]Feuil1!$K21)&lt;3,MONTH([3]Feuil1!$C21)&gt;=3),YEAR([3]Feuil1!$C21)&gt;[3]Feuil2!$A$2),DATE([3]Feuil2!$A$2,3,1),"") ))),"")</f>
        <v/>
      </c>
      <c r="E21" s="13" t="str">
        <f>IF(AND([3]Feuil1!$K21&lt;&gt;"",[3]Feuil1!$C21&lt;&gt;"",[3]Feuil1!$K21&lt;=[3]Feuil1!$C21,YEAR([3]Feuil1!$K21)&lt;=[3]Feuil2!$A$2,YEAR([3]Feuil1!$C21)&gt;=[3]Feuil2!$A$2),IF(YEAR([3]Feuil1!$K21)&lt;[3]Feuil2!$A$2,DATE([3]Feuil2!$A$2,4,1),IF(YEAR([3]Feuil1!$K21)&gt;[3]Feuil2!$A$2,"",IF(MONTH([3]Feuil1!$K21)=4,[3]Feuil1!$K21,IF(OR(AND(MONTH([3]Feuil1!$K21)&lt;4,MONTH([3]Feuil1!$C21)&gt;=4),YEAR([3]Feuil1!$C21)&gt;[3]Feuil2!$A$2),DATE([3]Feuil2!$A$2,4,1),"") ))),"")</f>
        <v/>
      </c>
      <c r="F21" s="13" t="str">
        <f>IF(AND([3]Feuil1!$K21&lt;&gt;"",[3]Feuil1!$C21&lt;&gt;"",[3]Feuil1!$K21&lt;=[3]Feuil1!$C21,YEAR([3]Feuil1!$K21)&lt;=[3]Feuil2!$A$2,YEAR([3]Feuil1!$C21)&gt;=[3]Feuil2!$A$2),IF(YEAR([3]Feuil1!$K21)&lt;[3]Feuil2!$A$2,DATE([3]Feuil2!$A$2,5,1),IF(YEAR([3]Feuil1!$K21)&gt;[3]Feuil2!$A$2,"",IF(MONTH([3]Feuil1!$K21)=5,[3]Feuil1!$K21,IF(OR(AND(MONTH([3]Feuil1!$K21)&lt;5,MONTH([3]Feuil1!$C21)&gt;=5),YEAR([3]Feuil1!$C21)&gt;[3]Feuil2!$A$2),DATE([3]Feuil2!$A$2,5,1),"") ))),"")</f>
        <v/>
      </c>
      <c r="G21" s="13" t="str">
        <f>IF(AND([3]Feuil1!$K21&lt;&gt;"",[3]Feuil1!$C21&lt;&gt;"",[3]Feuil1!$K21&lt;=[3]Feuil1!$C21,YEAR([3]Feuil1!$K21)&lt;=[3]Feuil2!$A$2,YEAR([3]Feuil1!$C21)&gt;=[3]Feuil2!$A$2),IF(YEAR([3]Feuil1!$K21)&lt;[3]Feuil2!$A$2,DATE([3]Feuil2!$A$2,6,1),IF(YEAR([3]Feuil1!$K21)&gt;[3]Feuil2!$A$2,"",IF(MONTH([3]Feuil1!$K21)=6,[3]Feuil1!$K21,IF(OR(AND(MONTH([3]Feuil1!$K21)&lt;6,MONTH([3]Feuil1!$C21)&gt;=6),YEAR([3]Feuil1!$C21)&gt;[3]Feuil2!$A$2),DATE([3]Feuil2!$A$2,6,1),"") ))),"")</f>
        <v/>
      </c>
      <c r="H21" s="13" t="str">
        <f>IF(AND([3]Feuil1!$K21&lt;&gt;"",[3]Feuil1!$C21&lt;&gt;"",[3]Feuil1!$K21&lt;=[3]Feuil1!$C21,YEAR([3]Feuil1!$K21)&lt;=[3]Feuil2!$A$2,YEAR([3]Feuil1!$C21)&gt;=[3]Feuil2!$A$2),IF(YEAR([3]Feuil1!$K21)&lt;[3]Feuil2!$A$2,DATE([3]Feuil2!$A$2,7,1),IF(YEAR([3]Feuil1!$K21)&gt;[3]Feuil2!$A$2,"",IF(MONTH([3]Feuil1!$K21)=7,[3]Feuil1!$K21,IF(OR(AND(MONTH([3]Feuil1!$K21)&lt;7,MONTH([3]Feuil1!$C21)&gt;=7),YEAR([3]Feuil1!$C21)&gt;[3]Feuil2!$A$2),DATE([3]Feuil2!$A$2,7,1),"") ))),"")</f>
        <v/>
      </c>
      <c r="I21" s="13" t="str">
        <f>IF(AND([3]Feuil1!$K21&lt;&gt;"",[3]Feuil1!$C21&lt;&gt;"",[3]Feuil1!$K21&lt;=[3]Feuil1!$C21,YEAR([3]Feuil1!$K21)&lt;=[3]Feuil2!$A$2,YEAR([3]Feuil1!$C21)&gt;=[3]Feuil2!$A$2),IF(YEAR([3]Feuil1!$K21)&lt;[3]Feuil2!$A$2,DATE([3]Feuil2!$A$2,8,1),IF(YEAR([3]Feuil1!$K21)&gt;[3]Feuil2!$A$2,"",IF(MONTH([3]Feuil1!$K21)=8,[3]Feuil1!$K21,IF(OR(AND(MONTH([3]Feuil1!$K21)&lt;8,MONTH([3]Feuil1!$C21)&gt;=8),YEAR([3]Feuil1!$C21)&gt;[3]Feuil2!$A$2),DATE([3]Feuil2!$A$2,8,1),"") ))),"")</f>
        <v/>
      </c>
      <c r="J21" s="13" t="str">
        <f>IF(AND([3]Feuil1!$K21&lt;&gt;"",[3]Feuil1!$C21&lt;&gt;"",[3]Feuil1!$K21&lt;=[3]Feuil1!$C21,YEAR([3]Feuil1!$K21)&lt;=[3]Feuil2!$A$2,YEAR([3]Feuil1!$C21)&gt;=[3]Feuil2!$A$2),IF(YEAR([3]Feuil1!$K21)&lt;[3]Feuil2!$A$2,DATE([3]Feuil2!$A$2,9,1),IF(YEAR([3]Feuil1!$K21)&gt;[3]Feuil2!$A$2,"",IF(MONTH([3]Feuil1!$K21)=9,[3]Feuil1!$K21,IF(OR(AND(MONTH([3]Feuil1!$K21)&lt;9,MONTH([3]Feuil1!$C21)&gt;=9),YEAR([3]Feuil1!$C21)&gt;[3]Feuil2!$A$2),DATE([3]Feuil2!$A$2,9,1),"") ))),"")</f>
        <v/>
      </c>
      <c r="K21" s="13" t="str">
        <f>IF(AND([3]Feuil1!$K21&lt;&gt;"",[3]Feuil1!$C21&lt;&gt;"",[3]Feuil1!$K21&lt;=[3]Feuil1!$C21,YEAR([3]Feuil1!$K21)&lt;=[3]Feuil2!$A$2,YEAR([3]Feuil1!$C21)&gt;=[3]Feuil2!$A$2),IF(YEAR([3]Feuil1!$K21)&lt;[3]Feuil2!$A$2,DATE([3]Feuil2!$A$2,10,1),IF(YEAR([3]Feuil1!$K21)&gt;[3]Feuil2!$A$2,"",IF(MONTH([3]Feuil1!$K21)=10,[3]Feuil1!$K21,IF(OR(AND(MONTH([3]Feuil1!$K21)&lt;10,MONTH([3]Feuil1!$C21)&gt;=10),YEAR([3]Feuil1!$C21)&gt;[3]Feuil2!$A$2),DATE([3]Feuil2!$A$2,10,1),"") ))),"")</f>
        <v/>
      </c>
      <c r="L21" s="13" t="str">
        <f>IF(AND([3]Feuil1!$K21&lt;&gt;"",[3]Feuil1!$C21&lt;&gt;"",[3]Feuil1!$K21&lt;=[3]Feuil1!$C21,YEAR([3]Feuil1!$K21)&lt;=[3]Feuil2!$A$2,YEAR([3]Feuil1!$C21)&gt;=[3]Feuil2!$A$2),IF(YEAR([3]Feuil1!$K21)&lt;[3]Feuil2!$A$2,DATE([3]Feuil2!$A$2,11,1),IF(YEAR([3]Feuil1!$K21)&gt;[3]Feuil2!$A$2,"",IF(MONTH([3]Feuil1!$K21)=11,[3]Feuil1!$K21,IF(OR(AND(MONTH([3]Feuil1!$K21)&lt;11,MONTH([3]Feuil1!$C21)&gt;=11),YEAR([3]Feuil1!$C21)&gt;[3]Feuil2!$A$2),DATE([3]Feuil2!$A$2,11,1),"") ))),"")</f>
        <v/>
      </c>
      <c r="M21" s="14" t="str">
        <f>IF(AND([3]Feuil1!$K21&lt;&gt;"",[3]Feuil1!$C21&lt;&gt;"",[3]Feuil1!$K21&lt;=[3]Feuil1!$C21,YEAR([3]Feuil1!$K21)&lt;=[3]Feuil2!$A$2,YEAR([3]Feuil1!$C21)&gt;=[3]Feuil2!$A$2),IF(YEAR([3]Feuil1!$K21)&lt;[3]Feuil2!$A$2,DATE([3]Feuil2!$A$2,12,1),IF(YEAR([3]Feuil1!$K21)&gt;[3]Feuil2!$A$2,"",IF(MONTH([3]Feuil1!$K21)=12,[3]Feuil1!$K21,IF(OR(AND(MONTH([3]Feuil1!$K21)&lt;12,MONTH([3]Feuil1!$C21)&gt;=12),YEAR([3]Feuil1!$C21)&gt;[3]Feuil2!$A$2),DATE([3]Feuil2!$A$2,12,1),"") ))),"")</f>
        <v/>
      </c>
      <c r="N21" s="12" t="str">
        <f>IF(AND([3]Feuil1!$K21&lt;&gt;"",[3]Feuil1!$C21&lt;&gt;"",[3]Feuil1!$K21&lt;=[3]Feuil1!$C21,YEAR([3]Feuil1!$K21)&lt;=[3]Feuil2!$A$2,YEAR([3]Feuil1!$C21)&gt;=[3]Feuil2!$A$2),IF(YEAR([3]Feuil1!$C21)&gt;[3]Feuil2!$A$2,DATE([3]Feuil2!$A$2,1,31),IF(YEAR([3]Feuil1!$C21)&lt;[3]Feuil2!$A$2,"",IF(MONTH([3]Feuil1!$C21)=1,[3]Feuil1!$C21,IF(AND(MONTH([3]Feuil1!$C21)&gt;1,MONTH([3]Feuil1!$K21)&lt;=1),DATE([3]Feuil2!$A$2,1,31),"") ))),"")</f>
        <v/>
      </c>
      <c r="O21" s="13" t="str">
        <f>IF(AND([3]Feuil1!$K21&lt;&gt;"",[3]Feuil1!$C21&lt;&gt;"",[3]Feuil1!$K21&lt;=[3]Feuil1!$C21,YEAR([3]Feuil1!$K21)&lt;=[3]Feuil2!$A$2,YEAR([3]Feuil1!$C21)&gt;=[3]Feuil2!$A$2),IF(YEAR([3]Feuil1!$C21)&gt;[3]Feuil2!$A$2,IF((MOD([3]Feuil2!$A$2,4)&lt;&gt;0),DATE([3]Feuil2!$A$2,2,28),DATE([3]Feuil2!$A$2,2,29)),IF(YEAR([3]Feuil1!$C21)&lt;[3]Feuil2!$A$2,"",IF(MONTH([3]Feuil1!$C21)=2,[3]Feuil1!$C21,IF(AND(MONTH([3]Feuil1!$C21)&gt;2,MONTH([3]Feuil1!$K21)&lt;=2),IF((MOD([3]Feuil2!$A$2,4)&lt;&gt;0),DATE([3]Feuil2!$A$2,2,28),DATE([3]Feuil2!$A$2,2,29)),"") ))),"")</f>
        <v/>
      </c>
      <c r="P21" s="13" t="str">
        <f>IF(AND([3]Feuil1!$K21&lt;&gt;"",[3]Feuil1!$C21&lt;&gt;"",[3]Feuil1!$K21&lt;=[3]Feuil1!$C21,YEAR([3]Feuil1!$K21)&lt;=[3]Feuil2!$A$2,YEAR([3]Feuil1!$C21)&gt;=[3]Feuil2!$A$2),IF(YEAR([3]Feuil1!$C21)&gt;[3]Feuil2!$A$2,DATE([3]Feuil2!$A$2,3,31),IF(YEAR([3]Feuil1!$C21)&lt;[3]Feuil2!$A$2,"",IF(MONTH([3]Feuil1!$C21)=3,[3]Feuil1!$C21,IF(AND(MONTH([3]Feuil1!$C21)&gt;3,MONTH([3]Feuil1!$K21)&lt;=3),DATE([3]Feuil2!$A$2,3,31),"") ))),"")</f>
        <v/>
      </c>
      <c r="Q21" s="13" t="str">
        <f>IF(AND([3]Feuil1!$K21&lt;&gt;"",[3]Feuil1!$C21&lt;&gt;"",[3]Feuil1!$K21&lt;=[3]Feuil1!$C21,YEAR([3]Feuil1!$K21)&lt;=[3]Feuil2!$A$2,YEAR([3]Feuil1!$C21)&gt;=[3]Feuil2!$A$2),IF(YEAR([3]Feuil1!$C21)&gt;[3]Feuil2!$A$2,DATE([3]Feuil2!$A$2,4,30),IF(YEAR([3]Feuil1!$C21)&lt;[3]Feuil2!$A$2,"",IF(MONTH([3]Feuil1!$C21)=4,[3]Feuil1!$C21,IF(AND(MONTH([3]Feuil1!$C21)&gt;4,MONTH([3]Feuil1!$K21)&lt;=4),DATE([3]Feuil2!$A$2,4,30),"") ))),"")</f>
        <v/>
      </c>
      <c r="R21" s="13" t="str">
        <f>IF(AND([3]Feuil1!$K21&lt;&gt;"",[3]Feuil1!$C21&lt;&gt;"",[3]Feuil1!$K21&lt;=[3]Feuil1!$C21,YEAR([3]Feuil1!$K21)&lt;=[3]Feuil2!$A$2,YEAR([3]Feuil1!$C21)&gt;=[3]Feuil2!$A$2),IF(YEAR([3]Feuil1!$C21)&gt;[3]Feuil2!$A$2,DATE([3]Feuil2!$A$2,5,31),IF(YEAR([3]Feuil1!$C21)&lt;[3]Feuil2!$A$2,"",IF(MONTH([3]Feuil1!$C21)=5,[3]Feuil1!$C21,IF(AND(MONTH([3]Feuil1!$C21)&gt;5,MONTH([3]Feuil1!$K21)&lt;=5),DATE([3]Feuil2!$A$2,5,31),"") ))),"")</f>
        <v/>
      </c>
      <c r="S21" s="13" t="str">
        <f>IF(AND([3]Feuil1!$K21&lt;&gt;"",[3]Feuil1!$C21&lt;&gt;"",[3]Feuil1!$K21&lt;=[3]Feuil1!$C21,YEAR([3]Feuil1!$K21)&lt;=[3]Feuil2!$A$2,YEAR([3]Feuil1!$C21)&gt;=[3]Feuil2!$A$2),IF(YEAR([3]Feuil1!$C21)&gt;[3]Feuil2!$A$2,DATE([3]Feuil2!$A$2,6,30),IF(YEAR([3]Feuil1!$C21)&lt;[3]Feuil2!$A$2,"",IF(MONTH([3]Feuil1!$C21)=6,[3]Feuil1!$C21,IF(AND(MONTH([3]Feuil1!$C21)&gt;6,MONTH([3]Feuil1!$K21)&lt;=6),DATE([3]Feuil2!$A$2,6,30),"") ))),"")</f>
        <v/>
      </c>
      <c r="T21" s="13" t="str">
        <f>IF(AND([3]Feuil1!$K21&lt;&gt;"",[3]Feuil1!$C21&lt;&gt;"",[3]Feuil1!$K21&lt;=[3]Feuil1!$C21,YEAR([3]Feuil1!$K21)&lt;=[3]Feuil2!$A$2,YEAR([3]Feuil1!$C21)&gt;=[3]Feuil2!$A$2),IF(YEAR([3]Feuil1!$C21)&gt;[3]Feuil2!$A$2,DATE([3]Feuil2!$A$2,7,31),IF(YEAR([3]Feuil1!$C21)&lt;[3]Feuil2!$A$2,"",IF(MONTH([3]Feuil1!$C21)=7,[3]Feuil1!$C21,IF(AND(MONTH([3]Feuil1!$C21)&gt;7,MONTH([3]Feuil1!$K21)&lt;=7),DATE([3]Feuil2!$A$2,7,31),"") ))),"")</f>
        <v/>
      </c>
      <c r="U21" s="13" t="str">
        <f>IF(AND([3]Feuil1!$K21&lt;&gt;"",[3]Feuil1!$C21&lt;&gt;"",[3]Feuil1!$K21&lt;=[3]Feuil1!$C21,YEAR([3]Feuil1!$K21)&lt;=[3]Feuil2!$A$2,YEAR([3]Feuil1!$C21)&gt;=[3]Feuil2!$A$2),IF(YEAR([3]Feuil1!$C21)&gt;[3]Feuil2!$A$2,DATE([3]Feuil2!$A$2,8,31),IF(YEAR([3]Feuil1!$C21)&lt;[3]Feuil2!$A$2,"",IF(MONTH([3]Feuil1!$C21)=8,[3]Feuil1!$C21,IF(AND(MONTH([3]Feuil1!$C21)&gt;8,MONTH([3]Feuil1!$K21)&lt;=8),DATE([3]Feuil2!$A$2,8,31),"") ))),"")</f>
        <v/>
      </c>
      <c r="V21" s="13" t="str">
        <f>IF(AND([3]Feuil1!$K21&lt;&gt;"",[3]Feuil1!$C21&lt;&gt;"",[3]Feuil1!$K21&lt;=[3]Feuil1!$C21,YEAR([3]Feuil1!$K21)&lt;=[3]Feuil2!$A$2,YEAR([3]Feuil1!$C21)&gt;=[3]Feuil2!$A$2),IF(YEAR([3]Feuil1!$C21)&gt;[3]Feuil2!$A$2,DATE([3]Feuil2!$A$2,9,30),IF(YEAR([3]Feuil1!$C21)&lt;[3]Feuil2!$A$2,"",IF(MONTH([3]Feuil1!$C21)=9,[3]Feuil1!$C21,IF(AND(MONTH([3]Feuil1!$C21)&gt;9,MONTH([3]Feuil1!$K21)&lt;=9),DATE([3]Feuil2!$A$2,9,30),"") ))),"")</f>
        <v/>
      </c>
      <c r="W21" s="13" t="str">
        <f>IF(AND([3]Feuil1!$K21&lt;&gt;"",[3]Feuil1!$C21&lt;&gt;"",[3]Feuil1!$K21&lt;=[3]Feuil1!$C21,YEAR([3]Feuil1!$K21)&lt;=[3]Feuil2!$A$2,YEAR([3]Feuil1!$C21)&gt;=[3]Feuil2!$A$2),IF(YEAR([3]Feuil1!$C21)&gt;[3]Feuil2!$A$2,DATE([3]Feuil2!$A$2,10,31),IF(YEAR([3]Feuil1!$C21)&lt;[3]Feuil2!$A$2,"",IF(MONTH([3]Feuil1!$C21)=10,[3]Feuil1!$C21,IF(AND(MONTH([3]Feuil1!$C21)&gt;10,MONTH([3]Feuil1!$K21)&lt;=10),DATE([3]Feuil2!$A$2,10,31),"") ))),"")</f>
        <v/>
      </c>
      <c r="X21" s="13" t="str">
        <f>IF(AND([3]Feuil1!$K21&lt;&gt;"",[3]Feuil1!$C21&lt;&gt;"",[3]Feuil1!$K21&lt;=[3]Feuil1!$C21,YEAR([3]Feuil1!$K21)&lt;=[3]Feuil2!$A$2,YEAR([3]Feuil1!$C21)&gt;=[3]Feuil2!$A$2),IF(YEAR([3]Feuil1!$C21)&gt;[3]Feuil2!$A$2,DATE([3]Feuil2!$A$2,11,30),IF(YEAR([3]Feuil1!$C21)&lt;[3]Feuil2!$A$2,"",IF(MONTH([3]Feuil1!$C21)=11,[3]Feuil1!$C21,IF(AND(MONTH([3]Feuil1!$C21)&gt;11,MONTH([3]Feuil1!$K21)&lt;=11),DATE([3]Feuil2!$A$2,11,30),"") ))),"")</f>
        <v/>
      </c>
      <c r="Y21" s="14" t="str">
        <f>IF(AND([3]Feuil1!$K21&lt;&gt;"",[3]Feuil1!$C21&lt;&gt;"",[3]Feuil1!$K21&lt;=[3]Feuil1!$C21,YEAR([3]Feuil1!$K21)&lt;=[3]Feuil2!$A$2,YEAR([3]Feuil1!$C21)&gt;=[3]Feuil2!$A$2),IF(YEAR([3]Feuil1!$C21)&gt;[3]Feuil2!$A$2,DATE([3]Feuil2!$A$2,12,31),IF(YEAR([3]Feuil1!$C21)&lt;[3]Feuil2!$A$2,"",IF(MONTH([3]Feuil1!$C21)=12,[3]Feuil1!$C21,IF(AND(MONTH([3]Feuil1!$C21)&gt;12,MONTH([3]Feuil1!$K21)&lt;=12),DATE([3]Feuil2!$A$2,12,31),"") ))),"")</f>
        <v/>
      </c>
    </row>
    <row r="22" spans="1:25" ht="15" x14ac:dyDescent="0.2">
      <c r="A22" s="11" t="str">
        <f>[3]Feuil1!E22</f>
        <v>Design</v>
      </c>
      <c r="B22" s="12" t="str">
        <f>IF(AND([3]Feuil1!$K22&lt;&gt;"",[3]Feuil1!$C22&lt;&gt;"",[3]Feuil1!$K22&lt;=[3]Feuil1!$C22,YEAR([3]Feuil1!$K22)&lt;=[3]Feuil2!$A$2,YEAR([3]Feuil1!$C22)&gt;=[3]Feuil2!$A$2),IF(YEAR([3]Feuil1!$K22)&lt;[3]Feuil2!$A$2,DATE([3]Feuil2!$A$2,1,1),IF(YEAR([3]Feuil1!$K22)&gt;[3]Feuil2!$A$2,"",IF(MONTH([3]Feuil1!$K22)=1,[3]Feuil1!$K22,IF(OR(AND(
      MONTH([3]Feuil1!$K22)&lt;1,
      MONTH([3]Feuil1!$C22)&gt;=1
     ),YEAR([3]Feuil1!$C22)&gt;[3]Feuil2!$A$2),DATE([3]Feuil2!$A$2,1,1),"") ))),"")</f>
        <v/>
      </c>
      <c r="C22" s="13" t="str">
        <f>IF(AND([3]Feuil1!$K22&lt;&gt;"",[3]Feuil1!$C22&lt;&gt;"",[3]Feuil1!$K22&lt;=[3]Feuil1!$C22,YEAR([3]Feuil1!$K22)&lt;=[3]Feuil2!$A$2,YEAR([3]Feuil1!$C22)&gt;=[3]Feuil2!$A$2),IF(YEAR([3]Feuil1!$K22)&lt;[3]Feuil2!$A$2,DATE([3]Feuil2!$A$2,2,1),IF(YEAR([3]Feuil1!$K22)&gt;[3]Feuil2!$A$2,"",IF(MONTH([3]Feuil1!$K22)=2,[3]Feuil1!$K22,IF(OR(AND(MONTH([3]Feuil1!$K22)&lt;2,MONTH([3]Feuil1!$C22)&gt;=2),YEAR([3]Feuil1!$C22)&gt;[3]Feuil2!$A$2),DATE([3]Feuil2!$A$2,2,1),"") ))),"")</f>
        <v/>
      </c>
      <c r="D22" s="13" t="str">
        <f>IF(AND([3]Feuil1!$K22&lt;&gt;"",[3]Feuil1!$C22&lt;&gt;"",[3]Feuil1!$K22&lt;=[3]Feuil1!$C22,YEAR([3]Feuil1!$K22)&lt;=[3]Feuil2!$A$2,YEAR([3]Feuil1!$C22)&gt;=[3]Feuil2!$A$2),IF(YEAR([3]Feuil1!$K22)&lt;[3]Feuil2!$A$2,DATE([3]Feuil2!$A$2,3,1),IF(YEAR([3]Feuil1!$K22)&gt;[3]Feuil2!$A$2,"",IF(MONTH([3]Feuil1!$K22)=3,[3]Feuil1!$K22,IF(OR(AND(MONTH([3]Feuil1!$K22)&lt;3,MONTH([3]Feuil1!$C22)&gt;=3),YEAR([3]Feuil1!$C22)&gt;[3]Feuil2!$A$2),DATE([3]Feuil2!$A$2,3,1),"") ))),"")</f>
        <v/>
      </c>
      <c r="E22" s="13" t="str">
        <f>IF(AND([3]Feuil1!$K22&lt;&gt;"",[3]Feuil1!$C22&lt;&gt;"",[3]Feuil1!$K22&lt;=[3]Feuil1!$C22,YEAR([3]Feuil1!$K22)&lt;=[3]Feuil2!$A$2,YEAR([3]Feuil1!$C22)&gt;=[3]Feuil2!$A$2),IF(YEAR([3]Feuil1!$K22)&lt;[3]Feuil2!$A$2,DATE([3]Feuil2!$A$2,4,1),IF(YEAR([3]Feuil1!$K22)&gt;[3]Feuil2!$A$2,"",IF(MONTH([3]Feuil1!$K22)=4,[3]Feuil1!$K22,IF(OR(AND(MONTH([3]Feuil1!$K22)&lt;4,MONTH([3]Feuil1!$C22)&gt;=4),YEAR([3]Feuil1!$C22)&gt;[3]Feuil2!$A$2),DATE([3]Feuil2!$A$2,4,1),"") ))),"")</f>
        <v/>
      </c>
      <c r="F22" s="13" t="str">
        <f>IF(AND([3]Feuil1!$K22&lt;&gt;"",[3]Feuil1!$C22&lt;&gt;"",[3]Feuil1!$K22&lt;=[3]Feuil1!$C22,YEAR([3]Feuil1!$K22)&lt;=[3]Feuil2!$A$2,YEAR([3]Feuil1!$C22)&gt;=[3]Feuil2!$A$2),IF(YEAR([3]Feuil1!$K22)&lt;[3]Feuil2!$A$2,DATE([3]Feuil2!$A$2,5,1),IF(YEAR([3]Feuil1!$K22)&gt;[3]Feuil2!$A$2,"",IF(MONTH([3]Feuil1!$K22)=5,[3]Feuil1!$K22,IF(OR(AND(MONTH([3]Feuil1!$K22)&lt;5,MONTH([3]Feuil1!$C22)&gt;=5),YEAR([3]Feuil1!$C22)&gt;[3]Feuil2!$A$2),DATE([3]Feuil2!$A$2,5,1),"") ))),"")</f>
        <v/>
      </c>
      <c r="G22" s="13" t="str">
        <f>IF(AND([3]Feuil1!$K22&lt;&gt;"",[3]Feuil1!$C22&lt;&gt;"",[3]Feuil1!$K22&lt;=[3]Feuil1!$C22,YEAR([3]Feuil1!$K22)&lt;=[3]Feuil2!$A$2,YEAR([3]Feuil1!$C22)&gt;=[3]Feuil2!$A$2),IF(YEAR([3]Feuil1!$K22)&lt;[3]Feuil2!$A$2,DATE([3]Feuil2!$A$2,6,1),IF(YEAR([3]Feuil1!$K22)&gt;[3]Feuil2!$A$2,"",IF(MONTH([3]Feuil1!$K22)=6,[3]Feuil1!$K22,IF(OR(AND(MONTH([3]Feuil1!$K22)&lt;6,MONTH([3]Feuil1!$C22)&gt;=6),YEAR([3]Feuil1!$C22)&gt;[3]Feuil2!$A$2),DATE([3]Feuil2!$A$2,6,1),"") ))),"")</f>
        <v/>
      </c>
      <c r="H22" s="13" t="str">
        <f>IF(AND([3]Feuil1!$K22&lt;&gt;"",[3]Feuil1!$C22&lt;&gt;"",[3]Feuil1!$K22&lt;=[3]Feuil1!$C22,YEAR([3]Feuil1!$K22)&lt;=[3]Feuil2!$A$2,YEAR([3]Feuil1!$C22)&gt;=[3]Feuil2!$A$2),IF(YEAR([3]Feuil1!$K22)&lt;[3]Feuil2!$A$2,DATE([3]Feuil2!$A$2,7,1),IF(YEAR([3]Feuil1!$K22)&gt;[3]Feuil2!$A$2,"",IF(MONTH([3]Feuil1!$K22)=7,[3]Feuil1!$K22,IF(OR(AND(MONTH([3]Feuil1!$K22)&lt;7,MONTH([3]Feuil1!$C22)&gt;=7),YEAR([3]Feuil1!$C22)&gt;[3]Feuil2!$A$2),DATE([3]Feuil2!$A$2,7,1),"") ))),"")</f>
        <v/>
      </c>
      <c r="I22" s="13" t="str">
        <f>IF(AND([3]Feuil1!$K22&lt;&gt;"",[3]Feuil1!$C22&lt;&gt;"",[3]Feuil1!$K22&lt;=[3]Feuil1!$C22,YEAR([3]Feuil1!$K22)&lt;=[3]Feuil2!$A$2,YEAR([3]Feuil1!$C22)&gt;=[3]Feuil2!$A$2),IF(YEAR([3]Feuil1!$K22)&lt;[3]Feuil2!$A$2,DATE([3]Feuil2!$A$2,8,1),IF(YEAR([3]Feuil1!$K22)&gt;[3]Feuil2!$A$2,"",IF(MONTH([3]Feuil1!$K22)=8,[3]Feuil1!$K22,IF(OR(AND(MONTH([3]Feuil1!$K22)&lt;8,MONTH([3]Feuil1!$C22)&gt;=8),YEAR([3]Feuil1!$C22)&gt;[3]Feuil2!$A$2),DATE([3]Feuil2!$A$2,8,1),"") ))),"")</f>
        <v/>
      </c>
      <c r="J22" s="13" t="str">
        <f>IF(AND([3]Feuil1!$K22&lt;&gt;"",[3]Feuil1!$C22&lt;&gt;"",[3]Feuil1!$K22&lt;=[3]Feuil1!$C22,YEAR([3]Feuil1!$K22)&lt;=[3]Feuil2!$A$2,YEAR([3]Feuil1!$C22)&gt;=[3]Feuil2!$A$2),IF(YEAR([3]Feuil1!$K22)&lt;[3]Feuil2!$A$2,DATE([3]Feuil2!$A$2,9,1),IF(YEAR([3]Feuil1!$K22)&gt;[3]Feuil2!$A$2,"",IF(MONTH([3]Feuil1!$K22)=9,[3]Feuil1!$K22,IF(OR(AND(MONTH([3]Feuil1!$K22)&lt;9,MONTH([3]Feuil1!$C22)&gt;=9),YEAR([3]Feuil1!$C22)&gt;[3]Feuil2!$A$2),DATE([3]Feuil2!$A$2,9,1),"") ))),"")</f>
        <v/>
      </c>
      <c r="K22" s="13" t="str">
        <f>IF(AND([3]Feuil1!$K22&lt;&gt;"",[3]Feuil1!$C22&lt;&gt;"",[3]Feuil1!$K22&lt;=[3]Feuil1!$C22,YEAR([3]Feuil1!$K22)&lt;=[3]Feuil2!$A$2,YEAR([3]Feuil1!$C22)&gt;=[3]Feuil2!$A$2),IF(YEAR([3]Feuil1!$K22)&lt;[3]Feuil2!$A$2,DATE([3]Feuil2!$A$2,10,1),IF(YEAR([3]Feuil1!$K22)&gt;[3]Feuil2!$A$2,"",IF(MONTH([3]Feuil1!$K22)=10,[3]Feuil1!$K22,IF(OR(AND(MONTH([3]Feuil1!$K22)&lt;10,MONTH([3]Feuil1!$C22)&gt;=10),YEAR([3]Feuil1!$C22)&gt;[3]Feuil2!$A$2),DATE([3]Feuil2!$A$2,10,1),"") ))),"")</f>
        <v/>
      </c>
      <c r="L22" s="13" t="str">
        <f>IF(AND([3]Feuil1!$K22&lt;&gt;"",[3]Feuil1!$C22&lt;&gt;"",[3]Feuil1!$K22&lt;=[3]Feuil1!$C22,YEAR([3]Feuil1!$K22)&lt;=[3]Feuil2!$A$2,YEAR([3]Feuil1!$C22)&gt;=[3]Feuil2!$A$2),IF(YEAR([3]Feuil1!$K22)&lt;[3]Feuil2!$A$2,DATE([3]Feuil2!$A$2,11,1),IF(YEAR([3]Feuil1!$K22)&gt;[3]Feuil2!$A$2,"",IF(MONTH([3]Feuil1!$K22)=11,[3]Feuil1!$K22,IF(OR(AND(MONTH([3]Feuil1!$K22)&lt;11,MONTH([3]Feuil1!$C22)&gt;=11),YEAR([3]Feuil1!$C22)&gt;[3]Feuil2!$A$2),DATE([3]Feuil2!$A$2,11,1),"") ))),"")</f>
        <v/>
      </c>
      <c r="M22" s="14" t="str">
        <f>IF(AND([3]Feuil1!$K22&lt;&gt;"",[3]Feuil1!$C22&lt;&gt;"",[3]Feuil1!$K22&lt;=[3]Feuil1!$C22,YEAR([3]Feuil1!$K22)&lt;=[3]Feuil2!$A$2,YEAR([3]Feuil1!$C22)&gt;=[3]Feuil2!$A$2),IF(YEAR([3]Feuil1!$K22)&lt;[3]Feuil2!$A$2,DATE([3]Feuil2!$A$2,12,1),IF(YEAR([3]Feuil1!$K22)&gt;[3]Feuil2!$A$2,"",IF(MONTH([3]Feuil1!$K22)=12,[3]Feuil1!$K22,IF(OR(AND(MONTH([3]Feuil1!$K22)&lt;12,MONTH([3]Feuil1!$C22)&gt;=12),YEAR([3]Feuil1!$C22)&gt;[3]Feuil2!$A$2),DATE([3]Feuil2!$A$2,12,1),"") ))),"")</f>
        <v/>
      </c>
      <c r="N22" s="12" t="str">
        <f>IF(AND([3]Feuil1!$K22&lt;&gt;"",[3]Feuil1!$C22&lt;&gt;"",[3]Feuil1!$K22&lt;=[3]Feuil1!$C22,YEAR([3]Feuil1!$K22)&lt;=[3]Feuil2!$A$2,YEAR([3]Feuil1!$C22)&gt;=[3]Feuil2!$A$2),IF(YEAR([3]Feuil1!$C22)&gt;[3]Feuil2!$A$2,DATE([3]Feuil2!$A$2,1,31),IF(YEAR([3]Feuil1!$C22)&lt;[3]Feuil2!$A$2,"",IF(MONTH([3]Feuil1!$C22)=1,[3]Feuil1!$C22,IF(AND(MONTH([3]Feuil1!$C22)&gt;1,MONTH([3]Feuil1!$K22)&lt;=1),DATE([3]Feuil2!$A$2,1,31),"") ))),"")</f>
        <v/>
      </c>
      <c r="O22" s="13" t="str">
        <f>IF(AND([3]Feuil1!$K22&lt;&gt;"",[3]Feuil1!$C22&lt;&gt;"",[3]Feuil1!$K22&lt;=[3]Feuil1!$C22,YEAR([3]Feuil1!$K22)&lt;=[3]Feuil2!$A$2,YEAR([3]Feuil1!$C22)&gt;=[3]Feuil2!$A$2),IF(YEAR([3]Feuil1!$C22)&gt;[3]Feuil2!$A$2,IF((MOD([3]Feuil2!$A$2,4)&lt;&gt;0),DATE([3]Feuil2!$A$2,2,28),DATE([3]Feuil2!$A$2,2,29)),IF(YEAR([3]Feuil1!$C22)&lt;[3]Feuil2!$A$2,"",IF(MONTH([3]Feuil1!$C22)=2,[3]Feuil1!$C22,IF(AND(MONTH([3]Feuil1!$C22)&gt;2,MONTH([3]Feuil1!$K22)&lt;=2),IF((MOD([3]Feuil2!$A$2,4)&lt;&gt;0),DATE([3]Feuil2!$A$2,2,28),DATE([3]Feuil2!$A$2,2,29)),"") ))),"")</f>
        <v/>
      </c>
      <c r="P22" s="13" t="str">
        <f>IF(AND([3]Feuil1!$K22&lt;&gt;"",[3]Feuil1!$C22&lt;&gt;"",[3]Feuil1!$K22&lt;=[3]Feuil1!$C22,YEAR([3]Feuil1!$K22)&lt;=[3]Feuil2!$A$2,YEAR([3]Feuil1!$C22)&gt;=[3]Feuil2!$A$2),IF(YEAR([3]Feuil1!$C22)&gt;[3]Feuil2!$A$2,DATE([3]Feuil2!$A$2,3,31),IF(YEAR([3]Feuil1!$C22)&lt;[3]Feuil2!$A$2,"",IF(MONTH([3]Feuil1!$C22)=3,[3]Feuil1!$C22,IF(AND(MONTH([3]Feuil1!$C22)&gt;3,MONTH([3]Feuil1!$K22)&lt;=3),DATE([3]Feuil2!$A$2,3,31),"") ))),"")</f>
        <v/>
      </c>
      <c r="Q22" s="13" t="str">
        <f>IF(AND([3]Feuil1!$K22&lt;&gt;"",[3]Feuil1!$C22&lt;&gt;"",[3]Feuil1!$K22&lt;=[3]Feuil1!$C22,YEAR([3]Feuil1!$K22)&lt;=[3]Feuil2!$A$2,YEAR([3]Feuil1!$C22)&gt;=[3]Feuil2!$A$2),IF(YEAR([3]Feuil1!$C22)&gt;[3]Feuil2!$A$2,DATE([3]Feuil2!$A$2,4,30),IF(YEAR([3]Feuil1!$C22)&lt;[3]Feuil2!$A$2,"",IF(MONTH([3]Feuil1!$C22)=4,[3]Feuil1!$C22,IF(AND(MONTH([3]Feuil1!$C22)&gt;4,MONTH([3]Feuil1!$K22)&lt;=4),DATE([3]Feuil2!$A$2,4,30),"") ))),"")</f>
        <v/>
      </c>
      <c r="R22" s="13" t="str">
        <f>IF(AND([3]Feuil1!$K22&lt;&gt;"",[3]Feuil1!$C22&lt;&gt;"",[3]Feuil1!$K22&lt;=[3]Feuil1!$C22,YEAR([3]Feuil1!$K22)&lt;=[3]Feuil2!$A$2,YEAR([3]Feuil1!$C22)&gt;=[3]Feuil2!$A$2),IF(YEAR([3]Feuil1!$C22)&gt;[3]Feuil2!$A$2,DATE([3]Feuil2!$A$2,5,31),IF(YEAR([3]Feuil1!$C22)&lt;[3]Feuil2!$A$2,"",IF(MONTH([3]Feuil1!$C22)=5,[3]Feuil1!$C22,IF(AND(MONTH([3]Feuil1!$C22)&gt;5,MONTH([3]Feuil1!$K22)&lt;=5),DATE([3]Feuil2!$A$2,5,31),"") ))),"")</f>
        <v/>
      </c>
      <c r="S22" s="13" t="str">
        <f>IF(AND([3]Feuil1!$K22&lt;&gt;"",[3]Feuil1!$C22&lt;&gt;"",[3]Feuil1!$K22&lt;=[3]Feuil1!$C22,YEAR([3]Feuil1!$K22)&lt;=[3]Feuil2!$A$2,YEAR([3]Feuil1!$C22)&gt;=[3]Feuil2!$A$2),IF(YEAR([3]Feuil1!$C22)&gt;[3]Feuil2!$A$2,DATE([3]Feuil2!$A$2,6,30),IF(YEAR([3]Feuil1!$C22)&lt;[3]Feuil2!$A$2,"",IF(MONTH([3]Feuil1!$C22)=6,[3]Feuil1!$C22,IF(AND(MONTH([3]Feuil1!$C22)&gt;6,MONTH([3]Feuil1!$K22)&lt;=6),DATE([3]Feuil2!$A$2,6,30),"") ))),"")</f>
        <v/>
      </c>
      <c r="T22" s="13" t="str">
        <f>IF(AND([3]Feuil1!$K22&lt;&gt;"",[3]Feuil1!$C22&lt;&gt;"",[3]Feuil1!$K22&lt;=[3]Feuil1!$C22,YEAR([3]Feuil1!$K22)&lt;=[3]Feuil2!$A$2,YEAR([3]Feuil1!$C22)&gt;=[3]Feuil2!$A$2),IF(YEAR([3]Feuil1!$C22)&gt;[3]Feuil2!$A$2,DATE([3]Feuil2!$A$2,7,31),IF(YEAR([3]Feuil1!$C22)&lt;[3]Feuil2!$A$2,"",IF(MONTH([3]Feuil1!$C22)=7,[3]Feuil1!$C22,IF(AND(MONTH([3]Feuil1!$C22)&gt;7,MONTH([3]Feuil1!$K22)&lt;=7),DATE([3]Feuil2!$A$2,7,31),"") ))),"")</f>
        <v/>
      </c>
      <c r="U22" s="13" t="str">
        <f>IF(AND([3]Feuil1!$K22&lt;&gt;"",[3]Feuil1!$C22&lt;&gt;"",[3]Feuil1!$K22&lt;=[3]Feuil1!$C22,YEAR([3]Feuil1!$K22)&lt;=[3]Feuil2!$A$2,YEAR([3]Feuil1!$C22)&gt;=[3]Feuil2!$A$2),IF(YEAR([3]Feuil1!$C22)&gt;[3]Feuil2!$A$2,DATE([3]Feuil2!$A$2,8,31),IF(YEAR([3]Feuil1!$C22)&lt;[3]Feuil2!$A$2,"",IF(MONTH([3]Feuil1!$C22)=8,[3]Feuil1!$C22,IF(AND(MONTH([3]Feuil1!$C22)&gt;8,MONTH([3]Feuil1!$K22)&lt;=8),DATE([3]Feuil2!$A$2,8,31),"") ))),"")</f>
        <v/>
      </c>
      <c r="V22" s="13" t="str">
        <f>IF(AND([3]Feuil1!$K22&lt;&gt;"",[3]Feuil1!$C22&lt;&gt;"",[3]Feuil1!$K22&lt;=[3]Feuil1!$C22,YEAR([3]Feuil1!$K22)&lt;=[3]Feuil2!$A$2,YEAR([3]Feuil1!$C22)&gt;=[3]Feuil2!$A$2),IF(YEAR([3]Feuil1!$C22)&gt;[3]Feuil2!$A$2,DATE([3]Feuil2!$A$2,9,30),IF(YEAR([3]Feuil1!$C22)&lt;[3]Feuil2!$A$2,"",IF(MONTH([3]Feuil1!$C22)=9,[3]Feuil1!$C22,IF(AND(MONTH([3]Feuil1!$C22)&gt;9,MONTH([3]Feuil1!$K22)&lt;=9),DATE([3]Feuil2!$A$2,9,30),"") ))),"")</f>
        <v/>
      </c>
      <c r="W22" s="13" t="str">
        <f>IF(AND([3]Feuil1!$K22&lt;&gt;"",[3]Feuil1!$C22&lt;&gt;"",[3]Feuil1!$K22&lt;=[3]Feuil1!$C22,YEAR([3]Feuil1!$K22)&lt;=[3]Feuil2!$A$2,YEAR([3]Feuil1!$C22)&gt;=[3]Feuil2!$A$2),IF(YEAR([3]Feuil1!$C22)&gt;[3]Feuil2!$A$2,DATE([3]Feuil2!$A$2,10,31),IF(YEAR([3]Feuil1!$C22)&lt;[3]Feuil2!$A$2,"",IF(MONTH([3]Feuil1!$C22)=10,[3]Feuil1!$C22,IF(AND(MONTH([3]Feuil1!$C22)&gt;10,MONTH([3]Feuil1!$K22)&lt;=10),DATE([3]Feuil2!$A$2,10,31),"") ))),"")</f>
        <v/>
      </c>
      <c r="X22" s="13" t="str">
        <f>IF(AND([3]Feuil1!$K22&lt;&gt;"",[3]Feuil1!$C22&lt;&gt;"",[3]Feuil1!$K22&lt;=[3]Feuil1!$C22,YEAR([3]Feuil1!$K22)&lt;=[3]Feuil2!$A$2,YEAR([3]Feuil1!$C22)&gt;=[3]Feuil2!$A$2),IF(YEAR([3]Feuil1!$C22)&gt;[3]Feuil2!$A$2,DATE([3]Feuil2!$A$2,11,30),IF(YEAR([3]Feuil1!$C22)&lt;[3]Feuil2!$A$2,"",IF(MONTH([3]Feuil1!$C22)=11,[3]Feuil1!$C22,IF(AND(MONTH([3]Feuil1!$C22)&gt;11,MONTH([3]Feuil1!$K22)&lt;=11),DATE([3]Feuil2!$A$2,11,30),"") ))),"")</f>
        <v/>
      </c>
      <c r="Y22" s="14" t="str">
        <f>IF(AND([3]Feuil1!$K22&lt;&gt;"",[3]Feuil1!$C22&lt;&gt;"",[3]Feuil1!$K22&lt;=[3]Feuil1!$C22,YEAR([3]Feuil1!$K22)&lt;=[3]Feuil2!$A$2,YEAR([3]Feuil1!$C22)&gt;=[3]Feuil2!$A$2),IF(YEAR([3]Feuil1!$C22)&gt;[3]Feuil2!$A$2,DATE([3]Feuil2!$A$2,12,31),IF(YEAR([3]Feuil1!$C22)&lt;[3]Feuil2!$A$2,"",IF(MONTH([3]Feuil1!$C22)=12,[3]Feuil1!$C22,IF(AND(MONTH([3]Feuil1!$C22)&gt;12,MONTH([3]Feuil1!$K22)&lt;=12),DATE([3]Feuil2!$A$2,12,31),"") ))),"")</f>
        <v/>
      </c>
    </row>
    <row r="23" spans="1:25" ht="15" x14ac:dyDescent="0.2">
      <c r="A23" s="11" t="str">
        <f>[3]Feuil1!E23</f>
        <v>Stress</v>
      </c>
      <c r="B23" s="12" t="str">
        <f>IF(AND([3]Feuil1!$K23&lt;&gt;"",[3]Feuil1!$C23&lt;&gt;"",[3]Feuil1!$K23&lt;=[3]Feuil1!$C23,YEAR([3]Feuil1!$K23)&lt;=[3]Feuil2!$A$2,YEAR([3]Feuil1!$C23)&gt;=[3]Feuil2!$A$2),IF(YEAR([3]Feuil1!$K23)&lt;[3]Feuil2!$A$2,DATE([3]Feuil2!$A$2,1,1),IF(YEAR([3]Feuil1!$K23)&gt;[3]Feuil2!$A$2,"",IF(MONTH([3]Feuil1!$K23)=1,[3]Feuil1!$K23,IF(OR(AND(
      MONTH([3]Feuil1!$K23)&lt;1,
      MONTH([3]Feuil1!$C23)&gt;=1
     ),YEAR([3]Feuil1!$C23)&gt;[3]Feuil2!$A$2),DATE([3]Feuil2!$A$2,1,1),"") ))),"")</f>
        <v/>
      </c>
      <c r="C23" s="13" t="str">
        <f>IF(AND([3]Feuil1!$K23&lt;&gt;"",[3]Feuil1!$C23&lt;&gt;"",[3]Feuil1!$K23&lt;=[3]Feuil1!$C23,YEAR([3]Feuil1!$K23)&lt;=[3]Feuil2!$A$2,YEAR([3]Feuil1!$C23)&gt;=[3]Feuil2!$A$2),IF(YEAR([3]Feuil1!$K23)&lt;[3]Feuil2!$A$2,DATE([3]Feuil2!$A$2,2,1),IF(YEAR([3]Feuil1!$K23)&gt;[3]Feuil2!$A$2,"",IF(MONTH([3]Feuil1!$K23)=2,[3]Feuil1!$K23,IF(OR(AND(MONTH([3]Feuil1!$K23)&lt;2,MONTH([3]Feuil1!$C23)&gt;=2),YEAR([3]Feuil1!$C23)&gt;[3]Feuil2!$A$2),DATE([3]Feuil2!$A$2,2,1),"") ))),"")</f>
        <v/>
      </c>
      <c r="D23" s="13" t="str">
        <f>IF(AND([3]Feuil1!$K23&lt;&gt;"",[3]Feuil1!$C23&lt;&gt;"",[3]Feuil1!$K23&lt;=[3]Feuil1!$C23,YEAR([3]Feuil1!$K23)&lt;=[3]Feuil2!$A$2,YEAR([3]Feuil1!$C23)&gt;=[3]Feuil2!$A$2),IF(YEAR([3]Feuil1!$K23)&lt;[3]Feuil2!$A$2,DATE([3]Feuil2!$A$2,3,1),IF(YEAR([3]Feuil1!$K23)&gt;[3]Feuil2!$A$2,"",IF(MONTH([3]Feuil1!$K23)=3,[3]Feuil1!$K23,IF(OR(AND(MONTH([3]Feuil1!$K23)&lt;3,MONTH([3]Feuil1!$C23)&gt;=3),YEAR([3]Feuil1!$C23)&gt;[3]Feuil2!$A$2),DATE([3]Feuil2!$A$2,3,1),"") ))),"")</f>
        <v/>
      </c>
      <c r="E23" s="13" t="str">
        <f>IF(AND([3]Feuil1!$K23&lt;&gt;"",[3]Feuil1!$C23&lt;&gt;"",[3]Feuil1!$K23&lt;=[3]Feuil1!$C23,YEAR([3]Feuil1!$K23)&lt;=[3]Feuil2!$A$2,YEAR([3]Feuil1!$C23)&gt;=[3]Feuil2!$A$2),IF(YEAR([3]Feuil1!$K23)&lt;[3]Feuil2!$A$2,DATE([3]Feuil2!$A$2,4,1),IF(YEAR([3]Feuil1!$K23)&gt;[3]Feuil2!$A$2,"",IF(MONTH([3]Feuil1!$K23)=4,[3]Feuil1!$K23,IF(OR(AND(MONTH([3]Feuil1!$K23)&lt;4,MONTH([3]Feuil1!$C23)&gt;=4),YEAR([3]Feuil1!$C23)&gt;[3]Feuil2!$A$2),DATE([3]Feuil2!$A$2,4,1),"") ))),"")</f>
        <v/>
      </c>
      <c r="F23" s="13" t="str">
        <f>IF(AND([3]Feuil1!$K23&lt;&gt;"",[3]Feuil1!$C23&lt;&gt;"",[3]Feuil1!$K23&lt;=[3]Feuil1!$C23,YEAR([3]Feuil1!$K23)&lt;=[3]Feuil2!$A$2,YEAR([3]Feuil1!$C23)&gt;=[3]Feuil2!$A$2),IF(YEAR([3]Feuil1!$K23)&lt;[3]Feuil2!$A$2,DATE([3]Feuil2!$A$2,5,1),IF(YEAR([3]Feuil1!$K23)&gt;[3]Feuil2!$A$2,"",IF(MONTH([3]Feuil1!$K23)=5,[3]Feuil1!$K23,IF(OR(AND(MONTH([3]Feuil1!$K23)&lt;5,MONTH([3]Feuil1!$C23)&gt;=5),YEAR([3]Feuil1!$C23)&gt;[3]Feuil2!$A$2),DATE([3]Feuil2!$A$2,5,1),"") ))),"")</f>
        <v/>
      </c>
      <c r="G23" s="13" t="str">
        <f>IF(AND([3]Feuil1!$K23&lt;&gt;"",[3]Feuil1!$C23&lt;&gt;"",[3]Feuil1!$K23&lt;=[3]Feuil1!$C23,YEAR([3]Feuil1!$K23)&lt;=[3]Feuil2!$A$2,YEAR([3]Feuil1!$C23)&gt;=[3]Feuil2!$A$2),IF(YEAR([3]Feuil1!$K23)&lt;[3]Feuil2!$A$2,DATE([3]Feuil2!$A$2,6,1),IF(YEAR([3]Feuil1!$K23)&gt;[3]Feuil2!$A$2,"",IF(MONTH([3]Feuil1!$K23)=6,[3]Feuil1!$K23,IF(OR(AND(MONTH([3]Feuil1!$K23)&lt;6,MONTH([3]Feuil1!$C23)&gt;=6),YEAR([3]Feuil1!$C23)&gt;[3]Feuil2!$A$2),DATE([3]Feuil2!$A$2,6,1),"") ))),"")</f>
        <v/>
      </c>
      <c r="H23" s="13" t="str">
        <f>IF(AND([3]Feuil1!$K23&lt;&gt;"",[3]Feuil1!$C23&lt;&gt;"",[3]Feuil1!$K23&lt;=[3]Feuil1!$C23,YEAR([3]Feuil1!$K23)&lt;=[3]Feuil2!$A$2,YEAR([3]Feuil1!$C23)&gt;=[3]Feuil2!$A$2),IF(YEAR([3]Feuil1!$K23)&lt;[3]Feuil2!$A$2,DATE([3]Feuil2!$A$2,7,1),IF(YEAR([3]Feuil1!$K23)&gt;[3]Feuil2!$A$2,"",IF(MONTH([3]Feuil1!$K23)=7,[3]Feuil1!$K23,IF(OR(AND(MONTH([3]Feuil1!$K23)&lt;7,MONTH([3]Feuil1!$C23)&gt;=7),YEAR([3]Feuil1!$C23)&gt;[3]Feuil2!$A$2),DATE([3]Feuil2!$A$2,7,1),"") ))),"")</f>
        <v/>
      </c>
      <c r="I23" s="13" t="str">
        <f>IF(AND([3]Feuil1!$K23&lt;&gt;"",[3]Feuil1!$C23&lt;&gt;"",[3]Feuil1!$K23&lt;=[3]Feuil1!$C23,YEAR([3]Feuil1!$K23)&lt;=[3]Feuil2!$A$2,YEAR([3]Feuil1!$C23)&gt;=[3]Feuil2!$A$2),IF(YEAR([3]Feuil1!$K23)&lt;[3]Feuil2!$A$2,DATE([3]Feuil2!$A$2,8,1),IF(YEAR([3]Feuil1!$K23)&gt;[3]Feuil2!$A$2,"",IF(MONTH([3]Feuil1!$K23)=8,[3]Feuil1!$K23,IF(OR(AND(MONTH([3]Feuil1!$K23)&lt;8,MONTH([3]Feuil1!$C23)&gt;=8),YEAR([3]Feuil1!$C23)&gt;[3]Feuil2!$A$2),DATE([3]Feuil2!$A$2,8,1),"") ))),"")</f>
        <v/>
      </c>
      <c r="J23" s="13" t="str">
        <f>IF(AND([3]Feuil1!$K23&lt;&gt;"",[3]Feuil1!$C23&lt;&gt;"",[3]Feuil1!$K23&lt;=[3]Feuil1!$C23,YEAR([3]Feuil1!$K23)&lt;=[3]Feuil2!$A$2,YEAR([3]Feuil1!$C23)&gt;=[3]Feuil2!$A$2),IF(YEAR([3]Feuil1!$K23)&lt;[3]Feuil2!$A$2,DATE([3]Feuil2!$A$2,9,1),IF(YEAR([3]Feuil1!$K23)&gt;[3]Feuil2!$A$2,"",IF(MONTH([3]Feuil1!$K23)=9,[3]Feuil1!$K23,IF(OR(AND(MONTH([3]Feuil1!$K23)&lt;9,MONTH([3]Feuil1!$C23)&gt;=9),YEAR([3]Feuil1!$C23)&gt;[3]Feuil2!$A$2),DATE([3]Feuil2!$A$2,9,1),"") ))),"")</f>
        <v/>
      </c>
      <c r="K23" s="13" t="str">
        <f>IF(AND([3]Feuil1!$K23&lt;&gt;"",[3]Feuil1!$C23&lt;&gt;"",[3]Feuil1!$K23&lt;=[3]Feuil1!$C23,YEAR([3]Feuil1!$K23)&lt;=[3]Feuil2!$A$2,YEAR([3]Feuil1!$C23)&gt;=[3]Feuil2!$A$2),IF(YEAR([3]Feuil1!$K23)&lt;[3]Feuil2!$A$2,DATE([3]Feuil2!$A$2,10,1),IF(YEAR([3]Feuil1!$K23)&gt;[3]Feuil2!$A$2,"",IF(MONTH([3]Feuil1!$K23)=10,[3]Feuil1!$K23,IF(OR(AND(MONTH([3]Feuil1!$K23)&lt;10,MONTH([3]Feuil1!$C23)&gt;=10),YEAR([3]Feuil1!$C23)&gt;[3]Feuil2!$A$2),DATE([3]Feuil2!$A$2,10,1),"") ))),"")</f>
        <v/>
      </c>
      <c r="L23" s="13" t="str">
        <f>IF(AND([3]Feuil1!$K23&lt;&gt;"",[3]Feuil1!$C23&lt;&gt;"",[3]Feuil1!$K23&lt;=[3]Feuil1!$C23,YEAR([3]Feuil1!$K23)&lt;=[3]Feuil2!$A$2,YEAR([3]Feuil1!$C23)&gt;=[3]Feuil2!$A$2),IF(YEAR([3]Feuil1!$K23)&lt;[3]Feuil2!$A$2,DATE([3]Feuil2!$A$2,11,1),IF(YEAR([3]Feuil1!$K23)&gt;[3]Feuil2!$A$2,"",IF(MONTH([3]Feuil1!$K23)=11,[3]Feuil1!$K23,IF(OR(AND(MONTH([3]Feuil1!$K23)&lt;11,MONTH([3]Feuil1!$C23)&gt;=11),YEAR([3]Feuil1!$C23)&gt;[3]Feuil2!$A$2),DATE([3]Feuil2!$A$2,11,1),"") ))),"")</f>
        <v/>
      </c>
      <c r="M23" s="14" t="str">
        <f>IF(AND([3]Feuil1!$K23&lt;&gt;"",[3]Feuil1!$C23&lt;&gt;"",[3]Feuil1!$K23&lt;=[3]Feuil1!$C23,YEAR([3]Feuil1!$K23)&lt;=[3]Feuil2!$A$2,YEAR([3]Feuil1!$C23)&gt;=[3]Feuil2!$A$2),IF(YEAR([3]Feuil1!$K23)&lt;[3]Feuil2!$A$2,DATE([3]Feuil2!$A$2,12,1),IF(YEAR([3]Feuil1!$K23)&gt;[3]Feuil2!$A$2,"",IF(MONTH([3]Feuil1!$K23)=12,[3]Feuil1!$K23,IF(OR(AND(MONTH([3]Feuil1!$K23)&lt;12,MONTH([3]Feuil1!$C23)&gt;=12),YEAR([3]Feuil1!$C23)&gt;[3]Feuil2!$A$2),DATE([3]Feuil2!$A$2,12,1),"") ))),"")</f>
        <v/>
      </c>
      <c r="N23" s="12" t="str">
        <f>IF(AND([3]Feuil1!$K23&lt;&gt;"",[3]Feuil1!$C23&lt;&gt;"",[3]Feuil1!$K23&lt;=[3]Feuil1!$C23,YEAR([3]Feuil1!$K23)&lt;=[3]Feuil2!$A$2,YEAR([3]Feuil1!$C23)&gt;=[3]Feuil2!$A$2),IF(YEAR([3]Feuil1!$C23)&gt;[3]Feuil2!$A$2,DATE([3]Feuil2!$A$2,1,31),IF(YEAR([3]Feuil1!$C23)&lt;[3]Feuil2!$A$2,"",IF(MONTH([3]Feuil1!$C23)=1,[3]Feuil1!$C23,IF(AND(MONTH([3]Feuil1!$C23)&gt;1,MONTH([3]Feuil1!$K23)&lt;=1),DATE([3]Feuil2!$A$2,1,31),"") ))),"")</f>
        <v/>
      </c>
      <c r="O23" s="13" t="str">
        <f>IF(AND([3]Feuil1!$K23&lt;&gt;"",[3]Feuil1!$C23&lt;&gt;"",[3]Feuil1!$K23&lt;=[3]Feuil1!$C23,YEAR([3]Feuil1!$K23)&lt;=[3]Feuil2!$A$2,YEAR([3]Feuil1!$C23)&gt;=[3]Feuil2!$A$2),IF(YEAR([3]Feuil1!$C23)&gt;[3]Feuil2!$A$2,IF((MOD([3]Feuil2!$A$2,4)&lt;&gt;0),DATE([3]Feuil2!$A$2,2,28),DATE([3]Feuil2!$A$2,2,29)),IF(YEAR([3]Feuil1!$C23)&lt;[3]Feuil2!$A$2,"",IF(MONTH([3]Feuil1!$C23)=2,[3]Feuil1!$C23,IF(AND(MONTH([3]Feuil1!$C23)&gt;2,MONTH([3]Feuil1!$K23)&lt;=2),IF((MOD([3]Feuil2!$A$2,4)&lt;&gt;0),DATE([3]Feuil2!$A$2,2,28),DATE([3]Feuil2!$A$2,2,29)),"") ))),"")</f>
        <v/>
      </c>
      <c r="P23" s="13" t="str">
        <f>IF(AND([3]Feuil1!$K23&lt;&gt;"",[3]Feuil1!$C23&lt;&gt;"",[3]Feuil1!$K23&lt;=[3]Feuil1!$C23,YEAR([3]Feuil1!$K23)&lt;=[3]Feuil2!$A$2,YEAR([3]Feuil1!$C23)&gt;=[3]Feuil2!$A$2),IF(YEAR([3]Feuil1!$C23)&gt;[3]Feuil2!$A$2,DATE([3]Feuil2!$A$2,3,31),IF(YEAR([3]Feuil1!$C23)&lt;[3]Feuil2!$A$2,"",IF(MONTH([3]Feuil1!$C23)=3,[3]Feuil1!$C23,IF(AND(MONTH([3]Feuil1!$C23)&gt;3,MONTH([3]Feuil1!$K23)&lt;=3),DATE([3]Feuil2!$A$2,3,31),"") ))),"")</f>
        <v/>
      </c>
      <c r="Q23" s="13" t="str">
        <f>IF(AND([3]Feuil1!$K23&lt;&gt;"",[3]Feuil1!$C23&lt;&gt;"",[3]Feuil1!$K23&lt;=[3]Feuil1!$C23,YEAR([3]Feuil1!$K23)&lt;=[3]Feuil2!$A$2,YEAR([3]Feuil1!$C23)&gt;=[3]Feuil2!$A$2),IF(YEAR([3]Feuil1!$C23)&gt;[3]Feuil2!$A$2,DATE([3]Feuil2!$A$2,4,30),IF(YEAR([3]Feuil1!$C23)&lt;[3]Feuil2!$A$2,"",IF(MONTH([3]Feuil1!$C23)=4,[3]Feuil1!$C23,IF(AND(MONTH([3]Feuil1!$C23)&gt;4,MONTH([3]Feuil1!$K23)&lt;=4),DATE([3]Feuil2!$A$2,4,30),"") ))),"")</f>
        <v/>
      </c>
      <c r="R23" s="13" t="str">
        <f>IF(AND([3]Feuil1!$K23&lt;&gt;"",[3]Feuil1!$C23&lt;&gt;"",[3]Feuil1!$K23&lt;=[3]Feuil1!$C23,YEAR([3]Feuil1!$K23)&lt;=[3]Feuil2!$A$2,YEAR([3]Feuil1!$C23)&gt;=[3]Feuil2!$A$2),IF(YEAR([3]Feuil1!$C23)&gt;[3]Feuil2!$A$2,DATE([3]Feuil2!$A$2,5,31),IF(YEAR([3]Feuil1!$C23)&lt;[3]Feuil2!$A$2,"",IF(MONTH([3]Feuil1!$C23)=5,[3]Feuil1!$C23,IF(AND(MONTH([3]Feuil1!$C23)&gt;5,MONTH([3]Feuil1!$K23)&lt;=5),DATE([3]Feuil2!$A$2,5,31),"") ))),"")</f>
        <v/>
      </c>
      <c r="S23" s="13" t="str">
        <f>IF(AND([3]Feuil1!$K23&lt;&gt;"",[3]Feuil1!$C23&lt;&gt;"",[3]Feuil1!$K23&lt;=[3]Feuil1!$C23,YEAR([3]Feuil1!$K23)&lt;=[3]Feuil2!$A$2,YEAR([3]Feuil1!$C23)&gt;=[3]Feuil2!$A$2),IF(YEAR([3]Feuil1!$C23)&gt;[3]Feuil2!$A$2,DATE([3]Feuil2!$A$2,6,30),IF(YEAR([3]Feuil1!$C23)&lt;[3]Feuil2!$A$2,"",IF(MONTH([3]Feuil1!$C23)=6,[3]Feuil1!$C23,IF(AND(MONTH([3]Feuil1!$C23)&gt;6,MONTH([3]Feuil1!$K23)&lt;=6),DATE([3]Feuil2!$A$2,6,30),"") ))),"")</f>
        <v/>
      </c>
      <c r="T23" s="13" t="str">
        <f>IF(AND([3]Feuil1!$K23&lt;&gt;"",[3]Feuil1!$C23&lt;&gt;"",[3]Feuil1!$K23&lt;=[3]Feuil1!$C23,YEAR([3]Feuil1!$K23)&lt;=[3]Feuil2!$A$2,YEAR([3]Feuil1!$C23)&gt;=[3]Feuil2!$A$2),IF(YEAR([3]Feuil1!$C23)&gt;[3]Feuil2!$A$2,DATE([3]Feuil2!$A$2,7,31),IF(YEAR([3]Feuil1!$C23)&lt;[3]Feuil2!$A$2,"",IF(MONTH([3]Feuil1!$C23)=7,[3]Feuil1!$C23,IF(AND(MONTH([3]Feuil1!$C23)&gt;7,MONTH([3]Feuil1!$K23)&lt;=7),DATE([3]Feuil2!$A$2,7,31),"") ))),"")</f>
        <v/>
      </c>
      <c r="U23" s="13" t="str">
        <f>IF(AND([3]Feuil1!$K23&lt;&gt;"",[3]Feuil1!$C23&lt;&gt;"",[3]Feuil1!$K23&lt;=[3]Feuil1!$C23,YEAR([3]Feuil1!$K23)&lt;=[3]Feuil2!$A$2,YEAR([3]Feuil1!$C23)&gt;=[3]Feuil2!$A$2),IF(YEAR([3]Feuil1!$C23)&gt;[3]Feuil2!$A$2,DATE([3]Feuil2!$A$2,8,31),IF(YEAR([3]Feuil1!$C23)&lt;[3]Feuil2!$A$2,"",IF(MONTH([3]Feuil1!$C23)=8,[3]Feuil1!$C23,IF(AND(MONTH([3]Feuil1!$C23)&gt;8,MONTH([3]Feuil1!$K23)&lt;=8),DATE([3]Feuil2!$A$2,8,31),"") ))),"")</f>
        <v/>
      </c>
      <c r="V23" s="13" t="str">
        <f>IF(AND([3]Feuil1!$K23&lt;&gt;"",[3]Feuil1!$C23&lt;&gt;"",[3]Feuil1!$K23&lt;=[3]Feuil1!$C23,YEAR([3]Feuil1!$K23)&lt;=[3]Feuil2!$A$2,YEAR([3]Feuil1!$C23)&gt;=[3]Feuil2!$A$2),IF(YEAR([3]Feuil1!$C23)&gt;[3]Feuil2!$A$2,DATE([3]Feuil2!$A$2,9,30),IF(YEAR([3]Feuil1!$C23)&lt;[3]Feuil2!$A$2,"",IF(MONTH([3]Feuil1!$C23)=9,[3]Feuil1!$C23,IF(AND(MONTH([3]Feuil1!$C23)&gt;9,MONTH([3]Feuil1!$K23)&lt;=9),DATE([3]Feuil2!$A$2,9,30),"") ))),"")</f>
        <v/>
      </c>
      <c r="W23" s="13" t="str">
        <f>IF(AND([3]Feuil1!$K23&lt;&gt;"",[3]Feuil1!$C23&lt;&gt;"",[3]Feuil1!$K23&lt;=[3]Feuil1!$C23,YEAR([3]Feuil1!$K23)&lt;=[3]Feuil2!$A$2,YEAR([3]Feuil1!$C23)&gt;=[3]Feuil2!$A$2),IF(YEAR([3]Feuil1!$C23)&gt;[3]Feuil2!$A$2,DATE([3]Feuil2!$A$2,10,31),IF(YEAR([3]Feuil1!$C23)&lt;[3]Feuil2!$A$2,"",IF(MONTH([3]Feuil1!$C23)=10,[3]Feuil1!$C23,IF(AND(MONTH([3]Feuil1!$C23)&gt;10,MONTH([3]Feuil1!$K23)&lt;=10),DATE([3]Feuil2!$A$2,10,31),"") ))),"")</f>
        <v/>
      </c>
      <c r="X23" s="13" t="str">
        <f>IF(AND([3]Feuil1!$K23&lt;&gt;"",[3]Feuil1!$C23&lt;&gt;"",[3]Feuil1!$K23&lt;=[3]Feuil1!$C23,YEAR([3]Feuil1!$K23)&lt;=[3]Feuil2!$A$2,YEAR([3]Feuil1!$C23)&gt;=[3]Feuil2!$A$2),IF(YEAR([3]Feuil1!$C23)&gt;[3]Feuil2!$A$2,DATE([3]Feuil2!$A$2,11,30),IF(YEAR([3]Feuil1!$C23)&lt;[3]Feuil2!$A$2,"",IF(MONTH([3]Feuil1!$C23)=11,[3]Feuil1!$C23,IF(AND(MONTH([3]Feuil1!$C23)&gt;11,MONTH([3]Feuil1!$K23)&lt;=11),DATE([3]Feuil2!$A$2,11,30),"") ))),"")</f>
        <v/>
      </c>
      <c r="Y23" s="14" t="str">
        <f>IF(AND([3]Feuil1!$K23&lt;&gt;"",[3]Feuil1!$C23&lt;&gt;"",[3]Feuil1!$K23&lt;=[3]Feuil1!$C23,YEAR([3]Feuil1!$K23)&lt;=[3]Feuil2!$A$2,YEAR([3]Feuil1!$C23)&gt;=[3]Feuil2!$A$2),IF(YEAR([3]Feuil1!$C23)&gt;[3]Feuil2!$A$2,DATE([3]Feuil2!$A$2,12,31),IF(YEAR([3]Feuil1!$C23)&lt;[3]Feuil2!$A$2,"",IF(MONTH([3]Feuil1!$C23)=12,[3]Feuil1!$C23,IF(AND(MONTH([3]Feuil1!$C23)&gt;12,MONTH([3]Feuil1!$K23)&lt;=12),DATE([3]Feuil2!$A$2,12,31),"") ))),"")</f>
        <v/>
      </c>
    </row>
    <row r="24" spans="1:25" ht="15" x14ac:dyDescent="0.2">
      <c r="A24" s="11" t="str">
        <f>[3]Feuil1!E24</f>
        <v>Stress</v>
      </c>
      <c r="B24" s="12">
        <f>IF(AND([3]Feuil1!$K24&lt;&gt;"",[3]Feuil1!$C24&lt;&gt;"",[3]Feuil1!$K24&lt;=[3]Feuil1!$C24,YEAR([3]Feuil1!$K24)&lt;=[3]Feuil2!$A$2,YEAR([3]Feuil1!$C24)&gt;=[3]Feuil2!$A$2),IF(YEAR([3]Feuil1!$K24)&lt;[3]Feuil2!$A$2,DATE([3]Feuil2!$A$2,1,1),IF(YEAR([3]Feuil1!$K24)&gt;[3]Feuil2!$A$2,"",IF(MONTH([3]Feuil1!$K24)=1,[3]Feuil1!$K24,IF(OR(AND(
      MONTH([3]Feuil1!$K24)&lt;1,
      MONTH([3]Feuil1!$C24)&gt;=1
     ),YEAR([3]Feuil1!$C24)&gt;[3]Feuil2!$A$2),DATE([3]Feuil2!$A$2,1,1),"") ))),"")</f>
        <v>40179</v>
      </c>
      <c r="C24" s="13">
        <f>IF(AND([3]Feuil1!$K24&lt;&gt;"",[3]Feuil1!$C24&lt;&gt;"",[3]Feuil1!$K24&lt;=[3]Feuil1!$C24,YEAR([3]Feuil1!$K24)&lt;=[3]Feuil2!$A$2,YEAR([3]Feuil1!$C24)&gt;=[3]Feuil2!$A$2),IF(YEAR([3]Feuil1!$K24)&lt;[3]Feuil2!$A$2,DATE([3]Feuil2!$A$2,2,1),IF(YEAR([3]Feuil1!$K24)&gt;[3]Feuil2!$A$2,"",IF(MONTH([3]Feuil1!$K24)=2,[3]Feuil1!$K24,IF(OR(AND(MONTH([3]Feuil1!$K24)&lt;2,MONTH([3]Feuil1!$C24)&gt;=2),YEAR([3]Feuil1!$C24)&gt;[3]Feuil2!$A$2),DATE([3]Feuil2!$A$2,2,1),"") ))),"")</f>
        <v>40210</v>
      </c>
      <c r="D24" s="13">
        <f>IF(AND([3]Feuil1!$K24&lt;&gt;"",[3]Feuil1!$C24&lt;&gt;"",[3]Feuil1!$K24&lt;=[3]Feuil1!$C24,YEAR([3]Feuil1!$K24)&lt;=[3]Feuil2!$A$2,YEAR([3]Feuil1!$C24)&gt;=[3]Feuil2!$A$2),IF(YEAR([3]Feuil1!$K24)&lt;[3]Feuil2!$A$2,DATE([3]Feuil2!$A$2,3,1),IF(YEAR([3]Feuil1!$K24)&gt;[3]Feuil2!$A$2,"",IF(MONTH([3]Feuil1!$K24)=3,[3]Feuil1!$K24,IF(OR(AND(MONTH([3]Feuil1!$K24)&lt;3,MONTH([3]Feuil1!$C24)&gt;=3),YEAR([3]Feuil1!$C24)&gt;[3]Feuil2!$A$2),DATE([3]Feuil2!$A$2,3,1),"") ))),"")</f>
        <v>40238</v>
      </c>
      <c r="E24" s="13">
        <f>IF(AND([3]Feuil1!$K24&lt;&gt;"",[3]Feuil1!$C24&lt;&gt;"",[3]Feuil1!$K24&lt;=[3]Feuil1!$C24,YEAR([3]Feuil1!$K24)&lt;=[3]Feuil2!$A$2,YEAR([3]Feuil1!$C24)&gt;=[3]Feuil2!$A$2),IF(YEAR([3]Feuil1!$K24)&lt;[3]Feuil2!$A$2,DATE([3]Feuil2!$A$2,4,1),IF(YEAR([3]Feuil1!$K24)&gt;[3]Feuil2!$A$2,"",IF(MONTH([3]Feuil1!$K24)=4,[3]Feuil1!$K24,IF(OR(AND(MONTH([3]Feuil1!$K24)&lt;4,MONTH([3]Feuil1!$C24)&gt;=4),YEAR([3]Feuil1!$C24)&gt;[3]Feuil2!$A$2),DATE([3]Feuil2!$A$2,4,1),"") ))),"")</f>
        <v>40269</v>
      </c>
      <c r="F24" s="13">
        <f>IF(AND([3]Feuil1!$K24&lt;&gt;"",[3]Feuil1!$C24&lt;&gt;"",[3]Feuil1!$K24&lt;=[3]Feuil1!$C24,YEAR([3]Feuil1!$K24)&lt;=[3]Feuil2!$A$2,YEAR([3]Feuil1!$C24)&gt;=[3]Feuil2!$A$2),IF(YEAR([3]Feuil1!$K24)&lt;[3]Feuil2!$A$2,DATE([3]Feuil2!$A$2,5,1),IF(YEAR([3]Feuil1!$K24)&gt;[3]Feuil2!$A$2,"",IF(MONTH([3]Feuil1!$K24)=5,[3]Feuil1!$K24,IF(OR(AND(MONTH([3]Feuil1!$K24)&lt;5,MONTH([3]Feuil1!$C24)&gt;=5),YEAR([3]Feuil1!$C24)&gt;[3]Feuil2!$A$2),DATE([3]Feuil2!$A$2,5,1),"") ))),"")</f>
        <v>40299</v>
      </c>
      <c r="G24" s="13">
        <f>IF(AND([3]Feuil1!$K24&lt;&gt;"",[3]Feuil1!$C24&lt;&gt;"",[3]Feuil1!$K24&lt;=[3]Feuil1!$C24,YEAR([3]Feuil1!$K24)&lt;=[3]Feuil2!$A$2,YEAR([3]Feuil1!$C24)&gt;=[3]Feuil2!$A$2),IF(YEAR([3]Feuil1!$K24)&lt;[3]Feuil2!$A$2,DATE([3]Feuil2!$A$2,6,1),IF(YEAR([3]Feuil1!$K24)&gt;[3]Feuil2!$A$2,"",IF(MONTH([3]Feuil1!$K24)=6,[3]Feuil1!$K24,IF(OR(AND(MONTH([3]Feuil1!$K24)&lt;6,MONTH([3]Feuil1!$C24)&gt;=6),YEAR([3]Feuil1!$C24)&gt;[3]Feuil2!$A$2),DATE([3]Feuil2!$A$2,6,1),"") ))),"")</f>
        <v>40330</v>
      </c>
      <c r="H24" s="13">
        <f>IF(AND([3]Feuil1!$K24&lt;&gt;"",[3]Feuil1!$C24&lt;&gt;"",[3]Feuil1!$K24&lt;=[3]Feuil1!$C24,YEAR([3]Feuil1!$K24)&lt;=[3]Feuil2!$A$2,YEAR([3]Feuil1!$C24)&gt;=[3]Feuil2!$A$2),IF(YEAR([3]Feuil1!$K24)&lt;[3]Feuil2!$A$2,DATE([3]Feuil2!$A$2,7,1),IF(YEAR([3]Feuil1!$K24)&gt;[3]Feuil2!$A$2,"",IF(MONTH([3]Feuil1!$K24)=7,[3]Feuil1!$K24,IF(OR(AND(MONTH([3]Feuil1!$K24)&lt;7,MONTH([3]Feuil1!$C24)&gt;=7),YEAR([3]Feuil1!$C24)&gt;[3]Feuil2!$A$2),DATE([3]Feuil2!$A$2,7,1),"") ))),"")</f>
        <v>40360</v>
      </c>
      <c r="I24" s="13">
        <f>IF(AND([3]Feuil1!$K24&lt;&gt;"",[3]Feuil1!$C24&lt;&gt;"",[3]Feuil1!$K24&lt;=[3]Feuil1!$C24,YEAR([3]Feuil1!$K24)&lt;=[3]Feuil2!$A$2,YEAR([3]Feuil1!$C24)&gt;=[3]Feuil2!$A$2),IF(YEAR([3]Feuil1!$K24)&lt;[3]Feuil2!$A$2,DATE([3]Feuil2!$A$2,8,1),IF(YEAR([3]Feuil1!$K24)&gt;[3]Feuil2!$A$2,"",IF(MONTH([3]Feuil1!$K24)=8,[3]Feuil1!$K24,IF(OR(AND(MONTH([3]Feuil1!$K24)&lt;8,MONTH([3]Feuil1!$C24)&gt;=8),YEAR([3]Feuil1!$C24)&gt;[3]Feuil2!$A$2),DATE([3]Feuil2!$A$2,8,1),"") ))),"")</f>
        <v>40391</v>
      </c>
      <c r="J24" s="13">
        <f>IF(AND([3]Feuil1!$K24&lt;&gt;"",[3]Feuil1!$C24&lt;&gt;"",[3]Feuil1!$K24&lt;=[3]Feuil1!$C24,YEAR([3]Feuil1!$K24)&lt;=[3]Feuil2!$A$2,YEAR([3]Feuil1!$C24)&gt;=[3]Feuil2!$A$2),IF(YEAR([3]Feuil1!$K24)&lt;[3]Feuil2!$A$2,DATE([3]Feuil2!$A$2,9,1),IF(YEAR([3]Feuil1!$K24)&gt;[3]Feuil2!$A$2,"",IF(MONTH([3]Feuil1!$K24)=9,[3]Feuil1!$K24,IF(OR(AND(MONTH([3]Feuil1!$K24)&lt;9,MONTH([3]Feuil1!$C24)&gt;=9),YEAR([3]Feuil1!$C24)&gt;[3]Feuil2!$A$2),DATE([3]Feuil2!$A$2,9,1),"") ))),"")</f>
        <v>40422</v>
      </c>
      <c r="K24" s="13">
        <f>IF(AND([3]Feuil1!$K24&lt;&gt;"",[3]Feuil1!$C24&lt;&gt;"",[3]Feuil1!$K24&lt;=[3]Feuil1!$C24,YEAR([3]Feuil1!$K24)&lt;=[3]Feuil2!$A$2,YEAR([3]Feuil1!$C24)&gt;=[3]Feuil2!$A$2),IF(YEAR([3]Feuil1!$K24)&lt;[3]Feuil2!$A$2,DATE([3]Feuil2!$A$2,10,1),IF(YEAR([3]Feuil1!$K24)&gt;[3]Feuil2!$A$2,"",IF(MONTH([3]Feuil1!$K24)=10,[3]Feuil1!$K24,IF(OR(AND(MONTH([3]Feuil1!$K24)&lt;10,MONTH([3]Feuil1!$C24)&gt;=10),YEAR([3]Feuil1!$C24)&gt;[3]Feuil2!$A$2),DATE([3]Feuil2!$A$2,10,1),"") ))),"")</f>
        <v>40452</v>
      </c>
      <c r="L24" s="13">
        <f>IF(AND([3]Feuil1!$K24&lt;&gt;"",[3]Feuil1!$C24&lt;&gt;"",[3]Feuil1!$K24&lt;=[3]Feuil1!$C24,YEAR([3]Feuil1!$K24)&lt;=[3]Feuil2!$A$2,YEAR([3]Feuil1!$C24)&gt;=[3]Feuil2!$A$2),IF(YEAR([3]Feuil1!$K24)&lt;[3]Feuil2!$A$2,DATE([3]Feuil2!$A$2,11,1),IF(YEAR([3]Feuil1!$K24)&gt;[3]Feuil2!$A$2,"",IF(MONTH([3]Feuil1!$K24)=11,[3]Feuil1!$K24,IF(OR(AND(MONTH([3]Feuil1!$K24)&lt;11,MONTH([3]Feuil1!$C24)&gt;=11),YEAR([3]Feuil1!$C24)&gt;[3]Feuil2!$A$2),DATE([3]Feuil2!$A$2,11,1),"") ))),"")</f>
        <v>40483</v>
      </c>
      <c r="M24" s="14">
        <f>IF(AND([3]Feuil1!$K24&lt;&gt;"",[3]Feuil1!$C24&lt;&gt;"",[3]Feuil1!$K24&lt;=[3]Feuil1!$C24,YEAR([3]Feuil1!$K24)&lt;=[3]Feuil2!$A$2,YEAR([3]Feuil1!$C24)&gt;=[3]Feuil2!$A$2),IF(YEAR([3]Feuil1!$K24)&lt;[3]Feuil2!$A$2,DATE([3]Feuil2!$A$2,12,1),IF(YEAR([3]Feuil1!$K24)&gt;[3]Feuil2!$A$2,"",IF(MONTH([3]Feuil1!$K24)=12,[3]Feuil1!$K24,IF(OR(AND(MONTH([3]Feuil1!$K24)&lt;12,MONTH([3]Feuil1!$C24)&gt;=12),YEAR([3]Feuil1!$C24)&gt;[3]Feuil2!$A$2),DATE([3]Feuil2!$A$2,12,1),"") ))),"")</f>
        <v>40513</v>
      </c>
      <c r="N24" s="12">
        <f>IF(AND([3]Feuil1!$K24&lt;&gt;"",[3]Feuil1!$C24&lt;&gt;"",[3]Feuil1!$K24&lt;=[3]Feuil1!$C24,YEAR([3]Feuil1!$K24)&lt;=[3]Feuil2!$A$2,YEAR([3]Feuil1!$C24)&gt;=[3]Feuil2!$A$2),IF(YEAR([3]Feuil1!$C24)&gt;[3]Feuil2!$A$2,DATE([3]Feuil2!$A$2,1,31),IF(YEAR([3]Feuil1!$C24)&lt;[3]Feuil2!$A$2,"",IF(MONTH([3]Feuil1!$C24)=1,[3]Feuil1!$C24,IF(AND(MONTH([3]Feuil1!$C24)&gt;1,MONTH([3]Feuil1!$K24)&lt;=1),DATE([3]Feuil2!$A$2,1,31),"") ))),"")</f>
        <v>40209</v>
      </c>
      <c r="O24" s="13">
        <f>IF(AND([3]Feuil1!$K24&lt;&gt;"",[3]Feuil1!$C24&lt;&gt;"",[3]Feuil1!$K24&lt;=[3]Feuil1!$C24,YEAR([3]Feuil1!$K24)&lt;=[3]Feuil2!$A$2,YEAR([3]Feuil1!$C24)&gt;=[3]Feuil2!$A$2),IF(YEAR([3]Feuil1!$C24)&gt;[3]Feuil2!$A$2,IF((MOD([3]Feuil2!$A$2,4)&lt;&gt;0),DATE([3]Feuil2!$A$2,2,28),DATE([3]Feuil2!$A$2,2,29)),IF(YEAR([3]Feuil1!$C24)&lt;[3]Feuil2!$A$2,"",IF(MONTH([3]Feuil1!$C24)=2,[3]Feuil1!$C24,IF(AND(MONTH([3]Feuil1!$C24)&gt;2,MONTH([3]Feuil1!$K24)&lt;=2),IF((MOD([3]Feuil2!$A$2,4)&lt;&gt;0),DATE([3]Feuil2!$A$2,2,28),DATE([3]Feuil2!$A$2,2,29)),"") ))),"")</f>
        <v>40237</v>
      </c>
      <c r="P24" s="13">
        <f>IF(AND([3]Feuil1!$K24&lt;&gt;"",[3]Feuil1!$C24&lt;&gt;"",[3]Feuil1!$K24&lt;=[3]Feuil1!$C24,YEAR([3]Feuil1!$K24)&lt;=[3]Feuil2!$A$2,YEAR([3]Feuil1!$C24)&gt;=[3]Feuil2!$A$2),IF(YEAR([3]Feuil1!$C24)&gt;[3]Feuil2!$A$2,DATE([3]Feuil2!$A$2,3,31),IF(YEAR([3]Feuil1!$C24)&lt;[3]Feuil2!$A$2,"",IF(MONTH([3]Feuil1!$C24)=3,[3]Feuil1!$C24,IF(AND(MONTH([3]Feuil1!$C24)&gt;3,MONTH([3]Feuil1!$K24)&lt;=3),DATE([3]Feuil2!$A$2,3,31),"") ))),"")</f>
        <v>40268</v>
      </c>
      <c r="Q24" s="13">
        <f>IF(AND([3]Feuil1!$K24&lt;&gt;"",[3]Feuil1!$C24&lt;&gt;"",[3]Feuil1!$K24&lt;=[3]Feuil1!$C24,YEAR([3]Feuil1!$K24)&lt;=[3]Feuil2!$A$2,YEAR([3]Feuil1!$C24)&gt;=[3]Feuil2!$A$2),IF(YEAR([3]Feuil1!$C24)&gt;[3]Feuil2!$A$2,DATE([3]Feuil2!$A$2,4,30),IF(YEAR([3]Feuil1!$C24)&lt;[3]Feuil2!$A$2,"",IF(MONTH([3]Feuil1!$C24)=4,[3]Feuil1!$C24,IF(AND(MONTH([3]Feuil1!$C24)&gt;4,MONTH([3]Feuil1!$K24)&lt;=4),DATE([3]Feuil2!$A$2,4,30),"") ))),"")</f>
        <v>40298</v>
      </c>
      <c r="R24" s="13">
        <f>IF(AND([3]Feuil1!$K24&lt;&gt;"",[3]Feuil1!$C24&lt;&gt;"",[3]Feuil1!$K24&lt;=[3]Feuil1!$C24,YEAR([3]Feuil1!$K24)&lt;=[3]Feuil2!$A$2,YEAR([3]Feuil1!$C24)&gt;=[3]Feuil2!$A$2),IF(YEAR([3]Feuil1!$C24)&gt;[3]Feuil2!$A$2,DATE([3]Feuil2!$A$2,5,31),IF(YEAR([3]Feuil1!$C24)&lt;[3]Feuil2!$A$2,"",IF(MONTH([3]Feuil1!$C24)=5,[3]Feuil1!$C24,IF(AND(MONTH([3]Feuil1!$C24)&gt;5,MONTH([3]Feuil1!$K24)&lt;=5),DATE([3]Feuil2!$A$2,5,31),"") ))),"")</f>
        <v>40329</v>
      </c>
      <c r="S24" s="13">
        <f>IF(AND([3]Feuil1!$K24&lt;&gt;"",[3]Feuil1!$C24&lt;&gt;"",[3]Feuil1!$K24&lt;=[3]Feuil1!$C24,YEAR([3]Feuil1!$K24)&lt;=[3]Feuil2!$A$2,YEAR([3]Feuil1!$C24)&gt;=[3]Feuil2!$A$2),IF(YEAR([3]Feuil1!$C24)&gt;[3]Feuil2!$A$2,DATE([3]Feuil2!$A$2,6,30),IF(YEAR([3]Feuil1!$C24)&lt;[3]Feuil2!$A$2,"",IF(MONTH([3]Feuil1!$C24)=6,[3]Feuil1!$C24,IF(AND(MONTH([3]Feuil1!$C24)&gt;6,MONTH([3]Feuil1!$K24)&lt;=6),DATE([3]Feuil2!$A$2,6,30),"") ))),"")</f>
        <v>40359</v>
      </c>
      <c r="T24" s="13">
        <f>IF(AND([3]Feuil1!$K24&lt;&gt;"",[3]Feuil1!$C24&lt;&gt;"",[3]Feuil1!$K24&lt;=[3]Feuil1!$C24,YEAR([3]Feuil1!$K24)&lt;=[3]Feuil2!$A$2,YEAR([3]Feuil1!$C24)&gt;=[3]Feuil2!$A$2),IF(YEAR([3]Feuil1!$C24)&gt;[3]Feuil2!$A$2,DATE([3]Feuil2!$A$2,7,31),IF(YEAR([3]Feuil1!$C24)&lt;[3]Feuil2!$A$2,"",IF(MONTH([3]Feuil1!$C24)=7,[3]Feuil1!$C24,IF(AND(MONTH([3]Feuil1!$C24)&gt;7,MONTH([3]Feuil1!$K24)&lt;=7),DATE([3]Feuil2!$A$2,7,31),"") ))),"")</f>
        <v>40390</v>
      </c>
      <c r="U24" s="13">
        <f>IF(AND([3]Feuil1!$K24&lt;&gt;"",[3]Feuil1!$C24&lt;&gt;"",[3]Feuil1!$K24&lt;=[3]Feuil1!$C24,YEAR([3]Feuil1!$K24)&lt;=[3]Feuil2!$A$2,YEAR([3]Feuil1!$C24)&gt;=[3]Feuil2!$A$2),IF(YEAR([3]Feuil1!$C24)&gt;[3]Feuil2!$A$2,DATE([3]Feuil2!$A$2,8,31),IF(YEAR([3]Feuil1!$C24)&lt;[3]Feuil2!$A$2,"",IF(MONTH([3]Feuil1!$C24)=8,[3]Feuil1!$C24,IF(AND(MONTH([3]Feuil1!$C24)&gt;8,MONTH([3]Feuil1!$K24)&lt;=8),DATE([3]Feuil2!$A$2,8,31),"") ))),"")</f>
        <v>40421</v>
      </c>
      <c r="V24" s="13">
        <f>IF(AND([3]Feuil1!$K24&lt;&gt;"",[3]Feuil1!$C24&lt;&gt;"",[3]Feuil1!$K24&lt;=[3]Feuil1!$C24,YEAR([3]Feuil1!$K24)&lt;=[3]Feuil2!$A$2,YEAR([3]Feuil1!$C24)&gt;=[3]Feuil2!$A$2),IF(YEAR([3]Feuil1!$C24)&gt;[3]Feuil2!$A$2,DATE([3]Feuil2!$A$2,9,30),IF(YEAR([3]Feuil1!$C24)&lt;[3]Feuil2!$A$2,"",IF(MONTH([3]Feuil1!$C24)=9,[3]Feuil1!$C24,IF(AND(MONTH([3]Feuil1!$C24)&gt;9,MONTH([3]Feuil1!$K24)&lt;=9),DATE([3]Feuil2!$A$2,9,30),"") ))),"")</f>
        <v>40451</v>
      </c>
      <c r="W24" s="13">
        <f>IF(AND([3]Feuil1!$K24&lt;&gt;"",[3]Feuil1!$C24&lt;&gt;"",[3]Feuil1!$K24&lt;=[3]Feuil1!$C24,YEAR([3]Feuil1!$K24)&lt;=[3]Feuil2!$A$2,YEAR([3]Feuil1!$C24)&gt;=[3]Feuil2!$A$2),IF(YEAR([3]Feuil1!$C24)&gt;[3]Feuil2!$A$2,DATE([3]Feuil2!$A$2,10,31),IF(YEAR([3]Feuil1!$C24)&lt;[3]Feuil2!$A$2,"",IF(MONTH([3]Feuil1!$C24)=10,[3]Feuil1!$C24,IF(AND(MONTH([3]Feuil1!$C24)&gt;10,MONTH([3]Feuil1!$K24)&lt;=10),DATE([3]Feuil2!$A$2,10,31),"") ))),"")</f>
        <v>40482</v>
      </c>
      <c r="X24" s="13">
        <f>IF(AND([3]Feuil1!$K24&lt;&gt;"",[3]Feuil1!$C24&lt;&gt;"",[3]Feuil1!$K24&lt;=[3]Feuil1!$C24,YEAR([3]Feuil1!$K24)&lt;=[3]Feuil2!$A$2,YEAR([3]Feuil1!$C24)&gt;=[3]Feuil2!$A$2),IF(YEAR([3]Feuil1!$C24)&gt;[3]Feuil2!$A$2,DATE([3]Feuil2!$A$2,11,30),IF(YEAR([3]Feuil1!$C24)&lt;[3]Feuil2!$A$2,"",IF(MONTH([3]Feuil1!$C24)=11,[3]Feuil1!$C24,IF(AND(MONTH([3]Feuil1!$C24)&gt;11,MONTH([3]Feuil1!$K24)&lt;=11),DATE([3]Feuil2!$A$2,11,30),"") ))),"")</f>
        <v>40512</v>
      </c>
      <c r="Y24" s="14">
        <f>IF(AND([3]Feuil1!$K24&lt;&gt;"",[3]Feuil1!$C24&lt;&gt;"",[3]Feuil1!$K24&lt;=[3]Feuil1!$C24,YEAR([3]Feuil1!$K24)&lt;=[3]Feuil2!$A$2,YEAR([3]Feuil1!$C24)&gt;=[3]Feuil2!$A$2),IF(YEAR([3]Feuil1!$C24)&gt;[3]Feuil2!$A$2,DATE([3]Feuil2!$A$2,12,31),IF(YEAR([3]Feuil1!$C24)&lt;[3]Feuil2!$A$2,"",IF(MONTH([3]Feuil1!$C24)=12,[3]Feuil1!$C24,IF(AND(MONTH([3]Feuil1!$C24)&gt;12,MONTH([3]Feuil1!$K24)&lt;=12),DATE([3]Feuil2!$A$2,12,31),"") ))),"")</f>
        <v>40543</v>
      </c>
    </row>
    <row r="25" spans="1:25" ht="15" x14ac:dyDescent="0.2">
      <c r="A25" s="11">
        <f>[3]Feuil1!E25</f>
        <v>0</v>
      </c>
      <c r="B25" s="12" t="str">
        <f>IF(AND([3]Feuil1!$K25&lt;&gt;"",[3]Feuil1!$C25&lt;&gt;"",[3]Feuil1!$K25&lt;=[3]Feuil1!$C25,YEAR([3]Feuil1!$K25)&lt;=[3]Feuil2!$A$2,YEAR([3]Feuil1!$C25)&gt;=[3]Feuil2!$A$2),IF(YEAR([3]Feuil1!$K25)&lt;[3]Feuil2!$A$2,DATE([3]Feuil2!$A$2,1,1),IF(YEAR([3]Feuil1!$K25)&gt;[3]Feuil2!$A$2,"",IF(MONTH([3]Feuil1!$K25)=1,[3]Feuil1!$K25,IF(OR(AND(
      MONTH([3]Feuil1!$K25)&lt;1,
      MONTH([3]Feuil1!$C25)&gt;=1
     ),YEAR([3]Feuil1!$C25)&gt;[3]Feuil2!$A$2),DATE([3]Feuil2!$A$2,1,1),"") ))),"")</f>
        <v/>
      </c>
      <c r="C25" s="13" t="str">
        <f>IF(AND([3]Feuil1!$K25&lt;&gt;"",[3]Feuil1!$C25&lt;&gt;"",[3]Feuil1!$K25&lt;=[3]Feuil1!$C25,YEAR([3]Feuil1!$K25)&lt;=[3]Feuil2!$A$2,YEAR([3]Feuil1!$C25)&gt;=[3]Feuil2!$A$2),IF(YEAR([3]Feuil1!$K25)&lt;[3]Feuil2!$A$2,DATE([3]Feuil2!$A$2,2,1),IF(YEAR([3]Feuil1!$K25)&gt;[3]Feuil2!$A$2,"",IF(MONTH([3]Feuil1!$K25)=2,[3]Feuil1!$K25,IF(OR(AND(MONTH([3]Feuil1!$K25)&lt;2,MONTH([3]Feuil1!$C25)&gt;=2),YEAR([3]Feuil1!$C25)&gt;[3]Feuil2!$A$2),DATE([3]Feuil2!$A$2,2,1),"") ))),"")</f>
        <v/>
      </c>
      <c r="D25" s="13" t="str">
        <f>IF(AND([3]Feuil1!$K25&lt;&gt;"",[3]Feuil1!$C25&lt;&gt;"",[3]Feuil1!$K25&lt;=[3]Feuil1!$C25,YEAR([3]Feuil1!$K25)&lt;=[3]Feuil2!$A$2,YEAR([3]Feuil1!$C25)&gt;=[3]Feuil2!$A$2),IF(YEAR([3]Feuil1!$K25)&lt;[3]Feuil2!$A$2,DATE([3]Feuil2!$A$2,3,1),IF(YEAR([3]Feuil1!$K25)&gt;[3]Feuil2!$A$2,"",IF(MONTH([3]Feuil1!$K25)=3,[3]Feuil1!$K25,IF(OR(AND(MONTH([3]Feuil1!$K25)&lt;3,MONTH([3]Feuil1!$C25)&gt;=3),YEAR([3]Feuil1!$C25)&gt;[3]Feuil2!$A$2),DATE([3]Feuil2!$A$2,3,1),"") ))),"")</f>
        <v/>
      </c>
      <c r="E25" s="13" t="str">
        <f>IF(AND([3]Feuil1!$K25&lt;&gt;"",[3]Feuil1!$C25&lt;&gt;"",[3]Feuil1!$K25&lt;=[3]Feuil1!$C25,YEAR([3]Feuil1!$K25)&lt;=[3]Feuil2!$A$2,YEAR([3]Feuil1!$C25)&gt;=[3]Feuil2!$A$2),IF(YEAR([3]Feuil1!$K25)&lt;[3]Feuil2!$A$2,DATE([3]Feuil2!$A$2,4,1),IF(YEAR([3]Feuil1!$K25)&gt;[3]Feuil2!$A$2,"",IF(MONTH([3]Feuil1!$K25)=4,[3]Feuil1!$K25,IF(OR(AND(MONTH([3]Feuil1!$K25)&lt;4,MONTH([3]Feuil1!$C25)&gt;=4),YEAR([3]Feuil1!$C25)&gt;[3]Feuil2!$A$2),DATE([3]Feuil2!$A$2,4,1),"") ))),"")</f>
        <v/>
      </c>
      <c r="F25" s="13" t="str">
        <f>IF(AND([3]Feuil1!$K25&lt;&gt;"",[3]Feuil1!$C25&lt;&gt;"",[3]Feuil1!$K25&lt;=[3]Feuil1!$C25,YEAR([3]Feuil1!$K25)&lt;=[3]Feuil2!$A$2,YEAR([3]Feuil1!$C25)&gt;=[3]Feuil2!$A$2),IF(YEAR([3]Feuil1!$K25)&lt;[3]Feuil2!$A$2,DATE([3]Feuil2!$A$2,5,1),IF(YEAR([3]Feuil1!$K25)&gt;[3]Feuil2!$A$2,"",IF(MONTH([3]Feuil1!$K25)=5,[3]Feuil1!$K25,IF(OR(AND(MONTH([3]Feuil1!$K25)&lt;5,MONTH([3]Feuil1!$C25)&gt;=5),YEAR([3]Feuil1!$C25)&gt;[3]Feuil2!$A$2),DATE([3]Feuil2!$A$2,5,1),"") ))),"")</f>
        <v/>
      </c>
      <c r="G25" s="13" t="str">
        <f>IF(AND([3]Feuil1!$K25&lt;&gt;"",[3]Feuil1!$C25&lt;&gt;"",[3]Feuil1!$K25&lt;=[3]Feuil1!$C25,YEAR([3]Feuil1!$K25)&lt;=[3]Feuil2!$A$2,YEAR([3]Feuil1!$C25)&gt;=[3]Feuil2!$A$2),IF(YEAR([3]Feuil1!$K25)&lt;[3]Feuil2!$A$2,DATE([3]Feuil2!$A$2,6,1),IF(YEAR([3]Feuil1!$K25)&gt;[3]Feuil2!$A$2,"",IF(MONTH([3]Feuil1!$K25)=6,[3]Feuil1!$K25,IF(OR(AND(MONTH([3]Feuil1!$K25)&lt;6,MONTH([3]Feuil1!$C25)&gt;=6),YEAR([3]Feuil1!$C25)&gt;[3]Feuil2!$A$2),DATE([3]Feuil2!$A$2,6,1),"") ))),"")</f>
        <v/>
      </c>
      <c r="H25" s="13" t="str">
        <f>IF(AND([3]Feuil1!$K25&lt;&gt;"",[3]Feuil1!$C25&lt;&gt;"",[3]Feuil1!$K25&lt;=[3]Feuil1!$C25,YEAR([3]Feuil1!$K25)&lt;=[3]Feuil2!$A$2,YEAR([3]Feuil1!$C25)&gt;=[3]Feuil2!$A$2),IF(YEAR([3]Feuil1!$K25)&lt;[3]Feuil2!$A$2,DATE([3]Feuil2!$A$2,7,1),IF(YEAR([3]Feuil1!$K25)&gt;[3]Feuil2!$A$2,"",IF(MONTH([3]Feuil1!$K25)=7,[3]Feuil1!$K25,IF(OR(AND(MONTH([3]Feuil1!$K25)&lt;7,MONTH([3]Feuil1!$C25)&gt;=7),YEAR([3]Feuil1!$C25)&gt;[3]Feuil2!$A$2),DATE([3]Feuil2!$A$2,7,1),"") ))),"")</f>
        <v/>
      </c>
      <c r="I25" s="13" t="str">
        <f>IF(AND([3]Feuil1!$K25&lt;&gt;"",[3]Feuil1!$C25&lt;&gt;"",[3]Feuil1!$K25&lt;=[3]Feuil1!$C25,YEAR([3]Feuil1!$K25)&lt;=[3]Feuil2!$A$2,YEAR([3]Feuil1!$C25)&gt;=[3]Feuil2!$A$2),IF(YEAR([3]Feuil1!$K25)&lt;[3]Feuil2!$A$2,DATE([3]Feuil2!$A$2,8,1),IF(YEAR([3]Feuil1!$K25)&gt;[3]Feuil2!$A$2,"",IF(MONTH([3]Feuil1!$K25)=8,[3]Feuil1!$K25,IF(OR(AND(MONTH([3]Feuil1!$K25)&lt;8,MONTH([3]Feuil1!$C25)&gt;=8),YEAR([3]Feuil1!$C25)&gt;[3]Feuil2!$A$2),DATE([3]Feuil2!$A$2,8,1),"") ))),"")</f>
        <v/>
      </c>
      <c r="J25" s="13" t="str">
        <f>IF(AND([3]Feuil1!$K25&lt;&gt;"",[3]Feuil1!$C25&lt;&gt;"",[3]Feuil1!$K25&lt;=[3]Feuil1!$C25,YEAR([3]Feuil1!$K25)&lt;=[3]Feuil2!$A$2,YEAR([3]Feuil1!$C25)&gt;=[3]Feuil2!$A$2),IF(YEAR([3]Feuil1!$K25)&lt;[3]Feuil2!$A$2,DATE([3]Feuil2!$A$2,9,1),IF(YEAR([3]Feuil1!$K25)&gt;[3]Feuil2!$A$2,"",IF(MONTH([3]Feuil1!$K25)=9,[3]Feuil1!$K25,IF(OR(AND(MONTH([3]Feuil1!$K25)&lt;9,MONTH([3]Feuil1!$C25)&gt;=9),YEAR([3]Feuil1!$C25)&gt;[3]Feuil2!$A$2),DATE([3]Feuil2!$A$2,9,1),"") ))),"")</f>
        <v/>
      </c>
      <c r="K25" s="13" t="str">
        <f>IF(AND([3]Feuil1!$K25&lt;&gt;"",[3]Feuil1!$C25&lt;&gt;"",[3]Feuil1!$K25&lt;=[3]Feuil1!$C25,YEAR([3]Feuil1!$K25)&lt;=[3]Feuil2!$A$2,YEAR([3]Feuil1!$C25)&gt;=[3]Feuil2!$A$2),IF(YEAR([3]Feuil1!$K25)&lt;[3]Feuil2!$A$2,DATE([3]Feuil2!$A$2,10,1),IF(YEAR([3]Feuil1!$K25)&gt;[3]Feuil2!$A$2,"",IF(MONTH([3]Feuil1!$K25)=10,[3]Feuil1!$K25,IF(OR(AND(MONTH([3]Feuil1!$K25)&lt;10,MONTH([3]Feuil1!$C25)&gt;=10),YEAR([3]Feuil1!$C25)&gt;[3]Feuil2!$A$2),DATE([3]Feuil2!$A$2,10,1),"") ))),"")</f>
        <v/>
      </c>
      <c r="L25" s="13" t="str">
        <f>IF(AND([3]Feuil1!$K25&lt;&gt;"",[3]Feuil1!$C25&lt;&gt;"",[3]Feuil1!$K25&lt;=[3]Feuil1!$C25,YEAR([3]Feuil1!$K25)&lt;=[3]Feuil2!$A$2,YEAR([3]Feuil1!$C25)&gt;=[3]Feuil2!$A$2),IF(YEAR([3]Feuil1!$K25)&lt;[3]Feuil2!$A$2,DATE([3]Feuil2!$A$2,11,1),IF(YEAR([3]Feuil1!$K25)&gt;[3]Feuil2!$A$2,"",IF(MONTH([3]Feuil1!$K25)=11,[3]Feuil1!$K25,IF(OR(AND(MONTH([3]Feuil1!$K25)&lt;11,MONTH([3]Feuil1!$C25)&gt;=11),YEAR([3]Feuil1!$C25)&gt;[3]Feuil2!$A$2),DATE([3]Feuil2!$A$2,11,1),"") ))),"")</f>
        <v/>
      </c>
      <c r="M25" s="14" t="str">
        <f>IF(AND([3]Feuil1!$K25&lt;&gt;"",[3]Feuil1!$C25&lt;&gt;"",[3]Feuil1!$K25&lt;=[3]Feuil1!$C25,YEAR([3]Feuil1!$K25)&lt;=[3]Feuil2!$A$2,YEAR([3]Feuil1!$C25)&gt;=[3]Feuil2!$A$2),IF(YEAR([3]Feuil1!$K25)&lt;[3]Feuil2!$A$2,DATE([3]Feuil2!$A$2,12,1),IF(YEAR([3]Feuil1!$K25)&gt;[3]Feuil2!$A$2,"",IF(MONTH([3]Feuil1!$K25)=12,[3]Feuil1!$K25,IF(OR(AND(MONTH([3]Feuil1!$K25)&lt;12,MONTH([3]Feuil1!$C25)&gt;=12),YEAR([3]Feuil1!$C25)&gt;[3]Feuil2!$A$2),DATE([3]Feuil2!$A$2,12,1),"") ))),"")</f>
        <v/>
      </c>
      <c r="N25" s="12" t="str">
        <f>IF(AND([3]Feuil1!$K25&lt;&gt;"",[3]Feuil1!$C25&lt;&gt;"",[3]Feuil1!$K25&lt;=[3]Feuil1!$C25,YEAR([3]Feuil1!$K25)&lt;=[3]Feuil2!$A$2,YEAR([3]Feuil1!$C25)&gt;=[3]Feuil2!$A$2),IF(YEAR([3]Feuil1!$C25)&gt;[3]Feuil2!$A$2,DATE([3]Feuil2!$A$2,1,31),IF(YEAR([3]Feuil1!$C25)&lt;[3]Feuil2!$A$2,"",IF(MONTH([3]Feuil1!$C25)=1,[3]Feuil1!$C25,IF(AND(MONTH([3]Feuil1!$C25)&gt;1,MONTH([3]Feuil1!$K25)&lt;=1),DATE([3]Feuil2!$A$2,1,31),"") ))),"")</f>
        <v/>
      </c>
      <c r="O25" s="13" t="str">
        <f>IF(AND([3]Feuil1!$K25&lt;&gt;"",[3]Feuil1!$C25&lt;&gt;"",[3]Feuil1!$K25&lt;=[3]Feuil1!$C25,YEAR([3]Feuil1!$K25)&lt;=[3]Feuil2!$A$2,YEAR([3]Feuil1!$C25)&gt;=[3]Feuil2!$A$2),IF(YEAR([3]Feuil1!$C25)&gt;[3]Feuil2!$A$2,IF((MOD([3]Feuil2!$A$2,4)&lt;&gt;0),DATE([3]Feuil2!$A$2,2,28),DATE([3]Feuil2!$A$2,2,29)),IF(YEAR([3]Feuil1!$C25)&lt;[3]Feuil2!$A$2,"",IF(MONTH([3]Feuil1!$C25)=2,[3]Feuil1!$C25,IF(AND(MONTH([3]Feuil1!$C25)&gt;2,MONTH([3]Feuil1!$K25)&lt;=2),IF((MOD([3]Feuil2!$A$2,4)&lt;&gt;0),DATE([3]Feuil2!$A$2,2,28),DATE([3]Feuil2!$A$2,2,29)),"") ))),"")</f>
        <v/>
      </c>
      <c r="P25" s="13" t="str">
        <f>IF(AND([3]Feuil1!$K25&lt;&gt;"",[3]Feuil1!$C25&lt;&gt;"",[3]Feuil1!$K25&lt;=[3]Feuil1!$C25,YEAR([3]Feuil1!$K25)&lt;=[3]Feuil2!$A$2,YEAR([3]Feuil1!$C25)&gt;=[3]Feuil2!$A$2),IF(YEAR([3]Feuil1!$C25)&gt;[3]Feuil2!$A$2,DATE([3]Feuil2!$A$2,3,31),IF(YEAR([3]Feuil1!$C25)&lt;[3]Feuil2!$A$2,"",IF(MONTH([3]Feuil1!$C25)=3,[3]Feuil1!$C25,IF(AND(MONTH([3]Feuil1!$C25)&gt;3,MONTH([3]Feuil1!$K25)&lt;=3),DATE([3]Feuil2!$A$2,3,31),"") ))),"")</f>
        <v/>
      </c>
      <c r="Q25" s="13" t="str">
        <f>IF(AND([3]Feuil1!$K25&lt;&gt;"",[3]Feuil1!$C25&lt;&gt;"",[3]Feuil1!$K25&lt;=[3]Feuil1!$C25,YEAR([3]Feuil1!$K25)&lt;=[3]Feuil2!$A$2,YEAR([3]Feuil1!$C25)&gt;=[3]Feuil2!$A$2),IF(YEAR([3]Feuil1!$C25)&gt;[3]Feuil2!$A$2,DATE([3]Feuil2!$A$2,4,30),IF(YEAR([3]Feuil1!$C25)&lt;[3]Feuil2!$A$2,"",IF(MONTH([3]Feuil1!$C25)=4,[3]Feuil1!$C25,IF(AND(MONTH([3]Feuil1!$C25)&gt;4,MONTH([3]Feuil1!$K25)&lt;=4),DATE([3]Feuil2!$A$2,4,30),"") ))),"")</f>
        <v/>
      </c>
      <c r="R25" s="13" t="str">
        <f>IF(AND([3]Feuil1!$K25&lt;&gt;"",[3]Feuil1!$C25&lt;&gt;"",[3]Feuil1!$K25&lt;=[3]Feuil1!$C25,YEAR([3]Feuil1!$K25)&lt;=[3]Feuil2!$A$2,YEAR([3]Feuil1!$C25)&gt;=[3]Feuil2!$A$2),IF(YEAR([3]Feuil1!$C25)&gt;[3]Feuil2!$A$2,DATE([3]Feuil2!$A$2,5,31),IF(YEAR([3]Feuil1!$C25)&lt;[3]Feuil2!$A$2,"",IF(MONTH([3]Feuil1!$C25)=5,[3]Feuil1!$C25,IF(AND(MONTH([3]Feuil1!$C25)&gt;5,MONTH([3]Feuil1!$K25)&lt;=5),DATE([3]Feuil2!$A$2,5,31),"") ))),"")</f>
        <v/>
      </c>
      <c r="S25" s="13" t="str">
        <f>IF(AND([3]Feuil1!$K25&lt;&gt;"",[3]Feuil1!$C25&lt;&gt;"",[3]Feuil1!$K25&lt;=[3]Feuil1!$C25,YEAR([3]Feuil1!$K25)&lt;=[3]Feuil2!$A$2,YEAR([3]Feuil1!$C25)&gt;=[3]Feuil2!$A$2),IF(YEAR([3]Feuil1!$C25)&gt;[3]Feuil2!$A$2,DATE([3]Feuil2!$A$2,6,30),IF(YEAR([3]Feuil1!$C25)&lt;[3]Feuil2!$A$2,"",IF(MONTH([3]Feuil1!$C25)=6,[3]Feuil1!$C25,IF(AND(MONTH([3]Feuil1!$C25)&gt;6,MONTH([3]Feuil1!$K25)&lt;=6),DATE([3]Feuil2!$A$2,6,30),"") ))),"")</f>
        <v/>
      </c>
      <c r="T25" s="13" t="str">
        <f>IF(AND([3]Feuil1!$K25&lt;&gt;"",[3]Feuil1!$C25&lt;&gt;"",[3]Feuil1!$K25&lt;=[3]Feuil1!$C25,YEAR([3]Feuil1!$K25)&lt;=[3]Feuil2!$A$2,YEAR([3]Feuil1!$C25)&gt;=[3]Feuil2!$A$2),IF(YEAR([3]Feuil1!$C25)&gt;[3]Feuil2!$A$2,DATE([3]Feuil2!$A$2,7,31),IF(YEAR([3]Feuil1!$C25)&lt;[3]Feuil2!$A$2,"",IF(MONTH([3]Feuil1!$C25)=7,[3]Feuil1!$C25,IF(AND(MONTH([3]Feuil1!$C25)&gt;7,MONTH([3]Feuil1!$K25)&lt;=7),DATE([3]Feuil2!$A$2,7,31),"") ))),"")</f>
        <v/>
      </c>
      <c r="U25" s="13" t="str">
        <f>IF(AND([3]Feuil1!$K25&lt;&gt;"",[3]Feuil1!$C25&lt;&gt;"",[3]Feuil1!$K25&lt;=[3]Feuil1!$C25,YEAR([3]Feuil1!$K25)&lt;=[3]Feuil2!$A$2,YEAR([3]Feuil1!$C25)&gt;=[3]Feuil2!$A$2),IF(YEAR([3]Feuil1!$C25)&gt;[3]Feuil2!$A$2,DATE([3]Feuil2!$A$2,8,31),IF(YEAR([3]Feuil1!$C25)&lt;[3]Feuil2!$A$2,"",IF(MONTH([3]Feuil1!$C25)=8,[3]Feuil1!$C25,IF(AND(MONTH([3]Feuil1!$C25)&gt;8,MONTH([3]Feuil1!$K25)&lt;=8),DATE([3]Feuil2!$A$2,8,31),"") ))),"")</f>
        <v/>
      </c>
      <c r="V25" s="13" t="str">
        <f>IF(AND([3]Feuil1!$K25&lt;&gt;"",[3]Feuil1!$C25&lt;&gt;"",[3]Feuil1!$K25&lt;=[3]Feuil1!$C25,YEAR([3]Feuil1!$K25)&lt;=[3]Feuil2!$A$2,YEAR([3]Feuil1!$C25)&gt;=[3]Feuil2!$A$2),IF(YEAR([3]Feuil1!$C25)&gt;[3]Feuil2!$A$2,DATE([3]Feuil2!$A$2,9,30),IF(YEAR([3]Feuil1!$C25)&lt;[3]Feuil2!$A$2,"",IF(MONTH([3]Feuil1!$C25)=9,[3]Feuil1!$C25,IF(AND(MONTH([3]Feuil1!$C25)&gt;9,MONTH([3]Feuil1!$K25)&lt;=9),DATE([3]Feuil2!$A$2,9,30),"") ))),"")</f>
        <v/>
      </c>
      <c r="W25" s="13" t="str">
        <f>IF(AND([3]Feuil1!$K25&lt;&gt;"",[3]Feuil1!$C25&lt;&gt;"",[3]Feuil1!$K25&lt;=[3]Feuil1!$C25,YEAR([3]Feuil1!$K25)&lt;=[3]Feuil2!$A$2,YEAR([3]Feuil1!$C25)&gt;=[3]Feuil2!$A$2),IF(YEAR([3]Feuil1!$C25)&gt;[3]Feuil2!$A$2,DATE([3]Feuil2!$A$2,10,31),IF(YEAR([3]Feuil1!$C25)&lt;[3]Feuil2!$A$2,"",IF(MONTH([3]Feuil1!$C25)=10,[3]Feuil1!$C25,IF(AND(MONTH([3]Feuil1!$C25)&gt;10,MONTH([3]Feuil1!$K25)&lt;=10),DATE([3]Feuil2!$A$2,10,31),"") ))),"")</f>
        <v/>
      </c>
      <c r="X25" s="13" t="str">
        <f>IF(AND([3]Feuil1!$K25&lt;&gt;"",[3]Feuil1!$C25&lt;&gt;"",[3]Feuil1!$K25&lt;=[3]Feuil1!$C25,YEAR([3]Feuil1!$K25)&lt;=[3]Feuil2!$A$2,YEAR([3]Feuil1!$C25)&gt;=[3]Feuil2!$A$2),IF(YEAR([3]Feuil1!$C25)&gt;[3]Feuil2!$A$2,DATE([3]Feuil2!$A$2,11,30),IF(YEAR([3]Feuil1!$C25)&lt;[3]Feuil2!$A$2,"",IF(MONTH([3]Feuil1!$C25)=11,[3]Feuil1!$C25,IF(AND(MONTH([3]Feuil1!$C25)&gt;11,MONTH([3]Feuil1!$K25)&lt;=11),DATE([3]Feuil2!$A$2,11,30),"") ))),"")</f>
        <v/>
      </c>
      <c r="Y25" s="14" t="str">
        <f>IF(AND([3]Feuil1!$K25&lt;&gt;"",[3]Feuil1!$C25&lt;&gt;"",[3]Feuil1!$K25&lt;=[3]Feuil1!$C25,YEAR([3]Feuil1!$K25)&lt;=[3]Feuil2!$A$2,YEAR([3]Feuil1!$C25)&gt;=[3]Feuil2!$A$2),IF(YEAR([3]Feuil1!$C25)&gt;[3]Feuil2!$A$2,DATE([3]Feuil2!$A$2,12,31),IF(YEAR([3]Feuil1!$C25)&lt;[3]Feuil2!$A$2,"",IF(MONTH([3]Feuil1!$C25)=12,[3]Feuil1!$C25,IF(AND(MONTH([3]Feuil1!$C25)&gt;12,MONTH([3]Feuil1!$K25)&lt;=12),DATE([3]Feuil2!$A$2,12,31),"") ))),"")</f>
        <v/>
      </c>
    </row>
    <row r="26" spans="1:25" ht="15" x14ac:dyDescent="0.2">
      <c r="A26" s="11">
        <f>[3]Feuil1!E26</f>
        <v>0</v>
      </c>
      <c r="B26" s="12" t="str">
        <f>IF(AND([3]Feuil1!$K26&lt;&gt;"",[3]Feuil1!$C26&lt;&gt;"",[3]Feuil1!$K26&lt;=[3]Feuil1!$C26,YEAR([3]Feuil1!$K26)&lt;=[3]Feuil2!$A$2,YEAR([3]Feuil1!$C26)&gt;=[3]Feuil2!$A$2),IF(YEAR([3]Feuil1!$K26)&lt;[3]Feuil2!$A$2,DATE([3]Feuil2!$A$2,1,1),IF(YEAR([3]Feuil1!$K26)&gt;[3]Feuil2!$A$2,"",IF(MONTH([3]Feuil1!$K26)=1,[3]Feuil1!$K26,IF(OR(AND(
      MONTH([3]Feuil1!$K26)&lt;1,
      MONTH([3]Feuil1!$C26)&gt;=1
     ),YEAR([3]Feuil1!$C26)&gt;[3]Feuil2!$A$2),DATE([3]Feuil2!$A$2,1,1),"") ))),"")</f>
        <v/>
      </c>
      <c r="C26" s="13" t="str">
        <f>IF(AND([3]Feuil1!$K26&lt;&gt;"",[3]Feuil1!$C26&lt;&gt;"",[3]Feuil1!$K26&lt;=[3]Feuil1!$C26,YEAR([3]Feuil1!$K26)&lt;=[3]Feuil2!$A$2,YEAR([3]Feuil1!$C26)&gt;=[3]Feuil2!$A$2),IF(YEAR([3]Feuil1!$K26)&lt;[3]Feuil2!$A$2,DATE([3]Feuil2!$A$2,2,1),IF(YEAR([3]Feuil1!$K26)&gt;[3]Feuil2!$A$2,"",IF(MONTH([3]Feuil1!$K26)=2,[3]Feuil1!$K26,IF(OR(AND(MONTH([3]Feuil1!$K26)&lt;2,MONTH([3]Feuil1!$C26)&gt;=2),YEAR([3]Feuil1!$C26)&gt;[3]Feuil2!$A$2),DATE([3]Feuil2!$A$2,2,1),"") ))),"")</f>
        <v/>
      </c>
      <c r="D26" s="13" t="str">
        <f>IF(AND([3]Feuil1!$K26&lt;&gt;"",[3]Feuil1!$C26&lt;&gt;"",[3]Feuil1!$K26&lt;=[3]Feuil1!$C26,YEAR([3]Feuil1!$K26)&lt;=[3]Feuil2!$A$2,YEAR([3]Feuil1!$C26)&gt;=[3]Feuil2!$A$2),IF(YEAR([3]Feuil1!$K26)&lt;[3]Feuil2!$A$2,DATE([3]Feuil2!$A$2,3,1),IF(YEAR([3]Feuil1!$K26)&gt;[3]Feuil2!$A$2,"",IF(MONTH([3]Feuil1!$K26)=3,[3]Feuil1!$K26,IF(OR(AND(MONTH([3]Feuil1!$K26)&lt;3,MONTH([3]Feuil1!$C26)&gt;=3),YEAR([3]Feuil1!$C26)&gt;[3]Feuil2!$A$2),DATE([3]Feuil2!$A$2,3,1),"") ))),"")</f>
        <v/>
      </c>
      <c r="E26" s="13" t="str">
        <f>IF(AND([3]Feuil1!$K26&lt;&gt;"",[3]Feuil1!$C26&lt;&gt;"",[3]Feuil1!$K26&lt;=[3]Feuil1!$C26,YEAR([3]Feuil1!$K26)&lt;=[3]Feuil2!$A$2,YEAR([3]Feuil1!$C26)&gt;=[3]Feuil2!$A$2),IF(YEAR([3]Feuil1!$K26)&lt;[3]Feuil2!$A$2,DATE([3]Feuil2!$A$2,4,1),IF(YEAR([3]Feuil1!$K26)&gt;[3]Feuil2!$A$2,"",IF(MONTH([3]Feuil1!$K26)=4,[3]Feuil1!$K26,IF(OR(AND(MONTH([3]Feuil1!$K26)&lt;4,MONTH([3]Feuil1!$C26)&gt;=4),YEAR([3]Feuil1!$C26)&gt;[3]Feuil2!$A$2),DATE([3]Feuil2!$A$2,4,1),"") ))),"")</f>
        <v/>
      </c>
      <c r="F26" s="13" t="str">
        <f>IF(AND([3]Feuil1!$K26&lt;&gt;"",[3]Feuil1!$C26&lt;&gt;"",[3]Feuil1!$K26&lt;=[3]Feuil1!$C26,YEAR([3]Feuil1!$K26)&lt;=[3]Feuil2!$A$2,YEAR([3]Feuil1!$C26)&gt;=[3]Feuil2!$A$2),IF(YEAR([3]Feuil1!$K26)&lt;[3]Feuil2!$A$2,DATE([3]Feuil2!$A$2,5,1),IF(YEAR([3]Feuil1!$K26)&gt;[3]Feuil2!$A$2,"",IF(MONTH([3]Feuil1!$K26)=5,[3]Feuil1!$K26,IF(OR(AND(MONTH([3]Feuil1!$K26)&lt;5,MONTH([3]Feuil1!$C26)&gt;=5),YEAR([3]Feuil1!$C26)&gt;[3]Feuil2!$A$2),DATE([3]Feuil2!$A$2,5,1),"") ))),"")</f>
        <v/>
      </c>
      <c r="G26" s="13" t="str">
        <f>IF(AND([3]Feuil1!$K26&lt;&gt;"",[3]Feuil1!$C26&lt;&gt;"",[3]Feuil1!$K26&lt;=[3]Feuil1!$C26,YEAR([3]Feuil1!$K26)&lt;=[3]Feuil2!$A$2,YEAR([3]Feuil1!$C26)&gt;=[3]Feuil2!$A$2),IF(YEAR([3]Feuil1!$K26)&lt;[3]Feuil2!$A$2,DATE([3]Feuil2!$A$2,6,1),IF(YEAR([3]Feuil1!$K26)&gt;[3]Feuil2!$A$2,"",IF(MONTH([3]Feuil1!$K26)=6,[3]Feuil1!$K26,IF(OR(AND(MONTH([3]Feuil1!$K26)&lt;6,MONTH([3]Feuil1!$C26)&gt;=6),YEAR([3]Feuil1!$C26)&gt;[3]Feuil2!$A$2),DATE([3]Feuil2!$A$2,6,1),"") ))),"")</f>
        <v/>
      </c>
      <c r="H26" s="13" t="str">
        <f>IF(AND([3]Feuil1!$K26&lt;&gt;"",[3]Feuil1!$C26&lt;&gt;"",[3]Feuil1!$K26&lt;=[3]Feuil1!$C26,YEAR([3]Feuil1!$K26)&lt;=[3]Feuil2!$A$2,YEAR([3]Feuil1!$C26)&gt;=[3]Feuil2!$A$2),IF(YEAR([3]Feuil1!$K26)&lt;[3]Feuil2!$A$2,DATE([3]Feuil2!$A$2,7,1),IF(YEAR([3]Feuil1!$K26)&gt;[3]Feuil2!$A$2,"",IF(MONTH([3]Feuil1!$K26)=7,[3]Feuil1!$K26,IF(OR(AND(MONTH([3]Feuil1!$K26)&lt;7,MONTH([3]Feuil1!$C26)&gt;=7),YEAR([3]Feuil1!$C26)&gt;[3]Feuil2!$A$2),DATE([3]Feuil2!$A$2,7,1),"") ))),"")</f>
        <v/>
      </c>
      <c r="I26" s="13" t="str">
        <f>IF(AND([3]Feuil1!$K26&lt;&gt;"",[3]Feuil1!$C26&lt;&gt;"",[3]Feuil1!$K26&lt;=[3]Feuil1!$C26,YEAR([3]Feuil1!$K26)&lt;=[3]Feuil2!$A$2,YEAR([3]Feuil1!$C26)&gt;=[3]Feuil2!$A$2),IF(YEAR([3]Feuil1!$K26)&lt;[3]Feuil2!$A$2,DATE([3]Feuil2!$A$2,8,1),IF(YEAR([3]Feuil1!$K26)&gt;[3]Feuil2!$A$2,"",IF(MONTH([3]Feuil1!$K26)=8,[3]Feuil1!$K26,IF(OR(AND(MONTH([3]Feuil1!$K26)&lt;8,MONTH([3]Feuil1!$C26)&gt;=8),YEAR([3]Feuil1!$C26)&gt;[3]Feuil2!$A$2),DATE([3]Feuil2!$A$2,8,1),"") ))),"")</f>
        <v/>
      </c>
      <c r="J26" s="13" t="str">
        <f>IF(AND([3]Feuil1!$K26&lt;&gt;"",[3]Feuil1!$C26&lt;&gt;"",[3]Feuil1!$K26&lt;=[3]Feuil1!$C26,YEAR([3]Feuil1!$K26)&lt;=[3]Feuil2!$A$2,YEAR([3]Feuil1!$C26)&gt;=[3]Feuil2!$A$2),IF(YEAR([3]Feuil1!$K26)&lt;[3]Feuil2!$A$2,DATE([3]Feuil2!$A$2,9,1),IF(YEAR([3]Feuil1!$K26)&gt;[3]Feuil2!$A$2,"",IF(MONTH([3]Feuil1!$K26)=9,[3]Feuil1!$K26,IF(OR(AND(MONTH([3]Feuil1!$K26)&lt;9,MONTH([3]Feuil1!$C26)&gt;=9),YEAR([3]Feuil1!$C26)&gt;[3]Feuil2!$A$2),DATE([3]Feuil2!$A$2,9,1),"") ))),"")</f>
        <v/>
      </c>
      <c r="K26" s="13" t="str">
        <f>IF(AND([3]Feuil1!$K26&lt;&gt;"",[3]Feuil1!$C26&lt;&gt;"",[3]Feuil1!$K26&lt;=[3]Feuil1!$C26,YEAR([3]Feuil1!$K26)&lt;=[3]Feuil2!$A$2,YEAR([3]Feuil1!$C26)&gt;=[3]Feuil2!$A$2),IF(YEAR([3]Feuil1!$K26)&lt;[3]Feuil2!$A$2,DATE([3]Feuil2!$A$2,10,1),IF(YEAR([3]Feuil1!$K26)&gt;[3]Feuil2!$A$2,"",IF(MONTH([3]Feuil1!$K26)=10,[3]Feuil1!$K26,IF(OR(AND(MONTH([3]Feuil1!$K26)&lt;10,MONTH([3]Feuil1!$C26)&gt;=10),YEAR([3]Feuil1!$C26)&gt;[3]Feuil2!$A$2),DATE([3]Feuil2!$A$2,10,1),"") ))),"")</f>
        <v/>
      </c>
      <c r="L26" s="13" t="str">
        <f>IF(AND([3]Feuil1!$K26&lt;&gt;"",[3]Feuil1!$C26&lt;&gt;"",[3]Feuil1!$K26&lt;=[3]Feuil1!$C26,YEAR([3]Feuil1!$K26)&lt;=[3]Feuil2!$A$2,YEAR([3]Feuil1!$C26)&gt;=[3]Feuil2!$A$2),IF(YEAR([3]Feuil1!$K26)&lt;[3]Feuil2!$A$2,DATE([3]Feuil2!$A$2,11,1),IF(YEAR([3]Feuil1!$K26)&gt;[3]Feuil2!$A$2,"",IF(MONTH([3]Feuil1!$K26)=11,[3]Feuil1!$K26,IF(OR(AND(MONTH([3]Feuil1!$K26)&lt;11,MONTH([3]Feuil1!$C26)&gt;=11),YEAR([3]Feuil1!$C26)&gt;[3]Feuil2!$A$2),DATE([3]Feuil2!$A$2,11,1),"") ))),"")</f>
        <v/>
      </c>
      <c r="M26" s="14" t="str">
        <f>IF(AND([3]Feuil1!$K26&lt;&gt;"",[3]Feuil1!$C26&lt;&gt;"",[3]Feuil1!$K26&lt;=[3]Feuil1!$C26,YEAR([3]Feuil1!$K26)&lt;=[3]Feuil2!$A$2,YEAR([3]Feuil1!$C26)&gt;=[3]Feuil2!$A$2),IF(YEAR([3]Feuil1!$K26)&lt;[3]Feuil2!$A$2,DATE([3]Feuil2!$A$2,12,1),IF(YEAR([3]Feuil1!$K26)&gt;[3]Feuil2!$A$2,"",IF(MONTH([3]Feuil1!$K26)=12,[3]Feuil1!$K26,IF(OR(AND(MONTH([3]Feuil1!$K26)&lt;12,MONTH([3]Feuil1!$C26)&gt;=12),YEAR([3]Feuil1!$C26)&gt;[3]Feuil2!$A$2),DATE([3]Feuil2!$A$2,12,1),"") ))),"")</f>
        <v/>
      </c>
      <c r="N26" s="12" t="str">
        <f>IF(AND([3]Feuil1!$K26&lt;&gt;"",[3]Feuil1!$C26&lt;&gt;"",[3]Feuil1!$K26&lt;=[3]Feuil1!$C26,YEAR([3]Feuil1!$K26)&lt;=[3]Feuil2!$A$2,YEAR([3]Feuil1!$C26)&gt;=[3]Feuil2!$A$2),IF(YEAR([3]Feuil1!$C26)&gt;[3]Feuil2!$A$2,DATE([3]Feuil2!$A$2,1,31),IF(YEAR([3]Feuil1!$C26)&lt;[3]Feuil2!$A$2,"",IF(MONTH([3]Feuil1!$C26)=1,[3]Feuil1!$C26,IF(AND(MONTH([3]Feuil1!$C26)&gt;1,MONTH([3]Feuil1!$K26)&lt;=1),DATE([3]Feuil2!$A$2,1,31),"") ))),"")</f>
        <v/>
      </c>
      <c r="O26" s="13" t="str">
        <f>IF(AND([3]Feuil1!$K26&lt;&gt;"",[3]Feuil1!$C26&lt;&gt;"",[3]Feuil1!$K26&lt;=[3]Feuil1!$C26,YEAR([3]Feuil1!$K26)&lt;=[3]Feuil2!$A$2,YEAR([3]Feuil1!$C26)&gt;=[3]Feuil2!$A$2),IF(YEAR([3]Feuil1!$C26)&gt;[3]Feuil2!$A$2,IF((MOD([3]Feuil2!$A$2,4)&lt;&gt;0),DATE([3]Feuil2!$A$2,2,28),DATE([3]Feuil2!$A$2,2,29)),IF(YEAR([3]Feuil1!$C26)&lt;[3]Feuil2!$A$2,"",IF(MONTH([3]Feuil1!$C26)=2,[3]Feuil1!$C26,IF(AND(MONTH([3]Feuil1!$C26)&gt;2,MONTH([3]Feuil1!$K26)&lt;=2),IF((MOD([3]Feuil2!$A$2,4)&lt;&gt;0),DATE([3]Feuil2!$A$2,2,28),DATE([3]Feuil2!$A$2,2,29)),"") ))),"")</f>
        <v/>
      </c>
      <c r="P26" s="13" t="str">
        <f>IF(AND([3]Feuil1!$K26&lt;&gt;"",[3]Feuil1!$C26&lt;&gt;"",[3]Feuil1!$K26&lt;=[3]Feuil1!$C26,YEAR([3]Feuil1!$K26)&lt;=[3]Feuil2!$A$2,YEAR([3]Feuil1!$C26)&gt;=[3]Feuil2!$A$2),IF(YEAR([3]Feuil1!$C26)&gt;[3]Feuil2!$A$2,DATE([3]Feuil2!$A$2,3,31),IF(YEAR([3]Feuil1!$C26)&lt;[3]Feuil2!$A$2,"",IF(MONTH([3]Feuil1!$C26)=3,[3]Feuil1!$C26,IF(AND(MONTH([3]Feuil1!$C26)&gt;3,MONTH([3]Feuil1!$K26)&lt;=3),DATE([3]Feuil2!$A$2,3,31),"") ))),"")</f>
        <v/>
      </c>
      <c r="Q26" s="13" t="str">
        <f>IF(AND([3]Feuil1!$K26&lt;&gt;"",[3]Feuil1!$C26&lt;&gt;"",[3]Feuil1!$K26&lt;=[3]Feuil1!$C26,YEAR([3]Feuil1!$K26)&lt;=[3]Feuil2!$A$2,YEAR([3]Feuil1!$C26)&gt;=[3]Feuil2!$A$2),IF(YEAR([3]Feuil1!$C26)&gt;[3]Feuil2!$A$2,DATE([3]Feuil2!$A$2,4,30),IF(YEAR([3]Feuil1!$C26)&lt;[3]Feuil2!$A$2,"",IF(MONTH([3]Feuil1!$C26)=4,[3]Feuil1!$C26,IF(AND(MONTH([3]Feuil1!$C26)&gt;4,MONTH([3]Feuil1!$K26)&lt;=4),DATE([3]Feuil2!$A$2,4,30),"") ))),"")</f>
        <v/>
      </c>
      <c r="R26" s="13" t="str">
        <f>IF(AND([3]Feuil1!$K26&lt;&gt;"",[3]Feuil1!$C26&lt;&gt;"",[3]Feuil1!$K26&lt;=[3]Feuil1!$C26,YEAR([3]Feuil1!$K26)&lt;=[3]Feuil2!$A$2,YEAR([3]Feuil1!$C26)&gt;=[3]Feuil2!$A$2),IF(YEAR([3]Feuil1!$C26)&gt;[3]Feuil2!$A$2,DATE([3]Feuil2!$A$2,5,31),IF(YEAR([3]Feuil1!$C26)&lt;[3]Feuil2!$A$2,"",IF(MONTH([3]Feuil1!$C26)=5,[3]Feuil1!$C26,IF(AND(MONTH([3]Feuil1!$C26)&gt;5,MONTH([3]Feuil1!$K26)&lt;=5),DATE([3]Feuil2!$A$2,5,31),"") ))),"")</f>
        <v/>
      </c>
      <c r="S26" s="13" t="str">
        <f>IF(AND([3]Feuil1!$K26&lt;&gt;"",[3]Feuil1!$C26&lt;&gt;"",[3]Feuil1!$K26&lt;=[3]Feuil1!$C26,YEAR([3]Feuil1!$K26)&lt;=[3]Feuil2!$A$2,YEAR([3]Feuil1!$C26)&gt;=[3]Feuil2!$A$2),IF(YEAR([3]Feuil1!$C26)&gt;[3]Feuil2!$A$2,DATE([3]Feuil2!$A$2,6,30),IF(YEAR([3]Feuil1!$C26)&lt;[3]Feuil2!$A$2,"",IF(MONTH([3]Feuil1!$C26)=6,[3]Feuil1!$C26,IF(AND(MONTH([3]Feuil1!$C26)&gt;6,MONTH([3]Feuil1!$K26)&lt;=6),DATE([3]Feuil2!$A$2,6,30),"") ))),"")</f>
        <v/>
      </c>
      <c r="T26" s="13" t="str">
        <f>IF(AND([3]Feuil1!$K26&lt;&gt;"",[3]Feuil1!$C26&lt;&gt;"",[3]Feuil1!$K26&lt;=[3]Feuil1!$C26,YEAR([3]Feuil1!$K26)&lt;=[3]Feuil2!$A$2,YEAR([3]Feuil1!$C26)&gt;=[3]Feuil2!$A$2),IF(YEAR([3]Feuil1!$C26)&gt;[3]Feuil2!$A$2,DATE([3]Feuil2!$A$2,7,31),IF(YEAR([3]Feuil1!$C26)&lt;[3]Feuil2!$A$2,"",IF(MONTH([3]Feuil1!$C26)=7,[3]Feuil1!$C26,IF(AND(MONTH([3]Feuil1!$C26)&gt;7,MONTH([3]Feuil1!$K26)&lt;=7),DATE([3]Feuil2!$A$2,7,31),"") ))),"")</f>
        <v/>
      </c>
      <c r="U26" s="13" t="str">
        <f>IF(AND([3]Feuil1!$K26&lt;&gt;"",[3]Feuil1!$C26&lt;&gt;"",[3]Feuil1!$K26&lt;=[3]Feuil1!$C26,YEAR([3]Feuil1!$K26)&lt;=[3]Feuil2!$A$2,YEAR([3]Feuil1!$C26)&gt;=[3]Feuil2!$A$2),IF(YEAR([3]Feuil1!$C26)&gt;[3]Feuil2!$A$2,DATE([3]Feuil2!$A$2,8,31),IF(YEAR([3]Feuil1!$C26)&lt;[3]Feuil2!$A$2,"",IF(MONTH([3]Feuil1!$C26)=8,[3]Feuil1!$C26,IF(AND(MONTH([3]Feuil1!$C26)&gt;8,MONTH([3]Feuil1!$K26)&lt;=8),DATE([3]Feuil2!$A$2,8,31),"") ))),"")</f>
        <v/>
      </c>
      <c r="V26" s="13" t="str">
        <f>IF(AND([3]Feuil1!$K26&lt;&gt;"",[3]Feuil1!$C26&lt;&gt;"",[3]Feuil1!$K26&lt;=[3]Feuil1!$C26,YEAR([3]Feuil1!$K26)&lt;=[3]Feuil2!$A$2,YEAR([3]Feuil1!$C26)&gt;=[3]Feuil2!$A$2),IF(YEAR([3]Feuil1!$C26)&gt;[3]Feuil2!$A$2,DATE([3]Feuil2!$A$2,9,30),IF(YEAR([3]Feuil1!$C26)&lt;[3]Feuil2!$A$2,"",IF(MONTH([3]Feuil1!$C26)=9,[3]Feuil1!$C26,IF(AND(MONTH([3]Feuil1!$C26)&gt;9,MONTH([3]Feuil1!$K26)&lt;=9),DATE([3]Feuil2!$A$2,9,30),"") ))),"")</f>
        <v/>
      </c>
      <c r="W26" s="13" t="str">
        <f>IF(AND([3]Feuil1!$K26&lt;&gt;"",[3]Feuil1!$C26&lt;&gt;"",[3]Feuil1!$K26&lt;=[3]Feuil1!$C26,YEAR([3]Feuil1!$K26)&lt;=[3]Feuil2!$A$2,YEAR([3]Feuil1!$C26)&gt;=[3]Feuil2!$A$2),IF(YEAR([3]Feuil1!$C26)&gt;[3]Feuil2!$A$2,DATE([3]Feuil2!$A$2,10,31),IF(YEAR([3]Feuil1!$C26)&lt;[3]Feuil2!$A$2,"",IF(MONTH([3]Feuil1!$C26)=10,[3]Feuil1!$C26,IF(AND(MONTH([3]Feuil1!$C26)&gt;10,MONTH([3]Feuil1!$K26)&lt;=10),DATE([3]Feuil2!$A$2,10,31),"") ))),"")</f>
        <v/>
      </c>
      <c r="X26" s="13" t="str">
        <f>IF(AND([3]Feuil1!$K26&lt;&gt;"",[3]Feuil1!$C26&lt;&gt;"",[3]Feuil1!$K26&lt;=[3]Feuil1!$C26,YEAR([3]Feuil1!$K26)&lt;=[3]Feuil2!$A$2,YEAR([3]Feuil1!$C26)&gt;=[3]Feuil2!$A$2),IF(YEAR([3]Feuil1!$C26)&gt;[3]Feuil2!$A$2,DATE([3]Feuil2!$A$2,11,30),IF(YEAR([3]Feuil1!$C26)&lt;[3]Feuil2!$A$2,"",IF(MONTH([3]Feuil1!$C26)=11,[3]Feuil1!$C26,IF(AND(MONTH([3]Feuil1!$C26)&gt;11,MONTH([3]Feuil1!$K26)&lt;=11),DATE([3]Feuil2!$A$2,11,30),"") ))),"")</f>
        <v/>
      </c>
      <c r="Y26" s="14" t="str">
        <f>IF(AND([3]Feuil1!$K26&lt;&gt;"",[3]Feuil1!$C26&lt;&gt;"",[3]Feuil1!$K26&lt;=[3]Feuil1!$C26,YEAR([3]Feuil1!$K26)&lt;=[3]Feuil2!$A$2,YEAR([3]Feuil1!$C26)&gt;=[3]Feuil2!$A$2),IF(YEAR([3]Feuil1!$C26)&gt;[3]Feuil2!$A$2,DATE([3]Feuil2!$A$2,12,31),IF(YEAR([3]Feuil1!$C26)&lt;[3]Feuil2!$A$2,"",IF(MONTH([3]Feuil1!$C26)=12,[3]Feuil1!$C26,IF(AND(MONTH([3]Feuil1!$C26)&gt;12,MONTH([3]Feuil1!$K26)&lt;=12),DATE([3]Feuil2!$A$2,12,31),"") ))),"")</f>
        <v/>
      </c>
    </row>
    <row r="27" spans="1:25" ht="15" x14ac:dyDescent="0.2">
      <c r="A27" s="11">
        <f>[3]Feuil1!E27</f>
        <v>0</v>
      </c>
      <c r="B27" s="12">
        <f>IF(AND([3]Feuil1!$K27&lt;&gt;"",[3]Feuil1!$C27&lt;&gt;"",[3]Feuil1!$K27&lt;=[3]Feuil1!$C27,YEAR([3]Feuil1!$K27)&lt;=[3]Feuil2!$A$2,YEAR([3]Feuil1!$C27)&gt;=[3]Feuil2!$A$2),IF(YEAR([3]Feuil1!$K27)&lt;[3]Feuil2!$A$2,DATE([3]Feuil2!$A$2,1,1),IF(YEAR([3]Feuil1!$K27)&gt;[3]Feuil2!$A$2,"",IF(MONTH([3]Feuil1!$K27)=1,[3]Feuil1!$K27,IF(OR(AND(
      MONTH([3]Feuil1!$K27)&lt;1,
      MONTH([3]Feuil1!$C27)&gt;=1
     ),YEAR([3]Feuil1!$C27)&gt;[3]Feuil2!$A$2),DATE([3]Feuil2!$A$2,1,1),"") ))),"")</f>
        <v>40179</v>
      </c>
      <c r="C27" s="13">
        <f>IF(AND([3]Feuil1!$K27&lt;&gt;"",[3]Feuil1!$C27&lt;&gt;"",[3]Feuil1!$K27&lt;=[3]Feuil1!$C27,YEAR([3]Feuil1!$K27)&lt;=[3]Feuil2!$A$2,YEAR([3]Feuil1!$C27)&gt;=[3]Feuil2!$A$2),IF(YEAR([3]Feuil1!$K27)&lt;[3]Feuil2!$A$2,DATE([3]Feuil2!$A$2,2,1),IF(YEAR([3]Feuil1!$K27)&gt;[3]Feuil2!$A$2,"",IF(MONTH([3]Feuil1!$K27)=2,[3]Feuil1!$K27,IF(OR(AND(MONTH([3]Feuil1!$K27)&lt;2,MONTH([3]Feuil1!$C27)&gt;=2),YEAR([3]Feuil1!$C27)&gt;[3]Feuil2!$A$2),DATE([3]Feuil2!$A$2,2,1),"") ))),"")</f>
        <v>40210</v>
      </c>
      <c r="D27" s="13">
        <f>IF(AND([3]Feuil1!$K27&lt;&gt;"",[3]Feuil1!$C27&lt;&gt;"",[3]Feuil1!$K27&lt;=[3]Feuil1!$C27,YEAR([3]Feuil1!$K27)&lt;=[3]Feuil2!$A$2,YEAR([3]Feuil1!$C27)&gt;=[3]Feuil2!$A$2),IF(YEAR([3]Feuil1!$K27)&lt;[3]Feuil2!$A$2,DATE([3]Feuil2!$A$2,3,1),IF(YEAR([3]Feuil1!$K27)&gt;[3]Feuil2!$A$2,"",IF(MONTH([3]Feuil1!$K27)=3,[3]Feuil1!$K27,IF(OR(AND(MONTH([3]Feuil1!$K27)&lt;3,MONTH([3]Feuil1!$C27)&gt;=3),YEAR([3]Feuil1!$C27)&gt;[3]Feuil2!$A$2),DATE([3]Feuil2!$A$2,3,1),"") ))),"")</f>
        <v>40238</v>
      </c>
      <c r="E27" s="13">
        <f>IF(AND([3]Feuil1!$K27&lt;&gt;"",[3]Feuil1!$C27&lt;&gt;"",[3]Feuil1!$K27&lt;=[3]Feuil1!$C27,YEAR([3]Feuil1!$K27)&lt;=[3]Feuil2!$A$2,YEAR([3]Feuil1!$C27)&gt;=[3]Feuil2!$A$2),IF(YEAR([3]Feuil1!$K27)&lt;[3]Feuil2!$A$2,DATE([3]Feuil2!$A$2,4,1),IF(YEAR([3]Feuil1!$K27)&gt;[3]Feuil2!$A$2,"",IF(MONTH([3]Feuil1!$K27)=4,[3]Feuil1!$K27,IF(OR(AND(MONTH([3]Feuil1!$K27)&lt;4,MONTH([3]Feuil1!$C27)&gt;=4),YEAR([3]Feuil1!$C27)&gt;[3]Feuil2!$A$2),DATE([3]Feuil2!$A$2,4,1),"") ))),"")</f>
        <v>40269</v>
      </c>
      <c r="F27" s="13">
        <f>IF(AND([3]Feuil1!$K27&lt;&gt;"",[3]Feuil1!$C27&lt;&gt;"",[3]Feuil1!$K27&lt;=[3]Feuil1!$C27,YEAR([3]Feuil1!$K27)&lt;=[3]Feuil2!$A$2,YEAR([3]Feuil1!$C27)&gt;=[3]Feuil2!$A$2),IF(YEAR([3]Feuil1!$K27)&lt;[3]Feuil2!$A$2,DATE([3]Feuil2!$A$2,5,1),IF(YEAR([3]Feuil1!$K27)&gt;[3]Feuil2!$A$2,"",IF(MONTH([3]Feuil1!$K27)=5,[3]Feuil1!$K27,IF(OR(AND(MONTH([3]Feuil1!$K27)&lt;5,MONTH([3]Feuil1!$C27)&gt;=5),YEAR([3]Feuil1!$C27)&gt;[3]Feuil2!$A$2),DATE([3]Feuil2!$A$2,5,1),"") ))),"")</f>
        <v>40299</v>
      </c>
      <c r="G27" s="13">
        <f>IF(AND([3]Feuil1!$K27&lt;&gt;"",[3]Feuil1!$C27&lt;&gt;"",[3]Feuil1!$K27&lt;=[3]Feuil1!$C27,YEAR([3]Feuil1!$K27)&lt;=[3]Feuil2!$A$2,YEAR([3]Feuil1!$C27)&gt;=[3]Feuil2!$A$2),IF(YEAR([3]Feuil1!$K27)&lt;[3]Feuil2!$A$2,DATE([3]Feuil2!$A$2,6,1),IF(YEAR([3]Feuil1!$K27)&gt;[3]Feuil2!$A$2,"",IF(MONTH([3]Feuil1!$K27)=6,[3]Feuil1!$K27,IF(OR(AND(MONTH([3]Feuil1!$K27)&lt;6,MONTH([3]Feuil1!$C27)&gt;=6),YEAR([3]Feuil1!$C27)&gt;[3]Feuil2!$A$2),DATE([3]Feuil2!$A$2,6,1),"") ))),"")</f>
        <v>40330</v>
      </c>
      <c r="H27" s="13">
        <f>IF(AND([3]Feuil1!$K27&lt;&gt;"",[3]Feuil1!$C27&lt;&gt;"",[3]Feuil1!$K27&lt;=[3]Feuil1!$C27,YEAR([3]Feuil1!$K27)&lt;=[3]Feuil2!$A$2,YEAR([3]Feuil1!$C27)&gt;=[3]Feuil2!$A$2),IF(YEAR([3]Feuil1!$K27)&lt;[3]Feuil2!$A$2,DATE([3]Feuil2!$A$2,7,1),IF(YEAR([3]Feuil1!$K27)&gt;[3]Feuil2!$A$2,"",IF(MONTH([3]Feuil1!$K27)=7,[3]Feuil1!$K27,IF(OR(AND(MONTH([3]Feuil1!$K27)&lt;7,MONTH([3]Feuil1!$C27)&gt;=7),YEAR([3]Feuil1!$C27)&gt;[3]Feuil2!$A$2),DATE([3]Feuil2!$A$2,7,1),"") ))),"")</f>
        <v>40360</v>
      </c>
      <c r="I27" s="13">
        <f>IF(AND([3]Feuil1!$K27&lt;&gt;"",[3]Feuil1!$C27&lt;&gt;"",[3]Feuil1!$K27&lt;=[3]Feuil1!$C27,YEAR([3]Feuil1!$K27)&lt;=[3]Feuil2!$A$2,YEAR([3]Feuil1!$C27)&gt;=[3]Feuil2!$A$2),IF(YEAR([3]Feuil1!$K27)&lt;[3]Feuil2!$A$2,DATE([3]Feuil2!$A$2,8,1),IF(YEAR([3]Feuil1!$K27)&gt;[3]Feuil2!$A$2,"",IF(MONTH([3]Feuil1!$K27)=8,[3]Feuil1!$K27,IF(OR(AND(MONTH([3]Feuil1!$K27)&lt;8,MONTH([3]Feuil1!$C27)&gt;=8),YEAR([3]Feuil1!$C27)&gt;[3]Feuil2!$A$2),DATE([3]Feuil2!$A$2,8,1),"") ))),"")</f>
        <v>40391</v>
      </c>
      <c r="J27" s="13">
        <f>IF(AND([3]Feuil1!$K27&lt;&gt;"",[3]Feuil1!$C27&lt;&gt;"",[3]Feuil1!$K27&lt;=[3]Feuil1!$C27,YEAR([3]Feuil1!$K27)&lt;=[3]Feuil2!$A$2,YEAR([3]Feuil1!$C27)&gt;=[3]Feuil2!$A$2),IF(YEAR([3]Feuil1!$K27)&lt;[3]Feuil2!$A$2,DATE([3]Feuil2!$A$2,9,1),IF(YEAR([3]Feuil1!$K27)&gt;[3]Feuil2!$A$2,"",IF(MONTH([3]Feuil1!$K27)=9,[3]Feuil1!$K27,IF(OR(AND(MONTH([3]Feuil1!$K27)&lt;9,MONTH([3]Feuil1!$C27)&gt;=9),YEAR([3]Feuil1!$C27)&gt;[3]Feuil2!$A$2),DATE([3]Feuil2!$A$2,9,1),"") ))),"")</f>
        <v>40422</v>
      </c>
      <c r="K27" s="13">
        <f>IF(AND([3]Feuil1!$K27&lt;&gt;"",[3]Feuil1!$C27&lt;&gt;"",[3]Feuil1!$K27&lt;=[3]Feuil1!$C27,YEAR([3]Feuil1!$K27)&lt;=[3]Feuil2!$A$2,YEAR([3]Feuil1!$C27)&gt;=[3]Feuil2!$A$2),IF(YEAR([3]Feuil1!$K27)&lt;[3]Feuil2!$A$2,DATE([3]Feuil2!$A$2,10,1),IF(YEAR([3]Feuil1!$K27)&gt;[3]Feuil2!$A$2,"",IF(MONTH([3]Feuil1!$K27)=10,[3]Feuil1!$K27,IF(OR(AND(MONTH([3]Feuil1!$K27)&lt;10,MONTH([3]Feuil1!$C27)&gt;=10),YEAR([3]Feuil1!$C27)&gt;[3]Feuil2!$A$2),DATE([3]Feuil2!$A$2,10,1),"") ))),"")</f>
        <v>40452</v>
      </c>
      <c r="L27" s="13">
        <f>IF(AND([3]Feuil1!$K27&lt;&gt;"",[3]Feuil1!$C27&lt;&gt;"",[3]Feuil1!$K27&lt;=[3]Feuil1!$C27,YEAR([3]Feuil1!$K27)&lt;=[3]Feuil2!$A$2,YEAR([3]Feuil1!$C27)&gt;=[3]Feuil2!$A$2),IF(YEAR([3]Feuil1!$K27)&lt;[3]Feuil2!$A$2,DATE([3]Feuil2!$A$2,11,1),IF(YEAR([3]Feuil1!$K27)&gt;[3]Feuil2!$A$2,"",IF(MONTH([3]Feuil1!$K27)=11,[3]Feuil1!$K27,IF(OR(AND(MONTH([3]Feuil1!$K27)&lt;11,MONTH([3]Feuil1!$C27)&gt;=11),YEAR([3]Feuil1!$C27)&gt;[3]Feuil2!$A$2),DATE([3]Feuil2!$A$2,11,1),"") ))),"")</f>
        <v>40483</v>
      </c>
      <c r="M27" s="14">
        <f>IF(AND([3]Feuil1!$K27&lt;&gt;"",[3]Feuil1!$C27&lt;&gt;"",[3]Feuil1!$K27&lt;=[3]Feuil1!$C27,YEAR([3]Feuil1!$K27)&lt;=[3]Feuil2!$A$2,YEAR([3]Feuil1!$C27)&gt;=[3]Feuil2!$A$2),IF(YEAR([3]Feuil1!$K27)&lt;[3]Feuil2!$A$2,DATE([3]Feuil2!$A$2,12,1),IF(YEAR([3]Feuil1!$K27)&gt;[3]Feuil2!$A$2,"",IF(MONTH([3]Feuil1!$K27)=12,[3]Feuil1!$K27,IF(OR(AND(MONTH([3]Feuil1!$K27)&lt;12,MONTH([3]Feuil1!$C27)&gt;=12),YEAR([3]Feuil1!$C27)&gt;[3]Feuil2!$A$2),DATE([3]Feuil2!$A$2,12,1),"") ))),"")</f>
        <v>40513</v>
      </c>
      <c r="N27" s="12">
        <f>IF(AND([3]Feuil1!$K27&lt;&gt;"",[3]Feuil1!$C27&lt;&gt;"",[3]Feuil1!$K27&lt;=[3]Feuil1!$C27,YEAR([3]Feuil1!$K27)&lt;=[3]Feuil2!$A$2,YEAR([3]Feuil1!$C27)&gt;=[3]Feuil2!$A$2),IF(YEAR([3]Feuil1!$C27)&gt;[3]Feuil2!$A$2,DATE([3]Feuil2!$A$2,1,31),IF(YEAR([3]Feuil1!$C27)&lt;[3]Feuil2!$A$2,"",IF(MONTH([3]Feuil1!$C27)=1,[3]Feuil1!$C27,IF(AND(MONTH([3]Feuil1!$C27)&gt;1,MONTH([3]Feuil1!$K27)&lt;=1),DATE([3]Feuil2!$A$2,1,31),"") ))),"")</f>
        <v>40209</v>
      </c>
      <c r="O27" s="13">
        <f>IF(AND([3]Feuil1!$K27&lt;&gt;"",[3]Feuil1!$C27&lt;&gt;"",[3]Feuil1!$K27&lt;=[3]Feuil1!$C27,YEAR([3]Feuil1!$K27)&lt;=[3]Feuil2!$A$2,YEAR([3]Feuil1!$C27)&gt;=[3]Feuil2!$A$2),IF(YEAR([3]Feuil1!$C27)&gt;[3]Feuil2!$A$2,IF((MOD([3]Feuil2!$A$2,4)&lt;&gt;0),DATE([3]Feuil2!$A$2,2,28),DATE([3]Feuil2!$A$2,2,29)),IF(YEAR([3]Feuil1!$C27)&lt;[3]Feuil2!$A$2,"",IF(MONTH([3]Feuil1!$C27)=2,[3]Feuil1!$C27,IF(AND(MONTH([3]Feuil1!$C27)&gt;2,MONTH([3]Feuil1!$K27)&lt;=2),IF((MOD([3]Feuil2!$A$2,4)&lt;&gt;0),DATE([3]Feuil2!$A$2,2,28),DATE([3]Feuil2!$A$2,2,29)),"") ))),"")</f>
        <v>40237</v>
      </c>
      <c r="P27" s="13">
        <f>IF(AND([3]Feuil1!$K27&lt;&gt;"",[3]Feuil1!$C27&lt;&gt;"",[3]Feuil1!$K27&lt;=[3]Feuil1!$C27,YEAR([3]Feuil1!$K27)&lt;=[3]Feuil2!$A$2,YEAR([3]Feuil1!$C27)&gt;=[3]Feuil2!$A$2),IF(YEAR([3]Feuil1!$C27)&gt;[3]Feuil2!$A$2,DATE([3]Feuil2!$A$2,3,31),IF(YEAR([3]Feuil1!$C27)&lt;[3]Feuil2!$A$2,"",IF(MONTH([3]Feuil1!$C27)=3,[3]Feuil1!$C27,IF(AND(MONTH([3]Feuil1!$C27)&gt;3,MONTH([3]Feuil1!$K27)&lt;=3),DATE([3]Feuil2!$A$2,3,31),"") ))),"")</f>
        <v>40268</v>
      </c>
      <c r="Q27" s="13">
        <f>IF(AND([3]Feuil1!$K27&lt;&gt;"",[3]Feuil1!$C27&lt;&gt;"",[3]Feuil1!$K27&lt;=[3]Feuil1!$C27,YEAR([3]Feuil1!$K27)&lt;=[3]Feuil2!$A$2,YEAR([3]Feuil1!$C27)&gt;=[3]Feuil2!$A$2),IF(YEAR([3]Feuil1!$C27)&gt;[3]Feuil2!$A$2,DATE([3]Feuil2!$A$2,4,30),IF(YEAR([3]Feuil1!$C27)&lt;[3]Feuil2!$A$2,"",IF(MONTH([3]Feuil1!$C27)=4,[3]Feuil1!$C27,IF(AND(MONTH([3]Feuil1!$C27)&gt;4,MONTH([3]Feuil1!$K27)&lt;=4),DATE([3]Feuil2!$A$2,4,30),"") ))),"")</f>
        <v>40298</v>
      </c>
      <c r="R27" s="13">
        <f>IF(AND([3]Feuil1!$K27&lt;&gt;"",[3]Feuil1!$C27&lt;&gt;"",[3]Feuil1!$K27&lt;=[3]Feuil1!$C27,YEAR([3]Feuil1!$K27)&lt;=[3]Feuil2!$A$2,YEAR([3]Feuil1!$C27)&gt;=[3]Feuil2!$A$2),IF(YEAR([3]Feuil1!$C27)&gt;[3]Feuil2!$A$2,DATE([3]Feuil2!$A$2,5,31),IF(YEAR([3]Feuil1!$C27)&lt;[3]Feuil2!$A$2,"",IF(MONTH([3]Feuil1!$C27)=5,[3]Feuil1!$C27,IF(AND(MONTH([3]Feuil1!$C27)&gt;5,MONTH([3]Feuil1!$K27)&lt;=5),DATE([3]Feuil2!$A$2,5,31),"") ))),"")</f>
        <v>40329</v>
      </c>
      <c r="S27" s="13">
        <f>IF(AND([3]Feuil1!$K27&lt;&gt;"",[3]Feuil1!$C27&lt;&gt;"",[3]Feuil1!$K27&lt;=[3]Feuil1!$C27,YEAR([3]Feuil1!$K27)&lt;=[3]Feuil2!$A$2,YEAR([3]Feuil1!$C27)&gt;=[3]Feuil2!$A$2),IF(YEAR([3]Feuil1!$C27)&gt;[3]Feuil2!$A$2,DATE([3]Feuil2!$A$2,6,30),IF(YEAR([3]Feuil1!$C27)&lt;[3]Feuil2!$A$2,"",IF(MONTH([3]Feuil1!$C27)=6,[3]Feuil1!$C27,IF(AND(MONTH([3]Feuil1!$C27)&gt;6,MONTH([3]Feuil1!$K27)&lt;=6),DATE([3]Feuil2!$A$2,6,30),"") ))),"")</f>
        <v>40359</v>
      </c>
      <c r="T27" s="13">
        <f>IF(AND([3]Feuil1!$K27&lt;&gt;"",[3]Feuil1!$C27&lt;&gt;"",[3]Feuil1!$K27&lt;=[3]Feuil1!$C27,YEAR([3]Feuil1!$K27)&lt;=[3]Feuil2!$A$2,YEAR([3]Feuil1!$C27)&gt;=[3]Feuil2!$A$2),IF(YEAR([3]Feuil1!$C27)&gt;[3]Feuil2!$A$2,DATE([3]Feuil2!$A$2,7,31),IF(YEAR([3]Feuil1!$C27)&lt;[3]Feuil2!$A$2,"",IF(MONTH([3]Feuil1!$C27)=7,[3]Feuil1!$C27,IF(AND(MONTH([3]Feuil1!$C27)&gt;7,MONTH([3]Feuil1!$K27)&lt;=7),DATE([3]Feuil2!$A$2,7,31),"") ))),"")</f>
        <v>40390</v>
      </c>
      <c r="U27" s="13">
        <f>IF(AND([3]Feuil1!$K27&lt;&gt;"",[3]Feuil1!$C27&lt;&gt;"",[3]Feuil1!$K27&lt;=[3]Feuil1!$C27,YEAR([3]Feuil1!$K27)&lt;=[3]Feuil2!$A$2,YEAR([3]Feuil1!$C27)&gt;=[3]Feuil2!$A$2),IF(YEAR([3]Feuil1!$C27)&gt;[3]Feuil2!$A$2,DATE([3]Feuil2!$A$2,8,31),IF(YEAR([3]Feuil1!$C27)&lt;[3]Feuil2!$A$2,"",IF(MONTH([3]Feuil1!$C27)=8,[3]Feuil1!$C27,IF(AND(MONTH([3]Feuil1!$C27)&gt;8,MONTH([3]Feuil1!$K27)&lt;=8),DATE([3]Feuil2!$A$2,8,31),"") ))),"")</f>
        <v>40421</v>
      </c>
      <c r="V27" s="13">
        <f>IF(AND([3]Feuil1!$K27&lt;&gt;"",[3]Feuil1!$C27&lt;&gt;"",[3]Feuil1!$K27&lt;=[3]Feuil1!$C27,YEAR([3]Feuil1!$K27)&lt;=[3]Feuil2!$A$2,YEAR([3]Feuil1!$C27)&gt;=[3]Feuil2!$A$2),IF(YEAR([3]Feuil1!$C27)&gt;[3]Feuil2!$A$2,DATE([3]Feuil2!$A$2,9,30),IF(YEAR([3]Feuil1!$C27)&lt;[3]Feuil2!$A$2,"",IF(MONTH([3]Feuil1!$C27)=9,[3]Feuil1!$C27,IF(AND(MONTH([3]Feuil1!$C27)&gt;9,MONTH([3]Feuil1!$K27)&lt;=9),DATE([3]Feuil2!$A$2,9,30),"") ))),"")</f>
        <v>40451</v>
      </c>
      <c r="W27" s="13">
        <f>IF(AND([3]Feuil1!$K27&lt;&gt;"",[3]Feuil1!$C27&lt;&gt;"",[3]Feuil1!$K27&lt;=[3]Feuil1!$C27,YEAR([3]Feuil1!$K27)&lt;=[3]Feuil2!$A$2,YEAR([3]Feuil1!$C27)&gt;=[3]Feuil2!$A$2),IF(YEAR([3]Feuil1!$C27)&gt;[3]Feuil2!$A$2,DATE([3]Feuil2!$A$2,10,31),IF(YEAR([3]Feuil1!$C27)&lt;[3]Feuil2!$A$2,"",IF(MONTH([3]Feuil1!$C27)=10,[3]Feuil1!$C27,IF(AND(MONTH([3]Feuil1!$C27)&gt;10,MONTH([3]Feuil1!$K27)&lt;=10),DATE([3]Feuil2!$A$2,10,31),"") ))),"")</f>
        <v>40482</v>
      </c>
      <c r="X27" s="13">
        <f>IF(AND([3]Feuil1!$K27&lt;&gt;"",[3]Feuil1!$C27&lt;&gt;"",[3]Feuil1!$K27&lt;=[3]Feuil1!$C27,YEAR([3]Feuil1!$K27)&lt;=[3]Feuil2!$A$2,YEAR([3]Feuil1!$C27)&gt;=[3]Feuil2!$A$2),IF(YEAR([3]Feuil1!$C27)&gt;[3]Feuil2!$A$2,DATE([3]Feuil2!$A$2,11,30),IF(YEAR([3]Feuil1!$C27)&lt;[3]Feuil2!$A$2,"",IF(MONTH([3]Feuil1!$C27)=11,[3]Feuil1!$C27,IF(AND(MONTH([3]Feuil1!$C27)&gt;11,MONTH([3]Feuil1!$K27)&lt;=11),DATE([3]Feuil2!$A$2,11,30),"") ))),"")</f>
        <v>40512</v>
      </c>
      <c r="Y27" s="14">
        <f>IF(AND([3]Feuil1!$K27&lt;&gt;"",[3]Feuil1!$C27&lt;&gt;"",[3]Feuil1!$K27&lt;=[3]Feuil1!$C27,YEAR([3]Feuil1!$K27)&lt;=[3]Feuil2!$A$2,YEAR([3]Feuil1!$C27)&gt;=[3]Feuil2!$A$2),IF(YEAR([3]Feuil1!$C27)&gt;[3]Feuil2!$A$2,DATE([3]Feuil2!$A$2,12,31),IF(YEAR([3]Feuil1!$C27)&lt;[3]Feuil2!$A$2,"",IF(MONTH([3]Feuil1!$C27)=12,[3]Feuil1!$C27,IF(AND(MONTH([3]Feuil1!$C27)&gt;12,MONTH([3]Feuil1!$K27)&lt;=12),DATE([3]Feuil2!$A$2,12,31),"") ))),"")</f>
        <v>40543</v>
      </c>
    </row>
    <row r="28" spans="1:25" ht="15" x14ac:dyDescent="0.2">
      <c r="A28" s="11">
        <f>[3]Feuil1!E28</f>
        <v>0</v>
      </c>
      <c r="B28" s="12" t="str">
        <f>IF(AND([3]Feuil1!$K28&lt;&gt;"",[3]Feuil1!$C28&lt;&gt;"",[3]Feuil1!$K28&lt;=[3]Feuil1!$C28,YEAR([3]Feuil1!$K28)&lt;=[3]Feuil2!$A$2,YEAR([3]Feuil1!$C28)&gt;=[3]Feuil2!$A$2),IF(YEAR([3]Feuil1!$K28)&lt;[3]Feuil2!$A$2,DATE([3]Feuil2!$A$2,1,1),IF(YEAR([3]Feuil1!$K28)&gt;[3]Feuil2!$A$2,"",IF(MONTH([3]Feuil1!$K28)=1,[3]Feuil1!$K28,IF(OR(AND(
      MONTH([3]Feuil1!$K28)&lt;1,
      MONTH([3]Feuil1!$C28)&gt;=1
     ),YEAR([3]Feuil1!$C28)&gt;[3]Feuil2!$A$2),DATE([3]Feuil2!$A$2,1,1),"") ))),"")</f>
        <v/>
      </c>
      <c r="C28" s="13">
        <f>IF(AND([3]Feuil1!$K28&lt;&gt;"",[3]Feuil1!$C28&lt;&gt;"",[3]Feuil1!$K28&lt;=[3]Feuil1!$C28,YEAR([3]Feuil1!$K28)&lt;=[3]Feuil2!$A$2,YEAR([3]Feuil1!$C28)&gt;=[3]Feuil2!$A$2),IF(YEAR([3]Feuil1!$K28)&lt;[3]Feuil2!$A$2,DATE([3]Feuil2!$A$2,2,1),IF(YEAR([3]Feuil1!$K28)&gt;[3]Feuil2!$A$2,"",IF(MONTH([3]Feuil1!$K28)=2,[3]Feuil1!$K28,IF(OR(AND(MONTH([3]Feuil1!$K28)&lt;2,MONTH([3]Feuil1!$C28)&gt;=2),YEAR([3]Feuil1!$C28)&gt;[3]Feuil2!$A$2),DATE([3]Feuil2!$A$2,2,1),"") ))),"")</f>
        <v>40214</v>
      </c>
      <c r="D28" s="13">
        <f>IF(AND([3]Feuil1!$K28&lt;&gt;"",[3]Feuil1!$C28&lt;&gt;"",[3]Feuil1!$K28&lt;=[3]Feuil1!$C28,YEAR([3]Feuil1!$K28)&lt;=[3]Feuil2!$A$2,YEAR([3]Feuil1!$C28)&gt;=[3]Feuil2!$A$2),IF(YEAR([3]Feuil1!$K28)&lt;[3]Feuil2!$A$2,DATE([3]Feuil2!$A$2,3,1),IF(YEAR([3]Feuil1!$K28)&gt;[3]Feuil2!$A$2,"",IF(MONTH([3]Feuil1!$K28)=3,[3]Feuil1!$K28,IF(OR(AND(MONTH([3]Feuil1!$K28)&lt;3,MONTH([3]Feuil1!$C28)&gt;=3),YEAR([3]Feuil1!$C28)&gt;[3]Feuil2!$A$2),DATE([3]Feuil2!$A$2,3,1),"") ))),"")</f>
        <v>40238</v>
      </c>
      <c r="E28" s="13">
        <f>IF(AND([3]Feuil1!$K28&lt;&gt;"",[3]Feuil1!$C28&lt;&gt;"",[3]Feuil1!$K28&lt;=[3]Feuil1!$C28,YEAR([3]Feuil1!$K28)&lt;=[3]Feuil2!$A$2,YEAR([3]Feuil1!$C28)&gt;=[3]Feuil2!$A$2),IF(YEAR([3]Feuil1!$K28)&lt;[3]Feuil2!$A$2,DATE([3]Feuil2!$A$2,4,1),IF(YEAR([3]Feuil1!$K28)&gt;[3]Feuil2!$A$2,"",IF(MONTH([3]Feuil1!$K28)=4,[3]Feuil1!$K28,IF(OR(AND(MONTH([3]Feuil1!$K28)&lt;4,MONTH([3]Feuil1!$C28)&gt;=4),YEAR([3]Feuil1!$C28)&gt;[3]Feuil2!$A$2),DATE([3]Feuil2!$A$2,4,1),"") ))),"")</f>
        <v>40269</v>
      </c>
      <c r="F28" s="13">
        <f>IF(AND([3]Feuil1!$K28&lt;&gt;"",[3]Feuil1!$C28&lt;&gt;"",[3]Feuil1!$K28&lt;=[3]Feuil1!$C28,YEAR([3]Feuil1!$K28)&lt;=[3]Feuil2!$A$2,YEAR([3]Feuil1!$C28)&gt;=[3]Feuil2!$A$2),IF(YEAR([3]Feuil1!$K28)&lt;[3]Feuil2!$A$2,DATE([3]Feuil2!$A$2,5,1),IF(YEAR([3]Feuil1!$K28)&gt;[3]Feuil2!$A$2,"",IF(MONTH([3]Feuil1!$K28)=5,[3]Feuil1!$K28,IF(OR(AND(MONTH([3]Feuil1!$K28)&lt;5,MONTH([3]Feuil1!$C28)&gt;=5),YEAR([3]Feuil1!$C28)&gt;[3]Feuil2!$A$2),DATE([3]Feuil2!$A$2,5,1),"") ))),"")</f>
        <v>40299</v>
      </c>
      <c r="G28" s="13">
        <f>IF(AND([3]Feuil1!$K28&lt;&gt;"",[3]Feuil1!$C28&lt;&gt;"",[3]Feuil1!$K28&lt;=[3]Feuil1!$C28,YEAR([3]Feuil1!$K28)&lt;=[3]Feuil2!$A$2,YEAR([3]Feuil1!$C28)&gt;=[3]Feuil2!$A$2),IF(YEAR([3]Feuil1!$K28)&lt;[3]Feuil2!$A$2,DATE([3]Feuil2!$A$2,6,1),IF(YEAR([3]Feuil1!$K28)&gt;[3]Feuil2!$A$2,"",IF(MONTH([3]Feuil1!$K28)=6,[3]Feuil1!$K28,IF(OR(AND(MONTH([3]Feuil1!$K28)&lt;6,MONTH([3]Feuil1!$C28)&gt;=6),YEAR([3]Feuil1!$C28)&gt;[3]Feuil2!$A$2),DATE([3]Feuil2!$A$2,6,1),"") ))),"")</f>
        <v>40330</v>
      </c>
      <c r="H28" s="13" t="str">
        <f>IF(AND([3]Feuil1!$K28&lt;&gt;"",[3]Feuil1!$C28&lt;&gt;"",[3]Feuil1!$K28&lt;=[3]Feuil1!$C28,YEAR([3]Feuil1!$K28)&lt;=[3]Feuil2!$A$2,YEAR([3]Feuil1!$C28)&gt;=[3]Feuil2!$A$2),IF(YEAR([3]Feuil1!$K28)&lt;[3]Feuil2!$A$2,DATE([3]Feuil2!$A$2,7,1),IF(YEAR([3]Feuil1!$K28)&gt;[3]Feuil2!$A$2,"",IF(MONTH([3]Feuil1!$K28)=7,[3]Feuil1!$K28,IF(OR(AND(MONTH([3]Feuil1!$K28)&lt;7,MONTH([3]Feuil1!$C28)&gt;=7),YEAR([3]Feuil1!$C28)&gt;[3]Feuil2!$A$2),DATE([3]Feuil2!$A$2,7,1),"") ))),"")</f>
        <v/>
      </c>
      <c r="I28" s="13" t="str">
        <f>IF(AND([3]Feuil1!$K28&lt;&gt;"",[3]Feuil1!$C28&lt;&gt;"",[3]Feuil1!$K28&lt;=[3]Feuil1!$C28,YEAR([3]Feuil1!$K28)&lt;=[3]Feuil2!$A$2,YEAR([3]Feuil1!$C28)&gt;=[3]Feuil2!$A$2),IF(YEAR([3]Feuil1!$K28)&lt;[3]Feuil2!$A$2,DATE([3]Feuil2!$A$2,8,1),IF(YEAR([3]Feuil1!$K28)&gt;[3]Feuil2!$A$2,"",IF(MONTH([3]Feuil1!$K28)=8,[3]Feuil1!$K28,IF(OR(AND(MONTH([3]Feuil1!$K28)&lt;8,MONTH([3]Feuil1!$C28)&gt;=8),YEAR([3]Feuil1!$C28)&gt;[3]Feuil2!$A$2),DATE([3]Feuil2!$A$2,8,1),"") ))),"")</f>
        <v/>
      </c>
      <c r="J28" s="13" t="str">
        <f>IF(AND([3]Feuil1!$K28&lt;&gt;"",[3]Feuil1!$C28&lt;&gt;"",[3]Feuil1!$K28&lt;=[3]Feuil1!$C28,YEAR([3]Feuil1!$K28)&lt;=[3]Feuil2!$A$2,YEAR([3]Feuil1!$C28)&gt;=[3]Feuil2!$A$2),IF(YEAR([3]Feuil1!$K28)&lt;[3]Feuil2!$A$2,DATE([3]Feuil2!$A$2,9,1),IF(YEAR([3]Feuil1!$K28)&gt;[3]Feuil2!$A$2,"",IF(MONTH([3]Feuil1!$K28)=9,[3]Feuil1!$K28,IF(OR(AND(MONTH([3]Feuil1!$K28)&lt;9,MONTH([3]Feuil1!$C28)&gt;=9),YEAR([3]Feuil1!$C28)&gt;[3]Feuil2!$A$2),DATE([3]Feuil2!$A$2,9,1),"") ))),"")</f>
        <v/>
      </c>
      <c r="K28" s="13" t="str">
        <f>IF(AND([3]Feuil1!$K28&lt;&gt;"",[3]Feuil1!$C28&lt;&gt;"",[3]Feuil1!$K28&lt;=[3]Feuil1!$C28,YEAR([3]Feuil1!$K28)&lt;=[3]Feuil2!$A$2,YEAR([3]Feuil1!$C28)&gt;=[3]Feuil2!$A$2),IF(YEAR([3]Feuil1!$K28)&lt;[3]Feuil2!$A$2,DATE([3]Feuil2!$A$2,10,1),IF(YEAR([3]Feuil1!$K28)&gt;[3]Feuil2!$A$2,"",IF(MONTH([3]Feuil1!$K28)=10,[3]Feuil1!$K28,IF(OR(AND(MONTH([3]Feuil1!$K28)&lt;10,MONTH([3]Feuil1!$C28)&gt;=10),YEAR([3]Feuil1!$C28)&gt;[3]Feuil2!$A$2),DATE([3]Feuil2!$A$2,10,1),"") ))),"")</f>
        <v/>
      </c>
      <c r="L28" s="13" t="str">
        <f>IF(AND([3]Feuil1!$K28&lt;&gt;"",[3]Feuil1!$C28&lt;&gt;"",[3]Feuil1!$K28&lt;=[3]Feuil1!$C28,YEAR([3]Feuil1!$K28)&lt;=[3]Feuil2!$A$2,YEAR([3]Feuil1!$C28)&gt;=[3]Feuil2!$A$2),IF(YEAR([3]Feuil1!$K28)&lt;[3]Feuil2!$A$2,DATE([3]Feuil2!$A$2,11,1),IF(YEAR([3]Feuil1!$K28)&gt;[3]Feuil2!$A$2,"",IF(MONTH([3]Feuil1!$K28)=11,[3]Feuil1!$K28,IF(OR(AND(MONTH([3]Feuil1!$K28)&lt;11,MONTH([3]Feuil1!$C28)&gt;=11),YEAR([3]Feuil1!$C28)&gt;[3]Feuil2!$A$2),DATE([3]Feuil2!$A$2,11,1),"") ))),"")</f>
        <v/>
      </c>
      <c r="M28" s="14" t="str">
        <f>IF(AND([3]Feuil1!$K28&lt;&gt;"",[3]Feuil1!$C28&lt;&gt;"",[3]Feuil1!$K28&lt;=[3]Feuil1!$C28,YEAR([3]Feuil1!$K28)&lt;=[3]Feuil2!$A$2,YEAR([3]Feuil1!$C28)&gt;=[3]Feuil2!$A$2),IF(YEAR([3]Feuil1!$K28)&lt;[3]Feuil2!$A$2,DATE([3]Feuil2!$A$2,12,1),IF(YEAR([3]Feuil1!$K28)&gt;[3]Feuil2!$A$2,"",IF(MONTH([3]Feuil1!$K28)=12,[3]Feuil1!$K28,IF(OR(AND(MONTH([3]Feuil1!$K28)&lt;12,MONTH([3]Feuil1!$C28)&gt;=12),YEAR([3]Feuil1!$C28)&gt;[3]Feuil2!$A$2),DATE([3]Feuil2!$A$2,12,1),"") ))),"")</f>
        <v/>
      </c>
      <c r="N28" s="12" t="str">
        <f>IF(AND([3]Feuil1!$K28&lt;&gt;"",[3]Feuil1!$C28&lt;&gt;"",[3]Feuil1!$K28&lt;=[3]Feuil1!$C28,YEAR([3]Feuil1!$K28)&lt;=[3]Feuil2!$A$2,YEAR([3]Feuil1!$C28)&gt;=[3]Feuil2!$A$2),IF(YEAR([3]Feuil1!$C28)&gt;[3]Feuil2!$A$2,DATE([3]Feuil2!$A$2,1,31),IF(YEAR([3]Feuil1!$C28)&lt;[3]Feuil2!$A$2,"",IF(MONTH([3]Feuil1!$C28)=1,[3]Feuil1!$C28,IF(AND(MONTH([3]Feuil1!$C28)&gt;1,MONTH([3]Feuil1!$K28)&lt;=1),DATE([3]Feuil2!$A$2,1,31),"") ))),"")</f>
        <v/>
      </c>
      <c r="O28" s="13">
        <f>IF(AND([3]Feuil1!$K28&lt;&gt;"",[3]Feuil1!$C28&lt;&gt;"",[3]Feuil1!$K28&lt;=[3]Feuil1!$C28,YEAR([3]Feuil1!$K28)&lt;=[3]Feuil2!$A$2,YEAR([3]Feuil1!$C28)&gt;=[3]Feuil2!$A$2),IF(YEAR([3]Feuil1!$C28)&gt;[3]Feuil2!$A$2,IF((MOD([3]Feuil2!$A$2,4)&lt;&gt;0),DATE([3]Feuil2!$A$2,2,28),DATE([3]Feuil2!$A$2,2,29)),IF(YEAR([3]Feuil1!$C28)&lt;[3]Feuil2!$A$2,"",IF(MONTH([3]Feuil1!$C28)=2,[3]Feuil1!$C28,IF(AND(MONTH([3]Feuil1!$C28)&gt;2,MONTH([3]Feuil1!$K28)&lt;=2),IF((MOD([3]Feuil2!$A$2,4)&lt;&gt;0),DATE([3]Feuil2!$A$2,2,28),DATE([3]Feuil2!$A$2,2,29)),"") ))),"")</f>
        <v>40237</v>
      </c>
      <c r="P28" s="13">
        <f>IF(AND([3]Feuil1!$K28&lt;&gt;"",[3]Feuil1!$C28&lt;&gt;"",[3]Feuil1!$K28&lt;=[3]Feuil1!$C28,YEAR([3]Feuil1!$K28)&lt;=[3]Feuil2!$A$2,YEAR([3]Feuil1!$C28)&gt;=[3]Feuil2!$A$2),IF(YEAR([3]Feuil1!$C28)&gt;[3]Feuil2!$A$2,DATE([3]Feuil2!$A$2,3,31),IF(YEAR([3]Feuil1!$C28)&lt;[3]Feuil2!$A$2,"",IF(MONTH([3]Feuil1!$C28)=3,[3]Feuil1!$C28,IF(AND(MONTH([3]Feuil1!$C28)&gt;3,MONTH([3]Feuil1!$K28)&lt;=3),DATE([3]Feuil2!$A$2,3,31),"") ))),"")</f>
        <v>40268</v>
      </c>
      <c r="Q28" s="13">
        <f>IF(AND([3]Feuil1!$K28&lt;&gt;"",[3]Feuil1!$C28&lt;&gt;"",[3]Feuil1!$K28&lt;=[3]Feuil1!$C28,YEAR([3]Feuil1!$K28)&lt;=[3]Feuil2!$A$2,YEAR([3]Feuil1!$C28)&gt;=[3]Feuil2!$A$2),IF(YEAR([3]Feuil1!$C28)&gt;[3]Feuil2!$A$2,DATE([3]Feuil2!$A$2,4,30),IF(YEAR([3]Feuil1!$C28)&lt;[3]Feuil2!$A$2,"",IF(MONTH([3]Feuil1!$C28)=4,[3]Feuil1!$C28,IF(AND(MONTH([3]Feuil1!$C28)&gt;4,MONTH([3]Feuil1!$K28)&lt;=4),DATE([3]Feuil2!$A$2,4,30),"") ))),"")</f>
        <v>40298</v>
      </c>
      <c r="R28" s="13">
        <f>IF(AND([3]Feuil1!$K28&lt;&gt;"",[3]Feuil1!$C28&lt;&gt;"",[3]Feuil1!$K28&lt;=[3]Feuil1!$C28,YEAR([3]Feuil1!$K28)&lt;=[3]Feuil2!$A$2,YEAR([3]Feuil1!$C28)&gt;=[3]Feuil2!$A$2),IF(YEAR([3]Feuil1!$C28)&gt;[3]Feuil2!$A$2,DATE([3]Feuil2!$A$2,5,31),IF(YEAR([3]Feuil1!$C28)&lt;[3]Feuil2!$A$2,"",IF(MONTH([3]Feuil1!$C28)=5,[3]Feuil1!$C28,IF(AND(MONTH([3]Feuil1!$C28)&gt;5,MONTH([3]Feuil1!$K28)&lt;=5),DATE([3]Feuil2!$A$2,5,31),"") ))),"")</f>
        <v>40329</v>
      </c>
      <c r="S28" s="13">
        <f>IF(AND([3]Feuil1!$K28&lt;&gt;"",[3]Feuil1!$C28&lt;&gt;"",[3]Feuil1!$K28&lt;=[3]Feuil1!$C28,YEAR([3]Feuil1!$K28)&lt;=[3]Feuil2!$A$2,YEAR([3]Feuil1!$C28)&gt;=[3]Feuil2!$A$2),IF(YEAR([3]Feuil1!$C28)&gt;[3]Feuil2!$A$2,DATE([3]Feuil2!$A$2,6,30),IF(YEAR([3]Feuil1!$C28)&lt;[3]Feuil2!$A$2,"",IF(MONTH([3]Feuil1!$C28)=6,[3]Feuil1!$C28,IF(AND(MONTH([3]Feuil1!$C28)&gt;6,MONTH([3]Feuil1!$K28)&lt;=6),DATE([3]Feuil2!$A$2,6,30),"") ))),"")</f>
        <v>40334</v>
      </c>
      <c r="T28" s="13" t="str">
        <f>IF(AND([3]Feuil1!$K28&lt;&gt;"",[3]Feuil1!$C28&lt;&gt;"",[3]Feuil1!$K28&lt;=[3]Feuil1!$C28,YEAR([3]Feuil1!$K28)&lt;=[3]Feuil2!$A$2,YEAR([3]Feuil1!$C28)&gt;=[3]Feuil2!$A$2),IF(YEAR([3]Feuil1!$C28)&gt;[3]Feuil2!$A$2,DATE([3]Feuil2!$A$2,7,31),IF(YEAR([3]Feuil1!$C28)&lt;[3]Feuil2!$A$2,"",IF(MONTH([3]Feuil1!$C28)=7,[3]Feuil1!$C28,IF(AND(MONTH([3]Feuil1!$C28)&gt;7,MONTH([3]Feuil1!$K28)&lt;=7),DATE([3]Feuil2!$A$2,7,31),"") ))),"")</f>
        <v/>
      </c>
      <c r="U28" s="13" t="str">
        <f>IF(AND([3]Feuil1!$K28&lt;&gt;"",[3]Feuil1!$C28&lt;&gt;"",[3]Feuil1!$K28&lt;=[3]Feuil1!$C28,YEAR([3]Feuil1!$K28)&lt;=[3]Feuil2!$A$2,YEAR([3]Feuil1!$C28)&gt;=[3]Feuil2!$A$2),IF(YEAR([3]Feuil1!$C28)&gt;[3]Feuil2!$A$2,DATE([3]Feuil2!$A$2,8,31),IF(YEAR([3]Feuil1!$C28)&lt;[3]Feuil2!$A$2,"",IF(MONTH([3]Feuil1!$C28)=8,[3]Feuil1!$C28,IF(AND(MONTH([3]Feuil1!$C28)&gt;8,MONTH([3]Feuil1!$K28)&lt;=8),DATE([3]Feuil2!$A$2,8,31),"") ))),"")</f>
        <v/>
      </c>
      <c r="V28" s="13" t="str">
        <f>IF(AND([3]Feuil1!$K28&lt;&gt;"",[3]Feuil1!$C28&lt;&gt;"",[3]Feuil1!$K28&lt;=[3]Feuil1!$C28,YEAR([3]Feuil1!$K28)&lt;=[3]Feuil2!$A$2,YEAR([3]Feuil1!$C28)&gt;=[3]Feuil2!$A$2),IF(YEAR([3]Feuil1!$C28)&gt;[3]Feuil2!$A$2,DATE([3]Feuil2!$A$2,9,30),IF(YEAR([3]Feuil1!$C28)&lt;[3]Feuil2!$A$2,"",IF(MONTH([3]Feuil1!$C28)=9,[3]Feuil1!$C28,IF(AND(MONTH([3]Feuil1!$C28)&gt;9,MONTH([3]Feuil1!$K28)&lt;=9),DATE([3]Feuil2!$A$2,9,30),"") ))),"")</f>
        <v/>
      </c>
      <c r="W28" s="13" t="str">
        <f>IF(AND([3]Feuil1!$K28&lt;&gt;"",[3]Feuil1!$C28&lt;&gt;"",[3]Feuil1!$K28&lt;=[3]Feuil1!$C28,YEAR([3]Feuil1!$K28)&lt;=[3]Feuil2!$A$2,YEAR([3]Feuil1!$C28)&gt;=[3]Feuil2!$A$2),IF(YEAR([3]Feuil1!$C28)&gt;[3]Feuil2!$A$2,DATE([3]Feuil2!$A$2,10,31),IF(YEAR([3]Feuil1!$C28)&lt;[3]Feuil2!$A$2,"",IF(MONTH([3]Feuil1!$C28)=10,[3]Feuil1!$C28,IF(AND(MONTH([3]Feuil1!$C28)&gt;10,MONTH([3]Feuil1!$K28)&lt;=10),DATE([3]Feuil2!$A$2,10,31),"") ))),"")</f>
        <v/>
      </c>
      <c r="X28" s="13" t="str">
        <f>IF(AND([3]Feuil1!$K28&lt;&gt;"",[3]Feuil1!$C28&lt;&gt;"",[3]Feuil1!$K28&lt;=[3]Feuil1!$C28,YEAR([3]Feuil1!$K28)&lt;=[3]Feuil2!$A$2,YEAR([3]Feuil1!$C28)&gt;=[3]Feuil2!$A$2),IF(YEAR([3]Feuil1!$C28)&gt;[3]Feuil2!$A$2,DATE([3]Feuil2!$A$2,11,30),IF(YEAR([3]Feuil1!$C28)&lt;[3]Feuil2!$A$2,"",IF(MONTH([3]Feuil1!$C28)=11,[3]Feuil1!$C28,IF(AND(MONTH([3]Feuil1!$C28)&gt;11,MONTH([3]Feuil1!$K28)&lt;=11),DATE([3]Feuil2!$A$2,11,30),"") ))),"")</f>
        <v/>
      </c>
      <c r="Y28" s="14" t="str">
        <f>IF(AND([3]Feuil1!$K28&lt;&gt;"",[3]Feuil1!$C28&lt;&gt;"",[3]Feuil1!$K28&lt;=[3]Feuil1!$C28,YEAR([3]Feuil1!$K28)&lt;=[3]Feuil2!$A$2,YEAR([3]Feuil1!$C28)&gt;=[3]Feuil2!$A$2),IF(YEAR([3]Feuil1!$C28)&gt;[3]Feuil2!$A$2,DATE([3]Feuil2!$A$2,12,31),IF(YEAR([3]Feuil1!$C28)&lt;[3]Feuil2!$A$2,"",IF(MONTH([3]Feuil1!$C28)=12,[3]Feuil1!$C28,IF(AND(MONTH([3]Feuil1!$C28)&gt;12,MONTH([3]Feuil1!$K28)&lt;=12),DATE([3]Feuil2!$A$2,12,31),"") ))),"")</f>
        <v/>
      </c>
    </row>
    <row r="29" spans="1:25" ht="15" x14ac:dyDescent="0.2">
      <c r="A29" s="11">
        <f>[3]Feuil1!E29</f>
        <v>0</v>
      </c>
      <c r="B29" s="12" t="str">
        <f>IF(AND([3]Feuil1!$K29&lt;&gt;"",[3]Feuil1!$C29&lt;&gt;"",[3]Feuil1!$K29&lt;=[3]Feuil1!$C29,YEAR([3]Feuil1!$K29)&lt;=[3]Feuil2!$A$2,YEAR([3]Feuil1!$C29)&gt;=[3]Feuil2!$A$2),IF(YEAR([3]Feuil1!$K29)&lt;[3]Feuil2!$A$2,DATE([3]Feuil2!$A$2,1,1),IF(YEAR([3]Feuil1!$K29)&gt;[3]Feuil2!$A$2,"",IF(MONTH([3]Feuil1!$K29)=1,[3]Feuil1!$K29,IF(OR(AND(
      MONTH([3]Feuil1!$K29)&lt;1,
      MONTH([3]Feuil1!$C29)&gt;=1
     ),YEAR([3]Feuil1!$C29)&gt;[3]Feuil2!$A$2),DATE([3]Feuil2!$A$2,1,1),"") ))),"")</f>
        <v/>
      </c>
      <c r="C29" s="13" t="str">
        <f>IF(AND([3]Feuil1!$K29&lt;&gt;"",[3]Feuil1!$C29&lt;&gt;"",[3]Feuil1!$K29&lt;=[3]Feuil1!$C29,YEAR([3]Feuil1!$K29)&lt;=[3]Feuil2!$A$2,YEAR([3]Feuil1!$C29)&gt;=[3]Feuil2!$A$2),IF(YEAR([3]Feuil1!$K29)&lt;[3]Feuil2!$A$2,DATE([3]Feuil2!$A$2,2,1),IF(YEAR([3]Feuil1!$K29)&gt;[3]Feuil2!$A$2,"",IF(MONTH([3]Feuil1!$K29)=2,[3]Feuil1!$K29,IF(OR(AND(MONTH([3]Feuil1!$K29)&lt;2,MONTH([3]Feuil1!$C29)&gt;=2),YEAR([3]Feuil1!$C29)&gt;[3]Feuil2!$A$2),DATE([3]Feuil2!$A$2,2,1),"") ))),"")</f>
        <v/>
      </c>
      <c r="D29" s="13">
        <f>IF(AND([3]Feuil1!$K29&lt;&gt;"",[3]Feuil1!$C29&lt;&gt;"",[3]Feuil1!$K29&lt;=[3]Feuil1!$C29,YEAR([3]Feuil1!$K29)&lt;=[3]Feuil2!$A$2,YEAR([3]Feuil1!$C29)&gt;=[3]Feuil2!$A$2),IF(YEAR([3]Feuil1!$K29)&lt;[3]Feuil2!$A$2,DATE([3]Feuil2!$A$2,3,1),IF(YEAR([3]Feuil1!$K29)&gt;[3]Feuil2!$A$2,"",IF(MONTH([3]Feuil1!$K29)=3,[3]Feuil1!$K29,IF(OR(AND(MONTH([3]Feuil1!$K29)&lt;3,MONTH([3]Feuil1!$C29)&gt;=3),YEAR([3]Feuil1!$C29)&gt;[3]Feuil2!$A$2),DATE([3]Feuil2!$A$2,3,1),"") ))),"")</f>
        <v>40245</v>
      </c>
      <c r="E29" s="13" t="str">
        <f>IF(AND([3]Feuil1!$K29&lt;&gt;"",[3]Feuil1!$C29&lt;&gt;"",[3]Feuil1!$K29&lt;=[3]Feuil1!$C29,YEAR([3]Feuil1!$K29)&lt;=[3]Feuil2!$A$2,YEAR([3]Feuil1!$C29)&gt;=[3]Feuil2!$A$2),IF(YEAR([3]Feuil1!$K29)&lt;[3]Feuil2!$A$2,DATE([3]Feuil2!$A$2,4,1),IF(YEAR([3]Feuil1!$K29)&gt;[3]Feuil2!$A$2,"",IF(MONTH([3]Feuil1!$K29)=4,[3]Feuil1!$K29,IF(OR(AND(MONTH([3]Feuil1!$K29)&lt;4,MONTH([3]Feuil1!$C29)&gt;=4),YEAR([3]Feuil1!$C29)&gt;[3]Feuil2!$A$2),DATE([3]Feuil2!$A$2,4,1),"") ))),"")</f>
        <v/>
      </c>
      <c r="F29" s="13" t="str">
        <f>IF(AND([3]Feuil1!$K29&lt;&gt;"",[3]Feuil1!$C29&lt;&gt;"",[3]Feuil1!$K29&lt;=[3]Feuil1!$C29,YEAR([3]Feuil1!$K29)&lt;=[3]Feuil2!$A$2,YEAR([3]Feuil1!$C29)&gt;=[3]Feuil2!$A$2),IF(YEAR([3]Feuil1!$K29)&lt;[3]Feuil2!$A$2,DATE([3]Feuil2!$A$2,5,1),IF(YEAR([3]Feuil1!$K29)&gt;[3]Feuil2!$A$2,"",IF(MONTH([3]Feuil1!$K29)=5,[3]Feuil1!$K29,IF(OR(AND(MONTH([3]Feuil1!$K29)&lt;5,MONTH([3]Feuil1!$C29)&gt;=5),YEAR([3]Feuil1!$C29)&gt;[3]Feuil2!$A$2),DATE([3]Feuil2!$A$2,5,1),"") ))),"")</f>
        <v/>
      </c>
      <c r="G29" s="13" t="str">
        <f>IF(AND([3]Feuil1!$K29&lt;&gt;"",[3]Feuil1!$C29&lt;&gt;"",[3]Feuil1!$K29&lt;=[3]Feuil1!$C29,YEAR([3]Feuil1!$K29)&lt;=[3]Feuil2!$A$2,YEAR([3]Feuil1!$C29)&gt;=[3]Feuil2!$A$2),IF(YEAR([3]Feuil1!$K29)&lt;[3]Feuil2!$A$2,DATE([3]Feuil2!$A$2,6,1),IF(YEAR([3]Feuil1!$K29)&gt;[3]Feuil2!$A$2,"",IF(MONTH([3]Feuil1!$K29)=6,[3]Feuil1!$K29,IF(OR(AND(MONTH([3]Feuil1!$K29)&lt;6,MONTH([3]Feuil1!$C29)&gt;=6),YEAR([3]Feuil1!$C29)&gt;[3]Feuil2!$A$2),DATE([3]Feuil2!$A$2,6,1),"") ))),"")</f>
        <v/>
      </c>
      <c r="H29" s="13" t="str">
        <f>IF(AND([3]Feuil1!$K29&lt;&gt;"",[3]Feuil1!$C29&lt;&gt;"",[3]Feuil1!$K29&lt;=[3]Feuil1!$C29,YEAR([3]Feuil1!$K29)&lt;=[3]Feuil2!$A$2,YEAR([3]Feuil1!$C29)&gt;=[3]Feuil2!$A$2),IF(YEAR([3]Feuil1!$K29)&lt;[3]Feuil2!$A$2,DATE([3]Feuil2!$A$2,7,1),IF(YEAR([3]Feuil1!$K29)&gt;[3]Feuil2!$A$2,"",IF(MONTH([3]Feuil1!$K29)=7,[3]Feuil1!$K29,IF(OR(AND(MONTH([3]Feuil1!$K29)&lt;7,MONTH([3]Feuil1!$C29)&gt;=7),YEAR([3]Feuil1!$C29)&gt;[3]Feuil2!$A$2),DATE([3]Feuil2!$A$2,7,1),"") ))),"")</f>
        <v/>
      </c>
      <c r="I29" s="13" t="str">
        <f>IF(AND([3]Feuil1!$K29&lt;&gt;"",[3]Feuil1!$C29&lt;&gt;"",[3]Feuil1!$K29&lt;=[3]Feuil1!$C29,YEAR([3]Feuil1!$K29)&lt;=[3]Feuil2!$A$2,YEAR([3]Feuil1!$C29)&gt;=[3]Feuil2!$A$2),IF(YEAR([3]Feuil1!$K29)&lt;[3]Feuil2!$A$2,DATE([3]Feuil2!$A$2,8,1),IF(YEAR([3]Feuil1!$K29)&gt;[3]Feuil2!$A$2,"",IF(MONTH([3]Feuil1!$K29)=8,[3]Feuil1!$K29,IF(OR(AND(MONTH([3]Feuil1!$K29)&lt;8,MONTH([3]Feuil1!$C29)&gt;=8),YEAR([3]Feuil1!$C29)&gt;[3]Feuil2!$A$2),DATE([3]Feuil2!$A$2,8,1),"") ))),"")</f>
        <v/>
      </c>
      <c r="J29" s="13" t="str">
        <f>IF(AND([3]Feuil1!$K29&lt;&gt;"",[3]Feuil1!$C29&lt;&gt;"",[3]Feuil1!$K29&lt;=[3]Feuil1!$C29,YEAR([3]Feuil1!$K29)&lt;=[3]Feuil2!$A$2,YEAR([3]Feuil1!$C29)&gt;=[3]Feuil2!$A$2),IF(YEAR([3]Feuil1!$K29)&lt;[3]Feuil2!$A$2,DATE([3]Feuil2!$A$2,9,1),IF(YEAR([3]Feuil1!$K29)&gt;[3]Feuil2!$A$2,"",IF(MONTH([3]Feuil1!$K29)=9,[3]Feuil1!$K29,IF(OR(AND(MONTH([3]Feuil1!$K29)&lt;9,MONTH([3]Feuil1!$C29)&gt;=9),YEAR([3]Feuil1!$C29)&gt;[3]Feuil2!$A$2),DATE([3]Feuil2!$A$2,9,1),"") ))),"")</f>
        <v/>
      </c>
      <c r="K29" s="13" t="str">
        <f>IF(AND([3]Feuil1!$K29&lt;&gt;"",[3]Feuil1!$C29&lt;&gt;"",[3]Feuil1!$K29&lt;=[3]Feuil1!$C29,YEAR([3]Feuil1!$K29)&lt;=[3]Feuil2!$A$2,YEAR([3]Feuil1!$C29)&gt;=[3]Feuil2!$A$2),IF(YEAR([3]Feuil1!$K29)&lt;[3]Feuil2!$A$2,DATE([3]Feuil2!$A$2,10,1),IF(YEAR([3]Feuil1!$K29)&gt;[3]Feuil2!$A$2,"",IF(MONTH([3]Feuil1!$K29)=10,[3]Feuil1!$K29,IF(OR(AND(MONTH([3]Feuil1!$K29)&lt;10,MONTH([3]Feuil1!$C29)&gt;=10),YEAR([3]Feuil1!$C29)&gt;[3]Feuil2!$A$2),DATE([3]Feuil2!$A$2,10,1),"") ))),"")</f>
        <v/>
      </c>
      <c r="L29" s="13" t="str">
        <f>IF(AND([3]Feuil1!$K29&lt;&gt;"",[3]Feuil1!$C29&lt;&gt;"",[3]Feuil1!$K29&lt;=[3]Feuil1!$C29,YEAR([3]Feuil1!$K29)&lt;=[3]Feuil2!$A$2,YEAR([3]Feuil1!$C29)&gt;=[3]Feuil2!$A$2),IF(YEAR([3]Feuil1!$K29)&lt;[3]Feuil2!$A$2,DATE([3]Feuil2!$A$2,11,1),IF(YEAR([3]Feuil1!$K29)&gt;[3]Feuil2!$A$2,"",IF(MONTH([3]Feuil1!$K29)=11,[3]Feuil1!$K29,IF(OR(AND(MONTH([3]Feuil1!$K29)&lt;11,MONTH([3]Feuil1!$C29)&gt;=11),YEAR([3]Feuil1!$C29)&gt;[3]Feuil2!$A$2),DATE([3]Feuil2!$A$2,11,1),"") ))),"")</f>
        <v/>
      </c>
      <c r="M29" s="14" t="str">
        <f>IF(AND([3]Feuil1!$K29&lt;&gt;"",[3]Feuil1!$C29&lt;&gt;"",[3]Feuil1!$K29&lt;=[3]Feuil1!$C29,YEAR([3]Feuil1!$K29)&lt;=[3]Feuil2!$A$2,YEAR([3]Feuil1!$C29)&gt;=[3]Feuil2!$A$2),IF(YEAR([3]Feuil1!$K29)&lt;[3]Feuil2!$A$2,DATE([3]Feuil2!$A$2,12,1),IF(YEAR([3]Feuil1!$K29)&gt;[3]Feuil2!$A$2,"",IF(MONTH([3]Feuil1!$K29)=12,[3]Feuil1!$K29,IF(OR(AND(MONTH([3]Feuil1!$K29)&lt;12,MONTH([3]Feuil1!$C29)&gt;=12),YEAR([3]Feuil1!$C29)&gt;[3]Feuil2!$A$2),DATE([3]Feuil2!$A$2,12,1),"") ))),"")</f>
        <v/>
      </c>
      <c r="N29" s="12" t="str">
        <f>IF(AND([3]Feuil1!$K29&lt;&gt;"",[3]Feuil1!$C29&lt;&gt;"",[3]Feuil1!$K29&lt;=[3]Feuil1!$C29,YEAR([3]Feuil1!$K29)&lt;=[3]Feuil2!$A$2,YEAR([3]Feuil1!$C29)&gt;=[3]Feuil2!$A$2),IF(YEAR([3]Feuil1!$C29)&gt;[3]Feuil2!$A$2,DATE([3]Feuil2!$A$2,1,31),IF(YEAR([3]Feuil1!$C29)&lt;[3]Feuil2!$A$2,"",IF(MONTH([3]Feuil1!$C29)=1,[3]Feuil1!$C29,IF(AND(MONTH([3]Feuil1!$C29)&gt;1,MONTH([3]Feuil1!$K29)&lt;=1),DATE([3]Feuil2!$A$2,1,31),"") ))),"")</f>
        <v/>
      </c>
      <c r="O29" s="13" t="str">
        <f>IF(AND([3]Feuil1!$K29&lt;&gt;"",[3]Feuil1!$C29&lt;&gt;"",[3]Feuil1!$K29&lt;=[3]Feuil1!$C29,YEAR([3]Feuil1!$K29)&lt;=[3]Feuil2!$A$2,YEAR([3]Feuil1!$C29)&gt;=[3]Feuil2!$A$2),IF(YEAR([3]Feuil1!$C29)&gt;[3]Feuil2!$A$2,IF((MOD([3]Feuil2!$A$2,4)&lt;&gt;0),DATE([3]Feuil2!$A$2,2,28),DATE([3]Feuil2!$A$2,2,29)),IF(YEAR([3]Feuil1!$C29)&lt;[3]Feuil2!$A$2,"",IF(MONTH([3]Feuil1!$C29)=2,[3]Feuil1!$C29,IF(AND(MONTH([3]Feuil1!$C29)&gt;2,MONTH([3]Feuil1!$K29)&lt;=2),IF((MOD([3]Feuil2!$A$2,4)&lt;&gt;0),DATE([3]Feuil2!$A$2,2,28),DATE([3]Feuil2!$A$2,2,29)),"") ))),"")</f>
        <v/>
      </c>
      <c r="P29" s="13">
        <f>IF(AND([3]Feuil1!$K29&lt;&gt;"",[3]Feuil1!$C29&lt;&gt;"",[3]Feuil1!$K29&lt;=[3]Feuil1!$C29,YEAR([3]Feuil1!$K29)&lt;=[3]Feuil2!$A$2,YEAR([3]Feuil1!$C29)&gt;=[3]Feuil2!$A$2),IF(YEAR([3]Feuil1!$C29)&gt;[3]Feuil2!$A$2,DATE([3]Feuil2!$A$2,3,31),IF(YEAR([3]Feuil1!$C29)&lt;[3]Feuil2!$A$2,"",IF(MONTH([3]Feuil1!$C29)=3,[3]Feuil1!$C29,IF(AND(MONTH([3]Feuil1!$C29)&gt;3,MONTH([3]Feuil1!$K29)&lt;=3),DATE([3]Feuil2!$A$2,3,31),"") ))),"")</f>
        <v>40245</v>
      </c>
      <c r="Q29" s="13" t="str">
        <f>IF(AND([3]Feuil1!$K29&lt;&gt;"",[3]Feuil1!$C29&lt;&gt;"",[3]Feuil1!$K29&lt;=[3]Feuil1!$C29,YEAR([3]Feuil1!$K29)&lt;=[3]Feuil2!$A$2,YEAR([3]Feuil1!$C29)&gt;=[3]Feuil2!$A$2),IF(YEAR([3]Feuil1!$C29)&gt;[3]Feuil2!$A$2,DATE([3]Feuil2!$A$2,4,30),IF(YEAR([3]Feuil1!$C29)&lt;[3]Feuil2!$A$2,"",IF(MONTH([3]Feuil1!$C29)=4,[3]Feuil1!$C29,IF(AND(MONTH([3]Feuil1!$C29)&gt;4,MONTH([3]Feuil1!$K29)&lt;=4),DATE([3]Feuil2!$A$2,4,30),"") ))),"")</f>
        <v/>
      </c>
      <c r="R29" s="13" t="str">
        <f>IF(AND([3]Feuil1!$K29&lt;&gt;"",[3]Feuil1!$C29&lt;&gt;"",[3]Feuil1!$K29&lt;=[3]Feuil1!$C29,YEAR([3]Feuil1!$K29)&lt;=[3]Feuil2!$A$2,YEAR([3]Feuil1!$C29)&gt;=[3]Feuil2!$A$2),IF(YEAR([3]Feuil1!$C29)&gt;[3]Feuil2!$A$2,DATE([3]Feuil2!$A$2,5,31),IF(YEAR([3]Feuil1!$C29)&lt;[3]Feuil2!$A$2,"",IF(MONTH([3]Feuil1!$C29)=5,[3]Feuil1!$C29,IF(AND(MONTH([3]Feuil1!$C29)&gt;5,MONTH([3]Feuil1!$K29)&lt;=5),DATE([3]Feuil2!$A$2,5,31),"") ))),"")</f>
        <v/>
      </c>
      <c r="S29" s="13" t="str">
        <f>IF(AND([3]Feuil1!$K29&lt;&gt;"",[3]Feuil1!$C29&lt;&gt;"",[3]Feuil1!$K29&lt;=[3]Feuil1!$C29,YEAR([3]Feuil1!$K29)&lt;=[3]Feuil2!$A$2,YEAR([3]Feuil1!$C29)&gt;=[3]Feuil2!$A$2),IF(YEAR([3]Feuil1!$C29)&gt;[3]Feuil2!$A$2,DATE([3]Feuil2!$A$2,6,30),IF(YEAR([3]Feuil1!$C29)&lt;[3]Feuil2!$A$2,"",IF(MONTH([3]Feuil1!$C29)=6,[3]Feuil1!$C29,IF(AND(MONTH([3]Feuil1!$C29)&gt;6,MONTH([3]Feuil1!$K29)&lt;=6),DATE([3]Feuil2!$A$2,6,30),"") ))),"")</f>
        <v/>
      </c>
      <c r="T29" s="13" t="str">
        <f>IF(AND([3]Feuil1!$K29&lt;&gt;"",[3]Feuil1!$C29&lt;&gt;"",[3]Feuil1!$K29&lt;=[3]Feuil1!$C29,YEAR([3]Feuil1!$K29)&lt;=[3]Feuil2!$A$2,YEAR([3]Feuil1!$C29)&gt;=[3]Feuil2!$A$2),IF(YEAR([3]Feuil1!$C29)&gt;[3]Feuil2!$A$2,DATE([3]Feuil2!$A$2,7,31),IF(YEAR([3]Feuil1!$C29)&lt;[3]Feuil2!$A$2,"",IF(MONTH([3]Feuil1!$C29)=7,[3]Feuil1!$C29,IF(AND(MONTH([3]Feuil1!$C29)&gt;7,MONTH([3]Feuil1!$K29)&lt;=7),DATE([3]Feuil2!$A$2,7,31),"") ))),"")</f>
        <v/>
      </c>
      <c r="U29" s="13" t="str">
        <f>IF(AND([3]Feuil1!$K29&lt;&gt;"",[3]Feuil1!$C29&lt;&gt;"",[3]Feuil1!$K29&lt;=[3]Feuil1!$C29,YEAR([3]Feuil1!$K29)&lt;=[3]Feuil2!$A$2,YEAR([3]Feuil1!$C29)&gt;=[3]Feuil2!$A$2),IF(YEAR([3]Feuil1!$C29)&gt;[3]Feuil2!$A$2,DATE([3]Feuil2!$A$2,8,31),IF(YEAR([3]Feuil1!$C29)&lt;[3]Feuil2!$A$2,"",IF(MONTH([3]Feuil1!$C29)=8,[3]Feuil1!$C29,IF(AND(MONTH([3]Feuil1!$C29)&gt;8,MONTH([3]Feuil1!$K29)&lt;=8),DATE([3]Feuil2!$A$2,8,31),"") ))),"")</f>
        <v/>
      </c>
      <c r="V29" s="13" t="str">
        <f>IF(AND([3]Feuil1!$K29&lt;&gt;"",[3]Feuil1!$C29&lt;&gt;"",[3]Feuil1!$K29&lt;=[3]Feuil1!$C29,YEAR([3]Feuil1!$K29)&lt;=[3]Feuil2!$A$2,YEAR([3]Feuil1!$C29)&gt;=[3]Feuil2!$A$2),IF(YEAR([3]Feuil1!$C29)&gt;[3]Feuil2!$A$2,DATE([3]Feuil2!$A$2,9,30),IF(YEAR([3]Feuil1!$C29)&lt;[3]Feuil2!$A$2,"",IF(MONTH([3]Feuil1!$C29)=9,[3]Feuil1!$C29,IF(AND(MONTH([3]Feuil1!$C29)&gt;9,MONTH([3]Feuil1!$K29)&lt;=9),DATE([3]Feuil2!$A$2,9,30),"") ))),"")</f>
        <v/>
      </c>
      <c r="W29" s="13" t="str">
        <f>IF(AND([3]Feuil1!$K29&lt;&gt;"",[3]Feuil1!$C29&lt;&gt;"",[3]Feuil1!$K29&lt;=[3]Feuil1!$C29,YEAR([3]Feuil1!$K29)&lt;=[3]Feuil2!$A$2,YEAR([3]Feuil1!$C29)&gt;=[3]Feuil2!$A$2),IF(YEAR([3]Feuil1!$C29)&gt;[3]Feuil2!$A$2,DATE([3]Feuil2!$A$2,10,31),IF(YEAR([3]Feuil1!$C29)&lt;[3]Feuil2!$A$2,"",IF(MONTH([3]Feuil1!$C29)=10,[3]Feuil1!$C29,IF(AND(MONTH([3]Feuil1!$C29)&gt;10,MONTH([3]Feuil1!$K29)&lt;=10),DATE([3]Feuil2!$A$2,10,31),"") ))),"")</f>
        <v/>
      </c>
      <c r="X29" s="13" t="str">
        <f>IF(AND([3]Feuil1!$K29&lt;&gt;"",[3]Feuil1!$C29&lt;&gt;"",[3]Feuil1!$K29&lt;=[3]Feuil1!$C29,YEAR([3]Feuil1!$K29)&lt;=[3]Feuil2!$A$2,YEAR([3]Feuil1!$C29)&gt;=[3]Feuil2!$A$2),IF(YEAR([3]Feuil1!$C29)&gt;[3]Feuil2!$A$2,DATE([3]Feuil2!$A$2,11,30),IF(YEAR([3]Feuil1!$C29)&lt;[3]Feuil2!$A$2,"",IF(MONTH([3]Feuil1!$C29)=11,[3]Feuil1!$C29,IF(AND(MONTH([3]Feuil1!$C29)&gt;11,MONTH([3]Feuil1!$K29)&lt;=11),DATE([3]Feuil2!$A$2,11,30),"") ))),"")</f>
        <v/>
      </c>
      <c r="Y29" s="14" t="str">
        <f>IF(AND([3]Feuil1!$K29&lt;&gt;"",[3]Feuil1!$C29&lt;&gt;"",[3]Feuil1!$K29&lt;=[3]Feuil1!$C29,YEAR([3]Feuil1!$K29)&lt;=[3]Feuil2!$A$2,YEAR([3]Feuil1!$C29)&gt;=[3]Feuil2!$A$2),IF(YEAR([3]Feuil1!$C29)&gt;[3]Feuil2!$A$2,DATE([3]Feuil2!$A$2,12,31),IF(YEAR([3]Feuil1!$C29)&lt;[3]Feuil2!$A$2,"",IF(MONTH([3]Feuil1!$C29)=12,[3]Feuil1!$C29,IF(AND(MONTH([3]Feuil1!$C29)&gt;12,MONTH([3]Feuil1!$K29)&lt;=12),DATE([3]Feuil2!$A$2,12,31),"") ))),"")</f>
        <v/>
      </c>
    </row>
    <row r="30" spans="1:25" ht="15" x14ac:dyDescent="0.2">
      <c r="A30" s="11">
        <f>[3]Feuil1!E30</f>
        <v>0</v>
      </c>
      <c r="B30" s="12">
        <f>IF(AND([3]Feuil1!$K30&lt;&gt;"",[3]Feuil1!$C30&lt;&gt;"",[3]Feuil1!$K30&lt;=[3]Feuil1!$C30,YEAR([3]Feuil1!$K30)&lt;=[3]Feuil2!$A$2,YEAR([3]Feuil1!$C30)&gt;=[3]Feuil2!$A$2),IF(YEAR([3]Feuil1!$K30)&lt;[3]Feuil2!$A$2,DATE([3]Feuil2!$A$2,1,1),IF(YEAR([3]Feuil1!$K30)&gt;[3]Feuil2!$A$2,"",IF(MONTH([3]Feuil1!$K30)=1,[3]Feuil1!$K30,IF(OR(AND(
      MONTH([3]Feuil1!$K30)&lt;1,
      MONTH([3]Feuil1!$C30)&gt;=1
     ),YEAR([3]Feuil1!$C30)&gt;[3]Feuil2!$A$2),DATE([3]Feuil2!$A$2,1,1),"") ))),"")</f>
        <v>40192</v>
      </c>
      <c r="C30" s="13">
        <f>IF(AND([3]Feuil1!$K30&lt;&gt;"",[3]Feuil1!$C30&lt;&gt;"",[3]Feuil1!$K30&lt;=[3]Feuil1!$C30,YEAR([3]Feuil1!$K30)&lt;=[3]Feuil2!$A$2,YEAR([3]Feuil1!$C30)&gt;=[3]Feuil2!$A$2),IF(YEAR([3]Feuil1!$K30)&lt;[3]Feuil2!$A$2,DATE([3]Feuil2!$A$2,2,1),IF(YEAR([3]Feuil1!$K30)&gt;[3]Feuil2!$A$2,"",IF(MONTH([3]Feuil1!$K30)=2,[3]Feuil1!$K30,IF(OR(AND(MONTH([3]Feuil1!$K30)&lt;2,MONTH([3]Feuil1!$C30)&gt;=2),YEAR([3]Feuil1!$C30)&gt;[3]Feuil2!$A$2),DATE([3]Feuil2!$A$2,2,1),"") ))),"")</f>
        <v>40210</v>
      </c>
      <c r="D30" s="13">
        <f>IF(AND([3]Feuil1!$K30&lt;&gt;"",[3]Feuil1!$C30&lt;&gt;"",[3]Feuil1!$K30&lt;=[3]Feuil1!$C30,YEAR([3]Feuil1!$K30)&lt;=[3]Feuil2!$A$2,YEAR([3]Feuil1!$C30)&gt;=[3]Feuil2!$A$2),IF(YEAR([3]Feuil1!$K30)&lt;[3]Feuil2!$A$2,DATE([3]Feuil2!$A$2,3,1),IF(YEAR([3]Feuil1!$K30)&gt;[3]Feuil2!$A$2,"",IF(MONTH([3]Feuil1!$K30)=3,[3]Feuil1!$K30,IF(OR(AND(MONTH([3]Feuil1!$K30)&lt;3,MONTH([3]Feuil1!$C30)&gt;=3),YEAR([3]Feuil1!$C30)&gt;[3]Feuil2!$A$2),DATE([3]Feuil2!$A$2,3,1),"") ))),"")</f>
        <v>40238</v>
      </c>
      <c r="E30" s="13">
        <f>IF(AND([3]Feuil1!$K30&lt;&gt;"",[3]Feuil1!$C30&lt;&gt;"",[3]Feuil1!$K30&lt;=[3]Feuil1!$C30,YEAR([3]Feuil1!$K30)&lt;=[3]Feuil2!$A$2,YEAR([3]Feuil1!$C30)&gt;=[3]Feuil2!$A$2),IF(YEAR([3]Feuil1!$K30)&lt;[3]Feuil2!$A$2,DATE([3]Feuil2!$A$2,4,1),IF(YEAR([3]Feuil1!$K30)&gt;[3]Feuil2!$A$2,"",IF(MONTH([3]Feuil1!$K30)=4,[3]Feuil1!$K30,IF(OR(AND(MONTH([3]Feuil1!$K30)&lt;4,MONTH([3]Feuil1!$C30)&gt;=4),YEAR([3]Feuil1!$C30)&gt;[3]Feuil2!$A$2),DATE([3]Feuil2!$A$2,4,1),"") ))),"")</f>
        <v>40269</v>
      </c>
      <c r="F30" s="13">
        <f>IF(AND([3]Feuil1!$K30&lt;&gt;"",[3]Feuil1!$C30&lt;&gt;"",[3]Feuil1!$K30&lt;=[3]Feuil1!$C30,YEAR([3]Feuil1!$K30)&lt;=[3]Feuil2!$A$2,YEAR([3]Feuil1!$C30)&gt;=[3]Feuil2!$A$2),IF(YEAR([3]Feuil1!$K30)&lt;[3]Feuil2!$A$2,DATE([3]Feuil2!$A$2,5,1),IF(YEAR([3]Feuil1!$K30)&gt;[3]Feuil2!$A$2,"",IF(MONTH([3]Feuil1!$K30)=5,[3]Feuil1!$K30,IF(OR(AND(MONTH([3]Feuil1!$K30)&lt;5,MONTH([3]Feuil1!$C30)&gt;=5),YEAR([3]Feuil1!$C30)&gt;[3]Feuil2!$A$2),DATE([3]Feuil2!$A$2,5,1),"") ))),"")</f>
        <v>40299</v>
      </c>
      <c r="G30" s="13" t="str">
        <f>IF(AND([3]Feuil1!$K30&lt;&gt;"",[3]Feuil1!$C30&lt;&gt;"",[3]Feuil1!$K30&lt;=[3]Feuil1!$C30,YEAR([3]Feuil1!$K30)&lt;=[3]Feuil2!$A$2,YEAR([3]Feuil1!$C30)&gt;=[3]Feuil2!$A$2),IF(YEAR([3]Feuil1!$K30)&lt;[3]Feuil2!$A$2,DATE([3]Feuil2!$A$2,6,1),IF(YEAR([3]Feuil1!$K30)&gt;[3]Feuil2!$A$2,"",IF(MONTH([3]Feuil1!$K30)=6,[3]Feuil1!$K30,IF(OR(AND(MONTH([3]Feuil1!$K30)&lt;6,MONTH([3]Feuil1!$C30)&gt;=6),YEAR([3]Feuil1!$C30)&gt;[3]Feuil2!$A$2),DATE([3]Feuil2!$A$2,6,1),"") ))),"")</f>
        <v/>
      </c>
      <c r="H30" s="13" t="str">
        <f>IF(AND([3]Feuil1!$K30&lt;&gt;"",[3]Feuil1!$C30&lt;&gt;"",[3]Feuil1!$K30&lt;=[3]Feuil1!$C30,YEAR([3]Feuil1!$K30)&lt;=[3]Feuil2!$A$2,YEAR([3]Feuil1!$C30)&gt;=[3]Feuil2!$A$2),IF(YEAR([3]Feuil1!$K30)&lt;[3]Feuil2!$A$2,DATE([3]Feuil2!$A$2,7,1),IF(YEAR([3]Feuil1!$K30)&gt;[3]Feuil2!$A$2,"",IF(MONTH([3]Feuil1!$K30)=7,[3]Feuil1!$K30,IF(OR(AND(MONTH([3]Feuil1!$K30)&lt;7,MONTH([3]Feuil1!$C30)&gt;=7),YEAR([3]Feuil1!$C30)&gt;[3]Feuil2!$A$2),DATE([3]Feuil2!$A$2,7,1),"") ))),"")</f>
        <v/>
      </c>
      <c r="I30" s="13" t="str">
        <f>IF(AND([3]Feuil1!$K30&lt;&gt;"",[3]Feuil1!$C30&lt;&gt;"",[3]Feuil1!$K30&lt;=[3]Feuil1!$C30,YEAR([3]Feuil1!$K30)&lt;=[3]Feuil2!$A$2,YEAR([3]Feuil1!$C30)&gt;=[3]Feuil2!$A$2),IF(YEAR([3]Feuil1!$K30)&lt;[3]Feuil2!$A$2,DATE([3]Feuil2!$A$2,8,1),IF(YEAR([3]Feuil1!$K30)&gt;[3]Feuil2!$A$2,"",IF(MONTH([3]Feuil1!$K30)=8,[3]Feuil1!$K30,IF(OR(AND(MONTH([3]Feuil1!$K30)&lt;8,MONTH([3]Feuil1!$C30)&gt;=8),YEAR([3]Feuil1!$C30)&gt;[3]Feuil2!$A$2),DATE([3]Feuil2!$A$2,8,1),"") ))),"")</f>
        <v/>
      </c>
      <c r="J30" s="13" t="str">
        <f>IF(AND([3]Feuil1!$K30&lt;&gt;"",[3]Feuil1!$C30&lt;&gt;"",[3]Feuil1!$K30&lt;=[3]Feuil1!$C30,YEAR([3]Feuil1!$K30)&lt;=[3]Feuil2!$A$2,YEAR([3]Feuil1!$C30)&gt;=[3]Feuil2!$A$2),IF(YEAR([3]Feuil1!$K30)&lt;[3]Feuil2!$A$2,DATE([3]Feuil2!$A$2,9,1),IF(YEAR([3]Feuil1!$K30)&gt;[3]Feuil2!$A$2,"",IF(MONTH([3]Feuil1!$K30)=9,[3]Feuil1!$K30,IF(OR(AND(MONTH([3]Feuil1!$K30)&lt;9,MONTH([3]Feuil1!$C30)&gt;=9),YEAR([3]Feuil1!$C30)&gt;[3]Feuil2!$A$2),DATE([3]Feuil2!$A$2,9,1),"") ))),"")</f>
        <v/>
      </c>
      <c r="K30" s="13" t="str">
        <f>IF(AND([3]Feuil1!$K30&lt;&gt;"",[3]Feuil1!$C30&lt;&gt;"",[3]Feuil1!$K30&lt;=[3]Feuil1!$C30,YEAR([3]Feuil1!$K30)&lt;=[3]Feuil2!$A$2,YEAR([3]Feuil1!$C30)&gt;=[3]Feuil2!$A$2),IF(YEAR([3]Feuil1!$K30)&lt;[3]Feuil2!$A$2,DATE([3]Feuil2!$A$2,10,1),IF(YEAR([3]Feuil1!$K30)&gt;[3]Feuil2!$A$2,"",IF(MONTH([3]Feuil1!$K30)=10,[3]Feuil1!$K30,IF(OR(AND(MONTH([3]Feuil1!$K30)&lt;10,MONTH([3]Feuil1!$C30)&gt;=10),YEAR([3]Feuil1!$C30)&gt;[3]Feuil2!$A$2),DATE([3]Feuil2!$A$2,10,1),"") ))),"")</f>
        <v/>
      </c>
      <c r="L30" s="13" t="str">
        <f>IF(AND([3]Feuil1!$K30&lt;&gt;"",[3]Feuil1!$C30&lt;&gt;"",[3]Feuil1!$K30&lt;=[3]Feuil1!$C30,YEAR([3]Feuil1!$K30)&lt;=[3]Feuil2!$A$2,YEAR([3]Feuil1!$C30)&gt;=[3]Feuil2!$A$2),IF(YEAR([3]Feuil1!$K30)&lt;[3]Feuil2!$A$2,DATE([3]Feuil2!$A$2,11,1),IF(YEAR([3]Feuil1!$K30)&gt;[3]Feuil2!$A$2,"",IF(MONTH([3]Feuil1!$K30)=11,[3]Feuil1!$K30,IF(OR(AND(MONTH([3]Feuil1!$K30)&lt;11,MONTH([3]Feuil1!$C30)&gt;=11),YEAR([3]Feuil1!$C30)&gt;[3]Feuil2!$A$2),DATE([3]Feuil2!$A$2,11,1),"") ))),"")</f>
        <v/>
      </c>
      <c r="M30" s="14" t="str">
        <f>IF(AND([3]Feuil1!$K30&lt;&gt;"",[3]Feuil1!$C30&lt;&gt;"",[3]Feuil1!$K30&lt;=[3]Feuil1!$C30,YEAR([3]Feuil1!$K30)&lt;=[3]Feuil2!$A$2,YEAR([3]Feuil1!$C30)&gt;=[3]Feuil2!$A$2),IF(YEAR([3]Feuil1!$K30)&lt;[3]Feuil2!$A$2,DATE([3]Feuil2!$A$2,12,1),IF(YEAR([3]Feuil1!$K30)&gt;[3]Feuil2!$A$2,"",IF(MONTH([3]Feuil1!$K30)=12,[3]Feuil1!$K30,IF(OR(AND(MONTH([3]Feuil1!$K30)&lt;12,MONTH([3]Feuil1!$C30)&gt;=12),YEAR([3]Feuil1!$C30)&gt;[3]Feuil2!$A$2),DATE([3]Feuil2!$A$2,12,1),"") ))),"")</f>
        <v/>
      </c>
      <c r="N30" s="12">
        <f>IF(AND([3]Feuil1!$K30&lt;&gt;"",[3]Feuil1!$C30&lt;&gt;"",[3]Feuil1!$K30&lt;=[3]Feuil1!$C30,YEAR([3]Feuil1!$K30)&lt;=[3]Feuil2!$A$2,YEAR([3]Feuil1!$C30)&gt;=[3]Feuil2!$A$2),IF(YEAR([3]Feuil1!$C30)&gt;[3]Feuil2!$A$2,DATE([3]Feuil2!$A$2,1,31),IF(YEAR([3]Feuil1!$C30)&lt;[3]Feuil2!$A$2,"",IF(MONTH([3]Feuil1!$C30)=1,[3]Feuil1!$C30,IF(AND(MONTH([3]Feuil1!$C30)&gt;1,MONTH([3]Feuil1!$K30)&lt;=1),DATE([3]Feuil2!$A$2,1,31),"") ))),"")</f>
        <v>40209</v>
      </c>
      <c r="O30" s="13">
        <f>IF(AND([3]Feuil1!$K30&lt;&gt;"",[3]Feuil1!$C30&lt;&gt;"",[3]Feuil1!$K30&lt;=[3]Feuil1!$C30,YEAR([3]Feuil1!$K30)&lt;=[3]Feuil2!$A$2,YEAR([3]Feuil1!$C30)&gt;=[3]Feuil2!$A$2),IF(YEAR([3]Feuil1!$C30)&gt;[3]Feuil2!$A$2,IF((MOD([3]Feuil2!$A$2,4)&lt;&gt;0),DATE([3]Feuil2!$A$2,2,28),DATE([3]Feuil2!$A$2,2,29)),IF(YEAR([3]Feuil1!$C30)&lt;[3]Feuil2!$A$2,"",IF(MONTH([3]Feuil1!$C30)=2,[3]Feuil1!$C30,IF(AND(MONTH([3]Feuil1!$C30)&gt;2,MONTH([3]Feuil1!$K30)&lt;=2),IF((MOD([3]Feuil2!$A$2,4)&lt;&gt;0),DATE([3]Feuil2!$A$2,2,28),DATE([3]Feuil2!$A$2,2,29)),"") ))),"")</f>
        <v>40237</v>
      </c>
      <c r="P30" s="13">
        <f>IF(AND([3]Feuil1!$K30&lt;&gt;"",[3]Feuil1!$C30&lt;&gt;"",[3]Feuil1!$K30&lt;=[3]Feuil1!$C30,YEAR([3]Feuil1!$K30)&lt;=[3]Feuil2!$A$2,YEAR([3]Feuil1!$C30)&gt;=[3]Feuil2!$A$2),IF(YEAR([3]Feuil1!$C30)&gt;[3]Feuil2!$A$2,DATE([3]Feuil2!$A$2,3,31),IF(YEAR([3]Feuil1!$C30)&lt;[3]Feuil2!$A$2,"",IF(MONTH([3]Feuil1!$C30)=3,[3]Feuil1!$C30,IF(AND(MONTH([3]Feuil1!$C30)&gt;3,MONTH([3]Feuil1!$K30)&lt;=3),DATE([3]Feuil2!$A$2,3,31),"") ))),"")</f>
        <v>40268</v>
      </c>
      <c r="Q30" s="13">
        <f>IF(AND([3]Feuil1!$K30&lt;&gt;"",[3]Feuil1!$C30&lt;&gt;"",[3]Feuil1!$K30&lt;=[3]Feuil1!$C30,YEAR([3]Feuil1!$K30)&lt;=[3]Feuil2!$A$2,YEAR([3]Feuil1!$C30)&gt;=[3]Feuil2!$A$2),IF(YEAR([3]Feuil1!$C30)&gt;[3]Feuil2!$A$2,DATE([3]Feuil2!$A$2,4,30),IF(YEAR([3]Feuil1!$C30)&lt;[3]Feuil2!$A$2,"",IF(MONTH([3]Feuil1!$C30)=4,[3]Feuil1!$C30,IF(AND(MONTH([3]Feuil1!$C30)&gt;4,MONTH([3]Feuil1!$K30)&lt;=4),DATE([3]Feuil2!$A$2,4,30),"") ))),"")</f>
        <v>40298</v>
      </c>
      <c r="R30" s="13">
        <f>IF(AND([3]Feuil1!$K30&lt;&gt;"",[3]Feuil1!$C30&lt;&gt;"",[3]Feuil1!$K30&lt;=[3]Feuil1!$C30,YEAR([3]Feuil1!$K30)&lt;=[3]Feuil2!$A$2,YEAR([3]Feuil1!$C30)&gt;=[3]Feuil2!$A$2),IF(YEAR([3]Feuil1!$C30)&gt;[3]Feuil2!$A$2,DATE([3]Feuil2!$A$2,5,31),IF(YEAR([3]Feuil1!$C30)&lt;[3]Feuil2!$A$2,"",IF(MONTH([3]Feuil1!$C30)=5,[3]Feuil1!$C30,IF(AND(MONTH([3]Feuil1!$C30)&gt;5,MONTH([3]Feuil1!$K30)&lt;=5),DATE([3]Feuil2!$A$2,5,31),"") ))),"")</f>
        <v>40312</v>
      </c>
      <c r="S30" s="13" t="str">
        <f>IF(AND([3]Feuil1!$K30&lt;&gt;"",[3]Feuil1!$C30&lt;&gt;"",[3]Feuil1!$K30&lt;=[3]Feuil1!$C30,YEAR([3]Feuil1!$K30)&lt;=[3]Feuil2!$A$2,YEAR([3]Feuil1!$C30)&gt;=[3]Feuil2!$A$2),IF(YEAR([3]Feuil1!$C30)&gt;[3]Feuil2!$A$2,DATE([3]Feuil2!$A$2,6,30),IF(YEAR([3]Feuil1!$C30)&lt;[3]Feuil2!$A$2,"",IF(MONTH([3]Feuil1!$C30)=6,[3]Feuil1!$C30,IF(AND(MONTH([3]Feuil1!$C30)&gt;6,MONTH([3]Feuil1!$K30)&lt;=6),DATE([3]Feuil2!$A$2,6,30),"") ))),"")</f>
        <v/>
      </c>
      <c r="T30" s="13" t="str">
        <f>IF(AND([3]Feuil1!$K30&lt;&gt;"",[3]Feuil1!$C30&lt;&gt;"",[3]Feuil1!$K30&lt;=[3]Feuil1!$C30,YEAR([3]Feuil1!$K30)&lt;=[3]Feuil2!$A$2,YEAR([3]Feuil1!$C30)&gt;=[3]Feuil2!$A$2),IF(YEAR([3]Feuil1!$C30)&gt;[3]Feuil2!$A$2,DATE([3]Feuil2!$A$2,7,31),IF(YEAR([3]Feuil1!$C30)&lt;[3]Feuil2!$A$2,"",IF(MONTH([3]Feuil1!$C30)=7,[3]Feuil1!$C30,IF(AND(MONTH([3]Feuil1!$C30)&gt;7,MONTH([3]Feuil1!$K30)&lt;=7),DATE([3]Feuil2!$A$2,7,31),"") ))),"")</f>
        <v/>
      </c>
      <c r="U30" s="13" t="str">
        <f>IF(AND([3]Feuil1!$K30&lt;&gt;"",[3]Feuil1!$C30&lt;&gt;"",[3]Feuil1!$K30&lt;=[3]Feuil1!$C30,YEAR([3]Feuil1!$K30)&lt;=[3]Feuil2!$A$2,YEAR([3]Feuil1!$C30)&gt;=[3]Feuil2!$A$2),IF(YEAR([3]Feuil1!$C30)&gt;[3]Feuil2!$A$2,DATE([3]Feuil2!$A$2,8,31),IF(YEAR([3]Feuil1!$C30)&lt;[3]Feuil2!$A$2,"",IF(MONTH([3]Feuil1!$C30)=8,[3]Feuil1!$C30,IF(AND(MONTH([3]Feuil1!$C30)&gt;8,MONTH([3]Feuil1!$K30)&lt;=8),DATE([3]Feuil2!$A$2,8,31),"") ))),"")</f>
        <v/>
      </c>
      <c r="V30" s="13" t="str">
        <f>IF(AND([3]Feuil1!$K30&lt;&gt;"",[3]Feuil1!$C30&lt;&gt;"",[3]Feuil1!$K30&lt;=[3]Feuil1!$C30,YEAR([3]Feuil1!$K30)&lt;=[3]Feuil2!$A$2,YEAR([3]Feuil1!$C30)&gt;=[3]Feuil2!$A$2),IF(YEAR([3]Feuil1!$C30)&gt;[3]Feuil2!$A$2,DATE([3]Feuil2!$A$2,9,30),IF(YEAR([3]Feuil1!$C30)&lt;[3]Feuil2!$A$2,"",IF(MONTH([3]Feuil1!$C30)=9,[3]Feuil1!$C30,IF(AND(MONTH([3]Feuil1!$C30)&gt;9,MONTH([3]Feuil1!$K30)&lt;=9),DATE([3]Feuil2!$A$2,9,30),"") ))),"")</f>
        <v/>
      </c>
      <c r="W30" s="13" t="str">
        <f>IF(AND([3]Feuil1!$K30&lt;&gt;"",[3]Feuil1!$C30&lt;&gt;"",[3]Feuil1!$K30&lt;=[3]Feuil1!$C30,YEAR([3]Feuil1!$K30)&lt;=[3]Feuil2!$A$2,YEAR([3]Feuil1!$C30)&gt;=[3]Feuil2!$A$2),IF(YEAR([3]Feuil1!$C30)&gt;[3]Feuil2!$A$2,DATE([3]Feuil2!$A$2,10,31),IF(YEAR([3]Feuil1!$C30)&lt;[3]Feuil2!$A$2,"",IF(MONTH([3]Feuil1!$C30)=10,[3]Feuil1!$C30,IF(AND(MONTH([3]Feuil1!$C30)&gt;10,MONTH([3]Feuil1!$K30)&lt;=10),DATE([3]Feuil2!$A$2,10,31),"") ))),"")</f>
        <v/>
      </c>
      <c r="X30" s="13" t="str">
        <f>IF(AND([3]Feuil1!$K30&lt;&gt;"",[3]Feuil1!$C30&lt;&gt;"",[3]Feuil1!$K30&lt;=[3]Feuil1!$C30,YEAR([3]Feuil1!$K30)&lt;=[3]Feuil2!$A$2,YEAR([3]Feuil1!$C30)&gt;=[3]Feuil2!$A$2),IF(YEAR([3]Feuil1!$C30)&gt;[3]Feuil2!$A$2,DATE([3]Feuil2!$A$2,11,30),IF(YEAR([3]Feuil1!$C30)&lt;[3]Feuil2!$A$2,"",IF(MONTH([3]Feuil1!$C30)=11,[3]Feuil1!$C30,IF(AND(MONTH([3]Feuil1!$C30)&gt;11,MONTH([3]Feuil1!$K30)&lt;=11),DATE([3]Feuil2!$A$2,11,30),"") ))),"")</f>
        <v/>
      </c>
      <c r="Y30" s="14" t="str">
        <f>IF(AND([3]Feuil1!$K30&lt;&gt;"",[3]Feuil1!$C30&lt;&gt;"",[3]Feuil1!$K30&lt;=[3]Feuil1!$C30,YEAR([3]Feuil1!$K30)&lt;=[3]Feuil2!$A$2,YEAR([3]Feuil1!$C30)&gt;=[3]Feuil2!$A$2),IF(YEAR([3]Feuil1!$C30)&gt;[3]Feuil2!$A$2,DATE([3]Feuil2!$A$2,12,31),IF(YEAR([3]Feuil1!$C30)&lt;[3]Feuil2!$A$2,"",IF(MONTH([3]Feuil1!$C30)=12,[3]Feuil1!$C30,IF(AND(MONTH([3]Feuil1!$C30)&gt;12,MONTH([3]Feuil1!$K30)&lt;=12),DATE([3]Feuil2!$A$2,12,31),"") ))),"")</f>
        <v/>
      </c>
    </row>
    <row r="31" spans="1:25" ht="15" x14ac:dyDescent="0.2">
      <c r="A31" s="11">
        <f>[3]Feuil1!E31</f>
        <v>0</v>
      </c>
      <c r="B31" s="12" t="str">
        <f>IF(AND([3]Feuil1!$K31&lt;&gt;"",[3]Feuil1!$C31&lt;&gt;"",[3]Feuil1!$K31&lt;=[3]Feuil1!$C31,YEAR([3]Feuil1!$K31)&lt;=[3]Feuil2!$A$2,YEAR([3]Feuil1!$C31)&gt;=[3]Feuil2!$A$2),IF(YEAR([3]Feuil1!$K31)&lt;[3]Feuil2!$A$2,DATE([3]Feuil2!$A$2,1,1),IF(YEAR([3]Feuil1!$K31)&gt;[3]Feuil2!$A$2,"",IF(MONTH([3]Feuil1!$K31)=1,[3]Feuil1!$K31,IF(OR(AND(
      MONTH([3]Feuil1!$K31)&lt;1,
      MONTH([3]Feuil1!$C31)&gt;=1
     ),YEAR([3]Feuil1!$C31)&gt;[3]Feuil2!$A$2),DATE([3]Feuil2!$A$2,1,1),"") ))),"")</f>
        <v/>
      </c>
      <c r="C31" s="13" t="str">
        <f>IF(AND([3]Feuil1!$K31&lt;&gt;"",[3]Feuil1!$C31&lt;&gt;"",[3]Feuil1!$K31&lt;=[3]Feuil1!$C31,YEAR([3]Feuil1!$K31)&lt;=[3]Feuil2!$A$2,YEAR([3]Feuil1!$C31)&gt;=[3]Feuil2!$A$2),IF(YEAR([3]Feuil1!$K31)&lt;[3]Feuil2!$A$2,DATE([3]Feuil2!$A$2,2,1),IF(YEAR([3]Feuil1!$K31)&gt;[3]Feuil2!$A$2,"",IF(MONTH([3]Feuil1!$K31)=2,[3]Feuil1!$K31,IF(OR(AND(MONTH([3]Feuil1!$K31)&lt;2,MONTH([3]Feuil1!$C31)&gt;=2),YEAR([3]Feuil1!$C31)&gt;[3]Feuil2!$A$2),DATE([3]Feuil2!$A$2,2,1),"") ))),"")</f>
        <v/>
      </c>
      <c r="D31" s="13" t="str">
        <f>IF(AND([3]Feuil1!$K31&lt;&gt;"",[3]Feuil1!$C31&lt;&gt;"",[3]Feuil1!$K31&lt;=[3]Feuil1!$C31,YEAR([3]Feuil1!$K31)&lt;=[3]Feuil2!$A$2,YEAR([3]Feuil1!$C31)&gt;=[3]Feuil2!$A$2),IF(YEAR([3]Feuil1!$K31)&lt;[3]Feuil2!$A$2,DATE([3]Feuil2!$A$2,3,1),IF(YEAR([3]Feuil1!$K31)&gt;[3]Feuil2!$A$2,"",IF(MONTH([3]Feuil1!$K31)=3,[3]Feuil1!$K31,IF(OR(AND(MONTH([3]Feuil1!$K31)&lt;3,MONTH([3]Feuil1!$C31)&gt;=3),YEAR([3]Feuil1!$C31)&gt;[3]Feuil2!$A$2),DATE([3]Feuil2!$A$2,3,1),"") ))),"")</f>
        <v/>
      </c>
      <c r="E31" s="13" t="str">
        <f>IF(AND([3]Feuil1!$K31&lt;&gt;"",[3]Feuil1!$C31&lt;&gt;"",[3]Feuil1!$K31&lt;=[3]Feuil1!$C31,YEAR([3]Feuil1!$K31)&lt;=[3]Feuil2!$A$2,YEAR([3]Feuil1!$C31)&gt;=[3]Feuil2!$A$2),IF(YEAR([3]Feuil1!$K31)&lt;[3]Feuil2!$A$2,DATE([3]Feuil2!$A$2,4,1),IF(YEAR([3]Feuil1!$K31)&gt;[3]Feuil2!$A$2,"",IF(MONTH([3]Feuil1!$K31)=4,[3]Feuil1!$K31,IF(OR(AND(MONTH([3]Feuil1!$K31)&lt;4,MONTH([3]Feuil1!$C31)&gt;=4),YEAR([3]Feuil1!$C31)&gt;[3]Feuil2!$A$2),DATE([3]Feuil2!$A$2,4,1),"") ))),"")</f>
        <v/>
      </c>
      <c r="F31" s="13">
        <f>IF(AND([3]Feuil1!$K31&lt;&gt;"",[3]Feuil1!$C31&lt;&gt;"",[3]Feuil1!$K31&lt;=[3]Feuil1!$C31,YEAR([3]Feuil1!$K31)&lt;=[3]Feuil2!$A$2,YEAR([3]Feuil1!$C31)&gt;=[3]Feuil2!$A$2),IF(YEAR([3]Feuil1!$K31)&lt;[3]Feuil2!$A$2,DATE([3]Feuil2!$A$2,5,1),IF(YEAR([3]Feuil1!$K31)&gt;[3]Feuil2!$A$2,"",IF(MONTH([3]Feuil1!$K31)=5,[3]Feuil1!$K31,IF(OR(AND(MONTH([3]Feuil1!$K31)&lt;5,MONTH([3]Feuil1!$C31)&gt;=5),YEAR([3]Feuil1!$C31)&gt;[3]Feuil2!$A$2),DATE([3]Feuil2!$A$2,5,1),"") ))),"")</f>
        <v>40312</v>
      </c>
      <c r="G31" s="13">
        <f>IF(AND([3]Feuil1!$K31&lt;&gt;"",[3]Feuil1!$C31&lt;&gt;"",[3]Feuil1!$K31&lt;=[3]Feuil1!$C31,YEAR([3]Feuil1!$K31)&lt;=[3]Feuil2!$A$2,YEAR([3]Feuil1!$C31)&gt;=[3]Feuil2!$A$2),IF(YEAR([3]Feuil1!$K31)&lt;[3]Feuil2!$A$2,DATE([3]Feuil2!$A$2,6,1),IF(YEAR([3]Feuil1!$K31)&gt;[3]Feuil2!$A$2,"",IF(MONTH([3]Feuil1!$K31)=6,[3]Feuil1!$K31,IF(OR(AND(MONTH([3]Feuil1!$K31)&lt;6,MONTH([3]Feuil1!$C31)&gt;=6),YEAR([3]Feuil1!$C31)&gt;[3]Feuil2!$A$2),DATE([3]Feuil2!$A$2,6,1),"") ))),"")</f>
        <v>40330</v>
      </c>
      <c r="H31" s="13">
        <f>IF(AND([3]Feuil1!$K31&lt;&gt;"",[3]Feuil1!$C31&lt;&gt;"",[3]Feuil1!$K31&lt;=[3]Feuil1!$C31,YEAR([3]Feuil1!$K31)&lt;=[3]Feuil2!$A$2,YEAR([3]Feuil1!$C31)&gt;=[3]Feuil2!$A$2),IF(YEAR([3]Feuil1!$K31)&lt;[3]Feuil2!$A$2,DATE([3]Feuil2!$A$2,7,1),IF(YEAR([3]Feuil1!$K31)&gt;[3]Feuil2!$A$2,"",IF(MONTH([3]Feuil1!$K31)=7,[3]Feuil1!$K31,IF(OR(AND(MONTH([3]Feuil1!$K31)&lt;7,MONTH([3]Feuil1!$C31)&gt;=7),YEAR([3]Feuil1!$C31)&gt;[3]Feuil2!$A$2),DATE([3]Feuil2!$A$2,7,1),"") ))),"")</f>
        <v>40360</v>
      </c>
      <c r="I31" s="13">
        <f>IF(AND([3]Feuil1!$K31&lt;&gt;"",[3]Feuil1!$C31&lt;&gt;"",[3]Feuil1!$K31&lt;=[3]Feuil1!$C31,YEAR([3]Feuil1!$K31)&lt;=[3]Feuil2!$A$2,YEAR([3]Feuil1!$C31)&gt;=[3]Feuil2!$A$2),IF(YEAR([3]Feuil1!$K31)&lt;[3]Feuil2!$A$2,DATE([3]Feuil2!$A$2,8,1),IF(YEAR([3]Feuil1!$K31)&gt;[3]Feuil2!$A$2,"",IF(MONTH([3]Feuil1!$K31)=8,[3]Feuil1!$K31,IF(OR(AND(MONTH([3]Feuil1!$K31)&lt;8,MONTH([3]Feuil1!$C31)&gt;=8),YEAR([3]Feuil1!$C31)&gt;[3]Feuil2!$A$2),DATE([3]Feuil2!$A$2,8,1),"") ))),"")</f>
        <v>40391</v>
      </c>
      <c r="J31" s="13">
        <f>IF(AND([3]Feuil1!$K31&lt;&gt;"",[3]Feuil1!$C31&lt;&gt;"",[3]Feuil1!$K31&lt;=[3]Feuil1!$C31,YEAR([3]Feuil1!$K31)&lt;=[3]Feuil2!$A$2,YEAR([3]Feuil1!$C31)&gt;=[3]Feuil2!$A$2),IF(YEAR([3]Feuil1!$K31)&lt;[3]Feuil2!$A$2,DATE([3]Feuil2!$A$2,9,1),IF(YEAR([3]Feuil1!$K31)&gt;[3]Feuil2!$A$2,"",IF(MONTH([3]Feuil1!$K31)=9,[3]Feuil1!$K31,IF(OR(AND(MONTH([3]Feuil1!$K31)&lt;9,MONTH([3]Feuil1!$C31)&gt;=9),YEAR([3]Feuil1!$C31)&gt;[3]Feuil2!$A$2),DATE([3]Feuil2!$A$2,9,1),"") ))),"")</f>
        <v>40422</v>
      </c>
      <c r="K31" s="13" t="str">
        <f>IF(AND([3]Feuil1!$K31&lt;&gt;"",[3]Feuil1!$C31&lt;&gt;"",[3]Feuil1!$K31&lt;=[3]Feuil1!$C31,YEAR([3]Feuil1!$K31)&lt;=[3]Feuil2!$A$2,YEAR([3]Feuil1!$C31)&gt;=[3]Feuil2!$A$2),IF(YEAR([3]Feuil1!$K31)&lt;[3]Feuil2!$A$2,DATE([3]Feuil2!$A$2,10,1),IF(YEAR([3]Feuil1!$K31)&gt;[3]Feuil2!$A$2,"",IF(MONTH([3]Feuil1!$K31)=10,[3]Feuil1!$K31,IF(OR(AND(MONTH([3]Feuil1!$K31)&lt;10,MONTH([3]Feuil1!$C31)&gt;=10),YEAR([3]Feuil1!$C31)&gt;[3]Feuil2!$A$2),DATE([3]Feuil2!$A$2,10,1),"") ))),"")</f>
        <v/>
      </c>
      <c r="L31" s="13" t="str">
        <f>IF(AND([3]Feuil1!$K31&lt;&gt;"",[3]Feuil1!$C31&lt;&gt;"",[3]Feuil1!$K31&lt;=[3]Feuil1!$C31,YEAR([3]Feuil1!$K31)&lt;=[3]Feuil2!$A$2,YEAR([3]Feuil1!$C31)&gt;=[3]Feuil2!$A$2),IF(YEAR([3]Feuil1!$K31)&lt;[3]Feuil2!$A$2,DATE([3]Feuil2!$A$2,11,1),IF(YEAR([3]Feuil1!$K31)&gt;[3]Feuil2!$A$2,"",IF(MONTH([3]Feuil1!$K31)=11,[3]Feuil1!$K31,IF(OR(AND(MONTH([3]Feuil1!$K31)&lt;11,MONTH([3]Feuil1!$C31)&gt;=11),YEAR([3]Feuil1!$C31)&gt;[3]Feuil2!$A$2),DATE([3]Feuil2!$A$2,11,1),"") ))),"")</f>
        <v/>
      </c>
      <c r="M31" s="14" t="str">
        <f>IF(AND([3]Feuil1!$K31&lt;&gt;"",[3]Feuil1!$C31&lt;&gt;"",[3]Feuil1!$K31&lt;=[3]Feuil1!$C31,YEAR([3]Feuil1!$K31)&lt;=[3]Feuil2!$A$2,YEAR([3]Feuil1!$C31)&gt;=[3]Feuil2!$A$2),IF(YEAR([3]Feuil1!$K31)&lt;[3]Feuil2!$A$2,DATE([3]Feuil2!$A$2,12,1),IF(YEAR([3]Feuil1!$K31)&gt;[3]Feuil2!$A$2,"",IF(MONTH([3]Feuil1!$K31)=12,[3]Feuil1!$K31,IF(OR(AND(MONTH([3]Feuil1!$K31)&lt;12,MONTH([3]Feuil1!$C31)&gt;=12),YEAR([3]Feuil1!$C31)&gt;[3]Feuil2!$A$2),DATE([3]Feuil2!$A$2,12,1),"") ))),"")</f>
        <v/>
      </c>
      <c r="N31" s="12" t="str">
        <f>IF(AND([3]Feuil1!$K31&lt;&gt;"",[3]Feuil1!$C31&lt;&gt;"",[3]Feuil1!$K31&lt;=[3]Feuil1!$C31,YEAR([3]Feuil1!$K31)&lt;=[3]Feuil2!$A$2,YEAR([3]Feuil1!$C31)&gt;=[3]Feuil2!$A$2),IF(YEAR([3]Feuil1!$C31)&gt;[3]Feuil2!$A$2,DATE([3]Feuil2!$A$2,1,31),IF(YEAR([3]Feuil1!$C31)&lt;[3]Feuil2!$A$2,"",IF(MONTH([3]Feuil1!$C31)=1,[3]Feuil1!$C31,IF(AND(MONTH([3]Feuil1!$C31)&gt;1,MONTH([3]Feuil1!$K31)&lt;=1),DATE([3]Feuil2!$A$2,1,31),"") ))),"")</f>
        <v/>
      </c>
      <c r="O31" s="13" t="str">
        <f>IF(AND([3]Feuil1!$K31&lt;&gt;"",[3]Feuil1!$C31&lt;&gt;"",[3]Feuil1!$K31&lt;=[3]Feuil1!$C31,YEAR([3]Feuil1!$K31)&lt;=[3]Feuil2!$A$2,YEAR([3]Feuil1!$C31)&gt;=[3]Feuil2!$A$2),IF(YEAR([3]Feuil1!$C31)&gt;[3]Feuil2!$A$2,IF((MOD([3]Feuil2!$A$2,4)&lt;&gt;0),DATE([3]Feuil2!$A$2,2,28),DATE([3]Feuil2!$A$2,2,29)),IF(YEAR([3]Feuil1!$C31)&lt;[3]Feuil2!$A$2,"",IF(MONTH([3]Feuil1!$C31)=2,[3]Feuil1!$C31,IF(AND(MONTH([3]Feuil1!$C31)&gt;2,MONTH([3]Feuil1!$K31)&lt;=2),IF((MOD([3]Feuil2!$A$2,4)&lt;&gt;0),DATE([3]Feuil2!$A$2,2,28),DATE([3]Feuil2!$A$2,2,29)),"") ))),"")</f>
        <v/>
      </c>
      <c r="P31" s="13" t="str">
        <f>IF(AND([3]Feuil1!$K31&lt;&gt;"",[3]Feuil1!$C31&lt;&gt;"",[3]Feuil1!$K31&lt;=[3]Feuil1!$C31,YEAR([3]Feuil1!$K31)&lt;=[3]Feuil2!$A$2,YEAR([3]Feuil1!$C31)&gt;=[3]Feuil2!$A$2),IF(YEAR([3]Feuil1!$C31)&gt;[3]Feuil2!$A$2,DATE([3]Feuil2!$A$2,3,31),IF(YEAR([3]Feuil1!$C31)&lt;[3]Feuil2!$A$2,"",IF(MONTH([3]Feuil1!$C31)=3,[3]Feuil1!$C31,IF(AND(MONTH([3]Feuil1!$C31)&gt;3,MONTH([3]Feuil1!$K31)&lt;=3),DATE([3]Feuil2!$A$2,3,31),"") ))),"")</f>
        <v/>
      </c>
      <c r="Q31" s="13" t="str">
        <f>IF(AND([3]Feuil1!$K31&lt;&gt;"",[3]Feuil1!$C31&lt;&gt;"",[3]Feuil1!$K31&lt;=[3]Feuil1!$C31,YEAR([3]Feuil1!$K31)&lt;=[3]Feuil2!$A$2,YEAR([3]Feuil1!$C31)&gt;=[3]Feuil2!$A$2),IF(YEAR([3]Feuil1!$C31)&gt;[3]Feuil2!$A$2,DATE([3]Feuil2!$A$2,4,30),IF(YEAR([3]Feuil1!$C31)&lt;[3]Feuil2!$A$2,"",IF(MONTH([3]Feuil1!$C31)=4,[3]Feuil1!$C31,IF(AND(MONTH([3]Feuil1!$C31)&gt;4,MONTH([3]Feuil1!$K31)&lt;=4),DATE([3]Feuil2!$A$2,4,30),"") ))),"")</f>
        <v/>
      </c>
      <c r="R31" s="13">
        <f>IF(AND([3]Feuil1!$K31&lt;&gt;"",[3]Feuil1!$C31&lt;&gt;"",[3]Feuil1!$K31&lt;=[3]Feuil1!$C31,YEAR([3]Feuil1!$K31)&lt;=[3]Feuil2!$A$2,YEAR([3]Feuil1!$C31)&gt;=[3]Feuil2!$A$2),IF(YEAR([3]Feuil1!$C31)&gt;[3]Feuil2!$A$2,DATE([3]Feuil2!$A$2,5,31),IF(YEAR([3]Feuil1!$C31)&lt;[3]Feuil2!$A$2,"",IF(MONTH([3]Feuil1!$C31)=5,[3]Feuil1!$C31,IF(AND(MONTH([3]Feuil1!$C31)&gt;5,MONTH([3]Feuil1!$K31)&lt;=5),DATE([3]Feuil2!$A$2,5,31),"") ))),"")</f>
        <v>40329</v>
      </c>
      <c r="S31" s="13">
        <f>IF(AND([3]Feuil1!$K31&lt;&gt;"",[3]Feuil1!$C31&lt;&gt;"",[3]Feuil1!$K31&lt;=[3]Feuil1!$C31,YEAR([3]Feuil1!$K31)&lt;=[3]Feuil2!$A$2,YEAR([3]Feuil1!$C31)&gt;=[3]Feuil2!$A$2),IF(YEAR([3]Feuil1!$C31)&gt;[3]Feuil2!$A$2,DATE([3]Feuil2!$A$2,6,30),IF(YEAR([3]Feuil1!$C31)&lt;[3]Feuil2!$A$2,"",IF(MONTH([3]Feuil1!$C31)=6,[3]Feuil1!$C31,IF(AND(MONTH([3]Feuil1!$C31)&gt;6,MONTH([3]Feuil1!$K31)&lt;=6),DATE([3]Feuil2!$A$2,6,30),"") ))),"")</f>
        <v>40359</v>
      </c>
      <c r="T31" s="13">
        <f>IF(AND([3]Feuil1!$K31&lt;&gt;"",[3]Feuil1!$C31&lt;&gt;"",[3]Feuil1!$K31&lt;=[3]Feuil1!$C31,YEAR([3]Feuil1!$K31)&lt;=[3]Feuil2!$A$2,YEAR([3]Feuil1!$C31)&gt;=[3]Feuil2!$A$2),IF(YEAR([3]Feuil1!$C31)&gt;[3]Feuil2!$A$2,DATE([3]Feuil2!$A$2,7,31),IF(YEAR([3]Feuil1!$C31)&lt;[3]Feuil2!$A$2,"",IF(MONTH([3]Feuil1!$C31)=7,[3]Feuil1!$C31,IF(AND(MONTH([3]Feuil1!$C31)&gt;7,MONTH([3]Feuil1!$K31)&lt;=7),DATE([3]Feuil2!$A$2,7,31),"") ))),"")</f>
        <v>40390</v>
      </c>
      <c r="U31" s="13">
        <f>IF(AND([3]Feuil1!$K31&lt;&gt;"",[3]Feuil1!$C31&lt;&gt;"",[3]Feuil1!$K31&lt;=[3]Feuil1!$C31,YEAR([3]Feuil1!$K31)&lt;=[3]Feuil2!$A$2,YEAR([3]Feuil1!$C31)&gt;=[3]Feuil2!$A$2),IF(YEAR([3]Feuil1!$C31)&gt;[3]Feuil2!$A$2,DATE([3]Feuil2!$A$2,8,31),IF(YEAR([3]Feuil1!$C31)&lt;[3]Feuil2!$A$2,"",IF(MONTH([3]Feuil1!$C31)=8,[3]Feuil1!$C31,IF(AND(MONTH([3]Feuil1!$C31)&gt;8,MONTH([3]Feuil1!$K31)&lt;=8),DATE([3]Feuil2!$A$2,8,31),"") ))),"")</f>
        <v>40421</v>
      </c>
      <c r="V31" s="13">
        <f>IF(AND([3]Feuil1!$K31&lt;&gt;"",[3]Feuil1!$C31&lt;&gt;"",[3]Feuil1!$K31&lt;=[3]Feuil1!$C31,YEAR([3]Feuil1!$K31)&lt;=[3]Feuil2!$A$2,YEAR([3]Feuil1!$C31)&gt;=[3]Feuil2!$A$2),IF(YEAR([3]Feuil1!$C31)&gt;[3]Feuil2!$A$2,DATE([3]Feuil2!$A$2,9,30),IF(YEAR([3]Feuil1!$C31)&lt;[3]Feuil2!$A$2,"",IF(MONTH([3]Feuil1!$C31)=9,[3]Feuil1!$C31,IF(AND(MONTH([3]Feuil1!$C31)&gt;9,MONTH([3]Feuil1!$K31)&lt;=9),DATE([3]Feuil2!$A$2,9,30),"") ))),"")</f>
        <v>40451</v>
      </c>
      <c r="W31" s="13" t="str">
        <f>IF(AND([3]Feuil1!$K31&lt;&gt;"",[3]Feuil1!$C31&lt;&gt;"",[3]Feuil1!$K31&lt;=[3]Feuil1!$C31,YEAR([3]Feuil1!$K31)&lt;=[3]Feuil2!$A$2,YEAR([3]Feuil1!$C31)&gt;=[3]Feuil2!$A$2),IF(YEAR([3]Feuil1!$C31)&gt;[3]Feuil2!$A$2,DATE([3]Feuil2!$A$2,10,31),IF(YEAR([3]Feuil1!$C31)&lt;[3]Feuil2!$A$2,"",IF(MONTH([3]Feuil1!$C31)=10,[3]Feuil1!$C31,IF(AND(MONTH([3]Feuil1!$C31)&gt;10,MONTH([3]Feuil1!$K31)&lt;=10),DATE([3]Feuil2!$A$2,10,31),"") ))),"")</f>
        <v/>
      </c>
      <c r="X31" s="13" t="str">
        <f>IF(AND([3]Feuil1!$K31&lt;&gt;"",[3]Feuil1!$C31&lt;&gt;"",[3]Feuil1!$K31&lt;=[3]Feuil1!$C31,YEAR([3]Feuil1!$K31)&lt;=[3]Feuil2!$A$2,YEAR([3]Feuil1!$C31)&gt;=[3]Feuil2!$A$2),IF(YEAR([3]Feuil1!$C31)&gt;[3]Feuil2!$A$2,DATE([3]Feuil2!$A$2,11,30),IF(YEAR([3]Feuil1!$C31)&lt;[3]Feuil2!$A$2,"",IF(MONTH([3]Feuil1!$C31)=11,[3]Feuil1!$C31,IF(AND(MONTH([3]Feuil1!$C31)&gt;11,MONTH([3]Feuil1!$K31)&lt;=11),DATE([3]Feuil2!$A$2,11,30),"") ))),"")</f>
        <v/>
      </c>
      <c r="Y31" s="14" t="str">
        <f>IF(AND([3]Feuil1!$K31&lt;&gt;"",[3]Feuil1!$C31&lt;&gt;"",[3]Feuil1!$K31&lt;=[3]Feuil1!$C31,YEAR([3]Feuil1!$K31)&lt;=[3]Feuil2!$A$2,YEAR([3]Feuil1!$C31)&gt;=[3]Feuil2!$A$2),IF(YEAR([3]Feuil1!$C31)&gt;[3]Feuil2!$A$2,DATE([3]Feuil2!$A$2,12,31),IF(YEAR([3]Feuil1!$C31)&lt;[3]Feuil2!$A$2,"",IF(MONTH([3]Feuil1!$C31)=12,[3]Feuil1!$C31,IF(AND(MONTH([3]Feuil1!$C31)&gt;12,MONTH([3]Feuil1!$K31)&lt;=12),DATE([3]Feuil2!$A$2,12,31),"") ))),"")</f>
        <v/>
      </c>
    </row>
    <row r="32" spans="1:25" ht="15" x14ac:dyDescent="0.2">
      <c r="A32" s="11">
        <f>[3]Feuil1!E32</f>
        <v>0</v>
      </c>
      <c r="B32" s="12" t="str">
        <f>IF(AND([3]Feuil1!$K32&lt;&gt;"",[3]Feuil1!$C32&lt;&gt;"",[3]Feuil1!$K32&lt;=[3]Feuil1!$C32,YEAR([3]Feuil1!$K32)&lt;=[3]Feuil2!$A$2,YEAR([3]Feuil1!$C32)&gt;=[3]Feuil2!$A$2),IF(YEAR([3]Feuil1!$K32)&lt;[3]Feuil2!$A$2,DATE([3]Feuil2!$A$2,1,1),IF(YEAR([3]Feuil1!$K32)&gt;[3]Feuil2!$A$2,"",IF(MONTH([3]Feuil1!$K32)=1,[3]Feuil1!$K32,IF(OR(AND(
      MONTH([3]Feuil1!$K32)&lt;1,
      MONTH([3]Feuil1!$C32)&gt;=1
     ),YEAR([3]Feuil1!$C32)&gt;[3]Feuil2!$A$2),DATE([3]Feuil2!$A$2,1,1),"") ))),"")</f>
        <v/>
      </c>
      <c r="C32" s="13" t="str">
        <f>IF(AND([3]Feuil1!$K32&lt;&gt;"",[3]Feuil1!$C32&lt;&gt;"",[3]Feuil1!$K32&lt;=[3]Feuil1!$C32,YEAR([3]Feuil1!$K32)&lt;=[3]Feuil2!$A$2,YEAR([3]Feuil1!$C32)&gt;=[3]Feuil2!$A$2),IF(YEAR([3]Feuil1!$K32)&lt;[3]Feuil2!$A$2,DATE([3]Feuil2!$A$2,2,1),IF(YEAR([3]Feuil1!$K32)&gt;[3]Feuil2!$A$2,"",IF(MONTH([3]Feuil1!$K32)=2,[3]Feuil1!$K32,IF(OR(AND(MONTH([3]Feuil1!$K32)&lt;2,MONTH([3]Feuil1!$C32)&gt;=2),YEAR([3]Feuil1!$C32)&gt;[3]Feuil2!$A$2),DATE([3]Feuil2!$A$2,2,1),"") ))),"")</f>
        <v/>
      </c>
      <c r="D32" s="13" t="str">
        <f>IF(AND([3]Feuil1!$K32&lt;&gt;"",[3]Feuil1!$C32&lt;&gt;"",[3]Feuil1!$K32&lt;=[3]Feuil1!$C32,YEAR([3]Feuil1!$K32)&lt;=[3]Feuil2!$A$2,YEAR([3]Feuil1!$C32)&gt;=[3]Feuil2!$A$2),IF(YEAR([3]Feuil1!$K32)&lt;[3]Feuil2!$A$2,DATE([3]Feuil2!$A$2,3,1),IF(YEAR([3]Feuil1!$K32)&gt;[3]Feuil2!$A$2,"",IF(MONTH([3]Feuil1!$K32)=3,[3]Feuil1!$K32,IF(OR(AND(MONTH([3]Feuil1!$K32)&lt;3,MONTH([3]Feuil1!$C32)&gt;=3),YEAR([3]Feuil1!$C32)&gt;[3]Feuil2!$A$2),DATE([3]Feuil2!$A$2,3,1),"") ))),"")</f>
        <v/>
      </c>
      <c r="E32" s="13" t="str">
        <f>IF(AND([3]Feuil1!$K32&lt;&gt;"",[3]Feuil1!$C32&lt;&gt;"",[3]Feuil1!$K32&lt;=[3]Feuil1!$C32,YEAR([3]Feuil1!$K32)&lt;=[3]Feuil2!$A$2,YEAR([3]Feuil1!$C32)&gt;=[3]Feuil2!$A$2),IF(YEAR([3]Feuil1!$K32)&lt;[3]Feuil2!$A$2,DATE([3]Feuil2!$A$2,4,1),IF(YEAR([3]Feuil1!$K32)&gt;[3]Feuil2!$A$2,"",IF(MONTH([3]Feuil1!$K32)=4,[3]Feuil1!$K32,IF(OR(AND(MONTH([3]Feuil1!$K32)&lt;4,MONTH([3]Feuil1!$C32)&gt;=4),YEAR([3]Feuil1!$C32)&gt;[3]Feuil2!$A$2),DATE([3]Feuil2!$A$2,4,1),"") ))),"")</f>
        <v/>
      </c>
      <c r="F32" s="13" t="str">
        <f>IF(AND([3]Feuil1!$K32&lt;&gt;"",[3]Feuil1!$C32&lt;&gt;"",[3]Feuil1!$K32&lt;=[3]Feuil1!$C32,YEAR([3]Feuil1!$K32)&lt;=[3]Feuil2!$A$2,YEAR([3]Feuil1!$C32)&gt;=[3]Feuil2!$A$2),IF(YEAR([3]Feuil1!$K32)&lt;[3]Feuil2!$A$2,DATE([3]Feuil2!$A$2,5,1),IF(YEAR([3]Feuil1!$K32)&gt;[3]Feuil2!$A$2,"",IF(MONTH([3]Feuil1!$K32)=5,[3]Feuil1!$K32,IF(OR(AND(MONTH([3]Feuil1!$K32)&lt;5,MONTH([3]Feuil1!$C32)&gt;=5),YEAR([3]Feuil1!$C32)&gt;[3]Feuil2!$A$2),DATE([3]Feuil2!$A$2,5,1),"") ))),"")</f>
        <v/>
      </c>
      <c r="G32" s="13" t="str">
        <f>IF(AND([3]Feuil1!$K32&lt;&gt;"",[3]Feuil1!$C32&lt;&gt;"",[3]Feuil1!$K32&lt;=[3]Feuil1!$C32,YEAR([3]Feuil1!$K32)&lt;=[3]Feuil2!$A$2,YEAR([3]Feuil1!$C32)&gt;=[3]Feuil2!$A$2),IF(YEAR([3]Feuil1!$K32)&lt;[3]Feuil2!$A$2,DATE([3]Feuil2!$A$2,6,1),IF(YEAR([3]Feuil1!$K32)&gt;[3]Feuil2!$A$2,"",IF(MONTH([3]Feuil1!$K32)=6,[3]Feuil1!$K32,IF(OR(AND(MONTH([3]Feuil1!$K32)&lt;6,MONTH([3]Feuil1!$C32)&gt;=6),YEAR([3]Feuil1!$C32)&gt;[3]Feuil2!$A$2),DATE([3]Feuil2!$A$2,6,1),"") ))),"")</f>
        <v/>
      </c>
      <c r="H32" s="13" t="str">
        <f>IF(AND([3]Feuil1!$K32&lt;&gt;"",[3]Feuil1!$C32&lt;&gt;"",[3]Feuil1!$K32&lt;=[3]Feuil1!$C32,YEAR([3]Feuil1!$K32)&lt;=[3]Feuil2!$A$2,YEAR([3]Feuil1!$C32)&gt;=[3]Feuil2!$A$2),IF(YEAR([3]Feuil1!$K32)&lt;[3]Feuil2!$A$2,DATE([3]Feuil2!$A$2,7,1),IF(YEAR([3]Feuil1!$K32)&gt;[3]Feuil2!$A$2,"",IF(MONTH([3]Feuil1!$K32)=7,[3]Feuil1!$K32,IF(OR(AND(MONTH([3]Feuil1!$K32)&lt;7,MONTH([3]Feuil1!$C32)&gt;=7),YEAR([3]Feuil1!$C32)&gt;[3]Feuil2!$A$2),DATE([3]Feuil2!$A$2,7,1),"") ))),"")</f>
        <v/>
      </c>
      <c r="I32" s="13" t="str">
        <f>IF(AND([3]Feuil1!$K32&lt;&gt;"",[3]Feuil1!$C32&lt;&gt;"",[3]Feuil1!$K32&lt;=[3]Feuil1!$C32,YEAR([3]Feuil1!$K32)&lt;=[3]Feuil2!$A$2,YEAR([3]Feuil1!$C32)&gt;=[3]Feuil2!$A$2),IF(YEAR([3]Feuil1!$K32)&lt;[3]Feuil2!$A$2,DATE([3]Feuil2!$A$2,8,1),IF(YEAR([3]Feuil1!$K32)&gt;[3]Feuil2!$A$2,"",IF(MONTH([3]Feuil1!$K32)=8,[3]Feuil1!$K32,IF(OR(AND(MONTH([3]Feuil1!$K32)&lt;8,MONTH([3]Feuil1!$C32)&gt;=8),YEAR([3]Feuil1!$C32)&gt;[3]Feuil2!$A$2),DATE([3]Feuil2!$A$2,8,1),"") ))),"")</f>
        <v/>
      </c>
      <c r="J32" s="13" t="str">
        <f>IF(AND([3]Feuil1!$K32&lt;&gt;"",[3]Feuil1!$C32&lt;&gt;"",[3]Feuil1!$K32&lt;=[3]Feuil1!$C32,YEAR([3]Feuil1!$K32)&lt;=[3]Feuil2!$A$2,YEAR([3]Feuil1!$C32)&gt;=[3]Feuil2!$A$2),IF(YEAR([3]Feuil1!$K32)&lt;[3]Feuil2!$A$2,DATE([3]Feuil2!$A$2,9,1),IF(YEAR([3]Feuil1!$K32)&gt;[3]Feuil2!$A$2,"",IF(MONTH([3]Feuil1!$K32)=9,[3]Feuil1!$K32,IF(OR(AND(MONTH([3]Feuil1!$K32)&lt;9,MONTH([3]Feuil1!$C32)&gt;=9),YEAR([3]Feuil1!$C32)&gt;[3]Feuil2!$A$2),DATE([3]Feuil2!$A$2,9,1),"") ))),"")</f>
        <v/>
      </c>
      <c r="K32" s="13" t="str">
        <f>IF(AND([3]Feuil1!$K32&lt;&gt;"",[3]Feuil1!$C32&lt;&gt;"",[3]Feuil1!$K32&lt;=[3]Feuil1!$C32,YEAR([3]Feuil1!$K32)&lt;=[3]Feuil2!$A$2,YEAR([3]Feuil1!$C32)&gt;=[3]Feuil2!$A$2),IF(YEAR([3]Feuil1!$K32)&lt;[3]Feuil2!$A$2,DATE([3]Feuil2!$A$2,10,1),IF(YEAR([3]Feuil1!$K32)&gt;[3]Feuil2!$A$2,"",IF(MONTH([3]Feuil1!$K32)=10,[3]Feuil1!$K32,IF(OR(AND(MONTH([3]Feuil1!$K32)&lt;10,MONTH([3]Feuil1!$C32)&gt;=10),YEAR([3]Feuil1!$C32)&gt;[3]Feuil2!$A$2),DATE([3]Feuil2!$A$2,10,1),"") ))),"")</f>
        <v/>
      </c>
      <c r="L32" s="13" t="str">
        <f>IF(AND([3]Feuil1!$K32&lt;&gt;"",[3]Feuil1!$C32&lt;&gt;"",[3]Feuil1!$K32&lt;=[3]Feuil1!$C32,YEAR([3]Feuil1!$K32)&lt;=[3]Feuil2!$A$2,YEAR([3]Feuil1!$C32)&gt;=[3]Feuil2!$A$2),IF(YEAR([3]Feuil1!$K32)&lt;[3]Feuil2!$A$2,DATE([3]Feuil2!$A$2,11,1),IF(YEAR([3]Feuil1!$K32)&gt;[3]Feuil2!$A$2,"",IF(MONTH([3]Feuil1!$K32)=11,[3]Feuil1!$K32,IF(OR(AND(MONTH([3]Feuil1!$K32)&lt;11,MONTH([3]Feuil1!$C32)&gt;=11),YEAR([3]Feuil1!$C32)&gt;[3]Feuil2!$A$2),DATE([3]Feuil2!$A$2,11,1),"") ))),"")</f>
        <v/>
      </c>
      <c r="M32" s="14" t="str">
        <f>IF(AND([3]Feuil1!$K32&lt;&gt;"",[3]Feuil1!$C32&lt;&gt;"",[3]Feuil1!$K32&lt;=[3]Feuil1!$C32,YEAR([3]Feuil1!$K32)&lt;=[3]Feuil2!$A$2,YEAR([3]Feuil1!$C32)&gt;=[3]Feuil2!$A$2),IF(YEAR([3]Feuil1!$K32)&lt;[3]Feuil2!$A$2,DATE([3]Feuil2!$A$2,12,1),IF(YEAR([3]Feuil1!$K32)&gt;[3]Feuil2!$A$2,"",IF(MONTH([3]Feuil1!$K32)=12,[3]Feuil1!$K32,IF(OR(AND(MONTH([3]Feuil1!$K32)&lt;12,MONTH([3]Feuil1!$C32)&gt;=12),YEAR([3]Feuil1!$C32)&gt;[3]Feuil2!$A$2),DATE([3]Feuil2!$A$2,12,1),"") ))),"")</f>
        <v/>
      </c>
      <c r="N32" s="12" t="str">
        <f>IF(AND([3]Feuil1!$K32&lt;&gt;"",[3]Feuil1!$C32&lt;&gt;"",[3]Feuil1!$K32&lt;=[3]Feuil1!$C32,YEAR([3]Feuil1!$K32)&lt;=[3]Feuil2!$A$2,YEAR([3]Feuil1!$C32)&gt;=[3]Feuil2!$A$2),IF(YEAR([3]Feuil1!$C32)&gt;[3]Feuil2!$A$2,DATE([3]Feuil2!$A$2,1,31),IF(YEAR([3]Feuil1!$C32)&lt;[3]Feuil2!$A$2,"",IF(MONTH([3]Feuil1!$C32)=1,[3]Feuil1!$C32,IF(AND(MONTH([3]Feuil1!$C32)&gt;1,MONTH([3]Feuil1!$K32)&lt;=1),DATE([3]Feuil2!$A$2,1,31),"") ))),"")</f>
        <v/>
      </c>
      <c r="O32" s="13" t="str">
        <f>IF(AND([3]Feuil1!$K32&lt;&gt;"",[3]Feuil1!$C32&lt;&gt;"",[3]Feuil1!$K32&lt;=[3]Feuil1!$C32,YEAR([3]Feuil1!$K32)&lt;=[3]Feuil2!$A$2,YEAR([3]Feuil1!$C32)&gt;=[3]Feuil2!$A$2),IF(YEAR([3]Feuil1!$C32)&gt;[3]Feuil2!$A$2,IF((MOD([3]Feuil2!$A$2,4)&lt;&gt;0),DATE([3]Feuil2!$A$2,2,28),DATE([3]Feuil2!$A$2,2,29)),IF(YEAR([3]Feuil1!$C32)&lt;[3]Feuil2!$A$2,"",IF(MONTH([3]Feuil1!$C32)=2,[3]Feuil1!$C32,IF(AND(MONTH([3]Feuil1!$C32)&gt;2,MONTH([3]Feuil1!$K32)&lt;=2),IF((MOD([3]Feuil2!$A$2,4)&lt;&gt;0),DATE([3]Feuil2!$A$2,2,28),DATE([3]Feuil2!$A$2,2,29)),"") ))),"")</f>
        <v/>
      </c>
      <c r="P32" s="13" t="str">
        <f>IF(AND([3]Feuil1!$K32&lt;&gt;"",[3]Feuil1!$C32&lt;&gt;"",[3]Feuil1!$K32&lt;=[3]Feuil1!$C32,YEAR([3]Feuil1!$K32)&lt;=[3]Feuil2!$A$2,YEAR([3]Feuil1!$C32)&gt;=[3]Feuil2!$A$2),IF(YEAR([3]Feuil1!$C32)&gt;[3]Feuil2!$A$2,DATE([3]Feuil2!$A$2,3,31),IF(YEAR([3]Feuil1!$C32)&lt;[3]Feuil2!$A$2,"",IF(MONTH([3]Feuil1!$C32)=3,[3]Feuil1!$C32,IF(AND(MONTH([3]Feuil1!$C32)&gt;3,MONTH([3]Feuil1!$K32)&lt;=3),DATE([3]Feuil2!$A$2,3,31),"") ))),"")</f>
        <v/>
      </c>
      <c r="Q32" s="13" t="str">
        <f>IF(AND([3]Feuil1!$K32&lt;&gt;"",[3]Feuil1!$C32&lt;&gt;"",[3]Feuil1!$K32&lt;=[3]Feuil1!$C32,YEAR([3]Feuil1!$K32)&lt;=[3]Feuil2!$A$2,YEAR([3]Feuil1!$C32)&gt;=[3]Feuil2!$A$2),IF(YEAR([3]Feuil1!$C32)&gt;[3]Feuil2!$A$2,DATE([3]Feuil2!$A$2,4,30),IF(YEAR([3]Feuil1!$C32)&lt;[3]Feuil2!$A$2,"",IF(MONTH([3]Feuil1!$C32)=4,[3]Feuil1!$C32,IF(AND(MONTH([3]Feuil1!$C32)&gt;4,MONTH([3]Feuil1!$K32)&lt;=4),DATE([3]Feuil2!$A$2,4,30),"") ))),"")</f>
        <v/>
      </c>
      <c r="R32" s="13" t="str">
        <f>IF(AND([3]Feuil1!$K32&lt;&gt;"",[3]Feuil1!$C32&lt;&gt;"",[3]Feuil1!$K32&lt;=[3]Feuil1!$C32,YEAR([3]Feuil1!$K32)&lt;=[3]Feuil2!$A$2,YEAR([3]Feuil1!$C32)&gt;=[3]Feuil2!$A$2),IF(YEAR([3]Feuil1!$C32)&gt;[3]Feuil2!$A$2,DATE([3]Feuil2!$A$2,5,31),IF(YEAR([3]Feuil1!$C32)&lt;[3]Feuil2!$A$2,"",IF(MONTH([3]Feuil1!$C32)=5,[3]Feuil1!$C32,IF(AND(MONTH([3]Feuil1!$C32)&gt;5,MONTH([3]Feuil1!$K32)&lt;=5),DATE([3]Feuil2!$A$2,5,31),"") ))),"")</f>
        <v/>
      </c>
      <c r="S32" s="13" t="str">
        <f>IF(AND([3]Feuil1!$K32&lt;&gt;"",[3]Feuil1!$C32&lt;&gt;"",[3]Feuil1!$K32&lt;=[3]Feuil1!$C32,YEAR([3]Feuil1!$K32)&lt;=[3]Feuil2!$A$2,YEAR([3]Feuil1!$C32)&gt;=[3]Feuil2!$A$2),IF(YEAR([3]Feuil1!$C32)&gt;[3]Feuil2!$A$2,DATE([3]Feuil2!$A$2,6,30),IF(YEAR([3]Feuil1!$C32)&lt;[3]Feuil2!$A$2,"",IF(MONTH([3]Feuil1!$C32)=6,[3]Feuil1!$C32,IF(AND(MONTH([3]Feuil1!$C32)&gt;6,MONTH([3]Feuil1!$K32)&lt;=6),DATE([3]Feuil2!$A$2,6,30),"") ))),"")</f>
        <v/>
      </c>
      <c r="T32" s="13" t="str">
        <f>IF(AND([3]Feuil1!$K32&lt;&gt;"",[3]Feuil1!$C32&lt;&gt;"",[3]Feuil1!$K32&lt;=[3]Feuil1!$C32,YEAR([3]Feuil1!$K32)&lt;=[3]Feuil2!$A$2,YEAR([3]Feuil1!$C32)&gt;=[3]Feuil2!$A$2),IF(YEAR([3]Feuil1!$C32)&gt;[3]Feuil2!$A$2,DATE([3]Feuil2!$A$2,7,31),IF(YEAR([3]Feuil1!$C32)&lt;[3]Feuil2!$A$2,"",IF(MONTH([3]Feuil1!$C32)=7,[3]Feuil1!$C32,IF(AND(MONTH([3]Feuil1!$C32)&gt;7,MONTH([3]Feuil1!$K32)&lt;=7),DATE([3]Feuil2!$A$2,7,31),"") ))),"")</f>
        <v/>
      </c>
      <c r="U32" s="13" t="str">
        <f>IF(AND([3]Feuil1!$K32&lt;&gt;"",[3]Feuil1!$C32&lt;&gt;"",[3]Feuil1!$K32&lt;=[3]Feuil1!$C32,YEAR([3]Feuil1!$K32)&lt;=[3]Feuil2!$A$2,YEAR([3]Feuil1!$C32)&gt;=[3]Feuil2!$A$2),IF(YEAR([3]Feuil1!$C32)&gt;[3]Feuil2!$A$2,DATE([3]Feuil2!$A$2,8,31),IF(YEAR([3]Feuil1!$C32)&lt;[3]Feuil2!$A$2,"",IF(MONTH([3]Feuil1!$C32)=8,[3]Feuil1!$C32,IF(AND(MONTH([3]Feuil1!$C32)&gt;8,MONTH([3]Feuil1!$K32)&lt;=8),DATE([3]Feuil2!$A$2,8,31),"") ))),"")</f>
        <v/>
      </c>
      <c r="V32" s="13" t="str">
        <f>IF(AND([3]Feuil1!$K32&lt;&gt;"",[3]Feuil1!$C32&lt;&gt;"",[3]Feuil1!$K32&lt;=[3]Feuil1!$C32,YEAR([3]Feuil1!$K32)&lt;=[3]Feuil2!$A$2,YEAR([3]Feuil1!$C32)&gt;=[3]Feuil2!$A$2),IF(YEAR([3]Feuil1!$C32)&gt;[3]Feuil2!$A$2,DATE([3]Feuil2!$A$2,9,30),IF(YEAR([3]Feuil1!$C32)&lt;[3]Feuil2!$A$2,"",IF(MONTH([3]Feuil1!$C32)=9,[3]Feuil1!$C32,IF(AND(MONTH([3]Feuil1!$C32)&gt;9,MONTH([3]Feuil1!$K32)&lt;=9),DATE([3]Feuil2!$A$2,9,30),"") ))),"")</f>
        <v/>
      </c>
      <c r="W32" s="13" t="str">
        <f>IF(AND([3]Feuil1!$K32&lt;&gt;"",[3]Feuil1!$C32&lt;&gt;"",[3]Feuil1!$K32&lt;=[3]Feuil1!$C32,YEAR([3]Feuil1!$K32)&lt;=[3]Feuil2!$A$2,YEAR([3]Feuil1!$C32)&gt;=[3]Feuil2!$A$2),IF(YEAR([3]Feuil1!$C32)&gt;[3]Feuil2!$A$2,DATE([3]Feuil2!$A$2,10,31),IF(YEAR([3]Feuil1!$C32)&lt;[3]Feuil2!$A$2,"",IF(MONTH([3]Feuil1!$C32)=10,[3]Feuil1!$C32,IF(AND(MONTH([3]Feuil1!$C32)&gt;10,MONTH([3]Feuil1!$K32)&lt;=10),DATE([3]Feuil2!$A$2,10,31),"") ))),"")</f>
        <v/>
      </c>
      <c r="X32" s="13" t="str">
        <f>IF(AND([3]Feuil1!$K32&lt;&gt;"",[3]Feuil1!$C32&lt;&gt;"",[3]Feuil1!$K32&lt;=[3]Feuil1!$C32,YEAR([3]Feuil1!$K32)&lt;=[3]Feuil2!$A$2,YEAR([3]Feuil1!$C32)&gt;=[3]Feuil2!$A$2),IF(YEAR([3]Feuil1!$C32)&gt;[3]Feuil2!$A$2,DATE([3]Feuil2!$A$2,11,30),IF(YEAR([3]Feuil1!$C32)&lt;[3]Feuil2!$A$2,"",IF(MONTH([3]Feuil1!$C32)=11,[3]Feuil1!$C32,IF(AND(MONTH([3]Feuil1!$C32)&gt;11,MONTH([3]Feuil1!$K32)&lt;=11),DATE([3]Feuil2!$A$2,11,30),"") ))),"")</f>
        <v/>
      </c>
      <c r="Y32" s="14" t="str">
        <f>IF(AND([3]Feuil1!$K32&lt;&gt;"",[3]Feuil1!$C32&lt;&gt;"",[3]Feuil1!$K32&lt;=[3]Feuil1!$C32,YEAR([3]Feuil1!$K32)&lt;=[3]Feuil2!$A$2,YEAR([3]Feuil1!$C32)&gt;=[3]Feuil2!$A$2),IF(YEAR([3]Feuil1!$C32)&gt;[3]Feuil2!$A$2,DATE([3]Feuil2!$A$2,12,31),IF(YEAR([3]Feuil1!$C32)&lt;[3]Feuil2!$A$2,"",IF(MONTH([3]Feuil1!$C32)=12,[3]Feuil1!$C32,IF(AND(MONTH([3]Feuil1!$C32)&gt;12,MONTH([3]Feuil1!$K32)&lt;=12),DATE([3]Feuil2!$A$2,12,31),"") ))),"")</f>
        <v/>
      </c>
    </row>
    <row r="33" spans="1:25" ht="15" x14ac:dyDescent="0.2">
      <c r="A33" s="11">
        <f>[3]Feuil1!E33</f>
        <v>0</v>
      </c>
      <c r="B33" s="12" t="str">
        <f>IF(AND([3]Feuil1!$K33&lt;&gt;"",[3]Feuil1!$C33&lt;&gt;"",[3]Feuil1!$K33&lt;=[3]Feuil1!$C33,YEAR([3]Feuil1!$K33)&lt;=[3]Feuil2!$A$2,YEAR([3]Feuil1!$C33)&gt;=[3]Feuil2!$A$2),IF(YEAR([3]Feuil1!$K33)&lt;[3]Feuil2!$A$2,DATE([3]Feuil2!$A$2,1,1),IF(YEAR([3]Feuil1!$K33)&gt;[3]Feuil2!$A$2,"",IF(MONTH([3]Feuil1!$K33)=1,[3]Feuil1!$K33,IF(OR(AND(
      MONTH([3]Feuil1!$K33)&lt;1,
      MONTH([3]Feuil1!$C33)&gt;=1
     ),YEAR([3]Feuil1!$C33)&gt;[3]Feuil2!$A$2),DATE([3]Feuil2!$A$2,1,1),"") ))),"")</f>
        <v/>
      </c>
      <c r="C33" s="13" t="str">
        <f>IF(AND([3]Feuil1!$K33&lt;&gt;"",[3]Feuil1!$C33&lt;&gt;"",[3]Feuil1!$K33&lt;=[3]Feuil1!$C33,YEAR([3]Feuil1!$K33)&lt;=[3]Feuil2!$A$2,YEAR([3]Feuil1!$C33)&gt;=[3]Feuil2!$A$2),IF(YEAR([3]Feuil1!$K33)&lt;[3]Feuil2!$A$2,DATE([3]Feuil2!$A$2,2,1),IF(YEAR([3]Feuil1!$K33)&gt;[3]Feuil2!$A$2,"",IF(MONTH([3]Feuil1!$K33)=2,[3]Feuil1!$K33,IF(OR(AND(MONTH([3]Feuil1!$K33)&lt;2,MONTH([3]Feuil1!$C33)&gt;=2),YEAR([3]Feuil1!$C33)&gt;[3]Feuil2!$A$2),DATE([3]Feuil2!$A$2,2,1),"") ))),"")</f>
        <v/>
      </c>
      <c r="D33" s="13" t="str">
        <f>IF(AND([3]Feuil1!$K33&lt;&gt;"",[3]Feuil1!$C33&lt;&gt;"",[3]Feuil1!$K33&lt;=[3]Feuil1!$C33,YEAR([3]Feuil1!$K33)&lt;=[3]Feuil2!$A$2,YEAR([3]Feuil1!$C33)&gt;=[3]Feuil2!$A$2),IF(YEAR([3]Feuil1!$K33)&lt;[3]Feuil2!$A$2,DATE([3]Feuil2!$A$2,3,1),IF(YEAR([3]Feuil1!$K33)&gt;[3]Feuil2!$A$2,"",IF(MONTH([3]Feuil1!$K33)=3,[3]Feuil1!$K33,IF(OR(AND(MONTH([3]Feuil1!$K33)&lt;3,MONTH([3]Feuil1!$C33)&gt;=3),YEAR([3]Feuil1!$C33)&gt;[3]Feuil2!$A$2),DATE([3]Feuil2!$A$2,3,1),"") ))),"")</f>
        <v/>
      </c>
      <c r="E33" s="13" t="str">
        <f>IF(AND([3]Feuil1!$K33&lt;&gt;"",[3]Feuil1!$C33&lt;&gt;"",[3]Feuil1!$K33&lt;=[3]Feuil1!$C33,YEAR([3]Feuil1!$K33)&lt;=[3]Feuil2!$A$2,YEAR([3]Feuil1!$C33)&gt;=[3]Feuil2!$A$2),IF(YEAR([3]Feuil1!$K33)&lt;[3]Feuil2!$A$2,DATE([3]Feuil2!$A$2,4,1),IF(YEAR([3]Feuil1!$K33)&gt;[3]Feuil2!$A$2,"",IF(MONTH([3]Feuil1!$K33)=4,[3]Feuil1!$K33,IF(OR(AND(MONTH([3]Feuil1!$K33)&lt;4,MONTH([3]Feuil1!$C33)&gt;=4),YEAR([3]Feuil1!$C33)&gt;[3]Feuil2!$A$2),DATE([3]Feuil2!$A$2,4,1),"") ))),"")</f>
        <v/>
      </c>
      <c r="F33" s="13" t="str">
        <f>IF(AND([3]Feuil1!$K33&lt;&gt;"",[3]Feuil1!$C33&lt;&gt;"",[3]Feuil1!$K33&lt;=[3]Feuil1!$C33,YEAR([3]Feuil1!$K33)&lt;=[3]Feuil2!$A$2,YEAR([3]Feuil1!$C33)&gt;=[3]Feuil2!$A$2),IF(YEAR([3]Feuil1!$K33)&lt;[3]Feuil2!$A$2,DATE([3]Feuil2!$A$2,5,1),IF(YEAR([3]Feuil1!$K33)&gt;[3]Feuil2!$A$2,"",IF(MONTH([3]Feuil1!$K33)=5,[3]Feuil1!$K33,IF(OR(AND(MONTH([3]Feuil1!$K33)&lt;5,MONTH([3]Feuil1!$C33)&gt;=5),YEAR([3]Feuil1!$C33)&gt;[3]Feuil2!$A$2),DATE([3]Feuil2!$A$2,5,1),"") ))),"")</f>
        <v/>
      </c>
      <c r="G33" s="13" t="str">
        <f>IF(AND([3]Feuil1!$K33&lt;&gt;"",[3]Feuil1!$C33&lt;&gt;"",[3]Feuil1!$K33&lt;=[3]Feuil1!$C33,YEAR([3]Feuil1!$K33)&lt;=[3]Feuil2!$A$2,YEAR([3]Feuil1!$C33)&gt;=[3]Feuil2!$A$2),IF(YEAR([3]Feuil1!$K33)&lt;[3]Feuil2!$A$2,DATE([3]Feuil2!$A$2,6,1),IF(YEAR([3]Feuil1!$K33)&gt;[3]Feuil2!$A$2,"",IF(MONTH([3]Feuil1!$K33)=6,[3]Feuil1!$K33,IF(OR(AND(MONTH([3]Feuil1!$K33)&lt;6,MONTH([3]Feuil1!$C33)&gt;=6),YEAR([3]Feuil1!$C33)&gt;[3]Feuil2!$A$2),DATE([3]Feuil2!$A$2,6,1),"") ))),"")</f>
        <v/>
      </c>
      <c r="H33" s="13" t="str">
        <f>IF(AND([3]Feuil1!$K33&lt;&gt;"",[3]Feuil1!$C33&lt;&gt;"",[3]Feuil1!$K33&lt;=[3]Feuil1!$C33,YEAR([3]Feuil1!$K33)&lt;=[3]Feuil2!$A$2,YEAR([3]Feuil1!$C33)&gt;=[3]Feuil2!$A$2),IF(YEAR([3]Feuil1!$K33)&lt;[3]Feuil2!$A$2,DATE([3]Feuil2!$A$2,7,1),IF(YEAR([3]Feuil1!$K33)&gt;[3]Feuil2!$A$2,"",IF(MONTH([3]Feuil1!$K33)=7,[3]Feuil1!$K33,IF(OR(AND(MONTH([3]Feuil1!$K33)&lt;7,MONTH([3]Feuil1!$C33)&gt;=7),YEAR([3]Feuil1!$C33)&gt;[3]Feuil2!$A$2),DATE([3]Feuil2!$A$2,7,1),"") ))),"")</f>
        <v/>
      </c>
      <c r="I33" s="13" t="str">
        <f>IF(AND([3]Feuil1!$K33&lt;&gt;"",[3]Feuil1!$C33&lt;&gt;"",[3]Feuil1!$K33&lt;=[3]Feuil1!$C33,YEAR([3]Feuil1!$K33)&lt;=[3]Feuil2!$A$2,YEAR([3]Feuil1!$C33)&gt;=[3]Feuil2!$A$2),IF(YEAR([3]Feuil1!$K33)&lt;[3]Feuil2!$A$2,DATE([3]Feuil2!$A$2,8,1),IF(YEAR([3]Feuil1!$K33)&gt;[3]Feuil2!$A$2,"",IF(MONTH([3]Feuil1!$K33)=8,[3]Feuil1!$K33,IF(OR(AND(MONTH([3]Feuil1!$K33)&lt;8,MONTH([3]Feuil1!$C33)&gt;=8),YEAR([3]Feuil1!$C33)&gt;[3]Feuil2!$A$2),DATE([3]Feuil2!$A$2,8,1),"") ))),"")</f>
        <v/>
      </c>
      <c r="J33" s="13" t="str">
        <f>IF(AND([3]Feuil1!$K33&lt;&gt;"",[3]Feuil1!$C33&lt;&gt;"",[3]Feuil1!$K33&lt;=[3]Feuil1!$C33,YEAR([3]Feuil1!$K33)&lt;=[3]Feuil2!$A$2,YEAR([3]Feuil1!$C33)&gt;=[3]Feuil2!$A$2),IF(YEAR([3]Feuil1!$K33)&lt;[3]Feuil2!$A$2,DATE([3]Feuil2!$A$2,9,1),IF(YEAR([3]Feuil1!$K33)&gt;[3]Feuil2!$A$2,"",IF(MONTH([3]Feuil1!$K33)=9,[3]Feuil1!$K33,IF(OR(AND(MONTH([3]Feuil1!$K33)&lt;9,MONTH([3]Feuil1!$C33)&gt;=9),YEAR([3]Feuil1!$C33)&gt;[3]Feuil2!$A$2),DATE([3]Feuil2!$A$2,9,1),"") ))),"")</f>
        <v/>
      </c>
      <c r="K33" s="13" t="str">
        <f>IF(AND([3]Feuil1!$K33&lt;&gt;"",[3]Feuil1!$C33&lt;&gt;"",[3]Feuil1!$K33&lt;=[3]Feuil1!$C33,YEAR([3]Feuil1!$K33)&lt;=[3]Feuil2!$A$2,YEAR([3]Feuil1!$C33)&gt;=[3]Feuil2!$A$2),IF(YEAR([3]Feuil1!$K33)&lt;[3]Feuil2!$A$2,DATE([3]Feuil2!$A$2,10,1),IF(YEAR([3]Feuil1!$K33)&gt;[3]Feuil2!$A$2,"",IF(MONTH([3]Feuil1!$K33)=10,[3]Feuil1!$K33,IF(OR(AND(MONTH([3]Feuil1!$K33)&lt;10,MONTH([3]Feuil1!$C33)&gt;=10),YEAR([3]Feuil1!$C33)&gt;[3]Feuil2!$A$2),DATE([3]Feuil2!$A$2,10,1),"") ))),"")</f>
        <v/>
      </c>
      <c r="L33" s="13" t="str">
        <f>IF(AND([3]Feuil1!$K33&lt;&gt;"",[3]Feuil1!$C33&lt;&gt;"",[3]Feuil1!$K33&lt;=[3]Feuil1!$C33,YEAR([3]Feuil1!$K33)&lt;=[3]Feuil2!$A$2,YEAR([3]Feuil1!$C33)&gt;=[3]Feuil2!$A$2),IF(YEAR([3]Feuil1!$K33)&lt;[3]Feuil2!$A$2,DATE([3]Feuil2!$A$2,11,1),IF(YEAR([3]Feuil1!$K33)&gt;[3]Feuil2!$A$2,"",IF(MONTH([3]Feuil1!$K33)=11,[3]Feuil1!$K33,IF(OR(AND(MONTH([3]Feuil1!$K33)&lt;11,MONTH([3]Feuil1!$C33)&gt;=11),YEAR([3]Feuil1!$C33)&gt;[3]Feuil2!$A$2),DATE([3]Feuil2!$A$2,11,1),"") ))),"")</f>
        <v/>
      </c>
      <c r="M33" s="14" t="str">
        <f>IF(AND([3]Feuil1!$K33&lt;&gt;"",[3]Feuil1!$C33&lt;&gt;"",[3]Feuil1!$K33&lt;=[3]Feuil1!$C33,YEAR([3]Feuil1!$K33)&lt;=[3]Feuil2!$A$2,YEAR([3]Feuil1!$C33)&gt;=[3]Feuil2!$A$2),IF(YEAR([3]Feuil1!$K33)&lt;[3]Feuil2!$A$2,DATE([3]Feuil2!$A$2,12,1),IF(YEAR([3]Feuil1!$K33)&gt;[3]Feuil2!$A$2,"",IF(MONTH([3]Feuil1!$K33)=12,[3]Feuil1!$K33,IF(OR(AND(MONTH([3]Feuil1!$K33)&lt;12,MONTH([3]Feuil1!$C33)&gt;=12),YEAR([3]Feuil1!$C33)&gt;[3]Feuil2!$A$2),DATE([3]Feuil2!$A$2,12,1),"") ))),"")</f>
        <v/>
      </c>
      <c r="N33" s="12" t="str">
        <f>IF(AND([3]Feuil1!$K33&lt;&gt;"",[3]Feuil1!$C33&lt;&gt;"",[3]Feuil1!$K33&lt;=[3]Feuil1!$C33,YEAR([3]Feuil1!$K33)&lt;=[3]Feuil2!$A$2,YEAR([3]Feuil1!$C33)&gt;=[3]Feuil2!$A$2),IF(YEAR([3]Feuil1!$C33)&gt;[3]Feuil2!$A$2,DATE([3]Feuil2!$A$2,1,31),IF(YEAR([3]Feuil1!$C33)&lt;[3]Feuil2!$A$2,"",IF(MONTH([3]Feuil1!$C33)=1,[3]Feuil1!$C33,IF(AND(MONTH([3]Feuil1!$C33)&gt;1,MONTH([3]Feuil1!$K33)&lt;=1),DATE([3]Feuil2!$A$2,1,31),"") ))),"")</f>
        <v/>
      </c>
      <c r="O33" s="13" t="str">
        <f>IF(AND([3]Feuil1!$K33&lt;&gt;"",[3]Feuil1!$C33&lt;&gt;"",[3]Feuil1!$K33&lt;=[3]Feuil1!$C33,YEAR([3]Feuil1!$K33)&lt;=[3]Feuil2!$A$2,YEAR([3]Feuil1!$C33)&gt;=[3]Feuil2!$A$2),IF(YEAR([3]Feuil1!$C33)&gt;[3]Feuil2!$A$2,IF((MOD([3]Feuil2!$A$2,4)&lt;&gt;0),DATE([3]Feuil2!$A$2,2,28),DATE([3]Feuil2!$A$2,2,29)),IF(YEAR([3]Feuil1!$C33)&lt;[3]Feuil2!$A$2,"",IF(MONTH([3]Feuil1!$C33)=2,[3]Feuil1!$C33,IF(AND(MONTH([3]Feuil1!$C33)&gt;2,MONTH([3]Feuil1!$K33)&lt;=2),IF((MOD([3]Feuil2!$A$2,4)&lt;&gt;0),DATE([3]Feuil2!$A$2,2,28),DATE([3]Feuil2!$A$2,2,29)),"") ))),"")</f>
        <v/>
      </c>
      <c r="P33" s="13" t="str">
        <f>IF(AND([3]Feuil1!$K33&lt;&gt;"",[3]Feuil1!$C33&lt;&gt;"",[3]Feuil1!$K33&lt;=[3]Feuil1!$C33,YEAR([3]Feuil1!$K33)&lt;=[3]Feuil2!$A$2,YEAR([3]Feuil1!$C33)&gt;=[3]Feuil2!$A$2),IF(YEAR([3]Feuil1!$C33)&gt;[3]Feuil2!$A$2,DATE([3]Feuil2!$A$2,3,31),IF(YEAR([3]Feuil1!$C33)&lt;[3]Feuil2!$A$2,"",IF(MONTH([3]Feuil1!$C33)=3,[3]Feuil1!$C33,IF(AND(MONTH([3]Feuil1!$C33)&gt;3,MONTH([3]Feuil1!$K33)&lt;=3),DATE([3]Feuil2!$A$2,3,31),"") ))),"")</f>
        <v/>
      </c>
      <c r="Q33" s="13" t="str">
        <f>IF(AND([3]Feuil1!$K33&lt;&gt;"",[3]Feuil1!$C33&lt;&gt;"",[3]Feuil1!$K33&lt;=[3]Feuil1!$C33,YEAR([3]Feuil1!$K33)&lt;=[3]Feuil2!$A$2,YEAR([3]Feuil1!$C33)&gt;=[3]Feuil2!$A$2),IF(YEAR([3]Feuil1!$C33)&gt;[3]Feuil2!$A$2,DATE([3]Feuil2!$A$2,4,30),IF(YEAR([3]Feuil1!$C33)&lt;[3]Feuil2!$A$2,"",IF(MONTH([3]Feuil1!$C33)=4,[3]Feuil1!$C33,IF(AND(MONTH([3]Feuil1!$C33)&gt;4,MONTH([3]Feuil1!$K33)&lt;=4),DATE([3]Feuil2!$A$2,4,30),"") ))),"")</f>
        <v/>
      </c>
      <c r="R33" s="13" t="str">
        <f>IF(AND([3]Feuil1!$K33&lt;&gt;"",[3]Feuil1!$C33&lt;&gt;"",[3]Feuil1!$K33&lt;=[3]Feuil1!$C33,YEAR([3]Feuil1!$K33)&lt;=[3]Feuil2!$A$2,YEAR([3]Feuil1!$C33)&gt;=[3]Feuil2!$A$2),IF(YEAR([3]Feuil1!$C33)&gt;[3]Feuil2!$A$2,DATE([3]Feuil2!$A$2,5,31),IF(YEAR([3]Feuil1!$C33)&lt;[3]Feuil2!$A$2,"",IF(MONTH([3]Feuil1!$C33)=5,[3]Feuil1!$C33,IF(AND(MONTH([3]Feuil1!$C33)&gt;5,MONTH([3]Feuil1!$K33)&lt;=5),DATE([3]Feuil2!$A$2,5,31),"") ))),"")</f>
        <v/>
      </c>
      <c r="S33" s="13" t="str">
        <f>IF(AND([3]Feuil1!$K33&lt;&gt;"",[3]Feuil1!$C33&lt;&gt;"",[3]Feuil1!$K33&lt;=[3]Feuil1!$C33,YEAR([3]Feuil1!$K33)&lt;=[3]Feuil2!$A$2,YEAR([3]Feuil1!$C33)&gt;=[3]Feuil2!$A$2),IF(YEAR([3]Feuil1!$C33)&gt;[3]Feuil2!$A$2,DATE([3]Feuil2!$A$2,6,30),IF(YEAR([3]Feuil1!$C33)&lt;[3]Feuil2!$A$2,"",IF(MONTH([3]Feuil1!$C33)=6,[3]Feuil1!$C33,IF(AND(MONTH([3]Feuil1!$C33)&gt;6,MONTH([3]Feuil1!$K33)&lt;=6),DATE([3]Feuil2!$A$2,6,30),"") ))),"")</f>
        <v/>
      </c>
      <c r="T33" s="13" t="str">
        <f>IF(AND([3]Feuil1!$K33&lt;&gt;"",[3]Feuil1!$C33&lt;&gt;"",[3]Feuil1!$K33&lt;=[3]Feuil1!$C33,YEAR([3]Feuil1!$K33)&lt;=[3]Feuil2!$A$2,YEAR([3]Feuil1!$C33)&gt;=[3]Feuil2!$A$2),IF(YEAR([3]Feuil1!$C33)&gt;[3]Feuil2!$A$2,DATE([3]Feuil2!$A$2,7,31),IF(YEAR([3]Feuil1!$C33)&lt;[3]Feuil2!$A$2,"",IF(MONTH([3]Feuil1!$C33)=7,[3]Feuil1!$C33,IF(AND(MONTH([3]Feuil1!$C33)&gt;7,MONTH([3]Feuil1!$K33)&lt;=7),DATE([3]Feuil2!$A$2,7,31),"") ))),"")</f>
        <v/>
      </c>
      <c r="U33" s="13" t="str">
        <f>IF(AND([3]Feuil1!$K33&lt;&gt;"",[3]Feuil1!$C33&lt;&gt;"",[3]Feuil1!$K33&lt;=[3]Feuil1!$C33,YEAR([3]Feuil1!$K33)&lt;=[3]Feuil2!$A$2,YEAR([3]Feuil1!$C33)&gt;=[3]Feuil2!$A$2),IF(YEAR([3]Feuil1!$C33)&gt;[3]Feuil2!$A$2,DATE([3]Feuil2!$A$2,8,31),IF(YEAR([3]Feuil1!$C33)&lt;[3]Feuil2!$A$2,"",IF(MONTH([3]Feuil1!$C33)=8,[3]Feuil1!$C33,IF(AND(MONTH([3]Feuil1!$C33)&gt;8,MONTH([3]Feuil1!$K33)&lt;=8),DATE([3]Feuil2!$A$2,8,31),"") ))),"")</f>
        <v/>
      </c>
      <c r="V33" s="13" t="str">
        <f>IF(AND([3]Feuil1!$K33&lt;&gt;"",[3]Feuil1!$C33&lt;&gt;"",[3]Feuil1!$K33&lt;=[3]Feuil1!$C33,YEAR([3]Feuil1!$K33)&lt;=[3]Feuil2!$A$2,YEAR([3]Feuil1!$C33)&gt;=[3]Feuil2!$A$2),IF(YEAR([3]Feuil1!$C33)&gt;[3]Feuil2!$A$2,DATE([3]Feuil2!$A$2,9,30),IF(YEAR([3]Feuil1!$C33)&lt;[3]Feuil2!$A$2,"",IF(MONTH([3]Feuil1!$C33)=9,[3]Feuil1!$C33,IF(AND(MONTH([3]Feuil1!$C33)&gt;9,MONTH([3]Feuil1!$K33)&lt;=9),DATE([3]Feuil2!$A$2,9,30),"") ))),"")</f>
        <v/>
      </c>
      <c r="W33" s="13" t="str">
        <f>IF(AND([3]Feuil1!$K33&lt;&gt;"",[3]Feuil1!$C33&lt;&gt;"",[3]Feuil1!$K33&lt;=[3]Feuil1!$C33,YEAR([3]Feuil1!$K33)&lt;=[3]Feuil2!$A$2,YEAR([3]Feuil1!$C33)&gt;=[3]Feuil2!$A$2),IF(YEAR([3]Feuil1!$C33)&gt;[3]Feuil2!$A$2,DATE([3]Feuil2!$A$2,10,31),IF(YEAR([3]Feuil1!$C33)&lt;[3]Feuil2!$A$2,"",IF(MONTH([3]Feuil1!$C33)=10,[3]Feuil1!$C33,IF(AND(MONTH([3]Feuil1!$C33)&gt;10,MONTH([3]Feuil1!$K33)&lt;=10),DATE([3]Feuil2!$A$2,10,31),"") ))),"")</f>
        <v/>
      </c>
      <c r="X33" s="13" t="str">
        <f>IF(AND([3]Feuil1!$K33&lt;&gt;"",[3]Feuil1!$C33&lt;&gt;"",[3]Feuil1!$K33&lt;=[3]Feuil1!$C33,YEAR([3]Feuil1!$K33)&lt;=[3]Feuil2!$A$2,YEAR([3]Feuil1!$C33)&gt;=[3]Feuil2!$A$2),IF(YEAR([3]Feuil1!$C33)&gt;[3]Feuil2!$A$2,DATE([3]Feuil2!$A$2,11,30),IF(YEAR([3]Feuil1!$C33)&lt;[3]Feuil2!$A$2,"",IF(MONTH([3]Feuil1!$C33)=11,[3]Feuil1!$C33,IF(AND(MONTH([3]Feuil1!$C33)&gt;11,MONTH([3]Feuil1!$K33)&lt;=11),DATE([3]Feuil2!$A$2,11,30),"") ))),"")</f>
        <v/>
      </c>
      <c r="Y33" s="14" t="str">
        <f>IF(AND([3]Feuil1!$K33&lt;&gt;"",[3]Feuil1!$C33&lt;&gt;"",[3]Feuil1!$K33&lt;=[3]Feuil1!$C33,YEAR([3]Feuil1!$K33)&lt;=[3]Feuil2!$A$2,YEAR([3]Feuil1!$C33)&gt;=[3]Feuil2!$A$2),IF(YEAR([3]Feuil1!$C33)&gt;[3]Feuil2!$A$2,DATE([3]Feuil2!$A$2,12,31),IF(YEAR([3]Feuil1!$C33)&lt;[3]Feuil2!$A$2,"",IF(MONTH([3]Feuil1!$C33)=12,[3]Feuil1!$C33,IF(AND(MONTH([3]Feuil1!$C33)&gt;12,MONTH([3]Feuil1!$K33)&lt;=12),DATE([3]Feuil2!$A$2,12,31),"") ))),"")</f>
        <v/>
      </c>
    </row>
    <row r="34" spans="1:25" ht="15" x14ac:dyDescent="0.2">
      <c r="A34" s="11">
        <f>[3]Feuil1!E34</f>
        <v>0</v>
      </c>
      <c r="B34" s="12" t="str">
        <f>IF(AND([3]Feuil1!$K34&lt;&gt;"",[3]Feuil1!$C34&lt;&gt;"",[3]Feuil1!$K34&lt;=[3]Feuil1!$C34,YEAR([3]Feuil1!$K34)&lt;=[3]Feuil2!$A$2,YEAR([3]Feuil1!$C34)&gt;=[3]Feuil2!$A$2),IF(YEAR([3]Feuil1!$K34)&lt;[3]Feuil2!$A$2,DATE([3]Feuil2!$A$2,1,1),IF(YEAR([3]Feuil1!$K34)&gt;[3]Feuil2!$A$2,"",IF(MONTH([3]Feuil1!$K34)=1,[3]Feuil1!$K34,IF(OR(AND(
      MONTH([3]Feuil1!$K34)&lt;1,
      MONTH([3]Feuil1!$C34)&gt;=1
     ),YEAR([3]Feuil1!$C34)&gt;[3]Feuil2!$A$2),DATE([3]Feuil2!$A$2,1,1),"") ))),"")</f>
        <v/>
      </c>
      <c r="C34" s="13" t="str">
        <f>IF(AND([3]Feuil1!$K34&lt;&gt;"",[3]Feuil1!$C34&lt;&gt;"",[3]Feuil1!$K34&lt;=[3]Feuil1!$C34,YEAR([3]Feuil1!$K34)&lt;=[3]Feuil2!$A$2,YEAR([3]Feuil1!$C34)&gt;=[3]Feuil2!$A$2),IF(YEAR([3]Feuil1!$K34)&lt;[3]Feuil2!$A$2,DATE([3]Feuil2!$A$2,2,1),IF(YEAR([3]Feuil1!$K34)&gt;[3]Feuil2!$A$2,"",IF(MONTH([3]Feuil1!$K34)=2,[3]Feuil1!$K34,IF(OR(AND(MONTH([3]Feuil1!$K34)&lt;2,MONTH([3]Feuil1!$C34)&gt;=2),YEAR([3]Feuil1!$C34)&gt;[3]Feuil2!$A$2),DATE([3]Feuil2!$A$2,2,1),"") ))),"")</f>
        <v/>
      </c>
      <c r="D34" s="13" t="str">
        <f>IF(AND([3]Feuil1!$K34&lt;&gt;"",[3]Feuil1!$C34&lt;&gt;"",[3]Feuil1!$K34&lt;=[3]Feuil1!$C34,YEAR([3]Feuil1!$K34)&lt;=[3]Feuil2!$A$2,YEAR([3]Feuil1!$C34)&gt;=[3]Feuil2!$A$2),IF(YEAR([3]Feuil1!$K34)&lt;[3]Feuil2!$A$2,DATE([3]Feuil2!$A$2,3,1),IF(YEAR([3]Feuil1!$K34)&gt;[3]Feuil2!$A$2,"",IF(MONTH([3]Feuil1!$K34)=3,[3]Feuil1!$K34,IF(OR(AND(MONTH([3]Feuil1!$K34)&lt;3,MONTH([3]Feuil1!$C34)&gt;=3),YEAR([3]Feuil1!$C34)&gt;[3]Feuil2!$A$2),DATE([3]Feuil2!$A$2,3,1),"") ))),"")</f>
        <v/>
      </c>
      <c r="E34" s="13" t="str">
        <f>IF(AND([3]Feuil1!$K34&lt;&gt;"",[3]Feuil1!$C34&lt;&gt;"",[3]Feuil1!$K34&lt;=[3]Feuil1!$C34,YEAR([3]Feuil1!$K34)&lt;=[3]Feuil2!$A$2,YEAR([3]Feuil1!$C34)&gt;=[3]Feuil2!$A$2),IF(YEAR([3]Feuil1!$K34)&lt;[3]Feuil2!$A$2,DATE([3]Feuil2!$A$2,4,1),IF(YEAR([3]Feuil1!$K34)&gt;[3]Feuil2!$A$2,"",IF(MONTH([3]Feuil1!$K34)=4,[3]Feuil1!$K34,IF(OR(AND(MONTH([3]Feuil1!$K34)&lt;4,MONTH([3]Feuil1!$C34)&gt;=4),YEAR([3]Feuil1!$C34)&gt;[3]Feuil2!$A$2),DATE([3]Feuil2!$A$2,4,1),"") ))),"")</f>
        <v/>
      </c>
      <c r="F34" s="13" t="str">
        <f>IF(AND([3]Feuil1!$K34&lt;&gt;"",[3]Feuil1!$C34&lt;&gt;"",[3]Feuil1!$K34&lt;=[3]Feuil1!$C34,YEAR([3]Feuil1!$K34)&lt;=[3]Feuil2!$A$2,YEAR([3]Feuil1!$C34)&gt;=[3]Feuil2!$A$2),IF(YEAR([3]Feuil1!$K34)&lt;[3]Feuil2!$A$2,DATE([3]Feuil2!$A$2,5,1),IF(YEAR([3]Feuil1!$K34)&gt;[3]Feuil2!$A$2,"",IF(MONTH([3]Feuil1!$K34)=5,[3]Feuil1!$K34,IF(OR(AND(MONTH([3]Feuil1!$K34)&lt;5,MONTH([3]Feuil1!$C34)&gt;=5),YEAR([3]Feuil1!$C34)&gt;[3]Feuil2!$A$2),DATE([3]Feuil2!$A$2,5,1),"") ))),"")</f>
        <v/>
      </c>
      <c r="G34" s="13" t="str">
        <f>IF(AND([3]Feuil1!$K34&lt;&gt;"",[3]Feuil1!$C34&lt;&gt;"",[3]Feuil1!$K34&lt;=[3]Feuil1!$C34,YEAR([3]Feuil1!$K34)&lt;=[3]Feuil2!$A$2,YEAR([3]Feuil1!$C34)&gt;=[3]Feuil2!$A$2),IF(YEAR([3]Feuil1!$K34)&lt;[3]Feuil2!$A$2,DATE([3]Feuil2!$A$2,6,1),IF(YEAR([3]Feuil1!$K34)&gt;[3]Feuil2!$A$2,"",IF(MONTH([3]Feuil1!$K34)=6,[3]Feuil1!$K34,IF(OR(AND(MONTH([3]Feuil1!$K34)&lt;6,MONTH([3]Feuil1!$C34)&gt;=6),YEAR([3]Feuil1!$C34)&gt;[3]Feuil2!$A$2),DATE([3]Feuil2!$A$2,6,1),"") ))),"")</f>
        <v/>
      </c>
      <c r="H34" s="13" t="str">
        <f>IF(AND([3]Feuil1!$K34&lt;&gt;"",[3]Feuil1!$C34&lt;&gt;"",[3]Feuil1!$K34&lt;=[3]Feuil1!$C34,YEAR([3]Feuil1!$K34)&lt;=[3]Feuil2!$A$2,YEAR([3]Feuil1!$C34)&gt;=[3]Feuil2!$A$2),IF(YEAR([3]Feuil1!$K34)&lt;[3]Feuil2!$A$2,DATE([3]Feuil2!$A$2,7,1),IF(YEAR([3]Feuil1!$K34)&gt;[3]Feuil2!$A$2,"",IF(MONTH([3]Feuil1!$K34)=7,[3]Feuil1!$K34,IF(OR(AND(MONTH([3]Feuil1!$K34)&lt;7,MONTH([3]Feuil1!$C34)&gt;=7),YEAR([3]Feuil1!$C34)&gt;[3]Feuil2!$A$2),DATE([3]Feuil2!$A$2,7,1),"") ))),"")</f>
        <v/>
      </c>
      <c r="I34" s="13" t="str">
        <f>IF(AND([3]Feuil1!$K34&lt;&gt;"",[3]Feuil1!$C34&lt;&gt;"",[3]Feuil1!$K34&lt;=[3]Feuil1!$C34,YEAR([3]Feuil1!$K34)&lt;=[3]Feuil2!$A$2,YEAR([3]Feuil1!$C34)&gt;=[3]Feuil2!$A$2),IF(YEAR([3]Feuil1!$K34)&lt;[3]Feuil2!$A$2,DATE([3]Feuil2!$A$2,8,1),IF(YEAR([3]Feuil1!$K34)&gt;[3]Feuil2!$A$2,"",IF(MONTH([3]Feuil1!$K34)=8,[3]Feuil1!$K34,IF(OR(AND(MONTH([3]Feuil1!$K34)&lt;8,MONTH([3]Feuil1!$C34)&gt;=8),YEAR([3]Feuil1!$C34)&gt;[3]Feuil2!$A$2),DATE([3]Feuil2!$A$2,8,1),"") ))),"")</f>
        <v/>
      </c>
      <c r="J34" s="13" t="str">
        <f>IF(AND([3]Feuil1!$K34&lt;&gt;"",[3]Feuil1!$C34&lt;&gt;"",[3]Feuil1!$K34&lt;=[3]Feuil1!$C34,YEAR([3]Feuil1!$K34)&lt;=[3]Feuil2!$A$2,YEAR([3]Feuil1!$C34)&gt;=[3]Feuil2!$A$2),IF(YEAR([3]Feuil1!$K34)&lt;[3]Feuil2!$A$2,DATE([3]Feuil2!$A$2,9,1),IF(YEAR([3]Feuil1!$K34)&gt;[3]Feuil2!$A$2,"",IF(MONTH([3]Feuil1!$K34)=9,[3]Feuil1!$K34,IF(OR(AND(MONTH([3]Feuil1!$K34)&lt;9,MONTH([3]Feuil1!$C34)&gt;=9),YEAR([3]Feuil1!$C34)&gt;[3]Feuil2!$A$2),DATE([3]Feuil2!$A$2,9,1),"") ))),"")</f>
        <v/>
      </c>
      <c r="K34" s="13" t="str">
        <f>IF(AND([3]Feuil1!$K34&lt;&gt;"",[3]Feuil1!$C34&lt;&gt;"",[3]Feuil1!$K34&lt;=[3]Feuil1!$C34,YEAR([3]Feuil1!$K34)&lt;=[3]Feuil2!$A$2,YEAR([3]Feuil1!$C34)&gt;=[3]Feuil2!$A$2),IF(YEAR([3]Feuil1!$K34)&lt;[3]Feuil2!$A$2,DATE([3]Feuil2!$A$2,10,1),IF(YEAR([3]Feuil1!$K34)&gt;[3]Feuil2!$A$2,"",IF(MONTH([3]Feuil1!$K34)=10,[3]Feuil1!$K34,IF(OR(AND(MONTH([3]Feuil1!$K34)&lt;10,MONTH([3]Feuil1!$C34)&gt;=10),YEAR([3]Feuil1!$C34)&gt;[3]Feuil2!$A$2),DATE([3]Feuil2!$A$2,10,1),"") ))),"")</f>
        <v/>
      </c>
      <c r="L34" s="13" t="str">
        <f>IF(AND([3]Feuil1!$K34&lt;&gt;"",[3]Feuil1!$C34&lt;&gt;"",[3]Feuil1!$K34&lt;=[3]Feuil1!$C34,YEAR([3]Feuil1!$K34)&lt;=[3]Feuil2!$A$2,YEAR([3]Feuil1!$C34)&gt;=[3]Feuil2!$A$2),IF(YEAR([3]Feuil1!$K34)&lt;[3]Feuil2!$A$2,DATE([3]Feuil2!$A$2,11,1),IF(YEAR([3]Feuil1!$K34)&gt;[3]Feuil2!$A$2,"",IF(MONTH([3]Feuil1!$K34)=11,[3]Feuil1!$K34,IF(OR(AND(MONTH([3]Feuil1!$K34)&lt;11,MONTH([3]Feuil1!$C34)&gt;=11),YEAR([3]Feuil1!$C34)&gt;[3]Feuil2!$A$2),DATE([3]Feuil2!$A$2,11,1),"") ))),"")</f>
        <v/>
      </c>
      <c r="M34" s="14" t="str">
        <f>IF(AND([3]Feuil1!$K34&lt;&gt;"",[3]Feuil1!$C34&lt;&gt;"",[3]Feuil1!$K34&lt;=[3]Feuil1!$C34,YEAR([3]Feuil1!$K34)&lt;=[3]Feuil2!$A$2,YEAR([3]Feuil1!$C34)&gt;=[3]Feuil2!$A$2),IF(YEAR([3]Feuil1!$K34)&lt;[3]Feuil2!$A$2,DATE([3]Feuil2!$A$2,12,1),IF(YEAR([3]Feuil1!$K34)&gt;[3]Feuil2!$A$2,"",IF(MONTH([3]Feuil1!$K34)=12,[3]Feuil1!$K34,IF(OR(AND(MONTH([3]Feuil1!$K34)&lt;12,MONTH([3]Feuil1!$C34)&gt;=12),YEAR([3]Feuil1!$C34)&gt;[3]Feuil2!$A$2),DATE([3]Feuil2!$A$2,12,1),"") ))),"")</f>
        <v/>
      </c>
      <c r="N34" s="12" t="str">
        <f>IF(AND([3]Feuil1!$K34&lt;&gt;"",[3]Feuil1!$C34&lt;&gt;"",[3]Feuil1!$K34&lt;=[3]Feuil1!$C34,YEAR([3]Feuil1!$K34)&lt;=[3]Feuil2!$A$2,YEAR([3]Feuil1!$C34)&gt;=[3]Feuil2!$A$2),IF(YEAR([3]Feuil1!$C34)&gt;[3]Feuil2!$A$2,DATE([3]Feuil2!$A$2,1,31),IF(YEAR([3]Feuil1!$C34)&lt;[3]Feuil2!$A$2,"",IF(MONTH([3]Feuil1!$C34)=1,[3]Feuil1!$C34,IF(AND(MONTH([3]Feuil1!$C34)&gt;1,MONTH([3]Feuil1!$K34)&lt;=1),DATE([3]Feuil2!$A$2,1,31),"") ))),"")</f>
        <v/>
      </c>
      <c r="O34" s="13" t="str">
        <f>IF(AND([3]Feuil1!$K34&lt;&gt;"",[3]Feuil1!$C34&lt;&gt;"",[3]Feuil1!$K34&lt;=[3]Feuil1!$C34,YEAR([3]Feuil1!$K34)&lt;=[3]Feuil2!$A$2,YEAR([3]Feuil1!$C34)&gt;=[3]Feuil2!$A$2),IF(YEAR([3]Feuil1!$C34)&gt;[3]Feuil2!$A$2,IF((MOD([3]Feuil2!$A$2,4)&lt;&gt;0),DATE([3]Feuil2!$A$2,2,28),DATE([3]Feuil2!$A$2,2,29)),IF(YEAR([3]Feuil1!$C34)&lt;[3]Feuil2!$A$2,"",IF(MONTH([3]Feuil1!$C34)=2,[3]Feuil1!$C34,IF(AND(MONTH([3]Feuil1!$C34)&gt;2,MONTH([3]Feuil1!$K34)&lt;=2),IF((MOD([3]Feuil2!$A$2,4)&lt;&gt;0),DATE([3]Feuil2!$A$2,2,28),DATE([3]Feuil2!$A$2,2,29)),"") ))),"")</f>
        <v/>
      </c>
      <c r="P34" s="13" t="str">
        <f>IF(AND([3]Feuil1!$K34&lt;&gt;"",[3]Feuil1!$C34&lt;&gt;"",[3]Feuil1!$K34&lt;=[3]Feuil1!$C34,YEAR([3]Feuil1!$K34)&lt;=[3]Feuil2!$A$2,YEAR([3]Feuil1!$C34)&gt;=[3]Feuil2!$A$2),IF(YEAR([3]Feuil1!$C34)&gt;[3]Feuil2!$A$2,DATE([3]Feuil2!$A$2,3,31),IF(YEAR([3]Feuil1!$C34)&lt;[3]Feuil2!$A$2,"",IF(MONTH([3]Feuil1!$C34)=3,[3]Feuil1!$C34,IF(AND(MONTH([3]Feuil1!$C34)&gt;3,MONTH([3]Feuil1!$K34)&lt;=3),DATE([3]Feuil2!$A$2,3,31),"") ))),"")</f>
        <v/>
      </c>
      <c r="Q34" s="13" t="str">
        <f>IF(AND([3]Feuil1!$K34&lt;&gt;"",[3]Feuil1!$C34&lt;&gt;"",[3]Feuil1!$K34&lt;=[3]Feuil1!$C34,YEAR([3]Feuil1!$K34)&lt;=[3]Feuil2!$A$2,YEAR([3]Feuil1!$C34)&gt;=[3]Feuil2!$A$2),IF(YEAR([3]Feuil1!$C34)&gt;[3]Feuil2!$A$2,DATE([3]Feuil2!$A$2,4,30),IF(YEAR([3]Feuil1!$C34)&lt;[3]Feuil2!$A$2,"",IF(MONTH([3]Feuil1!$C34)=4,[3]Feuil1!$C34,IF(AND(MONTH([3]Feuil1!$C34)&gt;4,MONTH([3]Feuil1!$K34)&lt;=4),DATE([3]Feuil2!$A$2,4,30),"") ))),"")</f>
        <v/>
      </c>
      <c r="R34" s="13" t="str">
        <f>IF(AND([3]Feuil1!$K34&lt;&gt;"",[3]Feuil1!$C34&lt;&gt;"",[3]Feuil1!$K34&lt;=[3]Feuil1!$C34,YEAR([3]Feuil1!$K34)&lt;=[3]Feuil2!$A$2,YEAR([3]Feuil1!$C34)&gt;=[3]Feuil2!$A$2),IF(YEAR([3]Feuil1!$C34)&gt;[3]Feuil2!$A$2,DATE([3]Feuil2!$A$2,5,31),IF(YEAR([3]Feuil1!$C34)&lt;[3]Feuil2!$A$2,"",IF(MONTH([3]Feuil1!$C34)=5,[3]Feuil1!$C34,IF(AND(MONTH([3]Feuil1!$C34)&gt;5,MONTH([3]Feuil1!$K34)&lt;=5),DATE([3]Feuil2!$A$2,5,31),"") ))),"")</f>
        <v/>
      </c>
      <c r="S34" s="13" t="str">
        <f>IF(AND([3]Feuil1!$K34&lt;&gt;"",[3]Feuil1!$C34&lt;&gt;"",[3]Feuil1!$K34&lt;=[3]Feuil1!$C34,YEAR([3]Feuil1!$K34)&lt;=[3]Feuil2!$A$2,YEAR([3]Feuil1!$C34)&gt;=[3]Feuil2!$A$2),IF(YEAR([3]Feuil1!$C34)&gt;[3]Feuil2!$A$2,DATE([3]Feuil2!$A$2,6,30),IF(YEAR([3]Feuil1!$C34)&lt;[3]Feuil2!$A$2,"",IF(MONTH([3]Feuil1!$C34)=6,[3]Feuil1!$C34,IF(AND(MONTH([3]Feuil1!$C34)&gt;6,MONTH([3]Feuil1!$K34)&lt;=6),DATE([3]Feuil2!$A$2,6,30),"") ))),"")</f>
        <v/>
      </c>
      <c r="T34" s="13" t="str">
        <f>IF(AND([3]Feuil1!$K34&lt;&gt;"",[3]Feuil1!$C34&lt;&gt;"",[3]Feuil1!$K34&lt;=[3]Feuil1!$C34,YEAR([3]Feuil1!$K34)&lt;=[3]Feuil2!$A$2,YEAR([3]Feuil1!$C34)&gt;=[3]Feuil2!$A$2),IF(YEAR([3]Feuil1!$C34)&gt;[3]Feuil2!$A$2,DATE([3]Feuil2!$A$2,7,31),IF(YEAR([3]Feuil1!$C34)&lt;[3]Feuil2!$A$2,"",IF(MONTH([3]Feuil1!$C34)=7,[3]Feuil1!$C34,IF(AND(MONTH([3]Feuil1!$C34)&gt;7,MONTH([3]Feuil1!$K34)&lt;=7),DATE([3]Feuil2!$A$2,7,31),"") ))),"")</f>
        <v/>
      </c>
      <c r="U34" s="13" t="str">
        <f>IF(AND([3]Feuil1!$K34&lt;&gt;"",[3]Feuil1!$C34&lt;&gt;"",[3]Feuil1!$K34&lt;=[3]Feuil1!$C34,YEAR([3]Feuil1!$K34)&lt;=[3]Feuil2!$A$2,YEAR([3]Feuil1!$C34)&gt;=[3]Feuil2!$A$2),IF(YEAR([3]Feuil1!$C34)&gt;[3]Feuil2!$A$2,DATE([3]Feuil2!$A$2,8,31),IF(YEAR([3]Feuil1!$C34)&lt;[3]Feuil2!$A$2,"",IF(MONTH([3]Feuil1!$C34)=8,[3]Feuil1!$C34,IF(AND(MONTH([3]Feuil1!$C34)&gt;8,MONTH([3]Feuil1!$K34)&lt;=8),DATE([3]Feuil2!$A$2,8,31),"") ))),"")</f>
        <v/>
      </c>
      <c r="V34" s="13" t="str">
        <f>IF(AND([3]Feuil1!$K34&lt;&gt;"",[3]Feuil1!$C34&lt;&gt;"",[3]Feuil1!$K34&lt;=[3]Feuil1!$C34,YEAR([3]Feuil1!$K34)&lt;=[3]Feuil2!$A$2,YEAR([3]Feuil1!$C34)&gt;=[3]Feuil2!$A$2),IF(YEAR([3]Feuil1!$C34)&gt;[3]Feuil2!$A$2,DATE([3]Feuil2!$A$2,9,30),IF(YEAR([3]Feuil1!$C34)&lt;[3]Feuil2!$A$2,"",IF(MONTH([3]Feuil1!$C34)=9,[3]Feuil1!$C34,IF(AND(MONTH([3]Feuil1!$C34)&gt;9,MONTH([3]Feuil1!$K34)&lt;=9),DATE([3]Feuil2!$A$2,9,30),"") ))),"")</f>
        <v/>
      </c>
      <c r="W34" s="13" t="str">
        <f>IF(AND([3]Feuil1!$K34&lt;&gt;"",[3]Feuil1!$C34&lt;&gt;"",[3]Feuil1!$K34&lt;=[3]Feuil1!$C34,YEAR([3]Feuil1!$K34)&lt;=[3]Feuil2!$A$2,YEAR([3]Feuil1!$C34)&gt;=[3]Feuil2!$A$2),IF(YEAR([3]Feuil1!$C34)&gt;[3]Feuil2!$A$2,DATE([3]Feuil2!$A$2,10,31),IF(YEAR([3]Feuil1!$C34)&lt;[3]Feuil2!$A$2,"",IF(MONTH([3]Feuil1!$C34)=10,[3]Feuil1!$C34,IF(AND(MONTH([3]Feuil1!$C34)&gt;10,MONTH([3]Feuil1!$K34)&lt;=10),DATE([3]Feuil2!$A$2,10,31),"") ))),"")</f>
        <v/>
      </c>
      <c r="X34" s="13" t="str">
        <f>IF(AND([3]Feuil1!$K34&lt;&gt;"",[3]Feuil1!$C34&lt;&gt;"",[3]Feuil1!$K34&lt;=[3]Feuil1!$C34,YEAR([3]Feuil1!$K34)&lt;=[3]Feuil2!$A$2,YEAR([3]Feuil1!$C34)&gt;=[3]Feuil2!$A$2),IF(YEAR([3]Feuil1!$C34)&gt;[3]Feuil2!$A$2,DATE([3]Feuil2!$A$2,11,30),IF(YEAR([3]Feuil1!$C34)&lt;[3]Feuil2!$A$2,"",IF(MONTH([3]Feuil1!$C34)=11,[3]Feuil1!$C34,IF(AND(MONTH([3]Feuil1!$C34)&gt;11,MONTH([3]Feuil1!$K34)&lt;=11),DATE([3]Feuil2!$A$2,11,30),"") ))),"")</f>
        <v/>
      </c>
      <c r="Y34" s="14" t="str">
        <f>IF(AND([3]Feuil1!$K34&lt;&gt;"",[3]Feuil1!$C34&lt;&gt;"",[3]Feuil1!$K34&lt;=[3]Feuil1!$C34,YEAR([3]Feuil1!$K34)&lt;=[3]Feuil2!$A$2,YEAR([3]Feuil1!$C34)&gt;=[3]Feuil2!$A$2),IF(YEAR([3]Feuil1!$C34)&gt;[3]Feuil2!$A$2,DATE([3]Feuil2!$A$2,12,31),IF(YEAR([3]Feuil1!$C34)&lt;[3]Feuil2!$A$2,"",IF(MONTH([3]Feuil1!$C34)=12,[3]Feuil1!$C34,IF(AND(MONTH([3]Feuil1!$C34)&gt;12,MONTH([3]Feuil1!$K34)&lt;=12),DATE([3]Feuil2!$A$2,12,31),"") ))),"")</f>
        <v/>
      </c>
    </row>
    <row r="35" spans="1:25" ht="15" x14ac:dyDescent="0.2">
      <c r="A35" s="11">
        <f>[3]Feuil1!E35</f>
        <v>0</v>
      </c>
      <c r="B35" s="12" t="str">
        <f>IF(AND([3]Feuil1!$K35&lt;&gt;"",[3]Feuil1!$C35&lt;&gt;"",[3]Feuil1!$K35&lt;=[3]Feuil1!$C35,YEAR([3]Feuil1!$K35)&lt;=[3]Feuil2!$A$2,YEAR([3]Feuil1!$C35)&gt;=[3]Feuil2!$A$2),IF(YEAR([3]Feuil1!$K35)&lt;[3]Feuil2!$A$2,DATE([3]Feuil2!$A$2,1,1),IF(YEAR([3]Feuil1!$K35)&gt;[3]Feuil2!$A$2,"",IF(MONTH([3]Feuil1!$K35)=1,[3]Feuil1!$K35,IF(OR(AND(
      MONTH([3]Feuil1!$K35)&lt;1,
      MONTH([3]Feuil1!$C35)&gt;=1
     ),YEAR([3]Feuil1!$C35)&gt;[3]Feuil2!$A$2),DATE([3]Feuil2!$A$2,1,1),"") ))),"")</f>
        <v/>
      </c>
      <c r="C35" s="13" t="str">
        <f>IF(AND([3]Feuil1!$K35&lt;&gt;"",[3]Feuil1!$C35&lt;&gt;"",[3]Feuil1!$K35&lt;=[3]Feuil1!$C35,YEAR([3]Feuil1!$K35)&lt;=[3]Feuil2!$A$2,YEAR([3]Feuil1!$C35)&gt;=[3]Feuil2!$A$2),IF(YEAR([3]Feuil1!$K35)&lt;[3]Feuil2!$A$2,DATE([3]Feuil2!$A$2,2,1),IF(YEAR([3]Feuil1!$K35)&gt;[3]Feuil2!$A$2,"",IF(MONTH([3]Feuil1!$K35)=2,[3]Feuil1!$K35,IF(OR(AND(MONTH([3]Feuil1!$K35)&lt;2,MONTH([3]Feuil1!$C35)&gt;=2),YEAR([3]Feuil1!$C35)&gt;[3]Feuil2!$A$2),DATE([3]Feuil2!$A$2,2,1),"") ))),"")</f>
        <v/>
      </c>
      <c r="D35" s="13" t="str">
        <f>IF(AND([3]Feuil1!$K35&lt;&gt;"",[3]Feuil1!$C35&lt;&gt;"",[3]Feuil1!$K35&lt;=[3]Feuil1!$C35,YEAR([3]Feuil1!$K35)&lt;=[3]Feuil2!$A$2,YEAR([3]Feuil1!$C35)&gt;=[3]Feuil2!$A$2),IF(YEAR([3]Feuil1!$K35)&lt;[3]Feuil2!$A$2,DATE([3]Feuil2!$A$2,3,1),IF(YEAR([3]Feuil1!$K35)&gt;[3]Feuil2!$A$2,"",IF(MONTH([3]Feuil1!$K35)=3,[3]Feuil1!$K35,IF(OR(AND(MONTH([3]Feuil1!$K35)&lt;3,MONTH([3]Feuil1!$C35)&gt;=3),YEAR([3]Feuil1!$C35)&gt;[3]Feuil2!$A$2),DATE([3]Feuil2!$A$2,3,1),"") ))),"")</f>
        <v/>
      </c>
      <c r="E35" s="13" t="str">
        <f>IF(AND([3]Feuil1!$K35&lt;&gt;"",[3]Feuil1!$C35&lt;&gt;"",[3]Feuil1!$K35&lt;=[3]Feuil1!$C35,YEAR([3]Feuil1!$K35)&lt;=[3]Feuil2!$A$2,YEAR([3]Feuil1!$C35)&gt;=[3]Feuil2!$A$2),IF(YEAR([3]Feuil1!$K35)&lt;[3]Feuil2!$A$2,DATE([3]Feuil2!$A$2,4,1),IF(YEAR([3]Feuil1!$K35)&gt;[3]Feuil2!$A$2,"",IF(MONTH([3]Feuil1!$K35)=4,[3]Feuil1!$K35,IF(OR(AND(MONTH([3]Feuil1!$K35)&lt;4,MONTH([3]Feuil1!$C35)&gt;=4),YEAR([3]Feuil1!$C35)&gt;[3]Feuil2!$A$2),DATE([3]Feuil2!$A$2,4,1),"") ))),"")</f>
        <v/>
      </c>
      <c r="F35" s="13" t="str">
        <f>IF(AND([3]Feuil1!$K35&lt;&gt;"",[3]Feuil1!$C35&lt;&gt;"",[3]Feuil1!$K35&lt;=[3]Feuil1!$C35,YEAR([3]Feuil1!$K35)&lt;=[3]Feuil2!$A$2,YEAR([3]Feuil1!$C35)&gt;=[3]Feuil2!$A$2),IF(YEAR([3]Feuil1!$K35)&lt;[3]Feuil2!$A$2,DATE([3]Feuil2!$A$2,5,1),IF(YEAR([3]Feuil1!$K35)&gt;[3]Feuil2!$A$2,"",IF(MONTH([3]Feuil1!$K35)=5,[3]Feuil1!$K35,IF(OR(AND(MONTH([3]Feuil1!$K35)&lt;5,MONTH([3]Feuil1!$C35)&gt;=5),YEAR([3]Feuil1!$C35)&gt;[3]Feuil2!$A$2),DATE([3]Feuil2!$A$2,5,1),"") ))),"")</f>
        <v/>
      </c>
      <c r="G35" s="13" t="str">
        <f>IF(AND([3]Feuil1!$K35&lt;&gt;"",[3]Feuil1!$C35&lt;&gt;"",[3]Feuil1!$K35&lt;=[3]Feuil1!$C35,YEAR([3]Feuil1!$K35)&lt;=[3]Feuil2!$A$2,YEAR([3]Feuil1!$C35)&gt;=[3]Feuil2!$A$2),IF(YEAR([3]Feuil1!$K35)&lt;[3]Feuil2!$A$2,DATE([3]Feuil2!$A$2,6,1),IF(YEAR([3]Feuil1!$K35)&gt;[3]Feuil2!$A$2,"",IF(MONTH([3]Feuil1!$K35)=6,[3]Feuil1!$K35,IF(OR(AND(MONTH([3]Feuil1!$K35)&lt;6,MONTH([3]Feuil1!$C35)&gt;=6),YEAR([3]Feuil1!$C35)&gt;[3]Feuil2!$A$2),DATE([3]Feuil2!$A$2,6,1),"") ))),"")</f>
        <v/>
      </c>
      <c r="H35" s="13" t="str">
        <f>IF(AND([3]Feuil1!$K35&lt;&gt;"",[3]Feuil1!$C35&lt;&gt;"",[3]Feuil1!$K35&lt;=[3]Feuil1!$C35,YEAR([3]Feuil1!$K35)&lt;=[3]Feuil2!$A$2,YEAR([3]Feuil1!$C35)&gt;=[3]Feuil2!$A$2),IF(YEAR([3]Feuil1!$K35)&lt;[3]Feuil2!$A$2,DATE([3]Feuil2!$A$2,7,1),IF(YEAR([3]Feuil1!$K35)&gt;[3]Feuil2!$A$2,"",IF(MONTH([3]Feuil1!$K35)=7,[3]Feuil1!$K35,IF(OR(AND(MONTH([3]Feuil1!$K35)&lt;7,MONTH([3]Feuil1!$C35)&gt;=7),YEAR([3]Feuil1!$C35)&gt;[3]Feuil2!$A$2),DATE([3]Feuil2!$A$2,7,1),"") ))),"")</f>
        <v/>
      </c>
      <c r="I35" s="13" t="str">
        <f>IF(AND([3]Feuil1!$K35&lt;&gt;"",[3]Feuil1!$C35&lt;&gt;"",[3]Feuil1!$K35&lt;=[3]Feuil1!$C35,YEAR([3]Feuil1!$K35)&lt;=[3]Feuil2!$A$2,YEAR([3]Feuil1!$C35)&gt;=[3]Feuil2!$A$2),IF(YEAR([3]Feuil1!$K35)&lt;[3]Feuil2!$A$2,DATE([3]Feuil2!$A$2,8,1),IF(YEAR([3]Feuil1!$K35)&gt;[3]Feuil2!$A$2,"",IF(MONTH([3]Feuil1!$K35)=8,[3]Feuil1!$K35,IF(OR(AND(MONTH([3]Feuil1!$K35)&lt;8,MONTH([3]Feuil1!$C35)&gt;=8),YEAR([3]Feuil1!$C35)&gt;[3]Feuil2!$A$2),DATE([3]Feuil2!$A$2,8,1),"") ))),"")</f>
        <v/>
      </c>
      <c r="J35" s="13" t="str">
        <f>IF(AND([3]Feuil1!$K35&lt;&gt;"",[3]Feuil1!$C35&lt;&gt;"",[3]Feuil1!$K35&lt;=[3]Feuil1!$C35,YEAR([3]Feuil1!$K35)&lt;=[3]Feuil2!$A$2,YEAR([3]Feuil1!$C35)&gt;=[3]Feuil2!$A$2),IF(YEAR([3]Feuil1!$K35)&lt;[3]Feuil2!$A$2,DATE([3]Feuil2!$A$2,9,1),IF(YEAR([3]Feuil1!$K35)&gt;[3]Feuil2!$A$2,"",IF(MONTH([3]Feuil1!$K35)=9,[3]Feuil1!$K35,IF(OR(AND(MONTH([3]Feuil1!$K35)&lt;9,MONTH([3]Feuil1!$C35)&gt;=9),YEAR([3]Feuil1!$C35)&gt;[3]Feuil2!$A$2),DATE([3]Feuil2!$A$2,9,1),"") ))),"")</f>
        <v/>
      </c>
      <c r="K35" s="13" t="str">
        <f>IF(AND([3]Feuil1!$K35&lt;&gt;"",[3]Feuil1!$C35&lt;&gt;"",[3]Feuil1!$K35&lt;=[3]Feuil1!$C35,YEAR([3]Feuil1!$K35)&lt;=[3]Feuil2!$A$2,YEAR([3]Feuil1!$C35)&gt;=[3]Feuil2!$A$2),IF(YEAR([3]Feuil1!$K35)&lt;[3]Feuil2!$A$2,DATE([3]Feuil2!$A$2,10,1),IF(YEAR([3]Feuil1!$K35)&gt;[3]Feuil2!$A$2,"",IF(MONTH([3]Feuil1!$K35)=10,[3]Feuil1!$K35,IF(OR(AND(MONTH([3]Feuil1!$K35)&lt;10,MONTH([3]Feuil1!$C35)&gt;=10),YEAR([3]Feuil1!$C35)&gt;[3]Feuil2!$A$2),DATE([3]Feuil2!$A$2,10,1),"") ))),"")</f>
        <v/>
      </c>
      <c r="L35" s="13" t="str">
        <f>IF(AND([3]Feuil1!$K35&lt;&gt;"",[3]Feuil1!$C35&lt;&gt;"",[3]Feuil1!$K35&lt;=[3]Feuil1!$C35,YEAR([3]Feuil1!$K35)&lt;=[3]Feuil2!$A$2,YEAR([3]Feuil1!$C35)&gt;=[3]Feuil2!$A$2),IF(YEAR([3]Feuil1!$K35)&lt;[3]Feuil2!$A$2,DATE([3]Feuil2!$A$2,11,1),IF(YEAR([3]Feuil1!$K35)&gt;[3]Feuil2!$A$2,"",IF(MONTH([3]Feuil1!$K35)=11,[3]Feuil1!$K35,IF(OR(AND(MONTH([3]Feuil1!$K35)&lt;11,MONTH([3]Feuil1!$C35)&gt;=11),YEAR([3]Feuil1!$C35)&gt;[3]Feuil2!$A$2),DATE([3]Feuil2!$A$2,11,1),"") ))),"")</f>
        <v/>
      </c>
      <c r="M35" s="14" t="str">
        <f>IF(AND([3]Feuil1!$K35&lt;&gt;"",[3]Feuil1!$C35&lt;&gt;"",[3]Feuil1!$K35&lt;=[3]Feuil1!$C35,YEAR([3]Feuil1!$K35)&lt;=[3]Feuil2!$A$2,YEAR([3]Feuil1!$C35)&gt;=[3]Feuil2!$A$2),IF(YEAR([3]Feuil1!$K35)&lt;[3]Feuil2!$A$2,DATE([3]Feuil2!$A$2,12,1),IF(YEAR([3]Feuil1!$K35)&gt;[3]Feuil2!$A$2,"",IF(MONTH([3]Feuil1!$K35)=12,[3]Feuil1!$K35,IF(OR(AND(MONTH([3]Feuil1!$K35)&lt;12,MONTH([3]Feuil1!$C35)&gt;=12),YEAR([3]Feuil1!$C35)&gt;[3]Feuil2!$A$2),DATE([3]Feuil2!$A$2,12,1),"") ))),"")</f>
        <v/>
      </c>
      <c r="N35" s="12" t="str">
        <f>IF(AND([3]Feuil1!$K35&lt;&gt;"",[3]Feuil1!$C35&lt;&gt;"",[3]Feuil1!$K35&lt;=[3]Feuil1!$C35,YEAR([3]Feuil1!$K35)&lt;=[3]Feuil2!$A$2,YEAR([3]Feuil1!$C35)&gt;=[3]Feuil2!$A$2),IF(YEAR([3]Feuil1!$C35)&gt;[3]Feuil2!$A$2,DATE([3]Feuil2!$A$2,1,31),IF(YEAR([3]Feuil1!$C35)&lt;[3]Feuil2!$A$2,"",IF(MONTH([3]Feuil1!$C35)=1,[3]Feuil1!$C35,IF(AND(MONTH([3]Feuil1!$C35)&gt;1,MONTH([3]Feuil1!$K35)&lt;=1),DATE([3]Feuil2!$A$2,1,31),"") ))),"")</f>
        <v/>
      </c>
      <c r="O35" s="13" t="str">
        <f>IF(AND([3]Feuil1!$K35&lt;&gt;"",[3]Feuil1!$C35&lt;&gt;"",[3]Feuil1!$K35&lt;=[3]Feuil1!$C35,YEAR([3]Feuil1!$K35)&lt;=[3]Feuil2!$A$2,YEAR([3]Feuil1!$C35)&gt;=[3]Feuil2!$A$2),IF(YEAR([3]Feuil1!$C35)&gt;[3]Feuil2!$A$2,IF((MOD([3]Feuil2!$A$2,4)&lt;&gt;0),DATE([3]Feuil2!$A$2,2,28),DATE([3]Feuil2!$A$2,2,29)),IF(YEAR([3]Feuil1!$C35)&lt;[3]Feuil2!$A$2,"",IF(MONTH([3]Feuil1!$C35)=2,[3]Feuil1!$C35,IF(AND(MONTH([3]Feuil1!$C35)&gt;2,MONTH([3]Feuil1!$K35)&lt;=2),IF((MOD([3]Feuil2!$A$2,4)&lt;&gt;0),DATE([3]Feuil2!$A$2,2,28),DATE([3]Feuil2!$A$2,2,29)),"") ))),"")</f>
        <v/>
      </c>
      <c r="P35" s="13" t="str">
        <f>IF(AND([3]Feuil1!$K35&lt;&gt;"",[3]Feuil1!$C35&lt;&gt;"",[3]Feuil1!$K35&lt;=[3]Feuil1!$C35,YEAR([3]Feuil1!$K35)&lt;=[3]Feuil2!$A$2,YEAR([3]Feuil1!$C35)&gt;=[3]Feuil2!$A$2),IF(YEAR([3]Feuil1!$C35)&gt;[3]Feuil2!$A$2,DATE([3]Feuil2!$A$2,3,31),IF(YEAR([3]Feuil1!$C35)&lt;[3]Feuil2!$A$2,"",IF(MONTH([3]Feuil1!$C35)=3,[3]Feuil1!$C35,IF(AND(MONTH([3]Feuil1!$C35)&gt;3,MONTH([3]Feuil1!$K35)&lt;=3),DATE([3]Feuil2!$A$2,3,31),"") ))),"")</f>
        <v/>
      </c>
      <c r="Q35" s="13" t="str">
        <f>IF(AND([3]Feuil1!$K35&lt;&gt;"",[3]Feuil1!$C35&lt;&gt;"",[3]Feuil1!$K35&lt;=[3]Feuil1!$C35,YEAR([3]Feuil1!$K35)&lt;=[3]Feuil2!$A$2,YEAR([3]Feuil1!$C35)&gt;=[3]Feuil2!$A$2),IF(YEAR([3]Feuil1!$C35)&gt;[3]Feuil2!$A$2,DATE([3]Feuil2!$A$2,4,30),IF(YEAR([3]Feuil1!$C35)&lt;[3]Feuil2!$A$2,"",IF(MONTH([3]Feuil1!$C35)=4,[3]Feuil1!$C35,IF(AND(MONTH([3]Feuil1!$C35)&gt;4,MONTH([3]Feuil1!$K35)&lt;=4),DATE([3]Feuil2!$A$2,4,30),"") ))),"")</f>
        <v/>
      </c>
      <c r="R35" s="13" t="str">
        <f>IF(AND([3]Feuil1!$K35&lt;&gt;"",[3]Feuil1!$C35&lt;&gt;"",[3]Feuil1!$K35&lt;=[3]Feuil1!$C35,YEAR([3]Feuil1!$K35)&lt;=[3]Feuil2!$A$2,YEAR([3]Feuil1!$C35)&gt;=[3]Feuil2!$A$2),IF(YEAR([3]Feuil1!$C35)&gt;[3]Feuil2!$A$2,DATE([3]Feuil2!$A$2,5,31),IF(YEAR([3]Feuil1!$C35)&lt;[3]Feuil2!$A$2,"",IF(MONTH([3]Feuil1!$C35)=5,[3]Feuil1!$C35,IF(AND(MONTH([3]Feuil1!$C35)&gt;5,MONTH([3]Feuil1!$K35)&lt;=5),DATE([3]Feuil2!$A$2,5,31),"") ))),"")</f>
        <v/>
      </c>
      <c r="S35" s="13" t="str">
        <f>IF(AND([3]Feuil1!$K35&lt;&gt;"",[3]Feuil1!$C35&lt;&gt;"",[3]Feuil1!$K35&lt;=[3]Feuil1!$C35,YEAR([3]Feuil1!$K35)&lt;=[3]Feuil2!$A$2,YEAR([3]Feuil1!$C35)&gt;=[3]Feuil2!$A$2),IF(YEAR([3]Feuil1!$C35)&gt;[3]Feuil2!$A$2,DATE([3]Feuil2!$A$2,6,30),IF(YEAR([3]Feuil1!$C35)&lt;[3]Feuil2!$A$2,"",IF(MONTH([3]Feuil1!$C35)=6,[3]Feuil1!$C35,IF(AND(MONTH([3]Feuil1!$C35)&gt;6,MONTH([3]Feuil1!$K35)&lt;=6),DATE([3]Feuil2!$A$2,6,30),"") ))),"")</f>
        <v/>
      </c>
      <c r="T35" s="13" t="str">
        <f>IF(AND([3]Feuil1!$K35&lt;&gt;"",[3]Feuil1!$C35&lt;&gt;"",[3]Feuil1!$K35&lt;=[3]Feuil1!$C35,YEAR([3]Feuil1!$K35)&lt;=[3]Feuil2!$A$2,YEAR([3]Feuil1!$C35)&gt;=[3]Feuil2!$A$2),IF(YEAR([3]Feuil1!$C35)&gt;[3]Feuil2!$A$2,DATE([3]Feuil2!$A$2,7,31),IF(YEAR([3]Feuil1!$C35)&lt;[3]Feuil2!$A$2,"",IF(MONTH([3]Feuil1!$C35)=7,[3]Feuil1!$C35,IF(AND(MONTH([3]Feuil1!$C35)&gt;7,MONTH([3]Feuil1!$K35)&lt;=7),DATE([3]Feuil2!$A$2,7,31),"") ))),"")</f>
        <v/>
      </c>
      <c r="U35" s="13" t="str">
        <f>IF(AND([3]Feuil1!$K35&lt;&gt;"",[3]Feuil1!$C35&lt;&gt;"",[3]Feuil1!$K35&lt;=[3]Feuil1!$C35,YEAR([3]Feuil1!$K35)&lt;=[3]Feuil2!$A$2,YEAR([3]Feuil1!$C35)&gt;=[3]Feuil2!$A$2),IF(YEAR([3]Feuil1!$C35)&gt;[3]Feuil2!$A$2,DATE([3]Feuil2!$A$2,8,31),IF(YEAR([3]Feuil1!$C35)&lt;[3]Feuil2!$A$2,"",IF(MONTH([3]Feuil1!$C35)=8,[3]Feuil1!$C35,IF(AND(MONTH([3]Feuil1!$C35)&gt;8,MONTH([3]Feuil1!$K35)&lt;=8),DATE([3]Feuil2!$A$2,8,31),"") ))),"")</f>
        <v/>
      </c>
      <c r="V35" s="13" t="str">
        <f>IF(AND([3]Feuil1!$K35&lt;&gt;"",[3]Feuil1!$C35&lt;&gt;"",[3]Feuil1!$K35&lt;=[3]Feuil1!$C35,YEAR([3]Feuil1!$K35)&lt;=[3]Feuil2!$A$2,YEAR([3]Feuil1!$C35)&gt;=[3]Feuil2!$A$2),IF(YEAR([3]Feuil1!$C35)&gt;[3]Feuil2!$A$2,DATE([3]Feuil2!$A$2,9,30),IF(YEAR([3]Feuil1!$C35)&lt;[3]Feuil2!$A$2,"",IF(MONTH([3]Feuil1!$C35)=9,[3]Feuil1!$C35,IF(AND(MONTH([3]Feuil1!$C35)&gt;9,MONTH([3]Feuil1!$K35)&lt;=9),DATE([3]Feuil2!$A$2,9,30),"") ))),"")</f>
        <v/>
      </c>
      <c r="W35" s="13" t="str">
        <f>IF(AND([3]Feuil1!$K35&lt;&gt;"",[3]Feuil1!$C35&lt;&gt;"",[3]Feuil1!$K35&lt;=[3]Feuil1!$C35,YEAR([3]Feuil1!$K35)&lt;=[3]Feuil2!$A$2,YEAR([3]Feuil1!$C35)&gt;=[3]Feuil2!$A$2),IF(YEAR([3]Feuil1!$C35)&gt;[3]Feuil2!$A$2,DATE([3]Feuil2!$A$2,10,31),IF(YEAR([3]Feuil1!$C35)&lt;[3]Feuil2!$A$2,"",IF(MONTH([3]Feuil1!$C35)=10,[3]Feuil1!$C35,IF(AND(MONTH([3]Feuil1!$C35)&gt;10,MONTH([3]Feuil1!$K35)&lt;=10),DATE([3]Feuil2!$A$2,10,31),"") ))),"")</f>
        <v/>
      </c>
      <c r="X35" s="13" t="str">
        <f>IF(AND([3]Feuil1!$K35&lt;&gt;"",[3]Feuil1!$C35&lt;&gt;"",[3]Feuil1!$K35&lt;=[3]Feuil1!$C35,YEAR([3]Feuil1!$K35)&lt;=[3]Feuil2!$A$2,YEAR([3]Feuil1!$C35)&gt;=[3]Feuil2!$A$2),IF(YEAR([3]Feuil1!$C35)&gt;[3]Feuil2!$A$2,DATE([3]Feuil2!$A$2,11,30),IF(YEAR([3]Feuil1!$C35)&lt;[3]Feuil2!$A$2,"",IF(MONTH([3]Feuil1!$C35)=11,[3]Feuil1!$C35,IF(AND(MONTH([3]Feuil1!$C35)&gt;11,MONTH([3]Feuil1!$K35)&lt;=11),DATE([3]Feuil2!$A$2,11,30),"") ))),"")</f>
        <v/>
      </c>
      <c r="Y35" s="14" t="str">
        <f>IF(AND([3]Feuil1!$K35&lt;&gt;"",[3]Feuil1!$C35&lt;&gt;"",[3]Feuil1!$K35&lt;=[3]Feuil1!$C35,YEAR([3]Feuil1!$K35)&lt;=[3]Feuil2!$A$2,YEAR([3]Feuil1!$C35)&gt;=[3]Feuil2!$A$2),IF(YEAR([3]Feuil1!$C35)&gt;[3]Feuil2!$A$2,DATE([3]Feuil2!$A$2,12,31),IF(YEAR([3]Feuil1!$C35)&lt;[3]Feuil2!$A$2,"",IF(MONTH([3]Feuil1!$C35)=12,[3]Feuil1!$C35,IF(AND(MONTH([3]Feuil1!$C35)&gt;12,MONTH([3]Feuil1!$K35)&lt;=12),DATE([3]Feuil2!$A$2,12,31),"") ))),"")</f>
        <v/>
      </c>
    </row>
    <row r="36" spans="1:25" ht="15" x14ac:dyDescent="0.2">
      <c r="A36" s="11">
        <f>[3]Feuil1!E36</f>
        <v>0</v>
      </c>
      <c r="B36" s="12" t="str">
        <f>IF(AND([3]Feuil1!$K36&lt;&gt;"",[3]Feuil1!$C36&lt;&gt;"",[3]Feuil1!$K36&lt;=[3]Feuil1!$C36,YEAR([3]Feuil1!$K36)&lt;=[3]Feuil2!$A$2,YEAR([3]Feuil1!$C36)&gt;=[3]Feuil2!$A$2),IF(YEAR([3]Feuil1!$K36)&lt;[3]Feuil2!$A$2,DATE([3]Feuil2!$A$2,1,1),IF(YEAR([3]Feuil1!$K36)&gt;[3]Feuil2!$A$2,"",IF(MONTH([3]Feuil1!$K36)=1,[3]Feuil1!$K36,IF(OR(AND(
      MONTH([3]Feuil1!$K36)&lt;1,
      MONTH([3]Feuil1!$C36)&gt;=1
     ),YEAR([3]Feuil1!$C36)&gt;[3]Feuil2!$A$2),DATE([3]Feuil2!$A$2,1,1),"") ))),"")</f>
        <v/>
      </c>
      <c r="C36" s="13" t="str">
        <f>IF(AND([3]Feuil1!$K36&lt;&gt;"",[3]Feuil1!$C36&lt;&gt;"",[3]Feuil1!$K36&lt;=[3]Feuil1!$C36,YEAR([3]Feuil1!$K36)&lt;=[3]Feuil2!$A$2,YEAR([3]Feuil1!$C36)&gt;=[3]Feuil2!$A$2),IF(YEAR([3]Feuil1!$K36)&lt;[3]Feuil2!$A$2,DATE([3]Feuil2!$A$2,2,1),IF(YEAR([3]Feuil1!$K36)&gt;[3]Feuil2!$A$2,"",IF(MONTH([3]Feuil1!$K36)=2,[3]Feuil1!$K36,IF(OR(AND(MONTH([3]Feuil1!$K36)&lt;2,MONTH([3]Feuil1!$C36)&gt;=2),YEAR([3]Feuil1!$C36)&gt;[3]Feuil2!$A$2),DATE([3]Feuil2!$A$2,2,1),"") ))),"")</f>
        <v/>
      </c>
      <c r="D36" s="13" t="str">
        <f>IF(AND([3]Feuil1!$K36&lt;&gt;"",[3]Feuil1!$C36&lt;&gt;"",[3]Feuil1!$K36&lt;=[3]Feuil1!$C36,YEAR([3]Feuil1!$K36)&lt;=[3]Feuil2!$A$2,YEAR([3]Feuil1!$C36)&gt;=[3]Feuil2!$A$2),IF(YEAR([3]Feuil1!$K36)&lt;[3]Feuil2!$A$2,DATE([3]Feuil2!$A$2,3,1),IF(YEAR([3]Feuil1!$K36)&gt;[3]Feuil2!$A$2,"",IF(MONTH([3]Feuil1!$K36)=3,[3]Feuil1!$K36,IF(OR(AND(MONTH([3]Feuil1!$K36)&lt;3,MONTH([3]Feuil1!$C36)&gt;=3),YEAR([3]Feuil1!$C36)&gt;[3]Feuil2!$A$2),DATE([3]Feuil2!$A$2,3,1),"") ))),"")</f>
        <v/>
      </c>
      <c r="E36" s="13" t="str">
        <f>IF(AND([3]Feuil1!$K36&lt;&gt;"",[3]Feuil1!$C36&lt;&gt;"",[3]Feuil1!$K36&lt;=[3]Feuil1!$C36,YEAR([3]Feuil1!$K36)&lt;=[3]Feuil2!$A$2,YEAR([3]Feuil1!$C36)&gt;=[3]Feuil2!$A$2),IF(YEAR([3]Feuil1!$K36)&lt;[3]Feuil2!$A$2,DATE([3]Feuil2!$A$2,4,1),IF(YEAR([3]Feuil1!$K36)&gt;[3]Feuil2!$A$2,"",IF(MONTH([3]Feuil1!$K36)=4,[3]Feuil1!$K36,IF(OR(AND(MONTH([3]Feuil1!$K36)&lt;4,MONTH([3]Feuil1!$C36)&gt;=4),YEAR([3]Feuil1!$C36)&gt;[3]Feuil2!$A$2),DATE([3]Feuil2!$A$2,4,1),"") ))),"")</f>
        <v/>
      </c>
      <c r="F36" s="13" t="str">
        <f>IF(AND([3]Feuil1!$K36&lt;&gt;"",[3]Feuil1!$C36&lt;&gt;"",[3]Feuil1!$K36&lt;=[3]Feuil1!$C36,YEAR([3]Feuil1!$K36)&lt;=[3]Feuil2!$A$2,YEAR([3]Feuil1!$C36)&gt;=[3]Feuil2!$A$2),IF(YEAR([3]Feuil1!$K36)&lt;[3]Feuil2!$A$2,DATE([3]Feuil2!$A$2,5,1),IF(YEAR([3]Feuil1!$K36)&gt;[3]Feuil2!$A$2,"",IF(MONTH([3]Feuil1!$K36)=5,[3]Feuil1!$K36,IF(OR(AND(MONTH([3]Feuil1!$K36)&lt;5,MONTH([3]Feuil1!$C36)&gt;=5),YEAR([3]Feuil1!$C36)&gt;[3]Feuil2!$A$2),DATE([3]Feuil2!$A$2,5,1),"") ))),"")</f>
        <v/>
      </c>
      <c r="G36" s="13" t="str">
        <f>IF(AND([3]Feuil1!$K36&lt;&gt;"",[3]Feuil1!$C36&lt;&gt;"",[3]Feuil1!$K36&lt;=[3]Feuil1!$C36,YEAR([3]Feuil1!$K36)&lt;=[3]Feuil2!$A$2,YEAR([3]Feuil1!$C36)&gt;=[3]Feuil2!$A$2),IF(YEAR([3]Feuil1!$K36)&lt;[3]Feuil2!$A$2,DATE([3]Feuil2!$A$2,6,1),IF(YEAR([3]Feuil1!$K36)&gt;[3]Feuil2!$A$2,"",IF(MONTH([3]Feuil1!$K36)=6,[3]Feuil1!$K36,IF(OR(AND(MONTH([3]Feuil1!$K36)&lt;6,MONTH([3]Feuil1!$C36)&gt;=6),YEAR([3]Feuil1!$C36)&gt;[3]Feuil2!$A$2),DATE([3]Feuil2!$A$2,6,1),"") ))),"")</f>
        <v/>
      </c>
      <c r="H36" s="13" t="str">
        <f>IF(AND([3]Feuil1!$K36&lt;&gt;"",[3]Feuil1!$C36&lt;&gt;"",[3]Feuil1!$K36&lt;=[3]Feuil1!$C36,YEAR([3]Feuil1!$K36)&lt;=[3]Feuil2!$A$2,YEAR([3]Feuil1!$C36)&gt;=[3]Feuil2!$A$2),IF(YEAR([3]Feuil1!$K36)&lt;[3]Feuil2!$A$2,DATE([3]Feuil2!$A$2,7,1),IF(YEAR([3]Feuil1!$K36)&gt;[3]Feuil2!$A$2,"",IF(MONTH([3]Feuil1!$K36)=7,[3]Feuil1!$K36,IF(OR(AND(MONTH([3]Feuil1!$K36)&lt;7,MONTH([3]Feuil1!$C36)&gt;=7),YEAR([3]Feuil1!$C36)&gt;[3]Feuil2!$A$2),DATE([3]Feuil2!$A$2,7,1),"") ))),"")</f>
        <v/>
      </c>
      <c r="I36" s="13" t="str">
        <f>IF(AND([3]Feuil1!$K36&lt;&gt;"",[3]Feuil1!$C36&lt;&gt;"",[3]Feuil1!$K36&lt;=[3]Feuil1!$C36,YEAR([3]Feuil1!$K36)&lt;=[3]Feuil2!$A$2,YEAR([3]Feuil1!$C36)&gt;=[3]Feuil2!$A$2),IF(YEAR([3]Feuil1!$K36)&lt;[3]Feuil2!$A$2,DATE([3]Feuil2!$A$2,8,1),IF(YEAR([3]Feuil1!$K36)&gt;[3]Feuil2!$A$2,"",IF(MONTH([3]Feuil1!$K36)=8,[3]Feuil1!$K36,IF(OR(AND(MONTH([3]Feuil1!$K36)&lt;8,MONTH([3]Feuil1!$C36)&gt;=8),YEAR([3]Feuil1!$C36)&gt;[3]Feuil2!$A$2),DATE([3]Feuil2!$A$2,8,1),"") ))),"")</f>
        <v/>
      </c>
      <c r="J36" s="13" t="str">
        <f>IF(AND([3]Feuil1!$K36&lt;&gt;"",[3]Feuil1!$C36&lt;&gt;"",[3]Feuil1!$K36&lt;=[3]Feuil1!$C36,YEAR([3]Feuil1!$K36)&lt;=[3]Feuil2!$A$2,YEAR([3]Feuil1!$C36)&gt;=[3]Feuil2!$A$2),IF(YEAR([3]Feuil1!$K36)&lt;[3]Feuil2!$A$2,DATE([3]Feuil2!$A$2,9,1),IF(YEAR([3]Feuil1!$K36)&gt;[3]Feuil2!$A$2,"",IF(MONTH([3]Feuil1!$K36)=9,[3]Feuil1!$K36,IF(OR(AND(MONTH([3]Feuil1!$K36)&lt;9,MONTH([3]Feuil1!$C36)&gt;=9),YEAR([3]Feuil1!$C36)&gt;[3]Feuil2!$A$2),DATE([3]Feuil2!$A$2,9,1),"") ))),"")</f>
        <v/>
      </c>
      <c r="K36" s="13" t="str">
        <f>IF(AND([3]Feuil1!$K36&lt;&gt;"",[3]Feuil1!$C36&lt;&gt;"",[3]Feuil1!$K36&lt;=[3]Feuil1!$C36,YEAR([3]Feuil1!$K36)&lt;=[3]Feuil2!$A$2,YEAR([3]Feuil1!$C36)&gt;=[3]Feuil2!$A$2),IF(YEAR([3]Feuil1!$K36)&lt;[3]Feuil2!$A$2,DATE([3]Feuil2!$A$2,10,1),IF(YEAR([3]Feuil1!$K36)&gt;[3]Feuil2!$A$2,"",IF(MONTH([3]Feuil1!$K36)=10,[3]Feuil1!$K36,IF(OR(AND(MONTH([3]Feuil1!$K36)&lt;10,MONTH([3]Feuil1!$C36)&gt;=10),YEAR([3]Feuil1!$C36)&gt;[3]Feuil2!$A$2),DATE([3]Feuil2!$A$2,10,1),"") ))),"")</f>
        <v/>
      </c>
      <c r="L36" s="13" t="str">
        <f>IF(AND([3]Feuil1!$K36&lt;&gt;"",[3]Feuil1!$C36&lt;&gt;"",[3]Feuil1!$K36&lt;=[3]Feuil1!$C36,YEAR([3]Feuil1!$K36)&lt;=[3]Feuil2!$A$2,YEAR([3]Feuil1!$C36)&gt;=[3]Feuil2!$A$2),IF(YEAR([3]Feuil1!$K36)&lt;[3]Feuil2!$A$2,DATE([3]Feuil2!$A$2,11,1),IF(YEAR([3]Feuil1!$K36)&gt;[3]Feuil2!$A$2,"",IF(MONTH([3]Feuil1!$K36)=11,[3]Feuil1!$K36,IF(OR(AND(MONTH([3]Feuil1!$K36)&lt;11,MONTH([3]Feuil1!$C36)&gt;=11),YEAR([3]Feuil1!$C36)&gt;[3]Feuil2!$A$2),DATE([3]Feuil2!$A$2,11,1),"") ))),"")</f>
        <v/>
      </c>
      <c r="M36" s="14" t="str">
        <f>IF(AND([3]Feuil1!$K36&lt;&gt;"",[3]Feuil1!$C36&lt;&gt;"",[3]Feuil1!$K36&lt;=[3]Feuil1!$C36,YEAR([3]Feuil1!$K36)&lt;=[3]Feuil2!$A$2,YEAR([3]Feuil1!$C36)&gt;=[3]Feuil2!$A$2),IF(YEAR([3]Feuil1!$K36)&lt;[3]Feuil2!$A$2,DATE([3]Feuil2!$A$2,12,1),IF(YEAR([3]Feuil1!$K36)&gt;[3]Feuil2!$A$2,"",IF(MONTH([3]Feuil1!$K36)=12,[3]Feuil1!$K36,IF(OR(AND(MONTH([3]Feuil1!$K36)&lt;12,MONTH([3]Feuil1!$C36)&gt;=12),YEAR([3]Feuil1!$C36)&gt;[3]Feuil2!$A$2),DATE([3]Feuil2!$A$2,12,1),"") ))),"")</f>
        <v/>
      </c>
      <c r="N36" s="12" t="str">
        <f>IF(AND([3]Feuil1!$K36&lt;&gt;"",[3]Feuil1!$C36&lt;&gt;"",[3]Feuil1!$K36&lt;=[3]Feuil1!$C36,YEAR([3]Feuil1!$K36)&lt;=[3]Feuil2!$A$2,YEAR([3]Feuil1!$C36)&gt;=[3]Feuil2!$A$2),IF(YEAR([3]Feuil1!$C36)&gt;[3]Feuil2!$A$2,DATE([3]Feuil2!$A$2,1,31),IF(YEAR([3]Feuil1!$C36)&lt;[3]Feuil2!$A$2,"",IF(MONTH([3]Feuil1!$C36)=1,[3]Feuil1!$C36,IF(AND(MONTH([3]Feuil1!$C36)&gt;1,MONTH([3]Feuil1!$K36)&lt;=1),DATE([3]Feuil2!$A$2,1,31),"") ))),"")</f>
        <v/>
      </c>
      <c r="O36" s="13" t="str">
        <f>IF(AND([3]Feuil1!$K36&lt;&gt;"",[3]Feuil1!$C36&lt;&gt;"",[3]Feuil1!$K36&lt;=[3]Feuil1!$C36,YEAR([3]Feuil1!$K36)&lt;=[3]Feuil2!$A$2,YEAR([3]Feuil1!$C36)&gt;=[3]Feuil2!$A$2),IF(YEAR([3]Feuil1!$C36)&gt;[3]Feuil2!$A$2,IF((MOD([3]Feuil2!$A$2,4)&lt;&gt;0),DATE([3]Feuil2!$A$2,2,28),DATE([3]Feuil2!$A$2,2,29)),IF(YEAR([3]Feuil1!$C36)&lt;[3]Feuil2!$A$2,"",IF(MONTH([3]Feuil1!$C36)=2,[3]Feuil1!$C36,IF(AND(MONTH([3]Feuil1!$C36)&gt;2,MONTH([3]Feuil1!$K36)&lt;=2),IF((MOD([3]Feuil2!$A$2,4)&lt;&gt;0),DATE([3]Feuil2!$A$2,2,28),DATE([3]Feuil2!$A$2,2,29)),"") ))),"")</f>
        <v/>
      </c>
      <c r="P36" s="13" t="str">
        <f>IF(AND([3]Feuil1!$K36&lt;&gt;"",[3]Feuil1!$C36&lt;&gt;"",[3]Feuil1!$K36&lt;=[3]Feuil1!$C36,YEAR([3]Feuil1!$K36)&lt;=[3]Feuil2!$A$2,YEAR([3]Feuil1!$C36)&gt;=[3]Feuil2!$A$2),IF(YEAR([3]Feuil1!$C36)&gt;[3]Feuil2!$A$2,DATE([3]Feuil2!$A$2,3,31),IF(YEAR([3]Feuil1!$C36)&lt;[3]Feuil2!$A$2,"",IF(MONTH([3]Feuil1!$C36)=3,[3]Feuil1!$C36,IF(AND(MONTH([3]Feuil1!$C36)&gt;3,MONTH([3]Feuil1!$K36)&lt;=3),DATE([3]Feuil2!$A$2,3,31),"") ))),"")</f>
        <v/>
      </c>
      <c r="Q36" s="13" t="str">
        <f>IF(AND([3]Feuil1!$K36&lt;&gt;"",[3]Feuil1!$C36&lt;&gt;"",[3]Feuil1!$K36&lt;=[3]Feuil1!$C36,YEAR([3]Feuil1!$K36)&lt;=[3]Feuil2!$A$2,YEAR([3]Feuil1!$C36)&gt;=[3]Feuil2!$A$2),IF(YEAR([3]Feuil1!$C36)&gt;[3]Feuil2!$A$2,DATE([3]Feuil2!$A$2,4,30),IF(YEAR([3]Feuil1!$C36)&lt;[3]Feuil2!$A$2,"",IF(MONTH([3]Feuil1!$C36)=4,[3]Feuil1!$C36,IF(AND(MONTH([3]Feuil1!$C36)&gt;4,MONTH([3]Feuil1!$K36)&lt;=4),DATE([3]Feuil2!$A$2,4,30),"") ))),"")</f>
        <v/>
      </c>
      <c r="R36" s="13" t="str">
        <f>IF(AND([3]Feuil1!$K36&lt;&gt;"",[3]Feuil1!$C36&lt;&gt;"",[3]Feuil1!$K36&lt;=[3]Feuil1!$C36,YEAR([3]Feuil1!$K36)&lt;=[3]Feuil2!$A$2,YEAR([3]Feuil1!$C36)&gt;=[3]Feuil2!$A$2),IF(YEAR([3]Feuil1!$C36)&gt;[3]Feuil2!$A$2,DATE([3]Feuil2!$A$2,5,31),IF(YEAR([3]Feuil1!$C36)&lt;[3]Feuil2!$A$2,"",IF(MONTH([3]Feuil1!$C36)=5,[3]Feuil1!$C36,IF(AND(MONTH([3]Feuil1!$C36)&gt;5,MONTH([3]Feuil1!$K36)&lt;=5),DATE([3]Feuil2!$A$2,5,31),"") ))),"")</f>
        <v/>
      </c>
      <c r="S36" s="13" t="str">
        <f>IF(AND([3]Feuil1!$K36&lt;&gt;"",[3]Feuil1!$C36&lt;&gt;"",[3]Feuil1!$K36&lt;=[3]Feuil1!$C36,YEAR([3]Feuil1!$K36)&lt;=[3]Feuil2!$A$2,YEAR([3]Feuil1!$C36)&gt;=[3]Feuil2!$A$2),IF(YEAR([3]Feuil1!$C36)&gt;[3]Feuil2!$A$2,DATE([3]Feuil2!$A$2,6,30),IF(YEAR([3]Feuil1!$C36)&lt;[3]Feuil2!$A$2,"",IF(MONTH([3]Feuil1!$C36)=6,[3]Feuil1!$C36,IF(AND(MONTH([3]Feuil1!$C36)&gt;6,MONTH([3]Feuil1!$K36)&lt;=6),DATE([3]Feuil2!$A$2,6,30),"") ))),"")</f>
        <v/>
      </c>
      <c r="T36" s="13" t="str">
        <f>IF(AND([3]Feuil1!$K36&lt;&gt;"",[3]Feuil1!$C36&lt;&gt;"",[3]Feuil1!$K36&lt;=[3]Feuil1!$C36,YEAR([3]Feuil1!$K36)&lt;=[3]Feuil2!$A$2,YEAR([3]Feuil1!$C36)&gt;=[3]Feuil2!$A$2),IF(YEAR([3]Feuil1!$C36)&gt;[3]Feuil2!$A$2,DATE([3]Feuil2!$A$2,7,31),IF(YEAR([3]Feuil1!$C36)&lt;[3]Feuil2!$A$2,"",IF(MONTH([3]Feuil1!$C36)=7,[3]Feuil1!$C36,IF(AND(MONTH([3]Feuil1!$C36)&gt;7,MONTH([3]Feuil1!$K36)&lt;=7),DATE([3]Feuil2!$A$2,7,31),"") ))),"")</f>
        <v/>
      </c>
      <c r="U36" s="13" t="str">
        <f>IF(AND([3]Feuil1!$K36&lt;&gt;"",[3]Feuil1!$C36&lt;&gt;"",[3]Feuil1!$K36&lt;=[3]Feuil1!$C36,YEAR([3]Feuil1!$K36)&lt;=[3]Feuil2!$A$2,YEAR([3]Feuil1!$C36)&gt;=[3]Feuil2!$A$2),IF(YEAR([3]Feuil1!$C36)&gt;[3]Feuil2!$A$2,DATE([3]Feuil2!$A$2,8,31),IF(YEAR([3]Feuil1!$C36)&lt;[3]Feuil2!$A$2,"",IF(MONTH([3]Feuil1!$C36)=8,[3]Feuil1!$C36,IF(AND(MONTH([3]Feuil1!$C36)&gt;8,MONTH([3]Feuil1!$K36)&lt;=8),DATE([3]Feuil2!$A$2,8,31),"") ))),"")</f>
        <v/>
      </c>
      <c r="V36" s="13" t="str">
        <f>IF(AND([3]Feuil1!$K36&lt;&gt;"",[3]Feuil1!$C36&lt;&gt;"",[3]Feuil1!$K36&lt;=[3]Feuil1!$C36,YEAR([3]Feuil1!$K36)&lt;=[3]Feuil2!$A$2,YEAR([3]Feuil1!$C36)&gt;=[3]Feuil2!$A$2),IF(YEAR([3]Feuil1!$C36)&gt;[3]Feuil2!$A$2,DATE([3]Feuil2!$A$2,9,30),IF(YEAR([3]Feuil1!$C36)&lt;[3]Feuil2!$A$2,"",IF(MONTH([3]Feuil1!$C36)=9,[3]Feuil1!$C36,IF(AND(MONTH([3]Feuil1!$C36)&gt;9,MONTH([3]Feuil1!$K36)&lt;=9),DATE([3]Feuil2!$A$2,9,30),"") ))),"")</f>
        <v/>
      </c>
      <c r="W36" s="13" t="str">
        <f>IF(AND([3]Feuil1!$K36&lt;&gt;"",[3]Feuil1!$C36&lt;&gt;"",[3]Feuil1!$K36&lt;=[3]Feuil1!$C36,YEAR([3]Feuil1!$K36)&lt;=[3]Feuil2!$A$2,YEAR([3]Feuil1!$C36)&gt;=[3]Feuil2!$A$2),IF(YEAR([3]Feuil1!$C36)&gt;[3]Feuil2!$A$2,DATE([3]Feuil2!$A$2,10,31),IF(YEAR([3]Feuil1!$C36)&lt;[3]Feuil2!$A$2,"",IF(MONTH([3]Feuil1!$C36)=10,[3]Feuil1!$C36,IF(AND(MONTH([3]Feuil1!$C36)&gt;10,MONTH([3]Feuil1!$K36)&lt;=10),DATE([3]Feuil2!$A$2,10,31),"") ))),"")</f>
        <v/>
      </c>
      <c r="X36" s="13" t="str">
        <f>IF(AND([3]Feuil1!$K36&lt;&gt;"",[3]Feuil1!$C36&lt;&gt;"",[3]Feuil1!$K36&lt;=[3]Feuil1!$C36,YEAR([3]Feuil1!$K36)&lt;=[3]Feuil2!$A$2,YEAR([3]Feuil1!$C36)&gt;=[3]Feuil2!$A$2),IF(YEAR([3]Feuil1!$C36)&gt;[3]Feuil2!$A$2,DATE([3]Feuil2!$A$2,11,30),IF(YEAR([3]Feuil1!$C36)&lt;[3]Feuil2!$A$2,"",IF(MONTH([3]Feuil1!$C36)=11,[3]Feuil1!$C36,IF(AND(MONTH([3]Feuil1!$C36)&gt;11,MONTH([3]Feuil1!$K36)&lt;=11),DATE([3]Feuil2!$A$2,11,30),"") ))),"")</f>
        <v/>
      </c>
      <c r="Y36" s="14" t="str">
        <f>IF(AND([3]Feuil1!$K36&lt;&gt;"",[3]Feuil1!$C36&lt;&gt;"",[3]Feuil1!$K36&lt;=[3]Feuil1!$C36,YEAR([3]Feuil1!$K36)&lt;=[3]Feuil2!$A$2,YEAR([3]Feuil1!$C36)&gt;=[3]Feuil2!$A$2),IF(YEAR([3]Feuil1!$C36)&gt;[3]Feuil2!$A$2,DATE([3]Feuil2!$A$2,12,31),IF(YEAR([3]Feuil1!$C36)&lt;[3]Feuil2!$A$2,"",IF(MONTH([3]Feuil1!$C36)=12,[3]Feuil1!$C36,IF(AND(MONTH([3]Feuil1!$C36)&gt;12,MONTH([3]Feuil1!$K36)&lt;=12),DATE([3]Feuil2!$A$2,12,31),"") ))),"")</f>
        <v/>
      </c>
    </row>
    <row r="37" spans="1:25" ht="15" x14ac:dyDescent="0.2">
      <c r="A37" s="11">
        <f>[3]Feuil1!E37</f>
        <v>0</v>
      </c>
      <c r="B37" s="12" t="str">
        <f>IF(AND([3]Feuil1!$K37&lt;&gt;"",[3]Feuil1!$C37&lt;&gt;"",[3]Feuil1!$K37&lt;=[3]Feuil1!$C37,YEAR([3]Feuil1!$K37)&lt;=[3]Feuil2!$A$2,YEAR([3]Feuil1!$C37)&gt;=[3]Feuil2!$A$2),IF(YEAR([3]Feuil1!$K37)&lt;[3]Feuil2!$A$2,DATE([3]Feuil2!$A$2,1,1),IF(YEAR([3]Feuil1!$K37)&gt;[3]Feuil2!$A$2,"",IF(MONTH([3]Feuil1!$K37)=1,[3]Feuil1!$K37,IF(OR(AND(
      MONTH([3]Feuil1!$K37)&lt;1,
      MONTH([3]Feuil1!$C37)&gt;=1
     ),YEAR([3]Feuil1!$C37)&gt;[3]Feuil2!$A$2),DATE([3]Feuil2!$A$2,1,1),"") ))),"")</f>
        <v/>
      </c>
      <c r="C37" s="13" t="str">
        <f>IF(AND([3]Feuil1!$K37&lt;&gt;"",[3]Feuil1!$C37&lt;&gt;"",[3]Feuil1!$K37&lt;=[3]Feuil1!$C37,YEAR([3]Feuil1!$K37)&lt;=[3]Feuil2!$A$2,YEAR([3]Feuil1!$C37)&gt;=[3]Feuil2!$A$2),IF(YEAR([3]Feuil1!$K37)&lt;[3]Feuil2!$A$2,DATE([3]Feuil2!$A$2,2,1),IF(YEAR([3]Feuil1!$K37)&gt;[3]Feuil2!$A$2,"",IF(MONTH([3]Feuil1!$K37)=2,[3]Feuil1!$K37,IF(OR(AND(MONTH([3]Feuil1!$K37)&lt;2,MONTH([3]Feuil1!$C37)&gt;=2),YEAR([3]Feuil1!$C37)&gt;[3]Feuil2!$A$2),DATE([3]Feuil2!$A$2,2,1),"") ))),"")</f>
        <v/>
      </c>
      <c r="D37" s="13" t="str">
        <f>IF(AND([3]Feuil1!$K37&lt;&gt;"",[3]Feuil1!$C37&lt;&gt;"",[3]Feuil1!$K37&lt;=[3]Feuil1!$C37,YEAR([3]Feuil1!$K37)&lt;=[3]Feuil2!$A$2,YEAR([3]Feuil1!$C37)&gt;=[3]Feuil2!$A$2),IF(YEAR([3]Feuil1!$K37)&lt;[3]Feuil2!$A$2,DATE([3]Feuil2!$A$2,3,1),IF(YEAR([3]Feuil1!$K37)&gt;[3]Feuil2!$A$2,"",IF(MONTH([3]Feuil1!$K37)=3,[3]Feuil1!$K37,IF(OR(AND(MONTH([3]Feuil1!$K37)&lt;3,MONTH([3]Feuil1!$C37)&gt;=3),YEAR([3]Feuil1!$C37)&gt;[3]Feuil2!$A$2),DATE([3]Feuil2!$A$2,3,1),"") ))),"")</f>
        <v/>
      </c>
      <c r="E37" s="13" t="str">
        <f>IF(AND([3]Feuil1!$K37&lt;&gt;"",[3]Feuil1!$C37&lt;&gt;"",[3]Feuil1!$K37&lt;=[3]Feuil1!$C37,YEAR([3]Feuil1!$K37)&lt;=[3]Feuil2!$A$2,YEAR([3]Feuil1!$C37)&gt;=[3]Feuil2!$A$2),IF(YEAR([3]Feuil1!$K37)&lt;[3]Feuil2!$A$2,DATE([3]Feuil2!$A$2,4,1),IF(YEAR([3]Feuil1!$K37)&gt;[3]Feuil2!$A$2,"",IF(MONTH([3]Feuil1!$K37)=4,[3]Feuil1!$K37,IF(OR(AND(MONTH([3]Feuil1!$K37)&lt;4,MONTH([3]Feuil1!$C37)&gt;=4),YEAR([3]Feuil1!$C37)&gt;[3]Feuil2!$A$2),DATE([3]Feuil2!$A$2,4,1),"") ))),"")</f>
        <v/>
      </c>
      <c r="F37" s="13" t="str">
        <f>IF(AND([3]Feuil1!$K37&lt;&gt;"",[3]Feuil1!$C37&lt;&gt;"",[3]Feuil1!$K37&lt;=[3]Feuil1!$C37,YEAR([3]Feuil1!$K37)&lt;=[3]Feuil2!$A$2,YEAR([3]Feuil1!$C37)&gt;=[3]Feuil2!$A$2),IF(YEAR([3]Feuil1!$K37)&lt;[3]Feuil2!$A$2,DATE([3]Feuil2!$A$2,5,1),IF(YEAR([3]Feuil1!$K37)&gt;[3]Feuil2!$A$2,"",IF(MONTH([3]Feuil1!$K37)=5,[3]Feuil1!$K37,IF(OR(AND(MONTH([3]Feuil1!$K37)&lt;5,MONTH([3]Feuil1!$C37)&gt;=5),YEAR([3]Feuil1!$C37)&gt;[3]Feuil2!$A$2),DATE([3]Feuil2!$A$2,5,1),"") ))),"")</f>
        <v/>
      </c>
      <c r="G37" s="13" t="str">
        <f>IF(AND([3]Feuil1!$K37&lt;&gt;"",[3]Feuil1!$C37&lt;&gt;"",[3]Feuil1!$K37&lt;=[3]Feuil1!$C37,YEAR([3]Feuil1!$K37)&lt;=[3]Feuil2!$A$2,YEAR([3]Feuil1!$C37)&gt;=[3]Feuil2!$A$2),IF(YEAR([3]Feuil1!$K37)&lt;[3]Feuil2!$A$2,DATE([3]Feuil2!$A$2,6,1),IF(YEAR([3]Feuil1!$K37)&gt;[3]Feuil2!$A$2,"",IF(MONTH([3]Feuil1!$K37)=6,[3]Feuil1!$K37,IF(OR(AND(MONTH([3]Feuil1!$K37)&lt;6,MONTH([3]Feuil1!$C37)&gt;=6),YEAR([3]Feuil1!$C37)&gt;[3]Feuil2!$A$2),DATE([3]Feuil2!$A$2,6,1),"") ))),"")</f>
        <v/>
      </c>
      <c r="H37" s="13" t="str">
        <f>IF(AND([3]Feuil1!$K37&lt;&gt;"",[3]Feuil1!$C37&lt;&gt;"",[3]Feuil1!$K37&lt;=[3]Feuil1!$C37,YEAR([3]Feuil1!$K37)&lt;=[3]Feuil2!$A$2,YEAR([3]Feuil1!$C37)&gt;=[3]Feuil2!$A$2),IF(YEAR([3]Feuil1!$K37)&lt;[3]Feuil2!$A$2,DATE([3]Feuil2!$A$2,7,1),IF(YEAR([3]Feuil1!$K37)&gt;[3]Feuil2!$A$2,"",IF(MONTH([3]Feuil1!$K37)=7,[3]Feuil1!$K37,IF(OR(AND(MONTH([3]Feuil1!$K37)&lt;7,MONTH([3]Feuil1!$C37)&gt;=7),YEAR([3]Feuil1!$C37)&gt;[3]Feuil2!$A$2),DATE([3]Feuil2!$A$2,7,1),"") ))),"")</f>
        <v/>
      </c>
      <c r="I37" s="13" t="str">
        <f>IF(AND([3]Feuil1!$K37&lt;&gt;"",[3]Feuil1!$C37&lt;&gt;"",[3]Feuil1!$K37&lt;=[3]Feuil1!$C37,YEAR([3]Feuil1!$K37)&lt;=[3]Feuil2!$A$2,YEAR([3]Feuil1!$C37)&gt;=[3]Feuil2!$A$2),IF(YEAR([3]Feuil1!$K37)&lt;[3]Feuil2!$A$2,DATE([3]Feuil2!$A$2,8,1),IF(YEAR([3]Feuil1!$K37)&gt;[3]Feuil2!$A$2,"",IF(MONTH([3]Feuil1!$K37)=8,[3]Feuil1!$K37,IF(OR(AND(MONTH([3]Feuil1!$K37)&lt;8,MONTH([3]Feuil1!$C37)&gt;=8),YEAR([3]Feuil1!$C37)&gt;[3]Feuil2!$A$2),DATE([3]Feuil2!$A$2,8,1),"") ))),"")</f>
        <v/>
      </c>
      <c r="J37" s="13" t="str">
        <f>IF(AND([3]Feuil1!$K37&lt;&gt;"",[3]Feuil1!$C37&lt;&gt;"",[3]Feuil1!$K37&lt;=[3]Feuil1!$C37,YEAR([3]Feuil1!$K37)&lt;=[3]Feuil2!$A$2,YEAR([3]Feuil1!$C37)&gt;=[3]Feuil2!$A$2),IF(YEAR([3]Feuil1!$K37)&lt;[3]Feuil2!$A$2,DATE([3]Feuil2!$A$2,9,1),IF(YEAR([3]Feuil1!$K37)&gt;[3]Feuil2!$A$2,"",IF(MONTH([3]Feuil1!$K37)=9,[3]Feuil1!$K37,IF(OR(AND(MONTH([3]Feuil1!$K37)&lt;9,MONTH([3]Feuil1!$C37)&gt;=9),YEAR([3]Feuil1!$C37)&gt;[3]Feuil2!$A$2),DATE([3]Feuil2!$A$2,9,1),"") ))),"")</f>
        <v/>
      </c>
      <c r="K37" s="13" t="str">
        <f>IF(AND([3]Feuil1!$K37&lt;&gt;"",[3]Feuil1!$C37&lt;&gt;"",[3]Feuil1!$K37&lt;=[3]Feuil1!$C37,YEAR([3]Feuil1!$K37)&lt;=[3]Feuil2!$A$2,YEAR([3]Feuil1!$C37)&gt;=[3]Feuil2!$A$2),IF(YEAR([3]Feuil1!$K37)&lt;[3]Feuil2!$A$2,DATE([3]Feuil2!$A$2,10,1),IF(YEAR([3]Feuil1!$K37)&gt;[3]Feuil2!$A$2,"",IF(MONTH([3]Feuil1!$K37)=10,[3]Feuil1!$K37,IF(OR(AND(MONTH([3]Feuil1!$K37)&lt;10,MONTH([3]Feuil1!$C37)&gt;=10),YEAR([3]Feuil1!$C37)&gt;[3]Feuil2!$A$2),DATE([3]Feuil2!$A$2,10,1),"") ))),"")</f>
        <v/>
      </c>
      <c r="L37" s="13" t="str">
        <f>IF(AND([3]Feuil1!$K37&lt;&gt;"",[3]Feuil1!$C37&lt;&gt;"",[3]Feuil1!$K37&lt;=[3]Feuil1!$C37,YEAR([3]Feuil1!$K37)&lt;=[3]Feuil2!$A$2,YEAR([3]Feuil1!$C37)&gt;=[3]Feuil2!$A$2),IF(YEAR([3]Feuil1!$K37)&lt;[3]Feuil2!$A$2,DATE([3]Feuil2!$A$2,11,1),IF(YEAR([3]Feuil1!$K37)&gt;[3]Feuil2!$A$2,"",IF(MONTH([3]Feuil1!$K37)=11,[3]Feuil1!$K37,IF(OR(AND(MONTH([3]Feuil1!$K37)&lt;11,MONTH([3]Feuil1!$C37)&gt;=11),YEAR([3]Feuil1!$C37)&gt;[3]Feuil2!$A$2),DATE([3]Feuil2!$A$2,11,1),"") ))),"")</f>
        <v/>
      </c>
      <c r="M37" s="14" t="str">
        <f>IF(AND([3]Feuil1!$K37&lt;&gt;"",[3]Feuil1!$C37&lt;&gt;"",[3]Feuil1!$K37&lt;=[3]Feuil1!$C37,YEAR([3]Feuil1!$K37)&lt;=[3]Feuil2!$A$2,YEAR([3]Feuil1!$C37)&gt;=[3]Feuil2!$A$2),IF(YEAR([3]Feuil1!$K37)&lt;[3]Feuil2!$A$2,DATE([3]Feuil2!$A$2,12,1),IF(YEAR([3]Feuil1!$K37)&gt;[3]Feuil2!$A$2,"",IF(MONTH([3]Feuil1!$K37)=12,[3]Feuil1!$K37,IF(OR(AND(MONTH([3]Feuil1!$K37)&lt;12,MONTH([3]Feuil1!$C37)&gt;=12),YEAR([3]Feuil1!$C37)&gt;[3]Feuil2!$A$2),DATE([3]Feuil2!$A$2,12,1),"") ))),"")</f>
        <v/>
      </c>
      <c r="N37" s="12" t="str">
        <f>IF(AND([3]Feuil1!$K37&lt;&gt;"",[3]Feuil1!$C37&lt;&gt;"",[3]Feuil1!$K37&lt;=[3]Feuil1!$C37,YEAR([3]Feuil1!$K37)&lt;=[3]Feuil2!$A$2,YEAR([3]Feuil1!$C37)&gt;=[3]Feuil2!$A$2),IF(YEAR([3]Feuil1!$C37)&gt;[3]Feuil2!$A$2,DATE([3]Feuil2!$A$2,1,31),IF(YEAR([3]Feuil1!$C37)&lt;[3]Feuil2!$A$2,"",IF(MONTH([3]Feuil1!$C37)=1,[3]Feuil1!$C37,IF(AND(MONTH([3]Feuil1!$C37)&gt;1,MONTH([3]Feuil1!$K37)&lt;=1),DATE([3]Feuil2!$A$2,1,31),"") ))),"")</f>
        <v/>
      </c>
      <c r="O37" s="13" t="str">
        <f>IF(AND([3]Feuil1!$K37&lt;&gt;"",[3]Feuil1!$C37&lt;&gt;"",[3]Feuil1!$K37&lt;=[3]Feuil1!$C37,YEAR([3]Feuil1!$K37)&lt;=[3]Feuil2!$A$2,YEAR([3]Feuil1!$C37)&gt;=[3]Feuil2!$A$2),IF(YEAR([3]Feuil1!$C37)&gt;[3]Feuil2!$A$2,IF((MOD([3]Feuil2!$A$2,4)&lt;&gt;0),DATE([3]Feuil2!$A$2,2,28),DATE([3]Feuil2!$A$2,2,29)),IF(YEAR([3]Feuil1!$C37)&lt;[3]Feuil2!$A$2,"",IF(MONTH([3]Feuil1!$C37)=2,[3]Feuil1!$C37,IF(AND(MONTH([3]Feuil1!$C37)&gt;2,MONTH([3]Feuil1!$K37)&lt;=2),IF((MOD([3]Feuil2!$A$2,4)&lt;&gt;0),DATE([3]Feuil2!$A$2,2,28),DATE([3]Feuil2!$A$2,2,29)),"") ))),"")</f>
        <v/>
      </c>
      <c r="P37" s="13" t="str">
        <f>IF(AND([3]Feuil1!$K37&lt;&gt;"",[3]Feuil1!$C37&lt;&gt;"",[3]Feuil1!$K37&lt;=[3]Feuil1!$C37,YEAR([3]Feuil1!$K37)&lt;=[3]Feuil2!$A$2,YEAR([3]Feuil1!$C37)&gt;=[3]Feuil2!$A$2),IF(YEAR([3]Feuil1!$C37)&gt;[3]Feuil2!$A$2,DATE([3]Feuil2!$A$2,3,31),IF(YEAR([3]Feuil1!$C37)&lt;[3]Feuil2!$A$2,"",IF(MONTH([3]Feuil1!$C37)=3,[3]Feuil1!$C37,IF(AND(MONTH([3]Feuil1!$C37)&gt;3,MONTH([3]Feuil1!$K37)&lt;=3),DATE([3]Feuil2!$A$2,3,31),"") ))),"")</f>
        <v/>
      </c>
      <c r="Q37" s="13" t="str">
        <f>IF(AND([3]Feuil1!$K37&lt;&gt;"",[3]Feuil1!$C37&lt;&gt;"",[3]Feuil1!$K37&lt;=[3]Feuil1!$C37,YEAR([3]Feuil1!$K37)&lt;=[3]Feuil2!$A$2,YEAR([3]Feuil1!$C37)&gt;=[3]Feuil2!$A$2),IF(YEAR([3]Feuil1!$C37)&gt;[3]Feuil2!$A$2,DATE([3]Feuil2!$A$2,4,30),IF(YEAR([3]Feuil1!$C37)&lt;[3]Feuil2!$A$2,"",IF(MONTH([3]Feuil1!$C37)=4,[3]Feuil1!$C37,IF(AND(MONTH([3]Feuil1!$C37)&gt;4,MONTH([3]Feuil1!$K37)&lt;=4),DATE([3]Feuil2!$A$2,4,30),"") ))),"")</f>
        <v/>
      </c>
      <c r="R37" s="13" t="str">
        <f>IF(AND([3]Feuil1!$K37&lt;&gt;"",[3]Feuil1!$C37&lt;&gt;"",[3]Feuil1!$K37&lt;=[3]Feuil1!$C37,YEAR([3]Feuil1!$K37)&lt;=[3]Feuil2!$A$2,YEAR([3]Feuil1!$C37)&gt;=[3]Feuil2!$A$2),IF(YEAR([3]Feuil1!$C37)&gt;[3]Feuil2!$A$2,DATE([3]Feuil2!$A$2,5,31),IF(YEAR([3]Feuil1!$C37)&lt;[3]Feuil2!$A$2,"",IF(MONTH([3]Feuil1!$C37)=5,[3]Feuil1!$C37,IF(AND(MONTH([3]Feuil1!$C37)&gt;5,MONTH([3]Feuil1!$K37)&lt;=5),DATE([3]Feuil2!$A$2,5,31),"") ))),"")</f>
        <v/>
      </c>
      <c r="S37" s="13" t="str">
        <f>IF(AND([3]Feuil1!$K37&lt;&gt;"",[3]Feuil1!$C37&lt;&gt;"",[3]Feuil1!$K37&lt;=[3]Feuil1!$C37,YEAR([3]Feuil1!$K37)&lt;=[3]Feuil2!$A$2,YEAR([3]Feuil1!$C37)&gt;=[3]Feuil2!$A$2),IF(YEAR([3]Feuil1!$C37)&gt;[3]Feuil2!$A$2,DATE([3]Feuil2!$A$2,6,30),IF(YEAR([3]Feuil1!$C37)&lt;[3]Feuil2!$A$2,"",IF(MONTH([3]Feuil1!$C37)=6,[3]Feuil1!$C37,IF(AND(MONTH([3]Feuil1!$C37)&gt;6,MONTH([3]Feuil1!$K37)&lt;=6),DATE([3]Feuil2!$A$2,6,30),"") ))),"")</f>
        <v/>
      </c>
      <c r="T37" s="13" t="str">
        <f>IF(AND([3]Feuil1!$K37&lt;&gt;"",[3]Feuil1!$C37&lt;&gt;"",[3]Feuil1!$K37&lt;=[3]Feuil1!$C37,YEAR([3]Feuil1!$K37)&lt;=[3]Feuil2!$A$2,YEAR([3]Feuil1!$C37)&gt;=[3]Feuil2!$A$2),IF(YEAR([3]Feuil1!$C37)&gt;[3]Feuil2!$A$2,DATE([3]Feuil2!$A$2,7,31),IF(YEAR([3]Feuil1!$C37)&lt;[3]Feuil2!$A$2,"",IF(MONTH([3]Feuil1!$C37)=7,[3]Feuil1!$C37,IF(AND(MONTH([3]Feuil1!$C37)&gt;7,MONTH([3]Feuil1!$K37)&lt;=7),DATE([3]Feuil2!$A$2,7,31),"") ))),"")</f>
        <v/>
      </c>
      <c r="U37" s="13" t="str">
        <f>IF(AND([3]Feuil1!$K37&lt;&gt;"",[3]Feuil1!$C37&lt;&gt;"",[3]Feuil1!$K37&lt;=[3]Feuil1!$C37,YEAR([3]Feuil1!$K37)&lt;=[3]Feuil2!$A$2,YEAR([3]Feuil1!$C37)&gt;=[3]Feuil2!$A$2),IF(YEAR([3]Feuil1!$C37)&gt;[3]Feuil2!$A$2,DATE([3]Feuil2!$A$2,8,31),IF(YEAR([3]Feuil1!$C37)&lt;[3]Feuil2!$A$2,"",IF(MONTH([3]Feuil1!$C37)=8,[3]Feuil1!$C37,IF(AND(MONTH([3]Feuil1!$C37)&gt;8,MONTH([3]Feuil1!$K37)&lt;=8),DATE([3]Feuil2!$A$2,8,31),"") ))),"")</f>
        <v/>
      </c>
      <c r="V37" s="13" t="str">
        <f>IF(AND([3]Feuil1!$K37&lt;&gt;"",[3]Feuil1!$C37&lt;&gt;"",[3]Feuil1!$K37&lt;=[3]Feuil1!$C37,YEAR([3]Feuil1!$K37)&lt;=[3]Feuil2!$A$2,YEAR([3]Feuil1!$C37)&gt;=[3]Feuil2!$A$2),IF(YEAR([3]Feuil1!$C37)&gt;[3]Feuil2!$A$2,DATE([3]Feuil2!$A$2,9,30),IF(YEAR([3]Feuil1!$C37)&lt;[3]Feuil2!$A$2,"",IF(MONTH([3]Feuil1!$C37)=9,[3]Feuil1!$C37,IF(AND(MONTH([3]Feuil1!$C37)&gt;9,MONTH([3]Feuil1!$K37)&lt;=9),DATE([3]Feuil2!$A$2,9,30),"") ))),"")</f>
        <v/>
      </c>
      <c r="W37" s="13" t="str">
        <f>IF(AND([3]Feuil1!$K37&lt;&gt;"",[3]Feuil1!$C37&lt;&gt;"",[3]Feuil1!$K37&lt;=[3]Feuil1!$C37,YEAR([3]Feuil1!$K37)&lt;=[3]Feuil2!$A$2,YEAR([3]Feuil1!$C37)&gt;=[3]Feuil2!$A$2),IF(YEAR([3]Feuil1!$C37)&gt;[3]Feuil2!$A$2,DATE([3]Feuil2!$A$2,10,31),IF(YEAR([3]Feuil1!$C37)&lt;[3]Feuil2!$A$2,"",IF(MONTH([3]Feuil1!$C37)=10,[3]Feuil1!$C37,IF(AND(MONTH([3]Feuil1!$C37)&gt;10,MONTH([3]Feuil1!$K37)&lt;=10),DATE([3]Feuil2!$A$2,10,31),"") ))),"")</f>
        <v/>
      </c>
      <c r="X37" s="13" t="str">
        <f>IF(AND([3]Feuil1!$K37&lt;&gt;"",[3]Feuil1!$C37&lt;&gt;"",[3]Feuil1!$K37&lt;=[3]Feuil1!$C37,YEAR([3]Feuil1!$K37)&lt;=[3]Feuil2!$A$2,YEAR([3]Feuil1!$C37)&gt;=[3]Feuil2!$A$2),IF(YEAR([3]Feuil1!$C37)&gt;[3]Feuil2!$A$2,DATE([3]Feuil2!$A$2,11,30),IF(YEAR([3]Feuil1!$C37)&lt;[3]Feuil2!$A$2,"",IF(MONTH([3]Feuil1!$C37)=11,[3]Feuil1!$C37,IF(AND(MONTH([3]Feuil1!$C37)&gt;11,MONTH([3]Feuil1!$K37)&lt;=11),DATE([3]Feuil2!$A$2,11,30),"") ))),"")</f>
        <v/>
      </c>
      <c r="Y37" s="14" t="str">
        <f>IF(AND([3]Feuil1!$K37&lt;&gt;"",[3]Feuil1!$C37&lt;&gt;"",[3]Feuil1!$K37&lt;=[3]Feuil1!$C37,YEAR([3]Feuil1!$K37)&lt;=[3]Feuil2!$A$2,YEAR([3]Feuil1!$C37)&gt;=[3]Feuil2!$A$2),IF(YEAR([3]Feuil1!$C37)&gt;[3]Feuil2!$A$2,DATE([3]Feuil2!$A$2,12,31),IF(YEAR([3]Feuil1!$C37)&lt;[3]Feuil2!$A$2,"",IF(MONTH([3]Feuil1!$C37)=12,[3]Feuil1!$C37,IF(AND(MONTH([3]Feuil1!$C37)&gt;12,MONTH([3]Feuil1!$K37)&lt;=12),DATE([3]Feuil2!$A$2,12,31),"") ))),"")</f>
        <v/>
      </c>
    </row>
    <row r="38" spans="1:25" ht="15" x14ac:dyDescent="0.2">
      <c r="A38" s="11">
        <f>[3]Feuil1!E38</f>
        <v>0</v>
      </c>
      <c r="B38" s="12" t="str">
        <f>IF(AND([3]Feuil1!$K38&lt;&gt;"",[3]Feuil1!$C38&lt;&gt;"",[3]Feuil1!$K38&lt;=[3]Feuil1!$C38,YEAR([3]Feuil1!$K38)&lt;=[3]Feuil2!$A$2,YEAR([3]Feuil1!$C38)&gt;=[3]Feuil2!$A$2),IF(YEAR([3]Feuil1!$K38)&lt;[3]Feuil2!$A$2,DATE([3]Feuil2!$A$2,1,1),IF(YEAR([3]Feuil1!$K38)&gt;[3]Feuil2!$A$2,"",IF(MONTH([3]Feuil1!$K38)=1,[3]Feuil1!$K38,IF(OR(AND(
      MONTH([3]Feuil1!$K38)&lt;1,
      MONTH([3]Feuil1!$C38)&gt;=1
     ),YEAR([3]Feuil1!$C38)&gt;[3]Feuil2!$A$2),DATE([3]Feuil2!$A$2,1,1),"") ))),"")</f>
        <v/>
      </c>
      <c r="C38" s="13" t="str">
        <f>IF(AND([3]Feuil1!$K38&lt;&gt;"",[3]Feuil1!$C38&lt;&gt;"",[3]Feuil1!$K38&lt;=[3]Feuil1!$C38,YEAR([3]Feuil1!$K38)&lt;=[3]Feuil2!$A$2,YEAR([3]Feuil1!$C38)&gt;=[3]Feuil2!$A$2),IF(YEAR([3]Feuil1!$K38)&lt;[3]Feuil2!$A$2,DATE([3]Feuil2!$A$2,2,1),IF(YEAR([3]Feuil1!$K38)&gt;[3]Feuil2!$A$2,"",IF(MONTH([3]Feuil1!$K38)=2,[3]Feuil1!$K38,IF(OR(AND(MONTH([3]Feuil1!$K38)&lt;2,MONTH([3]Feuil1!$C38)&gt;=2),YEAR([3]Feuil1!$C38)&gt;[3]Feuil2!$A$2),DATE([3]Feuil2!$A$2,2,1),"") ))),"")</f>
        <v/>
      </c>
      <c r="D38" s="13" t="str">
        <f>IF(AND([3]Feuil1!$K38&lt;&gt;"",[3]Feuil1!$C38&lt;&gt;"",[3]Feuil1!$K38&lt;=[3]Feuil1!$C38,YEAR([3]Feuil1!$K38)&lt;=[3]Feuil2!$A$2,YEAR([3]Feuil1!$C38)&gt;=[3]Feuil2!$A$2),IF(YEAR([3]Feuil1!$K38)&lt;[3]Feuil2!$A$2,DATE([3]Feuil2!$A$2,3,1),IF(YEAR([3]Feuil1!$K38)&gt;[3]Feuil2!$A$2,"",IF(MONTH([3]Feuil1!$K38)=3,[3]Feuil1!$K38,IF(OR(AND(MONTH([3]Feuil1!$K38)&lt;3,MONTH([3]Feuil1!$C38)&gt;=3),YEAR([3]Feuil1!$C38)&gt;[3]Feuil2!$A$2),DATE([3]Feuil2!$A$2,3,1),"") ))),"")</f>
        <v/>
      </c>
      <c r="E38" s="13" t="str">
        <f>IF(AND([3]Feuil1!$K38&lt;&gt;"",[3]Feuil1!$C38&lt;&gt;"",[3]Feuil1!$K38&lt;=[3]Feuil1!$C38,YEAR([3]Feuil1!$K38)&lt;=[3]Feuil2!$A$2,YEAR([3]Feuil1!$C38)&gt;=[3]Feuil2!$A$2),IF(YEAR([3]Feuil1!$K38)&lt;[3]Feuil2!$A$2,DATE([3]Feuil2!$A$2,4,1),IF(YEAR([3]Feuil1!$K38)&gt;[3]Feuil2!$A$2,"",IF(MONTH([3]Feuil1!$K38)=4,[3]Feuil1!$K38,IF(OR(AND(MONTH([3]Feuil1!$K38)&lt;4,MONTH([3]Feuil1!$C38)&gt;=4),YEAR([3]Feuil1!$C38)&gt;[3]Feuil2!$A$2),DATE([3]Feuil2!$A$2,4,1),"") ))),"")</f>
        <v/>
      </c>
      <c r="F38" s="13" t="str">
        <f>IF(AND([3]Feuil1!$K38&lt;&gt;"",[3]Feuil1!$C38&lt;&gt;"",[3]Feuil1!$K38&lt;=[3]Feuil1!$C38,YEAR([3]Feuil1!$K38)&lt;=[3]Feuil2!$A$2,YEAR([3]Feuil1!$C38)&gt;=[3]Feuil2!$A$2),IF(YEAR([3]Feuil1!$K38)&lt;[3]Feuil2!$A$2,DATE([3]Feuil2!$A$2,5,1),IF(YEAR([3]Feuil1!$K38)&gt;[3]Feuil2!$A$2,"",IF(MONTH([3]Feuil1!$K38)=5,[3]Feuil1!$K38,IF(OR(AND(MONTH([3]Feuil1!$K38)&lt;5,MONTH([3]Feuil1!$C38)&gt;=5),YEAR([3]Feuil1!$C38)&gt;[3]Feuil2!$A$2),DATE([3]Feuil2!$A$2,5,1),"") ))),"")</f>
        <v/>
      </c>
      <c r="G38" s="13" t="str">
        <f>IF(AND([3]Feuil1!$K38&lt;&gt;"",[3]Feuil1!$C38&lt;&gt;"",[3]Feuil1!$K38&lt;=[3]Feuil1!$C38,YEAR([3]Feuil1!$K38)&lt;=[3]Feuil2!$A$2,YEAR([3]Feuil1!$C38)&gt;=[3]Feuil2!$A$2),IF(YEAR([3]Feuil1!$K38)&lt;[3]Feuil2!$A$2,DATE([3]Feuil2!$A$2,6,1),IF(YEAR([3]Feuil1!$K38)&gt;[3]Feuil2!$A$2,"",IF(MONTH([3]Feuil1!$K38)=6,[3]Feuil1!$K38,IF(OR(AND(MONTH([3]Feuil1!$K38)&lt;6,MONTH([3]Feuil1!$C38)&gt;=6),YEAR([3]Feuil1!$C38)&gt;[3]Feuil2!$A$2),DATE([3]Feuil2!$A$2,6,1),"") ))),"")</f>
        <v/>
      </c>
      <c r="H38" s="13" t="str">
        <f>IF(AND([3]Feuil1!$K38&lt;&gt;"",[3]Feuil1!$C38&lt;&gt;"",[3]Feuil1!$K38&lt;=[3]Feuil1!$C38,YEAR([3]Feuil1!$K38)&lt;=[3]Feuil2!$A$2,YEAR([3]Feuil1!$C38)&gt;=[3]Feuil2!$A$2),IF(YEAR([3]Feuil1!$K38)&lt;[3]Feuil2!$A$2,DATE([3]Feuil2!$A$2,7,1),IF(YEAR([3]Feuil1!$K38)&gt;[3]Feuil2!$A$2,"",IF(MONTH([3]Feuil1!$K38)=7,[3]Feuil1!$K38,IF(OR(AND(MONTH([3]Feuil1!$K38)&lt;7,MONTH([3]Feuil1!$C38)&gt;=7),YEAR([3]Feuil1!$C38)&gt;[3]Feuil2!$A$2),DATE([3]Feuil2!$A$2,7,1),"") ))),"")</f>
        <v/>
      </c>
      <c r="I38" s="13" t="str">
        <f>IF(AND([3]Feuil1!$K38&lt;&gt;"",[3]Feuil1!$C38&lt;&gt;"",[3]Feuil1!$K38&lt;=[3]Feuil1!$C38,YEAR([3]Feuil1!$K38)&lt;=[3]Feuil2!$A$2,YEAR([3]Feuil1!$C38)&gt;=[3]Feuil2!$A$2),IF(YEAR([3]Feuil1!$K38)&lt;[3]Feuil2!$A$2,DATE([3]Feuil2!$A$2,8,1),IF(YEAR([3]Feuil1!$K38)&gt;[3]Feuil2!$A$2,"",IF(MONTH([3]Feuil1!$K38)=8,[3]Feuil1!$K38,IF(OR(AND(MONTH([3]Feuil1!$K38)&lt;8,MONTH([3]Feuil1!$C38)&gt;=8),YEAR([3]Feuil1!$C38)&gt;[3]Feuil2!$A$2),DATE([3]Feuil2!$A$2,8,1),"") ))),"")</f>
        <v/>
      </c>
      <c r="J38" s="13" t="str">
        <f>IF(AND([3]Feuil1!$K38&lt;&gt;"",[3]Feuil1!$C38&lt;&gt;"",[3]Feuil1!$K38&lt;=[3]Feuil1!$C38,YEAR([3]Feuil1!$K38)&lt;=[3]Feuil2!$A$2,YEAR([3]Feuil1!$C38)&gt;=[3]Feuil2!$A$2),IF(YEAR([3]Feuil1!$K38)&lt;[3]Feuil2!$A$2,DATE([3]Feuil2!$A$2,9,1),IF(YEAR([3]Feuil1!$K38)&gt;[3]Feuil2!$A$2,"",IF(MONTH([3]Feuil1!$K38)=9,[3]Feuil1!$K38,IF(OR(AND(MONTH([3]Feuil1!$K38)&lt;9,MONTH([3]Feuil1!$C38)&gt;=9),YEAR([3]Feuil1!$C38)&gt;[3]Feuil2!$A$2),DATE([3]Feuil2!$A$2,9,1),"") ))),"")</f>
        <v/>
      </c>
      <c r="K38" s="13" t="str">
        <f>IF(AND([3]Feuil1!$K38&lt;&gt;"",[3]Feuil1!$C38&lt;&gt;"",[3]Feuil1!$K38&lt;=[3]Feuil1!$C38,YEAR([3]Feuil1!$K38)&lt;=[3]Feuil2!$A$2,YEAR([3]Feuil1!$C38)&gt;=[3]Feuil2!$A$2),IF(YEAR([3]Feuil1!$K38)&lt;[3]Feuil2!$A$2,DATE([3]Feuil2!$A$2,10,1),IF(YEAR([3]Feuil1!$K38)&gt;[3]Feuil2!$A$2,"",IF(MONTH([3]Feuil1!$K38)=10,[3]Feuil1!$K38,IF(OR(AND(MONTH([3]Feuil1!$K38)&lt;10,MONTH([3]Feuil1!$C38)&gt;=10),YEAR([3]Feuil1!$C38)&gt;[3]Feuil2!$A$2),DATE([3]Feuil2!$A$2,10,1),"") ))),"")</f>
        <v/>
      </c>
      <c r="L38" s="13" t="str">
        <f>IF(AND([3]Feuil1!$K38&lt;&gt;"",[3]Feuil1!$C38&lt;&gt;"",[3]Feuil1!$K38&lt;=[3]Feuil1!$C38,YEAR([3]Feuil1!$K38)&lt;=[3]Feuil2!$A$2,YEAR([3]Feuil1!$C38)&gt;=[3]Feuil2!$A$2),IF(YEAR([3]Feuil1!$K38)&lt;[3]Feuil2!$A$2,DATE([3]Feuil2!$A$2,11,1),IF(YEAR([3]Feuil1!$K38)&gt;[3]Feuil2!$A$2,"",IF(MONTH([3]Feuil1!$K38)=11,[3]Feuil1!$K38,IF(OR(AND(MONTH([3]Feuil1!$K38)&lt;11,MONTH([3]Feuil1!$C38)&gt;=11),YEAR([3]Feuil1!$C38)&gt;[3]Feuil2!$A$2),DATE([3]Feuil2!$A$2,11,1),"") ))),"")</f>
        <v/>
      </c>
      <c r="M38" s="14" t="str">
        <f>IF(AND([3]Feuil1!$K38&lt;&gt;"",[3]Feuil1!$C38&lt;&gt;"",[3]Feuil1!$K38&lt;=[3]Feuil1!$C38,YEAR([3]Feuil1!$K38)&lt;=[3]Feuil2!$A$2,YEAR([3]Feuil1!$C38)&gt;=[3]Feuil2!$A$2),IF(YEAR([3]Feuil1!$K38)&lt;[3]Feuil2!$A$2,DATE([3]Feuil2!$A$2,12,1),IF(YEAR([3]Feuil1!$K38)&gt;[3]Feuil2!$A$2,"",IF(MONTH([3]Feuil1!$K38)=12,[3]Feuil1!$K38,IF(OR(AND(MONTH([3]Feuil1!$K38)&lt;12,MONTH([3]Feuil1!$C38)&gt;=12),YEAR([3]Feuil1!$C38)&gt;[3]Feuil2!$A$2),DATE([3]Feuil2!$A$2,12,1),"") ))),"")</f>
        <v/>
      </c>
      <c r="N38" s="12" t="str">
        <f>IF(AND([3]Feuil1!$K38&lt;&gt;"",[3]Feuil1!$C38&lt;&gt;"",[3]Feuil1!$K38&lt;=[3]Feuil1!$C38,YEAR([3]Feuil1!$K38)&lt;=[3]Feuil2!$A$2,YEAR([3]Feuil1!$C38)&gt;=[3]Feuil2!$A$2),IF(YEAR([3]Feuil1!$C38)&gt;[3]Feuil2!$A$2,DATE([3]Feuil2!$A$2,1,31),IF(YEAR([3]Feuil1!$C38)&lt;[3]Feuil2!$A$2,"",IF(MONTH([3]Feuil1!$C38)=1,[3]Feuil1!$C38,IF(AND(MONTH([3]Feuil1!$C38)&gt;1,MONTH([3]Feuil1!$K38)&lt;=1),DATE([3]Feuil2!$A$2,1,31),"") ))),"")</f>
        <v/>
      </c>
      <c r="O38" s="13" t="str">
        <f>IF(AND([3]Feuil1!$K38&lt;&gt;"",[3]Feuil1!$C38&lt;&gt;"",[3]Feuil1!$K38&lt;=[3]Feuil1!$C38,YEAR([3]Feuil1!$K38)&lt;=[3]Feuil2!$A$2,YEAR([3]Feuil1!$C38)&gt;=[3]Feuil2!$A$2),IF(YEAR([3]Feuil1!$C38)&gt;[3]Feuil2!$A$2,IF((MOD([3]Feuil2!$A$2,4)&lt;&gt;0),DATE([3]Feuil2!$A$2,2,28),DATE([3]Feuil2!$A$2,2,29)),IF(YEAR([3]Feuil1!$C38)&lt;[3]Feuil2!$A$2,"",IF(MONTH([3]Feuil1!$C38)=2,[3]Feuil1!$C38,IF(AND(MONTH([3]Feuil1!$C38)&gt;2,MONTH([3]Feuil1!$K38)&lt;=2),IF((MOD([3]Feuil2!$A$2,4)&lt;&gt;0),DATE([3]Feuil2!$A$2,2,28),DATE([3]Feuil2!$A$2,2,29)),"") ))),"")</f>
        <v/>
      </c>
      <c r="P38" s="13" t="str">
        <f>IF(AND([3]Feuil1!$K38&lt;&gt;"",[3]Feuil1!$C38&lt;&gt;"",[3]Feuil1!$K38&lt;=[3]Feuil1!$C38,YEAR([3]Feuil1!$K38)&lt;=[3]Feuil2!$A$2,YEAR([3]Feuil1!$C38)&gt;=[3]Feuil2!$A$2),IF(YEAR([3]Feuil1!$C38)&gt;[3]Feuil2!$A$2,DATE([3]Feuil2!$A$2,3,31),IF(YEAR([3]Feuil1!$C38)&lt;[3]Feuil2!$A$2,"",IF(MONTH([3]Feuil1!$C38)=3,[3]Feuil1!$C38,IF(AND(MONTH([3]Feuil1!$C38)&gt;3,MONTH([3]Feuil1!$K38)&lt;=3),DATE([3]Feuil2!$A$2,3,31),"") ))),"")</f>
        <v/>
      </c>
      <c r="Q38" s="13" t="str">
        <f>IF(AND([3]Feuil1!$K38&lt;&gt;"",[3]Feuil1!$C38&lt;&gt;"",[3]Feuil1!$K38&lt;=[3]Feuil1!$C38,YEAR([3]Feuil1!$K38)&lt;=[3]Feuil2!$A$2,YEAR([3]Feuil1!$C38)&gt;=[3]Feuil2!$A$2),IF(YEAR([3]Feuil1!$C38)&gt;[3]Feuil2!$A$2,DATE([3]Feuil2!$A$2,4,30),IF(YEAR([3]Feuil1!$C38)&lt;[3]Feuil2!$A$2,"",IF(MONTH([3]Feuil1!$C38)=4,[3]Feuil1!$C38,IF(AND(MONTH([3]Feuil1!$C38)&gt;4,MONTH([3]Feuil1!$K38)&lt;=4),DATE([3]Feuil2!$A$2,4,30),"") ))),"")</f>
        <v/>
      </c>
      <c r="R38" s="13" t="str">
        <f>IF(AND([3]Feuil1!$K38&lt;&gt;"",[3]Feuil1!$C38&lt;&gt;"",[3]Feuil1!$K38&lt;=[3]Feuil1!$C38,YEAR([3]Feuil1!$K38)&lt;=[3]Feuil2!$A$2,YEAR([3]Feuil1!$C38)&gt;=[3]Feuil2!$A$2),IF(YEAR([3]Feuil1!$C38)&gt;[3]Feuil2!$A$2,DATE([3]Feuil2!$A$2,5,31),IF(YEAR([3]Feuil1!$C38)&lt;[3]Feuil2!$A$2,"",IF(MONTH([3]Feuil1!$C38)=5,[3]Feuil1!$C38,IF(AND(MONTH([3]Feuil1!$C38)&gt;5,MONTH([3]Feuil1!$K38)&lt;=5),DATE([3]Feuil2!$A$2,5,31),"") ))),"")</f>
        <v/>
      </c>
      <c r="S38" s="13" t="str">
        <f>IF(AND([3]Feuil1!$K38&lt;&gt;"",[3]Feuil1!$C38&lt;&gt;"",[3]Feuil1!$K38&lt;=[3]Feuil1!$C38,YEAR([3]Feuil1!$K38)&lt;=[3]Feuil2!$A$2,YEAR([3]Feuil1!$C38)&gt;=[3]Feuil2!$A$2),IF(YEAR([3]Feuil1!$C38)&gt;[3]Feuil2!$A$2,DATE([3]Feuil2!$A$2,6,30),IF(YEAR([3]Feuil1!$C38)&lt;[3]Feuil2!$A$2,"",IF(MONTH([3]Feuil1!$C38)=6,[3]Feuil1!$C38,IF(AND(MONTH([3]Feuil1!$C38)&gt;6,MONTH([3]Feuil1!$K38)&lt;=6),DATE([3]Feuil2!$A$2,6,30),"") ))),"")</f>
        <v/>
      </c>
      <c r="T38" s="13" t="str">
        <f>IF(AND([3]Feuil1!$K38&lt;&gt;"",[3]Feuil1!$C38&lt;&gt;"",[3]Feuil1!$K38&lt;=[3]Feuil1!$C38,YEAR([3]Feuil1!$K38)&lt;=[3]Feuil2!$A$2,YEAR([3]Feuil1!$C38)&gt;=[3]Feuil2!$A$2),IF(YEAR([3]Feuil1!$C38)&gt;[3]Feuil2!$A$2,DATE([3]Feuil2!$A$2,7,31),IF(YEAR([3]Feuil1!$C38)&lt;[3]Feuil2!$A$2,"",IF(MONTH([3]Feuil1!$C38)=7,[3]Feuil1!$C38,IF(AND(MONTH([3]Feuil1!$C38)&gt;7,MONTH([3]Feuil1!$K38)&lt;=7),DATE([3]Feuil2!$A$2,7,31),"") ))),"")</f>
        <v/>
      </c>
      <c r="U38" s="13" t="str">
        <f>IF(AND([3]Feuil1!$K38&lt;&gt;"",[3]Feuil1!$C38&lt;&gt;"",[3]Feuil1!$K38&lt;=[3]Feuil1!$C38,YEAR([3]Feuil1!$K38)&lt;=[3]Feuil2!$A$2,YEAR([3]Feuil1!$C38)&gt;=[3]Feuil2!$A$2),IF(YEAR([3]Feuil1!$C38)&gt;[3]Feuil2!$A$2,DATE([3]Feuil2!$A$2,8,31),IF(YEAR([3]Feuil1!$C38)&lt;[3]Feuil2!$A$2,"",IF(MONTH([3]Feuil1!$C38)=8,[3]Feuil1!$C38,IF(AND(MONTH([3]Feuil1!$C38)&gt;8,MONTH([3]Feuil1!$K38)&lt;=8),DATE([3]Feuil2!$A$2,8,31),"") ))),"")</f>
        <v/>
      </c>
      <c r="V38" s="13" t="str">
        <f>IF(AND([3]Feuil1!$K38&lt;&gt;"",[3]Feuil1!$C38&lt;&gt;"",[3]Feuil1!$K38&lt;=[3]Feuil1!$C38,YEAR([3]Feuil1!$K38)&lt;=[3]Feuil2!$A$2,YEAR([3]Feuil1!$C38)&gt;=[3]Feuil2!$A$2),IF(YEAR([3]Feuil1!$C38)&gt;[3]Feuil2!$A$2,DATE([3]Feuil2!$A$2,9,30),IF(YEAR([3]Feuil1!$C38)&lt;[3]Feuil2!$A$2,"",IF(MONTH([3]Feuil1!$C38)=9,[3]Feuil1!$C38,IF(AND(MONTH([3]Feuil1!$C38)&gt;9,MONTH([3]Feuil1!$K38)&lt;=9),DATE([3]Feuil2!$A$2,9,30),"") ))),"")</f>
        <v/>
      </c>
      <c r="W38" s="13" t="str">
        <f>IF(AND([3]Feuil1!$K38&lt;&gt;"",[3]Feuil1!$C38&lt;&gt;"",[3]Feuil1!$K38&lt;=[3]Feuil1!$C38,YEAR([3]Feuil1!$K38)&lt;=[3]Feuil2!$A$2,YEAR([3]Feuil1!$C38)&gt;=[3]Feuil2!$A$2),IF(YEAR([3]Feuil1!$C38)&gt;[3]Feuil2!$A$2,DATE([3]Feuil2!$A$2,10,31),IF(YEAR([3]Feuil1!$C38)&lt;[3]Feuil2!$A$2,"",IF(MONTH([3]Feuil1!$C38)=10,[3]Feuil1!$C38,IF(AND(MONTH([3]Feuil1!$C38)&gt;10,MONTH([3]Feuil1!$K38)&lt;=10),DATE([3]Feuil2!$A$2,10,31),"") ))),"")</f>
        <v/>
      </c>
      <c r="X38" s="13" t="str">
        <f>IF(AND([3]Feuil1!$K38&lt;&gt;"",[3]Feuil1!$C38&lt;&gt;"",[3]Feuil1!$K38&lt;=[3]Feuil1!$C38,YEAR([3]Feuil1!$K38)&lt;=[3]Feuil2!$A$2,YEAR([3]Feuil1!$C38)&gt;=[3]Feuil2!$A$2),IF(YEAR([3]Feuil1!$C38)&gt;[3]Feuil2!$A$2,DATE([3]Feuil2!$A$2,11,30),IF(YEAR([3]Feuil1!$C38)&lt;[3]Feuil2!$A$2,"",IF(MONTH([3]Feuil1!$C38)=11,[3]Feuil1!$C38,IF(AND(MONTH([3]Feuil1!$C38)&gt;11,MONTH([3]Feuil1!$K38)&lt;=11),DATE([3]Feuil2!$A$2,11,30),"") ))),"")</f>
        <v/>
      </c>
      <c r="Y38" s="14" t="str">
        <f>IF(AND([3]Feuil1!$K38&lt;&gt;"",[3]Feuil1!$C38&lt;&gt;"",[3]Feuil1!$K38&lt;=[3]Feuil1!$C38,YEAR([3]Feuil1!$K38)&lt;=[3]Feuil2!$A$2,YEAR([3]Feuil1!$C38)&gt;=[3]Feuil2!$A$2),IF(YEAR([3]Feuil1!$C38)&gt;[3]Feuil2!$A$2,DATE([3]Feuil2!$A$2,12,31),IF(YEAR([3]Feuil1!$C38)&lt;[3]Feuil2!$A$2,"",IF(MONTH([3]Feuil1!$C38)=12,[3]Feuil1!$C38,IF(AND(MONTH([3]Feuil1!$C38)&gt;12,MONTH([3]Feuil1!$K38)&lt;=12),DATE([3]Feuil2!$A$2,12,31),"") ))),"")</f>
        <v/>
      </c>
    </row>
    <row r="39" spans="1:25" ht="15" x14ac:dyDescent="0.2">
      <c r="A39" s="11">
        <f>[3]Feuil1!E39</f>
        <v>0</v>
      </c>
      <c r="B39" s="12" t="str">
        <f>IF(AND([3]Feuil1!$K39&lt;&gt;"",[3]Feuil1!$C39&lt;&gt;"",[3]Feuil1!$K39&lt;=[3]Feuil1!$C39,YEAR([3]Feuil1!$K39)&lt;=[3]Feuil2!$A$2,YEAR([3]Feuil1!$C39)&gt;=[3]Feuil2!$A$2),IF(YEAR([3]Feuil1!$K39)&lt;[3]Feuil2!$A$2,DATE([3]Feuil2!$A$2,1,1),IF(YEAR([3]Feuil1!$K39)&gt;[3]Feuil2!$A$2,"",IF(MONTH([3]Feuil1!$K39)=1,[3]Feuil1!$K39,IF(OR(AND(
      MONTH([3]Feuil1!$K39)&lt;1,
      MONTH([3]Feuil1!$C39)&gt;=1
     ),YEAR([3]Feuil1!$C39)&gt;[3]Feuil2!$A$2),DATE([3]Feuil2!$A$2,1,1),"") ))),"")</f>
        <v/>
      </c>
      <c r="C39" s="13" t="str">
        <f>IF(AND([3]Feuil1!$K39&lt;&gt;"",[3]Feuil1!$C39&lt;&gt;"",[3]Feuil1!$K39&lt;=[3]Feuil1!$C39,YEAR([3]Feuil1!$K39)&lt;=[3]Feuil2!$A$2,YEAR([3]Feuil1!$C39)&gt;=[3]Feuil2!$A$2),IF(YEAR([3]Feuil1!$K39)&lt;[3]Feuil2!$A$2,DATE([3]Feuil2!$A$2,2,1),IF(YEAR([3]Feuil1!$K39)&gt;[3]Feuil2!$A$2,"",IF(MONTH([3]Feuil1!$K39)=2,[3]Feuil1!$K39,IF(OR(AND(MONTH([3]Feuil1!$K39)&lt;2,MONTH([3]Feuil1!$C39)&gt;=2),YEAR([3]Feuil1!$C39)&gt;[3]Feuil2!$A$2),DATE([3]Feuil2!$A$2,2,1),"") ))),"")</f>
        <v/>
      </c>
      <c r="D39" s="13" t="str">
        <f>IF(AND([3]Feuil1!$K39&lt;&gt;"",[3]Feuil1!$C39&lt;&gt;"",[3]Feuil1!$K39&lt;=[3]Feuil1!$C39,YEAR([3]Feuil1!$K39)&lt;=[3]Feuil2!$A$2,YEAR([3]Feuil1!$C39)&gt;=[3]Feuil2!$A$2),IF(YEAR([3]Feuil1!$K39)&lt;[3]Feuil2!$A$2,DATE([3]Feuil2!$A$2,3,1),IF(YEAR([3]Feuil1!$K39)&gt;[3]Feuil2!$A$2,"",IF(MONTH([3]Feuil1!$K39)=3,[3]Feuil1!$K39,IF(OR(AND(MONTH([3]Feuil1!$K39)&lt;3,MONTH([3]Feuil1!$C39)&gt;=3),YEAR([3]Feuil1!$C39)&gt;[3]Feuil2!$A$2),DATE([3]Feuil2!$A$2,3,1),"") ))),"")</f>
        <v/>
      </c>
      <c r="E39" s="13" t="str">
        <f>IF(AND([3]Feuil1!$K39&lt;&gt;"",[3]Feuil1!$C39&lt;&gt;"",[3]Feuil1!$K39&lt;=[3]Feuil1!$C39,YEAR([3]Feuil1!$K39)&lt;=[3]Feuil2!$A$2,YEAR([3]Feuil1!$C39)&gt;=[3]Feuil2!$A$2),IF(YEAR([3]Feuil1!$K39)&lt;[3]Feuil2!$A$2,DATE([3]Feuil2!$A$2,4,1),IF(YEAR([3]Feuil1!$K39)&gt;[3]Feuil2!$A$2,"",IF(MONTH([3]Feuil1!$K39)=4,[3]Feuil1!$K39,IF(OR(AND(MONTH([3]Feuil1!$K39)&lt;4,MONTH([3]Feuil1!$C39)&gt;=4),YEAR([3]Feuil1!$C39)&gt;[3]Feuil2!$A$2),DATE([3]Feuil2!$A$2,4,1),"") ))),"")</f>
        <v/>
      </c>
      <c r="F39" s="13" t="str">
        <f>IF(AND([3]Feuil1!$K39&lt;&gt;"",[3]Feuil1!$C39&lt;&gt;"",[3]Feuil1!$K39&lt;=[3]Feuil1!$C39,YEAR([3]Feuil1!$K39)&lt;=[3]Feuil2!$A$2,YEAR([3]Feuil1!$C39)&gt;=[3]Feuil2!$A$2),IF(YEAR([3]Feuil1!$K39)&lt;[3]Feuil2!$A$2,DATE([3]Feuil2!$A$2,5,1),IF(YEAR([3]Feuil1!$K39)&gt;[3]Feuil2!$A$2,"",IF(MONTH([3]Feuil1!$K39)=5,[3]Feuil1!$K39,IF(OR(AND(MONTH([3]Feuil1!$K39)&lt;5,MONTH([3]Feuil1!$C39)&gt;=5),YEAR([3]Feuil1!$C39)&gt;[3]Feuil2!$A$2),DATE([3]Feuil2!$A$2,5,1),"") ))),"")</f>
        <v/>
      </c>
      <c r="G39" s="13" t="str">
        <f>IF(AND([3]Feuil1!$K39&lt;&gt;"",[3]Feuil1!$C39&lt;&gt;"",[3]Feuil1!$K39&lt;=[3]Feuil1!$C39,YEAR([3]Feuil1!$K39)&lt;=[3]Feuil2!$A$2,YEAR([3]Feuil1!$C39)&gt;=[3]Feuil2!$A$2),IF(YEAR([3]Feuil1!$K39)&lt;[3]Feuil2!$A$2,DATE([3]Feuil2!$A$2,6,1),IF(YEAR([3]Feuil1!$K39)&gt;[3]Feuil2!$A$2,"",IF(MONTH([3]Feuil1!$K39)=6,[3]Feuil1!$K39,IF(OR(AND(MONTH([3]Feuil1!$K39)&lt;6,MONTH([3]Feuil1!$C39)&gt;=6),YEAR([3]Feuil1!$C39)&gt;[3]Feuil2!$A$2),DATE([3]Feuil2!$A$2,6,1),"") ))),"")</f>
        <v/>
      </c>
      <c r="H39" s="13" t="str">
        <f>IF(AND([3]Feuil1!$K39&lt;&gt;"",[3]Feuil1!$C39&lt;&gt;"",[3]Feuil1!$K39&lt;=[3]Feuil1!$C39,YEAR([3]Feuil1!$K39)&lt;=[3]Feuil2!$A$2,YEAR([3]Feuil1!$C39)&gt;=[3]Feuil2!$A$2),IF(YEAR([3]Feuil1!$K39)&lt;[3]Feuil2!$A$2,DATE([3]Feuil2!$A$2,7,1),IF(YEAR([3]Feuil1!$K39)&gt;[3]Feuil2!$A$2,"",IF(MONTH([3]Feuil1!$K39)=7,[3]Feuil1!$K39,IF(OR(AND(MONTH([3]Feuil1!$K39)&lt;7,MONTH([3]Feuil1!$C39)&gt;=7),YEAR([3]Feuil1!$C39)&gt;[3]Feuil2!$A$2),DATE([3]Feuil2!$A$2,7,1),"") ))),"")</f>
        <v/>
      </c>
      <c r="I39" s="13" t="str">
        <f>IF(AND([3]Feuil1!$K39&lt;&gt;"",[3]Feuil1!$C39&lt;&gt;"",[3]Feuil1!$K39&lt;=[3]Feuil1!$C39,YEAR([3]Feuil1!$K39)&lt;=[3]Feuil2!$A$2,YEAR([3]Feuil1!$C39)&gt;=[3]Feuil2!$A$2),IF(YEAR([3]Feuil1!$K39)&lt;[3]Feuil2!$A$2,DATE([3]Feuil2!$A$2,8,1),IF(YEAR([3]Feuil1!$K39)&gt;[3]Feuil2!$A$2,"",IF(MONTH([3]Feuil1!$K39)=8,[3]Feuil1!$K39,IF(OR(AND(MONTH([3]Feuil1!$K39)&lt;8,MONTH([3]Feuil1!$C39)&gt;=8),YEAR([3]Feuil1!$C39)&gt;[3]Feuil2!$A$2),DATE([3]Feuil2!$A$2,8,1),"") ))),"")</f>
        <v/>
      </c>
      <c r="J39" s="13" t="str">
        <f>IF(AND([3]Feuil1!$K39&lt;&gt;"",[3]Feuil1!$C39&lt;&gt;"",[3]Feuil1!$K39&lt;=[3]Feuil1!$C39,YEAR([3]Feuil1!$K39)&lt;=[3]Feuil2!$A$2,YEAR([3]Feuil1!$C39)&gt;=[3]Feuil2!$A$2),IF(YEAR([3]Feuil1!$K39)&lt;[3]Feuil2!$A$2,DATE([3]Feuil2!$A$2,9,1),IF(YEAR([3]Feuil1!$K39)&gt;[3]Feuil2!$A$2,"",IF(MONTH([3]Feuil1!$K39)=9,[3]Feuil1!$K39,IF(OR(AND(MONTH([3]Feuil1!$K39)&lt;9,MONTH([3]Feuil1!$C39)&gt;=9),YEAR([3]Feuil1!$C39)&gt;[3]Feuil2!$A$2),DATE([3]Feuil2!$A$2,9,1),"") ))),"")</f>
        <v/>
      </c>
      <c r="K39" s="13" t="str">
        <f>IF(AND([3]Feuil1!$K39&lt;&gt;"",[3]Feuil1!$C39&lt;&gt;"",[3]Feuil1!$K39&lt;=[3]Feuil1!$C39,YEAR([3]Feuil1!$K39)&lt;=[3]Feuil2!$A$2,YEAR([3]Feuil1!$C39)&gt;=[3]Feuil2!$A$2),IF(YEAR([3]Feuil1!$K39)&lt;[3]Feuil2!$A$2,DATE([3]Feuil2!$A$2,10,1),IF(YEAR([3]Feuil1!$K39)&gt;[3]Feuil2!$A$2,"",IF(MONTH([3]Feuil1!$K39)=10,[3]Feuil1!$K39,IF(OR(AND(MONTH([3]Feuil1!$K39)&lt;10,MONTH([3]Feuil1!$C39)&gt;=10),YEAR([3]Feuil1!$C39)&gt;[3]Feuil2!$A$2),DATE([3]Feuil2!$A$2,10,1),"") ))),"")</f>
        <v/>
      </c>
      <c r="L39" s="13" t="str">
        <f>IF(AND([3]Feuil1!$K39&lt;&gt;"",[3]Feuil1!$C39&lt;&gt;"",[3]Feuil1!$K39&lt;=[3]Feuil1!$C39,YEAR([3]Feuil1!$K39)&lt;=[3]Feuil2!$A$2,YEAR([3]Feuil1!$C39)&gt;=[3]Feuil2!$A$2),IF(YEAR([3]Feuil1!$K39)&lt;[3]Feuil2!$A$2,DATE([3]Feuil2!$A$2,11,1),IF(YEAR([3]Feuil1!$K39)&gt;[3]Feuil2!$A$2,"",IF(MONTH([3]Feuil1!$K39)=11,[3]Feuil1!$K39,IF(OR(AND(MONTH([3]Feuil1!$K39)&lt;11,MONTH([3]Feuil1!$C39)&gt;=11),YEAR([3]Feuil1!$C39)&gt;[3]Feuil2!$A$2),DATE([3]Feuil2!$A$2,11,1),"") ))),"")</f>
        <v/>
      </c>
      <c r="M39" s="14" t="str">
        <f>IF(AND([3]Feuil1!$K39&lt;&gt;"",[3]Feuil1!$C39&lt;&gt;"",[3]Feuil1!$K39&lt;=[3]Feuil1!$C39,YEAR([3]Feuil1!$K39)&lt;=[3]Feuil2!$A$2,YEAR([3]Feuil1!$C39)&gt;=[3]Feuil2!$A$2),IF(YEAR([3]Feuil1!$K39)&lt;[3]Feuil2!$A$2,DATE([3]Feuil2!$A$2,12,1),IF(YEAR([3]Feuil1!$K39)&gt;[3]Feuil2!$A$2,"",IF(MONTH([3]Feuil1!$K39)=12,[3]Feuil1!$K39,IF(OR(AND(MONTH([3]Feuil1!$K39)&lt;12,MONTH([3]Feuil1!$C39)&gt;=12),YEAR([3]Feuil1!$C39)&gt;[3]Feuil2!$A$2),DATE([3]Feuil2!$A$2,12,1),"") ))),"")</f>
        <v/>
      </c>
      <c r="N39" s="12" t="str">
        <f>IF(AND([3]Feuil1!$K39&lt;&gt;"",[3]Feuil1!$C39&lt;&gt;"",[3]Feuil1!$K39&lt;=[3]Feuil1!$C39,YEAR([3]Feuil1!$K39)&lt;=[3]Feuil2!$A$2,YEAR([3]Feuil1!$C39)&gt;=[3]Feuil2!$A$2),IF(YEAR([3]Feuil1!$C39)&gt;[3]Feuil2!$A$2,DATE([3]Feuil2!$A$2,1,31),IF(YEAR([3]Feuil1!$C39)&lt;[3]Feuil2!$A$2,"",IF(MONTH([3]Feuil1!$C39)=1,[3]Feuil1!$C39,IF(AND(MONTH([3]Feuil1!$C39)&gt;1,MONTH([3]Feuil1!$K39)&lt;=1),DATE([3]Feuil2!$A$2,1,31),"") ))),"")</f>
        <v/>
      </c>
      <c r="O39" s="13" t="str">
        <f>IF(AND([3]Feuil1!$K39&lt;&gt;"",[3]Feuil1!$C39&lt;&gt;"",[3]Feuil1!$K39&lt;=[3]Feuil1!$C39,YEAR([3]Feuil1!$K39)&lt;=[3]Feuil2!$A$2,YEAR([3]Feuil1!$C39)&gt;=[3]Feuil2!$A$2),IF(YEAR([3]Feuil1!$C39)&gt;[3]Feuil2!$A$2,IF((MOD([3]Feuil2!$A$2,4)&lt;&gt;0),DATE([3]Feuil2!$A$2,2,28),DATE([3]Feuil2!$A$2,2,29)),IF(YEAR([3]Feuil1!$C39)&lt;[3]Feuil2!$A$2,"",IF(MONTH([3]Feuil1!$C39)=2,[3]Feuil1!$C39,IF(AND(MONTH([3]Feuil1!$C39)&gt;2,MONTH([3]Feuil1!$K39)&lt;=2),IF((MOD([3]Feuil2!$A$2,4)&lt;&gt;0),DATE([3]Feuil2!$A$2,2,28),DATE([3]Feuil2!$A$2,2,29)),"") ))),"")</f>
        <v/>
      </c>
      <c r="P39" s="13" t="str">
        <f>IF(AND([3]Feuil1!$K39&lt;&gt;"",[3]Feuil1!$C39&lt;&gt;"",[3]Feuil1!$K39&lt;=[3]Feuil1!$C39,YEAR([3]Feuil1!$K39)&lt;=[3]Feuil2!$A$2,YEAR([3]Feuil1!$C39)&gt;=[3]Feuil2!$A$2),IF(YEAR([3]Feuil1!$C39)&gt;[3]Feuil2!$A$2,DATE([3]Feuil2!$A$2,3,31),IF(YEAR([3]Feuil1!$C39)&lt;[3]Feuil2!$A$2,"",IF(MONTH([3]Feuil1!$C39)=3,[3]Feuil1!$C39,IF(AND(MONTH([3]Feuil1!$C39)&gt;3,MONTH([3]Feuil1!$K39)&lt;=3),DATE([3]Feuil2!$A$2,3,31),"") ))),"")</f>
        <v/>
      </c>
      <c r="Q39" s="13" t="str">
        <f>IF(AND([3]Feuil1!$K39&lt;&gt;"",[3]Feuil1!$C39&lt;&gt;"",[3]Feuil1!$K39&lt;=[3]Feuil1!$C39,YEAR([3]Feuil1!$K39)&lt;=[3]Feuil2!$A$2,YEAR([3]Feuil1!$C39)&gt;=[3]Feuil2!$A$2),IF(YEAR([3]Feuil1!$C39)&gt;[3]Feuil2!$A$2,DATE([3]Feuil2!$A$2,4,30),IF(YEAR([3]Feuil1!$C39)&lt;[3]Feuil2!$A$2,"",IF(MONTH([3]Feuil1!$C39)=4,[3]Feuil1!$C39,IF(AND(MONTH([3]Feuil1!$C39)&gt;4,MONTH([3]Feuil1!$K39)&lt;=4),DATE([3]Feuil2!$A$2,4,30),"") ))),"")</f>
        <v/>
      </c>
      <c r="R39" s="13" t="str">
        <f>IF(AND([3]Feuil1!$K39&lt;&gt;"",[3]Feuil1!$C39&lt;&gt;"",[3]Feuil1!$K39&lt;=[3]Feuil1!$C39,YEAR([3]Feuil1!$K39)&lt;=[3]Feuil2!$A$2,YEAR([3]Feuil1!$C39)&gt;=[3]Feuil2!$A$2),IF(YEAR([3]Feuil1!$C39)&gt;[3]Feuil2!$A$2,DATE([3]Feuil2!$A$2,5,31),IF(YEAR([3]Feuil1!$C39)&lt;[3]Feuil2!$A$2,"",IF(MONTH([3]Feuil1!$C39)=5,[3]Feuil1!$C39,IF(AND(MONTH([3]Feuil1!$C39)&gt;5,MONTH([3]Feuil1!$K39)&lt;=5),DATE([3]Feuil2!$A$2,5,31),"") ))),"")</f>
        <v/>
      </c>
      <c r="S39" s="13" t="str">
        <f>IF(AND([3]Feuil1!$K39&lt;&gt;"",[3]Feuil1!$C39&lt;&gt;"",[3]Feuil1!$K39&lt;=[3]Feuil1!$C39,YEAR([3]Feuil1!$K39)&lt;=[3]Feuil2!$A$2,YEAR([3]Feuil1!$C39)&gt;=[3]Feuil2!$A$2),IF(YEAR([3]Feuil1!$C39)&gt;[3]Feuil2!$A$2,DATE([3]Feuil2!$A$2,6,30),IF(YEAR([3]Feuil1!$C39)&lt;[3]Feuil2!$A$2,"",IF(MONTH([3]Feuil1!$C39)=6,[3]Feuil1!$C39,IF(AND(MONTH([3]Feuil1!$C39)&gt;6,MONTH([3]Feuil1!$K39)&lt;=6),DATE([3]Feuil2!$A$2,6,30),"") ))),"")</f>
        <v/>
      </c>
      <c r="T39" s="13" t="str">
        <f>IF(AND([3]Feuil1!$K39&lt;&gt;"",[3]Feuil1!$C39&lt;&gt;"",[3]Feuil1!$K39&lt;=[3]Feuil1!$C39,YEAR([3]Feuil1!$K39)&lt;=[3]Feuil2!$A$2,YEAR([3]Feuil1!$C39)&gt;=[3]Feuil2!$A$2),IF(YEAR([3]Feuil1!$C39)&gt;[3]Feuil2!$A$2,DATE([3]Feuil2!$A$2,7,31),IF(YEAR([3]Feuil1!$C39)&lt;[3]Feuil2!$A$2,"",IF(MONTH([3]Feuil1!$C39)=7,[3]Feuil1!$C39,IF(AND(MONTH([3]Feuil1!$C39)&gt;7,MONTH([3]Feuil1!$K39)&lt;=7),DATE([3]Feuil2!$A$2,7,31),"") ))),"")</f>
        <v/>
      </c>
      <c r="U39" s="13" t="str">
        <f>IF(AND([3]Feuil1!$K39&lt;&gt;"",[3]Feuil1!$C39&lt;&gt;"",[3]Feuil1!$K39&lt;=[3]Feuil1!$C39,YEAR([3]Feuil1!$K39)&lt;=[3]Feuil2!$A$2,YEAR([3]Feuil1!$C39)&gt;=[3]Feuil2!$A$2),IF(YEAR([3]Feuil1!$C39)&gt;[3]Feuil2!$A$2,DATE([3]Feuil2!$A$2,8,31),IF(YEAR([3]Feuil1!$C39)&lt;[3]Feuil2!$A$2,"",IF(MONTH([3]Feuil1!$C39)=8,[3]Feuil1!$C39,IF(AND(MONTH([3]Feuil1!$C39)&gt;8,MONTH([3]Feuil1!$K39)&lt;=8),DATE([3]Feuil2!$A$2,8,31),"") ))),"")</f>
        <v/>
      </c>
      <c r="V39" s="13" t="str">
        <f>IF(AND([3]Feuil1!$K39&lt;&gt;"",[3]Feuil1!$C39&lt;&gt;"",[3]Feuil1!$K39&lt;=[3]Feuil1!$C39,YEAR([3]Feuil1!$K39)&lt;=[3]Feuil2!$A$2,YEAR([3]Feuil1!$C39)&gt;=[3]Feuil2!$A$2),IF(YEAR([3]Feuil1!$C39)&gt;[3]Feuil2!$A$2,DATE([3]Feuil2!$A$2,9,30),IF(YEAR([3]Feuil1!$C39)&lt;[3]Feuil2!$A$2,"",IF(MONTH([3]Feuil1!$C39)=9,[3]Feuil1!$C39,IF(AND(MONTH([3]Feuil1!$C39)&gt;9,MONTH([3]Feuil1!$K39)&lt;=9),DATE([3]Feuil2!$A$2,9,30),"") ))),"")</f>
        <v/>
      </c>
      <c r="W39" s="13" t="str">
        <f>IF(AND([3]Feuil1!$K39&lt;&gt;"",[3]Feuil1!$C39&lt;&gt;"",[3]Feuil1!$K39&lt;=[3]Feuil1!$C39,YEAR([3]Feuil1!$K39)&lt;=[3]Feuil2!$A$2,YEAR([3]Feuil1!$C39)&gt;=[3]Feuil2!$A$2),IF(YEAR([3]Feuil1!$C39)&gt;[3]Feuil2!$A$2,DATE([3]Feuil2!$A$2,10,31),IF(YEAR([3]Feuil1!$C39)&lt;[3]Feuil2!$A$2,"",IF(MONTH([3]Feuil1!$C39)=10,[3]Feuil1!$C39,IF(AND(MONTH([3]Feuil1!$C39)&gt;10,MONTH([3]Feuil1!$K39)&lt;=10),DATE([3]Feuil2!$A$2,10,31),"") ))),"")</f>
        <v/>
      </c>
      <c r="X39" s="13" t="str">
        <f>IF(AND([3]Feuil1!$K39&lt;&gt;"",[3]Feuil1!$C39&lt;&gt;"",[3]Feuil1!$K39&lt;=[3]Feuil1!$C39,YEAR([3]Feuil1!$K39)&lt;=[3]Feuil2!$A$2,YEAR([3]Feuil1!$C39)&gt;=[3]Feuil2!$A$2),IF(YEAR([3]Feuil1!$C39)&gt;[3]Feuil2!$A$2,DATE([3]Feuil2!$A$2,11,30),IF(YEAR([3]Feuil1!$C39)&lt;[3]Feuil2!$A$2,"",IF(MONTH([3]Feuil1!$C39)=11,[3]Feuil1!$C39,IF(AND(MONTH([3]Feuil1!$C39)&gt;11,MONTH([3]Feuil1!$K39)&lt;=11),DATE([3]Feuil2!$A$2,11,30),"") ))),"")</f>
        <v/>
      </c>
      <c r="Y39" s="14" t="str">
        <f>IF(AND([3]Feuil1!$K39&lt;&gt;"",[3]Feuil1!$C39&lt;&gt;"",[3]Feuil1!$K39&lt;=[3]Feuil1!$C39,YEAR([3]Feuil1!$K39)&lt;=[3]Feuil2!$A$2,YEAR([3]Feuil1!$C39)&gt;=[3]Feuil2!$A$2),IF(YEAR([3]Feuil1!$C39)&gt;[3]Feuil2!$A$2,DATE([3]Feuil2!$A$2,12,31),IF(YEAR([3]Feuil1!$C39)&lt;[3]Feuil2!$A$2,"",IF(MONTH([3]Feuil1!$C39)=12,[3]Feuil1!$C39,IF(AND(MONTH([3]Feuil1!$C39)&gt;12,MONTH([3]Feuil1!$K39)&lt;=12),DATE([3]Feuil2!$A$2,12,31),"") ))),"")</f>
        <v/>
      </c>
    </row>
    <row r="40" spans="1:25" ht="15" x14ac:dyDescent="0.2">
      <c r="A40" s="11">
        <f>[3]Feuil1!E40</f>
        <v>0</v>
      </c>
      <c r="B40" s="12" t="str">
        <f>IF(AND([3]Feuil1!$K40&lt;&gt;"",[3]Feuil1!$C40&lt;&gt;"",[3]Feuil1!$K40&lt;=[3]Feuil1!$C40,YEAR([3]Feuil1!$K40)&lt;=[3]Feuil2!$A$2,YEAR([3]Feuil1!$C40)&gt;=[3]Feuil2!$A$2),IF(YEAR([3]Feuil1!$K40)&lt;[3]Feuil2!$A$2,DATE([3]Feuil2!$A$2,1,1),IF(YEAR([3]Feuil1!$K40)&gt;[3]Feuil2!$A$2,"",IF(MONTH([3]Feuil1!$K40)=1,[3]Feuil1!$K40,IF(OR(AND(
      MONTH([3]Feuil1!$K40)&lt;1,
      MONTH([3]Feuil1!$C40)&gt;=1
     ),YEAR([3]Feuil1!$C40)&gt;[3]Feuil2!$A$2),DATE([3]Feuil2!$A$2,1,1),"") ))),"")</f>
        <v/>
      </c>
      <c r="C40" s="13" t="str">
        <f>IF(AND([3]Feuil1!$K40&lt;&gt;"",[3]Feuil1!$C40&lt;&gt;"",[3]Feuil1!$K40&lt;=[3]Feuil1!$C40,YEAR([3]Feuil1!$K40)&lt;=[3]Feuil2!$A$2,YEAR([3]Feuil1!$C40)&gt;=[3]Feuil2!$A$2),IF(YEAR([3]Feuil1!$K40)&lt;[3]Feuil2!$A$2,DATE([3]Feuil2!$A$2,2,1),IF(YEAR([3]Feuil1!$K40)&gt;[3]Feuil2!$A$2,"",IF(MONTH([3]Feuil1!$K40)=2,[3]Feuil1!$K40,IF(OR(AND(MONTH([3]Feuil1!$K40)&lt;2,MONTH([3]Feuil1!$C40)&gt;=2),YEAR([3]Feuil1!$C40)&gt;[3]Feuil2!$A$2),DATE([3]Feuil2!$A$2,2,1),"") ))),"")</f>
        <v/>
      </c>
      <c r="D40" s="13" t="str">
        <f>IF(AND([3]Feuil1!$K40&lt;&gt;"",[3]Feuil1!$C40&lt;&gt;"",[3]Feuil1!$K40&lt;=[3]Feuil1!$C40,YEAR([3]Feuil1!$K40)&lt;=[3]Feuil2!$A$2,YEAR([3]Feuil1!$C40)&gt;=[3]Feuil2!$A$2),IF(YEAR([3]Feuil1!$K40)&lt;[3]Feuil2!$A$2,DATE([3]Feuil2!$A$2,3,1),IF(YEAR([3]Feuil1!$K40)&gt;[3]Feuil2!$A$2,"",IF(MONTH([3]Feuil1!$K40)=3,[3]Feuil1!$K40,IF(OR(AND(MONTH([3]Feuil1!$K40)&lt;3,MONTH([3]Feuil1!$C40)&gt;=3),YEAR([3]Feuil1!$C40)&gt;[3]Feuil2!$A$2),DATE([3]Feuil2!$A$2,3,1),"") ))),"")</f>
        <v/>
      </c>
      <c r="E40" s="13" t="str">
        <f>IF(AND([3]Feuil1!$K40&lt;&gt;"",[3]Feuil1!$C40&lt;&gt;"",[3]Feuil1!$K40&lt;=[3]Feuil1!$C40,YEAR([3]Feuil1!$K40)&lt;=[3]Feuil2!$A$2,YEAR([3]Feuil1!$C40)&gt;=[3]Feuil2!$A$2),IF(YEAR([3]Feuil1!$K40)&lt;[3]Feuil2!$A$2,DATE([3]Feuil2!$A$2,4,1),IF(YEAR([3]Feuil1!$K40)&gt;[3]Feuil2!$A$2,"",IF(MONTH([3]Feuil1!$K40)=4,[3]Feuil1!$K40,IF(OR(AND(MONTH([3]Feuil1!$K40)&lt;4,MONTH([3]Feuil1!$C40)&gt;=4),YEAR([3]Feuil1!$C40)&gt;[3]Feuil2!$A$2),DATE([3]Feuil2!$A$2,4,1),"") ))),"")</f>
        <v/>
      </c>
      <c r="F40" s="13" t="str">
        <f>IF(AND([3]Feuil1!$K40&lt;&gt;"",[3]Feuil1!$C40&lt;&gt;"",[3]Feuil1!$K40&lt;=[3]Feuil1!$C40,YEAR([3]Feuil1!$K40)&lt;=[3]Feuil2!$A$2,YEAR([3]Feuil1!$C40)&gt;=[3]Feuil2!$A$2),IF(YEAR([3]Feuil1!$K40)&lt;[3]Feuil2!$A$2,DATE([3]Feuil2!$A$2,5,1),IF(YEAR([3]Feuil1!$K40)&gt;[3]Feuil2!$A$2,"",IF(MONTH([3]Feuil1!$K40)=5,[3]Feuil1!$K40,IF(OR(AND(MONTH([3]Feuil1!$K40)&lt;5,MONTH([3]Feuil1!$C40)&gt;=5),YEAR([3]Feuil1!$C40)&gt;[3]Feuil2!$A$2),DATE([3]Feuil2!$A$2,5,1),"") ))),"")</f>
        <v/>
      </c>
      <c r="G40" s="13" t="str">
        <f>IF(AND([3]Feuil1!$K40&lt;&gt;"",[3]Feuil1!$C40&lt;&gt;"",[3]Feuil1!$K40&lt;=[3]Feuil1!$C40,YEAR([3]Feuil1!$K40)&lt;=[3]Feuil2!$A$2,YEAR([3]Feuil1!$C40)&gt;=[3]Feuil2!$A$2),IF(YEAR([3]Feuil1!$K40)&lt;[3]Feuil2!$A$2,DATE([3]Feuil2!$A$2,6,1),IF(YEAR([3]Feuil1!$K40)&gt;[3]Feuil2!$A$2,"",IF(MONTH([3]Feuil1!$K40)=6,[3]Feuil1!$K40,IF(OR(AND(MONTH([3]Feuil1!$K40)&lt;6,MONTH([3]Feuil1!$C40)&gt;=6),YEAR([3]Feuil1!$C40)&gt;[3]Feuil2!$A$2),DATE([3]Feuil2!$A$2,6,1),"") ))),"")</f>
        <v/>
      </c>
      <c r="H40" s="13" t="str">
        <f>IF(AND([3]Feuil1!$K40&lt;&gt;"",[3]Feuil1!$C40&lt;&gt;"",[3]Feuil1!$K40&lt;=[3]Feuil1!$C40,YEAR([3]Feuil1!$K40)&lt;=[3]Feuil2!$A$2,YEAR([3]Feuil1!$C40)&gt;=[3]Feuil2!$A$2),IF(YEAR([3]Feuil1!$K40)&lt;[3]Feuil2!$A$2,DATE([3]Feuil2!$A$2,7,1),IF(YEAR([3]Feuil1!$K40)&gt;[3]Feuil2!$A$2,"",IF(MONTH([3]Feuil1!$K40)=7,[3]Feuil1!$K40,IF(OR(AND(MONTH([3]Feuil1!$K40)&lt;7,MONTH([3]Feuil1!$C40)&gt;=7),YEAR([3]Feuil1!$C40)&gt;[3]Feuil2!$A$2),DATE([3]Feuil2!$A$2,7,1),"") ))),"")</f>
        <v/>
      </c>
      <c r="I40" s="13" t="str">
        <f>IF(AND([3]Feuil1!$K40&lt;&gt;"",[3]Feuil1!$C40&lt;&gt;"",[3]Feuil1!$K40&lt;=[3]Feuil1!$C40,YEAR([3]Feuil1!$K40)&lt;=[3]Feuil2!$A$2,YEAR([3]Feuil1!$C40)&gt;=[3]Feuil2!$A$2),IF(YEAR([3]Feuil1!$K40)&lt;[3]Feuil2!$A$2,DATE([3]Feuil2!$A$2,8,1),IF(YEAR([3]Feuil1!$K40)&gt;[3]Feuil2!$A$2,"",IF(MONTH([3]Feuil1!$K40)=8,[3]Feuil1!$K40,IF(OR(AND(MONTH([3]Feuil1!$K40)&lt;8,MONTH([3]Feuil1!$C40)&gt;=8),YEAR([3]Feuil1!$C40)&gt;[3]Feuil2!$A$2),DATE([3]Feuil2!$A$2,8,1),"") ))),"")</f>
        <v/>
      </c>
      <c r="J40" s="13" t="str">
        <f>IF(AND([3]Feuil1!$K40&lt;&gt;"",[3]Feuil1!$C40&lt;&gt;"",[3]Feuil1!$K40&lt;=[3]Feuil1!$C40,YEAR([3]Feuil1!$K40)&lt;=[3]Feuil2!$A$2,YEAR([3]Feuil1!$C40)&gt;=[3]Feuil2!$A$2),IF(YEAR([3]Feuil1!$K40)&lt;[3]Feuil2!$A$2,DATE([3]Feuil2!$A$2,9,1),IF(YEAR([3]Feuil1!$K40)&gt;[3]Feuil2!$A$2,"",IF(MONTH([3]Feuil1!$K40)=9,[3]Feuil1!$K40,IF(OR(AND(MONTH([3]Feuil1!$K40)&lt;9,MONTH([3]Feuil1!$C40)&gt;=9),YEAR([3]Feuil1!$C40)&gt;[3]Feuil2!$A$2),DATE([3]Feuil2!$A$2,9,1),"") ))),"")</f>
        <v/>
      </c>
      <c r="K40" s="13" t="str">
        <f>IF(AND([3]Feuil1!$K40&lt;&gt;"",[3]Feuil1!$C40&lt;&gt;"",[3]Feuil1!$K40&lt;=[3]Feuil1!$C40,YEAR([3]Feuil1!$K40)&lt;=[3]Feuil2!$A$2,YEAR([3]Feuil1!$C40)&gt;=[3]Feuil2!$A$2),IF(YEAR([3]Feuil1!$K40)&lt;[3]Feuil2!$A$2,DATE([3]Feuil2!$A$2,10,1),IF(YEAR([3]Feuil1!$K40)&gt;[3]Feuil2!$A$2,"",IF(MONTH([3]Feuil1!$K40)=10,[3]Feuil1!$K40,IF(OR(AND(MONTH([3]Feuil1!$K40)&lt;10,MONTH([3]Feuil1!$C40)&gt;=10),YEAR([3]Feuil1!$C40)&gt;[3]Feuil2!$A$2),DATE([3]Feuil2!$A$2,10,1),"") ))),"")</f>
        <v/>
      </c>
      <c r="L40" s="13" t="str">
        <f>IF(AND([3]Feuil1!$K40&lt;&gt;"",[3]Feuil1!$C40&lt;&gt;"",[3]Feuil1!$K40&lt;=[3]Feuil1!$C40,YEAR([3]Feuil1!$K40)&lt;=[3]Feuil2!$A$2,YEAR([3]Feuil1!$C40)&gt;=[3]Feuil2!$A$2),IF(YEAR([3]Feuil1!$K40)&lt;[3]Feuil2!$A$2,DATE([3]Feuil2!$A$2,11,1),IF(YEAR([3]Feuil1!$K40)&gt;[3]Feuil2!$A$2,"",IF(MONTH([3]Feuil1!$K40)=11,[3]Feuil1!$K40,IF(OR(AND(MONTH([3]Feuil1!$K40)&lt;11,MONTH([3]Feuil1!$C40)&gt;=11),YEAR([3]Feuil1!$C40)&gt;[3]Feuil2!$A$2),DATE([3]Feuil2!$A$2,11,1),"") ))),"")</f>
        <v/>
      </c>
      <c r="M40" s="14" t="str">
        <f>IF(AND([3]Feuil1!$K40&lt;&gt;"",[3]Feuil1!$C40&lt;&gt;"",[3]Feuil1!$K40&lt;=[3]Feuil1!$C40,YEAR([3]Feuil1!$K40)&lt;=[3]Feuil2!$A$2,YEAR([3]Feuil1!$C40)&gt;=[3]Feuil2!$A$2),IF(YEAR([3]Feuil1!$K40)&lt;[3]Feuil2!$A$2,DATE([3]Feuil2!$A$2,12,1),IF(YEAR([3]Feuil1!$K40)&gt;[3]Feuil2!$A$2,"",IF(MONTH([3]Feuil1!$K40)=12,[3]Feuil1!$K40,IF(OR(AND(MONTH([3]Feuil1!$K40)&lt;12,MONTH([3]Feuil1!$C40)&gt;=12),YEAR([3]Feuil1!$C40)&gt;[3]Feuil2!$A$2),DATE([3]Feuil2!$A$2,12,1),"") ))),"")</f>
        <v/>
      </c>
      <c r="N40" s="12" t="str">
        <f>IF(AND([3]Feuil1!$K40&lt;&gt;"",[3]Feuil1!$C40&lt;&gt;"",[3]Feuil1!$K40&lt;=[3]Feuil1!$C40,YEAR([3]Feuil1!$K40)&lt;=[3]Feuil2!$A$2,YEAR([3]Feuil1!$C40)&gt;=[3]Feuil2!$A$2),IF(YEAR([3]Feuil1!$C40)&gt;[3]Feuil2!$A$2,DATE([3]Feuil2!$A$2,1,31),IF(YEAR([3]Feuil1!$C40)&lt;[3]Feuil2!$A$2,"",IF(MONTH([3]Feuil1!$C40)=1,[3]Feuil1!$C40,IF(AND(MONTH([3]Feuil1!$C40)&gt;1,MONTH([3]Feuil1!$K40)&lt;=1),DATE([3]Feuil2!$A$2,1,31),"") ))),"")</f>
        <v/>
      </c>
      <c r="O40" s="13" t="str">
        <f>IF(AND([3]Feuil1!$K40&lt;&gt;"",[3]Feuil1!$C40&lt;&gt;"",[3]Feuil1!$K40&lt;=[3]Feuil1!$C40,YEAR([3]Feuil1!$K40)&lt;=[3]Feuil2!$A$2,YEAR([3]Feuil1!$C40)&gt;=[3]Feuil2!$A$2),IF(YEAR([3]Feuil1!$C40)&gt;[3]Feuil2!$A$2,IF((MOD([3]Feuil2!$A$2,4)&lt;&gt;0),DATE([3]Feuil2!$A$2,2,28),DATE([3]Feuil2!$A$2,2,29)),IF(YEAR([3]Feuil1!$C40)&lt;[3]Feuil2!$A$2,"",IF(MONTH([3]Feuil1!$C40)=2,[3]Feuil1!$C40,IF(AND(MONTH([3]Feuil1!$C40)&gt;2,MONTH([3]Feuil1!$K40)&lt;=2),IF((MOD([3]Feuil2!$A$2,4)&lt;&gt;0),DATE([3]Feuil2!$A$2,2,28),DATE([3]Feuil2!$A$2,2,29)),"") ))),"")</f>
        <v/>
      </c>
      <c r="P40" s="13" t="str">
        <f>IF(AND([3]Feuil1!$K40&lt;&gt;"",[3]Feuil1!$C40&lt;&gt;"",[3]Feuil1!$K40&lt;=[3]Feuil1!$C40,YEAR([3]Feuil1!$K40)&lt;=[3]Feuil2!$A$2,YEAR([3]Feuil1!$C40)&gt;=[3]Feuil2!$A$2),IF(YEAR([3]Feuil1!$C40)&gt;[3]Feuil2!$A$2,DATE([3]Feuil2!$A$2,3,31),IF(YEAR([3]Feuil1!$C40)&lt;[3]Feuil2!$A$2,"",IF(MONTH([3]Feuil1!$C40)=3,[3]Feuil1!$C40,IF(AND(MONTH([3]Feuil1!$C40)&gt;3,MONTH([3]Feuil1!$K40)&lt;=3),DATE([3]Feuil2!$A$2,3,31),"") ))),"")</f>
        <v/>
      </c>
      <c r="Q40" s="13" t="str">
        <f>IF(AND([3]Feuil1!$K40&lt;&gt;"",[3]Feuil1!$C40&lt;&gt;"",[3]Feuil1!$K40&lt;=[3]Feuil1!$C40,YEAR([3]Feuil1!$K40)&lt;=[3]Feuil2!$A$2,YEAR([3]Feuil1!$C40)&gt;=[3]Feuil2!$A$2),IF(YEAR([3]Feuil1!$C40)&gt;[3]Feuil2!$A$2,DATE([3]Feuil2!$A$2,4,30),IF(YEAR([3]Feuil1!$C40)&lt;[3]Feuil2!$A$2,"",IF(MONTH([3]Feuil1!$C40)=4,[3]Feuil1!$C40,IF(AND(MONTH([3]Feuil1!$C40)&gt;4,MONTH([3]Feuil1!$K40)&lt;=4),DATE([3]Feuil2!$A$2,4,30),"") ))),"")</f>
        <v/>
      </c>
      <c r="R40" s="13" t="str">
        <f>IF(AND([3]Feuil1!$K40&lt;&gt;"",[3]Feuil1!$C40&lt;&gt;"",[3]Feuil1!$K40&lt;=[3]Feuil1!$C40,YEAR([3]Feuil1!$K40)&lt;=[3]Feuil2!$A$2,YEAR([3]Feuil1!$C40)&gt;=[3]Feuil2!$A$2),IF(YEAR([3]Feuil1!$C40)&gt;[3]Feuil2!$A$2,DATE([3]Feuil2!$A$2,5,31),IF(YEAR([3]Feuil1!$C40)&lt;[3]Feuil2!$A$2,"",IF(MONTH([3]Feuil1!$C40)=5,[3]Feuil1!$C40,IF(AND(MONTH([3]Feuil1!$C40)&gt;5,MONTH([3]Feuil1!$K40)&lt;=5),DATE([3]Feuil2!$A$2,5,31),"") ))),"")</f>
        <v/>
      </c>
      <c r="S40" s="13" t="str">
        <f>IF(AND([3]Feuil1!$K40&lt;&gt;"",[3]Feuil1!$C40&lt;&gt;"",[3]Feuil1!$K40&lt;=[3]Feuil1!$C40,YEAR([3]Feuil1!$K40)&lt;=[3]Feuil2!$A$2,YEAR([3]Feuil1!$C40)&gt;=[3]Feuil2!$A$2),IF(YEAR([3]Feuil1!$C40)&gt;[3]Feuil2!$A$2,DATE([3]Feuil2!$A$2,6,30),IF(YEAR([3]Feuil1!$C40)&lt;[3]Feuil2!$A$2,"",IF(MONTH([3]Feuil1!$C40)=6,[3]Feuil1!$C40,IF(AND(MONTH([3]Feuil1!$C40)&gt;6,MONTH([3]Feuil1!$K40)&lt;=6),DATE([3]Feuil2!$A$2,6,30),"") ))),"")</f>
        <v/>
      </c>
      <c r="T40" s="13" t="str">
        <f>IF(AND([3]Feuil1!$K40&lt;&gt;"",[3]Feuil1!$C40&lt;&gt;"",[3]Feuil1!$K40&lt;=[3]Feuil1!$C40,YEAR([3]Feuil1!$K40)&lt;=[3]Feuil2!$A$2,YEAR([3]Feuil1!$C40)&gt;=[3]Feuil2!$A$2),IF(YEAR([3]Feuil1!$C40)&gt;[3]Feuil2!$A$2,DATE([3]Feuil2!$A$2,7,31),IF(YEAR([3]Feuil1!$C40)&lt;[3]Feuil2!$A$2,"",IF(MONTH([3]Feuil1!$C40)=7,[3]Feuil1!$C40,IF(AND(MONTH([3]Feuil1!$C40)&gt;7,MONTH([3]Feuil1!$K40)&lt;=7),DATE([3]Feuil2!$A$2,7,31),"") ))),"")</f>
        <v/>
      </c>
      <c r="U40" s="13" t="str">
        <f>IF(AND([3]Feuil1!$K40&lt;&gt;"",[3]Feuil1!$C40&lt;&gt;"",[3]Feuil1!$K40&lt;=[3]Feuil1!$C40,YEAR([3]Feuil1!$K40)&lt;=[3]Feuil2!$A$2,YEAR([3]Feuil1!$C40)&gt;=[3]Feuil2!$A$2),IF(YEAR([3]Feuil1!$C40)&gt;[3]Feuil2!$A$2,DATE([3]Feuil2!$A$2,8,31),IF(YEAR([3]Feuil1!$C40)&lt;[3]Feuil2!$A$2,"",IF(MONTH([3]Feuil1!$C40)=8,[3]Feuil1!$C40,IF(AND(MONTH([3]Feuil1!$C40)&gt;8,MONTH([3]Feuil1!$K40)&lt;=8),DATE([3]Feuil2!$A$2,8,31),"") ))),"")</f>
        <v/>
      </c>
      <c r="V40" s="13" t="str">
        <f>IF(AND([3]Feuil1!$K40&lt;&gt;"",[3]Feuil1!$C40&lt;&gt;"",[3]Feuil1!$K40&lt;=[3]Feuil1!$C40,YEAR([3]Feuil1!$K40)&lt;=[3]Feuil2!$A$2,YEAR([3]Feuil1!$C40)&gt;=[3]Feuil2!$A$2),IF(YEAR([3]Feuil1!$C40)&gt;[3]Feuil2!$A$2,DATE([3]Feuil2!$A$2,9,30),IF(YEAR([3]Feuil1!$C40)&lt;[3]Feuil2!$A$2,"",IF(MONTH([3]Feuil1!$C40)=9,[3]Feuil1!$C40,IF(AND(MONTH([3]Feuil1!$C40)&gt;9,MONTH([3]Feuil1!$K40)&lt;=9),DATE([3]Feuil2!$A$2,9,30),"") ))),"")</f>
        <v/>
      </c>
      <c r="W40" s="13" t="str">
        <f>IF(AND([3]Feuil1!$K40&lt;&gt;"",[3]Feuil1!$C40&lt;&gt;"",[3]Feuil1!$K40&lt;=[3]Feuil1!$C40,YEAR([3]Feuil1!$K40)&lt;=[3]Feuil2!$A$2,YEAR([3]Feuil1!$C40)&gt;=[3]Feuil2!$A$2),IF(YEAR([3]Feuil1!$C40)&gt;[3]Feuil2!$A$2,DATE([3]Feuil2!$A$2,10,31),IF(YEAR([3]Feuil1!$C40)&lt;[3]Feuil2!$A$2,"",IF(MONTH([3]Feuil1!$C40)=10,[3]Feuil1!$C40,IF(AND(MONTH([3]Feuil1!$C40)&gt;10,MONTH([3]Feuil1!$K40)&lt;=10),DATE([3]Feuil2!$A$2,10,31),"") ))),"")</f>
        <v/>
      </c>
      <c r="X40" s="13" t="str">
        <f>IF(AND([3]Feuil1!$K40&lt;&gt;"",[3]Feuil1!$C40&lt;&gt;"",[3]Feuil1!$K40&lt;=[3]Feuil1!$C40,YEAR([3]Feuil1!$K40)&lt;=[3]Feuil2!$A$2,YEAR([3]Feuil1!$C40)&gt;=[3]Feuil2!$A$2),IF(YEAR([3]Feuil1!$C40)&gt;[3]Feuil2!$A$2,DATE([3]Feuil2!$A$2,11,30),IF(YEAR([3]Feuil1!$C40)&lt;[3]Feuil2!$A$2,"",IF(MONTH([3]Feuil1!$C40)=11,[3]Feuil1!$C40,IF(AND(MONTH([3]Feuil1!$C40)&gt;11,MONTH([3]Feuil1!$K40)&lt;=11),DATE([3]Feuil2!$A$2,11,30),"") ))),"")</f>
        <v/>
      </c>
      <c r="Y40" s="14" t="str">
        <f>IF(AND([3]Feuil1!$K40&lt;&gt;"",[3]Feuil1!$C40&lt;&gt;"",[3]Feuil1!$K40&lt;=[3]Feuil1!$C40,YEAR([3]Feuil1!$K40)&lt;=[3]Feuil2!$A$2,YEAR([3]Feuil1!$C40)&gt;=[3]Feuil2!$A$2),IF(YEAR([3]Feuil1!$C40)&gt;[3]Feuil2!$A$2,DATE([3]Feuil2!$A$2,12,31),IF(YEAR([3]Feuil1!$C40)&lt;[3]Feuil2!$A$2,"",IF(MONTH([3]Feuil1!$C40)=12,[3]Feuil1!$C40,IF(AND(MONTH([3]Feuil1!$C40)&gt;12,MONTH([3]Feuil1!$K40)&lt;=12),DATE([3]Feuil2!$A$2,12,31),"") ))),"")</f>
        <v/>
      </c>
    </row>
    <row r="41" spans="1:25" ht="15" x14ac:dyDescent="0.2">
      <c r="A41" s="11">
        <f>[3]Feuil1!E41</f>
        <v>0</v>
      </c>
      <c r="B41" s="12" t="str">
        <f>IF(AND([3]Feuil1!$K41&lt;&gt;"",[3]Feuil1!$C41&lt;&gt;"",[3]Feuil1!$K41&lt;=[3]Feuil1!$C41,YEAR([3]Feuil1!$K41)&lt;=[3]Feuil2!$A$2,YEAR([3]Feuil1!$C41)&gt;=[3]Feuil2!$A$2),IF(YEAR([3]Feuil1!$K41)&lt;[3]Feuil2!$A$2,DATE([3]Feuil2!$A$2,1,1),IF(YEAR([3]Feuil1!$K41)&gt;[3]Feuil2!$A$2,"",IF(MONTH([3]Feuil1!$K41)=1,[3]Feuil1!$K41,IF(OR(AND(
      MONTH([3]Feuil1!$K41)&lt;1,
      MONTH([3]Feuil1!$C41)&gt;=1
     ),YEAR([3]Feuil1!$C41)&gt;[3]Feuil2!$A$2),DATE([3]Feuil2!$A$2,1,1),"") ))),"")</f>
        <v/>
      </c>
      <c r="C41" s="13" t="str">
        <f>IF(AND([3]Feuil1!$K41&lt;&gt;"",[3]Feuil1!$C41&lt;&gt;"",[3]Feuil1!$K41&lt;=[3]Feuil1!$C41,YEAR([3]Feuil1!$K41)&lt;=[3]Feuil2!$A$2,YEAR([3]Feuil1!$C41)&gt;=[3]Feuil2!$A$2),IF(YEAR([3]Feuil1!$K41)&lt;[3]Feuil2!$A$2,DATE([3]Feuil2!$A$2,2,1),IF(YEAR([3]Feuil1!$K41)&gt;[3]Feuil2!$A$2,"",IF(MONTH([3]Feuil1!$K41)=2,[3]Feuil1!$K41,IF(OR(AND(MONTH([3]Feuil1!$K41)&lt;2,MONTH([3]Feuil1!$C41)&gt;=2),YEAR([3]Feuil1!$C41)&gt;[3]Feuil2!$A$2),DATE([3]Feuil2!$A$2,2,1),"") ))),"")</f>
        <v/>
      </c>
      <c r="D41" s="13" t="str">
        <f>IF(AND([3]Feuil1!$K41&lt;&gt;"",[3]Feuil1!$C41&lt;&gt;"",[3]Feuil1!$K41&lt;=[3]Feuil1!$C41,YEAR([3]Feuil1!$K41)&lt;=[3]Feuil2!$A$2,YEAR([3]Feuil1!$C41)&gt;=[3]Feuil2!$A$2),IF(YEAR([3]Feuil1!$K41)&lt;[3]Feuil2!$A$2,DATE([3]Feuil2!$A$2,3,1),IF(YEAR([3]Feuil1!$K41)&gt;[3]Feuil2!$A$2,"",IF(MONTH([3]Feuil1!$K41)=3,[3]Feuil1!$K41,IF(OR(AND(MONTH([3]Feuil1!$K41)&lt;3,MONTH([3]Feuil1!$C41)&gt;=3),YEAR([3]Feuil1!$C41)&gt;[3]Feuil2!$A$2),DATE([3]Feuil2!$A$2,3,1),"") ))),"")</f>
        <v/>
      </c>
      <c r="E41" s="13" t="str">
        <f>IF(AND([3]Feuil1!$K41&lt;&gt;"",[3]Feuil1!$C41&lt;&gt;"",[3]Feuil1!$K41&lt;=[3]Feuil1!$C41,YEAR([3]Feuil1!$K41)&lt;=[3]Feuil2!$A$2,YEAR([3]Feuil1!$C41)&gt;=[3]Feuil2!$A$2),IF(YEAR([3]Feuil1!$K41)&lt;[3]Feuil2!$A$2,DATE([3]Feuil2!$A$2,4,1),IF(YEAR([3]Feuil1!$K41)&gt;[3]Feuil2!$A$2,"",IF(MONTH([3]Feuil1!$K41)=4,[3]Feuil1!$K41,IF(OR(AND(MONTH([3]Feuil1!$K41)&lt;4,MONTH([3]Feuil1!$C41)&gt;=4),YEAR([3]Feuil1!$C41)&gt;[3]Feuil2!$A$2),DATE([3]Feuil2!$A$2,4,1),"") ))),"")</f>
        <v/>
      </c>
      <c r="F41" s="13" t="str">
        <f>IF(AND([3]Feuil1!$K41&lt;&gt;"",[3]Feuil1!$C41&lt;&gt;"",[3]Feuil1!$K41&lt;=[3]Feuil1!$C41,YEAR([3]Feuil1!$K41)&lt;=[3]Feuil2!$A$2,YEAR([3]Feuil1!$C41)&gt;=[3]Feuil2!$A$2),IF(YEAR([3]Feuil1!$K41)&lt;[3]Feuil2!$A$2,DATE([3]Feuil2!$A$2,5,1),IF(YEAR([3]Feuil1!$K41)&gt;[3]Feuil2!$A$2,"",IF(MONTH([3]Feuil1!$K41)=5,[3]Feuil1!$K41,IF(OR(AND(MONTH([3]Feuil1!$K41)&lt;5,MONTH([3]Feuil1!$C41)&gt;=5),YEAR([3]Feuil1!$C41)&gt;[3]Feuil2!$A$2),DATE([3]Feuil2!$A$2,5,1),"") ))),"")</f>
        <v/>
      </c>
      <c r="G41" s="13" t="str">
        <f>IF(AND([3]Feuil1!$K41&lt;&gt;"",[3]Feuil1!$C41&lt;&gt;"",[3]Feuil1!$K41&lt;=[3]Feuil1!$C41,YEAR([3]Feuil1!$K41)&lt;=[3]Feuil2!$A$2,YEAR([3]Feuil1!$C41)&gt;=[3]Feuil2!$A$2),IF(YEAR([3]Feuil1!$K41)&lt;[3]Feuil2!$A$2,DATE([3]Feuil2!$A$2,6,1),IF(YEAR([3]Feuil1!$K41)&gt;[3]Feuil2!$A$2,"",IF(MONTH([3]Feuil1!$K41)=6,[3]Feuil1!$K41,IF(OR(AND(MONTH([3]Feuil1!$K41)&lt;6,MONTH([3]Feuil1!$C41)&gt;=6),YEAR([3]Feuil1!$C41)&gt;[3]Feuil2!$A$2),DATE([3]Feuil2!$A$2,6,1),"") ))),"")</f>
        <v/>
      </c>
      <c r="H41" s="13" t="str">
        <f>IF(AND([3]Feuil1!$K41&lt;&gt;"",[3]Feuil1!$C41&lt;&gt;"",[3]Feuil1!$K41&lt;=[3]Feuil1!$C41,YEAR([3]Feuil1!$K41)&lt;=[3]Feuil2!$A$2,YEAR([3]Feuil1!$C41)&gt;=[3]Feuil2!$A$2),IF(YEAR([3]Feuil1!$K41)&lt;[3]Feuil2!$A$2,DATE([3]Feuil2!$A$2,7,1),IF(YEAR([3]Feuil1!$K41)&gt;[3]Feuil2!$A$2,"",IF(MONTH([3]Feuil1!$K41)=7,[3]Feuil1!$K41,IF(OR(AND(MONTH([3]Feuil1!$K41)&lt;7,MONTH([3]Feuil1!$C41)&gt;=7),YEAR([3]Feuil1!$C41)&gt;[3]Feuil2!$A$2),DATE([3]Feuil2!$A$2,7,1),"") ))),"")</f>
        <v/>
      </c>
      <c r="I41" s="13" t="str">
        <f>IF(AND([3]Feuil1!$K41&lt;&gt;"",[3]Feuil1!$C41&lt;&gt;"",[3]Feuil1!$K41&lt;=[3]Feuil1!$C41,YEAR([3]Feuil1!$K41)&lt;=[3]Feuil2!$A$2,YEAR([3]Feuil1!$C41)&gt;=[3]Feuil2!$A$2),IF(YEAR([3]Feuil1!$K41)&lt;[3]Feuil2!$A$2,DATE([3]Feuil2!$A$2,8,1),IF(YEAR([3]Feuil1!$K41)&gt;[3]Feuil2!$A$2,"",IF(MONTH([3]Feuil1!$K41)=8,[3]Feuil1!$K41,IF(OR(AND(MONTH([3]Feuil1!$K41)&lt;8,MONTH([3]Feuil1!$C41)&gt;=8),YEAR([3]Feuil1!$C41)&gt;[3]Feuil2!$A$2),DATE([3]Feuil2!$A$2,8,1),"") ))),"")</f>
        <v/>
      </c>
      <c r="J41" s="13" t="str">
        <f>IF(AND([3]Feuil1!$K41&lt;&gt;"",[3]Feuil1!$C41&lt;&gt;"",[3]Feuil1!$K41&lt;=[3]Feuil1!$C41,YEAR([3]Feuil1!$K41)&lt;=[3]Feuil2!$A$2,YEAR([3]Feuil1!$C41)&gt;=[3]Feuil2!$A$2),IF(YEAR([3]Feuil1!$K41)&lt;[3]Feuil2!$A$2,DATE([3]Feuil2!$A$2,9,1),IF(YEAR([3]Feuil1!$K41)&gt;[3]Feuil2!$A$2,"",IF(MONTH([3]Feuil1!$K41)=9,[3]Feuil1!$K41,IF(OR(AND(MONTH([3]Feuil1!$K41)&lt;9,MONTH([3]Feuil1!$C41)&gt;=9),YEAR([3]Feuil1!$C41)&gt;[3]Feuil2!$A$2),DATE([3]Feuil2!$A$2,9,1),"") ))),"")</f>
        <v/>
      </c>
      <c r="K41" s="13" t="str">
        <f>IF(AND([3]Feuil1!$K41&lt;&gt;"",[3]Feuil1!$C41&lt;&gt;"",[3]Feuil1!$K41&lt;=[3]Feuil1!$C41,YEAR([3]Feuil1!$K41)&lt;=[3]Feuil2!$A$2,YEAR([3]Feuil1!$C41)&gt;=[3]Feuil2!$A$2),IF(YEAR([3]Feuil1!$K41)&lt;[3]Feuil2!$A$2,DATE([3]Feuil2!$A$2,10,1),IF(YEAR([3]Feuil1!$K41)&gt;[3]Feuil2!$A$2,"",IF(MONTH([3]Feuil1!$K41)=10,[3]Feuil1!$K41,IF(OR(AND(MONTH([3]Feuil1!$K41)&lt;10,MONTH([3]Feuil1!$C41)&gt;=10),YEAR([3]Feuil1!$C41)&gt;[3]Feuil2!$A$2),DATE([3]Feuil2!$A$2,10,1),"") ))),"")</f>
        <v/>
      </c>
      <c r="L41" s="13" t="str">
        <f>IF(AND([3]Feuil1!$K41&lt;&gt;"",[3]Feuil1!$C41&lt;&gt;"",[3]Feuil1!$K41&lt;=[3]Feuil1!$C41,YEAR([3]Feuil1!$K41)&lt;=[3]Feuil2!$A$2,YEAR([3]Feuil1!$C41)&gt;=[3]Feuil2!$A$2),IF(YEAR([3]Feuil1!$K41)&lt;[3]Feuil2!$A$2,DATE([3]Feuil2!$A$2,11,1),IF(YEAR([3]Feuil1!$K41)&gt;[3]Feuil2!$A$2,"",IF(MONTH([3]Feuil1!$K41)=11,[3]Feuil1!$K41,IF(OR(AND(MONTH([3]Feuil1!$K41)&lt;11,MONTH([3]Feuil1!$C41)&gt;=11),YEAR([3]Feuil1!$C41)&gt;[3]Feuil2!$A$2),DATE([3]Feuil2!$A$2,11,1),"") ))),"")</f>
        <v/>
      </c>
      <c r="M41" s="14" t="str">
        <f>IF(AND([3]Feuil1!$K41&lt;&gt;"",[3]Feuil1!$C41&lt;&gt;"",[3]Feuil1!$K41&lt;=[3]Feuil1!$C41,YEAR([3]Feuil1!$K41)&lt;=[3]Feuil2!$A$2,YEAR([3]Feuil1!$C41)&gt;=[3]Feuil2!$A$2),IF(YEAR([3]Feuil1!$K41)&lt;[3]Feuil2!$A$2,DATE([3]Feuil2!$A$2,12,1),IF(YEAR([3]Feuil1!$K41)&gt;[3]Feuil2!$A$2,"",IF(MONTH([3]Feuil1!$K41)=12,[3]Feuil1!$K41,IF(OR(AND(MONTH([3]Feuil1!$K41)&lt;12,MONTH([3]Feuil1!$C41)&gt;=12),YEAR([3]Feuil1!$C41)&gt;[3]Feuil2!$A$2),DATE([3]Feuil2!$A$2,12,1),"") ))),"")</f>
        <v/>
      </c>
      <c r="N41" s="12" t="str">
        <f>IF(AND([3]Feuil1!$K41&lt;&gt;"",[3]Feuil1!$C41&lt;&gt;"",[3]Feuil1!$K41&lt;=[3]Feuil1!$C41,YEAR([3]Feuil1!$K41)&lt;=[3]Feuil2!$A$2,YEAR([3]Feuil1!$C41)&gt;=[3]Feuil2!$A$2),IF(YEAR([3]Feuil1!$C41)&gt;[3]Feuil2!$A$2,DATE([3]Feuil2!$A$2,1,31),IF(YEAR([3]Feuil1!$C41)&lt;[3]Feuil2!$A$2,"",IF(MONTH([3]Feuil1!$C41)=1,[3]Feuil1!$C41,IF(AND(MONTH([3]Feuil1!$C41)&gt;1,MONTH([3]Feuil1!$K41)&lt;=1),DATE([3]Feuil2!$A$2,1,31),"") ))),"")</f>
        <v/>
      </c>
      <c r="O41" s="13" t="str">
        <f>IF(AND([3]Feuil1!$K41&lt;&gt;"",[3]Feuil1!$C41&lt;&gt;"",[3]Feuil1!$K41&lt;=[3]Feuil1!$C41,YEAR([3]Feuil1!$K41)&lt;=[3]Feuil2!$A$2,YEAR([3]Feuil1!$C41)&gt;=[3]Feuil2!$A$2),IF(YEAR([3]Feuil1!$C41)&gt;[3]Feuil2!$A$2,IF((MOD([3]Feuil2!$A$2,4)&lt;&gt;0),DATE([3]Feuil2!$A$2,2,28),DATE([3]Feuil2!$A$2,2,29)),IF(YEAR([3]Feuil1!$C41)&lt;[3]Feuil2!$A$2,"",IF(MONTH([3]Feuil1!$C41)=2,[3]Feuil1!$C41,IF(AND(MONTH([3]Feuil1!$C41)&gt;2,MONTH([3]Feuil1!$K41)&lt;=2),IF((MOD([3]Feuil2!$A$2,4)&lt;&gt;0),DATE([3]Feuil2!$A$2,2,28),DATE([3]Feuil2!$A$2,2,29)),"") ))),"")</f>
        <v/>
      </c>
      <c r="P41" s="13" t="str">
        <f>IF(AND([3]Feuil1!$K41&lt;&gt;"",[3]Feuil1!$C41&lt;&gt;"",[3]Feuil1!$K41&lt;=[3]Feuil1!$C41,YEAR([3]Feuil1!$K41)&lt;=[3]Feuil2!$A$2,YEAR([3]Feuil1!$C41)&gt;=[3]Feuil2!$A$2),IF(YEAR([3]Feuil1!$C41)&gt;[3]Feuil2!$A$2,DATE([3]Feuil2!$A$2,3,31),IF(YEAR([3]Feuil1!$C41)&lt;[3]Feuil2!$A$2,"",IF(MONTH([3]Feuil1!$C41)=3,[3]Feuil1!$C41,IF(AND(MONTH([3]Feuil1!$C41)&gt;3,MONTH([3]Feuil1!$K41)&lt;=3),DATE([3]Feuil2!$A$2,3,31),"") ))),"")</f>
        <v/>
      </c>
      <c r="Q41" s="13" t="str">
        <f>IF(AND([3]Feuil1!$K41&lt;&gt;"",[3]Feuil1!$C41&lt;&gt;"",[3]Feuil1!$K41&lt;=[3]Feuil1!$C41,YEAR([3]Feuil1!$K41)&lt;=[3]Feuil2!$A$2,YEAR([3]Feuil1!$C41)&gt;=[3]Feuil2!$A$2),IF(YEAR([3]Feuil1!$C41)&gt;[3]Feuil2!$A$2,DATE([3]Feuil2!$A$2,4,30),IF(YEAR([3]Feuil1!$C41)&lt;[3]Feuil2!$A$2,"",IF(MONTH([3]Feuil1!$C41)=4,[3]Feuil1!$C41,IF(AND(MONTH([3]Feuil1!$C41)&gt;4,MONTH([3]Feuil1!$K41)&lt;=4),DATE([3]Feuil2!$A$2,4,30),"") ))),"")</f>
        <v/>
      </c>
      <c r="R41" s="13" t="str">
        <f>IF(AND([3]Feuil1!$K41&lt;&gt;"",[3]Feuil1!$C41&lt;&gt;"",[3]Feuil1!$K41&lt;=[3]Feuil1!$C41,YEAR([3]Feuil1!$K41)&lt;=[3]Feuil2!$A$2,YEAR([3]Feuil1!$C41)&gt;=[3]Feuil2!$A$2),IF(YEAR([3]Feuil1!$C41)&gt;[3]Feuil2!$A$2,DATE([3]Feuil2!$A$2,5,31),IF(YEAR([3]Feuil1!$C41)&lt;[3]Feuil2!$A$2,"",IF(MONTH([3]Feuil1!$C41)=5,[3]Feuil1!$C41,IF(AND(MONTH([3]Feuil1!$C41)&gt;5,MONTH([3]Feuil1!$K41)&lt;=5),DATE([3]Feuil2!$A$2,5,31),"") ))),"")</f>
        <v/>
      </c>
      <c r="S41" s="13" t="str">
        <f>IF(AND([3]Feuil1!$K41&lt;&gt;"",[3]Feuil1!$C41&lt;&gt;"",[3]Feuil1!$K41&lt;=[3]Feuil1!$C41,YEAR([3]Feuil1!$K41)&lt;=[3]Feuil2!$A$2,YEAR([3]Feuil1!$C41)&gt;=[3]Feuil2!$A$2),IF(YEAR([3]Feuil1!$C41)&gt;[3]Feuil2!$A$2,DATE([3]Feuil2!$A$2,6,30),IF(YEAR([3]Feuil1!$C41)&lt;[3]Feuil2!$A$2,"",IF(MONTH([3]Feuil1!$C41)=6,[3]Feuil1!$C41,IF(AND(MONTH([3]Feuil1!$C41)&gt;6,MONTH([3]Feuil1!$K41)&lt;=6),DATE([3]Feuil2!$A$2,6,30),"") ))),"")</f>
        <v/>
      </c>
      <c r="T41" s="13" t="str">
        <f>IF(AND([3]Feuil1!$K41&lt;&gt;"",[3]Feuil1!$C41&lt;&gt;"",[3]Feuil1!$K41&lt;=[3]Feuil1!$C41,YEAR([3]Feuil1!$K41)&lt;=[3]Feuil2!$A$2,YEAR([3]Feuil1!$C41)&gt;=[3]Feuil2!$A$2),IF(YEAR([3]Feuil1!$C41)&gt;[3]Feuil2!$A$2,DATE([3]Feuil2!$A$2,7,31),IF(YEAR([3]Feuil1!$C41)&lt;[3]Feuil2!$A$2,"",IF(MONTH([3]Feuil1!$C41)=7,[3]Feuil1!$C41,IF(AND(MONTH([3]Feuil1!$C41)&gt;7,MONTH([3]Feuil1!$K41)&lt;=7),DATE([3]Feuil2!$A$2,7,31),"") ))),"")</f>
        <v/>
      </c>
      <c r="U41" s="13" t="str">
        <f>IF(AND([3]Feuil1!$K41&lt;&gt;"",[3]Feuil1!$C41&lt;&gt;"",[3]Feuil1!$K41&lt;=[3]Feuil1!$C41,YEAR([3]Feuil1!$K41)&lt;=[3]Feuil2!$A$2,YEAR([3]Feuil1!$C41)&gt;=[3]Feuil2!$A$2),IF(YEAR([3]Feuil1!$C41)&gt;[3]Feuil2!$A$2,DATE([3]Feuil2!$A$2,8,31),IF(YEAR([3]Feuil1!$C41)&lt;[3]Feuil2!$A$2,"",IF(MONTH([3]Feuil1!$C41)=8,[3]Feuil1!$C41,IF(AND(MONTH([3]Feuil1!$C41)&gt;8,MONTH([3]Feuil1!$K41)&lt;=8),DATE([3]Feuil2!$A$2,8,31),"") ))),"")</f>
        <v/>
      </c>
      <c r="V41" s="13" t="str">
        <f>IF(AND([3]Feuil1!$K41&lt;&gt;"",[3]Feuil1!$C41&lt;&gt;"",[3]Feuil1!$K41&lt;=[3]Feuil1!$C41,YEAR([3]Feuil1!$K41)&lt;=[3]Feuil2!$A$2,YEAR([3]Feuil1!$C41)&gt;=[3]Feuil2!$A$2),IF(YEAR([3]Feuil1!$C41)&gt;[3]Feuil2!$A$2,DATE([3]Feuil2!$A$2,9,30),IF(YEAR([3]Feuil1!$C41)&lt;[3]Feuil2!$A$2,"",IF(MONTH([3]Feuil1!$C41)=9,[3]Feuil1!$C41,IF(AND(MONTH([3]Feuil1!$C41)&gt;9,MONTH([3]Feuil1!$K41)&lt;=9),DATE([3]Feuil2!$A$2,9,30),"") ))),"")</f>
        <v/>
      </c>
      <c r="W41" s="13" t="str">
        <f>IF(AND([3]Feuil1!$K41&lt;&gt;"",[3]Feuil1!$C41&lt;&gt;"",[3]Feuil1!$K41&lt;=[3]Feuil1!$C41,YEAR([3]Feuil1!$K41)&lt;=[3]Feuil2!$A$2,YEAR([3]Feuil1!$C41)&gt;=[3]Feuil2!$A$2),IF(YEAR([3]Feuil1!$C41)&gt;[3]Feuil2!$A$2,DATE([3]Feuil2!$A$2,10,31),IF(YEAR([3]Feuil1!$C41)&lt;[3]Feuil2!$A$2,"",IF(MONTH([3]Feuil1!$C41)=10,[3]Feuil1!$C41,IF(AND(MONTH([3]Feuil1!$C41)&gt;10,MONTH([3]Feuil1!$K41)&lt;=10),DATE([3]Feuil2!$A$2,10,31),"") ))),"")</f>
        <v/>
      </c>
      <c r="X41" s="13" t="str">
        <f>IF(AND([3]Feuil1!$K41&lt;&gt;"",[3]Feuil1!$C41&lt;&gt;"",[3]Feuil1!$K41&lt;=[3]Feuil1!$C41,YEAR([3]Feuil1!$K41)&lt;=[3]Feuil2!$A$2,YEAR([3]Feuil1!$C41)&gt;=[3]Feuil2!$A$2),IF(YEAR([3]Feuil1!$C41)&gt;[3]Feuil2!$A$2,DATE([3]Feuil2!$A$2,11,30),IF(YEAR([3]Feuil1!$C41)&lt;[3]Feuil2!$A$2,"",IF(MONTH([3]Feuil1!$C41)=11,[3]Feuil1!$C41,IF(AND(MONTH([3]Feuil1!$C41)&gt;11,MONTH([3]Feuil1!$K41)&lt;=11),DATE([3]Feuil2!$A$2,11,30),"") ))),"")</f>
        <v/>
      </c>
      <c r="Y41" s="14" t="str">
        <f>IF(AND([3]Feuil1!$K41&lt;&gt;"",[3]Feuil1!$C41&lt;&gt;"",[3]Feuil1!$K41&lt;=[3]Feuil1!$C41,YEAR([3]Feuil1!$K41)&lt;=[3]Feuil2!$A$2,YEAR([3]Feuil1!$C41)&gt;=[3]Feuil2!$A$2),IF(YEAR([3]Feuil1!$C41)&gt;[3]Feuil2!$A$2,DATE([3]Feuil2!$A$2,12,31),IF(YEAR([3]Feuil1!$C41)&lt;[3]Feuil2!$A$2,"",IF(MONTH([3]Feuil1!$C41)=12,[3]Feuil1!$C41,IF(AND(MONTH([3]Feuil1!$C41)&gt;12,MONTH([3]Feuil1!$K41)&lt;=12),DATE([3]Feuil2!$A$2,12,31),"") ))),"")</f>
        <v/>
      </c>
    </row>
    <row r="42" spans="1:25" ht="15" x14ac:dyDescent="0.2">
      <c r="A42" s="11">
        <f>[3]Feuil1!E42</f>
        <v>0</v>
      </c>
      <c r="B42" s="12" t="str">
        <f>IF(AND([3]Feuil1!$K42&lt;&gt;"",[3]Feuil1!$C42&lt;&gt;"",[3]Feuil1!$K42&lt;=[3]Feuil1!$C42,YEAR([3]Feuil1!$K42)&lt;=[3]Feuil2!$A$2,YEAR([3]Feuil1!$C42)&gt;=[3]Feuil2!$A$2),IF(YEAR([3]Feuil1!$K42)&lt;[3]Feuil2!$A$2,DATE([3]Feuil2!$A$2,1,1),IF(YEAR([3]Feuil1!$K42)&gt;[3]Feuil2!$A$2,"",IF(MONTH([3]Feuil1!$K42)=1,[3]Feuil1!$K42,IF(OR(AND(
      MONTH([3]Feuil1!$K42)&lt;1,
      MONTH([3]Feuil1!$C42)&gt;=1
     ),YEAR([3]Feuil1!$C42)&gt;[3]Feuil2!$A$2),DATE([3]Feuil2!$A$2,1,1),"") ))),"")</f>
        <v/>
      </c>
      <c r="C42" s="13" t="str">
        <f>IF(AND([3]Feuil1!$K42&lt;&gt;"",[3]Feuil1!$C42&lt;&gt;"",[3]Feuil1!$K42&lt;=[3]Feuil1!$C42,YEAR([3]Feuil1!$K42)&lt;=[3]Feuil2!$A$2,YEAR([3]Feuil1!$C42)&gt;=[3]Feuil2!$A$2),IF(YEAR([3]Feuil1!$K42)&lt;[3]Feuil2!$A$2,DATE([3]Feuil2!$A$2,2,1),IF(YEAR([3]Feuil1!$K42)&gt;[3]Feuil2!$A$2,"",IF(MONTH([3]Feuil1!$K42)=2,[3]Feuil1!$K42,IF(OR(AND(MONTH([3]Feuil1!$K42)&lt;2,MONTH([3]Feuil1!$C42)&gt;=2),YEAR([3]Feuil1!$C42)&gt;[3]Feuil2!$A$2),DATE([3]Feuil2!$A$2,2,1),"") ))),"")</f>
        <v/>
      </c>
      <c r="D42" s="13" t="str">
        <f>IF(AND([3]Feuil1!$K42&lt;&gt;"",[3]Feuil1!$C42&lt;&gt;"",[3]Feuil1!$K42&lt;=[3]Feuil1!$C42,YEAR([3]Feuil1!$K42)&lt;=[3]Feuil2!$A$2,YEAR([3]Feuil1!$C42)&gt;=[3]Feuil2!$A$2),IF(YEAR([3]Feuil1!$K42)&lt;[3]Feuil2!$A$2,DATE([3]Feuil2!$A$2,3,1),IF(YEAR([3]Feuil1!$K42)&gt;[3]Feuil2!$A$2,"",IF(MONTH([3]Feuil1!$K42)=3,[3]Feuil1!$K42,IF(OR(AND(MONTH([3]Feuil1!$K42)&lt;3,MONTH([3]Feuil1!$C42)&gt;=3),YEAR([3]Feuil1!$C42)&gt;[3]Feuil2!$A$2),DATE([3]Feuil2!$A$2,3,1),"") ))),"")</f>
        <v/>
      </c>
      <c r="E42" s="13" t="str">
        <f>IF(AND([3]Feuil1!$K42&lt;&gt;"",[3]Feuil1!$C42&lt;&gt;"",[3]Feuil1!$K42&lt;=[3]Feuil1!$C42,YEAR([3]Feuil1!$K42)&lt;=[3]Feuil2!$A$2,YEAR([3]Feuil1!$C42)&gt;=[3]Feuil2!$A$2),IF(YEAR([3]Feuil1!$K42)&lt;[3]Feuil2!$A$2,DATE([3]Feuil2!$A$2,4,1),IF(YEAR([3]Feuil1!$K42)&gt;[3]Feuil2!$A$2,"",IF(MONTH([3]Feuil1!$K42)=4,[3]Feuil1!$K42,IF(OR(AND(MONTH([3]Feuil1!$K42)&lt;4,MONTH([3]Feuil1!$C42)&gt;=4),YEAR([3]Feuil1!$C42)&gt;[3]Feuil2!$A$2),DATE([3]Feuil2!$A$2,4,1),"") ))),"")</f>
        <v/>
      </c>
      <c r="F42" s="13" t="str">
        <f>IF(AND([3]Feuil1!$K42&lt;&gt;"",[3]Feuil1!$C42&lt;&gt;"",[3]Feuil1!$K42&lt;=[3]Feuil1!$C42,YEAR([3]Feuil1!$K42)&lt;=[3]Feuil2!$A$2,YEAR([3]Feuil1!$C42)&gt;=[3]Feuil2!$A$2),IF(YEAR([3]Feuil1!$K42)&lt;[3]Feuil2!$A$2,DATE([3]Feuil2!$A$2,5,1),IF(YEAR([3]Feuil1!$K42)&gt;[3]Feuil2!$A$2,"",IF(MONTH([3]Feuil1!$K42)=5,[3]Feuil1!$K42,IF(OR(AND(MONTH([3]Feuil1!$K42)&lt;5,MONTH([3]Feuil1!$C42)&gt;=5),YEAR([3]Feuil1!$C42)&gt;[3]Feuil2!$A$2),DATE([3]Feuil2!$A$2,5,1),"") ))),"")</f>
        <v/>
      </c>
      <c r="G42" s="13" t="str">
        <f>IF(AND([3]Feuil1!$K42&lt;&gt;"",[3]Feuil1!$C42&lt;&gt;"",[3]Feuil1!$K42&lt;=[3]Feuil1!$C42,YEAR([3]Feuil1!$K42)&lt;=[3]Feuil2!$A$2,YEAR([3]Feuil1!$C42)&gt;=[3]Feuil2!$A$2),IF(YEAR([3]Feuil1!$K42)&lt;[3]Feuil2!$A$2,DATE([3]Feuil2!$A$2,6,1),IF(YEAR([3]Feuil1!$K42)&gt;[3]Feuil2!$A$2,"",IF(MONTH([3]Feuil1!$K42)=6,[3]Feuil1!$K42,IF(OR(AND(MONTH([3]Feuil1!$K42)&lt;6,MONTH([3]Feuil1!$C42)&gt;=6),YEAR([3]Feuil1!$C42)&gt;[3]Feuil2!$A$2),DATE([3]Feuil2!$A$2,6,1),"") ))),"")</f>
        <v/>
      </c>
      <c r="H42" s="13" t="str">
        <f>IF(AND([3]Feuil1!$K42&lt;&gt;"",[3]Feuil1!$C42&lt;&gt;"",[3]Feuil1!$K42&lt;=[3]Feuil1!$C42,YEAR([3]Feuil1!$K42)&lt;=[3]Feuil2!$A$2,YEAR([3]Feuil1!$C42)&gt;=[3]Feuil2!$A$2),IF(YEAR([3]Feuil1!$K42)&lt;[3]Feuil2!$A$2,DATE([3]Feuil2!$A$2,7,1),IF(YEAR([3]Feuil1!$K42)&gt;[3]Feuil2!$A$2,"",IF(MONTH([3]Feuil1!$K42)=7,[3]Feuil1!$K42,IF(OR(AND(MONTH([3]Feuil1!$K42)&lt;7,MONTH([3]Feuil1!$C42)&gt;=7),YEAR([3]Feuil1!$C42)&gt;[3]Feuil2!$A$2),DATE([3]Feuil2!$A$2,7,1),"") ))),"")</f>
        <v/>
      </c>
      <c r="I42" s="13" t="str">
        <f>IF(AND([3]Feuil1!$K42&lt;&gt;"",[3]Feuil1!$C42&lt;&gt;"",[3]Feuil1!$K42&lt;=[3]Feuil1!$C42,YEAR([3]Feuil1!$K42)&lt;=[3]Feuil2!$A$2,YEAR([3]Feuil1!$C42)&gt;=[3]Feuil2!$A$2),IF(YEAR([3]Feuil1!$K42)&lt;[3]Feuil2!$A$2,DATE([3]Feuil2!$A$2,8,1),IF(YEAR([3]Feuil1!$K42)&gt;[3]Feuil2!$A$2,"",IF(MONTH([3]Feuil1!$K42)=8,[3]Feuil1!$K42,IF(OR(AND(MONTH([3]Feuil1!$K42)&lt;8,MONTH([3]Feuil1!$C42)&gt;=8),YEAR([3]Feuil1!$C42)&gt;[3]Feuil2!$A$2),DATE([3]Feuil2!$A$2,8,1),"") ))),"")</f>
        <v/>
      </c>
      <c r="J42" s="13" t="str">
        <f>IF(AND([3]Feuil1!$K42&lt;&gt;"",[3]Feuil1!$C42&lt;&gt;"",[3]Feuil1!$K42&lt;=[3]Feuil1!$C42,YEAR([3]Feuil1!$K42)&lt;=[3]Feuil2!$A$2,YEAR([3]Feuil1!$C42)&gt;=[3]Feuil2!$A$2),IF(YEAR([3]Feuil1!$K42)&lt;[3]Feuil2!$A$2,DATE([3]Feuil2!$A$2,9,1),IF(YEAR([3]Feuil1!$K42)&gt;[3]Feuil2!$A$2,"",IF(MONTH([3]Feuil1!$K42)=9,[3]Feuil1!$K42,IF(OR(AND(MONTH([3]Feuil1!$K42)&lt;9,MONTH([3]Feuil1!$C42)&gt;=9),YEAR([3]Feuil1!$C42)&gt;[3]Feuil2!$A$2),DATE([3]Feuil2!$A$2,9,1),"") ))),"")</f>
        <v/>
      </c>
      <c r="K42" s="13" t="str">
        <f>IF(AND([3]Feuil1!$K42&lt;&gt;"",[3]Feuil1!$C42&lt;&gt;"",[3]Feuil1!$K42&lt;=[3]Feuil1!$C42,YEAR([3]Feuil1!$K42)&lt;=[3]Feuil2!$A$2,YEAR([3]Feuil1!$C42)&gt;=[3]Feuil2!$A$2),IF(YEAR([3]Feuil1!$K42)&lt;[3]Feuil2!$A$2,DATE([3]Feuil2!$A$2,10,1),IF(YEAR([3]Feuil1!$K42)&gt;[3]Feuil2!$A$2,"",IF(MONTH([3]Feuil1!$K42)=10,[3]Feuil1!$K42,IF(OR(AND(MONTH([3]Feuil1!$K42)&lt;10,MONTH([3]Feuil1!$C42)&gt;=10),YEAR([3]Feuil1!$C42)&gt;[3]Feuil2!$A$2),DATE([3]Feuil2!$A$2,10,1),"") ))),"")</f>
        <v/>
      </c>
      <c r="L42" s="13" t="str">
        <f>IF(AND([3]Feuil1!$K42&lt;&gt;"",[3]Feuil1!$C42&lt;&gt;"",[3]Feuil1!$K42&lt;=[3]Feuil1!$C42,YEAR([3]Feuil1!$K42)&lt;=[3]Feuil2!$A$2,YEAR([3]Feuil1!$C42)&gt;=[3]Feuil2!$A$2),IF(YEAR([3]Feuil1!$K42)&lt;[3]Feuil2!$A$2,DATE([3]Feuil2!$A$2,11,1),IF(YEAR([3]Feuil1!$K42)&gt;[3]Feuil2!$A$2,"",IF(MONTH([3]Feuil1!$K42)=11,[3]Feuil1!$K42,IF(OR(AND(MONTH([3]Feuil1!$K42)&lt;11,MONTH([3]Feuil1!$C42)&gt;=11),YEAR([3]Feuil1!$C42)&gt;[3]Feuil2!$A$2),DATE([3]Feuil2!$A$2,11,1),"") ))),"")</f>
        <v/>
      </c>
      <c r="M42" s="14" t="str">
        <f>IF(AND([3]Feuil1!$K42&lt;&gt;"",[3]Feuil1!$C42&lt;&gt;"",[3]Feuil1!$K42&lt;=[3]Feuil1!$C42,YEAR([3]Feuil1!$K42)&lt;=[3]Feuil2!$A$2,YEAR([3]Feuil1!$C42)&gt;=[3]Feuil2!$A$2),IF(YEAR([3]Feuil1!$K42)&lt;[3]Feuil2!$A$2,DATE([3]Feuil2!$A$2,12,1),IF(YEAR([3]Feuil1!$K42)&gt;[3]Feuil2!$A$2,"",IF(MONTH([3]Feuil1!$K42)=12,[3]Feuil1!$K42,IF(OR(AND(MONTH([3]Feuil1!$K42)&lt;12,MONTH([3]Feuil1!$C42)&gt;=12),YEAR([3]Feuil1!$C42)&gt;[3]Feuil2!$A$2),DATE([3]Feuil2!$A$2,12,1),"") ))),"")</f>
        <v/>
      </c>
      <c r="N42" s="12" t="str">
        <f>IF(AND([3]Feuil1!$K42&lt;&gt;"",[3]Feuil1!$C42&lt;&gt;"",[3]Feuil1!$K42&lt;=[3]Feuil1!$C42,YEAR([3]Feuil1!$K42)&lt;=[3]Feuil2!$A$2,YEAR([3]Feuil1!$C42)&gt;=[3]Feuil2!$A$2),IF(YEAR([3]Feuil1!$C42)&gt;[3]Feuil2!$A$2,DATE([3]Feuil2!$A$2,1,31),IF(YEAR([3]Feuil1!$C42)&lt;[3]Feuil2!$A$2,"",IF(MONTH([3]Feuil1!$C42)=1,[3]Feuil1!$C42,IF(AND(MONTH([3]Feuil1!$C42)&gt;1,MONTH([3]Feuil1!$K42)&lt;=1),DATE([3]Feuil2!$A$2,1,31),"") ))),"")</f>
        <v/>
      </c>
      <c r="O42" s="13" t="str">
        <f>IF(AND([3]Feuil1!$K42&lt;&gt;"",[3]Feuil1!$C42&lt;&gt;"",[3]Feuil1!$K42&lt;=[3]Feuil1!$C42,YEAR([3]Feuil1!$K42)&lt;=[3]Feuil2!$A$2,YEAR([3]Feuil1!$C42)&gt;=[3]Feuil2!$A$2),IF(YEAR([3]Feuil1!$C42)&gt;[3]Feuil2!$A$2,IF((MOD([3]Feuil2!$A$2,4)&lt;&gt;0),DATE([3]Feuil2!$A$2,2,28),DATE([3]Feuil2!$A$2,2,29)),IF(YEAR([3]Feuil1!$C42)&lt;[3]Feuil2!$A$2,"",IF(MONTH([3]Feuil1!$C42)=2,[3]Feuil1!$C42,IF(AND(MONTH([3]Feuil1!$C42)&gt;2,MONTH([3]Feuil1!$K42)&lt;=2),IF((MOD([3]Feuil2!$A$2,4)&lt;&gt;0),DATE([3]Feuil2!$A$2,2,28),DATE([3]Feuil2!$A$2,2,29)),"") ))),"")</f>
        <v/>
      </c>
      <c r="P42" s="13" t="str">
        <f>IF(AND([3]Feuil1!$K42&lt;&gt;"",[3]Feuil1!$C42&lt;&gt;"",[3]Feuil1!$K42&lt;=[3]Feuil1!$C42,YEAR([3]Feuil1!$K42)&lt;=[3]Feuil2!$A$2,YEAR([3]Feuil1!$C42)&gt;=[3]Feuil2!$A$2),IF(YEAR([3]Feuil1!$C42)&gt;[3]Feuil2!$A$2,DATE([3]Feuil2!$A$2,3,31),IF(YEAR([3]Feuil1!$C42)&lt;[3]Feuil2!$A$2,"",IF(MONTH([3]Feuil1!$C42)=3,[3]Feuil1!$C42,IF(AND(MONTH([3]Feuil1!$C42)&gt;3,MONTH([3]Feuil1!$K42)&lt;=3),DATE([3]Feuil2!$A$2,3,31),"") ))),"")</f>
        <v/>
      </c>
      <c r="Q42" s="13" t="str">
        <f>IF(AND([3]Feuil1!$K42&lt;&gt;"",[3]Feuil1!$C42&lt;&gt;"",[3]Feuil1!$K42&lt;=[3]Feuil1!$C42,YEAR([3]Feuil1!$K42)&lt;=[3]Feuil2!$A$2,YEAR([3]Feuil1!$C42)&gt;=[3]Feuil2!$A$2),IF(YEAR([3]Feuil1!$C42)&gt;[3]Feuil2!$A$2,DATE([3]Feuil2!$A$2,4,30),IF(YEAR([3]Feuil1!$C42)&lt;[3]Feuil2!$A$2,"",IF(MONTH([3]Feuil1!$C42)=4,[3]Feuil1!$C42,IF(AND(MONTH([3]Feuil1!$C42)&gt;4,MONTH([3]Feuil1!$K42)&lt;=4),DATE([3]Feuil2!$A$2,4,30),"") ))),"")</f>
        <v/>
      </c>
      <c r="R42" s="13" t="str">
        <f>IF(AND([3]Feuil1!$K42&lt;&gt;"",[3]Feuil1!$C42&lt;&gt;"",[3]Feuil1!$K42&lt;=[3]Feuil1!$C42,YEAR([3]Feuil1!$K42)&lt;=[3]Feuil2!$A$2,YEAR([3]Feuil1!$C42)&gt;=[3]Feuil2!$A$2),IF(YEAR([3]Feuil1!$C42)&gt;[3]Feuil2!$A$2,DATE([3]Feuil2!$A$2,5,31),IF(YEAR([3]Feuil1!$C42)&lt;[3]Feuil2!$A$2,"",IF(MONTH([3]Feuil1!$C42)=5,[3]Feuil1!$C42,IF(AND(MONTH([3]Feuil1!$C42)&gt;5,MONTH([3]Feuil1!$K42)&lt;=5),DATE([3]Feuil2!$A$2,5,31),"") ))),"")</f>
        <v/>
      </c>
      <c r="S42" s="13" t="str">
        <f>IF(AND([3]Feuil1!$K42&lt;&gt;"",[3]Feuil1!$C42&lt;&gt;"",[3]Feuil1!$K42&lt;=[3]Feuil1!$C42,YEAR([3]Feuil1!$K42)&lt;=[3]Feuil2!$A$2,YEAR([3]Feuil1!$C42)&gt;=[3]Feuil2!$A$2),IF(YEAR([3]Feuil1!$C42)&gt;[3]Feuil2!$A$2,DATE([3]Feuil2!$A$2,6,30),IF(YEAR([3]Feuil1!$C42)&lt;[3]Feuil2!$A$2,"",IF(MONTH([3]Feuil1!$C42)=6,[3]Feuil1!$C42,IF(AND(MONTH([3]Feuil1!$C42)&gt;6,MONTH([3]Feuil1!$K42)&lt;=6),DATE([3]Feuil2!$A$2,6,30),"") ))),"")</f>
        <v/>
      </c>
      <c r="T42" s="13" t="str">
        <f>IF(AND([3]Feuil1!$K42&lt;&gt;"",[3]Feuil1!$C42&lt;&gt;"",[3]Feuil1!$K42&lt;=[3]Feuil1!$C42,YEAR([3]Feuil1!$K42)&lt;=[3]Feuil2!$A$2,YEAR([3]Feuil1!$C42)&gt;=[3]Feuil2!$A$2),IF(YEAR([3]Feuil1!$C42)&gt;[3]Feuil2!$A$2,DATE([3]Feuil2!$A$2,7,31),IF(YEAR([3]Feuil1!$C42)&lt;[3]Feuil2!$A$2,"",IF(MONTH([3]Feuil1!$C42)=7,[3]Feuil1!$C42,IF(AND(MONTH([3]Feuil1!$C42)&gt;7,MONTH([3]Feuil1!$K42)&lt;=7),DATE([3]Feuil2!$A$2,7,31),"") ))),"")</f>
        <v/>
      </c>
      <c r="U42" s="13" t="str">
        <f>IF(AND([3]Feuil1!$K42&lt;&gt;"",[3]Feuil1!$C42&lt;&gt;"",[3]Feuil1!$K42&lt;=[3]Feuil1!$C42,YEAR([3]Feuil1!$K42)&lt;=[3]Feuil2!$A$2,YEAR([3]Feuil1!$C42)&gt;=[3]Feuil2!$A$2),IF(YEAR([3]Feuil1!$C42)&gt;[3]Feuil2!$A$2,DATE([3]Feuil2!$A$2,8,31),IF(YEAR([3]Feuil1!$C42)&lt;[3]Feuil2!$A$2,"",IF(MONTH([3]Feuil1!$C42)=8,[3]Feuil1!$C42,IF(AND(MONTH([3]Feuil1!$C42)&gt;8,MONTH([3]Feuil1!$K42)&lt;=8),DATE([3]Feuil2!$A$2,8,31),"") ))),"")</f>
        <v/>
      </c>
      <c r="V42" s="13" t="str">
        <f>IF(AND([3]Feuil1!$K42&lt;&gt;"",[3]Feuil1!$C42&lt;&gt;"",[3]Feuil1!$K42&lt;=[3]Feuil1!$C42,YEAR([3]Feuil1!$K42)&lt;=[3]Feuil2!$A$2,YEAR([3]Feuil1!$C42)&gt;=[3]Feuil2!$A$2),IF(YEAR([3]Feuil1!$C42)&gt;[3]Feuil2!$A$2,DATE([3]Feuil2!$A$2,9,30),IF(YEAR([3]Feuil1!$C42)&lt;[3]Feuil2!$A$2,"",IF(MONTH([3]Feuil1!$C42)=9,[3]Feuil1!$C42,IF(AND(MONTH([3]Feuil1!$C42)&gt;9,MONTH([3]Feuil1!$K42)&lt;=9),DATE([3]Feuil2!$A$2,9,30),"") ))),"")</f>
        <v/>
      </c>
      <c r="W42" s="13" t="str">
        <f>IF(AND([3]Feuil1!$K42&lt;&gt;"",[3]Feuil1!$C42&lt;&gt;"",[3]Feuil1!$K42&lt;=[3]Feuil1!$C42,YEAR([3]Feuil1!$K42)&lt;=[3]Feuil2!$A$2,YEAR([3]Feuil1!$C42)&gt;=[3]Feuil2!$A$2),IF(YEAR([3]Feuil1!$C42)&gt;[3]Feuil2!$A$2,DATE([3]Feuil2!$A$2,10,31),IF(YEAR([3]Feuil1!$C42)&lt;[3]Feuil2!$A$2,"",IF(MONTH([3]Feuil1!$C42)=10,[3]Feuil1!$C42,IF(AND(MONTH([3]Feuil1!$C42)&gt;10,MONTH([3]Feuil1!$K42)&lt;=10),DATE([3]Feuil2!$A$2,10,31),"") ))),"")</f>
        <v/>
      </c>
      <c r="X42" s="13" t="str">
        <f>IF(AND([3]Feuil1!$K42&lt;&gt;"",[3]Feuil1!$C42&lt;&gt;"",[3]Feuil1!$K42&lt;=[3]Feuil1!$C42,YEAR([3]Feuil1!$K42)&lt;=[3]Feuil2!$A$2,YEAR([3]Feuil1!$C42)&gt;=[3]Feuil2!$A$2),IF(YEAR([3]Feuil1!$C42)&gt;[3]Feuil2!$A$2,DATE([3]Feuil2!$A$2,11,30),IF(YEAR([3]Feuil1!$C42)&lt;[3]Feuil2!$A$2,"",IF(MONTH([3]Feuil1!$C42)=11,[3]Feuil1!$C42,IF(AND(MONTH([3]Feuil1!$C42)&gt;11,MONTH([3]Feuil1!$K42)&lt;=11),DATE([3]Feuil2!$A$2,11,30),"") ))),"")</f>
        <v/>
      </c>
      <c r="Y42" s="14" t="str">
        <f>IF(AND([3]Feuil1!$K42&lt;&gt;"",[3]Feuil1!$C42&lt;&gt;"",[3]Feuil1!$K42&lt;=[3]Feuil1!$C42,YEAR([3]Feuil1!$K42)&lt;=[3]Feuil2!$A$2,YEAR([3]Feuil1!$C42)&gt;=[3]Feuil2!$A$2),IF(YEAR([3]Feuil1!$C42)&gt;[3]Feuil2!$A$2,DATE([3]Feuil2!$A$2,12,31),IF(YEAR([3]Feuil1!$C42)&lt;[3]Feuil2!$A$2,"",IF(MONTH([3]Feuil1!$C42)=12,[3]Feuil1!$C42,IF(AND(MONTH([3]Feuil1!$C42)&gt;12,MONTH([3]Feuil1!$K42)&lt;=12),DATE([3]Feuil2!$A$2,12,31),"") ))),"")</f>
        <v/>
      </c>
    </row>
    <row r="43" spans="1:25" ht="15" x14ac:dyDescent="0.2">
      <c r="A43" s="11">
        <f>[3]Feuil1!E43</f>
        <v>0</v>
      </c>
      <c r="B43" s="12" t="str">
        <f>IF(AND([3]Feuil1!$K43&lt;&gt;"",[3]Feuil1!$C43&lt;&gt;"",[3]Feuil1!$K43&lt;=[3]Feuil1!$C43,YEAR([3]Feuil1!$K43)&lt;=[3]Feuil2!$A$2,YEAR([3]Feuil1!$C43)&gt;=[3]Feuil2!$A$2),IF(YEAR([3]Feuil1!$K43)&lt;[3]Feuil2!$A$2,DATE([3]Feuil2!$A$2,1,1),IF(YEAR([3]Feuil1!$K43)&gt;[3]Feuil2!$A$2,"",IF(MONTH([3]Feuil1!$K43)=1,[3]Feuil1!$K43,IF(OR(AND(
      MONTH([3]Feuil1!$K43)&lt;1,
      MONTH([3]Feuil1!$C43)&gt;=1
     ),YEAR([3]Feuil1!$C43)&gt;[3]Feuil2!$A$2),DATE([3]Feuil2!$A$2,1,1),"") ))),"")</f>
        <v/>
      </c>
      <c r="C43" s="13" t="str">
        <f>IF(AND([3]Feuil1!$K43&lt;&gt;"",[3]Feuil1!$C43&lt;&gt;"",[3]Feuil1!$K43&lt;=[3]Feuil1!$C43,YEAR([3]Feuil1!$K43)&lt;=[3]Feuil2!$A$2,YEAR([3]Feuil1!$C43)&gt;=[3]Feuil2!$A$2),IF(YEAR([3]Feuil1!$K43)&lt;[3]Feuil2!$A$2,DATE([3]Feuil2!$A$2,2,1),IF(YEAR([3]Feuil1!$K43)&gt;[3]Feuil2!$A$2,"",IF(MONTH([3]Feuil1!$K43)=2,[3]Feuil1!$K43,IF(OR(AND(MONTH([3]Feuil1!$K43)&lt;2,MONTH([3]Feuil1!$C43)&gt;=2),YEAR([3]Feuil1!$C43)&gt;[3]Feuil2!$A$2),DATE([3]Feuil2!$A$2,2,1),"") ))),"")</f>
        <v/>
      </c>
      <c r="D43" s="13" t="str">
        <f>IF(AND([3]Feuil1!$K43&lt;&gt;"",[3]Feuil1!$C43&lt;&gt;"",[3]Feuil1!$K43&lt;=[3]Feuil1!$C43,YEAR([3]Feuil1!$K43)&lt;=[3]Feuil2!$A$2,YEAR([3]Feuil1!$C43)&gt;=[3]Feuil2!$A$2),IF(YEAR([3]Feuil1!$K43)&lt;[3]Feuil2!$A$2,DATE([3]Feuil2!$A$2,3,1),IF(YEAR([3]Feuil1!$K43)&gt;[3]Feuil2!$A$2,"",IF(MONTH([3]Feuil1!$K43)=3,[3]Feuil1!$K43,IF(OR(AND(MONTH([3]Feuil1!$K43)&lt;3,MONTH([3]Feuil1!$C43)&gt;=3),YEAR([3]Feuil1!$C43)&gt;[3]Feuil2!$A$2),DATE([3]Feuil2!$A$2,3,1),"") ))),"")</f>
        <v/>
      </c>
      <c r="E43" s="13" t="str">
        <f>IF(AND([3]Feuil1!$K43&lt;&gt;"",[3]Feuil1!$C43&lt;&gt;"",[3]Feuil1!$K43&lt;=[3]Feuil1!$C43,YEAR([3]Feuil1!$K43)&lt;=[3]Feuil2!$A$2,YEAR([3]Feuil1!$C43)&gt;=[3]Feuil2!$A$2),IF(YEAR([3]Feuil1!$K43)&lt;[3]Feuil2!$A$2,DATE([3]Feuil2!$A$2,4,1),IF(YEAR([3]Feuil1!$K43)&gt;[3]Feuil2!$A$2,"",IF(MONTH([3]Feuil1!$K43)=4,[3]Feuil1!$K43,IF(OR(AND(MONTH([3]Feuil1!$K43)&lt;4,MONTH([3]Feuil1!$C43)&gt;=4),YEAR([3]Feuil1!$C43)&gt;[3]Feuil2!$A$2),DATE([3]Feuil2!$A$2,4,1),"") ))),"")</f>
        <v/>
      </c>
      <c r="F43" s="13" t="str">
        <f>IF(AND([3]Feuil1!$K43&lt;&gt;"",[3]Feuil1!$C43&lt;&gt;"",[3]Feuil1!$K43&lt;=[3]Feuil1!$C43,YEAR([3]Feuil1!$K43)&lt;=[3]Feuil2!$A$2,YEAR([3]Feuil1!$C43)&gt;=[3]Feuil2!$A$2),IF(YEAR([3]Feuil1!$K43)&lt;[3]Feuil2!$A$2,DATE([3]Feuil2!$A$2,5,1),IF(YEAR([3]Feuil1!$K43)&gt;[3]Feuil2!$A$2,"",IF(MONTH([3]Feuil1!$K43)=5,[3]Feuil1!$K43,IF(OR(AND(MONTH([3]Feuil1!$K43)&lt;5,MONTH([3]Feuil1!$C43)&gt;=5),YEAR([3]Feuil1!$C43)&gt;[3]Feuil2!$A$2),DATE([3]Feuil2!$A$2,5,1),"") ))),"")</f>
        <v/>
      </c>
      <c r="G43" s="13" t="str">
        <f>IF(AND([3]Feuil1!$K43&lt;&gt;"",[3]Feuil1!$C43&lt;&gt;"",[3]Feuil1!$K43&lt;=[3]Feuil1!$C43,YEAR([3]Feuil1!$K43)&lt;=[3]Feuil2!$A$2,YEAR([3]Feuil1!$C43)&gt;=[3]Feuil2!$A$2),IF(YEAR([3]Feuil1!$K43)&lt;[3]Feuil2!$A$2,DATE([3]Feuil2!$A$2,6,1),IF(YEAR([3]Feuil1!$K43)&gt;[3]Feuil2!$A$2,"",IF(MONTH([3]Feuil1!$K43)=6,[3]Feuil1!$K43,IF(OR(AND(MONTH([3]Feuil1!$K43)&lt;6,MONTH([3]Feuil1!$C43)&gt;=6),YEAR([3]Feuil1!$C43)&gt;[3]Feuil2!$A$2),DATE([3]Feuil2!$A$2,6,1),"") ))),"")</f>
        <v/>
      </c>
      <c r="H43" s="13" t="str">
        <f>IF(AND([3]Feuil1!$K43&lt;&gt;"",[3]Feuil1!$C43&lt;&gt;"",[3]Feuil1!$K43&lt;=[3]Feuil1!$C43,YEAR([3]Feuil1!$K43)&lt;=[3]Feuil2!$A$2,YEAR([3]Feuil1!$C43)&gt;=[3]Feuil2!$A$2),IF(YEAR([3]Feuil1!$K43)&lt;[3]Feuil2!$A$2,DATE([3]Feuil2!$A$2,7,1),IF(YEAR([3]Feuil1!$K43)&gt;[3]Feuil2!$A$2,"",IF(MONTH([3]Feuil1!$K43)=7,[3]Feuil1!$K43,IF(OR(AND(MONTH([3]Feuil1!$K43)&lt;7,MONTH([3]Feuil1!$C43)&gt;=7),YEAR([3]Feuil1!$C43)&gt;[3]Feuil2!$A$2),DATE([3]Feuil2!$A$2,7,1),"") ))),"")</f>
        <v/>
      </c>
      <c r="I43" s="13" t="str">
        <f>IF(AND([3]Feuil1!$K43&lt;&gt;"",[3]Feuil1!$C43&lt;&gt;"",[3]Feuil1!$K43&lt;=[3]Feuil1!$C43,YEAR([3]Feuil1!$K43)&lt;=[3]Feuil2!$A$2,YEAR([3]Feuil1!$C43)&gt;=[3]Feuil2!$A$2),IF(YEAR([3]Feuil1!$K43)&lt;[3]Feuil2!$A$2,DATE([3]Feuil2!$A$2,8,1),IF(YEAR([3]Feuil1!$K43)&gt;[3]Feuil2!$A$2,"",IF(MONTH([3]Feuil1!$K43)=8,[3]Feuil1!$K43,IF(OR(AND(MONTH([3]Feuil1!$K43)&lt;8,MONTH([3]Feuil1!$C43)&gt;=8),YEAR([3]Feuil1!$C43)&gt;[3]Feuil2!$A$2),DATE([3]Feuil2!$A$2,8,1),"") ))),"")</f>
        <v/>
      </c>
      <c r="J43" s="13" t="str">
        <f>IF(AND([3]Feuil1!$K43&lt;&gt;"",[3]Feuil1!$C43&lt;&gt;"",[3]Feuil1!$K43&lt;=[3]Feuil1!$C43,YEAR([3]Feuil1!$K43)&lt;=[3]Feuil2!$A$2,YEAR([3]Feuil1!$C43)&gt;=[3]Feuil2!$A$2),IF(YEAR([3]Feuil1!$K43)&lt;[3]Feuil2!$A$2,DATE([3]Feuil2!$A$2,9,1),IF(YEAR([3]Feuil1!$K43)&gt;[3]Feuil2!$A$2,"",IF(MONTH([3]Feuil1!$K43)=9,[3]Feuil1!$K43,IF(OR(AND(MONTH([3]Feuil1!$K43)&lt;9,MONTH([3]Feuil1!$C43)&gt;=9),YEAR([3]Feuil1!$C43)&gt;[3]Feuil2!$A$2),DATE([3]Feuil2!$A$2,9,1),"") ))),"")</f>
        <v/>
      </c>
      <c r="K43" s="13" t="str">
        <f>IF(AND([3]Feuil1!$K43&lt;&gt;"",[3]Feuil1!$C43&lt;&gt;"",[3]Feuil1!$K43&lt;=[3]Feuil1!$C43,YEAR([3]Feuil1!$K43)&lt;=[3]Feuil2!$A$2,YEAR([3]Feuil1!$C43)&gt;=[3]Feuil2!$A$2),IF(YEAR([3]Feuil1!$K43)&lt;[3]Feuil2!$A$2,DATE([3]Feuil2!$A$2,10,1),IF(YEAR([3]Feuil1!$K43)&gt;[3]Feuil2!$A$2,"",IF(MONTH([3]Feuil1!$K43)=10,[3]Feuil1!$K43,IF(OR(AND(MONTH([3]Feuil1!$K43)&lt;10,MONTH([3]Feuil1!$C43)&gt;=10),YEAR([3]Feuil1!$C43)&gt;[3]Feuil2!$A$2),DATE([3]Feuil2!$A$2,10,1),"") ))),"")</f>
        <v/>
      </c>
      <c r="L43" s="13" t="str">
        <f>IF(AND([3]Feuil1!$K43&lt;&gt;"",[3]Feuil1!$C43&lt;&gt;"",[3]Feuil1!$K43&lt;=[3]Feuil1!$C43,YEAR([3]Feuil1!$K43)&lt;=[3]Feuil2!$A$2,YEAR([3]Feuil1!$C43)&gt;=[3]Feuil2!$A$2),IF(YEAR([3]Feuil1!$K43)&lt;[3]Feuil2!$A$2,DATE([3]Feuil2!$A$2,11,1),IF(YEAR([3]Feuil1!$K43)&gt;[3]Feuil2!$A$2,"",IF(MONTH([3]Feuil1!$K43)=11,[3]Feuil1!$K43,IF(OR(AND(MONTH([3]Feuil1!$K43)&lt;11,MONTH([3]Feuil1!$C43)&gt;=11),YEAR([3]Feuil1!$C43)&gt;[3]Feuil2!$A$2),DATE([3]Feuil2!$A$2,11,1),"") ))),"")</f>
        <v/>
      </c>
      <c r="M43" s="14" t="str">
        <f>IF(AND([3]Feuil1!$K43&lt;&gt;"",[3]Feuil1!$C43&lt;&gt;"",[3]Feuil1!$K43&lt;=[3]Feuil1!$C43,YEAR([3]Feuil1!$K43)&lt;=[3]Feuil2!$A$2,YEAR([3]Feuil1!$C43)&gt;=[3]Feuil2!$A$2),IF(YEAR([3]Feuil1!$K43)&lt;[3]Feuil2!$A$2,DATE([3]Feuil2!$A$2,12,1),IF(YEAR([3]Feuil1!$K43)&gt;[3]Feuil2!$A$2,"",IF(MONTH([3]Feuil1!$K43)=12,[3]Feuil1!$K43,IF(OR(AND(MONTH([3]Feuil1!$K43)&lt;12,MONTH([3]Feuil1!$C43)&gt;=12),YEAR([3]Feuil1!$C43)&gt;[3]Feuil2!$A$2),DATE([3]Feuil2!$A$2,12,1),"") ))),"")</f>
        <v/>
      </c>
      <c r="N43" s="12" t="str">
        <f>IF(AND([3]Feuil1!$K43&lt;&gt;"",[3]Feuil1!$C43&lt;&gt;"",[3]Feuil1!$K43&lt;=[3]Feuil1!$C43,YEAR([3]Feuil1!$K43)&lt;=[3]Feuil2!$A$2,YEAR([3]Feuil1!$C43)&gt;=[3]Feuil2!$A$2),IF(YEAR([3]Feuil1!$C43)&gt;[3]Feuil2!$A$2,DATE([3]Feuil2!$A$2,1,31),IF(YEAR([3]Feuil1!$C43)&lt;[3]Feuil2!$A$2,"",IF(MONTH([3]Feuil1!$C43)=1,[3]Feuil1!$C43,IF(AND(MONTH([3]Feuil1!$C43)&gt;1,MONTH([3]Feuil1!$K43)&lt;=1),DATE([3]Feuil2!$A$2,1,31),"") ))),"")</f>
        <v/>
      </c>
      <c r="O43" s="13" t="str">
        <f>IF(AND([3]Feuil1!$K43&lt;&gt;"",[3]Feuil1!$C43&lt;&gt;"",[3]Feuil1!$K43&lt;=[3]Feuil1!$C43,YEAR([3]Feuil1!$K43)&lt;=[3]Feuil2!$A$2,YEAR([3]Feuil1!$C43)&gt;=[3]Feuil2!$A$2),IF(YEAR([3]Feuil1!$C43)&gt;[3]Feuil2!$A$2,IF((MOD([3]Feuil2!$A$2,4)&lt;&gt;0),DATE([3]Feuil2!$A$2,2,28),DATE([3]Feuil2!$A$2,2,29)),IF(YEAR([3]Feuil1!$C43)&lt;[3]Feuil2!$A$2,"",IF(MONTH([3]Feuil1!$C43)=2,[3]Feuil1!$C43,IF(AND(MONTH([3]Feuil1!$C43)&gt;2,MONTH([3]Feuil1!$K43)&lt;=2),IF((MOD([3]Feuil2!$A$2,4)&lt;&gt;0),DATE([3]Feuil2!$A$2,2,28),DATE([3]Feuil2!$A$2,2,29)),"") ))),"")</f>
        <v/>
      </c>
      <c r="P43" s="13" t="str">
        <f>IF(AND([3]Feuil1!$K43&lt;&gt;"",[3]Feuil1!$C43&lt;&gt;"",[3]Feuil1!$K43&lt;=[3]Feuil1!$C43,YEAR([3]Feuil1!$K43)&lt;=[3]Feuil2!$A$2,YEAR([3]Feuil1!$C43)&gt;=[3]Feuil2!$A$2),IF(YEAR([3]Feuil1!$C43)&gt;[3]Feuil2!$A$2,DATE([3]Feuil2!$A$2,3,31),IF(YEAR([3]Feuil1!$C43)&lt;[3]Feuil2!$A$2,"",IF(MONTH([3]Feuil1!$C43)=3,[3]Feuil1!$C43,IF(AND(MONTH([3]Feuil1!$C43)&gt;3,MONTH([3]Feuil1!$K43)&lt;=3),DATE([3]Feuil2!$A$2,3,31),"") ))),"")</f>
        <v/>
      </c>
      <c r="Q43" s="13" t="str">
        <f>IF(AND([3]Feuil1!$K43&lt;&gt;"",[3]Feuil1!$C43&lt;&gt;"",[3]Feuil1!$K43&lt;=[3]Feuil1!$C43,YEAR([3]Feuil1!$K43)&lt;=[3]Feuil2!$A$2,YEAR([3]Feuil1!$C43)&gt;=[3]Feuil2!$A$2),IF(YEAR([3]Feuil1!$C43)&gt;[3]Feuil2!$A$2,DATE([3]Feuil2!$A$2,4,30),IF(YEAR([3]Feuil1!$C43)&lt;[3]Feuil2!$A$2,"",IF(MONTH([3]Feuil1!$C43)=4,[3]Feuil1!$C43,IF(AND(MONTH([3]Feuil1!$C43)&gt;4,MONTH([3]Feuil1!$K43)&lt;=4),DATE([3]Feuil2!$A$2,4,30),"") ))),"")</f>
        <v/>
      </c>
      <c r="R43" s="13" t="str">
        <f>IF(AND([3]Feuil1!$K43&lt;&gt;"",[3]Feuil1!$C43&lt;&gt;"",[3]Feuil1!$K43&lt;=[3]Feuil1!$C43,YEAR([3]Feuil1!$K43)&lt;=[3]Feuil2!$A$2,YEAR([3]Feuil1!$C43)&gt;=[3]Feuil2!$A$2),IF(YEAR([3]Feuil1!$C43)&gt;[3]Feuil2!$A$2,DATE([3]Feuil2!$A$2,5,31),IF(YEAR([3]Feuil1!$C43)&lt;[3]Feuil2!$A$2,"",IF(MONTH([3]Feuil1!$C43)=5,[3]Feuil1!$C43,IF(AND(MONTH([3]Feuil1!$C43)&gt;5,MONTH([3]Feuil1!$K43)&lt;=5),DATE([3]Feuil2!$A$2,5,31),"") ))),"")</f>
        <v/>
      </c>
      <c r="S43" s="13" t="str">
        <f>IF(AND([3]Feuil1!$K43&lt;&gt;"",[3]Feuil1!$C43&lt;&gt;"",[3]Feuil1!$K43&lt;=[3]Feuil1!$C43,YEAR([3]Feuil1!$K43)&lt;=[3]Feuil2!$A$2,YEAR([3]Feuil1!$C43)&gt;=[3]Feuil2!$A$2),IF(YEAR([3]Feuil1!$C43)&gt;[3]Feuil2!$A$2,DATE([3]Feuil2!$A$2,6,30),IF(YEAR([3]Feuil1!$C43)&lt;[3]Feuil2!$A$2,"",IF(MONTH([3]Feuil1!$C43)=6,[3]Feuil1!$C43,IF(AND(MONTH([3]Feuil1!$C43)&gt;6,MONTH([3]Feuil1!$K43)&lt;=6),DATE([3]Feuil2!$A$2,6,30),"") ))),"")</f>
        <v/>
      </c>
      <c r="T43" s="13" t="str">
        <f>IF(AND([3]Feuil1!$K43&lt;&gt;"",[3]Feuil1!$C43&lt;&gt;"",[3]Feuil1!$K43&lt;=[3]Feuil1!$C43,YEAR([3]Feuil1!$K43)&lt;=[3]Feuil2!$A$2,YEAR([3]Feuil1!$C43)&gt;=[3]Feuil2!$A$2),IF(YEAR([3]Feuil1!$C43)&gt;[3]Feuil2!$A$2,DATE([3]Feuil2!$A$2,7,31),IF(YEAR([3]Feuil1!$C43)&lt;[3]Feuil2!$A$2,"",IF(MONTH([3]Feuil1!$C43)=7,[3]Feuil1!$C43,IF(AND(MONTH([3]Feuil1!$C43)&gt;7,MONTH([3]Feuil1!$K43)&lt;=7),DATE([3]Feuil2!$A$2,7,31),"") ))),"")</f>
        <v/>
      </c>
      <c r="U43" s="13" t="str">
        <f>IF(AND([3]Feuil1!$K43&lt;&gt;"",[3]Feuil1!$C43&lt;&gt;"",[3]Feuil1!$K43&lt;=[3]Feuil1!$C43,YEAR([3]Feuil1!$K43)&lt;=[3]Feuil2!$A$2,YEAR([3]Feuil1!$C43)&gt;=[3]Feuil2!$A$2),IF(YEAR([3]Feuil1!$C43)&gt;[3]Feuil2!$A$2,DATE([3]Feuil2!$A$2,8,31),IF(YEAR([3]Feuil1!$C43)&lt;[3]Feuil2!$A$2,"",IF(MONTH([3]Feuil1!$C43)=8,[3]Feuil1!$C43,IF(AND(MONTH([3]Feuil1!$C43)&gt;8,MONTH([3]Feuil1!$K43)&lt;=8),DATE([3]Feuil2!$A$2,8,31),"") ))),"")</f>
        <v/>
      </c>
      <c r="V43" s="13" t="str">
        <f>IF(AND([3]Feuil1!$K43&lt;&gt;"",[3]Feuil1!$C43&lt;&gt;"",[3]Feuil1!$K43&lt;=[3]Feuil1!$C43,YEAR([3]Feuil1!$K43)&lt;=[3]Feuil2!$A$2,YEAR([3]Feuil1!$C43)&gt;=[3]Feuil2!$A$2),IF(YEAR([3]Feuil1!$C43)&gt;[3]Feuil2!$A$2,DATE([3]Feuil2!$A$2,9,30),IF(YEAR([3]Feuil1!$C43)&lt;[3]Feuil2!$A$2,"",IF(MONTH([3]Feuil1!$C43)=9,[3]Feuil1!$C43,IF(AND(MONTH([3]Feuil1!$C43)&gt;9,MONTH([3]Feuil1!$K43)&lt;=9),DATE([3]Feuil2!$A$2,9,30),"") ))),"")</f>
        <v/>
      </c>
      <c r="W43" s="13" t="str">
        <f>IF(AND([3]Feuil1!$K43&lt;&gt;"",[3]Feuil1!$C43&lt;&gt;"",[3]Feuil1!$K43&lt;=[3]Feuil1!$C43,YEAR([3]Feuil1!$K43)&lt;=[3]Feuil2!$A$2,YEAR([3]Feuil1!$C43)&gt;=[3]Feuil2!$A$2),IF(YEAR([3]Feuil1!$C43)&gt;[3]Feuil2!$A$2,DATE([3]Feuil2!$A$2,10,31),IF(YEAR([3]Feuil1!$C43)&lt;[3]Feuil2!$A$2,"",IF(MONTH([3]Feuil1!$C43)=10,[3]Feuil1!$C43,IF(AND(MONTH([3]Feuil1!$C43)&gt;10,MONTH([3]Feuil1!$K43)&lt;=10),DATE([3]Feuil2!$A$2,10,31),"") ))),"")</f>
        <v/>
      </c>
      <c r="X43" s="13" t="str">
        <f>IF(AND([3]Feuil1!$K43&lt;&gt;"",[3]Feuil1!$C43&lt;&gt;"",[3]Feuil1!$K43&lt;=[3]Feuil1!$C43,YEAR([3]Feuil1!$K43)&lt;=[3]Feuil2!$A$2,YEAR([3]Feuil1!$C43)&gt;=[3]Feuil2!$A$2),IF(YEAR([3]Feuil1!$C43)&gt;[3]Feuil2!$A$2,DATE([3]Feuil2!$A$2,11,30),IF(YEAR([3]Feuil1!$C43)&lt;[3]Feuil2!$A$2,"",IF(MONTH([3]Feuil1!$C43)=11,[3]Feuil1!$C43,IF(AND(MONTH([3]Feuil1!$C43)&gt;11,MONTH([3]Feuil1!$K43)&lt;=11),DATE([3]Feuil2!$A$2,11,30),"") ))),"")</f>
        <v/>
      </c>
      <c r="Y43" s="14" t="str">
        <f>IF(AND([3]Feuil1!$K43&lt;&gt;"",[3]Feuil1!$C43&lt;&gt;"",[3]Feuil1!$K43&lt;=[3]Feuil1!$C43,YEAR([3]Feuil1!$K43)&lt;=[3]Feuil2!$A$2,YEAR([3]Feuil1!$C43)&gt;=[3]Feuil2!$A$2),IF(YEAR([3]Feuil1!$C43)&gt;[3]Feuil2!$A$2,DATE([3]Feuil2!$A$2,12,31),IF(YEAR([3]Feuil1!$C43)&lt;[3]Feuil2!$A$2,"",IF(MONTH([3]Feuil1!$C43)=12,[3]Feuil1!$C43,IF(AND(MONTH([3]Feuil1!$C43)&gt;12,MONTH([3]Feuil1!$K43)&lt;=12),DATE([3]Feuil2!$A$2,12,31),"") ))),"")</f>
        <v/>
      </c>
    </row>
    <row r="44" spans="1:25" ht="15" x14ac:dyDescent="0.2">
      <c r="A44" s="11">
        <f>[3]Feuil1!E44</f>
        <v>0</v>
      </c>
      <c r="B44" s="12" t="str">
        <f>IF(AND([3]Feuil1!$K44&lt;&gt;"",[3]Feuil1!$C44&lt;&gt;"",[3]Feuil1!$K44&lt;=[3]Feuil1!$C44,YEAR([3]Feuil1!$K44)&lt;=[3]Feuil2!$A$2,YEAR([3]Feuil1!$C44)&gt;=[3]Feuil2!$A$2),IF(YEAR([3]Feuil1!$K44)&lt;[3]Feuil2!$A$2,DATE([3]Feuil2!$A$2,1,1),IF(YEAR([3]Feuil1!$K44)&gt;[3]Feuil2!$A$2,"",IF(MONTH([3]Feuil1!$K44)=1,[3]Feuil1!$K44,IF(OR(AND(
      MONTH([3]Feuil1!$K44)&lt;1,
      MONTH([3]Feuil1!$C44)&gt;=1
     ),YEAR([3]Feuil1!$C44)&gt;[3]Feuil2!$A$2),DATE([3]Feuil2!$A$2,1,1),"") ))),"")</f>
        <v/>
      </c>
      <c r="C44" s="13" t="str">
        <f>IF(AND([3]Feuil1!$K44&lt;&gt;"",[3]Feuil1!$C44&lt;&gt;"",[3]Feuil1!$K44&lt;=[3]Feuil1!$C44,YEAR([3]Feuil1!$K44)&lt;=[3]Feuil2!$A$2,YEAR([3]Feuil1!$C44)&gt;=[3]Feuil2!$A$2),IF(YEAR([3]Feuil1!$K44)&lt;[3]Feuil2!$A$2,DATE([3]Feuil2!$A$2,2,1),IF(YEAR([3]Feuil1!$K44)&gt;[3]Feuil2!$A$2,"",IF(MONTH([3]Feuil1!$K44)=2,[3]Feuil1!$K44,IF(OR(AND(MONTH([3]Feuil1!$K44)&lt;2,MONTH([3]Feuil1!$C44)&gt;=2),YEAR([3]Feuil1!$C44)&gt;[3]Feuil2!$A$2),DATE([3]Feuil2!$A$2,2,1),"") ))),"")</f>
        <v/>
      </c>
      <c r="D44" s="13" t="str">
        <f>IF(AND([3]Feuil1!$K44&lt;&gt;"",[3]Feuil1!$C44&lt;&gt;"",[3]Feuil1!$K44&lt;=[3]Feuil1!$C44,YEAR([3]Feuil1!$K44)&lt;=[3]Feuil2!$A$2,YEAR([3]Feuil1!$C44)&gt;=[3]Feuil2!$A$2),IF(YEAR([3]Feuil1!$K44)&lt;[3]Feuil2!$A$2,DATE([3]Feuil2!$A$2,3,1),IF(YEAR([3]Feuil1!$K44)&gt;[3]Feuil2!$A$2,"",IF(MONTH([3]Feuil1!$K44)=3,[3]Feuil1!$K44,IF(OR(AND(MONTH([3]Feuil1!$K44)&lt;3,MONTH([3]Feuil1!$C44)&gt;=3),YEAR([3]Feuil1!$C44)&gt;[3]Feuil2!$A$2),DATE([3]Feuil2!$A$2,3,1),"") ))),"")</f>
        <v/>
      </c>
      <c r="E44" s="13" t="str">
        <f>IF(AND([3]Feuil1!$K44&lt;&gt;"",[3]Feuil1!$C44&lt;&gt;"",[3]Feuil1!$K44&lt;=[3]Feuil1!$C44,YEAR([3]Feuil1!$K44)&lt;=[3]Feuil2!$A$2,YEAR([3]Feuil1!$C44)&gt;=[3]Feuil2!$A$2),IF(YEAR([3]Feuil1!$K44)&lt;[3]Feuil2!$A$2,DATE([3]Feuil2!$A$2,4,1),IF(YEAR([3]Feuil1!$K44)&gt;[3]Feuil2!$A$2,"",IF(MONTH([3]Feuil1!$K44)=4,[3]Feuil1!$K44,IF(OR(AND(MONTH([3]Feuil1!$K44)&lt;4,MONTH([3]Feuil1!$C44)&gt;=4),YEAR([3]Feuil1!$C44)&gt;[3]Feuil2!$A$2),DATE([3]Feuil2!$A$2,4,1),"") ))),"")</f>
        <v/>
      </c>
      <c r="F44" s="13" t="str">
        <f>IF(AND([3]Feuil1!$K44&lt;&gt;"",[3]Feuil1!$C44&lt;&gt;"",[3]Feuil1!$K44&lt;=[3]Feuil1!$C44,YEAR([3]Feuil1!$K44)&lt;=[3]Feuil2!$A$2,YEAR([3]Feuil1!$C44)&gt;=[3]Feuil2!$A$2),IF(YEAR([3]Feuil1!$K44)&lt;[3]Feuil2!$A$2,DATE([3]Feuil2!$A$2,5,1),IF(YEAR([3]Feuil1!$K44)&gt;[3]Feuil2!$A$2,"",IF(MONTH([3]Feuil1!$K44)=5,[3]Feuil1!$K44,IF(OR(AND(MONTH([3]Feuil1!$K44)&lt;5,MONTH([3]Feuil1!$C44)&gt;=5),YEAR([3]Feuil1!$C44)&gt;[3]Feuil2!$A$2),DATE([3]Feuil2!$A$2,5,1),"") ))),"")</f>
        <v/>
      </c>
      <c r="G44" s="13" t="str">
        <f>IF(AND([3]Feuil1!$K44&lt;&gt;"",[3]Feuil1!$C44&lt;&gt;"",[3]Feuil1!$K44&lt;=[3]Feuil1!$C44,YEAR([3]Feuil1!$K44)&lt;=[3]Feuil2!$A$2,YEAR([3]Feuil1!$C44)&gt;=[3]Feuil2!$A$2),IF(YEAR([3]Feuil1!$K44)&lt;[3]Feuil2!$A$2,DATE([3]Feuil2!$A$2,6,1),IF(YEAR([3]Feuil1!$K44)&gt;[3]Feuil2!$A$2,"",IF(MONTH([3]Feuil1!$K44)=6,[3]Feuil1!$K44,IF(OR(AND(MONTH([3]Feuil1!$K44)&lt;6,MONTH([3]Feuil1!$C44)&gt;=6),YEAR([3]Feuil1!$C44)&gt;[3]Feuil2!$A$2),DATE([3]Feuil2!$A$2,6,1),"") ))),"")</f>
        <v/>
      </c>
      <c r="H44" s="13" t="str">
        <f>IF(AND([3]Feuil1!$K44&lt;&gt;"",[3]Feuil1!$C44&lt;&gt;"",[3]Feuil1!$K44&lt;=[3]Feuil1!$C44,YEAR([3]Feuil1!$K44)&lt;=[3]Feuil2!$A$2,YEAR([3]Feuil1!$C44)&gt;=[3]Feuil2!$A$2),IF(YEAR([3]Feuil1!$K44)&lt;[3]Feuil2!$A$2,DATE([3]Feuil2!$A$2,7,1),IF(YEAR([3]Feuil1!$K44)&gt;[3]Feuil2!$A$2,"",IF(MONTH([3]Feuil1!$K44)=7,[3]Feuil1!$K44,IF(OR(AND(MONTH([3]Feuil1!$K44)&lt;7,MONTH([3]Feuil1!$C44)&gt;=7),YEAR([3]Feuil1!$C44)&gt;[3]Feuil2!$A$2),DATE([3]Feuil2!$A$2,7,1),"") ))),"")</f>
        <v/>
      </c>
      <c r="I44" s="13" t="str">
        <f>IF(AND([3]Feuil1!$K44&lt;&gt;"",[3]Feuil1!$C44&lt;&gt;"",[3]Feuil1!$K44&lt;=[3]Feuil1!$C44,YEAR([3]Feuil1!$K44)&lt;=[3]Feuil2!$A$2,YEAR([3]Feuil1!$C44)&gt;=[3]Feuil2!$A$2),IF(YEAR([3]Feuil1!$K44)&lt;[3]Feuil2!$A$2,DATE([3]Feuil2!$A$2,8,1),IF(YEAR([3]Feuil1!$K44)&gt;[3]Feuil2!$A$2,"",IF(MONTH([3]Feuil1!$K44)=8,[3]Feuil1!$K44,IF(OR(AND(MONTH([3]Feuil1!$K44)&lt;8,MONTH([3]Feuil1!$C44)&gt;=8),YEAR([3]Feuil1!$C44)&gt;[3]Feuil2!$A$2),DATE([3]Feuil2!$A$2,8,1),"") ))),"")</f>
        <v/>
      </c>
      <c r="J44" s="13" t="str">
        <f>IF(AND([3]Feuil1!$K44&lt;&gt;"",[3]Feuil1!$C44&lt;&gt;"",[3]Feuil1!$K44&lt;=[3]Feuil1!$C44,YEAR([3]Feuil1!$K44)&lt;=[3]Feuil2!$A$2,YEAR([3]Feuil1!$C44)&gt;=[3]Feuil2!$A$2),IF(YEAR([3]Feuil1!$K44)&lt;[3]Feuil2!$A$2,DATE([3]Feuil2!$A$2,9,1),IF(YEAR([3]Feuil1!$K44)&gt;[3]Feuil2!$A$2,"",IF(MONTH([3]Feuil1!$K44)=9,[3]Feuil1!$K44,IF(OR(AND(MONTH([3]Feuil1!$K44)&lt;9,MONTH([3]Feuil1!$C44)&gt;=9),YEAR([3]Feuil1!$C44)&gt;[3]Feuil2!$A$2),DATE([3]Feuil2!$A$2,9,1),"") ))),"")</f>
        <v/>
      </c>
      <c r="K44" s="13" t="str">
        <f>IF(AND([3]Feuil1!$K44&lt;&gt;"",[3]Feuil1!$C44&lt;&gt;"",[3]Feuil1!$K44&lt;=[3]Feuil1!$C44,YEAR([3]Feuil1!$K44)&lt;=[3]Feuil2!$A$2,YEAR([3]Feuil1!$C44)&gt;=[3]Feuil2!$A$2),IF(YEAR([3]Feuil1!$K44)&lt;[3]Feuil2!$A$2,DATE([3]Feuil2!$A$2,10,1),IF(YEAR([3]Feuil1!$K44)&gt;[3]Feuil2!$A$2,"",IF(MONTH([3]Feuil1!$K44)=10,[3]Feuil1!$K44,IF(OR(AND(MONTH([3]Feuil1!$K44)&lt;10,MONTH([3]Feuil1!$C44)&gt;=10),YEAR([3]Feuil1!$C44)&gt;[3]Feuil2!$A$2),DATE([3]Feuil2!$A$2,10,1),"") ))),"")</f>
        <v/>
      </c>
      <c r="L44" s="13" t="str">
        <f>IF(AND([3]Feuil1!$K44&lt;&gt;"",[3]Feuil1!$C44&lt;&gt;"",[3]Feuil1!$K44&lt;=[3]Feuil1!$C44,YEAR([3]Feuil1!$K44)&lt;=[3]Feuil2!$A$2,YEAR([3]Feuil1!$C44)&gt;=[3]Feuil2!$A$2),IF(YEAR([3]Feuil1!$K44)&lt;[3]Feuil2!$A$2,DATE([3]Feuil2!$A$2,11,1),IF(YEAR([3]Feuil1!$K44)&gt;[3]Feuil2!$A$2,"",IF(MONTH([3]Feuil1!$K44)=11,[3]Feuil1!$K44,IF(OR(AND(MONTH([3]Feuil1!$K44)&lt;11,MONTH([3]Feuil1!$C44)&gt;=11),YEAR([3]Feuil1!$C44)&gt;[3]Feuil2!$A$2),DATE([3]Feuil2!$A$2,11,1),"") ))),"")</f>
        <v/>
      </c>
      <c r="M44" s="14" t="str">
        <f>IF(AND([3]Feuil1!$K44&lt;&gt;"",[3]Feuil1!$C44&lt;&gt;"",[3]Feuil1!$K44&lt;=[3]Feuil1!$C44,YEAR([3]Feuil1!$K44)&lt;=[3]Feuil2!$A$2,YEAR([3]Feuil1!$C44)&gt;=[3]Feuil2!$A$2),IF(YEAR([3]Feuil1!$K44)&lt;[3]Feuil2!$A$2,DATE([3]Feuil2!$A$2,12,1),IF(YEAR([3]Feuil1!$K44)&gt;[3]Feuil2!$A$2,"",IF(MONTH([3]Feuil1!$K44)=12,[3]Feuil1!$K44,IF(OR(AND(MONTH([3]Feuil1!$K44)&lt;12,MONTH([3]Feuil1!$C44)&gt;=12),YEAR([3]Feuil1!$C44)&gt;[3]Feuil2!$A$2),DATE([3]Feuil2!$A$2,12,1),"") ))),"")</f>
        <v/>
      </c>
      <c r="N44" s="12" t="str">
        <f>IF(AND([3]Feuil1!$K44&lt;&gt;"",[3]Feuil1!$C44&lt;&gt;"",[3]Feuil1!$K44&lt;=[3]Feuil1!$C44,YEAR([3]Feuil1!$K44)&lt;=[3]Feuil2!$A$2,YEAR([3]Feuil1!$C44)&gt;=[3]Feuil2!$A$2),IF(YEAR([3]Feuil1!$C44)&gt;[3]Feuil2!$A$2,DATE([3]Feuil2!$A$2,1,31),IF(YEAR([3]Feuil1!$C44)&lt;[3]Feuil2!$A$2,"",IF(MONTH([3]Feuil1!$C44)=1,[3]Feuil1!$C44,IF(AND(MONTH([3]Feuil1!$C44)&gt;1,MONTH([3]Feuil1!$K44)&lt;=1),DATE([3]Feuil2!$A$2,1,31),"") ))),"")</f>
        <v/>
      </c>
      <c r="O44" s="13" t="str">
        <f>IF(AND([3]Feuil1!$K44&lt;&gt;"",[3]Feuil1!$C44&lt;&gt;"",[3]Feuil1!$K44&lt;=[3]Feuil1!$C44,YEAR([3]Feuil1!$K44)&lt;=[3]Feuil2!$A$2,YEAR([3]Feuil1!$C44)&gt;=[3]Feuil2!$A$2),IF(YEAR([3]Feuil1!$C44)&gt;[3]Feuil2!$A$2,IF((MOD([3]Feuil2!$A$2,4)&lt;&gt;0),DATE([3]Feuil2!$A$2,2,28),DATE([3]Feuil2!$A$2,2,29)),IF(YEAR([3]Feuil1!$C44)&lt;[3]Feuil2!$A$2,"",IF(MONTH([3]Feuil1!$C44)=2,[3]Feuil1!$C44,IF(AND(MONTH([3]Feuil1!$C44)&gt;2,MONTH([3]Feuil1!$K44)&lt;=2),IF((MOD([3]Feuil2!$A$2,4)&lt;&gt;0),DATE([3]Feuil2!$A$2,2,28),DATE([3]Feuil2!$A$2,2,29)),"") ))),"")</f>
        <v/>
      </c>
      <c r="P44" s="13" t="str">
        <f>IF(AND([3]Feuil1!$K44&lt;&gt;"",[3]Feuil1!$C44&lt;&gt;"",[3]Feuil1!$K44&lt;=[3]Feuil1!$C44,YEAR([3]Feuil1!$K44)&lt;=[3]Feuil2!$A$2,YEAR([3]Feuil1!$C44)&gt;=[3]Feuil2!$A$2),IF(YEAR([3]Feuil1!$C44)&gt;[3]Feuil2!$A$2,DATE([3]Feuil2!$A$2,3,31),IF(YEAR([3]Feuil1!$C44)&lt;[3]Feuil2!$A$2,"",IF(MONTH([3]Feuil1!$C44)=3,[3]Feuil1!$C44,IF(AND(MONTH([3]Feuil1!$C44)&gt;3,MONTH([3]Feuil1!$K44)&lt;=3),DATE([3]Feuil2!$A$2,3,31),"") ))),"")</f>
        <v/>
      </c>
      <c r="Q44" s="13" t="str">
        <f>IF(AND([3]Feuil1!$K44&lt;&gt;"",[3]Feuil1!$C44&lt;&gt;"",[3]Feuil1!$K44&lt;=[3]Feuil1!$C44,YEAR([3]Feuil1!$K44)&lt;=[3]Feuil2!$A$2,YEAR([3]Feuil1!$C44)&gt;=[3]Feuil2!$A$2),IF(YEAR([3]Feuil1!$C44)&gt;[3]Feuil2!$A$2,DATE([3]Feuil2!$A$2,4,30),IF(YEAR([3]Feuil1!$C44)&lt;[3]Feuil2!$A$2,"",IF(MONTH([3]Feuil1!$C44)=4,[3]Feuil1!$C44,IF(AND(MONTH([3]Feuil1!$C44)&gt;4,MONTH([3]Feuil1!$K44)&lt;=4),DATE([3]Feuil2!$A$2,4,30),"") ))),"")</f>
        <v/>
      </c>
      <c r="R44" s="13" t="str">
        <f>IF(AND([3]Feuil1!$K44&lt;&gt;"",[3]Feuil1!$C44&lt;&gt;"",[3]Feuil1!$K44&lt;=[3]Feuil1!$C44,YEAR([3]Feuil1!$K44)&lt;=[3]Feuil2!$A$2,YEAR([3]Feuil1!$C44)&gt;=[3]Feuil2!$A$2),IF(YEAR([3]Feuil1!$C44)&gt;[3]Feuil2!$A$2,DATE([3]Feuil2!$A$2,5,31),IF(YEAR([3]Feuil1!$C44)&lt;[3]Feuil2!$A$2,"",IF(MONTH([3]Feuil1!$C44)=5,[3]Feuil1!$C44,IF(AND(MONTH([3]Feuil1!$C44)&gt;5,MONTH([3]Feuil1!$K44)&lt;=5),DATE([3]Feuil2!$A$2,5,31),"") ))),"")</f>
        <v/>
      </c>
      <c r="S44" s="13" t="str">
        <f>IF(AND([3]Feuil1!$K44&lt;&gt;"",[3]Feuil1!$C44&lt;&gt;"",[3]Feuil1!$K44&lt;=[3]Feuil1!$C44,YEAR([3]Feuil1!$K44)&lt;=[3]Feuil2!$A$2,YEAR([3]Feuil1!$C44)&gt;=[3]Feuil2!$A$2),IF(YEAR([3]Feuil1!$C44)&gt;[3]Feuil2!$A$2,DATE([3]Feuil2!$A$2,6,30),IF(YEAR([3]Feuil1!$C44)&lt;[3]Feuil2!$A$2,"",IF(MONTH([3]Feuil1!$C44)=6,[3]Feuil1!$C44,IF(AND(MONTH([3]Feuil1!$C44)&gt;6,MONTH([3]Feuil1!$K44)&lt;=6),DATE([3]Feuil2!$A$2,6,30),"") ))),"")</f>
        <v/>
      </c>
      <c r="T44" s="13" t="str">
        <f>IF(AND([3]Feuil1!$K44&lt;&gt;"",[3]Feuil1!$C44&lt;&gt;"",[3]Feuil1!$K44&lt;=[3]Feuil1!$C44,YEAR([3]Feuil1!$K44)&lt;=[3]Feuil2!$A$2,YEAR([3]Feuil1!$C44)&gt;=[3]Feuil2!$A$2),IF(YEAR([3]Feuil1!$C44)&gt;[3]Feuil2!$A$2,DATE([3]Feuil2!$A$2,7,31),IF(YEAR([3]Feuil1!$C44)&lt;[3]Feuil2!$A$2,"",IF(MONTH([3]Feuil1!$C44)=7,[3]Feuil1!$C44,IF(AND(MONTH([3]Feuil1!$C44)&gt;7,MONTH([3]Feuil1!$K44)&lt;=7),DATE([3]Feuil2!$A$2,7,31),"") ))),"")</f>
        <v/>
      </c>
      <c r="U44" s="13" t="str">
        <f>IF(AND([3]Feuil1!$K44&lt;&gt;"",[3]Feuil1!$C44&lt;&gt;"",[3]Feuil1!$K44&lt;=[3]Feuil1!$C44,YEAR([3]Feuil1!$K44)&lt;=[3]Feuil2!$A$2,YEAR([3]Feuil1!$C44)&gt;=[3]Feuil2!$A$2),IF(YEAR([3]Feuil1!$C44)&gt;[3]Feuil2!$A$2,DATE([3]Feuil2!$A$2,8,31),IF(YEAR([3]Feuil1!$C44)&lt;[3]Feuil2!$A$2,"",IF(MONTH([3]Feuil1!$C44)=8,[3]Feuil1!$C44,IF(AND(MONTH([3]Feuil1!$C44)&gt;8,MONTH([3]Feuil1!$K44)&lt;=8),DATE([3]Feuil2!$A$2,8,31),"") ))),"")</f>
        <v/>
      </c>
      <c r="V44" s="13" t="str">
        <f>IF(AND([3]Feuil1!$K44&lt;&gt;"",[3]Feuil1!$C44&lt;&gt;"",[3]Feuil1!$K44&lt;=[3]Feuil1!$C44,YEAR([3]Feuil1!$K44)&lt;=[3]Feuil2!$A$2,YEAR([3]Feuil1!$C44)&gt;=[3]Feuil2!$A$2),IF(YEAR([3]Feuil1!$C44)&gt;[3]Feuil2!$A$2,DATE([3]Feuil2!$A$2,9,30),IF(YEAR([3]Feuil1!$C44)&lt;[3]Feuil2!$A$2,"",IF(MONTH([3]Feuil1!$C44)=9,[3]Feuil1!$C44,IF(AND(MONTH([3]Feuil1!$C44)&gt;9,MONTH([3]Feuil1!$K44)&lt;=9),DATE([3]Feuil2!$A$2,9,30),"") ))),"")</f>
        <v/>
      </c>
      <c r="W44" s="13" t="str">
        <f>IF(AND([3]Feuil1!$K44&lt;&gt;"",[3]Feuil1!$C44&lt;&gt;"",[3]Feuil1!$K44&lt;=[3]Feuil1!$C44,YEAR([3]Feuil1!$K44)&lt;=[3]Feuil2!$A$2,YEAR([3]Feuil1!$C44)&gt;=[3]Feuil2!$A$2),IF(YEAR([3]Feuil1!$C44)&gt;[3]Feuil2!$A$2,DATE([3]Feuil2!$A$2,10,31),IF(YEAR([3]Feuil1!$C44)&lt;[3]Feuil2!$A$2,"",IF(MONTH([3]Feuil1!$C44)=10,[3]Feuil1!$C44,IF(AND(MONTH([3]Feuil1!$C44)&gt;10,MONTH([3]Feuil1!$K44)&lt;=10),DATE([3]Feuil2!$A$2,10,31),"") ))),"")</f>
        <v/>
      </c>
      <c r="X44" s="13" t="str">
        <f>IF(AND([3]Feuil1!$K44&lt;&gt;"",[3]Feuil1!$C44&lt;&gt;"",[3]Feuil1!$K44&lt;=[3]Feuil1!$C44,YEAR([3]Feuil1!$K44)&lt;=[3]Feuil2!$A$2,YEAR([3]Feuil1!$C44)&gt;=[3]Feuil2!$A$2),IF(YEAR([3]Feuil1!$C44)&gt;[3]Feuil2!$A$2,DATE([3]Feuil2!$A$2,11,30),IF(YEAR([3]Feuil1!$C44)&lt;[3]Feuil2!$A$2,"",IF(MONTH([3]Feuil1!$C44)=11,[3]Feuil1!$C44,IF(AND(MONTH([3]Feuil1!$C44)&gt;11,MONTH([3]Feuil1!$K44)&lt;=11),DATE([3]Feuil2!$A$2,11,30),"") ))),"")</f>
        <v/>
      </c>
      <c r="Y44" s="14" t="str">
        <f>IF(AND([3]Feuil1!$K44&lt;&gt;"",[3]Feuil1!$C44&lt;&gt;"",[3]Feuil1!$K44&lt;=[3]Feuil1!$C44,YEAR([3]Feuil1!$K44)&lt;=[3]Feuil2!$A$2,YEAR([3]Feuil1!$C44)&gt;=[3]Feuil2!$A$2),IF(YEAR([3]Feuil1!$C44)&gt;[3]Feuil2!$A$2,DATE([3]Feuil2!$A$2,12,31),IF(YEAR([3]Feuil1!$C44)&lt;[3]Feuil2!$A$2,"",IF(MONTH([3]Feuil1!$C44)=12,[3]Feuil1!$C44,IF(AND(MONTH([3]Feuil1!$C44)&gt;12,MONTH([3]Feuil1!$K44)&lt;=12),DATE([3]Feuil2!$A$2,12,31),"") ))),"")</f>
        <v/>
      </c>
    </row>
    <row r="45" spans="1:25" ht="15" x14ac:dyDescent="0.2">
      <c r="A45" s="11" t="str">
        <f>[3]Feuil1!E45</f>
        <v>Design</v>
      </c>
      <c r="B45" s="12">
        <f>IF(AND([3]Feuil1!$K45&lt;&gt;"",[3]Feuil1!$C45&lt;&gt;"",[3]Feuil1!$K45&lt;=[3]Feuil1!$C45,YEAR([3]Feuil1!$K45)&lt;=[3]Feuil2!$A$2,YEAR([3]Feuil1!$C45)&gt;=[3]Feuil2!$A$2),IF(YEAR([3]Feuil1!$K45)&lt;[3]Feuil2!$A$2,DATE([3]Feuil2!$A$2,1,1),IF(YEAR([3]Feuil1!$K45)&gt;[3]Feuil2!$A$2,"",IF(MONTH([3]Feuil1!$K45)=1,[3]Feuil1!$K45,IF(OR(AND(
      MONTH([3]Feuil1!$K45)&lt;1,
      MONTH([3]Feuil1!$C45)&gt;=1
     ),YEAR([3]Feuil1!$C45)&gt;[3]Feuil2!$A$2),DATE([3]Feuil2!$A$2,1,1),"") ))),"")</f>
        <v>40179</v>
      </c>
      <c r="C45" s="13" t="str">
        <f>IF(AND([3]Feuil1!$K45&lt;&gt;"",[3]Feuil1!$C45&lt;&gt;"",[3]Feuil1!$K45&lt;=[3]Feuil1!$C45,YEAR([3]Feuil1!$K45)&lt;=[3]Feuil2!$A$2,YEAR([3]Feuil1!$C45)&gt;=[3]Feuil2!$A$2),IF(YEAR([3]Feuil1!$K45)&lt;[3]Feuil2!$A$2,DATE([3]Feuil2!$A$2,2,1),IF(YEAR([3]Feuil1!$K45)&gt;[3]Feuil2!$A$2,"",IF(MONTH([3]Feuil1!$K45)=2,[3]Feuil1!$K45,IF(OR(AND(MONTH([3]Feuil1!$K45)&lt;2,MONTH([3]Feuil1!$C45)&gt;=2),YEAR([3]Feuil1!$C45)&gt;[3]Feuil2!$A$2),DATE([3]Feuil2!$A$2,2,1),"") ))),"")</f>
        <v/>
      </c>
      <c r="D45" s="13" t="str">
        <f>IF(AND([3]Feuil1!$K45&lt;&gt;"",[3]Feuil1!$C45&lt;&gt;"",[3]Feuil1!$K45&lt;=[3]Feuil1!$C45,YEAR([3]Feuil1!$K45)&lt;=[3]Feuil2!$A$2,YEAR([3]Feuil1!$C45)&gt;=[3]Feuil2!$A$2),IF(YEAR([3]Feuil1!$K45)&lt;[3]Feuil2!$A$2,DATE([3]Feuil2!$A$2,3,1),IF(YEAR([3]Feuil1!$K45)&gt;[3]Feuil2!$A$2,"",IF(MONTH([3]Feuil1!$K45)=3,[3]Feuil1!$K45,IF(OR(AND(MONTH([3]Feuil1!$K45)&lt;3,MONTH([3]Feuil1!$C45)&gt;=3),YEAR([3]Feuil1!$C45)&gt;[3]Feuil2!$A$2),DATE([3]Feuil2!$A$2,3,1),"") ))),"")</f>
        <v/>
      </c>
      <c r="E45" s="13" t="str">
        <f>IF(AND([3]Feuil1!$K45&lt;&gt;"",[3]Feuil1!$C45&lt;&gt;"",[3]Feuil1!$K45&lt;=[3]Feuil1!$C45,YEAR([3]Feuil1!$K45)&lt;=[3]Feuil2!$A$2,YEAR([3]Feuil1!$C45)&gt;=[3]Feuil2!$A$2),IF(YEAR([3]Feuil1!$K45)&lt;[3]Feuil2!$A$2,DATE([3]Feuil2!$A$2,4,1),IF(YEAR([3]Feuil1!$K45)&gt;[3]Feuil2!$A$2,"",IF(MONTH([3]Feuil1!$K45)=4,[3]Feuil1!$K45,IF(OR(AND(MONTH([3]Feuil1!$K45)&lt;4,MONTH([3]Feuil1!$C45)&gt;=4),YEAR([3]Feuil1!$C45)&gt;[3]Feuil2!$A$2),DATE([3]Feuil2!$A$2,4,1),"") ))),"")</f>
        <v/>
      </c>
      <c r="F45" s="13" t="str">
        <f>IF(AND([3]Feuil1!$K45&lt;&gt;"",[3]Feuil1!$C45&lt;&gt;"",[3]Feuil1!$K45&lt;=[3]Feuil1!$C45,YEAR([3]Feuil1!$K45)&lt;=[3]Feuil2!$A$2,YEAR([3]Feuil1!$C45)&gt;=[3]Feuil2!$A$2),IF(YEAR([3]Feuil1!$K45)&lt;[3]Feuil2!$A$2,DATE([3]Feuil2!$A$2,5,1),IF(YEAR([3]Feuil1!$K45)&gt;[3]Feuil2!$A$2,"",IF(MONTH([3]Feuil1!$K45)=5,[3]Feuil1!$K45,IF(OR(AND(MONTH([3]Feuil1!$K45)&lt;5,MONTH([3]Feuil1!$C45)&gt;=5),YEAR([3]Feuil1!$C45)&gt;[3]Feuil2!$A$2),DATE([3]Feuil2!$A$2,5,1),"") ))),"")</f>
        <v/>
      </c>
      <c r="G45" s="13" t="str">
        <f>IF(AND([3]Feuil1!$K45&lt;&gt;"",[3]Feuil1!$C45&lt;&gt;"",[3]Feuil1!$K45&lt;=[3]Feuil1!$C45,YEAR([3]Feuil1!$K45)&lt;=[3]Feuil2!$A$2,YEAR([3]Feuil1!$C45)&gt;=[3]Feuil2!$A$2),IF(YEAR([3]Feuil1!$K45)&lt;[3]Feuil2!$A$2,DATE([3]Feuil2!$A$2,6,1),IF(YEAR([3]Feuil1!$K45)&gt;[3]Feuil2!$A$2,"",IF(MONTH([3]Feuil1!$K45)=6,[3]Feuil1!$K45,IF(OR(AND(MONTH([3]Feuil1!$K45)&lt;6,MONTH([3]Feuil1!$C45)&gt;=6),YEAR([3]Feuil1!$C45)&gt;[3]Feuil2!$A$2),DATE([3]Feuil2!$A$2,6,1),"") ))),"")</f>
        <v/>
      </c>
      <c r="H45" s="13" t="str">
        <f>IF(AND([3]Feuil1!$K45&lt;&gt;"",[3]Feuil1!$C45&lt;&gt;"",[3]Feuil1!$K45&lt;=[3]Feuil1!$C45,YEAR([3]Feuil1!$K45)&lt;=[3]Feuil2!$A$2,YEAR([3]Feuil1!$C45)&gt;=[3]Feuil2!$A$2),IF(YEAR([3]Feuil1!$K45)&lt;[3]Feuil2!$A$2,DATE([3]Feuil2!$A$2,7,1),IF(YEAR([3]Feuil1!$K45)&gt;[3]Feuil2!$A$2,"",IF(MONTH([3]Feuil1!$K45)=7,[3]Feuil1!$K45,IF(OR(AND(MONTH([3]Feuil1!$K45)&lt;7,MONTH([3]Feuil1!$C45)&gt;=7),YEAR([3]Feuil1!$C45)&gt;[3]Feuil2!$A$2),DATE([3]Feuil2!$A$2,7,1),"") ))),"")</f>
        <v/>
      </c>
      <c r="I45" s="13" t="str">
        <f>IF(AND([3]Feuil1!$K45&lt;&gt;"",[3]Feuil1!$C45&lt;&gt;"",[3]Feuil1!$K45&lt;=[3]Feuil1!$C45,YEAR([3]Feuil1!$K45)&lt;=[3]Feuil2!$A$2,YEAR([3]Feuil1!$C45)&gt;=[3]Feuil2!$A$2),IF(YEAR([3]Feuil1!$K45)&lt;[3]Feuil2!$A$2,DATE([3]Feuil2!$A$2,8,1),IF(YEAR([3]Feuil1!$K45)&gt;[3]Feuil2!$A$2,"",IF(MONTH([3]Feuil1!$K45)=8,[3]Feuil1!$K45,IF(OR(AND(MONTH([3]Feuil1!$K45)&lt;8,MONTH([3]Feuil1!$C45)&gt;=8),YEAR([3]Feuil1!$C45)&gt;[3]Feuil2!$A$2),DATE([3]Feuil2!$A$2,8,1),"") ))),"")</f>
        <v/>
      </c>
      <c r="J45" s="13" t="str">
        <f>IF(AND([3]Feuil1!$K45&lt;&gt;"",[3]Feuil1!$C45&lt;&gt;"",[3]Feuil1!$K45&lt;=[3]Feuil1!$C45,YEAR([3]Feuil1!$K45)&lt;=[3]Feuil2!$A$2,YEAR([3]Feuil1!$C45)&gt;=[3]Feuil2!$A$2),IF(YEAR([3]Feuil1!$K45)&lt;[3]Feuil2!$A$2,DATE([3]Feuil2!$A$2,9,1),IF(YEAR([3]Feuil1!$K45)&gt;[3]Feuil2!$A$2,"",IF(MONTH([3]Feuil1!$K45)=9,[3]Feuil1!$K45,IF(OR(AND(MONTH([3]Feuil1!$K45)&lt;9,MONTH([3]Feuil1!$C45)&gt;=9),YEAR([3]Feuil1!$C45)&gt;[3]Feuil2!$A$2),DATE([3]Feuil2!$A$2,9,1),"") ))),"")</f>
        <v/>
      </c>
      <c r="K45" s="13" t="str">
        <f>IF(AND([3]Feuil1!$K45&lt;&gt;"",[3]Feuil1!$C45&lt;&gt;"",[3]Feuil1!$K45&lt;=[3]Feuil1!$C45,YEAR([3]Feuil1!$K45)&lt;=[3]Feuil2!$A$2,YEAR([3]Feuil1!$C45)&gt;=[3]Feuil2!$A$2),IF(YEAR([3]Feuil1!$K45)&lt;[3]Feuil2!$A$2,DATE([3]Feuil2!$A$2,10,1),IF(YEAR([3]Feuil1!$K45)&gt;[3]Feuil2!$A$2,"",IF(MONTH([3]Feuil1!$K45)=10,[3]Feuil1!$K45,IF(OR(AND(MONTH([3]Feuil1!$K45)&lt;10,MONTH([3]Feuil1!$C45)&gt;=10),YEAR([3]Feuil1!$C45)&gt;[3]Feuil2!$A$2),DATE([3]Feuil2!$A$2,10,1),"") ))),"")</f>
        <v/>
      </c>
      <c r="L45" s="13" t="str">
        <f>IF(AND([3]Feuil1!$K45&lt;&gt;"",[3]Feuil1!$C45&lt;&gt;"",[3]Feuil1!$K45&lt;=[3]Feuil1!$C45,YEAR([3]Feuil1!$K45)&lt;=[3]Feuil2!$A$2,YEAR([3]Feuil1!$C45)&gt;=[3]Feuil2!$A$2),IF(YEAR([3]Feuil1!$K45)&lt;[3]Feuil2!$A$2,DATE([3]Feuil2!$A$2,11,1),IF(YEAR([3]Feuil1!$K45)&gt;[3]Feuil2!$A$2,"",IF(MONTH([3]Feuil1!$K45)=11,[3]Feuil1!$K45,IF(OR(AND(MONTH([3]Feuil1!$K45)&lt;11,MONTH([3]Feuil1!$C45)&gt;=11),YEAR([3]Feuil1!$C45)&gt;[3]Feuil2!$A$2),DATE([3]Feuil2!$A$2,11,1),"") ))),"")</f>
        <v/>
      </c>
      <c r="M45" s="14" t="str">
        <f>IF(AND([3]Feuil1!$K45&lt;&gt;"",[3]Feuil1!$C45&lt;&gt;"",[3]Feuil1!$K45&lt;=[3]Feuil1!$C45,YEAR([3]Feuil1!$K45)&lt;=[3]Feuil2!$A$2,YEAR([3]Feuil1!$C45)&gt;=[3]Feuil2!$A$2),IF(YEAR([3]Feuil1!$K45)&lt;[3]Feuil2!$A$2,DATE([3]Feuil2!$A$2,12,1),IF(YEAR([3]Feuil1!$K45)&gt;[3]Feuil2!$A$2,"",IF(MONTH([3]Feuil1!$K45)=12,[3]Feuil1!$K45,IF(OR(AND(MONTH([3]Feuil1!$K45)&lt;12,MONTH([3]Feuil1!$C45)&gt;=12),YEAR([3]Feuil1!$C45)&gt;[3]Feuil2!$A$2),DATE([3]Feuil2!$A$2,12,1),"") ))),"")</f>
        <v/>
      </c>
      <c r="N45" s="12">
        <f>IF(AND([3]Feuil1!$K45&lt;&gt;"",[3]Feuil1!$C45&lt;&gt;"",[3]Feuil1!$K45&lt;=[3]Feuil1!$C45,YEAR([3]Feuil1!$K45)&lt;=[3]Feuil2!$A$2,YEAR([3]Feuil1!$C45)&gt;=[3]Feuil2!$A$2),IF(YEAR([3]Feuil1!$C45)&gt;[3]Feuil2!$A$2,DATE([3]Feuil2!$A$2,1,31),IF(YEAR([3]Feuil1!$C45)&lt;[3]Feuil2!$A$2,"",IF(MONTH([3]Feuil1!$C45)=1,[3]Feuil1!$C45,IF(AND(MONTH([3]Feuil1!$C45)&gt;1,MONTH([3]Feuil1!$K45)&lt;=1),DATE([3]Feuil2!$A$2,1,31),"") ))),"")</f>
        <v>40203</v>
      </c>
      <c r="O45" s="13" t="str">
        <f>IF(AND([3]Feuil1!$K45&lt;&gt;"",[3]Feuil1!$C45&lt;&gt;"",[3]Feuil1!$K45&lt;=[3]Feuil1!$C45,YEAR([3]Feuil1!$K45)&lt;=[3]Feuil2!$A$2,YEAR([3]Feuil1!$C45)&gt;=[3]Feuil2!$A$2),IF(YEAR([3]Feuil1!$C45)&gt;[3]Feuil2!$A$2,IF((MOD([3]Feuil2!$A$2,4)&lt;&gt;0),DATE([3]Feuil2!$A$2,2,28),DATE([3]Feuil2!$A$2,2,29)),IF(YEAR([3]Feuil1!$C45)&lt;[3]Feuil2!$A$2,"",IF(MONTH([3]Feuil1!$C45)=2,[3]Feuil1!$C45,IF(AND(MONTH([3]Feuil1!$C45)&gt;2,MONTH([3]Feuil1!$K45)&lt;=2),IF((MOD([3]Feuil2!$A$2,4)&lt;&gt;0),DATE([3]Feuil2!$A$2,2,28),DATE([3]Feuil2!$A$2,2,29)),"") ))),"")</f>
        <v/>
      </c>
      <c r="P45" s="13" t="str">
        <f>IF(AND([3]Feuil1!$K45&lt;&gt;"",[3]Feuil1!$C45&lt;&gt;"",[3]Feuil1!$K45&lt;=[3]Feuil1!$C45,YEAR([3]Feuil1!$K45)&lt;=[3]Feuil2!$A$2,YEAR([3]Feuil1!$C45)&gt;=[3]Feuil2!$A$2),IF(YEAR([3]Feuil1!$C45)&gt;[3]Feuil2!$A$2,DATE([3]Feuil2!$A$2,3,31),IF(YEAR([3]Feuil1!$C45)&lt;[3]Feuil2!$A$2,"",IF(MONTH([3]Feuil1!$C45)=3,[3]Feuil1!$C45,IF(AND(MONTH([3]Feuil1!$C45)&gt;3,MONTH([3]Feuil1!$K45)&lt;=3),DATE([3]Feuil2!$A$2,3,31),"") ))),"")</f>
        <v/>
      </c>
      <c r="Q45" s="13" t="str">
        <f>IF(AND([3]Feuil1!$K45&lt;&gt;"",[3]Feuil1!$C45&lt;&gt;"",[3]Feuil1!$K45&lt;=[3]Feuil1!$C45,YEAR([3]Feuil1!$K45)&lt;=[3]Feuil2!$A$2,YEAR([3]Feuil1!$C45)&gt;=[3]Feuil2!$A$2),IF(YEAR([3]Feuil1!$C45)&gt;[3]Feuil2!$A$2,DATE([3]Feuil2!$A$2,4,30),IF(YEAR([3]Feuil1!$C45)&lt;[3]Feuil2!$A$2,"",IF(MONTH([3]Feuil1!$C45)=4,[3]Feuil1!$C45,IF(AND(MONTH([3]Feuil1!$C45)&gt;4,MONTH([3]Feuil1!$K45)&lt;=4),DATE([3]Feuil2!$A$2,4,30),"") ))),"")</f>
        <v/>
      </c>
      <c r="R45" s="13" t="str">
        <f>IF(AND([3]Feuil1!$K45&lt;&gt;"",[3]Feuil1!$C45&lt;&gt;"",[3]Feuil1!$K45&lt;=[3]Feuil1!$C45,YEAR([3]Feuil1!$K45)&lt;=[3]Feuil2!$A$2,YEAR([3]Feuil1!$C45)&gt;=[3]Feuil2!$A$2),IF(YEAR([3]Feuil1!$C45)&gt;[3]Feuil2!$A$2,DATE([3]Feuil2!$A$2,5,31),IF(YEAR([3]Feuil1!$C45)&lt;[3]Feuil2!$A$2,"",IF(MONTH([3]Feuil1!$C45)=5,[3]Feuil1!$C45,IF(AND(MONTH([3]Feuil1!$C45)&gt;5,MONTH([3]Feuil1!$K45)&lt;=5),DATE([3]Feuil2!$A$2,5,31),"") ))),"")</f>
        <v/>
      </c>
      <c r="S45" s="13" t="str">
        <f>IF(AND([3]Feuil1!$K45&lt;&gt;"",[3]Feuil1!$C45&lt;&gt;"",[3]Feuil1!$K45&lt;=[3]Feuil1!$C45,YEAR([3]Feuil1!$K45)&lt;=[3]Feuil2!$A$2,YEAR([3]Feuil1!$C45)&gt;=[3]Feuil2!$A$2),IF(YEAR([3]Feuil1!$C45)&gt;[3]Feuil2!$A$2,DATE([3]Feuil2!$A$2,6,30),IF(YEAR([3]Feuil1!$C45)&lt;[3]Feuil2!$A$2,"",IF(MONTH([3]Feuil1!$C45)=6,[3]Feuil1!$C45,IF(AND(MONTH([3]Feuil1!$C45)&gt;6,MONTH([3]Feuil1!$K45)&lt;=6),DATE([3]Feuil2!$A$2,6,30),"") ))),"")</f>
        <v/>
      </c>
      <c r="T45" s="13" t="str">
        <f>IF(AND([3]Feuil1!$K45&lt;&gt;"",[3]Feuil1!$C45&lt;&gt;"",[3]Feuil1!$K45&lt;=[3]Feuil1!$C45,YEAR([3]Feuil1!$K45)&lt;=[3]Feuil2!$A$2,YEAR([3]Feuil1!$C45)&gt;=[3]Feuil2!$A$2),IF(YEAR([3]Feuil1!$C45)&gt;[3]Feuil2!$A$2,DATE([3]Feuil2!$A$2,7,31),IF(YEAR([3]Feuil1!$C45)&lt;[3]Feuil2!$A$2,"",IF(MONTH([3]Feuil1!$C45)=7,[3]Feuil1!$C45,IF(AND(MONTH([3]Feuil1!$C45)&gt;7,MONTH([3]Feuil1!$K45)&lt;=7),DATE([3]Feuil2!$A$2,7,31),"") ))),"")</f>
        <v/>
      </c>
      <c r="U45" s="13" t="str">
        <f>IF(AND([3]Feuil1!$K45&lt;&gt;"",[3]Feuil1!$C45&lt;&gt;"",[3]Feuil1!$K45&lt;=[3]Feuil1!$C45,YEAR([3]Feuil1!$K45)&lt;=[3]Feuil2!$A$2,YEAR([3]Feuil1!$C45)&gt;=[3]Feuil2!$A$2),IF(YEAR([3]Feuil1!$C45)&gt;[3]Feuil2!$A$2,DATE([3]Feuil2!$A$2,8,31),IF(YEAR([3]Feuil1!$C45)&lt;[3]Feuil2!$A$2,"",IF(MONTH([3]Feuil1!$C45)=8,[3]Feuil1!$C45,IF(AND(MONTH([3]Feuil1!$C45)&gt;8,MONTH([3]Feuil1!$K45)&lt;=8),DATE([3]Feuil2!$A$2,8,31),"") ))),"")</f>
        <v/>
      </c>
      <c r="V45" s="13" t="str">
        <f>IF(AND([3]Feuil1!$K45&lt;&gt;"",[3]Feuil1!$C45&lt;&gt;"",[3]Feuil1!$K45&lt;=[3]Feuil1!$C45,YEAR([3]Feuil1!$K45)&lt;=[3]Feuil2!$A$2,YEAR([3]Feuil1!$C45)&gt;=[3]Feuil2!$A$2),IF(YEAR([3]Feuil1!$C45)&gt;[3]Feuil2!$A$2,DATE([3]Feuil2!$A$2,9,30),IF(YEAR([3]Feuil1!$C45)&lt;[3]Feuil2!$A$2,"",IF(MONTH([3]Feuil1!$C45)=9,[3]Feuil1!$C45,IF(AND(MONTH([3]Feuil1!$C45)&gt;9,MONTH([3]Feuil1!$K45)&lt;=9),DATE([3]Feuil2!$A$2,9,30),"") ))),"")</f>
        <v/>
      </c>
      <c r="W45" s="13" t="str">
        <f>IF(AND([3]Feuil1!$K45&lt;&gt;"",[3]Feuil1!$C45&lt;&gt;"",[3]Feuil1!$K45&lt;=[3]Feuil1!$C45,YEAR([3]Feuil1!$K45)&lt;=[3]Feuil2!$A$2,YEAR([3]Feuil1!$C45)&gt;=[3]Feuil2!$A$2),IF(YEAR([3]Feuil1!$C45)&gt;[3]Feuil2!$A$2,DATE([3]Feuil2!$A$2,10,31),IF(YEAR([3]Feuil1!$C45)&lt;[3]Feuil2!$A$2,"",IF(MONTH([3]Feuil1!$C45)=10,[3]Feuil1!$C45,IF(AND(MONTH([3]Feuil1!$C45)&gt;10,MONTH([3]Feuil1!$K45)&lt;=10),DATE([3]Feuil2!$A$2,10,31),"") ))),"")</f>
        <v/>
      </c>
      <c r="X45" s="13" t="str">
        <f>IF(AND([3]Feuil1!$K45&lt;&gt;"",[3]Feuil1!$C45&lt;&gt;"",[3]Feuil1!$K45&lt;=[3]Feuil1!$C45,YEAR([3]Feuil1!$K45)&lt;=[3]Feuil2!$A$2,YEAR([3]Feuil1!$C45)&gt;=[3]Feuil2!$A$2),IF(YEAR([3]Feuil1!$C45)&gt;[3]Feuil2!$A$2,DATE([3]Feuil2!$A$2,11,30),IF(YEAR([3]Feuil1!$C45)&lt;[3]Feuil2!$A$2,"",IF(MONTH([3]Feuil1!$C45)=11,[3]Feuil1!$C45,IF(AND(MONTH([3]Feuil1!$C45)&gt;11,MONTH([3]Feuil1!$K45)&lt;=11),DATE([3]Feuil2!$A$2,11,30),"") ))),"")</f>
        <v/>
      </c>
      <c r="Y45" s="14" t="str">
        <f>IF(AND([3]Feuil1!$K45&lt;&gt;"",[3]Feuil1!$C45&lt;&gt;"",[3]Feuil1!$K45&lt;=[3]Feuil1!$C45,YEAR([3]Feuil1!$K45)&lt;=[3]Feuil2!$A$2,YEAR([3]Feuil1!$C45)&gt;=[3]Feuil2!$A$2),IF(YEAR([3]Feuil1!$C45)&gt;[3]Feuil2!$A$2,DATE([3]Feuil2!$A$2,12,31),IF(YEAR([3]Feuil1!$C45)&lt;[3]Feuil2!$A$2,"",IF(MONTH([3]Feuil1!$C45)=12,[3]Feuil1!$C45,IF(AND(MONTH([3]Feuil1!$C45)&gt;12,MONTH([3]Feuil1!$K45)&lt;=12),DATE([3]Feuil2!$A$2,12,31),"") ))),"")</f>
        <v/>
      </c>
    </row>
    <row r="46" spans="1:25" ht="15" x14ac:dyDescent="0.2">
      <c r="A46" s="11" t="str">
        <f>[3]Feuil1!E46</f>
        <v>Design</v>
      </c>
      <c r="B46" s="12" t="str">
        <f>IF(AND([3]Feuil1!$K46&lt;&gt;"",[3]Feuil1!$C46&lt;&gt;"",[3]Feuil1!$K46&lt;=[3]Feuil1!$C46,YEAR([3]Feuil1!$K46)&lt;=[3]Feuil2!$A$2,YEAR([3]Feuil1!$C46)&gt;=[3]Feuil2!$A$2),IF(YEAR([3]Feuil1!$K46)&lt;[3]Feuil2!$A$2,DATE([3]Feuil2!$A$2,1,1),IF(YEAR([3]Feuil1!$K46)&gt;[3]Feuil2!$A$2,"",IF(MONTH([3]Feuil1!$K46)=1,[3]Feuil1!$K46,IF(OR(AND(
      MONTH([3]Feuil1!$K46)&lt;1,
      MONTH([3]Feuil1!$C46)&gt;=1
     ),YEAR([3]Feuil1!$C46)&gt;[3]Feuil2!$A$2),DATE([3]Feuil2!$A$2,1,1),"") ))),"")</f>
        <v/>
      </c>
      <c r="C46" s="13">
        <f>IF(AND([3]Feuil1!$K46&lt;&gt;"",[3]Feuil1!$C46&lt;&gt;"",[3]Feuil1!$K46&lt;=[3]Feuil1!$C46,YEAR([3]Feuil1!$K46)&lt;=[3]Feuil2!$A$2,YEAR([3]Feuil1!$C46)&gt;=[3]Feuil2!$A$2),IF(YEAR([3]Feuil1!$K46)&lt;[3]Feuil2!$A$2,DATE([3]Feuil2!$A$2,2,1),IF(YEAR([3]Feuil1!$K46)&gt;[3]Feuil2!$A$2,"",IF(MONTH([3]Feuil1!$K46)=2,[3]Feuil1!$K46,IF(OR(AND(MONTH([3]Feuil1!$K46)&lt;2,MONTH([3]Feuil1!$C46)&gt;=2),YEAR([3]Feuil1!$C46)&gt;[3]Feuil2!$A$2),DATE([3]Feuil2!$A$2,2,1),"") ))),"")</f>
        <v>40210</v>
      </c>
      <c r="D46" s="13">
        <f>IF(AND([3]Feuil1!$K46&lt;&gt;"",[3]Feuil1!$C46&lt;&gt;"",[3]Feuil1!$K46&lt;=[3]Feuil1!$C46,YEAR([3]Feuil1!$K46)&lt;=[3]Feuil2!$A$2,YEAR([3]Feuil1!$C46)&gt;=[3]Feuil2!$A$2),IF(YEAR([3]Feuil1!$K46)&lt;[3]Feuil2!$A$2,DATE([3]Feuil2!$A$2,3,1),IF(YEAR([3]Feuil1!$K46)&gt;[3]Feuil2!$A$2,"",IF(MONTH([3]Feuil1!$K46)=3,[3]Feuil1!$K46,IF(OR(AND(MONTH([3]Feuil1!$K46)&lt;3,MONTH([3]Feuil1!$C46)&gt;=3),YEAR([3]Feuil1!$C46)&gt;[3]Feuil2!$A$2),DATE([3]Feuil2!$A$2,3,1),"") ))),"")</f>
        <v>40238</v>
      </c>
      <c r="E46" s="13" t="str">
        <f>IF(AND([3]Feuil1!$K46&lt;&gt;"",[3]Feuil1!$C46&lt;&gt;"",[3]Feuil1!$K46&lt;=[3]Feuil1!$C46,YEAR([3]Feuil1!$K46)&lt;=[3]Feuil2!$A$2,YEAR([3]Feuil1!$C46)&gt;=[3]Feuil2!$A$2),IF(YEAR([3]Feuil1!$K46)&lt;[3]Feuil2!$A$2,DATE([3]Feuil2!$A$2,4,1),IF(YEAR([3]Feuil1!$K46)&gt;[3]Feuil2!$A$2,"",IF(MONTH([3]Feuil1!$K46)=4,[3]Feuil1!$K46,IF(OR(AND(MONTH([3]Feuil1!$K46)&lt;4,MONTH([3]Feuil1!$C46)&gt;=4),YEAR([3]Feuil1!$C46)&gt;[3]Feuil2!$A$2),DATE([3]Feuil2!$A$2,4,1),"") ))),"")</f>
        <v/>
      </c>
      <c r="F46" s="13" t="str">
        <f>IF(AND([3]Feuil1!$K46&lt;&gt;"",[3]Feuil1!$C46&lt;&gt;"",[3]Feuil1!$K46&lt;=[3]Feuil1!$C46,YEAR([3]Feuil1!$K46)&lt;=[3]Feuil2!$A$2,YEAR([3]Feuil1!$C46)&gt;=[3]Feuil2!$A$2),IF(YEAR([3]Feuil1!$K46)&lt;[3]Feuil2!$A$2,DATE([3]Feuil2!$A$2,5,1),IF(YEAR([3]Feuil1!$K46)&gt;[3]Feuil2!$A$2,"",IF(MONTH([3]Feuil1!$K46)=5,[3]Feuil1!$K46,IF(OR(AND(MONTH([3]Feuil1!$K46)&lt;5,MONTH([3]Feuil1!$C46)&gt;=5),YEAR([3]Feuil1!$C46)&gt;[3]Feuil2!$A$2),DATE([3]Feuil2!$A$2,5,1),"") ))),"")</f>
        <v/>
      </c>
      <c r="G46" s="13" t="str">
        <f>IF(AND([3]Feuil1!$K46&lt;&gt;"",[3]Feuil1!$C46&lt;&gt;"",[3]Feuil1!$K46&lt;=[3]Feuil1!$C46,YEAR([3]Feuil1!$K46)&lt;=[3]Feuil2!$A$2,YEAR([3]Feuil1!$C46)&gt;=[3]Feuil2!$A$2),IF(YEAR([3]Feuil1!$K46)&lt;[3]Feuil2!$A$2,DATE([3]Feuil2!$A$2,6,1),IF(YEAR([3]Feuil1!$K46)&gt;[3]Feuil2!$A$2,"",IF(MONTH([3]Feuil1!$K46)=6,[3]Feuil1!$K46,IF(OR(AND(MONTH([3]Feuil1!$K46)&lt;6,MONTH([3]Feuil1!$C46)&gt;=6),YEAR([3]Feuil1!$C46)&gt;[3]Feuil2!$A$2),DATE([3]Feuil2!$A$2,6,1),"") ))),"")</f>
        <v/>
      </c>
      <c r="H46" s="13" t="str">
        <f>IF(AND([3]Feuil1!$K46&lt;&gt;"",[3]Feuil1!$C46&lt;&gt;"",[3]Feuil1!$K46&lt;=[3]Feuil1!$C46,YEAR([3]Feuil1!$K46)&lt;=[3]Feuil2!$A$2,YEAR([3]Feuil1!$C46)&gt;=[3]Feuil2!$A$2),IF(YEAR([3]Feuil1!$K46)&lt;[3]Feuil2!$A$2,DATE([3]Feuil2!$A$2,7,1),IF(YEAR([3]Feuil1!$K46)&gt;[3]Feuil2!$A$2,"",IF(MONTH([3]Feuil1!$K46)=7,[3]Feuil1!$K46,IF(OR(AND(MONTH([3]Feuil1!$K46)&lt;7,MONTH([3]Feuil1!$C46)&gt;=7),YEAR([3]Feuil1!$C46)&gt;[3]Feuil2!$A$2),DATE([3]Feuil2!$A$2,7,1),"") ))),"")</f>
        <v/>
      </c>
      <c r="I46" s="13" t="str">
        <f>IF(AND([3]Feuil1!$K46&lt;&gt;"",[3]Feuil1!$C46&lt;&gt;"",[3]Feuil1!$K46&lt;=[3]Feuil1!$C46,YEAR([3]Feuil1!$K46)&lt;=[3]Feuil2!$A$2,YEAR([3]Feuil1!$C46)&gt;=[3]Feuil2!$A$2),IF(YEAR([3]Feuil1!$K46)&lt;[3]Feuil2!$A$2,DATE([3]Feuil2!$A$2,8,1),IF(YEAR([3]Feuil1!$K46)&gt;[3]Feuil2!$A$2,"",IF(MONTH([3]Feuil1!$K46)=8,[3]Feuil1!$K46,IF(OR(AND(MONTH([3]Feuil1!$K46)&lt;8,MONTH([3]Feuil1!$C46)&gt;=8),YEAR([3]Feuil1!$C46)&gt;[3]Feuil2!$A$2),DATE([3]Feuil2!$A$2,8,1),"") ))),"")</f>
        <v/>
      </c>
      <c r="J46" s="13" t="str">
        <f>IF(AND([3]Feuil1!$K46&lt;&gt;"",[3]Feuil1!$C46&lt;&gt;"",[3]Feuil1!$K46&lt;=[3]Feuil1!$C46,YEAR([3]Feuil1!$K46)&lt;=[3]Feuil2!$A$2,YEAR([3]Feuil1!$C46)&gt;=[3]Feuil2!$A$2),IF(YEAR([3]Feuil1!$K46)&lt;[3]Feuil2!$A$2,DATE([3]Feuil2!$A$2,9,1),IF(YEAR([3]Feuil1!$K46)&gt;[3]Feuil2!$A$2,"",IF(MONTH([3]Feuil1!$K46)=9,[3]Feuil1!$K46,IF(OR(AND(MONTH([3]Feuil1!$K46)&lt;9,MONTH([3]Feuil1!$C46)&gt;=9),YEAR([3]Feuil1!$C46)&gt;[3]Feuil2!$A$2),DATE([3]Feuil2!$A$2,9,1),"") ))),"")</f>
        <v/>
      </c>
      <c r="K46" s="13" t="str">
        <f>IF(AND([3]Feuil1!$K46&lt;&gt;"",[3]Feuil1!$C46&lt;&gt;"",[3]Feuil1!$K46&lt;=[3]Feuil1!$C46,YEAR([3]Feuil1!$K46)&lt;=[3]Feuil2!$A$2,YEAR([3]Feuil1!$C46)&gt;=[3]Feuil2!$A$2),IF(YEAR([3]Feuil1!$K46)&lt;[3]Feuil2!$A$2,DATE([3]Feuil2!$A$2,10,1),IF(YEAR([3]Feuil1!$K46)&gt;[3]Feuil2!$A$2,"",IF(MONTH([3]Feuil1!$K46)=10,[3]Feuil1!$K46,IF(OR(AND(MONTH([3]Feuil1!$K46)&lt;10,MONTH([3]Feuil1!$C46)&gt;=10),YEAR([3]Feuil1!$C46)&gt;[3]Feuil2!$A$2),DATE([3]Feuil2!$A$2,10,1),"") ))),"")</f>
        <v/>
      </c>
      <c r="L46" s="13" t="str">
        <f>IF(AND([3]Feuil1!$K46&lt;&gt;"",[3]Feuil1!$C46&lt;&gt;"",[3]Feuil1!$K46&lt;=[3]Feuil1!$C46,YEAR([3]Feuil1!$K46)&lt;=[3]Feuil2!$A$2,YEAR([3]Feuil1!$C46)&gt;=[3]Feuil2!$A$2),IF(YEAR([3]Feuil1!$K46)&lt;[3]Feuil2!$A$2,DATE([3]Feuil2!$A$2,11,1),IF(YEAR([3]Feuil1!$K46)&gt;[3]Feuil2!$A$2,"",IF(MONTH([3]Feuil1!$K46)=11,[3]Feuil1!$K46,IF(OR(AND(MONTH([3]Feuil1!$K46)&lt;11,MONTH([3]Feuil1!$C46)&gt;=11),YEAR([3]Feuil1!$C46)&gt;[3]Feuil2!$A$2),DATE([3]Feuil2!$A$2,11,1),"") ))),"")</f>
        <v/>
      </c>
      <c r="M46" s="14" t="str">
        <f>IF(AND([3]Feuil1!$K46&lt;&gt;"",[3]Feuil1!$C46&lt;&gt;"",[3]Feuil1!$K46&lt;=[3]Feuil1!$C46,YEAR([3]Feuil1!$K46)&lt;=[3]Feuil2!$A$2,YEAR([3]Feuil1!$C46)&gt;=[3]Feuil2!$A$2),IF(YEAR([3]Feuil1!$K46)&lt;[3]Feuil2!$A$2,DATE([3]Feuil2!$A$2,12,1),IF(YEAR([3]Feuil1!$K46)&gt;[3]Feuil2!$A$2,"",IF(MONTH([3]Feuil1!$K46)=12,[3]Feuil1!$K46,IF(OR(AND(MONTH([3]Feuil1!$K46)&lt;12,MONTH([3]Feuil1!$C46)&gt;=12),YEAR([3]Feuil1!$C46)&gt;[3]Feuil2!$A$2),DATE([3]Feuil2!$A$2,12,1),"") ))),"")</f>
        <v/>
      </c>
      <c r="N46" s="12" t="str">
        <f>IF(AND([3]Feuil1!$K46&lt;&gt;"",[3]Feuil1!$C46&lt;&gt;"",[3]Feuil1!$K46&lt;=[3]Feuil1!$C46,YEAR([3]Feuil1!$K46)&lt;=[3]Feuil2!$A$2,YEAR([3]Feuil1!$C46)&gt;=[3]Feuil2!$A$2),IF(YEAR([3]Feuil1!$C46)&gt;[3]Feuil2!$A$2,DATE([3]Feuil2!$A$2,1,31),IF(YEAR([3]Feuil1!$C46)&lt;[3]Feuil2!$A$2,"",IF(MONTH([3]Feuil1!$C46)=1,[3]Feuil1!$C46,IF(AND(MONTH([3]Feuil1!$C46)&gt;1,MONTH([3]Feuil1!$K46)&lt;=1),DATE([3]Feuil2!$A$2,1,31),"") ))),"")</f>
        <v/>
      </c>
      <c r="O46" s="13">
        <f>IF(AND([3]Feuil1!$K46&lt;&gt;"",[3]Feuil1!$C46&lt;&gt;"",[3]Feuil1!$K46&lt;=[3]Feuil1!$C46,YEAR([3]Feuil1!$K46)&lt;=[3]Feuil2!$A$2,YEAR([3]Feuil1!$C46)&gt;=[3]Feuil2!$A$2),IF(YEAR([3]Feuil1!$C46)&gt;[3]Feuil2!$A$2,IF((MOD([3]Feuil2!$A$2,4)&lt;&gt;0),DATE([3]Feuil2!$A$2,2,28),DATE([3]Feuil2!$A$2,2,29)),IF(YEAR([3]Feuil1!$C46)&lt;[3]Feuil2!$A$2,"",IF(MONTH([3]Feuil1!$C46)=2,[3]Feuil1!$C46,IF(AND(MONTH([3]Feuil1!$C46)&gt;2,MONTH([3]Feuil1!$K46)&lt;=2),IF((MOD([3]Feuil2!$A$2,4)&lt;&gt;0),DATE([3]Feuil2!$A$2,2,28),DATE([3]Feuil2!$A$2,2,29)),"") ))),"")</f>
        <v>40237</v>
      </c>
      <c r="P46" s="13">
        <f>IF(AND([3]Feuil1!$K46&lt;&gt;"",[3]Feuil1!$C46&lt;&gt;"",[3]Feuil1!$K46&lt;=[3]Feuil1!$C46,YEAR([3]Feuil1!$K46)&lt;=[3]Feuil2!$A$2,YEAR([3]Feuil1!$C46)&gt;=[3]Feuil2!$A$2),IF(YEAR([3]Feuil1!$C46)&gt;[3]Feuil2!$A$2,DATE([3]Feuil2!$A$2,3,31),IF(YEAR([3]Feuil1!$C46)&lt;[3]Feuil2!$A$2,"",IF(MONTH([3]Feuil1!$C46)=3,[3]Feuil1!$C46,IF(AND(MONTH([3]Feuil1!$C46)&gt;3,MONTH([3]Feuil1!$K46)&lt;=3),DATE([3]Feuil2!$A$2,3,31),"") ))),"")</f>
        <v>40238</v>
      </c>
      <c r="Q46" s="13" t="str">
        <f>IF(AND([3]Feuil1!$K46&lt;&gt;"",[3]Feuil1!$C46&lt;&gt;"",[3]Feuil1!$K46&lt;=[3]Feuil1!$C46,YEAR([3]Feuil1!$K46)&lt;=[3]Feuil2!$A$2,YEAR([3]Feuil1!$C46)&gt;=[3]Feuil2!$A$2),IF(YEAR([3]Feuil1!$C46)&gt;[3]Feuil2!$A$2,DATE([3]Feuil2!$A$2,4,30),IF(YEAR([3]Feuil1!$C46)&lt;[3]Feuil2!$A$2,"",IF(MONTH([3]Feuil1!$C46)=4,[3]Feuil1!$C46,IF(AND(MONTH([3]Feuil1!$C46)&gt;4,MONTH([3]Feuil1!$K46)&lt;=4),DATE([3]Feuil2!$A$2,4,30),"") ))),"")</f>
        <v/>
      </c>
      <c r="R46" s="13" t="str">
        <f>IF(AND([3]Feuil1!$K46&lt;&gt;"",[3]Feuil1!$C46&lt;&gt;"",[3]Feuil1!$K46&lt;=[3]Feuil1!$C46,YEAR([3]Feuil1!$K46)&lt;=[3]Feuil2!$A$2,YEAR([3]Feuil1!$C46)&gt;=[3]Feuil2!$A$2),IF(YEAR([3]Feuil1!$C46)&gt;[3]Feuil2!$A$2,DATE([3]Feuil2!$A$2,5,31),IF(YEAR([3]Feuil1!$C46)&lt;[3]Feuil2!$A$2,"",IF(MONTH([3]Feuil1!$C46)=5,[3]Feuil1!$C46,IF(AND(MONTH([3]Feuil1!$C46)&gt;5,MONTH([3]Feuil1!$K46)&lt;=5),DATE([3]Feuil2!$A$2,5,31),"") ))),"")</f>
        <v/>
      </c>
      <c r="S46" s="13" t="str">
        <f>IF(AND([3]Feuil1!$K46&lt;&gt;"",[3]Feuil1!$C46&lt;&gt;"",[3]Feuil1!$K46&lt;=[3]Feuil1!$C46,YEAR([3]Feuil1!$K46)&lt;=[3]Feuil2!$A$2,YEAR([3]Feuil1!$C46)&gt;=[3]Feuil2!$A$2),IF(YEAR([3]Feuil1!$C46)&gt;[3]Feuil2!$A$2,DATE([3]Feuil2!$A$2,6,30),IF(YEAR([3]Feuil1!$C46)&lt;[3]Feuil2!$A$2,"",IF(MONTH([3]Feuil1!$C46)=6,[3]Feuil1!$C46,IF(AND(MONTH([3]Feuil1!$C46)&gt;6,MONTH([3]Feuil1!$K46)&lt;=6),DATE([3]Feuil2!$A$2,6,30),"") ))),"")</f>
        <v/>
      </c>
      <c r="T46" s="13" t="str">
        <f>IF(AND([3]Feuil1!$K46&lt;&gt;"",[3]Feuil1!$C46&lt;&gt;"",[3]Feuil1!$K46&lt;=[3]Feuil1!$C46,YEAR([3]Feuil1!$K46)&lt;=[3]Feuil2!$A$2,YEAR([3]Feuil1!$C46)&gt;=[3]Feuil2!$A$2),IF(YEAR([3]Feuil1!$C46)&gt;[3]Feuil2!$A$2,DATE([3]Feuil2!$A$2,7,31),IF(YEAR([3]Feuil1!$C46)&lt;[3]Feuil2!$A$2,"",IF(MONTH([3]Feuil1!$C46)=7,[3]Feuil1!$C46,IF(AND(MONTH([3]Feuil1!$C46)&gt;7,MONTH([3]Feuil1!$K46)&lt;=7),DATE([3]Feuil2!$A$2,7,31),"") ))),"")</f>
        <v/>
      </c>
      <c r="U46" s="13" t="str">
        <f>IF(AND([3]Feuil1!$K46&lt;&gt;"",[3]Feuil1!$C46&lt;&gt;"",[3]Feuil1!$K46&lt;=[3]Feuil1!$C46,YEAR([3]Feuil1!$K46)&lt;=[3]Feuil2!$A$2,YEAR([3]Feuil1!$C46)&gt;=[3]Feuil2!$A$2),IF(YEAR([3]Feuil1!$C46)&gt;[3]Feuil2!$A$2,DATE([3]Feuil2!$A$2,8,31),IF(YEAR([3]Feuil1!$C46)&lt;[3]Feuil2!$A$2,"",IF(MONTH([3]Feuil1!$C46)=8,[3]Feuil1!$C46,IF(AND(MONTH([3]Feuil1!$C46)&gt;8,MONTH([3]Feuil1!$K46)&lt;=8),DATE([3]Feuil2!$A$2,8,31),"") ))),"")</f>
        <v/>
      </c>
      <c r="V46" s="13" t="str">
        <f>IF(AND([3]Feuil1!$K46&lt;&gt;"",[3]Feuil1!$C46&lt;&gt;"",[3]Feuil1!$K46&lt;=[3]Feuil1!$C46,YEAR([3]Feuil1!$K46)&lt;=[3]Feuil2!$A$2,YEAR([3]Feuil1!$C46)&gt;=[3]Feuil2!$A$2),IF(YEAR([3]Feuil1!$C46)&gt;[3]Feuil2!$A$2,DATE([3]Feuil2!$A$2,9,30),IF(YEAR([3]Feuil1!$C46)&lt;[3]Feuil2!$A$2,"",IF(MONTH([3]Feuil1!$C46)=9,[3]Feuil1!$C46,IF(AND(MONTH([3]Feuil1!$C46)&gt;9,MONTH([3]Feuil1!$K46)&lt;=9),DATE([3]Feuil2!$A$2,9,30),"") ))),"")</f>
        <v/>
      </c>
      <c r="W46" s="13" t="str">
        <f>IF(AND([3]Feuil1!$K46&lt;&gt;"",[3]Feuil1!$C46&lt;&gt;"",[3]Feuil1!$K46&lt;=[3]Feuil1!$C46,YEAR([3]Feuil1!$K46)&lt;=[3]Feuil2!$A$2,YEAR([3]Feuil1!$C46)&gt;=[3]Feuil2!$A$2),IF(YEAR([3]Feuil1!$C46)&gt;[3]Feuil2!$A$2,DATE([3]Feuil2!$A$2,10,31),IF(YEAR([3]Feuil1!$C46)&lt;[3]Feuil2!$A$2,"",IF(MONTH([3]Feuil1!$C46)=10,[3]Feuil1!$C46,IF(AND(MONTH([3]Feuil1!$C46)&gt;10,MONTH([3]Feuil1!$K46)&lt;=10),DATE([3]Feuil2!$A$2,10,31),"") ))),"")</f>
        <v/>
      </c>
      <c r="X46" s="13" t="str">
        <f>IF(AND([3]Feuil1!$K46&lt;&gt;"",[3]Feuil1!$C46&lt;&gt;"",[3]Feuil1!$K46&lt;=[3]Feuil1!$C46,YEAR([3]Feuil1!$K46)&lt;=[3]Feuil2!$A$2,YEAR([3]Feuil1!$C46)&gt;=[3]Feuil2!$A$2),IF(YEAR([3]Feuil1!$C46)&gt;[3]Feuil2!$A$2,DATE([3]Feuil2!$A$2,11,30),IF(YEAR([3]Feuil1!$C46)&lt;[3]Feuil2!$A$2,"",IF(MONTH([3]Feuil1!$C46)=11,[3]Feuil1!$C46,IF(AND(MONTH([3]Feuil1!$C46)&gt;11,MONTH([3]Feuil1!$K46)&lt;=11),DATE([3]Feuil2!$A$2,11,30),"") ))),"")</f>
        <v/>
      </c>
      <c r="Y46" s="14" t="str">
        <f>IF(AND([3]Feuil1!$K46&lt;&gt;"",[3]Feuil1!$C46&lt;&gt;"",[3]Feuil1!$K46&lt;=[3]Feuil1!$C46,YEAR([3]Feuil1!$K46)&lt;=[3]Feuil2!$A$2,YEAR([3]Feuil1!$C46)&gt;=[3]Feuil2!$A$2),IF(YEAR([3]Feuil1!$C46)&gt;[3]Feuil2!$A$2,DATE([3]Feuil2!$A$2,12,31),IF(YEAR([3]Feuil1!$C46)&lt;[3]Feuil2!$A$2,"",IF(MONTH([3]Feuil1!$C46)=12,[3]Feuil1!$C46,IF(AND(MONTH([3]Feuil1!$C46)&gt;12,MONTH([3]Feuil1!$K46)&lt;=12),DATE([3]Feuil2!$A$2,12,31),"") ))),"")</f>
        <v/>
      </c>
    </row>
    <row r="47" spans="1:25" ht="15" x14ac:dyDescent="0.2">
      <c r="A47" s="11" t="str">
        <f>[3]Feuil1!E47</f>
        <v>Stress</v>
      </c>
      <c r="B47" s="12" t="str">
        <f>IF(AND([3]Feuil1!$K47&lt;&gt;"",[3]Feuil1!$C47&lt;&gt;"",[3]Feuil1!$K47&lt;=[3]Feuil1!$C47,YEAR([3]Feuil1!$K47)&lt;=[3]Feuil2!$A$2,YEAR([3]Feuil1!$C47)&gt;=[3]Feuil2!$A$2),IF(YEAR([3]Feuil1!$K47)&lt;[3]Feuil2!$A$2,DATE([3]Feuil2!$A$2,1,1),IF(YEAR([3]Feuil1!$K47)&gt;[3]Feuil2!$A$2,"",IF(MONTH([3]Feuil1!$K47)=1,[3]Feuil1!$K47,IF(OR(AND(
      MONTH([3]Feuil1!$K47)&lt;1,
      MONTH([3]Feuil1!$C47)&gt;=1
     ),YEAR([3]Feuil1!$C47)&gt;[3]Feuil2!$A$2),DATE([3]Feuil2!$A$2,1,1),"") ))),"")</f>
        <v/>
      </c>
      <c r="C47" s="13" t="str">
        <f>IF(AND([3]Feuil1!$K47&lt;&gt;"",[3]Feuil1!$C47&lt;&gt;"",[3]Feuil1!$K47&lt;=[3]Feuil1!$C47,YEAR([3]Feuil1!$K47)&lt;=[3]Feuil2!$A$2,YEAR([3]Feuil1!$C47)&gt;=[3]Feuil2!$A$2),IF(YEAR([3]Feuil1!$K47)&lt;[3]Feuil2!$A$2,DATE([3]Feuil2!$A$2,2,1),IF(YEAR([3]Feuil1!$K47)&gt;[3]Feuil2!$A$2,"",IF(MONTH([3]Feuil1!$K47)=2,[3]Feuil1!$K47,IF(OR(AND(MONTH([3]Feuil1!$K47)&lt;2,MONTH([3]Feuil1!$C47)&gt;=2),YEAR([3]Feuil1!$C47)&gt;[3]Feuil2!$A$2),DATE([3]Feuil2!$A$2,2,1),"") ))),"")</f>
        <v/>
      </c>
      <c r="D47" s="13">
        <f>IF(AND([3]Feuil1!$K47&lt;&gt;"",[3]Feuil1!$C47&lt;&gt;"",[3]Feuil1!$K47&lt;=[3]Feuil1!$C47,YEAR([3]Feuil1!$K47)&lt;=[3]Feuil2!$A$2,YEAR([3]Feuil1!$C47)&gt;=[3]Feuil2!$A$2),IF(YEAR([3]Feuil1!$K47)&lt;[3]Feuil2!$A$2,DATE([3]Feuil2!$A$2,3,1),IF(YEAR([3]Feuil1!$K47)&gt;[3]Feuil2!$A$2,"",IF(MONTH([3]Feuil1!$K47)=3,[3]Feuil1!$K47,IF(OR(AND(MONTH([3]Feuil1!$K47)&lt;3,MONTH([3]Feuil1!$C47)&gt;=3),YEAR([3]Feuil1!$C47)&gt;[3]Feuil2!$A$2),DATE([3]Feuil2!$A$2,3,1),"") ))),"")</f>
        <v>40238</v>
      </c>
      <c r="E47" s="13">
        <f>IF(AND([3]Feuil1!$K47&lt;&gt;"",[3]Feuil1!$C47&lt;&gt;"",[3]Feuil1!$K47&lt;=[3]Feuil1!$C47,YEAR([3]Feuil1!$K47)&lt;=[3]Feuil2!$A$2,YEAR([3]Feuil1!$C47)&gt;=[3]Feuil2!$A$2),IF(YEAR([3]Feuil1!$K47)&lt;[3]Feuil2!$A$2,DATE([3]Feuil2!$A$2,4,1),IF(YEAR([3]Feuil1!$K47)&gt;[3]Feuil2!$A$2,"",IF(MONTH([3]Feuil1!$K47)=4,[3]Feuil1!$K47,IF(OR(AND(MONTH([3]Feuil1!$K47)&lt;4,MONTH([3]Feuil1!$C47)&gt;=4),YEAR([3]Feuil1!$C47)&gt;[3]Feuil2!$A$2),DATE([3]Feuil2!$A$2,4,1),"") ))),"")</f>
        <v>40269</v>
      </c>
      <c r="F47" s="13" t="str">
        <f>IF(AND([3]Feuil1!$K47&lt;&gt;"",[3]Feuil1!$C47&lt;&gt;"",[3]Feuil1!$K47&lt;=[3]Feuil1!$C47,YEAR([3]Feuil1!$K47)&lt;=[3]Feuil2!$A$2,YEAR([3]Feuil1!$C47)&gt;=[3]Feuil2!$A$2),IF(YEAR([3]Feuil1!$K47)&lt;[3]Feuil2!$A$2,DATE([3]Feuil2!$A$2,5,1),IF(YEAR([3]Feuil1!$K47)&gt;[3]Feuil2!$A$2,"",IF(MONTH([3]Feuil1!$K47)=5,[3]Feuil1!$K47,IF(OR(AND(MONTH([3]Feuil1!$K47)&lt;5,MONTH([3]Feuil1!$C47)&gt;=5),YEAR([3]Feuil1!$C47)&gt;[3]Feuil2!$A$2),DATE([3]Feuil2!$A$2,5,1),"") ))),"")</f>
        <v/>
      </c>
      <c r="G47" s="13" t="str">
        <f>IF(AND([3]Feuil1!$K47&lt;&gt;"",[3]Feuil1!$C47&lt;&gt;"",[3]Feuil1!$K47&lt;=[3]Feuil1!$C47,YEAR([3]Feuil1!$K47)&lt;=[3]Feuil2!$A$2,YEAR([3]Feuil1!$C47)&gt;=[3]Feuil2!$A$2),IF(YEAR([3]Feuil1!$K47)&lt;[3]Feuil2!$A$2,DATE([3]Feuil2!$A$2,6,1),IF(YEAR([3]Feuil1!$K47)&gt;[3]Feuil2!$A$2,"",IF(MONTH([3]Feuil1!$K47)=6,[3]Feuil1!$K47,IF(OR(AND(MONTH([3]Feuil1!$K47)&lt;6,MONTH([3]Feuil1!$C47)&gt;=6),YEAR([3]Feuil1!$C47)&gt;[3]Feuil2!$A$2),DATE([3]Feuil2!$A$2,6,1),"") ))),"")</f>
        <v/>
      </c>
      <c r="H47" s="13" t="str">
        <f>IF(AND([3]Feuil1!$K47&lt;&gt;"",[3]Feuil1!$C47&lt;&gt;"",[3]Feuil1!$K47&lt;=[3]Feuil1!$C47,YEAR([3]Feuil1!$K47)&lt;=[3]Feuil2!$A$2,YEAR([3]Feuil1!$C47)&gt;=[3]Feuil2!$A$2),IF(YEAR([3]Feuil1!$K47)&lt;[3]Feuil2!$A$2,DATE([3]Feuil2!$A$2,7,1),IF(YEAR([3]Feuil1!$K47)&gt;[3]Feuil2!$A$2,"",IF(MONTH([3]Feuil1!$K47)=7,[3]Feuil1!$K47,IF(OR(AND(MONTH([3]Feuil1!$K47)&lt;7,MONTH([3]Feuil1!$C47)&gt;=7),YEAR([3]Feuil1!$C47)&gt;[3]Feuil2!$A$2),DATE([3]Feuil2!$A$2,7,1),"") ))),"")</f>
        <v/>
      </c>
      <c r="I47" s="13" t="str">
        <f>IF(AND([3]Feuil1!$K47&lt;&gt;"",[3]Feuil1!$C47&lt;&gt;"",[3]Feuil1!$K47&lt;=[3]Feuil1!$C47,YEAR([3]Feuil1!$K47)&lt;=[3]Feuil2!$A$2,YEAR([3]Feuil1!$C47)&gt;=[3]Feuil2!$A$2),IF(YEAR([3]Feuil1!$K47)&lt;[3]Feuil2!$A$2,DATE([3]Feuil2!$A$2,8,1),IF(YEAR([3]Feuil1!$K47)&gt;[3]Feuil2!$A$2,"",IF(MONTH([3]Feuil1!$K47)=8,[3]Feuil1!$K47,IF(OR(AND(MONTH([3]Feuil1!$K47)&lt;8,MONTH([3]Feuil1!$C47)&gt;=8),YEAR([3]Feuil1!$C47)&gt;[3]Feuil2!$A$2),DATE([3]Feuil2!$A$2,8,1),"") ))),"")</f>
        <v/>
      </c>
      <c r="J47" s="13" t="str">
        <f>IF(AND([3]Feuil1!$K47&lt;&gt;"",[3]Feuil1!$C47&lt;&gt;"",[3]Feuil1!$K47&lt;=[3]Feuil1!$C47,YEAR([3]Feuil1!$K47)&lt;=[3]Feuil2!$A$2,YEAR([3]Feuil1!$C47)&gt;=[3]Feuil2!$A$2),IF(YEAR([3]Feuil1!$K47)&lt;[3]Feuil2!$A$2,DATE([3]Feuil2!$A$2,9,1),IF(YEAR([3]Feuil1!$K47)&gt;[3]Feuil2!$A$2,"",IF(MONTH([3]Feuil1!$K47)=9,[3]Feuil1!$K47,IF(OR(AND(MONTH([3]Feuil1!$K47)&lt;9,MONTH([3]Feuil1!$C47)&gt;=9),YEAR([3]Feuil1!$C47)&gt;[3]Feuil2!$A$2),DATE([3]Feuil2!$A$2,9,1),"") ))),"")</f>
        <v/>
      </c>
      <c r="K47" s="13" t="str">
        <f>IF(AND([3]Feuil1!$K47&lt;&gt;"",[3]Feuil1!$C47&lt;&gt;"",[3]Feuil1!$K47&lt;=[3]Feuil1!$C47,YEAR([3]Feuil1!$K47)&lt;=[3]Feuil2!$A$2,YEAR([3]Feuil1!$C47)&gt;=[3]Feuil2!$A$2),IF(YEAR([3]Feuil1!$K47)&lt;[3]Feuil2!$A$2,DATE([3]Feuil2!$A$2,10,1),IF(YEAR([3]Feuil1!$K47)&gt;[3]Feuil2!$A$2,"",IF(MONTH([3]Feuil1!$K47)=10,[3]Feuil1!$K47,IF(OR(AND(MONTH([3]Feuil1!$K47)&lt;10,MONTH([3]Feuil1!$C47)&gt;=10),YEAR([3]Feuil1!$C47)&gt;[3]Feuil2!$A$2),DATE([3]Feuil2!$A$2,10,1),"") ))),"")</f>
        <v/>
      </c>
      <c r="L47" s="13" t="str">
        <f>IF(AND([3]Feuil1!$K47&lt;&gt;"",[3]Feuil1!$C47&lt;&gt;"",[3]Feuil1!$K47&lt;=[3]Feuil1!$C47,YEAR([3]Feuil1!$K47)&lt;=[3]Feuil2!$A$2,YEAR([3]Feuil1!$C47)&gt;=[3]Feuil2!$A$2),IF(YEAR([3]Feuil1!$K47)&lt;[3]Feuil2!$A$2,DATE([3]Feuil2!$A$2,11,1),IF(YEAR([3]Feuil1!$K47)&gt;[3]Feuil2!$A$2,"",IF(MONTH([3]Feuil1!$K47)=11,[3]Feuil1!$K47,IF(OR(AND(MONTH([3]Feuil1!$K47)&lt;11,MONTH([3]Feuil1!$C47)&gt;=11),YEAR([3]Feuil1!$C47)&gt;[3]Feuil2!$A$2),DATE([3]Feuil2!$A$2,11,1),"") ))),"")</f>
        <v/>
      </c>
      <c r="M47" s="14" t="str">
        <f>IF(AND([3]Feuil1!$K47&lt;&gt;"",[3]Feuil1!$C47&lt;&gt;"",[3]Feuil1!$K47&lt;=[3]Feuil1!$C47,YEAR([3]Feuil1!$K47)&lt;=[3]Feuil2!$A$2,YEAR([3]Feuil1!$C47)&gt;=[3]Feuil2!$A$2),IF(YEAR([3]Feuil1!$K47)&lt;[3]Feuil2!$A$2,DATE([3]Feuil2!$A$2,12,1),IF(YEAR([3]Feuil1!$K47)&gt;[3]Feuil2!$A$2,"",IF(MONTH([3]Feuil1!$K47)=12,[3]Feuil1!$K47,IF(OR(AND(MONTH([3]Feuil1!$K47)&lt;12,MONTH([3]Feuil1!$C47)&gt;=12),YEAR([3]Feuil1!$C47)&gt;[3]Feuil2!$A$2),DATE([3]Feuil2!$A$2,12,1),"") ))),"")</f>
        <v/>
      </c>
      <c r="N47" s="12" t="str">
        <f>IF(AND([3]Feuil1!$K47&lt;&gt;"",[3]Feuil1!$C47&lt;&gt;"",[3]Feuil1!$K47&lt;=[3]Feuil1!$C47,YEAR([3]Feuil1!$K47)&lt;=[3]Feuil2!$A$2,YEAR([3]Feuil1!$C47)&gt;=[3]Feuil2!$A$2),IF(YEAR([3]Feuil1!$C47)&gt;[3]Feuil2!$A$2,DATE([3]Feuil2!$A$2,1,31),IF(YEAR([3]Feuil1!$C47)&lt;[3]Feuil2!$A$2,"",IF(MONTH([3]Feuil1!$C47)=1,[3]Feuil1!$C47,IF(AND(MONTH([3]Feuil1!$C47)&gt;1,MONTH([3]Feuil1!$K47)&lt;=1),DATE([3]Feuil2!$A$2,1,31),"") ))),"")</f>
        <v/>
      </c>
      <c r="O47" s="13" t="str">
        <f>IF(AND([3]Feuil1!$K47&lt;&gt;"",[3]Feuil1!$C47&lt;&gt;"",[3]Feuil1!$K47&lt;=[3]Feuil1!$C47,YEAR([3]Feuil1!$K47)&lt;=[3]Feuil2!$A$2,YEAR([3]Feuil1!$C47)&gt;=[3]Feuil2!$A$2),IF(YEAR([3]Feuil1!$C47)&gt;[3]Feuil2!$A$2,IF((MOD([3]Feuil2!$A$2,4)&lt;&gt;0),DATE([3]Feuil2!$A$2,2,28),DATE([3]Feuil2!$A$2,2,29)),IF(YEAR([3]Feuil1!$C47)&lt;[3]Feuil2!$A$2,"",IF(MONTH([3]Feuil1!$C47)=2,[3]Feuil1!$C47,IF(AND(MONTH([3]Feuil1!$C47)&gt;2,MONTH([3]Feuil1!$K47)&lt;=2),IF((MOD([3]Feuil2!$A$2,4)&lt;&gt;0),DATE([3]Feuil2!$A$2,2,28),DATE([3]Feuil2!$A$2,2,29)),"") ))),"")</f>
        <v/>
      </c>
      <c r="P47" s="13">
        <f>IF(AND([3]Feuil1!$K47&lt;&gt;"",[3]Feuil1!$C47&lt;&gt;"",[3]Feuil1!$K47&lt;=[3]Feuil1!$C47,YEAR([3]Feuil1!$K47)&lt;=[3]Feuil2!$A$2,YEAR([3]Feuil1!$C47)&gt;=[3]Feuil2!$A$2),IF(YEAR([3]Feuil1!$C47)&gt;[3]Feuil2!$A$2,DATE([3]Feuil2!$A$2,3,31),IF(YEAR([3]Feuil1!$C47)&lt;[3]Feuil2!$A$2,"",IF(MONTH([3]Feuil1!$C47)=3,[3]Feuil1!$C47,IF(AND(MONTH([3]Feuil1!$C47)&gt;3,MONTH([3]Feuil1!$K47)&lt;=3),DATE([3]Feuil2!$A$2,3,31),"") ))),"")</f>
        <v>40268</v>
      </c>
      <c r="Q47" s="13">
        <f>IF(AND([3]Feuil1!$K47&lt;&gt;"",[3]Feuil1!$C47&lt;&gt;"",[3]Feuil1!$K47&lt;=[3]Feuil1!$C47,YEAR([3]Feuil1!$K47)&lt;=[3]Feuil2!$A$2,YEAR([3]Feuil1!$C47)&gt;=[3]Feuil2!$A$2),IF(YEAR([3]Feuil1!$C47)&gt;[3]Feuil2!$A$2,DATE([3]Feuil2!$A$2,4,30),IF(YEAR([3]Feuil1!$C47)&lt;[3]Feuil2!$A$2,"",IF(MONTH([3]Feuil1!$C47)=4,[3]Feuil1!$C47,IF(AND(MONTH([3]Feuil1!$C47)&gt;4,MONTH([3]Feuil1!$K47)&lt;=4),DATE([3]Feuil2!$A$2,4,30),"") ))),"")</f>
        <v>40298</v>
      </c>
      <c r="R47" s="13" t="str">
        <f>IF(AND([3]Feuil1!$K47&lt;&gt;"",[3]Feuil1!$C47&lt;&gt;"",[3]Feuil1!$K47&lt;=[3]Feuil1!$C47,YEAR([3]Feuil1!$K47)&lt;=[3]Feuil2!$A$2,YEAR([3]Feuil1!$C47)&gt;=[3]Feuil2!$A$2),IF(YEAR([3]Feuil1!$C47)&gt;[3]Feuil2!$A$2,DATE([3]Feuil2!$A$2,5,31),IF(YEAR([3]Feuil1!$C47)&lt;[3]Feuil2!$A$2,"",IF(MONTH([3]Feuil1!$C47)=5,[3]Feuil1!$C47,IF(AND(MONTH([3]Feuil1!$C47)&gt;5,MONTH([3]Feuil1!$K47)&lt;=5),DATE([3]Feuil2!$A$2,5,31),"") ))),"")</f>
        <v/>
      </c>
      <c r="S47" s="13" t="str">
        <f>IF(AND([3]Feuil1!$K47&lt;&gt;"",[3]Feuil1!$C47&lt;&gt;"",[3]Feuil1!$K47&lt;=[3]Feuil1!$C47,YEAR([3]Feuil1!$K47)&lt;=[3]Feuil2!$A$2,YEAR([3]Feuil1!$C47)&gt;=[3]Feuil2!$A$2),IF(YEAR([3]Feuil1!$C47)&gt;[3]Feuil2!$A$2,DATE([3]Feuil2!$A$2,6,30),IF(YEAR([3]Feuil1!$C47)&lt;[3]Feuil2!$A$2,"",IF(MONTH([3]Feuil1!$C47)=6,[3]Feuil1!$C47,IF(AND(MONTH([3]Feuil1!$C47)&gt;6,MONTH([3]Feuil1!$K47)&lt;=6),DATE([3]Feuil2!$A$2,6,30),"") ))),"")</f>
        <v/>
      </c>
      <c r="T47" s="13" t="str">
        <f>IF(AND([3]Feuil1!$K47&lt;&gt;"",[3]Feuil1!$C47&lt;&gt;"",[3]Feuil1!$K47&lt;=[3]Feuil1!$C47,YEAR([3]Feuil1!$K47)&lt;=[3]Feuil2!$A$2,YEAR([3]Feuil1!$C47)&gt;=[3]Feuil2!$A$2),IF(YEAR([3]Feuil1!$C47)&gt;[3]Feuil2!$A$2,DATE([3]Feuil2!$A$2,7,31),IF(YEAR([3]Feuil1!$C47)&lt;[3]Feuil2!$A$2,"",IF(MONTH([3]Feuil1!$C47)=7,[3]Feuil1!$C47,IF(AND(MONTH([3]Feuil1!$C47)&gt;7,MONTH([3]Feuil1!$K47)&lt;=7),DATE([3]Feuil2!$A$2,7,31),"") ))),"")</f>
        <v/>
      </c>
      <c r="U47" s="13" t="str">
        <f>IF(AND([3]Feuil1!$K47&lt;&gt;"",[3]Feuil1!$C47&lt;&gt;"",[3]Feuil1!$K47&lt;=[3]Feuil1!$C47,YEAR([3]Feuil1!$K47)&lt;=[3]Feuil2!$A$2,YEAR([3]Feuil1!$C47)&gt;=[3]Feuil2!$A$2),IF(YEAR([3]Feuil1!$C47)&gt;[3]Feuil2!$A$2,DATE([3]Feuil2!$A$2,8,31),IF(YEAR([3]Feuil1!$C47)&lt;[3]Feuil2!$A$2,"",IF(MONTH([3]Feuil1!$C47)=8,[3]Feuil1!$C47,IF(AND(MONTH([3]Feuil1!$C47)&gt;8,MONTH([3]Feuil1!$K47)&lt;=8),DATE([3]Feuil2!$A$2,8,31),"") ))),"")</f>
        <v/>
      </c>
      <c r="V47" s="13" t="str">
        <f>IF(AND([3]Feuil1!$K47&lt;&gt;"",[3]Feuil1!$C47&lt;&gt;"",[3]Feuil1!$K47&lt;=[3]Feuil1!$C47,YEAR([3]Feuil1!$K47)&lt;=[3]Feuil2!$A$2,YEAR([3]Feuil1!$C47)&gt;=[3]Feuil2!$A$2),IF(YEAR([3]Feuil1!$C47)&gt;[3]Feuil2!$A$2,DATE([3]Feuil2!$A$2,9,30),IF(YEAR([3]Feuil1!$C47)&lt;[3]Feuil2!$A$2,"",IF(MONTH([3]Feuil1!$C47)=9,[3]Feuil1!$C47,IF(AND(MONTH([3]Feuil1!$C47)&gt;9,MONTH([3]Feuil1!$K47)&lt;=9),DATE([3]Feuil2!$A$2,9,30),"") ))),"")</f>
        <v/>
      </c>
      <c r="W47" s="13" t="str">
        <f>IF(AND([3]Feuil1!$K47&lt;&gt;"",[3]Feuil1!$C47&lt;&gt;"",[3]Feuil1!$K47&lt;=[3]Feuil1!$C47,YEAR([3]Feuil1!$K47)&lt;=[3]Feuil2!$A$2,YEAR([3]Feuil1!$C47)&gt;=[3]Feuil2!$A$2),IF(YEAR([3]Feuil1!$C47)&gt;[3]Feuil2!$A$2,DATE([3]Feuil2!$A$2,10,31),IF(YEAR([3]Feuil1!$C47)&lt;[3]Feuil2!$A$2,"",IF(MONTH([3]Feuil1!$C47)=10,[3]Feuil1!$C47,IF(AND(MONTH([3]Feuil1!$C47)&gt;10,MONTH([3]Feuil1!$K47)&lt;=10),DATE([3]Feuil2!$A$2,10,31),"") ))),"")</f>
        <v/>
      </c>
      <c r="X47" s="13" t="str">
        <f>IF(AND([3]Feuil1!$K47&lt;&gt;"",[3]Feuil1!$C47&lt;&gt;"",[3]Feuil1!$K47&lt;=[3]Feuil1!$C47,YEAR([3]Feuil1!$K47)&lt;=[3]Feuil2!$A$2,YEAR([3]Feuil1!$C47)&gt;=[3]Feuil2!$A$2),IF(YEAR([3]Feuil1!$C47)&gt;[3]Feuil2!$A$2,DATE([3]Feuil2!$A$2,11,30),IF(YEAR([3]Feuil1!$C47)&lt;[3]Feuil2!$A$2,"",IF(MONTH([3]Feuil1!$C47)=11,[3]Feuil1!$C47,IF(AND(MONTH([3]Feuil1!$C47)&gt;11,MONTH([3]Feuil1!$K47)&lt;=11),DATE([3]Feuil2!$A$2,11,30),"") ))),"")</f>
        <v/>
      </c>
      <c r="Y47" s="14" t="str">
        <f>IF(AND([3]Feuil1!$K47&lt;&gt;"",[3]Feuil1!$C47&lt;&gt;"",[3]Feuil1!$K47&lt;=[3]Feuil1!$C47,YEAR([3]Feuil1!$K47)&lt;=[3]Feuil2!$A$2,YEAR([3]Feuil1!$C47)&gt;=[3]Feuil2!$A$2),IF(YEAR([3]Feuil1!$C47)&gt;[3]Feuil2!$A$2,DATE([3]Feuil2!$A$2,12,31),IF(YEAR([3]Feuil1!$C47)&lt;[3]Feuil2!$A$2,"",IF(MONTH([3]Feuil1!$C47)=12,[3]Feuil1!$C47,IF(AND(MONTH([3]Feuil1!$C47)&gt;12,MONTH([3]Feuil1!$K47)&lt;=12),DATE([3]Feuil2!$A$2,12,31),"") ))),"")</f>
        <v/>
      </c>
    </row>
    <row r="48" spans="1:25" ht="15" x14ac:dyDescent="0.2">
      <c r="A48" s="11" t="str">
        <f>[3]Feuil1!E48</f>
        <v>Design</v>
      </c>
      <c r="B48" s="12" t="str">
        <f>IF(AND([3]Feuil1!$K48&lt;&gt;"",[3]Feuil1!$C48&lt;&gt;"",[3]Feuil1!$K48&lt;=[3]Feuil1!$C48,YEAR([3]Feuil1!$K48)&lt;=[3]Feuil2!$A$2,YEAR([3]Feuil1!$C48)&gt;=[3]Feuil2!$A$2),IF(YEAR([3]Feuil1!$K48)&lt;[3]Feuil2!$A$2,DATE([3]Feuil2!$A$2,1,1),IF(YEAR([3]Feuil1!$K48)&gt;[3]Feuil2!$A$2,"",IF(MONTH([3]Feuil1!$K48)=1,[3]Feuil1!$K48,IF(OR(AND(
      MONTH([3]Feuil1!$K48)&lt;1,
      MONTH([3]Feuil1!$C48)&gt;=1
     ),YEAR([3]Feuil1!$C48)&gt;[3]Feuil2!$A$2),DATE([3]Feuil2!$A$2,1,1),"") ))),"")</f>
        <v/>
      </c>
      <c r="C48" s="13" t="str">
        <f>IF(AND([3]Feuil1!$K48&lt;&gt;"",[3]Feuil1!$C48&lt;&gt;"",[3]Feuil1!$K48&lt;=[3]Feuil1!$C48,YEAR([3]Feuil1!$K48)&lt;=[3]Feuil2!$A$2,YEAR([3]Feuil1!$C48)&gt;=[3]Feuil2!$A$2),IF(YEAR([3]Feuil1!$K48)&lt;[3]Feuil2!$A$2,DATE([3]Feuil2!$A$2,2,1),IF(YEAR([3]Feuil1!$K48)&gt;[3]Feuil2!$A$2,"",IF(MONTH([3]Feuil1!$K48)=2,[3]Feuil1!$K48,IF(OR(AND(MONTH([3]Feuil1!$K48)&lt;2,MONTH([3]Feuil1!$C48)&gt;=2),YEAR([3]Feuil1!$C48)&gt;[3]Feuil2!$A$2),DATE([3]Feuil2!$A$2,2,1),"") ))),"")</f>
        <v/>
      </c>
      <c r="D48" s="13" t="str">
        <f>IF(AND([3]Feuil1!$K48&lt;&gt;"",[3]Feuil1!$C48&lt;&gt;"",[3]Feuil1!$K48&lt;=[3]Feuil1!$C48,YEAR([3]Feuil1!$K48)&lt;=[3]Feuil2!$A$2,YEAR([3]Feuil1!$C48)&gt;=[3]Feuil2!$A$2),IF(YEAR([3]Feuil1!$K48)&lt;[3]Feuil2!$A$2,DATE([3]Feuil2!$A$2,3,1),IF(YEAR([3]Feuil1!$K48)&gt;[3]Feuil2!$A$2,"",IF(MONTH([3]Feuil1!$K48)=3,[3]Feuil1!$K48,IF(OR(AND(MONTH([3]Feuil1!$K48)&lt;3,MONTH([3]Feuil1!$C48)&gt;=3),YEAR([3]Feuil1!$C48)&gt;[3]Feuil2!$A$2),DATE([3]Feuil2!$A$2,3,1),"") ))),"")</f>
        <v/>
      </c>
      <c r="E48" s="13">
        <f>IF(AND([3]Feuil1!$K48&lt;&gt;"",[3]Feuil1!$C48&lt;&gt;"",[3]Feuil1!$K48&lt;=[3]Feuil1!$C48,YEAR([3]Feuil1!$K48)&lt;=[3]Feuil2!$A$2,YEAR([3]Feuil1!$C48)&gt;=[3]Feuil2!$A$2),IF(YEAR([3]Feuil1!$K48)&lt;[3]Feuil2!$A$2,DATE([3]Feuil2!$A$2,4,1),IF(YEAR([3]Feuil1!$K48)&gt;[3]Feuil2!$A$2,"",IF(MONTH([3]Feuil1!$K48)=4,[3]Feuil1!$K48,IF(OR(AND(MONTH([3]Feuil1!$K48)&lt;4,MONTH([3]Feuil1!$C48)&gt;=4),YEAR([3]Feuil1!$C48)&gt;[3]Feuil2!$A$2),DATE([3]Feuil2!$A$2,4,1),"") ))),"")</f>
        <v>40298</v>
      </c>
      <c r="F48" s="13">
        <f>IF(AND([3]Feuil1!$K48&lt;&gt;"",[3]Feuil1!$C48&lt;&gt;"",[3]Feuil1!$K48&lt;=[3]Feuil1!$C48,YEAR([3]Feuil1!$K48)&lt;=[3]Feuil2!$A$2,YEAR([3]Feuil1!$C48)&gt;=[3]Feuil2!$A$2),IF(YEAR([3]Feuil1!$K48)&lt;[3]Feuil2!$A$2,DATE([3]Feuil2!$A$2,5,1),IF(YEAR([3]Feuil1!$K48)&gt;[3]Feuil2!$A$2,"",IF(MONTH([3]Feuil1!$K48)=5,[3]Feuil1!$K48,IF(OR(AND(MONTH([3]Feuil1!$K48)&lt;5,MONTH([3]Feuil1!$C48)&gt;=5),YEAR([3]Feuil1!$C48)&gt;[3]Feuil2!$A$2),DATE([3]Feuil2!$A$2,5,1),"") ))),"")</f>
        <v>40299</v>
      </c>
      <c r="G48" s="13">
        <f>IF(AND([3]Feuil1!$K48&lt;&gt;"",[3]Feuil1!$C48&lt;&gt;"",[3]Feuil1!$K48&lt;=[3]Feuil1!$C48,YEAR([3]Feuil1!$K48)&lt;=[3]Feuil2!$A$2,YEAR([3]Feuil1!$C48)&gt;=[3]Feuil2!$A$2),IF(YEAR([3]Feuil1!$K48)&lt;[3]Feuil2!$A$2,DATE([3]Feuil2!$A$2,6,1),IF(YEAR([3]Feuil1!$K48)&gt;[3]Feuil2!$A$2,"",IF(MONTH([3]Feuil1!$K48)=6,[3]Feuil1!$K48,IF(OR(AND(MONTH([3]Feuil1!$K48)&lt;6,MONTH([3]Feuil1!$C48)&gt;=6),YEAR([3]Feuil1!$C48)&gt;[3]Feuil2!$A$2),DATE([3]Feuil2!$A$2,6,1),"") ))),"")</f>
        <v>40330</v>
      </c>
      <c r="H48" s="13" t="str">
        <f>IF(AND([3]Feuil1!$K48&lt;&gt;"",[3]Feuil1!$C48&lt;&gt;"",[3]Feuil1!$K48&lt;=[3]Feuil1!$C48,YEAR([3]Feuil1!$K48)&lt;=[3]Feuil2!$A$2,YEAR([3]Feuil1!$C48)&gt;=[3]Feuil2!$A$2),IF(YEAR([3]Feuil1!$K48)&lt;[3]Feuil2!$A$2,DATE([3]Feuil2!$A$2,7,1),IF(YEAR([3]Feuil1!$K48)&gt;[3]Feuil2!$A$2,"",IF(MONTH([3]Feuil1!$K48)=7,[3]Feuil1!$K48,IF(OR(AND(MONTH([3]Feuil1!$K48)&lt;7,MONTH([3]Feuil1!$C48)&gt;=7),YEAR([3]Feuil1!$C48)&gt;[3]Feuil2!$A$2),DATE([3]Feuil2!$A$2,7,1),"") ))),"")</f>
        <v/>
      </c>
      <c r="I48" s="13" t="str">
        <f>IF(AND([3]Feuil1!$K48&lt;&gt;"",[3]Feuil1!$C48&lt;&gt;"",[3]Feuil1!$K48&lt;=[3]Feuil1!$C48,YEAR([3]Feuil1!$K48)&lt;=[3]Feuil2!$A$2,YEAR([3]Feuil1!$C48)&gt;=[3]Feuil2!$A$2),IF(YEAR([3]Feuil1!$K48)&lt;[3]Feuil2!$A$2,DATE([3]Feuil2!$A$2,8,1),IF(YEAR([3]Feuil1!$K48)&gt;[3]Feuil2!$A$2,"",IF(MONTH([3]Feuil1!$K48)=8,[3]Feuil1!$K48,IF(OR(AND(MONTH([3]Feuil1!$K48)&lt;8,MONTH([3]Feuil1!$C48)&gt;=8),YEAR([3]Feuil1!$C48)&gt;[3]Feuil2!$A$2),DATE([3]Feuil2!$A$2,8,1),"") ))),"")</f>
        <v/>
      </c>
      <c r="J48" s="13" t="str">
        <f>IF(AND([3]Feuil1!$K48&lt;&gt;"",[3]Feuil1!$C48&lt;&gt;"",[3]Feuil1!$K48&lt;=[3]Feuil1!$C48,YEAR([3]Feuil1!$K48)&lt;=[3]Feuil2!$A$2,YEAR([3]Feuil1!$C48)&gt;=[3]Feuil2!$A$2),IF(YEAR([3]Feuil1!$K48)&lt;[3]Feuil2!$A$2,DATE([3]Feuil2!$A$2,9,1),IF(YEAR([3]Feuil1!$K48)&gt;[3]Feuil2!$A$2,"",IF(MONTH([3]Feuil1!$K48)=9,[3]Feuil1!$K48,IF(OR(AND(MONTH([3]Feuil1!$K48)&lt;9,MONTH([3]Feuil1!$C48)&gt;=9),YEAR([3]Feuil1!$C48)&gt;[3]Feuil2!$A$2),DATE([3]Feuil2!$A$2,9,1),"") ))),"")</f>
        <v/>
      </c>
      <c r="K48" s="13" t="str">
        <f>IF(AND([3]Feuil1!$K48&lt;&gt;"",[3]Feuil1!$C48&lt;&gt;"",[3]Feuil1!$K48&lt;=[3]Feuil1!$C48,YEAR([3]Feuil1!$K48)&lt;=[3]Feuil2!$A$2,YEAR([3]Feuil1!$C48)&gt;=[3]Feuil2!$A$2),IF(YEAR([3]Feuil1!$K48)&lt;[3]Feuil2!$A$2,DATE([3]Feuil2!$A$2,10,1),IF(YEAR([3]Feuil1!$K48)&gt;[3]Feuil2!$A$2,"",IF(MONTH([3]Feuil1!$K48)=10,[3]Feuil1!$K48,IF(OR(AND(MONTH([3]Feuil1!$K48)&lt;10,MONTH([3]Feuil1!$C48)&gt;=10),YEAR([3]Feuil1!$C48)&gt;[3]Feuil2!$A$2),DATE([3]Feuil2!$A$2,10,1),"") ))),"")</f>
        <v/>
      </c>
      <c r="L48" s="13" t="str">
        <f>IF(AND([3]Feuil1!$K48&lt;&gt;"",[3]Feuil1!$C48&lt;&gt;"",[3]Feuil1!$K48&lt;=[3]Feuil1!$C48,YEAR([3]Feuil1!$K48)&lt;=[3]Feuil2!$A$2,YEAR([3]Feuil1!$C48)&gt;=[3]Feuil2!$A$2),IF(YEAR([3]Feuil1!$K48)&lt;[3]Feuil2!$A$2,DATE([3]Feuil2!$A$2,11,1),IF(YEAR([3]Feuil1!$K48)&gt;[3]Feuil2!$A$2,"",IF(MONTH([3]Feuil1!$K48)=11,[3]Feuil1!$K48,IF(OR(AND(MONTH([3]Feuil1!$K48)&lt;11,MONTH([3]Feuil1!$C48)&gt;=11),YEAR([3]Feuil1!$C48)&gt;[3]Feuil2!$A$2),DATE([3]Feuil2!$A$2,11,1),"") ))),"")</f>
        <v/>
      </c>
      <c r="M48" s="14" t="str">
        <f>IF(AND([3]Feuil1!$K48&lt;&gt;"",[3]Feuil1!$C48&lt;&gt;"",[3]Feuil1!$K48&lt;=[3]Feuil1!$C48,YEAR([3]Feuil1!$K48)&lt;=[3]Feuil2!$A$2,YEAR([3]Feuil1!$C48)&gt;=[3]Feuil2!$A$2),IF(YEAR([3]Feuil1!$K48)&lt;[3]Feuil2!$A$2,DATE([3]Feuil2!$A$2,12,1),IF(YEAR([3]Feuil1!$K48)&gt;[3]Feuil2!$A$2,"",IF(MONTH([3]Feuil1!$K48)=12,[3]Feuil1!$K48,IF(OR(AND(MONTH([3]Feuil1!$K48)&lt;12,MONTH([3]Feuil1!$C48)&gt;=12),YEAR([3]Feuil1!$C48)&gt;[3]Feuil2!$A$2),DATE([3]Feuil2!$A$2,12,1),"") ))),"")</f>
        <v/>
      </c>
      <c r="N48" s="12" t="str">
        <f>IF(AND([3]Feuil1!$K48&lt;&gt;"",[3]Feuil1!$C48&lt;&gt;"",[3]Feuil1!$K48&lt;=[3]Feuil1!$C48,YEAR([3]Feuil1!$K48)&lt;=[3]Feuil2!$A$2,YEAR([3]Feuil1!$C48)&gt;=[3]Feuil2!$A$2),IF(YEAR([3]Feuil1!$C48)&gt;[3]Feuil2!$A$2,DATE([3]Feuil2!$A$2,1,31),IF(YEAR([3]Feuil1!$C48)&lt;[3]Feuil2!$A$2,"",IF(MONTH([3]Feuil1!$C48)=1,[3]Feuil1!$C48,IF(AND(MONTH([3]Feuil1!$C48)&gt;1,MONTH([3]Feuil1!$K48)&lt;=1),DATE([3]Feuil2!$A$2,1,31),"") ))),"")</f>
        <v/>
      </c>
      <c r="O48" s="13" t="str">
        <f>IF(AND([3]Feuil1!$K48&lt;&gt;"",[3]Feuil1!$C48&lt;&gt;"",[3]Feuil1!$K48&lt;=[3]Feuil1!$C48,YEAR([3]Feuil1!$K48)&lt;=[3]Feuil2!$A$2,YEAR([3]Feuil1!$C48)&gt;=[3]Feuil2!$A$2),IF(YEAR([3]Feuil1!$C48)&gt;[3]Feuil2!$A$2,IF((MOD([3]Feuil2!$A$2,4)&lt;&gt;0),DATE([3]Feuil2!$A$2,2,28),DATE([3]Feuil2!$A$2,2,29)),IF(YEAR([3]Feuil1!$C48)&lt;[3]Feuil2!$A$2,"",IF(MONTH([3]Feuil1!$C48)=2,[3]Feuil1!$C48,IF(AND(MONTH([3]Feuil1!$C48)&gt;2,MONTH([3]Feuil1!$K48)&lt;=2),IF((MOD([3]Feuil2!$A$2,4)&lt;&gt;0),DATE([3]Feuil2!$A$2,2,28),DATE([3]Feuil2!$A$2,2,29)),"") ))),"")</f>
        <v/>
      </c>
      <c r="P48" s="13" t="str">
        <f>IF(AND([3]Feuil1!$K48&lt;&gt;"",[3]Feuil1!$C48&lt;&gt;"",[3]Feuil1!$K48&lt;=[3]Feuil1!$C48,YEAR([3]Feuil1!$K48)&lt;=[3]Feuil2!$A$2,YEAR([3]Feuil1!$C48)&gt;=[3]Feuil2!$A$2),IF(YEAR([3]Feuil1!$C48)&gt;[3]Feuil2!$A$2,DATE([3]Feuil2!$A$2,3,31),IF(YEAR([3]Feuil1!$C48)&lt;[3]Feuil2!$A$2,"",IF(MONTH([3]Feuil1!$C48)=3,[3]Feuil1!$C48,IF(AND(MONTH([3]Feuil1!$C48)&gt;3,MONTH([3]Feuil1!$K48)&lt;=3),DATE([3]Feuil2!$A$2,3,31),"") ))),"")</f>
        <v/>
      </c>
      <c r="Q48" s="13">
        <f>IF(AND([3]Feuil1!$K48&lt;&gt;"",[3]Feuil1!$C48&lt;&gt;"",[3]Feuil1!$K48&lt;=[3]Feuil1!$C48,YEAR([3]Feuil1!$K48)&lt;=[3]Feuil2!$A$2,YEAR([3]Feuil1!$C48)&gt;=[3]Feuil2!$A$2),IF(YEAR([3]Feuil1!$C48)&gt;[3]Feuil2!$A$2,DATE([3]Feuil2!$A$2,4,30),IF(YEAR([3]Feuil1!$C48)&lt;[3]Feuil2!$A$2,"",IF(MONTH([3]Feuil1!$C48)=4,[3]Feuil1!$C48,IF(AND(MONTH([3]Feuil1!$C48)&gt;4,MONTH([3]Feuil1!$K48)&lt;=4),DATE([3]Feuil2!$A$2,4,30),"") ))),"")</f>
        <v>40298</v>
      </c>
      <c r="R48" s="13">
        <f>IF(AND([3]Feuil1!$K48&lt;&gt;"",[3]Feuil1!$C48&lt;&gt;"",[3]Feuil1!$K48&lt;=[3]Feuil1!$C48,YEAR([3]Feuil1!$K48)&lt;=[3]Feuil2!$A$2,YEAR([3]Feuil1!$C48)&gt;=[3]Feuil2!$A$2),IF(YEAR([3]Feuil1!$C48)&gt;[3]Feuil2!$A$2,DATE([3]Feuil2!$A$2,5,31),IF(YEAR([3]Feuil1!$C48)&lt;[3]Feuil2!$A$2,"",IF(MONTH([3]Feuil1!$C48)=5,[3]Feuil1!$C48,IF(AND(MONTH([3]Feuil1!$C48)&gt;5,MONTH([3]Feuil1!$K48)&lt;=5),DATE([3]Feuil2!$A$2,5,31),"") ))),"")</f>
        <v>40329</v>
      </c>
      <c r="S48" s="13">
        <f>IF(AND([3]Feuil1!$K48&lt;&gt;"",[3]Feuil1!$C48&lt;&gt;"",[3]Feuil1!$K48&lt;=[3]Feuil1!$C48,YEAR([3]Feuil1!$K48)&lt;=[3]Feuil2!$A$2,YEAR([3]Feuil1!$C48)&gt;=[3]Feuil2!$A$2),IF(YEAR([3]Feuil1!$C48)&gt;[3]Feuil2!$A$2,DATE([3]Feuil2!$A$2,6,30),IF(YEAR([3]Feuil1!$C48)&lt;[3]Feuil2!$A$2,"",IF(MONTH([3]Feuil1!$C48)=6,[3]Feuil1!$C48,IF(AND(MONTH([3]Feuil1!$C48)&gt;6,MONTH([3]Feuil1!$K48)&lt;=6),DATE([3]Feuil2!$A$2,6,30),"") ))),"")</f>
        <v>40359</v>
      </c>
      <c r="T48" s="13" t="str">
        <f>IF(AND([3]Feuil1!$K48&lt;&gt;"",[3]Feuil1!$C48&lt;&gt;"",[3]Feuil1!$K48&lt;=[3]Feuil1!$C48,YEAR([3]Feuil1!$K48)&lt;=[3]Feuil2!$A$2,YEAR([3]Feuil1!$C48)&gt;=[3]Feuil2!$A$2),IF(YEAR([3]Feuil1!$C48)&gt;[3]Feuil2!$A$2,DATE([3]Feuil2!$A$2,7,31),IF(YEAR([3]Feuil1!$C48)&lt;[3]Feuil2!$A$2,"",IF(MONTH([3]Feuil1!$C48)=7,[3]Feuil1!$C48,IF(AND(MONTH([3]Feuil1!$C48)&gt;7,MONTH([3]Feuil1!$K48)&lt;=7),DATE([3]Feuil2!$A$2,7,31),"") ))),"")</f>
        <v/>
      </c>
      <c r="U48" s="13" t="str">
        <f>IF(AND([3]Feuil1!$K48&lt;&gt;"",[3]Feuil1!$C48&lt;&gt;"",[3]Feuil1!$K48&lt;=[3]Feuil1!$C48,YEAR([3]Feuil1!$K48)&lt;=[3]Feuil2!$A$2,YEAR([3]Feuil1!$C48)&gt;=[3]Feuil2!$A$2),IF(YEAR([3]Feuil1!$C48)&gt;[3]Feuil2!$A$2,DATE([3]Feuil2!$A$2,8,31),IF(YEAR([3]Feuil1!$C48)&lt;[3]Feuil2!$A$2,"",IF(MONTH([3]Feuil1!$C48)=8,[3]Feuil1!$C48,IF(AND(MONTH([3]Feuil1!$C48)&gt;8,MONTH([3]Feuil1!$K48)&lt;=8),DATE([3]Feuil2!$A$2,8,31),"") ))),"")</f>
        <v/>
      </c>
      <c r="V48" s="13" t="str">
        <f>IF(AND([3]Feuil1!$K48&lt;&gt;"",[3]Feuil1!$C48&lt;&gt;"",[3]Feuil1!$K48&lt;=[3]Feuil1!$C48,YEAR([3]Feuil1!$K48)&lt;=[3]Feuil2!$A$2,YEAR([3]Feuil1!$C48)&gt;=[3]Feuil2!$A$2),IF(YEAR([3]Feuil1!$C48)&gt;[3]Feuil2!$A$2,DATE([3]Feuil2!$A$2,9,30),IF(YEAR([3]Feuil1!$C48)&lt;[3]Feuil2!$A$2,"",IF(MONTH([3]Feuil1!$C48)=9,[3]Feuil1!$C48,IF(AND(MONTH([3]Feuil1!$C48)&gt;9,MONTH([3]Feuil1!$K48)&lt;=9),DATE([3]Feuil2!$A$2,9,30),"") ))),"")</f>
        <v/>
      </c>
      <c r="W48" s="13" t="str">
        <f>IF(AND([3]Feuil1!$K48&lt;&gt;"",[3]Feuil1!$C48&lt;&gt;"",[3]Feuil1!$K48&lt;=[3]Feuil1!$C48,YEAR([3]Feuil1!$K48)&lt;=[3]Feuil2!$A$2,YEAR([3]Feuil1!$C48)&gt;=[3]Feuil2!$A$2),IF(YEAR([3]Feuil1!$C48)&gt;[3]Feuil2!$A$2,DATE([3]Feuil2!$A$2,10,31),IF(YEAR([3]Feuil1!$C48)&lt;[3]Feuil2!$A$2,"",IF(MONTH([3]Feuil1!$C48)=10,[3]Feuil1!$C48,IF(AND(MONTH([3]Feuil1!$C48)&gt;10,MONTH([3]Feuil1!$K48)&lt;=10),DATE([3]Feuil2!$A$2,10,31),"") ))),"")</f>
        <v/>
      </c>
      <c r="X48" s="13" t="str">
        <f>IF(AND([3]Feuil1!$K48&lt;&gt;"",[3]Feuil1!$C48&lt;&gt;"",[3]Feuil1!$K48&lt;=[3]Feuil1!$C48,YEAR([3]Feuil1!$K48)&lt;=[3]Feuil2!$A$2,YEAR([3]Feuil1!$C48)&gt;=[3]Feuil2!$A$2),IF(YEAR([3]Feuil1!$C48)&gt;[3]Feuil2!$A$2,DATE([3]Feuil2!$A$2,11,30),IF(YEAR([3]Feuil1!$C48)&lt;[3]Feuil2!$A$2,"",IF(MONTH([3]Feuil1!$C48)=11,[3]Feuil1!$C48,IF(AND(MONTH([3]Feuil1!$C48)&gt;11,MONTH([3]Feuil1!$K48)&lt;=11),DATE([3]Feuil2!$A$2,11,30),"") ))),"")</f>
        <v/>
      </c>
      <c r="Y48" s="14" t="str">
        <f>IF(AND([3]Feuil1!$K48&lt;&gt;"",[3]Feuil1!$C48&lt;&gt;"",[3]Feuil1!$K48&lt;=[3]Feuil1!$C48,YEAR([3]Feuil1!$K48)&lt;=[3]Feuil2!$A$2,YEAR([3]Feuil1!$C48)&gt;=[3]Feuil2!$A$2),IF(YEAR([3]Feuil1!$C48)&gt;[3]Feuil2!$A$2,DATE([3]Feuil2!$A$2,12,31),IF(YEAR([3]Feuil1!$C48)&lt;[3]Feuil2!$A$2,"",IF(MONTH([3]Feuil1!$C48)=12,[3]Feuil1!$C48,IF(AND(MONTH([3]Feuil1!$C48)&gt;12,MONTH([3]Feuil1!$K48)&lt;=12),DATE([3]Feuil2!$A$2,12,31),"") ))),"")</f>
        <v/>
      </c>
    </row>
    <row r="49" spans="1:25" ht="15" x14ac:dyDescent="0.2">
      <c r="A49" s="11">
        <f>[3]Feuil1!E49</f>
        <v>0</v>
      </c>
      <c r="B49" s="12" t="str">
        <f>IF(AND([3]Feuil1!$K49&lt;&gt;"",[3]Feuil1!$C49&lt;&gt;"",[3]Feuil1!$K49&lt;=[3]Feuil1!$C49,YEAR([3]Feuil1!$K49)&lt;=[3]Feuil2!$A$2,YEAR([3]Feuil1!$C49)&gt;=[3]Feuil2!$A$2),IF(YEAR([3]Feuil1!$K49)&lt;[3]Feuil2!$A$2,DATE([3]Feuil2!$A$2,1,1),IF(YEAR([3]Feuil1!$K49)&gt;[3]Feuil2!$A$2,"",IF(MONTH([3]Feuil1!$K49)=1,[3]Feuil1!$K49,IF(OR(AND(
      MONTH([3]Feuil1!$K49)&lt;1,
      MONTH([3]Feuil1!$C49)&gt;=1
     ),YEAR([3]Feuil1!$C49)&gt;[3]Feuil2!$A$2),DATE([3]Feuil2!$A$2,1,1),"") ))),"")</f>
        <v/>
      </c>
      <c r="C49" s="13" t="str">
        <f>IF(AND([3]Feuil1!$K49&lt;&gt;"",[3]Feuil1!$C49&lt;&gt;"",[3]Feuil1!$K49&lt;=[3]Feuil1!$C49,YEAR([3]Feuil1!$K49)&lt;=[3]Feuil2!$A$2,YEAR([3]Feuil1!$C49)&gt;=[3]Feuil2!$A$2),IF(YEAR([3]Feuil1!$K49)&lt;[3]Feuil2!$A$2,DATE([3]Feuil2!$A$2,2,1),IF(YEAR([3]Feuil1!$K49)&gt;[3]Feuil2!$A$2,"",IF(MONTH([3]Feuil1!$K49)=2,[3]Feuil1!$K49,IF(OR(AND(MONTH([3]Feuil1!$K49)&lt;2,MONTH([3]Feuil1!$C49)&gt;=2),YEAR([3]Feuil1!$C49)&gt;[3]Feuil2!$A$2),DATE([3]Feuil2!$A$2,2,1),"") ))),"")</f>
        <v/>
      </c>
      <c r="D49" s="13" t="str">
        <f>IF(AND([3]Feuil1!$K49&lt;&gt;"",[3]Feuil1!$C49&lt;&gt;"",[3]Feuil1!$K49&lt;=[3]Feuil1!$C49,YEAR([3]Feuil1!$K49)&lt;=[3]Feuil2!$A$2,YEAR([3]Feuil1!$C49)&gt;=[3]Feuil2!$A$2),IF(YEAR([3]Feuil1!$K49)&lt;[3]Feuil2!$A$2,DATE([3]Feuil2!$A$2,3,1),IF(YEAR([3]Feuil1!$K49)&gt;[3]Feuil2!$A$2,"",IF(MONTH([3]Feuil1!$K49)=3,[3]Feuil1!$K49,IF(OR(AND(MONTH([3]Feuil1!$K49)&lt;3,MONTH([3]Feuil1!$C49)&gt;=3),YEAR([3]Feuil1!$C49)&gt;[3]Feuil2!$A$2),DATE([3]Feuil2!$A$2,3,1),"") ))),"")</f>
        <v/>
      </c>
      <c r="E49" s="13" t="str">
        <f>IF(AND([3]Feuil1!$K49&lt;&gt;"",[3]Feuil1!$C49&lt;&gt;"",[3]Feuil1!$K49&lt;=[3]Feuil1!$C49,YEAR([3]Feuil1!$K49)&lt;=[3]Feuil2!$A$2,YEAR([3]Feuil1!$C49)&gt;=[3]Feuil2!$A$2),IF(YEAR([3]Feuil1!$K49)&lt;[3]Feuil2!$A$2,DATE([3]Feuil2!$A$2,4,1),IF(YEAR([3]Feuil1!$K49)&gt;[3]Feuil2!$A$2,"",IF(MONTH([3]Feuil1!$K49)=4,[3]Feuil1!$K49,IF(OR(AND(MONTH([3]Feuil1!$K49)&lt;4,MONTH([3]Feuil1!$C49)&gt;=4),YEAR([3]Feuil1!$C49)&gt;[3]Feuil2!$A$2),DATE([3]Feuil2!$A$2,4,1),"") ))),"")</f>
        <v/>
      </c>
      <c r="F49" s="13" t="str">
        <f>IF(AND([3]Feuil1!$K49&lt;&gt;"",[3]Feuil1!$C49&lt;&gt;"",[3]Feuil1!$K49&lt;=[3]Feuil1!$C49,YEAR([3]Feuil1!$K49)&lt;=[3]Feuil2!$A$2,YEAR([3]Feuil1!$C49)&gt;=[3]Feuil2!$A$2),IF(YEAR([3]Feuil1!$K49)&lt;[3]Feuil2!$A$2,DATE([3]Feuil2!$A$2,5,1),IF(YEAR([3]Feuil1!$K49)&gt;[3]Feuil2!$A$2,"",IF(MONTH([3]Feuil1!$K49)=5,[3]Feuil1!$K49,IF(OR(AND(MONTH([3]Feuil1!$K49)&lt;5,MONTH([3]Feuil1!$C49)&gt;=5),YEAR([3]Feuil1!$C49)&gt;[3]Feuil2!$A$2),DATE([3]Feuil2!$A$2,5,1),"") ))),"")</f>
        <v/>
      </c>
      <c r="G49" s="13" t="str">
        <f>IF(AND([3]Feuil1!$K49&lt;&gt;"",[3]Feuil1!$C49&lt;&gt;"",[3]Feuil1!$K49&lt;=[3]Feuil1!$C49,YEAR([3]Feuil1!$K49)&lt;=[3]Feuil2!$A$2,YEAR([3]Feuil1!$C49)&gt;=[3]Feuil2!$A$2),IF(YEAR([3]Feuil1!$K49)&lt;[3]Feuil2!$A$2,DATE([3]Feuil2!$A$2,6,1),IF(YEAR([3]Feuil1!$K49)&gt;[3]Feuil2!$A$2,"",IF(MONTH([3]Feuil1!$K49)=6,[3]Feuil1!$K49,IF(OR(AND(MONTH([3]Feuil1!$K49)&lt;6,MONTH([3]Feuil1!$C49)&gt;=6),YEAR([3]Feuil1!$C49)&gt;[3]Feuil2!$A$2),DATE([3]Feuil2!$A$2,6,1),"") ))),"")</f>
        <v/>
      </c>
      <c r="H49" s="13" t="str">
        <f>IF(AND([3]Feuil1!$K49&lt;&gt;"",[3]Feuil1!$C49&lt;&gt;"",[3]Feuil1!$K49&lt;=[3]Feuil1!$C49,YEAR([3]Feuil1!$K49)&lt;=[3]Feuil2!$A$2,YEAR([3]Feuil1!$C49)&gt;=[3]Feuil2!$A$2),IF(YEAR([3]Feuil1!$K49)&lt;[3]Feuil2!$A$2,DATE([3]Feuil2!$A$2,7,1),IF(YEAR([3]Feuil1!$K49)&gt;[3]Feuil2!$A$2,"",IF(MONTH([3]Feuil1!$K49)=7,[3]Feuil1!$K49,IF(OR(AND(MONTH([3]Feuil1!$K49)&lt;7,MONTH([3]Feuil1!$C49)&gt;=7),YEAR([3]Feuil1!$C49)&gt;[3]Feuil2!$A$2),DATE([3]Feuil2!$A$2,7,1),"") ))),"")</f>
        <v/>
      </c>
      <c r="I49" s="13" t="str">
        <f>IF(AND([3]Feuil1!$K49&lt;&gt;"",[3]Feuil1!$C49&lt;&gt;"",[3]Feuil1!$K49&lt;=[3]Feuil1!$C49,YEAR([3]Feuil1!$K49)&lt;=[3]Feuil2!$A$2,YEAR([3]Feuil1!$C49)&gt;=[3]Feuil2!$A$2),IF(YEAR([3]Feuil1!$K49)&lt;[3]Feuil2!$A$2,DATE([3]Feuil2!$A$2,8,1),IF(YEAR([3]Feuil1!$K49)&gt;[3]Feuil2!$A$2,"",IF(MONTH([3]Feuil1!$K49)=8,[3]Feuil1!$K49,IF(OR(AND(MONTH([3]Feuil1!$K49)&lt;8,MONTH([3]Feuil1!$C49)&gt;=8),YEAR([3]Feuil1!$C49)&gt;[3]Feuil2!$A$2),DATE([3]Feuil2!$A$2,8,1),"") ))),"")</f>
        <v/>
      </c>
      <c r="J49" s="13" t="str">
        <f>IF(AND([3]Feuil1!$K49&lt;&gt;"",[3]Feuil1!$C49&lt;&gt;"",[3]Feuil1!$K49&lt;=[3]Feuil1!$C49,YEAR([3]Feuil1!$K49)&lt;=[3]Feuil2!$A$2,YEAR([3]Feuil1!$C49)&gt;=[3]Feuil2!$A$2),IF(YEAR([3]Feuil1!$K49)&lt;[3]Feuil2!$A$2,DATE([3]Feuil2!$A$2,9,1),IF(YEAR([3]Feuil1!$K49)&gt;[3]Feuil2!$A$2,"",IF(MONTH([3]Feuil1!$K49)=9,[3]Feuil1!$K49,IF(OR(AND(MONTH([3]Feuil1!$K49)&lt;9,MONTH([3]Feuil1!$C49)&gt;=9),YEAR([3]Feuil1!$C49)&gt;[3]Feuil2!$A$2),DATE([3]Feuil2!$A$2,9,1),"") ))),"")</f>
        <v/>
      </c>
      <c r="K49" s="13" t="str">
        <f>IF(AND([3]Feuil1!$K49&lt;&gt;"",[3]Feuil1!$C49&lt;&gt;"",[3]Feuil1!$K49&lt;=[3]Feuil1!$C49,YEAR([3]Feuil1!$K49)&lt;=[3]Feuil2!$A$2,YEAR([3]Feuil1!$C49)&gt;=[3]Feuil2!$A$2),IF(YEAR([3]Feuil1!$K49)&lt;[3]Feuil2!$A$2,DATE([3]Feuil2!$A$2,10,1),IF(YEAR([3]Feuil1!$K49)&gt;[3]Feuil2!$A$2,"",IF(MONTH([3]Feuil1!$K49)=10,[3]Feuil1!$K49,IF(OR(AND(MONTH([3]Feuil1!$K49)&lt;10,MONTH([3]Feuil1!$C49)&gt;=10),YEAR([3]Feuil1!$C49)&gt;[3]Feuil2!$A$2),DATE([3]Feuil2!$A$2,10,1),"") ))),"")</f>
        <v/>
      </c>
      <c r="L49" s="13" t="str">
        <f>IF(AND([3]Feuil1!$K49&lt;&gt;"",[3]Feuil1!$C49&lt;&gt;"",[3]Feuil1!$K49&lt;=[3]Feuil1!$C49,YEAR([3]Feuil1!$K49)&lt;=[3]Feuil2!$A$2,YEAR([3]Feuil1!$C49)&gt;=[3]Feuil2!$A$2),IF(YEAR([3]Feuil1!$K49)&lt;[3]Feuil2!$A$2,DATE([3]Feuil2!$A$2,11,1),IF(YEAR([3]Feuil1!$K49)&gt;[3]Feuil2!$A$2,"",IF(MONTH([3]Feuil1!$K49)=11,[3]Feuil1!$K49,IF(OR(AND(MONTH([3]Feuil1!$K49)&lt;11,MONTH([3]Feuil1!$C49)&gt;=11),YEAR([3]Feuil1!$C49)&gt;[3]Feuil2!$A$2),DATE([3]Feuil2!$A$2,11,1),"") ))),"")</f>
        <v/>
      </c>
      <c r="M49" s="14" t="str">
        <f>IF(AND([3]Feuil1!$K49&lt;&gt;"",[3]Feuil1!$C49&lt;&gt;"",[3]Feuil1!$K49&lt;=[3]Feuil1!$C49,YEAR([3]Feuil1!$K49)&lt;=[3]Feuil2!$A$2,YEAR([3]Feuil1!$C49)&gt;=[3]Feuil2!$A$2),IF(YEAR([3]Feuil1!$K49)&lt;[3]Feuil2!$A$2,DATE([3]Feuil2!$A$2,12,1),IF(YEAR([3]Feuil1!$K49)&gt;[3]Feuil2!$A$2,"",IF(MONTH([3]Feuil1!$K49)=12,[3]Feuil1!$K49,IF(OR(AND(MONTH([3]Feuil1!$K49)&lt;12,MONTH([3]Feuil1!$C49)&gt;=12),YEAR([3]Feuil1!$C49)&gt;[3]Feuil2!$A$2),DATE([3]Feuil2!$A$2,12,1),"") ))),"")</f>
        <v/>
      </c>
      <c r="N49" s="12" t="str">
        <f>IF(AND([3]Feuil1!$K49&lt;&gt;"",[3]Feuil1!$C49&lt;&gt;"",[3]Feuil1!$K49&lt;=[3]Feuil1!$C49,YEAR([3]Feuil1!$K49)&lt;=[3]Feuil2!$A$2,YEAR([3]Feuil1!$C49)&gt;=[3]Feuil2!$A$2),IF(YEAR([3]Feuil1!$C49)&gt;[3]Feuil2!$A$2,DATE([3]Feuil2!$A$2,1,31),IF(YEAR([3]Feuil1!$C49)&lt;[3]Feuil2!$A$2,"",IF(MONTH([3]Feuil1!$C49)=1,[3]Feuil1!$C49,IF(AND(MONTH([3]Feuil1!$C49)&gt;1,MONTH([3]Feuil1!$K49)&lt;=1),DATE([3]Feuil2!$A$2,1,31),"") ))),"")</f>
        <v/>
      </c>
      <c r="O49" s="13" t="str">
        <f>IF(AND([3]Feuil1!$K49&lt;&gt;"",[3]Feuil1!$C49&lt;&gt;"",[3]Feuil1!$K49&lt;=[3]Feuil1!$C49,YEAR([3]Feuil1!$K49)&lt;=[3]Feuil2!$A$2,YEAR([3]Feuil1!$C49)&gt;=[3]Feuil2!$A$2),IF(YEAR([3]Feuil1!$C49)&gt;[3]Feuil2!$A$2,IF((MOD([3]Feuil2!$A$2,4)&lt;&gt;0),DATE([3]Feuil2!$A$2,2,28),DATE([3]Feuil2!$A$2,2,29)),IF(YEAR([3]Feuil1!$C49)&lt;[3]Feuil2!$A$2,"",IF(MONTH([3]Feuil1!$C49)=2,[3]Feuil1!$C49,IF(AND(MONTH([3]Feuil1!$C49)&gt;2,MONTH([3]Feuil1!$K49)&lt;=2),IF((MOD([3]Feuil2!$A$2,4)&lt;&gt;0),DATE([3]Feuil2!$A$2,2,28),DATE([3]Feuil2!$A$2,2,29)),"") ))),"")</f>
        <v/>
      </c>
      <c r="P49" s="13" t="str">
        <f>IF(AND([3]Feuil1!$K49&lt;&gt;"",[3]Feuil1!$C49&lt;&gt;"",[3]Feuil1!$K49&lt;=[3]Feuil1!$C49,YEAR([3]Feuil1!$K49)&lt;=[3]Feuil2!$A$2,YEAR([3]Feuil1!$C49)&gt;=[3]Feuil2!$A$2),IF(YEAR([3]Feuil1!$C49)&gt;[3]Feuil2!$A$2,DATE([3]Feuil2!$A$2,3,31),IF(YEAR([3]Feuil1!$C49)&lt;[3]Feuil2!$A$2,"",IF(MONTH([3]Feuil1!$C49)=3,[3]Feuil1!$C49,IF(AND(MONTH([3]Feuil1!$C49)&gt;3,MONTH([3]Feuil1!$K49)&lt;=3),DATE([3]Feuil2!$A$2,3,31),"") ))),"")</f>
        <v/>
      </c>
      <c r="Q49" s="13" t="str">
        <f>IF(AND([3]Feuil1!$K49&lt;&gt;"",[3]Feuil1!$C49&lt;&gt;"",[3]Feuil1!$K49&lt;=[3]Feuil1!$C49,YEAR([3]Feuil1!$K49)&lt;=[3]Feuil2!$A$2,YEAR([3]Feuil1!$C49)&gt;=[3]Feuil2!$A$2),IF(YEAR([3]Feuil1!$C49)&gt;[3]Feuil2!$A$2,DATE([3]Feuil2!$A$2,4,30),IF(YEAR([3]Feuil1!$C49)&lt;[3]Feuil2!$A$2,"",IF(MONTH([3]Feuil1!$C49)=4,[3]Feuil1!$C49,IF(AND(MONTH([3]Feuil1!$C49)&gt;4,MONTH([3]Feuil1!$K49)&lt;=4),DATE([3]Feuil2!$A$2,4,30),"") ))),"")</f>
        <v/>
      </c>
      <c r="R49" s="13" t="str">
        <f>IF(AND([3]Feuil1!$K49&lt;&gt;"",[3]Feuil1!$C49&lt;&gt;"",[3]Feuil1!$K49&lt;=[3]Feuil1!$C49,YEAR([3]Feuil1!$K49)&lt;=[3]Feuil2!$A$2,YEAR([3]Feuil1!$C49)&gt;=[3]Feuil2!$A$2),IF(YEAR([3]Feuil1!$C49)&gt;[3]Feuil2!$A$2,DATE([3]Feuil2!$A$2,5,31),IF(YEAR([3]Feuil1!$C49)&lt;[3]Feuil2!$A$2,"",IF(MONTH([3]Feuil1!$C49)=5,[3]Feuil1!$C49,IF(AND(MONTH([3]Feuil1!$C49)&gt;5,MONTH([3]Feuil1!$K49)&lt;=5),DATE([3]Feuil2!$A$2,5,31),"") ))),"")</f>
        <v/>
      </c>
      <c r="S49" s="13" t="str">
        <f>IF(AND([3]Feuil1!$K49&lt;&gt;"",[3]Feuil1!$C49&lt;&gt;"",[3]Feuil1!$K49&lt;=[3]Feuil1!$C49,YEAR([3]Feuil1!$K49)&lt;=[3]Feuil2!$A$2,YEAR([3]Feuil1!$C49)&gt;=[3]Feuil2!$A$2),IF(YEAR([3]Feuil1!$C49)&gt;[3]Feuil2!$A$2,DATE([3]Feuil2!$A$2,6,30),IF(YEAR([3]Feuil1!$C49)&lt;[3]Feuil2!$A$2,"",IF(MONTH([3]Feuil1!$C49)=6,[3]Feuil1!$C49,IF(AND(MONTH([3]Feuil1!$C49)&gt;6,MONTH([3]Feuil1!$K49)&lt;=6),DATE([3]Feuil2!$A$2,6,30),"") ))),"")</f>
        <v/>
      </c>
      <c r="T49" s="13" t="str">
        <f>IF(AND([3]Feuil1!$K49&lt;&gt;"",[3]Feuil1!$C49&lt;&gt;"",[3]Feuil1!$K49&lt;=[3]Feuil1!$C49,YEAR([3]Feuil1!$K49)&lt;=[3]Feuil2!$A$2,YEAR([3]Feuil1!$C49)&gt;=[3]Feuil2!$A$2),IF(YEAR([3]Feuil1!$C49)&gt;[3]Feuil2!$A$2,DATE([3]Feuil2!$A$2,7,31),IF(YEAR([3]Feuil1!$C49)&lt;[3]Feuil2!$A$2,"",IF(MONTH([3]Feuil1!$C49)=7,[3]Feuil1!$C49,IF(AND(MONTH([3]Feuil1!$C49)&gt;7,MONTH([3]Feuil1!$K49)&lt;=7),DATE([3]Feuil2!$A$2,7,31),"") ))),"")</f>
        <v/>
      </c>
      <c r="U49" s="13" t="str">
        <f>IF(AND([3]Feuil1!$K49&lt;&gt;"",[3]Feuil1!$C49&lt;&gt;"",[3]Feuil1!$K49&lt;=[3]Feuil1!$C49,YEAR([3]Feuil1!$K49)&lt;=[3]Feuil2!$A$2,YEAR([3]Feuil1!$C49)&gt;=[3]Feuil2!$A$2),IF(YEAR([3]Feuil1!$C49)&gt;[3]Feuil2!$A$2,DATE([3]Feuil2!$A$2,8,31),IF(YEAR([3]Feuil1!$C49)&lt;[3]Feuil2!$A$2,"",IF(MONTH([3]Feuil1!$C49)=8,[3]Feuil1!$C49,IF(AND(MONTH([3]Feuil1!$C49)&gt;8,MONTH([3]Feuil1!$K49)&lt;=8),DATE([3]Feuil2!$A$2,8,31),"") ))),"")</f>
        <v/>
      </c>
      <c r="V49" s="13" t="str">
        <f>IF(AND([3]Feuil1!$K49&lt;&gt;"",[3]Feuil1!$C49&lt;&gt;"",[3]Feuil1!$K49&lt;=[3]Feuil1!$C49,YEAR([3]Feuil1!$K49)&lt;=[3]Feuil2!$A$2,YEAR([3]Feuil1!$C49)&gt;=[3]Feuil2!$A$2),IF(YEAR([3]Feuil1!$C49)&gt;[3]Feuil2!$A$2,DATE([3]Feuil2!$A$2,9,30),IF(YEAR([3]Feuil1!$C49)&lt;[3]Feuil2!$A$2,"",IF(MONTH([3]Feuil1!$C49)=9,[3]Feuil1!$C49,IF(AND(MONTH([3]Feuil1!$C49)&gt;9,MONTH([3]Feuil1!$K49)&lt;=9),DATE([3]Feuil2!$A$2,9,30),"") ))),"")</f>
        <v/>
      </c>
      <c r="W49" s="13" t="str">
        <f>IF(AND([3]Feuil1!$K49&lt;&gt;"",[3]Feuil1!$C49&lt;&gt;"",[3]Feuil1!$K49&lt;=[3]Feuil1!$C49,YEAR([3]Feuil1!$K49)&lt;=[3]Feuil2!$A$2,YEAR([3]Feuil1!$C49)&gt;=[3]Feuil2!$A$2),IF(YEAR([3]Feuil1!$C49)&gt;[3]Feuil2!$A$2,DATE([3]Feuil2!$A$2,10,31),IF(YEAR([3]Feuil1!$C49)&lt;[3]Feuil2!$A$2,"",IF(MONTH([3]Feuil1!$C49)=10,[3]Feuil1!$C49,IF(AND(MONTH([3]Feuil1!$C49)&gt;10,MONTH([3]Feuil1!$K49)&lt;=10),DATE([3]Feuil2!$A$2,10,31),"") ))),"")</f>
        <v/>
      </c>
      <c r="X49" s="13" t="str">
        <f>IF(AND([3]Feuil1!$K49&lt;&gt;"",[3]Feuil1!$C49&lt;&gt;"",[3]Feuil1!$K49&lt;=[3]Feuil1!$C49,YEAR([3]Feuil1!$K49)&lt;=[3]Feuil2!$A$2,YEAR([3]Feuil1!$C49)&gt;=[3]Feuil2!$A$2),IF(YEAR([3]Feuil1!$C49)&gt;[3]Feuil2!$A$2,DATE([3]Feuil2!$A$2,11,30),IF(YEAR([3]Feuil1!$C49)&lt;[3]Feuil2!$A$2,"",IF(MONTH([3]Feuil1!$C49)=11,[3]Feuil1!$C49,IF(AND(MONTH([3]Feuil1!$C49)&gt;11,MONTH([3]Feuil1!$K49)&lt;=11),DATE([3]Feuil2!$A$2,11,30),"") ))),"")</f>
        <v/>
      </c>
      <c r="Y49" s="14" t="str">
        <f>IF(AND([3]Feuil1!$K49&lt;&gt;"",[3]Feuil1!$C49&lt;&gt;"",[3]Feuil1!$K49&lt;=[3]Feuil1!$C49,YEAR([3]Feuil1!$K49)&lt;=[3]Feuil2!$A$2,YEAR([3]Feuil1!$C49)&gt;=[3]Feuil2!$A$2),IF(YEAR([3]Feuil1!$C49)&gt;[3]Feuil2!$A$2,DATE([3]Feuil2!$A$2,12,31),IF(YEAR([3]Feuil1!$C49)&lt;[3]Feuil2!$A$2,"",IF(MONTH([3]Feuil1!$C49)=12,[3]Feuil1!$C49,IF(AND(MONTH([3]Feuil1!$C49)&gt;12,MONTH([3]Feuil1!$K49)&lt;=12),DATE([3]Feuil2!$A$2,12,31),"") ))),"")</f>
        <v/>
      </c>
    </row>
    <row r="50" spans="1:25" ht="15" x14ac:dyDescent="0.2">
      <c r="A50" s="11" t="str">
        <f>[3]Feuil1!E50</f>
        <v>Design</v>
      </c>
      <c r="B50" s="12">
        <f>IF(AND([3]Feuil1!$K50&lt;&gt;"",[3]Feuil1!$C50&lt;&gt;"",[3]Feuil1!$K50&lt;=[3]Feuil1!$C50,YEAR([3]Feuil1!$K50)&lt;=[3]Feuil2!$A$2,YEAR([3]Feuil1!$C50)&gt;=[3]Feuil2!$A$2),IF(YEAR([3]Feuil1!$K50)&lt;[3]Feuil2!$A$2,DATE([3]Feuil2!$A$2,1,1),IF(YEAR([3]Feuil1!$K50)&gt;[3]Feuil2!$A$2,"",IF(MONTH([3]Feuil1!$K50)=1,[3]Feuil1!$K50,IF(OR(AND(
      MONTH([3]Feuil1!$K50)&lt;1,
      MONTH([3]Feuil1!$C50)&gt;=1
     ),YEAR([3]Feuil1!$C50)&gt;[3]Feuil2!$A$2),DATE([3]Feuil2!$A$2,1,1),"") ))),"")</f>
        <v>40183</v>
      </c>
      <c r="C50" s="13">
        <f>IF(AND([3]Feuil1!$K50&lt;&gt;"",[3]Feuil1!$C50&lt;&gt;"",[3]Feuil1!$K50&lt;=[3]Feuil1!$C50,YEAR([3]Feuil1!$K50)&lt;=[3]Feuil2!$A$2,YEAR([3]Feuil1!$C50)&gt;=[3]Feuil2!$A$2),IF(YEAR([3]Feuil1!$K50)&lt;[3]Feuil2!$A$2,DATE([3]Feuil2!$A$2,2,1),IF(YEAR([3]Feuil1!$K50)&gt;[3]Feuil2!$A$2,"",IF(MONTH([3]Feuil1!$K50)=2,[3]Feuil1!$K50,IF(OR(AND(MONTH([3]Feuil1!$K50)&lt;2,MONTH([3]Feuil1!$C50)&gt;=2),YEAR([3]Feuil1!$C50)&gt;[3]Feuil2!$A$2),DATE([3]Feuil2!$A$2,2,1),"") ))),"")</f>
        <v>40210</v>
      </c>
      <c r="D50" s="13">
        <f>IF(AND([3]Feuil1!$K50&lt;&gt;"",[3]Feuil1!$C50&lt;&gt;"",[3]Feuil1!$K50&lt;=[3]Feuil1!$C50,YEAR([3]Feuil1!$K50)&lt;=[3]Feuil2!$A$2,YEAR([3]Feuil1!$C50)&gt;=[3]Feuil2!$A$2),IF(YEAR([3]Feuil1!$K50)&lt;[3]Feuil2!$A$2,DATE([3]Feuil2!$A$2,3,1),IF(YEAR([3]Feuil1!$K50)&gt;[3]Feuil2!$A$2,"",IF(MONTH([3]Feuil1!$K50)=3,[3]Feuil1!$K50,IF(OR(AND(MONTH([3]Feuil1!$K50)&lt;3,MONTH([3]Feuil1!$C50)&gt;=3),YEAR([3]Feuil1!$C50)&gt;[3]Feuil2!$A$2),DATE([3]Feuil2!$A$2,3,1),"") ))),"")</f>
        <v>40238</v>
      </c>
      <c r="E50" s="13" t="str">
        <f>IF(AND([3]Feuil1!$K50&lt;&gt;"",[3]Feuil1!$C50&lt;&gt;"",[3]Feuil1!$K50&lt;=[3]Feuil1!$C50,YEAR([3]Feuil1!$K50)&lt;=[3]Feuil2!$A$2,YEAR([3]Feuil1!$C50)&gt;=[3]Feuil2!$A$2),IF(YEAR([3]Feuil1!$K50)&lt;[3]Feuil2!$A$2,DATE([3]Feuil2!$A$2,4,1),IF(YEAR([3]Feuil1!$K50)&gt;[3]Feuil2!$A$2,"",IF(MONTH([3]Feuil1!$K50)=4,[3]Feuil1!$K50,IF(OR(AND(MONTH([3]Feuil1!$K50)&lt;4,MONTH([3]Feuil1!$C50)&gt;=4),YEAR([3]Feuil1!$C50)&gt;[3]Feuil2!$A$2),DATE([3]Feuil2!$A$2,4,1),"") ))),"")</f>
        <v/>
      </c>
      <c r="F50" s="13" t="str">
        <f>IF(AND([3]Feuil1!$K50&lt;&gt;"",[3]Feuil1!$C50&lt;&gt;"",[3]Feuil1!$K50&lt;=[3]Feuil1!$C50,YEAR([3]Feuil1!$K50)&lt;=[3]Feuil2!$A$2,YEAR([3]Feuil1!$C50)&gt;=[3]Feuil2!$A$2),IF(YEAR([3]Feuil1!$K50)&lt;[3]Feuil2!$A$2,DATE([3]Feuil2!$A$2,5,1),IF(YEAR([3]Feuil1!$K50)&gt;[3]Feuil2!$A$2,"",IF(MONTH([3]Feuil1!$K50)=5,[3]Feuil1!$K50,IF(OR(AND(MONTH([3]Feuil1!$K50)&lt;5,MONTH([3]Feuil1!$C50)&gt;=5),YEAR([3]Feuil1!$C50)&gt;[3]Feuil2!$A$2),DATE([3]Feuil2!$A$2,5,1),"") ))),"")</f>
        <v/>
      </c>
      <c r="G50" s="13" t="str">
        <f>IF(AND([3]Feuil1!$K50&lt;&gt;"",[3]Feuil1!$C50&lt;&gt;"",[3]Feuil1!$K50&lt;=[3]Feuil1!$C50,YEAR([3]Feuil1!$K50)&lt;=[3]Feuil2!$A$2,YEAR([3]Feuil1!$C50)&gt;=[3]Feuil2!$A$2),IF(YEAR([3]Feuil1!$K50)&lt;[3]Feuil2!$A$2,DATE([3]Feuil2!$A$2,6,1),IF(YEAR([3]Feuil1!$K50)&gt;[3]Feuil2!$A$2,"",IF(MONTH([3]Feuil1!$K50)=6,[3]Feuil1!$K50,IF(OR(AND(MONTH([3]Feuil1!$K50)&lt;6,MONTH([3]Feuil1!$C50)&gt;=6),YEAR([3]Feuil1!$C50)&gt;[3]Feuil2!$A$2),DATE([3]Feuil2!$A$2,6,1),"") ))),"")</f>
        <v/>
      </c>
      <c r="H50" s="13" t="str">
        <f>IF(AND([3]Feuil1!$K50&lt;&gt;"",[3]Feuil1!$C50&lt;&gt;"",[3]Feuil1!$K50&lt;=[3]Feuil1!$C50,YEAR([3]Feuil1!$K50)&lt;=[3]Feuil2!$A$2,YEAR([3]Feuil1!$C50)&gt;=[3]Feuil2!$A$2),IF(YEAR([3]Feuil1!$K50)&lt;[3]Feuil2!$A$2,DATE([3]Feuil2!$A$2,7,1),IF(YEAR([3]Feuil1!$K50)&gt;[3]Feuil2!$A$2,"",IF(MONTH([3]Feuil1!$K50)=7,[3]Feuil1!$K50,IF(OR(AND(MONTH([3]Feuil1!$K50)&lt;7,MONTH([3]Feuil1!$C50)&gt;=7),YEAR([3]Feuil1!$C50)&gt;[3]Feuil2!$A$2),DATE([3]Feuil2!$A$2,7,1),"") ))),"")</f>
        <v/>
      </c>
      <c r="I50" s="13" t="str">
        <f>IF(AND([3]Feuil1!$K50&lt;&gt;"",[3]Feuil1!$C50&lt;&gt;"",[3]Feuil1!$K50&lt;=[3]Feuil1!$C50,YEAR([3]Feuil1!$K50)&lt;=[3]Feuil2!$A$2,YEAR([3]Feuil1!$C50)&gt;=[3]Feuil2!$A$2),IF(YEAR([3]Feuil1!$K50)&lt;[3]Feuil2!$A$2,DATE([3]Feuil2!$A$2,8,1),IF(YEAR([3]Feuil1!$K50)&gt;[3]Feuil2!$A$2,"",IF(MONTH([3]Feuil1!$K50)=8,[3]Feuil1!$K50,IF(OR(AND(MONTH([3]Feuil1!$K50)&lt;8,MONTH([3]Feuil1!$C50)&gt;=8),YEAR([3]Feuil1!$C50)&gt;[3]Feuil2!$A$2),DATE([3]Feuil2!$A$2,8,1),"") ))),"")</f>
        <v/>
      </c>
      <c r="J50" s="13" t="str">
        <f>IF(AND([3]Feuil1!$K50&lt;&gt;"",[3]Feuil1!$C50&lt;&gt;"",[3]Feuil1!$K50&lt;=[3]Feuil1!$C50,YEAR([3]Feuil1!$K50)&lt;=[3]Feuil2!$A$2,YEAR([3]Feuil1!$C50)&gt;=[3]Feuil2!$A$2),IF(YEAR([3]Feuil1!$K50)&lt;[3]Feuil2!$A$2,DATE([3]Feuil2!$A$2,9,1),IF(YEAR([3]Feuil1!$K50)&gt;[3]Feuil2!$A$2,"",IF(MONTH([3]Feuil1!$K50)=9,[3]Feuil1!$K50,IF(OR(AND(MONTH([3]Feuil1!$K50)&lt;9,MONTH([3]Feuil1!$C50)&gt;=9),YEAR([3]Feuil1!$C50)&gt;[3]Feuil2!$A$2),DATE([3]Feuil2!$A$2,9,1),"") ))),"")</f>
        <v/>
      </c>
      <c r="K50" s="13" t="str">
        <f>IF(AND([3]Feuil1!$K50&lt;&gt;"",[3]Feuil1!$C50&lt;&gt;"",[3]Feuil1!$K50&lt;=[3]Feuil1!$C50,YEAR([3]Feuil1!$K50)&lt;=[3]Feuil2!$A$2,YEAR([3]Feuil1!$C50)&gt;=[3]Feuil2!$A$2),IF(YEAR([3]Feuil1!$K50)&lt;[3]Feuil2!$A$2,DATE([3]Feuil2!$A$2,10,1),IF(YEAR([3]Feuil1!$K50)&gt;[3]Feuil2!$A$2,"",IF(MONTH([3]Feuil1!$K50)=10,[3]Feuil1!$K50,IF(OR(AND(MONTH([3]Feuil1!$K50)&lt;10,MONTH([3]Feuil1!$C50)&gt;=10),YEAR([3]Feuil1!$C50)&gt;[3]Feuil2!$A$2),DATE([3]Feuil2!$A$2,10,1),"") ))),"")</f>
        <v/>
      </c>
      <c r="L50" s="13" t="str">
        <f>IF(AND([3]Feuil1!$K50&lt;&gt;"",[3]Feuil1!$C50&lt;&gt;"",[3]Feuil1!$K50&lt;=[3]Feuil1!$C50,YEAR([3]Feuil1!$K50)&lt;=[3]Feuil2!$A$2,YEAR([3]Feuil1!$C50)&gt;=[3]Feuil2!$A$2),IF(YEAR([3]Feuil1!$K50)&lt;[3]Feuil2!$A$2,DATE([3]Feuil2!$A$2,11,1),IF(YEAR([3]Feuil1!$K50)&gt;[3]Feuil2!$A$2,"",IF(MONTH([3]Feuil1!$K50)=11,[3]Feuil1!$K50,IF(OR(AND(MONTH([3]Feuil1!$K50)&lt;11,MONTH([3]Feuil1!$C50)&gt;=11),YEAR([3]Feuil1!$C50)&gt;[3]Feuil2!$A$2),DATE([3]Feuil2!$A$2,11,1),"") ))),"")</f>
        <v/>
      </c>
      <c r="M50" s="14" t="str">
        <f>IF(AND([3]Feuil1!$K50&lt;&gt;"",[3]Feuil1!$C50&lt;&gt;"",[3]Feuil1!$K50&lt;=[3]Feuil1!$C50,YEAR([3]Feuil1!$K50)&lt;=[3]Feuil2!$A$2,YEAR([3]Feuil1!$C50)&gt;=[3]Feuil2!$A$2),IF(YEAR([3]Feuil1!$K50)&lt;[3]Feuil2!$A$2,DATE([3]Feuil2!$A$2,12,1),IF(YEAR([3]Feuil1!$K50)&gt;[3]Feuil2!$A$2,"",IF(MONTH([3]Feuil1!$K50)=12,[3]Feuil1!$K50,IF(OR(AND(MONTH([3]Feuil1!$K50)&lt;12,MONTH([3]Feuil1!$C50)&gt;=12),YEAR([3]Feuil1!$C50)&gt;[3]Feuil2!$A$2),DATE([3]Feuil2!$A$2,12,1),"") ))),"")</f>
        <v/>
      </c>
      <c r="N50" s="12">
        <f>IF(AND([3]Feuil1!$K50&lt;&gt;"",[3]Feuil1!$C50&lt;&gt;"",[3]Feuil1!$K50&lt;=[3]Feuil1!$C50,YEAR([3]Feuil1!$K50)&lt;=[3]Feuil2!$A$2,YEAR([3]Feuil1!$C50)&gt;=[3]Feuil2!$A$2),IF(YEAR([3]Feuil1!$C50)&gt;[3]Feuil2!$A$2,DATE([3]Feuil2!$A$2,1,31),IF(YEAR([3]Feuil1!$C50)&lt;[3]Feuil2!$A$2,"",IF(MONTH([3]Feuil1!$C50)=1,[3]Feuil1!$C50,IF(AND(MONTH([3]Feuil1!$C50)&gt;1,MONTH([3]Feuil1!$K50)&lt;=1),DATE([3]Feuil2!$A$2,1,31),"") ))),"")</f>
        <v>40209</v>
      </c>
      <c r="O50" s="13">
        <f>IF(AND([3]Feuil1!$K50&lt;&gt;"",[3]Feuil1!$C50&lt;&gt;"",[3]Feuil1!$K50&lt;=[3]Feuil1!$C50,YEAR([3]Feuil1!$K50)&lt;=[3]Feuil2!$A$2,YEAR([3]Feuil1!$C50)&gt;=[3]Feuil2!$A$2),IF(YEAR([3]Feuil1!$C50)&gt;[3]Feuil2!$A$2,IF((MOD([3]Feuil2!$A$2,4)&lt;&gt;0),DATE([3]Feuil2!$A$2,2,28),DATE([3]Feuil2!$A$2,2,29)),IF(YEAR([3]Feuil1!$C50)&lt;[3]Feuil2!$A$2,"",IF(MONTH([3]Feuil1!$C50)=2,[3]Feuil1!$C50,IF(AND(MONTH([3]Feuil1!$C50)&gt;2,MONTH([3]Feuil1!$K50)&lt;=2),IF((MOD([3]Feuil2!$A$2,4)&lt;&gt;0),DATE([3]Feuil2!$A$2,2,28),DATE([3]Feuil2!$A$2,2,29)),"") ))),"")</f>
        <v>40237</v>
      </c>
      <c r="P50" s="13">
        <f>IF(AND([3]Feuil1!$K50&lt;&gt;"",[3]Feuil1!$C50&lt;&gt;"",[3]Feuil1!$K50&lt;=[3]Feuil1!$C50,YEAR([3]Feuil1!$K50)&lt;=[3]Feuil2!$A$2,YEAR([3]Feuil1!$C50)&gt;=[3]Feuil2!$A$2),IF(YEAR([3]Feuil1!$C50)&gt;[3]Feuil2!$A$2,DATE([3]Feuil2!$A$2,3,31),IF(YEAR([3]Feuil1!$C50)&lt;[3]Feuil2!$A$2,"",IF(MONTH([3]Feuil1!$C50)=3,[3]Feuil1!$C50,IF(AND(MONTH([3]Feuil1!$C50)&gt;3,MONTH([3]Feuil1!$K50)&lt;=3),DATE([3]Feuil2!$A$2,3,31),"") ))),"")</f>
        <v>40262</v>
      </c>
      <c r="Q50" s="13" t="str">
        <f>IF(AND([3]Feuil1!$K50&lt;&gt;"",[3]Feuil1!$C50&lt;&gt;"",[3]Feuil1!$K50&lt;=[3]Feuil1!$C50,YEAR([3]Feuil1!$K50)&lt;=[3]Feuil2!$A$2,YEAR([3]Feuil1!$C50)&gt;=[3]Feuil2!$A$2),IF(YEAR([3]Feuil1!$C50)&gt;[3]Feuil2!$A$2,DATE([3]Feuil2!$A$2,4,30),IF(YEAR([3]Feuil1!$C50)&lt;[3]Feuil2!$A$2,"",IF(MONTH([3]Feuil1!$C50)=4,[3]Feuil1!$C50,IF(AND(MONTH([3]Feuil1!$C50)&gt;4,MONTH([3]Feuil1!$K50)&lt;=4),DATE([3]Feuil2!$A$2,4,30),"") ))),"")</f>
        <v/>
      </c>
      <c r="R50" s="13" t="str">
        <f>IF(AND([3]Feuil1!$K50&lt;&gt;"",[3]Feuil1!$C50&lt;&gt;"",[3]Feuil1!$K50&lt;=[3]Feuil1!$C50,YEAR([3]Feuil1!$K50)&lt;=[3]Feuil2!$A$2,YEAR([3]Feuil1!$C50)&gt;=[3]Feuil2!$A$2),IF(YEAR([3]Feuil1!$C50)&gt;[3]Feuil2!$A$2,DATE([3]Feuil2!$A$2,5,31),IF(YEAR([3]Feuil1!$C50)&lt;[3]Feuil2!$A$2,"",IF(MONTH([3]Feuil1!$C50)=5,[3]Feuil1!$C50,IF(AND(MONTH([3]Feuil1!$C50)&gt;5,MONTH([3]Feuil1!$K50)&lt;=5),DATE([3]Feuil2!$A$2,5,31),"") ))),"")</f>
        <v/>
      </c>
      <c r="S50" s="13" t="str">
        <f>IF(AND([3]Feuil1!$K50&lt;&gt;"",[3]Feuil1!$C50&lt;&gt;"",[3]Feuil1!$K50&lt;=[3]Feuil1!$C50,YEAR([3]Feuil1!$K50)&lt;=[3]Feuil2!$A$2,YEAR([3]Feuil1!$C50)&gt;=[3]Feuil2!$A$2),IF(YEAR([3]Feuil1!$C50)&gt;[3]Feuil2!$A$2,DATE([3]Feuil2!$A$2,6,30),IF(YEAR([3]Feuil1!$C50)&lt;[3]Feuil2!$A$2,"",IF(MONTH([3]Feuil1!$C50)=6,[3]Feuil1!$C50,IF(AND(MONTH([3]Feuil1!$C50)&gt;6,MONTH([3]Feuil1!$K50)&lt;=6),DATE([3]Feuil2!$A$2,6,30),"") ))),"")</f>
        <v/>
      </c>
      <c r="T50" s="13" t="str">
        <f>IF(AND([3]Feuil1!$K50&lt;&gt;"",[3]Feuil1!$C50&lt;&gt;"",[3]Feuil1!$K50&lt;=[3]Feuil1!$C50,YEAR([3]Feuil1!$K50)&lt;=[3]Feuil2!$A$2,YEAR([3]Feuil1!$C50)&gt;=[3]Feuil2!$A$2),IF(YEAR([3]Feuil1!$C50)&gt;[3]Feuil2!$A$2,DATE([3]Feuil2!$A$2,7,31),IF(YEAR([3]Feuil1!$C50)&lt;[3]Feuil2!$A$2,"",IF(MONTH([3]Feuil1!$C50)=7,[3]Feuil1!$C50,IF(AND(MONTH([3]Feuil1!$C50)&gt;7,MONTH([3]Feuil1!$K50)&lt;=7),DATE([3]Feuil2!$A$2,7,31),"") ))),"")</f>
        <v/>
      </c>
      <c r="U50" s="13" t="str">
        <f>IF(AND([3]Feuil1!$K50&lt;&gt;"",[3]Feuil1!$C50&lt;&gt;"",[3]Feuil1!$K50&lt;=[3]Feuil1!$C50,YEAR([3]Feuil1!$K50)&lt;=[3]Feuil2!$A$2,YEAR([3]Feuil1!$C50)&gt;=[3]Feuil2!$A$2),IF(YEAR([3]Feuil1!$C50)&gt;[3]Feuil2!$A$2,DATE([3]Feuil2!$A$2,8,31),IF(YEAR([3]Feuil1!$C50)&lt;[3]Feuil2!$A$2,"",IF(MONTH([3]Feuil1!$C50)=8,[3]Feuil1!$C50,IF(AND(MONTH([3]Feuil1!$C50)&gt;8,MONTH([3]Feuil1!$K50)&lt;=8),DATE([3]Feuil2!$A$2,8,31),"") ))),"")</f>
        <v/>
      </c>
      <c r="V50" s="13" t="str">
        <f>IF(AND([3]Feuil1!$K50&lt;&gt;"",[3]Feuil1!$C50&lt;&gt;"",[3]Feuil1!$K50&lt;=[3]Feuil1!$C50,YEAR([3]Feuil1!$K50)&lt;=[3]Feuil2!$A$2,YEAR([3]Feuil1!$C50)&gt;=[3]Feuil2!$A$2),IF(YEAR([3]Feuil1!$C50)&gt;[3]Feuil2!$A$2,DATE([3]Feuil2!$A$2,9,30),IF(YEAR([3]Feuil1!$C50)&lt;[3]Feuil2!$A$2,"",IF(MONTH([3]Feuil1!$C50)=9,[3]Feuil1!$C50,IF(AND(MONTH([3]Feuil1!$C50)&gt;9,MONTH([3]Feuil1!$K50)&lt;=9),DATE([3]Feuil2!$A$2,9,30),"") ))),"")</f>
        <v/>
      </c>
      <c r="W50" s="13" t="str">
        <f>IF(AND([3]Feuil1!$K50&lt;&gt;"",[3]Feuil1!$C50&lt;&gt;"",[3]Feuil1!$K50&lt;=[3]Feuil1!$C50,YEAR([3]Feuil1!$K50)&lt;=[3]Feuil2!$A$2,YEAR([3]Feuil1!$C50)&gt;=[3]Feuil2!$A$2),IF(YEAR([3]Feuil1!$C50)&gt;[3]Feuil2!$A$2,DATE([3]Feuil2!$A$2,10,31),IF(YEAR([3]Feuil1!$C50)&lt;[3]Feuil2!$A$2,"",IF(MONTH([3]Feuil1!$C50)=10,[3]Feuil1!$C50,IF(AND(MONTH([3]Feuil1!$C50)&gt;10,MONTH([3]Feuil1!$K50)&lt;=10),DATE([3]Feuil2!$A$2,10,31),"") ))),"")</f>
        <v/>
      </c>
      <c r="X50" s="13" t="str">
        <f>IF(AND([3]Feuil1!$K50&lt;&gt;"",[3]Feuil1!$C50&lt;&gt;"",[3]Feuil1!$K50&lt;=[3]Feuil1!$C50,YEAR([3]Feuil1!$K50)&lt;=[3]Feuil2!$A$2,YEAR([3]Feuil1!$C50)&gt;=[3]Feuil2!$A$2),IF(YEAR([3]Feuil1!$C50)&gt;[3]Feuil2!$A$2,DATE([3]Feuil2!$A$2,11,30),IF(YEAR([3]Feuil1!$C50)&lt;[3]Feuil2!$A$2,"",IF(MONTH([3]Feuil1!$C50)=11,[3]Feuil1!$C50,IF(AND(MONTH([3]Feuil1!$C50)&gt;11,MONTH([3]Feuil1!$K50)&lt;=11),DATE([3]Feuil2!$A$2,11,30),"") ))),"")</f>
        <v/>
      </c>
      <c r="Y50" s="14" t="str">
        <f>IF(AND([3]Feuil1!$K50&lt;&gt;"",[3]Feuil1!$C50&lt;&gt;"",[3]Feuil1!$K50&lt;=[3]Feuil1!$C50,YEAR([3]Feuil1!$K50)&lt;=[3]Feuil2!$A$2,YEAR([3]Feuil1!$C50)&gt;=[3]Feuil2!$A$2),IF(YEAR([3]Feuil1!$C50)&gt;[3]Feuil2!$A$2,DATE([3]Feuil2!$A$2,12,31),IF(YEAR([3]Feuil1!$C50)&lt;[3]Feuil2!$A$2,"",IF(MONTH([3]Feuil1!$C50)=12,[3]Feuil1!$C50,IF(AND(MONTH([3]Feuil1!$C50)&gt;12,MONTH([3]Feuil1!$K50)&lt;=12),DATE([3]Feuil2!$A$2,12,31),"") ))),"")</f>
        <v/>
      </c>
    </row>
    <row r="51" spans="1:25" ht="15" x14ac:dyDescent="0.2">
      <c r="A51" s="11" t="str">
        <f>[3]Feuil1!E51</f>
        <v>Design</v>
      </c>
      <c r="B51" s="12">
        <f>IF(AND([3]Feuil1!$K51&lt;&gt;"",[3]Feuil1!$C51&lt;&gt;"",[3]Feuil1!$K51&lt;=[3]Feuil1!$C51,YEAR([3]Feuil1!$K51)&lt;=[3]Feuil2!$A$2,YEAR([3]Feuil1!$C51)&gt;=[3]Feuil2!$A$2),IF(YEAR([3]Feuil1!$K51)&lt;[3]Feuil2!$A$2,DATE([3]Feuil2!$A$2,1,1),IF(YEAR([3]Feuil1!$K51)&gt;[3]Feuil2!$A$2,"",IF(MONTH([3]Feuil1!$K51)=1,[3]Feuil1!$K51,IF(OR(AND(
      MONTH([3]Feuil1!$K51)&lt;1,
      MONTH([3]Feuil1!$C51)&gt;=1
     ),YEAR([3]Feuil1!$C51)&gt;[3]Feuil2!$A$2),DATE([3]Feuil2!$A$2,1,1),"") ))),"")</f>
        <v>40183</v>
      </c>
      <c r="C51" s="13">
        <f>IF(AND([3]Feuil1!$K51&lt;&gt;"",[3]Feuil1!$C51&lt;&gt;"",[3]Feuil1!$K51&lt;=[3]Feuil1!$C51,YEAR([3]Feuil1!$K51)&lt;=[3]Feuil2!$A$2,YEAR([3]Feuil1!$C51)&gt;=[3]Feuil2!$A$2),IF(YEAR([3]Feuil1!$K51)&lt;[3]Feuil2!$A$2,DATE([3]Feuil2!$A$2,2,1),IF(YEAR([3]Feuil1!$K51)&gt;[3]Feuil2!$A$2,"",IF(MONTH([3]Feuil1!$K51)=2,[3]Feuil1!$K51,IF(OR(AND(MONTH([3]Feuil1!$K51)&lt;2,MONTH([3]Feuil1!$C51)&gt;=2),YEAR([3]Feuil1!$C51)&gt;[3]Feuil2!$A$2),DATE([3]Feuil2!$A$2,2,1),"") ))),"")</f>
        <v>40210</v>
      </c>
      <c r="D51" s="13" t="str">
        <f>IF(AND([3]Feuil1!$K51&lt;&gt;"",[3]Feuil1!$C51&lt;&gt;"",[3]Feuil1!$K51&lt;=[3]Feuil1!$C51,YEAR([3]Feuil1!$K51)&lt;=[3]Feuil2!$A$2,YEAR([3]Feuil1!$C51)&gt;=[3]Feuil2!$A$2),IF(YEAR([3]Feuil1!$K51)&lt;[3]Feuil2!$A$2,DATE([3]Feuil2!$A$2,3,1),IF(YEAR([3]Feuil1!$K51)&gt;[3]Feuil2!$A$2,"",IF(MONTH([3]Feuil1!$K51)=3,[3]Feuil1!$K51,IF(OR(AND(MONTH([3]Feuil1!$K51)&lt;3,MONTH([3]Feuil1!$C51)&gt;=3),YEAR([3]Feuil1!$C51)&gt;[3]Feuil2!$A$2),DATE([3]Feuil2!$A$2,3,1),"") ))),"")</f>
        <v/>
      </c>
      <c r="E51" s="13" t="str">
        <f>IF(AND([3]Feuil1!$K51&lt;&gt;"",[3]Feuil1!$C51&lt;&gt;"",[3]Feuil1!$K51&lt;=[3]Feuil1!$C51,YEAR([3]Feuil1!$K51)&lt;=[3]Feuil2!$A$2,YEAR([3]Feuil1!$C51)&gt;=[3]Feuil2!$A$2),IF(YEAR([3]Feuil1!$K51)&lt;[3]Feuil2!$A$2,DATE([3]Feuil2!$A$2,4,1),IF(YEAR([3]Feuil1!$K51)&gt;[3]Feuil2!$A$2,"",IF(MONTH([3]Feuil1!$K51)=4,[3]Feuil1!$K51,IF(OR(AND(MONTH([3]Feuil1!$K51)&lt;4,MONTH([3]Feuil1!$C51)&gt;=4),YEAR([3]Feuil1!$C51)&gt;[3]Feuil2!$A$2),DATE([3]Feuil2!$A$2,4,1),"") ))),"")</f>
        <v/>
      </c>
      <c r="F51" s="13" t="str">
        <f>IF(AND([3]Feuil1!$K51&lt;&gt;"",[3]Feuil1!$C51&lt;&gt;"",[3]Feuil1!$K51&lt;=[3]Feuil1!$C51,YEAR([3]Feuil1!$K51)&lt;=[3]Feuil2!$A$2,YEAR([3]Feuil1!$C51)&gt;=[3]Feuil2!$A$2),IF(YEAR([3]Feuil1!$K51)&lt;[3]Feuil2!$A$2,DATE([3]Feuil2!$A$2,5,1),IF(YEAR([3]Feuil1!$K51)&gt;[3]Feuil2!$A$2,"",IF(MONTH([3]Feuil1!$K51)=5,[3]Feuil1!$K51,IF(OR(AND(MONTH([3]Feuil1!$K51)&lt;5,MONTH([3]Feuil1!$C51)&gt;=5),YEAR([3]Feuil1!$C51)&gt;[3]Feuil2!$A$2),DATE([3]Feuil2!$A$2,5,1),"") ))),"")</f>
        <v/>
      </c>
      <c r="G51" s="13" t="str">
        <f>IF(AND([3]Feuil1!$K51&lt;&gt;"",[3]Feuil1!$C51&lt;&gt;"",[3]Feuil1!$K51&lt;=[3]Feuil1!$C51,YEAR([3]Feuil1!$K51)&lt;=[3]Feuil2!$A$2,YEAR([3]Feuil1!$C51)&gt;=[3]Feuil2!$A$2),IF(YEAR([3]Feuil1!$K51)&lt;[3]Feuil2!$A$2,DATE([3]Feuil2!$A$2,6,1),IF(YEAR([3]Feuil1!$K51)&gt;[3]Feuil2!$A$2,"",IF(MONTH([3]Feuil1!$K51)=6,[3]Feuil1!$K51,IF(OR(AND(MONTH([3]Feuil1!$K51)&lt;6,MONTH([3]Feuil1!$C51)&gt;=6),YEAR([3]Feuil1!$C51)&gt;[3]Feuil2!$A$2),DATE([3]Feuil2!$A$2,6,1),"") ))),"")</f>
        <v/>
      </c>
      <c r="H51" s="13" t="str">
        <f>IF(AND([3]Feuil1!$K51&lt;&gt;"",[3]Feuil1!$C51&lt;&gt;"",[3]Feuil1!$K51&lt;=[3]Feuil1!$C51,YEAR([3]Feuil1!$K51)&lt;=[3]Feuil2!$A$2,YEAR([3]Feuil1!$C51)&gt;=[3]Feuil2!$A$2),IF(YEAR([3]Feuil1!$K51)&lt;[3]Feuil2!$A$2,DATE([3]Feuil2!$A$2,7,1),IF(YEAR([3]Feuil1!$K51)&gt;[3]Feuil2!$A$2,"",IF(MONTH([3]Feuil1!$K51)=7,[3]Feuil1!$K51,IF(OR(AND(MONTH([3]Feuil1!$K51)&lt;7,MONTH([3]Feuil1!$C51)&gt;=7),YEAR([3]Feuil1!$C51)&gt;[3]Feuil2!$A$2),DATE([3]Feuil2!$A$2,7,1),"") ))),"")</f>
        <v/>
      </c>
      <c r="I51" s="13" t="str">
        <f>IF(AND([3]Feuil1!$K51&lt;&gt;"",[3]Feuil1!$C51&lt;&gt;"",[3]Feuil1!$K51&lt;=[3]Feuil1!$C51,YEAR([3]Feuil1!$K51)&lt;=[3]Feuil2!$A$2,YEAR([3]Feuil1!$C51)&gt;=[3]Feuil2!$A$2),IF(YEAR([3]Feuil1!$K51)&lt;[3]Feuil2!$A$2,DATE([3]Feuil2!$A$2,8,1),IF(YEAR([3]Feuil1!$K51)&gt;[3]Feuil2!$A$2,"",IF(MONTH([3]Feuil1!$K51)=8,[3]Feuil1!$K51,IF(OR(AND(MONTH([3]Feuil1!$K51)&lt;8,MONTH([3]Feuil1!$C51)&gt;=8),YEAR([3]Feuil1!$C51)&gt;[3]Feuil2!$A$2),DATE([3]Feuil2!$A$2,8,1),"") ))),"")</f>
        <v/>
      </c>
      <c r="J51" s="13" t="str">
        <f>IF(AND([3]Feuil1!$K51&lt;&gt;"",[3]Feuil1!$C51&lt;&gt;"",[3]Feuil1!$K51&lt;=[3]Feuil1!$C51,YEAR([3]Feuil1!$K51)&lt;=[3]Feuil2!$A$2,YEAR([3]Feuil1!$C51)&gt;=[3]Feuil2!$A$2),IF(YEAR([3]Feuil1!$K51)&lt;[3]Feuil2!$A$2,DATE([3]Feuil2!$A$2,9,1),IF(YEAR([3]Feuil1!$K51)&gt;[3]Feuil2!$A$2,"",IF(MONTH([3]Feuil1!$K51)=9,[3]Feuil1!$K51,IF(OR(AND(MONTH([3]Feuil1!$K51)&lt;9,MONTH([3]Feuil1!$C51)&gt;=9),YEAR([3]Feuil1!$C51)&gt;[3]Feuil2!$A$2),DATE([3]Feuil2!$A$2,9,1),"") ))),"")</f>
        <v/>
      </c>
      <c r="K51" s="13" t="str">
        <f>IF(AND([3]Feuil1!$K51&lt;&gt;"",[3]Feuil1!$C51&lt;&gt;"",[3]Feuil1!$K51&lt;=[3]Feuil1!$C51,YEAR([3]Feuil1!$K51)&lt;=[3]Feuil2!$A$2,YEAR([3]Feuil1!$C51)&gt;=[3]Feuil2!$A$2),IF(YEAR([3]Feuil1!$K51)&lt;[3]Feuil2!$A$2,DATE([3]Feuil2!$A$2,10,1),IF(YEAR([3]Feuil1!$K51)&gt;[3]Feuil2!$A$2,"",IF(MONTH([3]Feuil1!$K51)=10,[3]Feuil1!$K51,IF(OR(AND(MONTH([3]Feuil1!$K51)&lt;10,MONTH([3]Feuil1!$C51)&gt;=10),YEAR([3]Feuil1!$C51)&gt;[3]Feuil2!$A$2),DATE([3]Feuil2!$A$2,10,1),"") ))),"")</f>
        <v/>
      </c>
      <c r="L51" s="13" t="str">
        <f>IF(AND([3]Feuil1!$K51&lt;&gt;"",[3]Feuil1!$C51&lt;&gt;"",[3]Feuil1!$K51&lt;=[3]Feuil1!$C51,YEAR([3]Feuil1!$K51)&lt;=[3]Feuil2!$A$2,YEAR([3]Feuil1!$C51)&gt;=[3]Feuil2!$A$2),IF(YEAR([3]Feuil1!$K51)&lt;[3]Feuil2!$A$2,DATE([3]Feuil2!$A$2,11,1),IF(YEAR([3]Feuil1!$K51)&gt;[3]Feuil2!$A$2,"",IF(MONTH([3]Feuil1!$K51)=11,[3]Feuil1!$K51,IF(OR(AND(MONTH([3]Feuil1!$K51)&lt;11,MONTH([3]Feuil1!$C51)&gt;=11),YEAR([3]Feuil1!$C51)&gt;[3]Feuil2!$A$2),DATE([3]Feuil2!$A$2,11,1),"") ))),"")</f>
        <v/>
      </c>
      <c r="M51" s="14" t="str">
        <f>IF(AND([3]Feuil1!$K51&lt;&gt;"",[3]Feuil1!$C51&lt;&gt;"",[3]Feuil1!$K51&lt;=[3]Feuil1!$C51,YEAR([3]Feuil1!$K51)&lt;=[3]Feuil2!$A$2,YEAR([3]Feuil1!$C51)&gt;=[3]Feuil2!$A$2),IF(YEAR([3]Feuil1!$K51)&lt;[3]Feuil2!$A$2,DATE([3]Feuil2!$A$2,12,1),IF(YEAR([3]Feuil1!$K51)&gt;[3]Feuil2!$A$2,"",IF(MONTH([3]Feuil1!$K51)=12,[3]Feuil1!$K51,IF(OR(AND(MONTH([3]Feuil1!$K51)&lt;12,MONTH([3]Feuil1!$C51)&gt;=12),YEAR([3]Feuil1!$C51)&gt;[3]Feuil2!$A$2),DATE([3]Feuil2!$A$2,12,1),"") ))),"")</f>
        <v/>
      </c>
      <c r="N51" s="12">
        <f>IF(AND([3]Feuil1!$K51&lt;&gt;"",[3]Feuil1!$C51&lt;&gt;"",[3]Feuil1!$K51&lt;=[3]Feuil1!$C51,YEAR([3]Feuil1!$K51)&lt;=[3]Feuil2!$A$2,YEAR([3]Feuil1!$C51)&gt;=[3]Feuil2!$A$2),IF(YEAR([3]Feuil1!$C51)&gt;[3]Feuil2!$A$2,DATE([3]Feuil2!$A$2,1,31),IF(YEAR([3]Feuil1!$C51)&lt;[3]Feuil2!$A$2,"",IF(MONTH([3]Feuil1!$C51)=1,[3]Feuil1!$C51,IF(AND(MONTH([3]Feuil1!$C51)&gt;1,MONTH([3]Feuil1!$K51)&lt;=1),DATE([3]Feuil2!$A$2,1,31),"") ))),"")</f>
        <v>40209</v>
      </c>
      <c r="O51" s="13">
        <f>IF(AND([3]Feuil1!$K51&lt;&gt;"",[3]Feuil1!$C51&lt;&gt;"",[3]Feuil1!$K51&lt;=[3]Feuil1!$C51,YEAR([3]Feuil1!$K51)&lt;=[3]Feuil2!$A$2,YEAR([3]Feuil1!$C51)&gt;=[3]Feuil2!$A$2),IF(YEAR([3]Feuil1!$C51)&gt;[3]Feuil2!$A$2,IF((MOD([3]Feuil2!$A$2,4)&lt;&gt;0),DATE([3]Feuil2!$A$2,2,28),DATE([3]Feuil2!$A$2,2,29)),IF(YEAR([3]Feuil1!$C51)&lt;[3]Feuil2!$A$2,"",IF(MONTH([3]Feuil1!$C51)=2,[3]Feuil1!$C51,IF(AND(MONTH([3]Feuil1!$C51)&gt;2,MONTH([3]Feuil1!$K51)&lt;=2),IF((MOD([3]Feuil2!$A$2,4)&lt;&gt;0),DATE([3]Feuil2!$A$2,2,28),DATE([3]Feuil2!$A$2,2,29)),"") ))),"")</f>
        <v>40229</v>
      </c>
      <c r="P51" s="13" t="str">
        <f>IF(AND([3]Feuil1!$K51&lt;&gt;"",[3]Feuil1!$C51&lt;&gt;"",[3]Feuil1!$K51&lt;=[3]Feuil1!$C51,YEAR([3]Feuil1!$K51)&lt;=[3]Feuil2!$A$2,YEAR([3]Feuil1!$C51)&gt;=[3]Feuil2!$A$2),IF(YEAR([3]Feuil1!$C51)&gt;[3]Feuil2!$A$2,DATE([3]Feuil2!$A$2,3,31),IF(YEAR([3]Feuil1!$C51)&lt;[3]Feuil2!$A$2,"",IF(MONTH([3]Feuil1!$C51)=3,[3]Feuil1!$C51,IF(AND(MONTH([3]Feuil1!$C51)&gt;3,MONTH([3]Feuil1!$K51)&lt;=3),DATE([3]Feuil2!$A$2,3,31),"") ))),"")</f>
        <v/>
      </c>
      <c r="Q51" s="13" t="str">
        <f>IF(AND([3]Feuil1!$K51&lt;&gt;"",[3]Feuil1!$C51&lt;&gt;"",[3]Feuil1!$K51&lt;=[3]Feuil1!$C51,YEAR([3]Feuil1!$K51)&lt;=[3]Feuil2!$A$2,YEAR([3]Feuil1!$C51)&gt;=[3]Feuil2!$A$2),IF(YEAR([3]Feuil1!$C51)&gt;[3]Feuil2!$A$2,DATE([3]Feuil2!$A$2,4,30),IF(YEAR([3]Feuil1!$C51)&lt;[3]Feuil2!$A$2,"",IF(MONTH([3]Feuil1!$C51)=4,[3]Feuil1!$C51,IF(AND(MONTH([3]Feuil1!$C51)&gt;4,MONTH([3]Feuil1!$K51)&lt;=4),DATE([3]Feuil2!$A$2,4,30),"") ))),"")</f>
        <v/>
      </c>
      <c r="R51" s="13" t="str">
        <f>IF(AND([3]Feuil1!$K51&lt;&gt;"",[3]Feuil1!$C51&lt;&gt;"",[3]Feuil1!$K51&lt;=[3]Feuil1!$C51,YEAR([3]Feuil1!$K51)&lt;=[3]Feuil2!$A$2,YEAR([3]Feuil1!$C51)&gt;=[3]Feuil2!$A$2),IF(YEAR([3]Feuil1!$C51)&gt;[3]Feuil2!$A$2,DATE([3]Feuil2!$A$2,5,31),IF(YEAR([3]Feuil1!$C51)&lt;[3]Feuil2!$A$2,"",IF(MONTH([3]Feuil1!$C51)=5,[3]Feuil1!$C51,IF(AND(MONTH([3]Feuil1!$C51)&gt;5,MONTH([3]Feuil1!$K51)&lt;=5),DATE([3]Feuil2!$A$2,5,31),"") ))),"")</f>
        <v/>
      </c>
      <c r="S51" s="13" t="str">
        <f>IF(AND([3]Feuil1!$K51&lt;&gt;"",[3]Feuil1!$C51&lt;&gt;"",[3]Feuil1!$K51&lt;=[3]Feuil1!$C51,YEAR([3]Feuil1!$K51)&lt;=[3]Feuil2!$A$2,YEAR([3]Feuil1!$C51)&gt;=[3]Feuil2!$A$2),IF(YEAR([3]Feuil1!$C51)&gt;[3]Feuil2!$A$2,DATE([3]Feuil2!$A$2,6,30),IF(YEAR([3]Feuil1!$C51)&lt;[3]Feuil2!$A$2,"",IF(MONTH([3]Feuil1!$C51)=6,[3]Feuil1!$C51,IF(AND(MONTH([3]Feuil1!$C51)&gt;6,MONTH([3]Feuil1!$K51)&lt;=6),DATE([3]Feuil2!$A$2,6,30),"") ))),"")</f>
        <v/>
      </c>
      <c r="T51" s="13" t="str">
        <f>IF(AND([3]Feuil1!$K51&lt;&gt;"",[3]Feuil1!$C51&lt;&gt;"",[3]Feuil1!$K51&lt;=[3]Feuil1!$C51,YEAR([3]Feuil1!$K51)&lt;=[3]Feuil2!$A$2,YEAR([3]Feuil1!$C51)&gt;=[3]Feuil2!$A$2),IF(YEAR([3]Feuil1!$C51)&gt;[3]Feuil2!$A$2,DATE([3]Feuil2!$A$2,7,31),IF(YEAR([3]Feuil1!$C51)&lt;[3]Feuil2!$A$2,"",IF(MONTH([3]Feuil1!$C51)=7,[3]Feuil1!$C51,IF(AND(MONTH([3]Feuil1!$C51)&gt;7,MONTH([3]Feuil1!$K51)&lt;=7),DATE([3]Feuil2!$A$2,7,31),"") ))),"")</f>
        <v/>
      </c>
      <c r="U51" s="13" t="str">
        <f>IF(AND([3]Feuil1!$K51&lt;&gt;"",[3]Feuil1!$C51&lt;&gt;"",[3]Feuil1!$K51&lt;=[3]Feuil1!$C51,YEAR([3]Feuil1!$K51)&lt;=[3]Feuil2!$A$2,YEAR([3]Feuil1!$C51)&gt;=[3]Feuil2!$A$2),IF(YEAR([3]Feuil1!$C51)&gt;[3]Feuil2!$A$2,DATE([3]Feuil2!$A$2,8,31),IF(YEAR([3]Feuil1!$C51)&lt;[3]Feuil2!$A$2,"",IF(MONTH([3]Feuil1!$C51)=8,[3]Feuil1!$C51,IF(AND(MONTH([3]Feuil1!$C51)&gt;8,MONTH([3]Feuil1!$K51)&lt;=8),DATE([3]Feuil2!$A$2,8,31),"") ))),"")</f>
        <v/>
      </c>
      <c r="V51" s="13" t="str">
        <f>IF(AND([3]Feuil1!$K51&lt;&gt;"",[3]Feuil1!$C51&lt;&gt;"",[3]Feuil1!$K51&lt;=[3]Feuil1!$C51,YEAR([3]Feuil1!$K51)&lt;=[3]Feuil2!$A$2,YEAR([3]Feuil1!$C51)&gt;=[3]Feuil2!$A$2),IF(YEAR([3]Feuil1!$C51)&gt;[3]Feuil2!$A$2,DATE([3]Feuil2!$A$2,9,30),IF(YEAR([3]Feuil1!$C51)&lt;[3]Feuil2!$A$2,"",IF(MONTH([3]Feuil1!$C51)=9,[3]Feuil1!$C51,IF(AND(MONTH([3]Feuil1!$C51)&gt;9,MONTH([3]Feuil1!$K51)&lt;=9),DATE([3]Feuil2!$A$2,9,30),"") ))),"")</f>
        <v/>
      </c>
      <c r="W51" s="13" t="str">
        <f>IF(AND([3]Feuil1!$K51&lt;&gt;"",[3]Feuil1!$C51&lt;&gt;"",[3]Feuil1!$K51&lt;=[3]Feuil1!$C51,YEAR([3]Feuil1!$K51)&lt;=[3]Feuil2!$A$2,YEAR([3]Feuil1!$C51)&gt;=[3]Feuil2!$A$2),IF(YEAR([3]Feuil1!$C51)&gt;[3]Feuil2!$A$2,DATE([3]Feuil2!$A$2,10,31),IF(YEAR([3]Feuil1!$C51)&lt;[3]Feuil2!$A$2,"",IF(MONTH([3]Feuil1!$C51)=10,[3]Feuil1!$C51,IF(AND(MONTH([3]Feuil1!$C51)&gt;10,MONTH([3]Feuil1!$K51)&lt;=10),DATE([3]Feuil2!$A$2,10,31),"") ))),"")</f>
        <v/>
      </c>
      <c r="X51" s="13" t="str">
        <f>IF(AND([3]Feuil1!$K51&lt;&gt;"",[3]Feuil1!$C51&lt;&gt;"",[3]Feuil1!$K51&lt;=[3]Feuil1!$C51,YEAR([3]Feuil1!$K51)&lt;=[3]Feuil2!$A$2,YEAR([3]Feuil1!$C51)&gt;=[3]Feuil2!$A$2),IF(YEAR([3]Feuil1!$C51)&gt;[3]Feuil2!$A$2,DATE([3]Feuil2!$A$2,11,30),IF(YEAR([3]Feuil1!$C51)&lt;[3]Feuil2!$A$2,"",IF(MONTH([3]Feuil1!$C51)=11,[3]Feuil1!$C51,IF(AND(MONTH([3]Feuil1!$C51)&gt;11,MONTH([3]Feuil1!$K51)&lt;=11),DATE([3]Feuil2!$A$2,11,30),"") ))),"")</f>
        <v/>
      </c>
      <c r="Y51" s="14" t="str">
        <f>IF(AND([3]Feuil1!$K51&lt;&gt;"",[3]Feuil1!$C51&lt;&gt;"",[3]Feuil1!$K51&lt;=[3]Feuil1!$C51,YEAR([3]Feuil1!$K51)&lt;=[3]Feuil2!$A$2,YEAR([3]Feuil1!$C51)&gt;=[3]Feuil2!$A$2),IF(YEAR([3]Feuil1!$C51)&gt;[3]Feuil2!$A$2,DATE([3]Feuil2!$A$2,12,31),IF(YEAR([3]Feuil1!$C51)&lt;[3]Feuil2!$A$2,"",IF(MONTH([3]Feuil1!$C51)=12,[3]Feuil1!$C51,IF(AND(MONTH([3]Feuil1!$C51)&gt;12,MONTH([3]Feuil1!$K51)&lt;=12),DATE([3]Feuil2!$A$2,12,31),"") ))),"")</f>
        <v/>
      </c>
    </row>
    <row r="52" spans="1:25" ht="15" x14ac:dyDescent="0.2">
      <c r="A52" s="11">
        <f>[3]Feuil1!E52</f>
        <v>0</v>
      </c>
      <c r="B52" s="12" t="str">
        <f>IF(AND([3]Feuil1!$K52&lt;&gt;"",[3]Feuil1!$C52&lt;&gt;"",[3]Feuil1!$K52&lt;=[3]Feuil1!$C52,YEAR([3]Feuil1!$K52)&lt;=[3]Feuil2!$A$2,YEAR([3]Feuil1!$C52)&gt;=[3]Feuil2!$A$2),IF(YEAR([3]Feuil1!$K52)&lt;[3]Feuil2!$A$2,DATE([3]Feuil2!$A$2,1,1),IF(YEAR([3]Feuil1!$K52)&gt;[3]Feuil2!$A$2,"",IF(MONTH([3]Feuil1!$K52)=1,[3]Feuil1!$K52,IF(OR(AND(
      MONTH([3]Feuil1!$K52)&lt;1,
      MONTH([3]Feuil1!$C52)&gt;=1
     ),YEAR([3]Feuil1!$C52)&gt;[3]Feuil2!$A$2),DATE([3]Feuil2!$A$2,1,1),"") ))),"")</f>
        <v/>
      </c>
      <c r="C52" s="13" t="str">
        <f>IF(AND([3]Feuil1!$K52&lt;&gt;"",[3]Feuil1!$C52&lt;&gt;"",[3]Feuil1!$K52&lt;=[3]Feuil1!$C52,YEAR([3]Feuil1!$K52)&lt;=[3]Feuil2!$A$2,YEAR([3]Feuil1!$C52)&gt;=[3]Feuil2!$A$2),IF(YEAR([3]Feuil1!$K52)&lt;[3]Feuil2!$A$2,DATE([3]Feuil2!$A$2,2,1),IF(YEAR([3]Feuil1!$K52)&gt;[3]Feuil2!$A$2,"",IF(MONTH([3]Feuil1!$K52)=2,[3]Feuil1!$K52,IF(OR(AND(MONTH([3]Feuil1!$K52)&lt;2,MONTH([3]Feuil1!$C52)&gt;=2),YEAR([3]Feuil1!$C52)&gt;[3]Feuil2!$A$2),DATE([3]Feuil2!$A$2,2,1),"") ))),"")</f>
        <v/>
      </c>
      <c r="D52" s="13" t="str">
        <f>IF(AND([3]Feuil1!$K52&lt;&gt;"",[3]Feuil1!$C52&lt;&gt;"",[3]Feuil1!$K52&lt;=[3]Feuil1!$C52,YEAR([3]Feuil1!$K52)&lt;=[3]Feuil2!$A$2,YEAR([3]Feuil1!$C52)&gt;=[3]Feuil2!$A$2),IF(YEAR([3]Feuil1!$K52)&lt;[3]Feuil2!$A$2,DATE([3]Feuil2!$A$2,3,1),IF(YEAR([3]Feuil1!$K52)&gt;[3]Feuil2!$A$2,"",IF(MONTH([3]Feuil1!$K52)=3,[3]Feuil1!$K52,IF(OR(AND(MONTH([3]Feuil1!$K52)&lt;3,MONTH([3]Feuil1!$C52)&gt;=3),YEAR([3]Feuil1!$C52)&gt;[3]Feuil2!$A$2),DATE([3]Feuil2!$A$2,3,1),"") ))),"")</f>
        <v/>
      </c>
      <c r="E52" s="13" t="str">
        <f>IF(AND([3]Feuil1!$K52&lt;&gt;"",[3]Feuil1!$C52&lt;&gt;"",[3]Feuil1!$K52&lt;=[3]Feuil1!$C52,YEAR([3]Feuil1!$K52)&lt;=[3]Feuil2!$A$2,YEAR([3]Feuil1!$C52)&gt;=[3]Feuil2!$A$2),IF(YEAR([3]Feuil1!$K52)&lt;[3]Feuil2!$A$2,DATE([3]Feuil2!$A$2,4,1),IF(YEAR([3]Feuil1!$K52)&gt;[3]Feuil2!$A$2,"",IF(MONTH([3]Feuil1!$K52)=4,[3]Feuil1!$K52,IF(OR(AND(MONTH([3]Feuil1!$K52)&lt;4,MONTH([3]Feuil1!$C52)&gt;=4),YEAR([3]Feuil1!$C52)&gt;[3]Feuil2!$A$2),DATE([3]Feuil2!$A$2,4,1),"") ))),"")</f>
        <v/>
      </c>
      <c r="F52" s="13" t="str">
        <f>IF(AND([3]Feuil1!$K52&lt;&gt;"",[3]Feuil1!$C52&lt;&gt;"",[3]Feuil1!$K52&lt;=[3]Feuil1!$C52,YEAR([3]Feuil1!$K52)&lt;=[3]Feuil2!$A$2,YEAR([3]Feuil1!$C52)&gt;=[3]Feuil2!$A$2),IF(YEAR([3]Feuil1!$K52)&lt;[3]Feuil2!$A$2,DATE([3]Feuil2!$A$2,5,1),IF(YEAR([3]Feuil1!$K52)&gt;[3]Feuil2!$A$2,"",IF(MONTH([3]Feuil1!$K52)=5,[3]Feuil1!$K52,IF(OR(AND(MONTH([3]Feuil1!$K52)&lt;5,MONTH([3]Feuil1!$C52)&gt;=5),YEAR([3]Feuil1!$C52)&gt;[3]Feuil2!$A$2),DATE([3]Feuil2!$A$2,5,1),"") ))),"")</f>
        <v/>
      </c>
      <c r="G52" s="13" t="str">
        <f>IF(AND([3]Feuil1!$K52&lt;&gt;"",[3]Feuil1!$C52&lt;&gt;"",[3]Feuil1!$K52&lt;=[3]Feuil1!$C52,YEAR([3]Feuil1!$K52)&lt;=[3]Feuil2!$A$2,YEAR([3]Feuil1!$C52)&gt;=[3]Feuil2!$A$2),IF(YEAR([3]Feuil1!$K52)&lt;[3]Feuil2!$A$2,DATE([3]Feuil2!$A$2,6,1),IF(YEAR([3]Feuil1!$K52)&gt;[3]Feuil2!$A$2,"",IF(MONTH([3]Feuil1!$K52)=6,[3]Feuil1!$K52,IF(OR(AND(MONTH([3]Feuil1!$K52)&lt;6,MONTH([3]Feuil1!$C52)&gt;=6),YEAR([3]Feuil1!$C52)&gt;[3]Feuil2!$A$2),DATE([3]Feuil2!$A$2,6,1),"") ))),"")</f>
        <v/>
      </c>
      <c r="H52" s="13" t="str">
        <f>IF(AND([3]Feuil1!$K52&lt;&gt;"",[3]Feuil1!$C52&lt;&gt;"",[3]Feuil1!$K52&lt;=[3]Feuil1!$C52,YEAR([3]Feuil1!$K52)&lt;=[3]Feuil2!$A$2,YEAR([3]Feuil1!$C52)&gt;=[3]Feuil2!$A$2),IF(YEAR([3]Feuil1!$K52)&lt;[3]Feuil2!$A$2,DATE([3]Feuil2!$A$2,7,1),IF(YEAR([3]Feuil1!$K52)&gt;[3]Feuil2!$A$2,"",IF(MONTH([3]Feuil1!$K52)=7,[3]Feuil1!$K52,IF(OR(AND(MONTH([3]Feuil1!$K52)&lt;7,MONTH([3]Feuil1!$C52)&gt;=7),YEAR([3]Feuil1!$C52)&gt;[3]Feuil2!$A$2),DATE([3]Feuil2!$A$2,7,1),"") ))),"")</f>
        <v/>
      </c>
      <c r="I52" s="13" t="str">
        <f>IF(AND([3]Feuil1!$K52&lt;&gt;"",[3]Feuil1!$C52&lt;&gt;"",[3]Feuil1!$K52&lt;=[3]Feuil1!$C52,YEAR([3]Feuil1!$K52)&lt;=[3]Feuil2!$A$2,YEAR([3]Feuil1!$C52)&gt;=[3]Feuil2!$A$2),IF(YEAR([3]Feuil1!$K52)&lt;[3]Feuil2!$A$2,DATE([3]Feuil2!$A$2,8,1),IF(YEAR([3]Feuil1!$K52)&gt;[3]Feuil2!$A$2,"",IF(MONTH([3]Feuil1!$K52)=8,[3]Feuil1!$K52,IF(OR(AND(MONTH([3]Feuil1!$K52)&lt;8,MONTH([3]Feuil1!$C52)&gt;=8),YEAR([3]Feuil1!$C52)&gt;[3]Feuil2!$A$2),DATE([3]Feuil2!$A$2,8,1),"") ))),"")</f>
        <v/>
      </c>
      <c r="J52" s="13" t="str">
        <f>IF(AND([3]Feuil1!$K52&lt;&gt;"",[3]Feuil1!$C52&lt;&gt;"",[3]Feuil1!$K52&lt;=[3]Feuil1!$C52,YEAR([3]Feuil1!$K52)&lt;=[3]Feuil2!$A$2,YEAR([3]Feuil1!$C52)&gt;=[3]Feuil2!$A$2),IF(YEAR([3]Feuil1!$K52)&lt;[3]Feuil2!$A$2,DATE([3]Feuil2!$A$2,9,1),IF(YEAR([3]Feuil1!$K52)&gt;[3]Feuil2!$A$2,"",IF(MONTH([3]Feuil1!$K52)=9,[3]Feuil1!$K52,IF(OR(AND(MONTH([3]Feuil1!$K52)&lt;9,MONTH([3]Feuil1!$C52)&gt;=9),YEAR([3]Feuil1!$C52)&gt;[3]Feuil2!$A$2),DATE([3]Feuil2!$A$2,9,1),"") ))),"")</f>
        <v/>
      </c>
      <c r="K52" s="13" t="str">
        <f>IF(AND([3]Feuil1!$K52&lt;&gt;"",[3]Feuil1!$C52&lt;&gt;"",[3]Feuil1!$K52&lt;=[3]Feuil1!$C52,YEAR([3]Feuil1!$K52)&lt;=[3]Feuil2!$A$2,YEAR([3]Feuil1!$C52)&gt;=[3]Feuil2!$A$2),IF(YEAR([3]Feuil1!$K52)&lt;[3]Feuil2!$A$2,DATE([3]Feuil2!$A$2,10,1),IF(YEAR([3]Feuil1!$K52)&gt;[3]Feuil2!$A$2,"",IF(MONTH([3]Feuil1!$K52)=10,[3]Feuil1!$K52,IF(OR(AND(MONTH([3]Feuil1!$K52)&lt;10,MONTH([3]Feuil1!$C52)&gt;=10),YEAR([3]Feuil1!$C52)&gt;[3]Feuil2!$A$2),DATE([3]Feuil2!$A$2,10,1),"") ))),"")</f>
        <v/>
      </c>
      <c r="L52" s="13" t="str">
        <f>IF(AND([3]Feuil1!$K52&lt;&gt;"",[3]Feuil1!$C52&lt;&gt;"",[3]Feuil1!$K52&lt;=[3]Feuil1!$C52,YEAR([3]Feuil1!$K52)&lt;=[3]Feuil2!$A$2,YEAR([3]Feuil1!$C52)&gt;=[3]Feuil2!$A$2),IF(YEAR([3]Feuil1!$K52)&lt;[3]Feuil2!$A$2,DATE([3]Feuil2!$A$2,11,1),IF(YEAR([3]Feuil1!$K52)&gt;[3]Feuil2!$A$2,"",IF(MONTH([3]Feuil1!$K52)=11,[3]Feuil1!$K52,IF(OR(AND(MONTH([3]Feuil1!$K52)&lt;11,MONTH([3]Feuil1!$C52)&gt;=11),YEAR([3]Feuil1!$C52)&gt;[3]Feuil2!$A$2),DATE([3]Feuil2!$A$2,11,1),"") ))),"")</f>
        <v/>
      </c>
      <c r="M52" s="14" t="str">
        <f>IF(AND([3]Feuil1!$K52&lt;&gt;"",[3]Feuil1!$C52&lt;&gt;"",[3]Feuil1!$K52&lt;=[3]Feuil1!$C52,YEAR([3]Feuil1!$K52)&lt;=[3]Feuil2!$A$2,YEAR([3]Feuil1!$C52)&gt;=[3]Feuil2!$A$2),IF(YEAR([3]Feuil1!$K52)&lt;[3]Feuil2!$A$2,DATE([3]Feuil2!$A$2,12,1),IF(YEAR([3]Feuil1!$K52)&gt;[3]Feuil2!$A$2,"",IF(MONTH([3]Feuil1!$K52)=12,[3]Feuil1!$K52,IF(OR(AND(MONTH([3]Feuil1!$K52)&lt;12,MONTH([3]Feuil1!$C52)&gt;=12),YEAR([3]Feuil1!$C52)&gt;[3]Feuil2!$A$2),DATE([3]Feuil2!$A$2,12,1),"") ))),"")</f>
        <v/>
      </c>
      <c r="N52" s="12" t="str">
        <f>IF(AND([3]Feuil1!$K52&lt;&gt;"",[3]Feuil1!$C52&lt;&gt;"",[3]Feuil1!$K52&lt;=[3]Feuil1!$C52,YEAR([3]Feuil1!$K52)&lt;=[3]Feuil2!$A$2,YEAR([3]Feuil1!$C52)&gt;=[3]Feuil2!$A$2),IF(YEAR([3]Feuil1!$C52)&gt;[3]Feuil2!$A$2,DATE([3]Feuil2!$A$2,1,31),IF(YEAR([3]Feuil1!$C52)&lt;[3]Feuil2!$A$2,"",IF(MONTH([3]Feuil1!$C52)=1,[3]Feuil1!$C52,IF(AND(MONTH([3]Feuil1!$C52)&gt;1,MONTH([3]Feuil1!$K52)&lt;=1),DATE([3]Feuil2!$A$2,1,31),"") ))),"")</f>
        <v/>
      </c>
      <c r="O52" s="13" t="str">
        <f>IF(AND([3]Feuil1!$K52&lt;&gt;"",[3]Feuil1!$C52&lt;&gt;"",[3]Feuil1!$K52&lt;=[3]Feuil1!$C52,YEAR([3]Feuil1!$K52)&lt;=[3]Feuil2!$A$2,YEAR([3]Feuil1!$C52)&gt;=[3]Feuil2!$A$2),IF(YEAR([3]Feuil1!$C52)&gt;[3]Feuil2!$A$2,IF((MOD([3]Feuil2!$A$2,4)&lt;&gt;0),DATE([3]Feuil2!$A$2,2,28),DATE([3]Feuil2!$A$2,2,29)),IF(YEAR([3]Feuil1!$C52)&lt;[3]Feuil2!$A$2,"",IF(MONTH([3]Feuil1!$C52)=2,[3]Feuil1!$C52,IF(AND(MONTH([3]Feuil1!$C52)&gt;2,MONTH([3]Feuil1!$K52)&lt;=2),IF((MOD([3]Feuil2!$A$2,4)&lt;&gt;0),DATE([3]Feuil2!$A$2,2,28),DATE([3]Feuil2!$A$2,2,29)),"") ))),"")</f>
        <v/>
      </c>
      <c r="P52" s="13" t="str">
        <f>IF(AND([3]Feuil1!$K52&lt;&gt;"",[3]Feuil1!$C52&lt;&gt;"",[3]Feuil1!$K52&lt;=[3]Feuil1!$C52,YEAR([3]Feuil1!$K52)&lt;=[3]Feuil2!$A$2,YEAR([3]Feuil1!$C52)&gt;=[3]Feuil2!$A$2),IF(YEAR([3]Feuil1!$C52)&gt;[3]Feuil2!$A$2,DATE([3]Feuil2!$A$2,3,31),IF(YEAR([3]Feuil1!$C52)&lt;[3]Feuil2!$A$2,"",IF(MONTH([3]Feuil1!$C52)=3,[3]Feuil1!$C52,IF(AND(MONTH([3]Feuil1!$C52)&gt;3,MONTH([3]Feuil1!$K52)&lt;=3),DATE([3]Feuil2!$A$2,3,31),"") ))),"")</f>
        <v/>
      </c>
      <c r="Q52" s="13" t="str">
        <f>IF(AND([3]Feuil1!$K52&lt;&gt;"",[3]Feuil1!$C52&lt;&gt;"",[3]Feuil1!$K52&lt;=[3]Feuil1!$C52,YEAR([3]Feuil1!$K52)&lt;=[3]Feuil2!$A$2,YEAR([3]Feuil1!$C52)&gt;=[3]Feuil2!$A$2),IF(YEAR([3]Feuil1!$C52)&gt;[3]Feuil2!$A$2,DATE([3]Feuil2!$A$2,4,30),IF(YEAR([3]Feuil1!$C52)&lt;[3]Feuil2!$A$2,"",IF(MONTH([3]Feuil1!$C52)=4,[3]Feuil1!$C52,IF(AND(MONTH([3]Feuil1!$C52)&gt;4,MONTH([3]Feuil1!$K52)&lt;=4),DATE([3]Feuil2!$A$2,4,30),"") ))),"")</f>
        <v/>
      </c>
      <c r="R52" s="13" t="str">
        <f>IF(AND([3]Feuil1!$K52&lt;&gt;"",[3]Feuil1!$C52&lt;&gt;"",[3]Feuil1!$K52&lt;=[3]Feuil1!$C52,YEAR([3]Feuil1!$K52)&lt;=[3]Feuil2!$A$2,YEAR([3]Feuil1!$C52)&gt;=[3]Feuil2!$A$2),IF(YEAR([3]Feuil1!$C52)&gt;[3]Feuil2!$A$2,DATE([3]Feuil2!$A$2,5,31),IF(YEAR([3]Feuil1!$C52)&lt;[3]Feuil2!$A$2,"",IF(MONTH([3]Feuil1!$C52)=5,[3]Feuil1!$C52,IF(AND(MONTH([3]Feuil1!$C52)&gt;5,MONTH([3]Feuil1!$K52)&lt;=5),DATE([3]Feuil2!$A$2,5,31),"") ))),"")</f>
        <v/>
      </c>
      <c r="S52" s="13" t="str">
        <f>IF(AND([3]Feuil1!$K52&lt;&gt;"",[3]Feuil1!$C52&lt;&gt;"",[3]Feuil1!$K52&lt;=[3]Feuil1!$C52,YEAR([3]Feuil1!$K52)&lt;=[3]Feuil2!$A$2,YEAR([3]Feuil1!$C52)&gt;=[3]Feuil2!$A$2),IF(YEAR([3]Feuil1!$C52)&gt;[3]Feuil2!$A$2,DATE([3]Feuil2!$A$2,6,30),IF(YEAR([3]Feuil1!$C52)&lt;[3]Feuil2!$A$2,"",IF(MONTH([3]Feuil1!$C52)=6,[3]Feuil1!$C52,IF(AND(MONTH([3]Feuil1!$C52)&gt;6,MONTH([3]Feuil1!$K52)&lt;=6),DATE([3]Feuil2!$A$2,6,30),"") ))),"")</f>
        <v/>
      </c>
      <c r="T52" s="13" t="str">
        <f>IF(AND([3]Feuil1!$K52&lt;&gt;"",[3]Feuil1!$C52&lt;&gt;"",[3]Feuil1!$K52&lt;=[3]Feuil1!$C52,YEAR([3]Feuil1!$K52)&lt;=[3]Feuil2!$A$2,YEAR([3]Feuil1!$C52)&gt;=[3]Feuil2!$A$2),IF(YEAR([3]Feuil1!$C52)&gt;[3]Feuil2!$A$2,DATE([3]Feuil2!$A$2,7,31),IF(YEAR([3]Feuil1!$C52)&lt;[3]Feuil2!$A$2,"",IF(MONTH([3]Feuil1!$C52)=7,[3]Feuil1!$C52,IF(AND(MONTH([3]Feuil1!$C52)&gt;7,MONTH([3]Feuil1!$K52)&lt;=7),DATE([3]Feuil2!$A$2,7,31),"") ))),"")</f>
        <v/>
      </c>
      <c r="U52" s="13" t="str">
        <f>IF(AND([3]Feuil1!$K52&lt;&gt;"",[3]Feuil1!$C52&lt;&gt;"",[3]Feuil1!$K52&lt;=[3]Feuil1!$C52,YEAR([3]Feuil1!$K52)&lt;=[3]Feuil2!$A$2,YEAR([3]Feuil1!$C52)&gt;=[3]Feuil2!$A$2),IF(YEAR([3]Feuil1!$C52)&gt;[3]Feuil2!$A$2,DATE([3]Feuil2!$A$2,8,31),IF(YEAR([3]Feuil1!$C52)&lt;[3]Feuil2!$A$2,"",IF(MONTH([3]Feuil1!$C52)=8,[3]Feuil1!$C52,IF(AND(MONTH([3]Feuil1!$C52)&gt;8,MONTH([3]Feuil1!$K52)&lt;=8),DATE([3]Feuil2!$A$2,8,31),"") ))),"")</f>
        <v/>
      </c>
      <c r="V52" s="13" t="str">
        <f>IF(AND([3]Feuil1!$K52&lt;&gt;"",[3]Feuil1!$C52&lt;&gt;"",[3]Feuil1!$K52&lt;=[3]Feuil1!$C52,YEAR([3]Feuil1!$K52)&lt;=[3]Feuil2!$A$2,YEAR([3]Feuil1!$C52)&gt;=[3]Feuil2!$A$2),IF(YEAR([3]Feuil1!$C52)&gt;[3]Feuil2!$A$2,DATE([3]Feuil2!$A$2,9,30),IF(YEAR([3]Feuil1!$C52)&lt;[3]Feuil2!$A$2,"",IF(MONTH([3]Feuil1!$C52)=9,[3]Feuil1!$C52,IF(AND(MONTH([3]Feuil1!$C52)&gt;9,MONTH([3]Feuil1!$K52)&lt;=9),DATE([3]Feuil2!$A$2,9,30),"") ))),"")</f>
        <v/>
      </c>
      <c r="W52" s="13" t="str">
        <f>IF(AND([3]Feuil1!$K52&lt;&gt;"",[3]Feuil1!$C52&lt;&gt;"",[3]Feuil1!$K52&lt;=[3]Feuil1!$C52,YEAR([3]Feuil1!$K52)&lt;=[3]Feuil2!$A$2,YEAR([3]Feuil1!$C52)&gt;=[3]Feuil2!$A$2),IF(YEAR([3]Feuil1!$C52)&gt;[3]Feuil2!$A$2,DATE([3]Feuil2!$A$2,10,31),IF(YEAR([3]Feuil1!$C52)&lt;[3]Feuil2!$A$2,"",IF(MONTH([3]Feuil1!$C52)=10,[3]Feuil1!$C52,IF(AND(MONTH([3]Feuil1!$C52)&gt;10,MONTH([3]Feuil1!$K52)&lt;=10),DATE([3]Feuil2!$A$2,10,31),"") ))),"")</f>
        <v/>
      </c>
      <c r="X52" s="13" t="str">
        <f>IF(AND([3]Feuil1!$K52&lt;&gt;"",[3]Feuil1!$C52&lt;&gt;"",[3]Feuil1!$K52&lt;=[3]Feuil1!$C52,YEAR([3]Feuil1!$K52)&lt;=[3]Feuil2!$A$2,YEAR([3]Feuil1!$C52)&gt;=[3]Feuil2!$A$2),IF(YEAR([3]Feuil1!$C52)&gt;[3]Feuil2!$A$2,DATE([3]Feuil2!$A$2,11,30),IF(YEAR([3]Feuil1!$C52)&lt;[3]Feuil2!$A$2,"",IF(MONTH([3]Feuil1!$C52)=11,[3]Feuil1!$C52,IF(AND(MONTH([3]Feuil1!$C52)&gt;11,MONTH([3]Feuil1!$K52)&lt;=11),DATE([3]Feuil2!$A$2,11,30),"") ))),"")</f>
        <v/>
      </c>
      <c r="Y52" s="14" t="str">
        <f>IF(AND([3]Feuil1!$K52&lt;&gt;"",[3]Feuil1!$C52&lt;&gt;"",[3]Feuil1!$K52&lt;=[3]Feuil1!$C52,YEAR([3]Feuil1!$K52)&lt;=[3]Feuil2!$A$2,YEAR([3]Feuil1!$C52)&gt;=[3]Feuil2!$A$2),IF(YEAR([3]Feuil1!$C52)&gt;[3]Feuil2!$A$2,DATE([3]Feuil2!$A$2,12,31),IF(YEAR([3]Feuil1!$C52)&lt;[3]Feuil2!$A$2,"",IF(MONTH([3]Feuil1!$C52)=12,[3]Feuil1!$C52,IF(AND(MONTH([3]Feuil1!$C52)&gt;12,MONTH([3]Feuil1!$K52)&lt;=12),DATE([3]Feuil2!$A$2,12,31),"") ))),"")</f>
        <v/>
      </c>
    </row>
    <row r="53" spans="1:25" ht="15" x14ac:dyDescent="0.2">
      <c r="A53" s="11">
        <f>[3]Feuil1!E53</f>
        <v>0</v>
      </c>
      <c r="B53" s="12" t="str">
        <f>IF(AND([3]Feuil1!$K53&lt;&gt;"",[3]Feuil1!$C53&lt;&gt;"",[3]Feuil1!$K53&lt;=[3]Feuil1!$C53,YEAR([3]Feuil1!$K53)&lt;=[3]Feuil2!$A$2,YEAR([3]Feuil1!$C53)&gt;=[3]Feuil2!$A$2),IF(YEAR([3]Feuil1!$K53)&lt;[3]Feuil2!$A$2,DATE([3]Feuil2!$A$2,1,1),IF(YEAR([3]Feuil1!$K53)&gt;[3]Feuil2!$A$2,"",IF(MONTH([3]Feuil1!$K53)=1,[3]Feuil1!$K53,IF(OR(AND(
      MONTH([3]Feuil1!$K53)&lt;1,
      MONTH([3]Feuil1!$C53)&gt;=1
     ),YEAR([3]Feuil1!$C53)&gt;[3]Feuil2!$A$2),DATE([3]Feuil2!$A$2,1,1),"") ))),"")</f>
        <v/>
      </c>
      <c r="C53" s="13" t="str">
        <f>IF(AND([3]Feuil1!$K53&lt;&gt;"",[3]Feuil1!$C53&lt;&gt;"",[3]Feuil1!$K53&lt;=[3]Feuil1!$C53,YEAR([3]Feuil1!$K53)&lt;=[3]Feuil2!$A$2,YEAR([3]Feuil1!$C53)&gt;=[3]Feuil2!$A$2),IF(YEAR([3]Feuil1!$K53)&lt;[3]Feuil2!$A$2,DATE([3]Feuil2!$A$2,2,1),IF(YEAR([3]Feuil1!$K53)&gt;[3]Feuil2!$A$2,"",IF(MONTH([3]Feuil1!$K53)=2,[3]Feuil1!$K53,IF(OR(AND(MONTH([3]Feuil1!$K53)&lt;2,MONTH([3]Feuil1!$C53)&gt;=2),YEAR([3]Feuil1!$C53)&gt;[3]Feuil2!$A$2),DATE([3]Feuil2!$A$2,2,1),"") ))),"")</f>
        <v/>
      </c>
      <c r="D53" s="13" t="str">
        <f>IF(AND([3]Feuil1!$K53&lt;&gt;"",[3]Feuil1!$C53&lt;&gt;"",[3]Feuil1!$K53&lt;=[3]Feuil1!$C53,YEAR([3]Feuil1!$K53)&lt;=[3]Feuil2!$A$2,YEAR([3]Feuil1!$C53)&gt;=[3]Feuil2!$A$2),IF(YEAR([3]Feuil1!$K53)&lt;[3]Feuil2!$A$2,DATE([3]Feuil2!$A$2,3,1),IF(YEAR([3]Feuil1!$K53)&gt;[3]Feuil2!$A$2,"",IF(MONTH([3]Feuil1!$K53)=3,[3]Feuil1!$K53,IF(OR(AND(MONTH([3]Feuil1!$K53)&lt;3,MONTH([3]Feuil1!$C53)&gt;=3),YEAR([3]Feuil1!$C53)&gt;[3]Feuil2!$A$2),DATE([3]Feuil2!$A$2,3,1),"") ))),"")</f>
        <v/>
      </c>
      <c r="E53" s="13" t="str">
        <f>IF(AND([3]Feuil1!$K53&lt;&gt;"",[3]Feuil1!$C53&lt;&gt;"",[3]Feuil1!$K53&lt;=[3]Feuil1!$C53,YEAR([3]Feuil1!$K53)&lt;=[3]Feuil2!$A$2,YEAR([3]Feuil1!$C53)&gt;=[3]Feuil2!$A$2),IF(YEAR([3]Feuil1!$K53)&lt;[3]Feuil2!$A$2,DATE([3]Feuil2!$A$2,4,1),IF(YEAR([3]Feuil1!$K53)&gt;[3]Feuil2!$A$2,"",IF(MONTH([3]Feuil1!$K53)=4,[3]Feuil1!$K53,IF(OR(AND(MONTH([3]Feuil1!$K53)&lt;4,MONTH([3]Feuil1!$C53)&gt;=4),YEAR([3]Feuil1!$C53)&gt;[3]Feuil2!$A$2),DATE([3]Feuil2!$A$2,4,1),"") ))),"")</f>
        <v/>
      </c>
      <c r="F53" s="13" t="str">
        <f>IF(AND([3]Feuil1!$K53&lt;&gt;"",[3]Feuil1!$C53&lt;&gt;"",[3]Feuil1!$K53&lt;=[3]Feuil1!$C53,YEAR([3]Feuil1!$K53)&lt;=[3]Feuil2!$A$2,YEAR([3]Feuil1!$C53)&gt;=[3]Feuil2!$A$2),IF(YEAR([3]Feuil1!$K53)&lt;[3]Feuil2!$A$2,DATE([3]Feuil2!$A$2,5,1),IF(YEAR([3]Feuil1!$K53)&gt;[3]Feuil2!$A$2,"",IF(MONTH([3]Feuil1!$K53)=5,[3]Feuil1!$K53,IF(OR(AND(MONTH([3]Feuil1!$K53)&lt;5,MONTH([3]Feuil1!$C53)&gt;=5),YEAR([3]Feuil1!$C53)&gt;[3]Feuil2!$A$2),DATE([3]Feuil2!$A$2,5,1),"") ))),"")</f>
        <v/>
      </c>
      <c r="G53" s="13" t="str">
        <f>IF(AND([3]Feuil1!$K53&lt;&gt;"",[3]Feuil1!$C53&lt;&gt;"",[3]Feuil1!$K53&lt;=[3]Feuil1!$C53,YEAR([3]Feuil1!$K53)&lt;=[3]Feuil2!$A$2,YEAR([3]Feuil1!$C53)&gt;=[3]Feuil2!$A$2),IF(YEAR([3]Feuil1!$K53)&lt;[3]Feuil2!$A$2,DATE([3]Feuil2!$A$2,6,1),IF(YEAR([3]Feuil1!$K53)&gt;[3]Feuil2!$A$2,"",IF(MONTH([3]Feuil1!$K53)=6,[3]Feuil1!$K53,IF(OR(AND(MONTH([3]Feuil1!$K53)&lt;6,MONTH([3]Feuil1!$C53)&gt;=6),YEAR([3]Feuil1!$C53)&gt;[3]Feuil2!$A$2),DATE([3]Feuil2!$A$2,6,1),"") ))),"")</f>
        <v/>
      </c>
      <c r="H53" s="13" t="str">
        <f>IF(AND([3]Feuil1!$K53&lt;&gt;"",[3]Feuil1!$C53&lt;&gt;"",[3]Feuil1!$K53&lt;=[3]Feuil1!$C53,YEAR([3]Feuil1!$K53)&lt;=[3]Feuil2!$A$2,YEAR([3]Feuil1!$C53)&gt;=[3]Feuil2!$A$2),IF(YEAR([3]Feuil1!$K53)&lt;[3]Feuil2!$A$2,DATE([3]Feuil2!$A$2,7,1),IF(YEAR([3]Feuil1!$K53)&gt;[3]Feuil2!$A$2,"",IF(MONTH([3]Feuil1!$K53)=7,[3]Feuil1!$K53,IF(OR(AND(MONTH([3]Feuil1!$K53)&lt;7,MONTH([3]Feuil1!$C53)&gt;=7),YEAR([3]Feuil1!$C53)&gt;[3]Feuil2!$A$2),DATE([3]Feuil2!$A$2,7,1),"") ))),"")</f>
        <v/>
      </c>
      <c r="I53" s="13" t="str">
        <f>IF(AND([3]Feuil1!$K53&lt;&gt;"",[3]Feuil1!$C53&lt;&gt;"",[3]Feuil1!$K53&lt;=[3]Feuil1!$C53,YEAR([3]Feuil1!$K53)&lt;=[3]Feuil2!$A$2,YEAR([3]Feuil1!$C53)&gt;=[3]Feuil2!$A$2),IF(YEAR([3]Feuil1!$K53)&lt;[3]Feuil2!$A$2,DATE([3]Feuil2!$A$2,8,1),IF(YEAR([3]Feuil1!$K53)&gt;[3]Feuil2!$A$2,"",IF(MONTH([3]Feuil1!$K53)=8,[3]Feuil1!$K53,IF(OR(AND(MONTH([3]Feuil1!$K53)&lt;8,MONTH([3]Feuil1!$C53)&gt;=8),YEAR([3]Feuil1!$C53)&gt;[3]Feuil2!$A$2),DATE([3]Feuil2!$A$2,8,1),"") ))),"")</f>
        <v/>
      </c>
      <c r="J53" s="13" t="str">
        <f>IF(AND([3]Feuil1!$K53&lt;&gt;"",[3]Feuil1!$C53&lt;&gt;"",[3]Feuil1!$K53&lt;=[3]Feuil1!$C53,YEAR([3]Feuil1!$K53)&lt;=[3]Feuil2!$A$2,YEAR([3]Feuil1!$C53)&gt;=[3]Feuil2!$A$2),IF(YEAR([3]Feuil1!$K53)&lt;[3]Feuil2!$A$2,DATE([3]Feuil2!$A$2,9,1),IF(YEAR([3]Feuil1!$K53)&gt;[3]Feuil2!$A$2,"",IF(MONTH([3]Feuil1!$K53)=9,[3]Feuil1!$K53,IF(OR(AND(MONTH([3]Feuil1!$K53)&lt;9,MONTH([3]Feuil1!$C53)&gt;=9),YEAR([3]Feuil1!$C53)&gt;[3]Feuil2!$A$2),DATE([3]Feuil2!$A$2,9,1),"") ))),"")</f>
        <v/>
      </c>
      <c r="K53" s="13" t="str">
        <f>IF(AND([3]Feuil1!$K53&lt;&gt;"",[3]Feuil1!$C53&lt;&gt;"",[3]Feuil1!$K53&lt;=[3]Feuil1!$C53,YEAR([3]Feuil1!$K53)&lt;=[3]Feuil2!$A$2,YEAR([3]Feuil1!$C53)&gt;=[3]Feuil2!$A$2),IF(YEAR([3]Feuil1!$K53)&lt;[3]Feuil2!$A$2,DATE([3]Feuil2!$A$2,10,1),IF(YEAR([3]Feuil1!$K53)&gt;[3]Feuil2!$A$2,"",IF(MONTH([3]Feuil1!$K53)=10,[3]Feuil1!$K53,IF(OR(AND(MONTH([3]Feuil1!$K53)&lt;10,MONTH([3]Feuil1!$C53)&gt;=10),YEAR([3]Feuil1!$C53)&gt;[3]Feuil2!$A$2),DATE([3]Feuil2!$A$2,10,1),"") ))),"")</f>
        <v/>
      </c>
      <c r="L53" s="13" t="str">
        <f>IF(AND([3]Feuil1!$K53&lt;&gt;"",[3]Feuil1!$C53&lt;&gt;"",[3]Feuil1!$K53&lt;=[3]Feuil1!$C53,YEAR([3]Feuil1!$K53)&lt;=[3]Feuil2!$A$2,YEAR([3]Feuil1!$C53)&gt;=[3]Feuil2!$A$2),IF(YEAR([3]Feuil1!$K53)&lt;[3]Feuil2!$A$2,DATE([3]Feuil2!$A$2,11,1),IF(YEAR([3]Feuil1!$K53)&gt;[3]Feuil2!$A$2,"",IF(MONTH([3]Feuil1!$K53)=11,[3]Feuil1!$K53,IF(OR(AND(MONTH([3]Feuil1!$K53)&lt;11,MONTH([3]Feuil1!$C53)&gt;=11),YEAR([3]Feuil1!$C53)&gt;[3]Feuil2!$A$2),DATE([3]Feuil2!$A$2,11,1),"") ))),"")</f>
        <v/>
      </c>
      <c r="M53" s="14" t="str">
        <f>IF(AND([3]Feuil1!$K53&lt;&gt;"",[3]Feuil1!$C53&lt;&gt;"",[3]Feuil1!$K53&lt;=[3]Feuil1!$C53,YEAR([3]Feuil1!$K53)&lt;=[3]Feuil2!$A$2,YEAR([3]Feuil1!$C53)&gt;=[3]Feuil2!$A$2),IF(YEAR([3]Feuil1!$K53)&lt;[3]Feuil2!$A$2,DATE([3]Feuil2!$A$2,12,1),IF(YEAR([3]Feuil1!$K53)&gt;[3]Feuil2!$A$2,"",IF(MONTH([3]Feuil1!$K53)=12,[3]Feuil1!$K53,IF(OR(AND(MONTH([3]Feuil1!$K53)&lt;12,MONTH([3]Feuil1!$C53)&gt;=12),YEAR([3]Feuil1!$C53)&gt;[3]Feuil2!$A$2),DATE([3]Feuil2!$A$2,12,1),"") ))),"")</f>
        <v/>
      </c>
      <c r="N53" s="12" t="str">
        <f>IF(AND([3]Feuil1!$K53&lt;&gt;"",[3]Feuil1!$C53&lt;&gt;"",[3]Feuil1!$K53&lt;=[3]Feuil1!$C53,YEAR([3]Feuil1!$K53)&lt;=[3]Feuil2!$A$2,YEAR([3]Feuil1!$C53)&gt;=[3]Feuil2!$A$2),IF(YEAR([3]Feuil1!$C53)&gt;[3]Feuil2!$A$2,DATE([3]Feuil2!$A$2,1,31),IF(YEAR([3]Feuil1!$C53)&lt;[3]Feuil2!$A$2,"",IF(MONTH([3]Feuil1!$C53)=1,[3]Feuil1!$C53,IF(AND(MONTH([3]Feuil1!$C53)&gt;1,MONTH([3]Feuil1!$K53)&lt;=1),DATE([3]Feuil2!$A$2,1,31),"") ))),"")</f>
        <v/>
      </c>
      <c r="O53" s="13" t="str">
        <f>IF(AND([3]Feuil1!$K53&lt;&gt;"",[3]Feuil1!$C53&lt;&gt;"",[3]Feuil1!$K53&lt;=[3]Feuil1!$C53,YEAR([3]Feuil1!$K53)&lt;=[3]Feuil2!$A$2,YEAR([3]Feuil1!$C53)&gt;=[3]Feuil2!$A$2),IF(YEAR([3]Feuil1!$C53)&gt;[3]Feuil2!$A$2,IF((MOD([3]Feuil2!$A$2,4)&lt;&gt;0),DATE([3]Feuil2!$A$2,2,28),DATE([3]Feuil2!$A$2,2,29)),IF(YEAR([3]Feuil1!$C53)&lt;[3]Feuil2!$A$2,"",IF(MONTH([3]Feuil1!$C53)=2,[3]Feuil1!$C53,IF(AND(MONTH([3]Feuil1!$C53)&gt;2,MONTH([3]Feuil1!$K53)&lt;=2),IF((MOD([3]Feuil2!$A$2,4)&lt;&gt;0),DATE([3]Feuil2!$A$2,2,28),DATE([3]Feuil2!$A$2,2,29)),"") ))),"")</f>
        <v/>
      </c>
      <c r="P53" s="13" t="str">
        <f>IF(AND([3]Feuil1!$K53&lt;&gt;"",[3]Feuil1!$C53&lt;&gt;"",[3]Feuil1!$K53&lt;=[3]Feuil1!$C53,YEAR([3]Feuil1!$K53)&lt;=[3]Feuil2!$A$2,YEAR([3]Feuil1!$C53)&gt;=[3]Feuil2!$A$2),IF(YEAR([3]Feuil1!$C53)&gt;[3]Feuil2!$A$2,DATE([3]Feuil2!$A$2,3,31),IF(YEAR([3]Feuil1!$C53)&lt;[3]Feuil2!$A$2,"",IF(MONTH([3]Feuil1!$C53)=3,[3]Feuil1!$C53,IF(AND(MONTH([3]Feuil1!$C53)&gt;3,MONTH([3]Feuil1!$K53)&lt;=3),DATE([3]Feuil2!$A$2,3,31),"") ))),"")</f>
        <v/>
      </c>
      <c r="Q53" s="13" t="str">
        <f>IF(AND([3]Feuil1!$K53&lt;&gt;"",[3]Feuil1!$C53&lt;&gt;"",[3]Feuil1!$K53&lt;=[3]Feuil1!$C53,YEAR([3]Feuil1!$K53)&lt;=[3]Feuil2!$A$2,YEAR([3]Feuil1!$C53)&gt;=[3]Feuil2!$A$2),IF(YEAR([3]Feuil1!$C53)&gt;[3]Feuil2!$A$2,DATE([3]Feuil2!$A$2,4,30),IF(YEAR([3]Feuil1!$C53)&lt;[3]Feuil2!$A$2,"",IF(MONTH([3]Feuil1!$C53)=4,[3]Feuil1!$C53,IF(AND(MONTH([3]Feuil1!$C53)&gt;4,MONTH([3]Feuil1!$K53)&lt;=4),DATE([3]Feuil2!$A$2,4,30),"") ))),"")</f>
        <v/>
      </c>
      <c r="R53" s="13" t="str">
        <f>IF(AND([3]Feuil1!$K53&lt;&gt;"",[3]Feuil1!$C53&lt;&gt;"",[3]Feuil1!$K53&lt;=[3]Feuil1!$C53,YEAR([3]Feuil1!$K53)&lt;=[3]Feuil2!$A$2,YEAR([3]Feuil1!$C53)&gt;=[3]Feuil2!$A$2),IF(YEAR([3]Feuil1!$C53)&gt;[3]Feuil2!$A$2,DATE([3]Feuil2!$A$2,5,31),IF(YEAR([3]Feuil1!$C53)&lt;[3]Feuil2!$A$2,"",IF(MONTH([3]Feuil1!$C53)=5,[3]Feuil1!$C53,IF(AND(MONTH([3]Feuil1!$C53)&gt;5,MONTH([3]Feuil1!$K53)&lt;=5),DATE([3]Feuil2!$A$2,5,31),"") ))),"")</f>
        <v/>
      </c>
      <c r="S53" s="13" t="str">
        <f>IF(AND([3]Feuil1!$K53&lt;&gt;"",[3]Feuil1!$C53&lt;&gt;"",[3]Feuil1!$K53&lt;=[3]Feuil1!$C53,YEAR([3]Feuil1!$K53)&lt;=[3]Feuil2!$A$2,YEAR([3]Feuil1!$C53)&gt;=[3]Feuil2!$A$2),IF(YEAR([3]Feuil1!$C53)&gt;[3]Feuil2!$A$2,DATE([3]Feuil2!$A$2,6,30),IF(YEAR([3]Feuil1!$C53)&lt;[3]Feuil2!$A$2,"",IF(MONTH([3]Feuil1!$C53)=6,[3]Feuil1!$C53,IF(AND(MONTH([3]Feuil1!$C53)&gt;6,MONTH([3]Feuil1!$K53)&lt;=6),DATE([3]Feuil2!$A$2,6,30),"") ))),"")</f>
        <v/>
      </c>
      <c r="T53" s="13" t="str">
        <f>IF(AND([3]Feuil1!$K53&lt;&gt;"",[3]Feuil1!$C53&lt;&gt;"",[3]Feuil1!$K53&lt;=[3]Feuil1!$C53,YEAR([3]Feuil1!$K53)&lt;=[3]Feuil2!$A$2,YEAR([3]Feuil1!$C53)&gt;=[3]Feuil2!$A$2),IF(YEAR([3]Feuil1!$C53)&gt;[3]Feuil2!$A$2,DATE([3]Feuil2!$A$2,7,31),IF(YEAR([3]Feuil1!$C53)&lt;[3]Feuil2!$A$2,"",IF(MONTH([3]Feuil1!$C53)=7,[3]Feuil1!$C53,IF(AND(MONTH([3]Feuil1!$C53)&gt;7,MONTH([3]Feuil1!$K53)&lt;=7),DATE([3]Feuil2!$A$2,7,31),"") ))),"")</f>
        <v/>
      </c>
      <c r="U53" s="13" t="str">
        <f>IF(AND([3]Feuil1!$K53&lt;&gt;"",[3]Feuil1!$C53&lt;&gt;"",[3]Feuil1!$K53&lt;=[3]Feuil1!$C53,YEAR([3]Feuil1!$K53)&lt;=[3]Feuil2!$A$2,YEAR([3]Feuil1!$C53)&gt;=[3]Feuil2!$A$2),IF(YEAR([3]Feuil1!$C53)&gt;[3]Feuil2!$A$2,DATE([3]Feuil2!$A$2,8,31),IF(YEAR([3]Feuil1!$C53)&lt;[3]Feuil2!$A$2,"",IF(MONTH([3]Feuil1!$C53)=8,[3]Feuil1!$C53,IF(AND(MONTH([3]Feuil1!$C53)&gt;8,MONTH([3]Feuil1!$K53)&lt;=8),DATE([3]Feuil2!$A$2,8,31),"") ))),"")</f>
        <v/>
      </c>
      <c r="V53" s="13" t="str">
        <f>IF(AND([3]Feuil1!$K53&lt;&gt;"",[3]Feuil1!$C53&lt;&gt;"",[3]Feuil1!$K53&lt;=[3]Feuil1!$C53,YEAR([3]Feuil1!$K53)&lt;=[3]Feuil2!$A$2,YEAR([3]Feuil1!$C53)&gt;=[3]Feuil2!$A$2),IF(YEAR([3]Feuil1!$C53)&gt;[3]Feuil2!$A$2,DATE([3]Feuil2!$A$2,9,30),IF(YEAR([3]Feuil1!$C53)&lt;[3]Feuil2!$A$2,"",IF(MONTH([3]Feuil1!$C53)=9,[3]Feuil1!$C53,IF(AND(MONTH([3]Feuil1!$C53)&gt;9,MONTH([3]Feuil1!$K53)&lt;=9),DATE([3]Feuil2!$A$2,9,30),"") ))),"")</f>
        <v/>
      </c>
      <c r="W53" s="13" t="str">
        <f>IF(AND([3]Feuil1!$K53&lt;&gt;"",[3]Feuil1!$C53&lt;&gt;"",[3]Feuil1!$K53&lt;=[3]Feuil1!$C53,YEAR([3]Feuil1!$K53)&lt;=[3]Feuil2!$A$2,YEAR([3]Feuil1!$C53)&gt;=[3]Feuil2!$A$2),IF(YEAR([3]Feuil1!$C53)&gt;[3]Feuil2!$A$2,DATE([3]Feuil2!$A$2,10,31),IF(YEAR([3]Feuil1!$C53)&lt;[3]Feuil2!$A$2,"",IF(MONTH([3]Feuil1!$C53)=10,[3]Feuil1!$C53,IF(AND(MONTH([3]Feuil1!$C53)&gt;10,MONTH([3]Feuil1!$K53)&lt;=10),DATE([3]Feuil2!$A$2,10,31),"") ))),"")</f>
        <v/>
      </c>
      <c r="X53" s="13" t="str">
        <f>IF(AND([3]Feuil1!$K53&lt;&gt;"",[3]Feuil1!$C53&lt;&gt;"",[3]Feuil1!$K53&lt;=[3]Feuil1!$C53,YEAR([3]Feuil1!$K53)&lt;=[3]Feuil2!$A$2,YEAR([3]Feuil1!$C53)&gt;=[3]Feuil2!$A$2),IF(YEAR([3]Feuil1!$C53)&gt;[3]Feuil2!$A$2,DATE([3]Feuil2!$A$2,11,30),IF(YEAR([3]Feuil1!$C53)&lt;[3]Feuil2!$A$2,"",IF(MONTH([3]Feuil1!$C53)=11,[3]Feuil1!$C53,IF(AND(MONTH([3]Feuil1!$C53)&gt;11,MONTH([3]Feuil1!$K53)&lt;=11),DATE([3]Feuil2!$A$2,11,30),"") ))),"")</f>
        <v/>
      </c>
      <c r="Y53" s="14" t="str">
        <f>IF(AND([3]Feuil1!$K53&lt;&gt;"",[3]Feuil1!$C53&lt;&gt;"",[3]Feuil1!$K53&lt;=[3]Feuil1!$C53,YEAR([3]Feuil1!$K53)&lt;=[3]Feuil2!$A$2,YEAR([3]Feuil1!$C53)&gt;=[3]Feuil2!$A$2),IF(YEAR([3]Feuil1!$C53)&gt;[3]Feuil2!$A$2,DATE([3]Feuil2!$A$2,12,31),IF(YEAR([3]Feuil1!$C53)&lt;[3]Feuil2!$A$2,"",IF(MONTH([3]Feuil1!$C53)=12,[3]Feuil1!$C53,IF(AND(MONTH([3]Feuil1!$C53)&gt;12,MONTH([3]Feuil1!$K53)&lt;=12),DATE([3]Feuil2!$A$2,12,31),"") ))),"")</f>
        <v/>
      </c>
    </row>
    <row r="54" spans="1:25" ht="15" x14ac:dyDescent="0.2">
      <c r="A54" s="11">
        <f>[3]Feuil1!E54</f>
        <v>0</v>
      </c>
      <c r="B54" s="12" t="str">
        <f>IF(AND([3]Feuil1!$K54&lt;&gt;"",[3]Feuil1!$C54&lt;&gt;"",[3]Feuil1!$K54&lt;=[3]Feuil1!$C54,YEAR([3]Feuil1!$K54)&lt;=[3]Feuil2!$A$2,YEAR([3]Feuil1!$C54)&gt;=[3]Feuil2!$A$2),IF(YEAR([3]Feuil1!$K54)&lt;[3]Feuil2!$A$2,DATE([3]Feuil2!$A$2,1,1),IF(YEAR([3]Feuil1!$K54)&gt;[3]Feuil2!$A$2,"",IF(MONTH([3]Feuil1!$K54)=1,[3]Feuil1!$K54,IF(OR(AND(
      MONTH([3]Feuil1!$K54)&lt;1,
      MONTH([3]Feuil1!$C54)&gt;=1
     ),YEAR([3]Feuil1!$C54)&gt;[3]Feuil2!$A$2),DATE([3]Feuil2!$A$2,1,1),"") ))),"")</f>
        <v/>
      </c>
      <c r="C54" s="13" t="str">
        <f>IF(AND([3]Feuil1!$K54&lt;&gt;"",[3]Feuil1!$C54&lt;&gt;"",[3]Feuil1!$K54&lt;=[3]Feuil1!$C54,YEAR([3]Feuil1!$K54)&lt;=[3]Feuil2!$A$2,YEAR([3]Feuil1!$C54)&gt;=[3]Feuil2!$A$2),IF(YEAR([3]Feuil1!$K54)&lt;[3]Feuil2!$A$2,DATE([3]Feuil2!$A$2,2,1),IF(YEAR([3]Feuil1!$K54)&gt;[3]Feuil2!$A$2,"",IF(MONTH([3]Feuil1!$K54)=2,[3]Feuil1!$K54,IF(OR(AND(MONTH([3]Feuil1!$K54)&lt;2,MONTH([3]Feuil1!$C54)&gt;=2),YEAR([3]Feuil1!$C54)&gt;[3]Feuil2!$A$2),DATE([3]Feuil2!$A$2,2,1),"") ))),"")</f>
        <v/>
      </c>
      <c r="D54" s="13" t="str">
        <f>IF(AND([3]Feuil1!$K54&lt;&gt;"",[3]Feuil1!$C54&lt;&gt;"",[3]Feuil1!$K54&lt;=[3]Feuil1!$C54,YEAR([3]Feuil1!$K54)&lt;=[3]Feuil2!$A$2,YEAR([3]Feuil1!$C54)&gt;=[3]Feuil2!$A$2),IF(YEAR([3]Feuil1!$K54)&lt;[3]Feuil2!$A$2,DATE([3]Feuil2!$A$2,3,1),IF(YEAR([3]Feuil1!$K54)&gt;[3]Feuil2!$A$2,"",IF(MONTH([3]Feuil1!$K54)=3,[3]Feuil1!$K54,IF(OR(AND(MONTH([3]Feuil1!$K54)&lt;3,MONTH([3]Feuil1!$C54)&gt;=3),YEAR([3]Feuil1!$C54)&gt;[3]Feuil2!$A$2),DATE([3]Feuil2!$A$2,3,1),"") ))),"")</f>
        <v/>
      </c>
      <c r="E54" s="13" t="str">
        <f>IF(AND([3]Feuil1!$K54&lt;&gt;"",[3]Feuil1!$C54&lt;&gt;"",[3]Feuil1!$K54&lt;=[3]Feuil1!$C54,YEAR([3]Feuil1!$K54)&lt;=[3]Feuil2!$A$2,YEAR([3]Feuil1!$C54)&gt;=[3]Feuil2!$A$2),IF(YEAR([3]Feuil1!$K54)&lt;[3]Feuil2!$A$2,DATE([3]Feuil2!$A$2,4,1),IF(YEAR([3]Feuil1!$K54)&gt;[3]Feuil2!$A$2,"",IF(MONTH([3]Feuil1!$K54)=4,[3]Feuil1!$K54,IF(OR(AND(MONTH([3]Feuil1!$K54)&lt;4,MONTH([3]Feuil1!$C54)&gt;=4),YEAR([3]Feuil1!$C54)&gt;[3]Feuil2!$A$2),DATE([3]Feuil2!$A$2,4,1),"") ))),"")</f>
        <v/>
      </c>
      <c r="F54" s="13" t="str">
        <f>IF(AND([3]Feuil1!$K54&lt;&gt;"",[3]Feuil1!$C54&lt;&gt;"",[3]Feuil1!$K54&lt;=[3]Feuil1!$C54,YEAR([3]Feuil1!$K54)&lt;=[3]Feuil2!$A$2,YEAR([3]Feuil1!$C54)&gt;=[3]Feuil2!$A$2),IF(YEAR([3]Feuil1!$K54)&lt;[3]Feuil2!$A$2,DATE([3]Feuil2!$A$2,5,1),IF(YEAR([3]Feuil1!$K54)&gt;[3]Feuil2!$A$2,"",IF(MONTH([3]Feuil1!$K54)=5,[3]Feuil1!$K54,IF(OR(AND(MONTH([3]Feuil1!$K54)&lt;5,MONTH([3]Feuil1!$C54)&gt;=5),YEAR([3]Feuil1!$C54)&gt;[3]Feuil2!$A$2),DATE([3]Feuil2!$A$2,5,1),"") ))),"")</f>
        <v/>
      </c>
      <c r="G54" s="13" t="str">
        <f>IF(AND([3]Feuil1!$K54&lt;&gt;"",[3]Feuil1!$C54&lt;&gt;"",[3]Feuil1!$K54&lt;=[3]Feuil1!$C54,YEAR([3]Feuil1!$K54)&lt;=[3]Feuil2!$A$2,YEAR([3]Feuil1!$C54)&gt;=[3]Feuil2!$A$2),IF(YEAR([3]Feuil1!$K54)&lt;[3]Feuil2!$A$2,DATE([3]Feuil2!$A$2,6,1),IF(YEAR([3]Feuil1!$K54)&gt;[3]Feuil2!$A$2,"",IF(MONTH([3]Feuil1!$K54)=6,[3]Feuil1!$K54,IF(OR(AND(MONTH([3]Feuil1!$K54)&lt;6,MONTH([3]Feuil1!$C54)&gt;=6),YEAR([3]Feuil1!$C54)&gt;[3]Feuil2!$A$2),DATE([3]Feuil2!$A$2,6,1),"") ))),"")</f>
        <v/>
      </c>
      <c r="H54" s="13" t="str">
        <f>IF(AND([3]Feuil1!$K54&lt;&gt;"",[3]Feuil1!$C54&lt;&gt;"",[3]Feuil1!$K54&lt;=[3]Feuil1!$C54,YEAR([3]Feuil1!$K54)&lt;=[3]Feuil2!$A$2,YEAR([3]Feuil1!$C54)&gt;=[3]Feuil2!$A$2),IF(YEAR([3]Feuil1!$K54)&lt;[3]Feuil2!$A$2,DATE([3]Feuil2!$A$2,7,1),IF(YEAR([3]Feuil1!$K54)&gt;[3]Feuil2!$A$2,"",IF(MONTH([3]Feuil1!$K54)=7,[3]Feuil1!$K54,IF(OR(AND(MONTH([3]Feuil1!$K54)&lt;7,MONTH([3]Feuil1!$C54)&gt;=7),YEAR([3]Feuil1!$C54)&gt;[3]Feuil2!$A$2),DATE([3]Feuil2!$A$2,7,1),"") ))),"")</f>
        <v/>
      </c>
      <c r="I54" s="13" t="str">
        <f>IF(AND([3]Feuil1!$K54&lt;&gt;"",[3]Feuil1!$C54&lt;&gt;"",[3]Feuil1!$K54&lt;=[3]Feuil1!$C54,YEAR([3]Feuil1!$K54)&lt;=[3]Feuil2!$A$2,YEAR([3]Feuil1!$C54)&gt;=[3]Feuil2!$A$2),IF(YEAR([3]Feuil1!$K54)&lt;[3]Feuil2!$A$2,DATE([3]Feuil2!$A$2,8,1),IF(YEAR([3]Feuil1!$K54)&gt;[3]Feuil2!$A$2,"",IF(MONTH([3]Feuil1!$K54)=8,[3]Feuil1!$K54,IF(OR(AND(MONTH([3]Feuil1!$K54)&lt;8,MONTH([3]Feuil1!$C54)&gt;=8),YEAR([3]Feuil1!$C54)&gt;[3]Feuil2!$A$2),DATE([3]Feuil2!$A$2,8,1),"") ))),"")</f>
        <v/>
      </c>
      <c r="J54" s="13" t="str">
        <f>IF(AND([3]Feuil1!$K54&lt;&gt;"",[3]Feuil1!$C54&lt;&gt;"",[3]Feuil1!$K54&lt;=[3]Feuil1!$C54,YEAR([3]Feuil1!$K54)&lt;=[3]Feuil2!$A$2,YEAR([3]Feuil1!$C54)&gt;=[3]Feuil2!$A$2),IF(YEAR([3]Feuil1!$K54)&lt;[3]Feuil2!$A$2,DATE([3]Feuil2!$A$2,9,1),IF(YEAR([3]Feuil1!$K54)&gt;[3]Feuil2!$A$2,"",IF(MONTH([3]Feuil1!$K54)=9,[3]Feuil1!$K54,IF(OR(AND(MONTH([3]Feuil1!$K54)&lt;9,MONTH([3]Feuil1!$C54)&gt;=9),YEAR([3]Feuil1!$C54)&gt;[3]Feuil2!$A$2),DATE([3]Feuil2!$A$2,9,1),"") ))),"")</f>
        <v/>
      </c>
      <c r="K54" s="13" t="str">
        <f>IF(AND([3]Feuil1!$K54&lt;&gt;"",[3]Feuil1!$C54&lt;&gt;"",[3]Feuil1!$K54&lt;=[3]Feuil1!$C54,YEAR([3]Feuil1!$K54)&lt;=[3]Feuil2!$A$2,YEAR([3]Feuil1!$C54)&gt;=[3]Feuil2!$A$2),IF(YEAR([3]Feuil1!$K54)&lt;[3]Feuil2!$A$2,DATE([3]Feuil2!$A$2,10,1),IF(YEAR([3]Feuil1!$K54)&gt;[3]Feuil2!$A$2,"",IF(MONTH([3]Feuil1!$K54)=10,[3]Feuil1!$K54,IF(OR(AND(MONTH([3]Feuil1!$K54)&lt;10,MONTH([3]Feuil1!$C54)&gt;=10),YEAR([3]Feuil1!$C54)&gt;[3]Feuil2!$A$2),DATE([3]Feuil2!$A$2,10,1),"") ))),"")</f>
        <v/>
      </c>
      <c r="L54" s="13" t="str">
        <f>IF(AND([3]Feuil1!$K54&lt;&gt;"",[3]Feuil1!$C54&lt;&gt;"",[3]Feuil1!$K54&lt;=[3]Feuil1!$C54,YEAR([3]Feuil1!$K54)&lt;=[3]Feuil2!$A$2,YEAR([3]Feuil1!$C54)&gt;=[3]Feuil2!$A$2),IF(YEAR([3]Feuil1!$K54)&lt;[3]Feuil2!$A$2,DATE([3]Feuil2!$A$2,11,1),IF(YEAR([3]Feuil1!$K54)&gt;[3]Feuil2!$A$2,"",IF(MONTH([3]Feuil1!$K54)=11,[3]Feuil1!$K54,IF(OR(AND(MONTH([3]Feuil1!$K54)&lt;11,MONTH([3]Feuil1!$C54)&gt;=11),YEAR([3]Feuil1!$C54)&gt;[3]Feuil2!$A$2),DATE([3]Feuil2!$A$2,11,1),"") ))),"")</f>
        <v/>
      </c>
      <c r="M54" s="14" t="str">
        <f>IF(AND([3]Feuil1!$K54&lt;&gt;"",[3]Feuil1!$C54&lt;&gt;"",[3]Feuil1!$K54&lt;=[3]Feuil1!$C54,YEAR([3]Feuil1!$K54)&lt;=[3]Feuil2!$A$2,YEAR([3]Feuil1!$C54)&gt;=[3]Feuil2!$A$2),IF(YEAR([3]Feuil1!$K54)&lt;[3]Feuil2!$A$2,DATE([3]Feuil2!$A$2,12,1),IF(YEAR([3]Feuil1!$K54)&gt;[3]Feuil2!$A$2,"",IF(MONTH([3]Feuil1!$K54)=12,[3]Feuil1!$K54,IF(OR(AND(MONTH([3]Feuil1!$K54)&lt;12,MONTH([3]Feuil1!$C54)&gt;=12),YEAR([3]Feuil1!$C54)&gt;[3]Feuil2!$A$2),DATE([3]Feuil2!$A$2,12,1),"") ))),"")</f>
        <v/>
      </c>
      <c r="N54" s="12" t="str">
        <f>IF(AND([3]Feuil1!$K54&lt;&gt;"",[3]Feuil1!$C54&lt;&gt;"",[3]Feuil1!$K54&lt;=[3]Feuil1!$C54,YEAR([3]Feuil1!$K54)&lt;=[3]Feuil2!$A$2,YEAR([3]Feuil1!$C54)&gt;=[3]Feuil2!$A$2),IF(YEAR([3]Feuil1!$C54)&gt;[3]Feuil2!$A$2,DATE([3]Feuil2!$A$2,1,31),IF(YEAR([3]Feuil1!$C54)&lt;[3]Feuil2!$A$2,"",IF(MONTH([3]Feuil1!$C54)=1,[3]Feuil1!$C54,IF(AND(MONTH([3]Feuil1!$C54)&gt;1,MONTH([3]Feuil1!$K54)&lt;=1),DATE([3]Feuil2!$A$2,1,31),"") ))),"")</f>
        <v/>
      </c>
      <c r="O54" s="13" t="str">
        <f>IF(AND([3]Feuil1!$K54&lt;&gt;"",[3]Feuil1!$C54&lt;&gt;"",[3]Feuil1!$K54&lt;=[3]Feuil1!$C54,YEAR([3]Feuil1!$K54)&lt;=[3]Feuil2!$A$2,YEAR([3]Feuil1!$C54)&gt;=[3]Feuil2!$A$2),IF(YEAR([3]Feuil1!$C54)&gt;[3]Feuil2!$A$2,IF((MOD([3]Feuil2!$A$2,4)&lt;&gt;0),DATE([3]Feuil2!$A$2,2,28),DATE([3]Feuil2!$A$2,2,29)),IF(YEAR([3]Feuil1!$C54)&lt;[3]Feuil2!$A$2,"",IF(MONTH([3]Feuil1!$C54)=2,[3]Feuil1!$C54,IF(AND(MONTH([3]Feuil1!$C54)&gt;2,MONTH([3]Feuil1!$K54)&lt;=2),IF((MOD([3]Feuil2!$A$2,4)&lt;&gt;0),DATE([3]Feuil2!$A$2,2,28),DATE([3]Feuil2!$A$2,2,29)),"") ))),"")</f>
        <v/>
      </c>
      <c r="P54" s="13" t="str">
        <f>IF(AND([3]Feuil1!$K54&lt;&gt;"",[3]Feuil1!$C54&lt;&gt;"",[3]Feuil1!$K54&lt;=[3]Feuil1!$C54,YEAR([3]Feuil1!$K54)&lt;=[3]Feuil2!$A$2,YEAR([3]Feuil1!$C54)&gt;=[3]Feuil2!$A$2),IF(YEAR([3]Feuil1!$C54)&gt;[3]Feuil2!$A$2,DATE([3]Feuil2!$A$2,3,31),IF(YEAR([3]Feuil1!$C54)&lt;[3]Feuil2!$A$2,"",IF(MONTH([3]Feuil1!$C54)=3,[3]Feuil1!$C54,IF(AND(MONTH([3]Feuil1!$C54)&gt;3,MONTH([3]Feuil1!$K54)&lt;=3),DATE([3]Feuil2!$A$2,3,31),"") ))),"")</f>
        <v/>
      </c>
      <c r="Q54" s="13" t="str">
        <f>IF(AND([3]Feuil1!$K54&lt;&gt;"",[3]Feuil1!$C54&lt;&gt;"",[3]Feuil1!$K54&lt;=[3]Feuil1!$C54,YEAR([3]Feuil1!$K54)&lt;=[3]Feuil2!$A$2,YEAR([3]Feuil1!$C54)&gt;=[3]Feuil2!$A$2),IF(YEAR([3]Feuil1!$C54)&gt;[3]Feuil2!$A$2,DATE([3]Feuil2!$A$2,4,30),IF(YEAR([3]Feuil1!$C54)&lt;[3]Feuil2!$A$2,"",IF(MONTH([3]Feuil1!$C54)=4,[3]Feuil1!$C54,IF(AND(MONTH([3]Feuil1!$C54)&gt;4,MONTH([3]Feuil1!$K54)&lt;=4),DATE([3]Feuil2!$A$2,4,30),"") ))),"")</f>
        <v/>
      </c>
      <c r="R54" s="13" t="str">
        <f>IF(AND([3]Feuil1!$K54&lt;&gt;"",[3]Feuil1!$C54&lt;&gt;"",[3]Feuil1!$K54&lt;=[3]Feuil1!$C54,YEAR([3]Feuil1!$K54)&lt;=[3]Feuil2!$A$2,YEAR([3]Feuil1!$C54)&gt;=[3]Feuil2!$A$2),IF(YEAR([3]Feuil1!$C54)&gt;[3]Feuil2!$A$2,DATE([3]Feuil2!$A$2,5,31),IF(YEAR([3]Feuil1!$C54)&lt;[3]Feuil2!$A$2,"",IF(MONTH([3]Feuil1!$C54)=5,[3]Feuil1!$C54,IF(AND(MONTH([3]Feuil1!$C54)&gt;5,MONTH([3]Feuil1!$K54)&lt;=5),DATE([3]Feuil2!$A$2,5,31),"") ))),"")</f>
        <v/>
      </c>
      <c r="S54" s="13" t="str">
        <f>IF(AND([3]Feuil1!$K54&lt;&gt;"",[3]Feuil1!$C54&lt;&gt;"",[3]Feuil1!$K54&lt;=[3]Feuil1!$C54,YEAR([3]Feuil1!$K54)&lt;=[3]Feuil2!$A$2,YEAR([3]Feuil1!$C54)&gt;=[3]Feuil2!$A$2),IF(YEAR([3]Feuil1!$C54)&gt;[3]Feuil2!$A$2,DATE([3]Feuil2!$A$2,6,30),IF(YEAR([3]Feuil1!$C54)&lt;[3]Feuil2!$A$2,"",IF(MONTH([3]Feuil1!$C54)=6,[3]Feuil1!$C54,IF(AND(MONTH([3]Feuil1!$C54)&gt;6,MONTH([3]Feuil1!$K54)&lt;=6),DATE([3]Feuil2!$A$2,6,30),"") ))),"")</f>
        <v/>
      </c>
      <c r="T54" s="13" t="str">
        <f>IF(AND([3]Feuil1!$K54&lt;&gt;"",[3]Feuil1!$C54&lt;&gt;"",[3]Feuil1!$K54&lt;=[3]Feuil1!$C54,YEAR([3]Feuil1!$K54)&lt;=[3]Feuil2!$A$2,YEAR([3]Feuil1!$C54)&gt;=[3]Feuil2!$A$2),IF(YEAR([3]Feuil1!$C54)&gt;[3]Feuil2!$A$2,DATE([3]Feuil2!$A$2,7,31),IF(YEAR([3]Feuil1!$C54)&lt;[3]Feuil2!$A$2,"",IF(MONTH([3]Feuil1!$C54)=7,[3]Feuil1!$C54,IF(AND(MONTH([3]Feuil1!$C54)&gt;7,MONTH([3]Feuil1!$K54)&lt;=7),DATE([3]Feuil2!$A$2,7,31),"") ))),"")</f>
        <v/>
      </c>
      <c r="U54" s="13" t="str">
        <f>IF(AND([3]Feuil1!$K54&lt;&gt;"",[3]Feuil1!$C54&lt;&gt;"",[3]Feuil1!$K54&lt;=[3]Feuil1!$C54,YEAR([3]Feuil1!$K54)&lt;=[3]Feuil2!$A$2,YEAR([3]Feuil1!$C54)&gt;=[3]Feuil2!$A$2),IF(YEAR([3]Feuil1!$C54)&gt;[3]Feuil2!$A$2,DATE([3]Feuil2!$A$2,8,31),IF(YEAR([3]Feuil1!$C54)&lt;[3]Feuil2!$A$2,"",IF(MONTH([3]Feuil1!$C54)=8,[3]Feuil1!$C54,IF(AND(MONTH([3]Feuil1!$C54)&gt;8,MONTH([3]Feuil1!$K54)&lt;=8),DATE([3]Feuil2!$A$2,8,31),"") ))),"")</f>
        <v/>
      </c>
      <c r="V54" s="13" t="str">
        <f>IF(AND([3]Feuil1!$K54&lt;&gt;"",[3]Feuil1!$C54&lt;&gt;"",[3]Feuil1!$K54&lt;=[3]Feuil1!$C54,YEAR([3]Feuil1!$K54)&lt;=[3]Feuil2!$A$2,YEAR([3]Feuil1!$C54)&gt;=[3]Feuil2!$A$2),IF(YEAR([3]Feuil1!$C54)&gt;[3]Feuil2!$A$2,DATE([3]Feuil2!$A$2,9,30),IF(YEAR([3]Feuil1!$C54)&lt;[3]Feuil2!$A$2,"",IF(MONTH([3]Feuil1!$C54)=9,[3]Feuil1!$C54,IF(AND(MONTH([3]Feuil1!$C54)&gt;9,MONTH([3]Feuil1!$K54)&lt;=9),DATE([3]Feuil2!$A$2,9,30),"") ))),"")</f>
        <v/>
      </c>
      <c r="W54" s="13" t="str">
        <f>IF(AND([3]Feuil1!$K54&lt;&gt;"",[3]Feuil1!$C54&lt;&gt;"",[3]Feuil1!$K54&lt;=[3]Feuil1!$C54,YEAR([3]Feuil1!$K54)&lt;=[3]Feuil2!$A$2,YEAR([3]Feuil1!$C54)&gt;=[3]Feuil2!$A$2),IF(YEAR([3]Feuil1!$C54)&gt;[3]Feuil2!$A$2,DATE([3]Feuil2!$A$2,10,31),IF(YEAR([3]Feuil1!$C54)&lt;[3]Feuil2!$A$2,"",IF(MONTH([3]Feuil1!$C54)=10,[3]Feuil1!$C54,IF(AND(MONTH([3]Feuil1!$C54)&gt;10,MONTH([3]Feuil1!$K54)&lt;=10),DATE([3]Feuil2!$A$2,10,31),"") ))),"")</f>
        <v/>
      </c>
      <c r="X54" s="13" t="str">
        <f>IF(AND([3]Feuil1!$K54&lt;&gt;"",[3]Feuil1!$C54&lt;&gt;"",[3]Feuil1!$K54&lt;=[3]Feuil1!$C54,YEAR([3]Feuil1!$K54)&lt;=[3]Feuil2!$A$2,YEAR([3]Feuil1!$C54)&gt;=[3]Feuil2!$A$2),IF(YEAR([3]Feuil1!$C54)&gt;[3]Feuil2!$A$2,DATE([3]Feuil2!$A$2,11,30),IF(YEAR([3]Feuil1!$C54)&lt;[3]Feuil2!$A$2,"",IF(MONTH([3]Feuil1!$C54)=11,[3]Feuil1!$C54,IF(AND(MONTH([3]Feuil1!$C54)&gt;11,MONTH([3]Feuil1!$K54)&lt;=11),DATE([3]Feuil2!$A$2,11,30),"") ))),"")</f>
        <v/>
      </c>
      <c r="Y54" s="14" t="str">
        <f>IF(AND([3]Feuil1!$K54&lt;&gt;"",[3]Feuil1!$C54&lt;&gt;"",[3]Feuil1!$K54&lt;=[3]Feuil1!$C54,YEAR([3]Feuil1!$K54)&lt;=[3]Feuil2!$A$2,YEAR([3]Feuil1!$C54)&gt;=[3]Feuil2!$A$2),IF(YEAR([3]Feuil1!$C54)&gt;[3]Feuil2!$A$2,DATE([3]Feuil2!$A$2,12,31),IF(YEAR([3]Feuil1!$C54)&lt;[3]Feuil2!$A$2,"",IF(MONTH([3]Feuil1!$C54)=12,[3]Feuil1!$C54,IF(AND(MONTH([3]Feuil1!$C54)&gt;12,MONTH([3]Feuil1!$K54)&lt;=12),DATE([3]Feuil2!$A$2,12,31),"") ))),"")</f>
        <v/>
      </c>
    </row>
    <row r="55" spans="1:25" ht="15" x14ac:dyDescent="0.2">
      <c r="A55" s="11" t="str">
        <f>[3]Feuil1!E55</f>
        <v>Design</v>
      </c>
      <c r="B55" s="12">
        <f>IF(AND([3]Feuil1!$K55&lt;&gt;"",[3]Feuil1!$C55&lt;&gt;"",[3]Feuil1!$K55&lt;=[3]Feuil1!$C55,YEAR([3]Feuil1!$K55)&lt;=[3]Feuil2!$A$2,YEAR([3]Feuil1!$C55)&gt;=[3]Feuil2!$A$2),IF(YEAR([3]Feuil1!$K55)&lt;[3]Feuil2!$A$2,DATE([3]Feuil2!$A$2,1,1),IF(YEAR([3]Feuil1!$K55)&gt;[3]Feuil2!$A$2,"",IF(MONTH([3]Feuil1!$K55)=1,[3]Feuil1!$K55,IF(OR(AND(
      MONTH([3]Feuil1!$K55)&lt;1,
      MONTH([3]Feuil1!$C55)&gt;=1
     ),YEAR([3]Feuil1!$C55)&gt;[3]Feuil2!$A$2),DATE([3]Feuil2!$A$2,1,1),"") ))),"")</f>
        <v>40183</v>
      </c>
      <c r="C55" s="13">
        <f>IF(AND([3]Feuil1!$K55&lt;&gt;"",[3]Feuil1!$C55&lt;&gt;"",[3]Feuil1!$K55&lt;=[3]Feuil1!$C55,YEAR([3]Feuil1!$K55)&lt;=[3]Feuil2!$A$2,YEAR([3]Feuil1!$C55)&gt;=[3]Feuil2!$A$2),IF(YEAR([3]Feuil1!$K55)&lt;[3]Feuil2!$A$2,DATE([3]Feuil2!$A$2,2,1),IF(YEAR([3]Feuil1!$K55)&gt;[3]Feuil2!$A$2,"",IF(MONTH([3]Feuil1!$K55)=2,[3]Feuil1!$K55,IF(OR(AND(MONTH([3]Feuil1!$K55)&lt;2,MONTH([3]Feuil1!$C55)&gt;=2),YEAR([3]Feuil1!$C55)&gt;[3]Feuil2!$A$2),DATE([3]Feuil2!$A$2,2,1),"") ))),"")</f>
        <v>40210</v>
      </c>
      <c r="D55" s="13">
        <f>IF(AND([3]Feuil1!$K55&lt;&gt;"",[3]Feuil1!$C55&lt;&gt;"",[3]Feuil1!$K55&lt;=[3]Feuil1!$C55,YEAR([3]Feuil1!$K55)&lt;=[3]Feuil2!$A$2,YEAR([3]Feuil1!$C55)&gt;=[3]Feuil2!$A$2),IF(YEAR([3]Feuil1!$K55)&lt;[3]Feuil2!$A$2,DATE([3]Feuil2!$A$2,3,1),IF(YEAR([3]Feuil1!$K55)&gt;[3]Feuil2!$A$2,"",IF(MONTH([3]Feuil1!$K55)=3,[3]Feuil1!$K55,IF(OR(AND(MONTH([3]Feuil1!$K55)&lt;3,MONTH([3]Feuil1!$C55)&gt;=3),YEAR([3]Feuil1!$C55)&gt;[3]Feuil2!$A$2),DATE([3]Feuil2!$A$2,3,1),"") ))),"")</f>
        <v>40238</v>
      </c>
      <c r="E55" s="13" t="str">
        <f>IF(AND([3]Feuil1!$K55&lt;&gt;"",[3]Feuil1!$C55&lt;&gt;"",[3]Feuil1!$K55&lt;=[3]Feuil1!$C55,YEAR([3]Feuil1!$K55)&lt;=[3]Feuil2!$A$2,YEAR([3]Feuil1!$C55)&gt;=[3]Feuil2!$A$2),IF(YEAR([3]Feuil1!$K55)&lt;[3]Feuil2!$A$2,DATE([3]Feuil2!$A$2,4,1),IF(YEAR([3]Feuil1!$K55)&gt;[3]Feuil2!$A$2,"",IF(MONTH([3]Feuil1!$K55)=4,[3]Feuil1!$K55,IF(OR(AND(MONTH([3]Feuil1!$K55)&lt;4,MONTH([3]Feuil1!$C55)&gt;=4),YEAR([3]Feuil1!$C55)&gt;[3]Feuil2!$A$2),DATE([3]Feuil2!$A$2,4,1),"") ))),"")</f>
        <v/>
      </c>
      <c r="F55" s="13" t="str">
        <f>IF(AND([3]Feuil1!$K55&lt;&gt;"",[3]Feuil1!$C55&lt;&gt;"",[3]Feuil1!$K55&lt;=[3]Feuil1!$C55,YEAR([3]Feuil1!$K55)&lt;=[3]Feuil2!$A$2,YEAR([3]Feuil1!$C55)&gt;=[3]Feuil2!$A$2),IF(YEAR([3]Feuil1!$K55)&lt;[3]Feuil2!$A$2,DATE([3]Feuil2!$A$2,5,1),IF(YEAR([3]Feuil1!$K55)&gt;[3]Feuil2!$A$2,"",IF(MONTH([3]Feuil1!$K55)=5,[3]Feuil1!$K55,IF(OR(AND(MONTH([3]Feuil1!$K55)&lt;5,MONTH([3]Feuil1!$C55)&gt;=5),YEAR([3]Feuil1!$C55)&gt;[3]Feuil2!$A$2),DATE([3]Feuil2!$A$2,5,1),"") ))),"")</f>
        <v/>
      </c>
      <c r="G55" s="13" t="str">
        <f>IF(AND([3]Feuil1!$K55&lt;&gt;"",[3]Feuil1!$C55&lt;&gt;"",[3]Feuil1!$K55&lt;=[3]Feuil1!$C55,YEAR([3]Feuil1!$K55)&lt;=[3]Feuil2!$A$2,YEAR([3]Feuil1!$C55)&gt;=[3]Feuil2!$A$2),IF(YEAR([3]Feuil1!$K55)&lt;[3]Feuil2!$A$2,DATE([3]Feuil2!$A$2,6,1),IF(YEAR([3]Feuil1!$K55)&gt;[3]Feuil2!$A$2,"",IF(MONTH([3]Feuil1!$K55)=6,[3]Feuil1!$K55,IF(OR(AND(MONTH([3]Feuil1!$K55)&lt;6,MONTH([3]Feuil1!$C55)&gt;=6),YEAR([3]Feuil1!$C55)&gt;[3]Feuil2!$A$2),DATE([3]Feuil2!$A$2,6,1),"") ))),"")</f>
        <v/>
      </c>
      <c r="H55" s="13" t="str">
        <f>IF(AND([3]Feuil1!$K55&lt;&gt;"",[3]Feuil1!$C55&lt;&gt;"",[3]Feuil1!$K55&lt;=[3]Feuil1!$C55,YEAR([3]Feuil1!$K55)&lt;=[3]Feuil2!$A$2,YEAR([3]Feuil1!$C55)&gt;=[3]Feuil2!$A$2),IF(YEAR([3]Feuil1!$K55)&lt;[3]Feuil2!$A$2,DATE([3]Feuil2!$A$2,7,1),IF(YEAR([3]Feuil1!$K55)&gt;[3]Feuil2!$A$2,"",IF(MONTH([3]Feuil1!$K55)=7,[3]Feuil1!$K55,IF(OR(AND(MONTH([3]Feuil1!$K55)&lt;7,MONTH([3]Feuil1!$C55)&gt;=7),YEAR([3]Feuil1!$C55)&gt;[3]Feuil2!$A$2),DATE([3]Feuil2!$A$2,7,1),"") ))),"")</f>
        <v/>
      </c>
      <c r="I55" s="13" t="str">
        <f>IF(AND([3]Feuil1!$K55&lt;&gt;"",[3]Feuil1!$C55&lt;&gt;"",[3]Feuil1!$K55&lt;=[3]Feuil1!$C55,YEAR([3]Feuil1!$K55)&lt;=[3]Feuil2!$A$2,YEAR([3]Feuil1!$C55)&gt;=[3]Feuil2!$A$2),IF(YEAR([3]Feuil1!$K55)&lt;[3]Feuil2!$A$2,DATE([3]Feuil2!$A$2,8,1),IF(YEAR([3]Feuil1!$K55)&gt;[3]Feuil2!$A$2,"",IF(MONTH([3]Feuil1!$K55)=8,[3]Feuil1!$K55,IF(OR(AND(MONTH([3]Feuil1!$K55)&lt;8,MONTH([3]Feuil1!$C55)&gt;=8),YEAR([3]Feuil1!$C55)&gt;[3]Feuil2!$A$2),DATE([3]Feuil2!$A$2,8,1),"") ))),"")</f>
        <v/>
      </c>
      <c r="J55" s="13" t="str">
        <f>IF(AND([3]Feuil1!$K55&lt;&gt;"",[3]Feuil1!$C55&lt;&gt;"",[3]Feuil1!$K55&lt;=[3]Feuil1!$C55,YEAR([3]Feuil1!$K55)&lt;=[3]Feuil2!$A$2,YEAR([3]Feuil1!$C55)&gt;=[3]Feuil2!$A$2),IF(YEAR([3]Feuil1!$K55)&lt;[3]Feuil2!$A$2,DATE([3]Feuil2!$A$2,9,1),IF(YEAR([3]Feuil1!$K55)&gt;[3]Feuil2!$A$2,"",IF(MONTH([3]Feuil1!$K55)=9,[3]Feuil1!$K55,IF(OR(AND(MONTH([3]Feuil1!$K55)&lt;9,MONTH([3]Feuil1!$C55)&gt;=9),YEAR([3]Feuil1!$C55)&gt;[3]Feuil2!$A$2),DATE([3]Feuil2!$A$2,9,1),"") ))),"")</f>
        <v/>
      </c>
      <c r="K55" s="13" t="str">
        <f>IF(AND([3]Feuil1!$K55&lt;&gt;"",[3]Feuil1!$C55&lt;&gt;"",[3]Feuil1!$K55&lt;=[3]Feuil1!$C55,YEAR([3]Feuil1!$K55)&lt;=[3]Feuil2!$A$2,YEAR([3]Feuil1!$C55)&gt;=[3]Feuil2!$A$2),IF(YEAR([3]Feuil1!$K55)&lt;[3]Feuil2!$A$2,DATE([3]Feuil2!$A$2,10,1),IF(YEAR([3]Feuil1!$K55)&gt;[3]Feuil2!$A$2,"",IF(MONTH([3]Feuil1!$K55)=10,[3]Feuil1!$K55,IF(OR(AND(MONTH([3]Feuil1!$K55)&lt;10,MONTH([3]Feuil1!$C55)&gt;=10),YEAR([3]Feuil1!$C55)&gt;[3]Feuil2!$A$2),DATE([3]Feuil2!$A$2,10,1),"") ))),"")</f>
        <v/>
      </c>
      <c r="L55" s="13" t="str">
        <f>IF(AND([3]Feuil1!$K55&lt;&gt;"",[3]Feuil1!$C55&lt;&gt;"",[3]Feuil1!$K55&lt;=[3]Feuil1!$C55,YEAR([3]Feuil1!$K55)&lt;=[3]Feuil2!$A$2,YEAR([3]Feuil1!$C55)&gt;=[3]Feuil2!$A$2),IF(YEAR([3]Feuil1!$K55)&lt;[3]Feuil2!$A$2,DATE([3]Feuil2!$A$2,11,1),IF(YEAR([3]Feuil1!$K55)&gt;[3]Feuil2!$A$2,"",IF(MONTH([3]Feuil1!$K55)=11,[3]Feuil1!$K55,IF(OR(AND(MONTH([3]Feuil1!$K55)&lt;11,MONTH([3]Feuil1!$C55)&gt;=11),YEAR([3]Feuil1!$C55)&gt;[3]Feuil2!$A$2),DATE([3]Feuil2!$A$2,11,1),"") ))),"")</f>
        <v/>
      </c>
      <c r="M55" s="14" t="str">
        <f>IF(AND([3]Feuil1!$K55&lt;&gt;"",[3]Feuil1!$C55&lt;&gt;"",[3]Feuil1!$K55&lt;=[3]Feuil1!$C55,YEAR([3]Feuil1!$K55)&lt;=[3]Feuil2!$A$2,YEAR([3]Feuil1!$C55)&gt;=[3]Feuil2!$A$2),IF(YEAR([3]Feuil1!$K55)&lt;[3]Feuil2!$A$2,DATE([3]Feuil2!$A$2,12,1),IF(YEAR([3]Feuil1!$K55)&gt;[3]Feuil2!$A$2,"",IF(MONTH([3]Feuil1!$K55)=12,[3]Feuil1!$K55,IF(OR(AND(MONTH([3]Feuil1!$K55)&lt;12,MONTH([3]Feuil1!$C55)&gt;=12),YEAR([3]Feuil1!$C55)&gt;[3]Feuil2!$A$2),DATE([3]Feuil2!$A$2,12,1),"") ))),"")</f>
        <v/>
      </c>
      <c r="N55" s="12">
        <f>IF(AND([3]Feuil1!$K55&lt;&gt;"",[3]Feuil1!$C55&lt;&gt;"",[3]Feuil1!$K55&lt;=[3]Feuil1!$C55,YEAR([3]Feuil1!$K55)&lt;=[3]Feuil2!$A$2,YEAR([3]Feuil1!$C55)&gt;=[3]Feuil2!$A$2),IF(YEAR([3]Feuil1!$C55)&gt;[3]Feuil2!$A$2,DATE([3]Feuil2!$A$2,1,31),IF(YEAR([3]Feuil1!$C55)&lt;[3]Feuil2!$A$2,"",IF(MONTH([3]Feuil1!$C55)=1,[3]Feuil1!$C55,IF(AND(MONTH([3]Feuil1!$C55)&gt;1,MONTH([3]Feuil1!$K55)&lt;=1),DATE([3]Feuil2!$A$2,1,31),"") ))),"")</f>
        <v>40209</v>
      </c>
      <c r="O55" s="13">
        <f>IF(AND([3]Feuil1!$K55&lt;&gt;"",[3]Feuil1!$C55&lt;&gt;"",[3]Feuil1!$K55&lt;=[3]Feuil1!$C55,YEAR([3]Feuil1!$K55)&lt;=[3]Feuil2!$A$2,YEAR([3]Feuil1!$C55)&gt;=[3]Feuil2!$A$2),IF(YEAR([3]Feuil1!$C55)&gt;[3]Feuil2!$A$2,IF((MOD([3]Feuil2!$A$2,4)&lt;&gt;0),DATE([3]Feuil2!$A$2,2,28),DATE([3]Feuil2!$A$2,2,29)),IF(YEAR([3]Feuil1!$C55)&lt;[3]Feuil2!$A$2,"",IF(MONTH([3]Feuil1!$C55)=2,[3]Feuil1!$C55,IF(AND(MONTH([3]Feuil1!$C55)&gt;2,MONTH([3]Feuil1!$K55)&lt;=2),IF((MOD([3]Feuil2!$A$2,4)&lt;&gt;0),DATE([3]Feuil2!$A$2,2,28),DATE([3]Feuil2!$A$2,2,29)),"") ))),"")</f>
        <v>40237</v>
      </c>
      <c r="P55" s="13">
        <f>IF(AND([3]Feuil1!$K55&lt;&gt;"",[3]Feuil1!$C55&lt;&gt;"",[3]Feuil1!$K55&lt;=[3]Feuil1!$C55,YEAR([3]Feuil1!$K55)&lt;=[3]Feuil2!$A$2,YEAR([3]Feuil1!$C55)&gt;=[3]Feuil2!$A$2),IF(YEAR([3]Feuil1!$C55)&gt;[3]Feuil2!$A$2,DATE([3]Feuil2!$A$2,3,31),IF(YEAR([3]Feuil1!$C55)&lt;[3]Feuil2!$A$2,"",IF(MONTH([3]Feuil1!$C55)=3,[3]Feuil1!$C55,IF(AND(MONTH([3]Feuil1!$C55)&gt;3,MONTH([3]Feuil1!$K55)&lt;=3),DATE([3]Feuil2!$A$2,3,31),"") ))),"")</f>
        <v>40262</v>
      </c>
      <c r="Q55" s="13" t="str">
        <f>IF(AND([3]Feuil1!$K55&lt;&gt;"",[3]Feuil1!$C55&lt;&gt;"",[3]Feuil1!$K55&lt;=[3]Feuil1!$C55,YEAR([3]Feuil1!$K55)&lt;=[3]Feuil2!$A$2,YEAR([3]Feuil1!$C55)&gt;=[3]Feuil2!$A$2),IF(YEAR([3]Feuil1!$C55)&gt;[3]Feuil2!$A$2,DATE([3]Feuil2!$A$2,4,30),IF(YEAR([3]Feuil1!$C55)&lt;[3]Feuil2!$A$2,"",IF(MONTH([3]Feuil1!$C55)=4,[3]Feuil1!$C55,IF(AND(MONTH([3]Feuil1!$C55)&gt;4,MONTH([3]Feuil1!$K55)&lt;=4),DATE([3]Feuil2!$A$2,4,30),"") ))),"")</f>
        <v/>
      </c>
      <c r="R55" s="13" t="str">
        <f>IF(AND([3]Feuil1!$K55&lt;&gt;"",[3]Feuil1!$C55&lt;&gt;"",[3]Feuil1!$K55&lt;=[3]Feuil1!$C55,YEAR([3]Feuil1!$K55)&lt;=[3]Feuil2!$A$2,YEAR([3]Feuil1!$C55)&gt;=[3]Feuil2!$A$2),IF(YEAR([3]Feuil1!$C55)&gt;[3]Feuil2!$A$2,DATE([3]Feuil2!$A$2,5,31),IF(YEAR([3]Feuil1!$C55)&lt;[3]Feuil2!$A$2,"",IF(MONTH([3]Feuil1!$C55)=5,[3]Feuil1!$C55,IF(AND(MONTH([3]Feuil1!$C55)&gt;5,MONTH([3]Feuil1!$K55)&lt;=5),DATE([3]Feuil2!$A$2,5,31),"") ))),"")</f>
        <v/>
      </c>
      <c r="S55" s="13" t="str">
        <f>IF(AND([3]Feuil1!$K55&lt;&gt;"",[3]Feuil1!$C55&lt;&gt;"",[3]Feuil1!$K55&lt;=[3]Feuil1!$C55,YEAR([3]Feuil1!$K55)&lt;=[3]Feuil2!$A$2,YEAR([3]Feuil1!$C55)&gt;=[3]Feuil2!$A$2),IF(YEAR([3]Feuil1!$C55)&gt;[3]Feuil2!$A$2,DATE([3]Feuil2!$A$2,6,30),IF(YEAR([3]Feuil1!$C55)&lt;[3]Feuil2!$A$2,"",IF(MONTH([3]Feuil1!$C55)=6,[3]Feuil1!$C55,IF(AND(MONTH([3]Feuil1!$C55)&gt;6,MONTH([3]Feuil1!$K55)&lt;=6),DATE([3]Feuil2!$A$2,6,30),"") ))),"")</f>
        <v/>
      </c>
      <c r="T55" s="13" t="str">
        <f>IF(AND([3]Feuil1!$K55&lt;&gt;"",[3]Feuil1!$C55&lt;&gt;"",[3]Feuil1!$K55&lt;=[3]Feuil1!$C55,YEAR([3]Feuil1!$K55)&lt;=[3]Feuil2!$A$2,YEAR([3]Feuil1!$C55)&gt;=[3]Feuil2!$A$2),IF(YEAR([3]Feuil1!$C55)&gt;[3]Feuil2!$A$2,DATE([3]Feuil2!$A$2,7,31),IF(YEAR([3]Feuil1!$C55)&lt;[3]Feuil2!$A$2,"",IF(MONTH([3]Feuil1!$C55)=7,[3]Feuil1!$C55,IF(AND(MONTH([3]Feuil1!$C55)&gt;7,MONTH([3]Feuil1!$K55)&lt;=7),DATE([3]Feuil2!$A$2,7,31),"") ))),"")</f>
        <v/>
      </c>
      <c r="U55" s="13" t="str">
        <f>IF(AND([3]Feuil1!$K55&lt;&gt;"",[3]Feuil1!$C55&lt;&gt;"",[3]Feuil1!$K55&lt;=[3]Feuil1!$C55,YEAR([3]Feuil1!$K55)&lt;=[3]Feuil2!$A$2,YEAR([3]Feuil1!$C55)&gt;=[3]Feuil2!$A$2),IF(YEAR([3]Feuil1!$C55)&gt;[3]Feuil2!$A$2,DATE([3]Feuil2!$A$2,8,31),IF(YEAR([3]Feuil1!$C55)&lt;[3]Feuil2!$A$2,"",IF(MONTH([3]Feuil1!$C55)=8,[3]Feuil1!$C55,IF(AND(MONTH([3]Feuil1!$C55)&gt;8,MONTH([3]Feuil1!$K55)&lt;=8),DATE([3]Feuil2!$A$2,8,31),"") ))),"")</f>
        <v/>
      </c>
      <c r="V55" s="13" t="str">
        <f>IF(AND([3]Feuil1!$K55&lt;&gt;"",[3]Feuil1!$C55&lt;&gt;"",[3]Feuil1!$K55&lt;=[3]Feuil1!$C55,YEAR([3]Feuil1!$K55)&lt;=[3]Feuil2!$A$2,YEAR([3]Feuil1!$C55)&gt;=[3]Feuil2!$A$2),IF(YEAR([3]Feuil1!$C55)&gt;[3]Feuil2!$A$2,DATE([3]Feuil2!$A$2,9,30),IF(YEAR([3]Feuil1!$C55)&lt;[3]Feuil2!$A$2,"",IF(MONTH([3]Feuil1!$C55)=9,[3]Feuil1!$C55,IF(AND(MONTH([3]Feuil1!$C55)&gt;9,MONTH([3]Feuil1!$K55)&lt;=9),DATE([3]Feuil2!$A$2,9,30),"") ))),"")</f>
        <v/>
      </c>
      <c r="W55" s="13" t="str">
        <f>IF(AND([3]Feuil1!$K55&lt;&gt;"",[3]Feuil1!$C55&lt;&gt;"",[3]Feuil1!$K55&lt;=[3]Feuil1!$C55,YEAR([3]Feuil1!$K55)&lt;=[3]Feuil2!$A$2,YEAR([3]Feuil1!$C55)&gt;=[3]Feuil2!$A$2),IF(YEAR([3]Feuil1!$C55)&gt;[3]Feuil2!$A$2,DATE([3]Feuil2!$A$2,10,31),IF(YEAR([3]Feuil1!$C55)&lt;[3]Feuil2!$A$2,"",IF(MONTH([3]Feuil1!$C55)=10,[3]Feuil1!$C55,IF(AND(MONTH([3]Feuil1!$C55)&gt;10,MONTH([3]Feuil1!$K55)&lt;=10),DATE([3]Feuil2!$A$2,10,31),"") ))),"")</f>
        <v/>
      </c>
      <c r="X55" s="13" t="str">
        <f>IF(AND([3]Feuil1!$K55&lt;&gt;"",[3]Feuil1!$C55&lt;&gt;"",[3]Feuil1!$K55&lt;=[3]Feuil1!$C55,YEAR([3]Feuil1!$K55)&lt;=[3]Feuil2!$A$2,YEAR([3]Feuil1!$C55)&gt;=[3]Feuil2!$A$2),IF(YEAR([3]Feuil1!$C55)&gt;[3]Feuil2!$A$2,DATE([3]Feuil2!$A$2,11,30),IF(YEAR([3]Feuil1!$C55)&lt;[3]Feuil2!$A$2,"",IF(MONTH([3]Feuil1!$C55)=11,[3]Feuil1!$C55,IF(AND(MONTH([3]Feuil1!$C55)&gt;11,MONTH([3]Feuil1!$K55)&lt;=11),DATE([3]Feuil2!$A$2,11,30),"") ))),"")</f>
        <v/>
      </c>
      <c r="Y55" s="14" t="str">
        <f>IF(AND([3]Feuil1!$K55&lt;&gt;"",[3]Feuil1!$C55&lt;&gt;"",[3]Feuil1!$K55&lt;=[3]Feuil1!$C55,YEAR([3]Feuil1!$K55)&lt;=[3]Feuil2!$A$2,YEAR([3]Feuil1!$C55)&gt;=[3]Feuil2!$A$2),IF(YEAR([3]Feuil1!$C55)&gt;[3]Feuil2!$A$2,DATE([3]Feuil2!$A$2,12,31),IF(YEAR([3]Feuil1!$C55)&lt;[3]Feuil2!$A$2,"",IF(MONTH([3]Feuil1!$C55)=12,[3]Feuil1!$C55,IF(AND(MONTH([3]Feuil1!$C55)&gt;12,MONTH([3]Feuil1!$K55)&lt;=12),DATE([3]Feuil2!$A$2,12,31),"") ))),"")</f>
        <v/>
      </c>
    </row>
    <row r="56" spans="1:25" ht="15" x14ac:dyDescent="0.2">
      <c r="A56" s="11" t="str">
        <f>[3]Feuil1!E56</f>
        <v>Design</v>
      </c>
      <c r="B56" s="12">
        <f>IF(AND([3]Feuil1!$K56&lt;&gt;"",[3]Feuil1!$C56&lt;&gt;"",[3]Feuil1!$K56&lt;=[3]Feuil1!$C56,YEAR([3]Feuil1!$K56)&lt;=[3]Feuil2!$A$2,YEAR([3]Feuil1!$C56)&gt;=[3]Feuil2!$A$2),IF(YEAR([3]Feuil1!$K56)&lt;[3]Feuil2!$A$2,DATE([3]Feuil2!$A$2,1,1),IF(YEAR([3]Feuil1!$K56)&gt;[3]Feuil2!$A$2,"",IF(MONTH([3]Feuil1!$K56)=1,[3]Feuil1!$K56,IF(OR(AND(
      MONTH([3]Feuil1!$K56)&lt;1,
      MONTH([3]Feuil1!$C56)&gt;=1
     ),YEAR([3]Feuil1!$C56)&gt;[3]Feuil2!$A$2),DATE([3]Feuil2!$A$2,1,1),"") ))),"")</f>
        <v>40183</v>
      </c>
      <c r="C56" s="13">
        <f>IF(AND([3]Feuil1!$K56&lt;&gt;"",[3]Feuil1!$C56&lt;&gt;"",[3]Feuil1!$K56&lt;=[3]Feuil1!$C56,YEAR([3]Feuil1!$K56)&lt;=[3]Feuil2!$A$2,YEAR([3]Feuil1!$C56)&gt;=[3]Feuil2!$A$2),IF(YEAR([3]Feuil1!$K56)&lt;[3]Feuil2!$A$2,DATE([3]Feuil2!$A$2,2,1),IF(YEAR([3]Feuil1!$K56)&gt;[3]Feuil2!$A$2,"",IF(MONTH([3]Feuil1!$K56)=2,[3]Feuil1!$K56,IF(OR(AND(MONTH([3]Feuil1!$K56)&lt;2,MONTH([3]Feuil1!$C56)&gt;=2),YEAR([3]Feuil1!$C56)&gt;[3]Feuil2!$A$2),DATE([3]Feuil2!$A$2,2,1),"") ))),"")</f>
        <v>40210</v>
      </c>
      <c r="D56" s="13" t="str">
        <f>IF(AND([3]Feuil1!$K56&lt;&gt;"",[3]Feuil1!$C56&lt;&gt;"",[3]Feuil1!$K56&lt;=[3]Feuil1!$C56,YEAR([3]Feuil1!$K56)&lt;=[3]Feuil2!$A$2,YEAR([3]Feuil1!$C56)&gt;=[3]Feuil2!$A$2),IF(YEAR([3]Feuil1!$K56)&lt;[3]Feuil2!$A$2,DATE([3]Feuil2!$A$2,3,1),IF(YEAR([3]Feuil1!$K56)&gt;[3]Feuil2!$A$2,"",IF(MONTH([3]Feuil1!$K56)=3,[3]Feuil1!$K56,IF(OR(AND(MONTH([3]Feuil1!$K56)&lt;3,MONTH([3]Feuil1!$C56)&gt;=3),YEAR([3]Feuil1!$C56)&gt;[3]Feuil2!$A$2),DATE([3]Feuil2!$A$2,3,1),"") ))),"")</f>
        <v/>
      </c>
      <c r="E56" s="13" t="str">
        <f>IF(AND([3]Feuil1!$K56&lt;&gt;"",[3]Feuil1!$C56&lt;&gt;"",[3]Feuil1!$K56&lt;=[3]Feuil1!$C56,YEAR([3]Feuil1!$K56)&lt;=[3]Feuil2!$A$2,YEAR([3]Feuil1!$C56)&gt;=[3]Feuil2!$A$2),IF(YEAR([3]Feuil1!$K56)&lt;[3]Feuil2!$A$2,DATE([3]Feuil2!$A$2,4,1),IF(YEAR([3]Feuil1!$K56)&gt;[3]Feuil2!$A$2,"",IF(MONTH([3]Feuil1!$K56)=4,[3]Feuil1!$K56,IF(OR(AND(MONTH([3]Feuil1!$K56)&lt;4,MONTH([3]Feuil1!$C56)&gt;=4),YEAR([3]Feuil1!$C56)&gt;[3]Feuil2!$A$2),DATE([3]Feuil2!$A$2,4,1),"") ))),"")</f>
        <v/>
      </c>
      <c r="F56" s="13" t="str">
        <f>IF(AND([3]Feuil1!$K56&lt;&gt;"",[3]Feuil1!$C56&lt;&gt;"",[3]Feuil1!$K56&lt;=[3]Feuil1!$C56,YEAR([3]Feuil1!$K56)&lt;=[3]Feuil2!$A$2,YEAR([3]Feuil1!$C56)&gt;=[3]Feuil2!$A$2),IF(YEAR([3]Feuil1!$K56)&lt;[3]Feuil2!$A$2,DATE([3]Feuil2!$A$2,5,1),IF(YEAR([3]Feuil1!$K56)&gt;[3]Feuil2!$A$2,"",IF(MONTH([3]Feuil1!$K56)=5,[3]Feuil1!$K56,IF(OR(AND(MONTH([3]Feuil1!$K56)&lt;5,MONTH([3]Feuil1!$C56)&gt;=5),YEAR([3]Feuil1!$C56)&gt;[3]Feuil2!$A$2),DATE([3]Feuil2!$A$2,5,1),"") ))),"")</f>
        <v/>
      </c>
      <c r="G56" s="13" t="str">
        <f>IF(AND([3]Feuil1!$K56&lt;&gt;"",[3]Feuil1!$C56&lt;&gt;"",[3]Feuil1!$K56&lt;=[3]Feuil1!$C56,YEAR([3]Feuil1!$K56)&lt;=[3]Feuil2!$A$2,YEAR([3]Feuil1!$C56)&gt;=[3]Feuil2!$A$2),IF(YEAR([3]Feuil1!$K56)&lt;[3]Feuil2!$A$2,DATE([3]Feuil2!$A$2,6,1),IF(YEAR([3]Feuil1!$K56)&gt;[3]Feuil2!$A$2,"",IF(MONTH([3]Feuil1!$K56)=6,[3]Feuil1!$K56,IF(OR(AND(MONTH([3]Feuil1!$K56)&lt;6,MONTH([3]Feuil1!$C56)&gt;=6),YEAR([3]Feuil1!$C56)&gt;[3]Feuil2!$A$2),DATE([3]Feuil2!$A$2,6,1),"") ))),"")</f>
        <v/>
      </c>
      <c r="H56" s="13" t="str">
        <f>IF(AND([3]Feuil1!$K56&lt;&gt;"",[3]Feuil1!$C56&lt;&gt;"",[3]Feuil1!$K56&lt;=[3]Feuil1!$C56,YEAR([3]Feuil1!$K56)&lt;=[3]Feuil2!$A$2,YEAR([3]Feuil1!$C56)&gt;=[3]Feuil2!$A$2),IF(YEAR([3]Feuil1!$K56)&lt;[3]Feuil2!$A$2,DATE([3]Feuil2!$A$2,7,1),IF(YEAR([3]Feuil1!$K56)&gt;[3]Feuil2!$A$2,"",IF(MONTH([3]Feuil1!$K56)=7,[3]Feuil1!$K56,IF(OR(AND(MONTH([3]Feuil1!$K56)&lt;7,MONTH([3]Feuil1!$C56)&gt;=7),YEAR([3]Feuil1!$C56)&gt;[3]Feuil2!$A$2),DATE([3]Feuil2!$A$2,7,1),"") ))),"")</f>
        <v/>
      </c>
      <c r="I56" s="13" t="str">
        <f>IF(AND([3]Feuil1!$K56&lt;&gt;"",[3]Feuil1!$C56&lt;&gt;"",[3]Feuil1!$K56&lt;=[3]Feuil1!$C56,YEAR([3]Feuil1!$K56)&lt;=[3]Feuil2!$A$2,YEAR([3]Feuil1!$C56)&gt;=[3]Feuil2!$A$2),IF(YEAR([3]Feuil1!$K56)&lt;[3]Feuil2!$A$2,DATE([3]Feuil2!$A$2,8,1),IF(YEAR([3]Feuil1!$K56)&gt;[3]Feuil2!$A$2,"",IF(MONTH([3]Feuil1!$K56)=8,[3]Feuil1!$K56,IF(OR(AND(MONTH([3]Feuil1!$K56)&lt;8,MONTH([3]Feuil1!$C56)&gt;=8),YEAR([3]Feuil1!$C56)&gt;[3]Feuil2!$A$2),DATE([3]Feuil2!$A$2,8,1),"") ))),"")</f>
        <v/>
      </c>
      <c r="J56" s="13" t="str">
        <f>IF(AND([3]Feuil1!$K56&lt;&gt;"",[3]Feuil1!$C56&lt;&gt;"",[3]Feuil1!$K56&lt;=[3]Feuil1!$C56,YEAR([3]Feuil1!$K56)&lt;=[3]Feuil2!$A$2,YEAR([3]Feuil1!$C56)&gt;=[3]Feuil2!$A$2),IF(YEAR([3]Feuil1!$K56)&lt;[3]Feuil2!$A$2,DATE([3]Feuil2!$A$2,9,1),IF(YEAR([3]Feuil1!$K56)&gt;[3]Feuil2!$A$2,"",IF(MONTH([3]Feuil1!$K56)=9,[3]Feuil1!$K56,IF(OR(AND(MONTH([3]Feuil1!$K56)&lt;9,MONTH([3]Feuil1!$C56)&gt;=9),YEAR([3]Feuil1!$C56)&gt;[3]Feuil2!$A$2),DATE([3]Feuil2!$A$2,9,1),"") ))),"")</f>
        <v/>
      </c>
      <c r="K56" s="13" t="str">
        <f>IF(AND([3]Feuil1!$K56&lt;&gt;"",[3]Feuil1!$C56&lt;&gt;"",[3]Feuil1!$K56&lt;=[3]Feuil1!$C56,YEAR([3]Feuil1!$K56)&lt;=[3]Feuil2!$A$2,YEAR([3]Feuil1!$C56)&gt;=[3]Feuil2!$A$2),IF(YEAR([3]Feuil1!$K56)&lt;[3]Feuil2!$A$2,DATE([3]Feuil2!$A$2,10,1),IF(YEAR([3]Feuil1!$K56)&gt;[3]Feuil2!$A$2,"",IF(MONTH([3]Feuil1!$K56)=10,[3]Feuil1!$K56,IF(OR(AND(MONTH([3]Feuil1!$K56)&lt;10,MONTH([3]Feuil1!$C56)&gt;=10),YEAR([3]Feuil1!$C56)&gt;[3]Feuil2!$A$2),DATE([3]Feuil2!$A$2,10,1),"") ))),"")</f>
        <v/>
      </c>
      <c r="L56" s="13" t="str">
        <f>IF(AND([3]Feuil1!$K56&lt;&gt;"",[3]Feuil1!$C56&lt;&gt;"",[3]Feuil1!$K56&lt;=[3]Feuil1!$C56,YEAR([3]Feuil1!$K56)&lt;=[3]Feuil2!$A$2,YEAR([3]Feuil1!$C56)&gt;=[3]Feuil2!$A$2),IF(YEAR([3]Feuil1!$K56)&lt;[3]Feuil2!$A$2,DATE([3]Feuil2!$A$2,11,1),IF(YEAR([3]Feuil1!$K56)&gt;[3]Feuil2!$A$2,"",IF(MONTH([3]Feuil1!$K56)=11,[3]Feuil1!$K56,IF(OR(AND(MONTH([3]Feuil1!$K56)&lt;11,MONTH([3]Feuil1!$C56)&gt;=11),YEAR([3]Feuil1!$C56)&gt;[3]Feuil2!$A$2),DATE([3]Feuil2!$A$2,11,1),"") ))),"")</f>
        <v/>
      </c>
      <c r="M56" s="14" t="str">
        <f>IF(AND([3]Feuil1!$K56&lt;&gt;"",[3]Feuil1!$C56&lt;&gt;"",[3]Feuil1!$K56&lt;=[3]Feuil1!$C56,YEAR([3]Feuil1!$K56)&lt;=[3]Feuil2!$A$2,YEAR([3]Feuil1!$C56)&gt;=[3]Feuil2!$A$2),IF(YEAR([3]Feuil1!$K56)&lt;[3]Feuil2!$A$2,DATE([3]Feuil2!$A$2,12,1),IF(YEAR([3]Feuil1!$K56)&gt;[3]Feuil2!$A$2,"",IF(MONTH([3]Feuil1!$K56)=12,[3]Feuil1!$K56,IF(OR(AND(MONTH([3]Feuil1!$K56)&lt;12,MONTH([3]Feuil1!$C56)&gt;=12),YEAR([3]Feuil1!$C56)&gt;[3]Feuil2!$A$2),DATE([3]Feuil2!$A$2,12,1),"") ))),"")</f>
        <v/>
      </c>
      <c r="N56" s="12">
        <f>IF(AND([3]Feuil1!$K56&lt;&gt;"",[3]Feuil1!$C56&lt;&gt;"",[3]Feuil1!$K56&lt;=[3]Feuil1!$C56,YEAR([3]Feuil1!$K56)&lt;=[3]Feuil2!$A$2,YEAR([3]Feuil1!$C56)&gt;=[3]Feuil2!$A$2),IF(YEAR([3]Feuil1!$C56)&gt;[3]Feuil2!$A$2,DATE([3]Feuil2!$A$2,1,31),IF(YEAR([3]Feuil1!$C56)&lt;[3]Feuil2!$A$2,"",IF(MONTH([3]Feuil1!$C56)=1,[3]Feuil1!$C56,IF(AND(MONTH([3]Feuil1!$C56)&gt;1,MONTH([3]Feuil1!$K56)&lt;=1),DATE([3]Feuil2!$A$2,1,31),"") ))),"")</f>
        <v>40209</v>
      </c>
      <c r="O56" s="13">
        <f>IF(AND([3]Feuil1!$K56&lt;&gt;"",[3]Feuil1!$C56&lt;&gt;"",[3]Feuil1!$K56&lt;=[3]Feuil1!$C56,YEAR([3]Feuil1!$K56)&lt;=[3]Feuil2!$A$2,YEAR([3]Feuil1!$C56)&gt;=[3]Feuil2!$A$2),IF(YEAR([3]Feuil1!$C56)&gt;[3]Feuil2!$A$2,IF((MOD([3]Feuil2!$A$2,4)&lt;&gt;0),DATE([3]Feuil2!$A$2,2,28),DATE([3]Feuil2!$A$2,2,29)),IF(YEAR([3]Feuil1!$C56)&lt;[3]Feuil2!$A$2,"",IF(MONTH([3]Feuil1!$C56)=2,[3]Feuil1!$C56,IF(AND(MONTH([3]Feuil1!$C56)&gt;2,MONTH([3]Feuil1!$K56)&lt;=2),IF((MOD([3]Feuil2!$A$2,4)&lt;&gt;0),DATE([3]Feuil2!$A$2,2,28),DATE([3]Feuil2!$A$2,2,29)),"") ))),"")</f>
        <v>40229</v>
      </c>
      <c r="P56" s="13" t="str">
        <f>IF(AND([3]Feuil1!$K56&lt;&gt;"",[3]Feuil1!$C56&lt;&gt;"",[3]Feuil1!$K56&lt;=[3]Feuil1!$C56,YEAR([3]Feuil1!$K56)&lt;=[3]Feuil2!$A$2,YEAR([3]Feuil1!$C56)&gt;=[3]Feuil2!$A$2),IF(YEAR([3]Feuil1!$C56)&gt;[3]Feuil2!$A$2,DATE([3]Feuil2!$A$2,3,31),IF(YEAR([3]Feuil1!$C56)&lt;[3]Feuil2!$A$2,"",IF(MONTH([3]Feuil1!$C56)=3,[3]Feuil1!$C56,IF(AND(MONTH([3]Feuil1!$C56)&gt;3,MONTH([3]Feuil1!$K56)&lt;=3),DATE([3]Feuil2!$A$2,3,31),"") ))),"")</f>
        <v/>
      </c>
      <c r="Q56" s="13" t="str">
        <f>IF(AND([3]Feuil1!$K56&lt;&gt;"",[3]Feuil1!$C56&lt;&gt;"",[3]Feuil1!$K56&lt;=[3]Feuil1!$C56,YEAR([3]Feuil1!$K56)&lt;=[3]Feuil2!$A$2,YEAR([3]Feuil1!$C56)&gt;=[3]Feuil2!$A$2),IF(YEAR([3]Feuil1!$C56)&gt;[3]Feuil2!$A$2,DATE([3]Feuil2!$A$2,4,30),IF(YEAR([3]Feuil1!$C56)&lt;[3]Feuil2!$A$2,"",IF(MONTH([3]Feuil1!$C56)=4,[3]Feuil1!$C56,IF(AND(MONTH([3]Feuil1!$C56)&gt;4,MONTH([3]Feuil1!$K56)&lt;=4),DATE([3]Feuil2!$A$2,4,30),"") ))),"")</f>
        <v/>
      </c>
      <c r="R56" s="13" t="str">
        <f>IF(AND([3]Feuil1!$K56&lt;&gt;"",[3]Feuil1!$C56&lt;&gt;"",[3]Feuil1!$K56&lt;=[3]Feuil1!$C56,YEAR([3]Feuil1!$K56)&lt;=[3]Feuil2!$A$2,YEAR([3]Feuil1!$C56)&gt;=[3]Feuil2!$A$2),IF(YEAR([3]Feuil1!$C56)&gt;[3]Feuil2!$A$2,DATE([3]Feuil2!$A$2,5,31),IF(YEAR([3]Feuil1!$C56)&lt;[3]Feuil2!$A$2,"",IF(MONTH([3]Feuil1!$C56)=5,[3]Feuil1!$C56,IF(AND(MONTH([3]Feuil1!$C56)&gt;5,MONTH([3]Feuil1!$K56)&lt;=5),DATE([3]Feuil2!$A$2,5,31),"") ))),"")</f>
        <v/>
      </c>
      <c r="S56" s="13" t="str">
        <f>IF(AND([3]Feuil1!$K56&lt;&gt;"",[3]Feuil1!$C56&lt;&gt;"",[3]Feuil1!$K56&lt;=[3]Feuil1!$C56,YEAR([3]Feuil1!$K56)&lt;=[3]Feuil2!$A$2,YEAR([3]Feuil1!$C56)&gt;=[3]Feuil2!$A$2),IF(YEAR([3]Feuil1!$C56)&gt;[3]Feuil2!$A$2,DATE([3]Feuil2!$A$2,6,30),IF(YEAR([3]Feuil1!$C56)&lt;[3]Feuil2!$A$2,"",IF(MONTH([3]Feuil1!$C56)=6,[3]Feuil1!$C56,IF(AND(MONTH([3]Feuil1!$C56)&gt;6,MONTH([3]Feuil1!$K56)&lt;=6),DATE([3]Feuil2!$A$2,6,30),"") ))),"")</f>
        <v/>
      </c>
      <c r="T56" s="13" t="str">
        <f>IF(AND([3]Feuil1!$K56&lt;&gt;"",[3]Feuil1!$C56&lt;&gt;"",[3]Feuil1!$K56&lt;=[3]Feuil1!$C56,YEAR([3]Feuil1!$K56)&lt;=[3]Feuil2!$A$2,YEAR([3]Feuil1!$C56)&gt;=[3]Feuil2!$A$2),IF(YEAR([3]Feuil1!$C56)&gt;[3]Feuil2!$A$2,DATE([3]Feuil2!$A$2,7,31),IF(YEAR([3]Feuil1!$C56)&lt;[3]Feuil2!$A$2,"",IF(MONTH([3]Feuil1!$C56)=7,[3]Feuil1!$C56,IF(AND(MONTH([3]Feuil1!$C56)&gt;7,MONTH([3]Feuil1!$K56)&lt;=7),DATE([3]Feuil2!$A$2,7,31),"") ))),"")</f>
        <v/>
      </c>
      <c r="U56" s="13" t="str">
        <f>IF(AND([3]Feuil1!$K56&lt;&gt;"",[3]Feuil1!$C56&lt;&gt;"",[3]Feuil1!$K56&lt;=[3]Feuil1!$C56,YEAR([3]Feuil1!$K56)&lt;=[3]Feuil2!$A$2,YEAR([3]Feuil1!$C56)&gt;=[3]Feuil2!$A$2),IF(YEAR([3]Feuil1!$C56)&gt;[3]Feuil2!$A$2,DATE([3]Feuil2!$A$2,8,31),IF(YEAR([3]Feuil1!$C56)&lt;[3]Feuil2!$A$2,"",IF(MONTH([3]Feuil1!$C56)=8,[3]Feuil1!$C56,IF(AND(MONTH([3]Feuil1!$C56)&gt;8,MONTH([3]Feuil1!$K56)&lt;=8),DATE([3]Feuil2!$A$2,8,31),"") ))),"")</f>
        <v/>
      </c>
      <c r="V56" s="13" t="str">
        <f>IF(AND([3]Feuil1!$K56&lt;&gt;"",[3]Feuil1!$C56&lt;&gt;"",[3]Feuil1!$K56&lt;=[3]Feuil1!$C56,YEAR([3]Feuil1!$K56)&lt;=[3]Feuil2!$A$2,YEAR([3]Feuil1!$C56)&gt;=[3]Feuil2!$A$2),IF(YEAR([3]Feuil1!$C56)&gt;[3]Feuil2!$A$2,DATE([3]Feuil2!$A$2,9,30),IF(YEAR([3]Feuil1!$C56)&lt;[3]Feuil2!$A$2,"",IF(MONTH([3]Feuil1!$C56)=9,[3]Feuil1!$C56,IF(AND(MONTH([3]Feuil1!$C56)&gt;9,MONTH([3]Feuil1!$K56)&lt;=9),DATE([3]Feuil2!$A$2,9,30),"") ))),"")</f>
        <v/>
      </c>
      <c r="W56" s="13" t="str">
        <f>IF(AND([3]Feuil1!$K56&lt;&gt;"",[3]Feuil1!$C56&lt;&gt;"",[3]Feuil1!$K56&lt;=[3]Feuil1!$C56,YEAR([3]Feuil1!$K56)&lt;=[3]Feuil2!$A$2,YEAR([3]Feuil1!$C56)&gt;=[3]Feuil2!$A$2),IF(YEAR([3]Feuil1!$C56)&gt;[3]Feuil2!$A$2,DATE([3]Feuil2!$A$2,10,31),IF(YEAR([3]Feuil1!$C56)&lt;[3]Feuil2!$A$2,"",IF(MONTH([3]Feuil1!$C56)=10,[3]Feuil1!$C56,IF(AND(MONTH([3]Feuil1!$C56)&gt;10,MONTH([3]Feuil1!$K56)&lt;=10),DATE([3]Feuil2!$A$2,10,31),"") ))),"")</f>
        <v/>
      </c>
      <c r="X56" s="13" t="str">
        <f>IF(AND([3]Feuil1!$K56&lt;&gt;"",[3]Feuil1!$C56&lt;&gt;"",[3]Feuil1!$K56&lt;=[3]Feuil1!$C56,YEAR([3]Feuil1!$K56)&lt;=[3]Feuil2!$A$2,YEAR([3]Feuil1!$C56)&gt;=[3]Feuil2!$A$2),IF(YEAR([3]Feuil1!$C56)&gt;[3]Feuil2!$A$2,DATE([3]Feuil2!$A$2,11,30),IF(YEAR([3]Feuil1!$C56)&lt;[3]Feuil2!$A$2,"",IF(MONTH([3]Feuil1!$C56)=11,[3]Feuil1!$C56,IF(AND(MONTH([3]Feuil1!$C56)&gt;11,MONTH([3]Feuil1!$K56)&lt;=11),DATE([3]Feuil2!$A$2,11,30),"") ))),"")</f>
        <v/>
      </c>
      <c r="Y56" s="14" t="str">
        <f>IF(AND([3]Feuil1!$K56&lt;&gt;"",[3]Feuil1!$C56&lt;&gt;"",[3]Feuil1!$K56&lt;=[3]Feuil1!$C56,YEAR([3]Feuil1!$K56)&lt;=[3]Feuil2!$A$2,YEAR([3]Feuil1!$C56)&gt;=[3]Feuil2!$A$2),IF(YEAR([3]Feuil1!$C56)&gt;[3]Feuil2!$A$2,DATE([3]Feuil2!$A$2,12,31),IF(YEAR([3]Feuil1!$C56)&lt;[3]Feuil2!$A$2,"",IF(MONTH([3]Feuil1!$C56)=12,[3]Feuil1!$C56,IF(AND(MONTH([3]Feuil1!$C56)&gt;12,MONTH([3]Feuil1!$K56)&lt;=12),DATE([3]Feuil2!$A$2,12,31),"") ))),"")</f>
        <v/>
      </c>
    </row>
    <row r="57" spans="1:25" ht="15" x14ac:dyDescent="0.2">
      <c r="A57" s="11" t="str">
        <f>[3]Feuil1!E57</f>
        <v>Stress</v>
      </c>
      <c r="B57" s="12" t="str">
        <f>IF(AND([3]Feuil1!$K57&lt;&gt;"",[3]Feuil1!$C57&lt;&gt;"",[3]Feuil1!$K57&lt;=[3]Feuil1!$C57,YEAR([3]Feuil1!$K57)&lt;=[3]Feuil2!$A$2,YEAR([3]Feuil1!$C57)&gt;=[3]Feuil2!$A$2),IF(YEAR([3]Feuil1!$K57)&lt;[3]Feuil2!$A$2,DATE([3]Feuil2!$A$2,1,1),IF(YEAR([3]Feuil1!$K57)&gt;[3]Feuil2!$A$2,"",IF(MONTH([3]Feuil1!$K57)=1,[3]Feuil1!$K57,IF(OR(AND(
      MONTH([3]Feuil1!$K57)&lt;1,
      MONTH([3]Feuil1!$C57)&gt;=1
     ),YEAR([3]Feuil1!$C57)&gt;[3]Feuil2!$A$2),DATE([3]Feuil2!$A$2,1,1),"") ))),"")</f>
        <v/>
      </c>
      <c r="C57" s="13" t="str">
        <f>IF(AND([3]Feuil1!$K57&lt;&gt;"",[3]Feuil1!$C57&lt;&gt;"",[3]Feuil1!$K57&lt;=[3]Feuil1!$C57,YEAR([3]Feuil1!$K57)&lt;=[3]Feuil2!$A$2,YEAR([3]Feuil1!$C57)&gt;=[3]Feuil2!$A$2),IF(YEAR([3]Feuil1!$K57)&lt;[3]Feuil2!$A$2,DATE([3]Feuil2!$A$2,2,1),IF(YEAR([3]Feuil1!$K57)&gt;[3]Feuil2!$A$2,"",IF(MONTH([3]Feuil1!$K57)=2,[3]Feuil1!$K57,IF(OR(AND(MONTH([3]Feuil1!$K57)&lt;2,MONTH([3]Feuil1!$C57)&gt;=2),YEAR([3]Feuil1!$C57)&gt;[3]Feuil2!$A$2),DATE([3]Feuil2!$A$2,2,1),"") ))),"")</f>
        <v/>
      </c>
      <c r="D57" s="13" t="str">
        <f>IF(AND([3]Feuil1!$K57&lt;&gt;"",[3]Feuil1!$C57&lt;&gt;"",[3]Feuil1!$K57&lt;=[3]Feuil1!$C57,YEAR([3]Feuil1!$K57)&lt;=[3]Feuil2!$A$2,YEAR([3]Feuil1!$C57)&gt;=[3]Feuil2!$A$2),IF(YEAR([3]Feuil1!$K57)&lt;[3]Feuil2!$A$2,DATE([3]Feuil2!$A$2,3,1),IF(YEAR([3]Feuil1!$K57)&gt;[3]Feuil2!$A$2,"",IF(MONTH([3]Feuil1!$K57)=3,[3]Feuil1!$K57,IF(OR(AND(MONTH([3]Feuil1!$K57)&lt;3,MONTH([3]Feuil1!$C57)&gt;=3),YEAR([3]Feuil1!$C57)&gt;[3]Feuil2!$A$2),DATE([3]Feuil2!$A$2,3,1),"") ))),"")</f>
        <v/>
      </c>
      <c r="E57" s="13" t="str">
        <f>IF(AND([3]Feuil1!$K57&lt;&gt;"",[3]Feuil1!$C57&lt;&gt;"",[3]Feuil1!$K57&lt;=[3]Feuil1!$C57,YEAR([3]Feuil1!$K57)&lt;=[3]Feuil2!$A$2,YEAR([3]Feuil1!$C57)&gt;=[3]Feuil2!$A$2),IF(YEAR([3]Feuil1!$K57)&lt;[3]Feuil2!$A$2,DATE([3]Feuil2!$A$2,4,1),IF(YEAR([3]Feuil1!$K57)&gt;[3]Feuil2!$A$2,"",IF(MONTH([3]Feuil1!$K57)=4,[3]Feuil1!$K57,IF(OR(AND(MONTH([3]Feuil1!$K57)&lt;4,MONTH([3]Feuil1!$C57)&gt;=4),YEAR([3]Feuil1!$C57)&gt;[3]Feuil2!$A$2),DATE([3]Feuil2!$A$2,4,1),"") ))),"")</f>
        <v/>
      </c>
      <c r="F57" s="13" t="str">
        <f>IF(AND([3]Feuil1!$K57&lt;&gt;"",[3]Feuil1!$C57&lt;&gt;"",[3]Feuil1!$K57&lt;=[3]Feuil1!$C57,YEAR([3]Feuil1!$K57)&lt;=[3]Feuil2!$A$2,YEAR([3]Feuil1!$C57)&gt;=[3]Feuil2!$A$2),IF(YEAR([3]Feuil1!$K57)&lt;[3]Feuil2!$A$2,DATE([3]Feuil2!$A$2,5,1),IF(YEAR([3]Feuil1!$K57)&gt;[3]Feuil2!$A$2,"",IF(MONTH([3]Feuil1!$K57)=5,[3]Feuil1!$K57,IF(OR(AND(MONTH([3]Feuil1!$K57)&lt;5,MONTH([3]Feuil1!$C57)&gt;=5),YEAR([3]Feuil1!$C57)&gt;[3]Feuil2!$A$2),DATE([3]Feuil2!$A$2,5,1),"") ))),"")</f>
        <v/>
      </c>
      <c r="G57" s="13" t="str">
        <f>IF(AND([3]Feuil1!$K57&lt;&gt;"",[3]Feuil1!$C57&lt;&gt;"",[3]Feuil1!$K57&lt;=[3]Feuil1!$C57,YEAR([3]Feuil1!$K57)&lt;=[3]Feuil2!$A$2,YEAR([3]Feuil1!$C57)&gt;=[3]Feuil2!$A$2),IF(YEAR([3]Feuil1!$K57)&lt;[3]Feuil2!$A$2,DATE([3]Feuil2!$A$2,6,1),IF(YEAR([3]Feuil1!$K57)&gt;[3]Feuil2!$A$2,"",IF(MONTH([3]Feuil1!$K57)=6,[3]Feuil1!$K57,IF(OR(AND(MONTH([3]Feuil1!$K57)&lt;6,MONTH([3]Feuil1!$C57)&gt;=6),YEAR([3]Feuil1!$C57)&gt;[3]Feuil2!$A$2),DATE([3]Feuil2!$A$2,6,1),"") ))),"")</f>
        <v/>
      </c>
      <c r="H57" s="13" t="str">
        <f>IF(AND([3]Feuil1!$K57&lt;&gt;"",[3]Feuil1!$C57&lt;&gt;"",[3]Feuil1!$K57&lt;=[3]Feuil1!$C57,YEAR([3]Feuil1!$K57)&lt;=[3]Feuil2!$A$2,YEAR([3]Feuil1!$C57)&gt;=[3]Feuil2!$A$2),IF(YEAR([3]Feuil1!$K57)&lt;[3]Feuil2!$A$2,DATE([3]Feuil2!$A$2,7,1),IF(YEAR([3]Feuil1!$K57)&gt;[3]Feuil2!$A$2,"",IF(MONTH([3]Feuil1!$K57)=7,[3]Feuil1!$K57,IF(OR(AND(MONTH([3]Feuil1!$K57)&lt;7,MONTH([3]Feuil1!$C57)&gt;=7),YEAR([3]Feuil1!$C57)&gt;[3]Feuil2!$A$2),DATE([3]Feuil2!$A$2,7,1),"") ))),"")</f>
        <v/>
      </c>
      <c r="I57" s="13" t="str">
        <f>IF(AND([3]Feuil1!$K57&lt;&gt;"",[3]Feuil1!$C57&lt;&gt;"",[3]Feuil1!$K57&lt;=[3]Feuil1!$C57,YEAR([3]Feuil1!$K57)&lt;=[3]Feuil2!$A$2,YEAR([3]Feuil1!$C57)&gt;=[3]Feuil2!$A$2),IF(YEAR([3]Feuil1!$K57)&lt;[3]Feuil2!$A$2,DATE([3]Feuil2!$A$2,8,1),IF(YEAR([3]Feuil1!$K57)&gt;[3]Feuil2!$A$2,"",IF(MONTH([3]Feuil1!$K57)=8,[3]Feuil1!$K57,IF(OR(AND(MONTH([3]Feuil1!$K57)&lt;8,MONTH([3]Feuil1!$C57)&gt;=8),YEAR([3]Feuil1!$C57)&gt;[3]Feuil2!$A$2),DATE([3]Feuil2!$A$2,8,1),"") ))),"")</f>
        <v/>
      </c>
      <c r="J57" s="13" t="str">
        <f>IF(AND([3]Feuil1!$K57&lt;&gt;"",[3]Feuil1!$C57&lt;&gt;"",[3]Feuil1!$K57&lt;=[3]Feuil1!$C57,YEAR([3]Feuil1!$K57)&lt;=[3]Feuil2!$A$2,YEAR([3]Feuil1!$C57)&gt;=[3]Feuil2!$A$2),IF(YEAR([3]Feuil1!$K57)&lt;[3]Feuil2!$A$2,DATE([3]Feuil2!$A$2,9,1),IF(YEAR([3]Feuil1!$K57)&gt;[3]Feuil2!$A$2,"",IF(MONTH([3]Feuil1!$K57)=9,[3]Feuil1!$K57,IF(OR(AND(MONTH([3]Feuil1!$K57)&lt;9,MONTH([3]Feuil1!$C57)&gt;=9),YEAR([3]Feuil1!$C57)&gt;[3]Feuil2!$A$2),DATE([3]Feuil2!$A$2,9,1),"") ))),"")</f>
        <v/>
      </c>
      <c r="K57" s="13" t="str">
        <f>IF(AND([3]Feuil1!$K57&lt;&gt;"",[3]Feuil1!$C57&lt;&gt;"",[3]Feuil1!$K57&lt;=[3]Feuil1!$C57,YEAR([3]Feuil1!$K57)&lt;=[3]Feuil2!$A$2,YEAR([3]Feuil1!$C57)&gt;=[3]Feuil2!$A$2),IF(YEAR([3]Feuil1!$K57)&lt;[3]Feuil2!$A$2,DATE([3]Feuil2!$A$2,10,1),IF(YEAR([3]Feuil1!$K57)&gt;[3]Feuil2!$A$2,"",IF(MONTH([3]Feuil1!$K57)=10,[3]Feuil1!$K57,IF(OR(AND(MONTH([3]Feuil1!$K57)&lt;10,MONTH([3]Feuil1!$C57)&gt;=10),YEAR([3]Feuil1!$C57)&gt;[3]Feuil2!$A$2),DATE([3]Feuil2!$A$2,10,1),"") ))),"")</f>
        <v/>
      </c>
      <c r="L57" s="13" t="str">
        <f>IF(AND([3]Feuil1!$K57&lt;&gt;"",[3]Feuil1!$C57&lt;&gt;"",[3]Feuil1!$K57&lt;=[3]Feuil1!$C57,YEAR([3]Feuil1!$K57)&lt;=[3]Feuil2!$A$2,YEAR([3]Feuil1!$C57)&gt;=[3]Feuil2!$A$2),IF(YEAR([3]Feuil1!$K57)&lt;[3]Feuil2!$A$2,DATE([3]Feuil2!$A$2,11,1),IF(YEAR([3]Feuil1!$K57)&gt;[3]Feuil2!$A$2,"",IF(MONTH([3]Feuil1!$K57)=11,[3]Feuil1!$K57,IF(OR(AND(MONTH([3]Feuil1!$K57)&lt;11,MONTH([3]Feuil1!$C57)&gt;=11),YEAR([3]Feuil1!$C57)&gt;[3]Feuil2!$A$2),DATE([3]Feuil2!$A$2,11,1),"") ))),"")</f>
        <v/>
      </c>
      <c r="M57" s="14" t="str">
        <f>IF(AND([3]Feuil1!$K57&lt;&gt;"",[3]Feuil1!$C57&lt;&gt;"",[3]Feuil1!$K57&lt;=[3]Feuil1!$C57,YEAR([3]Feuil1!$K57)&lt;=[3]Feuil2!$A$2,YEAR([3]Feuil1!$C57)&gt;=[3]Feuil2!$A$2),IF(YEAR([3]Feuil1!$K57)&lt;[3]Feuil2!$A$2,DATE([3]Feuil2!$A$2,12,1),IF(YEAR([3]Feuil1!$K57)&gt;[3]Feuil2!$A$2,"",IF(MONTH([3]Feuil1!$K57)=12,[3]Feuil1!$K57,IF(OR(AND(MONTH([3]Feuil1!$K57)&lt;12,MONTH([3]Feuil1!$C57)&gt;=12),YEAR([3]Feuil1!$C57)&gt;[3]Feuil2!$A$2),DATE([3]Feuil2!$A$2,12,1),"") ))),"")</f>
        <v/>
      </c>
      <c r="N57" s="12" t="str">
        <f>IF(AND([3]Feuil1!$K57&lt;&gt;"",[3]Feuil1!$C57&lt;&gt;"",[3]Feuil1!$K57&lt;=[3]Feuil1!$C57,YEAR([3]Feuil1!$K57)&lt;=[3]Feuil2!$A$2,YEAR([3]Feuil1!$C57)&gt;=[3]Feuil2!$A$2),IF(YEAR([3]Feuil1!$C57)&gt;[3]Feuil2!$A$2,DATE([3]Feuil2!$A$2,1,31),IF(YEAR([3]Feuil1!$C57)&lt;[3]Feuil2!$A$2,"",IF(MONTH([3]Feuil1!$C57)=1,[3]Feuil1!$C57,IF(AND(MONTH([3]Feuil1!$C57)&gt;1,MONTH([3]Feuil1!$K57)&lt;=1),DATE([3]Feuil2!$A$2,1,31),"") ))),"")</f>
        <v/>
      </c>
      <c r="O57" s="13" t="str">
        <f>IF(AND([3]Feuil1!$K57&lt;&gt;"",[3]Feuil1!$C57&lt;&gt;"",[3]Feuil1!$K57&lt;=[3]Feuil1!$C57,YEAR([3]Feuil1!$K57)&lt;=[3]Feuil2!$A$2,YEAR([3]Feuil1!$C57)&gt;=[3]Feuil2!$A$2),IF(YEAR([3]Feuil1!$C57)&gt;[3]Feuil2!$A$2,IF((MOD([3]Feuil2!$A$2,4)&lt;&gt;0),DATE([3]Feuil2!$A$2,2,28),DATE([3]Feuil2!$A$2,2,29)),IF(YEAR([3]Feuil1!$C57)&lt;[3]Feuil2!$A$2,"",IF(MONTH([3]Feuil1!$C57)=2,[3]Feuil1!$C57,IF(AND(MONTH([3]Feuil1!$C57)&gt;2,MONTH([3]Feuil1!$K57)&lt;=2),IF((MOD([3]Feuil2!$A$2,4)&lt;&gt;0),DATE([3]Feuil2!$A$2,2,28),DATE([3]Feuil2!$A$2,2,29)),"") ))),"")</f>
        <v/>
      </c>
      <c r="P57" s="13" t="str">
        <f>IF(AND([3]Feuil1!$K57&lt;&gt;"",[3]Feuil1!$C57&lt;&gt;"",[3]Feuil1!$K57&lt;=[3]Feuil1!$C57,YEAR([3]Feuil1!$K57)&lt;=[3]Feuil2!$A$2,YEAR([3]Feuil1!$C57)&gt;=[3]Feuil2!$A$2),IF(YEAR([3]Feuil1!$C57)&gt;[3]Feuil2!$A$2,DATE([3]Feuil2!$A$2,3,31),IF(YEAR([3]Feuil1!$C57)&lt;[3]Feuil2!$A$2,"",IF(MONTH([3]Feuil1!$C57)=3,[3]Feuil1!$C57,IF(AND(MONTH([3]Feuil1!$C57)&gt;3,MONTH([3]Feuil1!$K57)&lt;=3),DATE([3]Feuil2!$A$2,3,31),"") ))),"")</f>
        <v/>
      </c>
      <c r="Q57" s="13" t="str">
        <f>IF(AND([3]Feuil1!$K57&lt;&gt;"",[3]Feuil1!$C57&lt;&gt;"",[3]Feuil1!$K57&lt;=[3]Feuil1!$C57,YEAR([3]Feuil1!$K57)&lt;=[3]Feuil2!$A$2,YEAR([3]Feuil1!$C57)&gt;=[3]Feuil2!$A$2),IF(YEAR([3]Feuil1!$C57)&gt;[3]Feuil2!$A$2,DATE([3]Feuil2!$A$2,4,30),IF(YEAR([3]Feuil1!$C57)&lt;[3]Feuil2!$A$2,"",IF(MONTH([3]Feuil1!$C57)=4,[3]Feuil1!$C57,IF(AND(MONTH([3]Feuil1!$C57)&gt;4,MONTH([3]Feuil1!$K57)&lt;=4),DATE([3]Feuil2!$A$2,4,30),"") ))),"")</f>
        <v/>
      </c>
      <c r="R57" s="13" t="str">
        <f>IF(AND([3]Feuil1!$K57&lt;&gt;"",[3]Feuil1!$C57&lt;&gt;"",[3]Feuil1!$K57&lt;=[3]Feuil1!$C57,YEAR([3]Feuil1!$K57)&lt;=[3]Feuil2!$A$2,YEAR([3]Feuil1!$C57)&gt;=[3]Feuil2!$A$2),IF(YEAR([3]Feuil1!$C57)&gt;[3]Feuil2!$A$2,DATE([3]Feuil2!$A$2,5,31),IF(YEAR([3]Feuil1!$C57)&lt;[3]Feuil2!$A$2,"",IF(MONTH([3]Feuil1!$C57)=5,[3]Feuil1!$C57,IF(AND(MONTH([3]Feuil1!$C57)&gt;5,MONTH([3]Feuil1!$K57)&lt;=5),DATE([3]Feuil2!$A$2,5,31),"") ))),"")</f>
        <v/>
      </c>
      <c r="S57" s="13" t="str">
        <f>IF(AND([3]Feuil1!$K57&lt;&gt;"",[3]Feuil1!$C57&lt;&gt;"",[3]Feuil1!$K57&lt;=[3]Feuil1!$C57,YEAR([3]Feuil1!$K57)&lt;=[3]Feuil2!$A$2,YEAR([3]Feuil1!$C57)&gt;=[3]Feuil2!$A$2),IF(YEAR([3]Feuil1!$C57)&gt;[3]Feuil2!$A$2,DATE([3]Feuil2!$A$2,6,30),IF(YEAR([3]Feuil1!$C57)&lt;[3]Feuil2!$A$2,"",IF(MONTH([3]Feuil1!$C57)=6,[3]Feuil1!$C57,IF(AND(MONTH([3]Feuil1!$C57)&gt;6,MONTH([3]Feuil1!$K57)&lt;=6),DATE([3]Feuil2!$A$2,6,30),"") ))),"")</f>
        <v/>
      </c>
      <c r="T57" s="13" t="str">
        <f>IF(AND([3]Feuil1!$K57&lt;&gt;"",[3]Feuil1!$C57&lt;&gt;"",[3]Feuil1!$K57&lt;=[3]Feuil1!$C57,YEAR([3]Feuil1!$K57)&lt;=[3]Feuil2!$A$2,YEAR([3]Feuil1!$C57)&gt;=[3]Feuil2!$A$2),IF(YEAR([3]Feuil1!$C57)&gt;[3]Feuil2!$A$2,DATE([3]Feuil2!$A$2,7,31),IF(YEAR([3]Feuil1!$C57)&lt;[3]Feuil2!$A$2,"",IF(MONTH([3]Feuil1!$C57)=7,[3]Feuil1!$C57,IF(AND(MONTH([3]Feuil1!$C57)&gt;7,MONTH([3]Feuil1!$K57)&lt;=7),DATE([3]Feuil2!$A$2,7,31),"") ))),"")</f>
        <v/>
      </c>
      <c r="U57" s="13" t="str">
        <f>IF(AND([3]Feuil1!$K57&lt;&gt;"",[3]Feuil1!$C57&lt;&gt;"",[3]Feuil1!$K57&lt;=[3]Feuil1!$C57,YEAR([3]Feuil1!$K57)&lt;=[3]Feuil2!$A$2,YEAR([3]Feuil1!$C57)&gt;=[3]Feuil2!$A$2),IF(YEAR([3]Feuil1!$C57)&gt;[3]Feuil2!$A$2,DATE([3]Feuil2!$A$2,8,31),IF(YEAR([3]Feuil1!$C57)&lt;[3]Feuil2!$A$2,"",IF(MONTH([3]Feuil1!$C57)=8,[3]Feuil1!$C57,IF(AND(MONTH([3]Feuil1!$C57)&gt;8,MONTH([3]Feuil1!$K57)&lt;=8),DATE([3]Feuil2!$A$2,8,31),"") ))),"")</f>
        <v/>
      </c>
      <c r="V57" s="13" t="str">
        <f>IF(AND([3]Feuil1!$K57&lt;&gt;"",[3]Feuil1!$C57&lt;&gt;"",[3]Feuil1!$K57&lt;=[3]Feuil1!$C57,YEAR([3]Feuil1!$K57)&lt;=[3]Feuil2!$A$2,YEAR([3]Feuil1!$C57)&gt;=[3]Feuil2!$A$2),IF(YEAR([3]Feuil1!$C57)&gt;[3]Feuil2!$A$2,DATE([3]Feuil2!$A$2,9,30),IF(YEAR([3]Feuil1!$C57)&lt;[3]Feuil2!$A$2,"",IF(MONTH([3]Feuil1!$C57)=9,[3]Feuil1!$C57,IF(AND(MONTH([3]Feuil1!$C57)&gt;9,MONTH([3]Feuil1!$K57)&lt;=9),DATE([3]Feuil2!$A$2,9,30),"") ))),"")</f>
        <v/>
      </c>
      <c r="W57" s="13" t="str">
        <f>IF(AND([3]Feuil1!$K57&lt;&gt;"",[3]Feuil1!$C57&lt;&gt;"",[3]Feuil1!$K57&lt;=[3]Feuil1!$C57,YEAR([3]Feuil1!$K57)&lt;=[3]Feuil2!$A$2,YEAR([3]Feuil1!$C57)&gt;=[3]Feuil2!$A$2),IF(YEAR([3]Feuil1!$C57)&gt;[3]Feuil2!$A$2,DATE([3]Feuil2!$A$2,10,31),IF(YEAR([3]Feuil1!$C57)&lt;[3]Feuil2!$A$2,"",IF(MONTH([3]Feuil1!$C57)=10,[3]Feuil1!$C57,IF(AND(MONTH([3]Feuil1!$C57)&gt;10,MONTH([3]Feuil1!$K57)&lt;=10),DATE([3]Feuil2!$A$2,10,31),"") ))),"")</f>
        <v/>
      </c>
      <c r="X57" s="13" t="str">
        <f>IF(AND([3]Feuil1!$K57&lt;&gt;"",[3]Feuil1!$C57&lt;&gt;"",[3]Feuil1!$K57&lt;=[3]Feuil1!$C57,YEAR([3]Feuil1!$K57)&lt;=[3]Feuil2!$A$2,YEAR([3]Feuil1!$C57)&gt;=[3]Feuil2!$A$2),IF(YEAR([3]Feuil1!$C57)&gt;[3]Feuil2!$A$2,DATE([3]Feuil2!$A$2,11,30),IF(YEAR([3]Feuil1!$C57)&lt;[3]Feuil2!$A$2,"",IF(MONTH([3]Feuil1!$C57)=11,[3]Feuil1!$C57,IF(AND(MONTH([3]Feuil1!$C57)&gt;11,MONTH([3]Feuil1!$K57)&lt;=11),DATE([3]Feuil2!$A$2,11,30),"") ))),"")</f>
        <v/>
      </c>
      <c r="Y57" s="14" t="str">
        <f>IF(AND([3]Feuil1!$K57&lt;&gt;"",[3]Feuil1!$C57&lt;&gt;"",[3]Feuil1!$K57&lt;=[3]Feuil1!$C57,YEAR([3]Feuil1!$K57)&lt;=[3]Feuil2!$A$2,YEAR([3]Feuil1!$C57)&gt;=[3]Feuil2!$A$2),IF(YEAR([3]Feuil1!$C57)&gt;[3]Feuil2!$A$2,DATE([3]Feuil2!$A$2,12,31),IF(YEAR([3]Feuil1!$C57)&lt;[3]Feuil2!$A$2,"",IF(MONTH([3]Feuil1!$C57)=12,[3]Feuil1!$C57,IF(AND(MONTH([3]Feuil1!$C57)&gt;12,MONTH([3]Feuil1!$K57)&lt;=12),DATE([3]Feuil2!$A$2,12,31),"") ))),"")</f>
        <v/>
      </c>
    </row>
    <row r="58" spans="1:25" ht="15" x14ac:dyDescent="0.2">
      <c r="A58" s="11">
        <f>[3]Feuil1!E58</f>
        <v>0</v>
      </c>
      <c r="B58" s="12" t="str">
        <f>IF(AND([3]Feuil1!$K58&lt;&gt;"",[3]Feuil1!$C58&lt;&gt;"",[3]Feuil1!$K58&lt;=[3]Feuil1!$C58,YEAR([3]Feuil1!$K58)&lt;=[3]Feuil2!$A$2,YEAR([3]Feuil1!$C58)&gt;=[3]Feuil2!$A$2),IF(YEAR([3]Feuil1!$K58)&lt;[3]Feuil2!$A$2,DATE([3]Feuil2!$A$2,1,1),IF(YEAR([3]Feuil1!$K58)&gt;[3]Feuil2!$A$2,"",IF(MONTH([3]Feuil1!$K58)=1,[3]Feuil1!$K58,IF(OR(AND(
      MONTH([3]Feuil1!$K58)&lt;1,
      MONTH([3]Feuil1!$C58)&gt;=1
     ),YEAR([3]Feuil1!$C58)&gt;[3]Feuil2!$A$2),DATE([3]Feuil2!$A$2,1,1),"") ))),"")</f>
        <v/>
      </c>
      <c r="C58" s="13" t="str">
        <f>IF(AND([3]Feuil1!$K58&lt;&gt;"",[3]Feuil1!$C58&lt;&gt;"",[3]Feuil1!$K58&lt;=[3]Feuil1!$C58,YEAR([3]Feuil1!$K58)&lt;=[3]Feuil2!$A$2,YEAR([3]Feuil1!$C58)&gt;=[3]Feuil2!$A$2),IF(YEAR([3]Feuil1!$K58)&lt;[3]Feuil2!$A$2,DATE([3]Feuil2!$A$2,2,1),IF(YEAR([3]Feuil1!$K58)&gt;[3]Feuil2!$A$2,"",IF(MONTH([3]Feuil1!$K58)=2,[3]Feuil1!$K58,IF(OR(AND(MONTH([3]Feuil1!$K58)&lt;2,MONTH([3]Feuil1!$C58)&gt;=2),YEAR([3]Feuil1!$C58)&gt;[3]Feuil2!$A$2),DATE([3]Feuil2!$A$2,2,1),"") ))),"")</f>
        <v/>
      </c>
      <c r="D58" s="13" t="str">
        <f>IF(AND([3]Feuil1!$K58&lt;&gt;"",[3]Feuil1!$C58&lt;&gt;"",[3]Feuil1!$K58&lt;=[3]Feuil1!$C58,YEAR([3]Feuil1!$K58)&lt;=[3]Feuil2!$A$2,YEAR([3]Feuil1!$C58)&gt;=[3]Feuil2!$A$2),IF(YEAR([3]Feuil1!$K58)&lt;[3]Feuil2!$A$2,DATE([3]Feuil2!$A$2,3,1),IF(YEAR([3]Feuil1!$K58)&gt;[3]Feuil2!$A$2,"",IF(MONTH([3]Feuil1!$K58)=3,[3]Feuil1!$K58,IF(OR(AND(MONTH([3]Feuil1!$K58)&lt;3,MONTH([3]Feuil1!$C58)&gt;=3),YEAR([3]Feuil1!$C58)&gt;[3]Feuil2!$A$2),DATE([3]Feuil2!$A$2,3,1),"") ))),"")</f>
        <v/>
      </c>
      <c r="E58" s="13" t="str">
        <f>IF(AND([3]Feuil1!$K58&lt;&gt;"",[3]Feuil1!$C58&lt;&gt;"",[3]Feuil1!$K58&lt;=[3]Feuil1!$C58,YEAR([3]Feuil1!$K58)&lt;=[3]Feuil2!$A$2,YEAR([3]Feuil1!$C58)&gt;=[3]Feuil2!$A$2),IF(YEAR([3]Feuil1!$K58)&lt;[3]Feuil2!$A$2,DATE([3]Feuil2!$A$2,4,1),IF(YEAR([3]Feuil1!$K58)&gt;[3]Feuil2!$A$2,"",IF(MONTH([3]Feuil1!$K58)=4,[3]Feuil1!$K58,IF(OR(AND(MONTH([3]Feuil1!$K58)&lt;4,MONTH([3]Feuil1!$C58)&gt;=4),YEAR([3]Feuil1!$C58)&gt;[3]Feuil2!$A$2),DATE([3]Feuil2!$A$2,4,1),"") ))),"")</f>
        <v/>
      </c>
      <c r="F58" s="13" t="str">
        <f>IF(AND([3]Feuil1!$K58&lt;&gt;"",[3]Feuil1!$C58&lt;&gt;"",[3]Feuil1!$K58&lt;=[3]Feuil1!$C58,YEAR([3]Feuil1!$K58)&lt;=[3]Feuil2!$A$2,YEAR([3]Feuil1!$C58)&gt;=[3]Feuil2!$A$2),IF(YEAR([3]Feuil1!$K58)&lt;[3]Feuil2!$A$2,DATE([3]Feuil2!$A$2,5,1),IF(YEAR([3]Feuil1!$K58)&gt;[3]Feuil2!$A$2,"",IF(MONTH([3]Feuil1!$K58)=5,[3]Feuil1!$K58,IF(OR(AND(MONTH([3]Feuil1!$K58)&lt;5,MONTH([3]Feuil1!$C58)&gt;=5),YEAR([3]Feuil1!$C58)&gt;[3]Feuil2!$A$2),DATE([3]Feuil2!$A$2,5,1),"") ))),"")</f>
        <v/>
      </c>
      <c r="G58" s="13" t="str">
        <f>IF(AND([3]Feuil1!$K58&lt;&gt;"",[3]Feuil1!$C58&lt;&gt;"",[3]Feuil1!$K58&lt;=[3]Feuil1!$C58,YEAR([3]Feuil1!$K58)&lt;=[3]Feuil2!$A$2,YEAR([3]Feuil1!$C58)&gt;=[3]Feuil2!$A$2),IF(YEAR([3]Feuil1!$K58)&lt;[3]Feuil2!$A$2,DATE([3]Feuil2!$A$2,6,1),IF(YEAR([3]Feuil1!$K58)&gt;[3]Feuil2!$A$2,"",IF(MONTH([3]Feuil1!$K58)=6,[3]Feuil1!$K58,IF(OR(AND(MONTH([3]Feuil1!$K58)&lt;6,MONTH([3]Feuil1!$C58)&gt;=6),YEAR([3]Feuil1!$C58)&gt;[3]Feuil2!$A$2),DATE([3]Feuil2!$A$2,6,1),"") ))),"")</f>
        <v/>
      </c>
      <c r="H58" s="13" t="str">
        <f>IF(AND([3]Feuil1!$K58&lt;&gt;"",[3]Feuil1!$C58&lt;&gt;"",[3]Feuil1!$K58&lt;=[3]Feuil1!$C58,YEAR([3]Feuil1!$K58)&lt;=[3]Feuil2!$A$2,YEAR([3]Feuil1!$C58)&gt;=[3]Feuil2!$A$2),IF(YEAR([3]Feuil1!$K58)&lt;[3]Feuil2!$A$2,DATE([3]Feuil2!$A$2,7,1),IF(YEAR([3]Feuil1!$K58)&gt;[3]Feuil2!$A$2,"",IF(MONTH([3]Feuil1!$K58)=7,[3]Feuil1!$K58,IF(OR(AND(MONTH([3]Feuil1!$K58)&lt;7,MONTH([3]Feuil1!$C58)&gt;=7),YEAR([3]Feuil1!$C58)&gt;[3]Feuil2!$A$2),DATE([3]Feuil2!$A$2,7,1),"") ))),"")</f>
        <v/>
      </c>
      <c r="I58" s="13" t="str">
        <f>IF(AND([3]Feuil1!$K58&lt;&gt;"",[3]Feuil1!$C58&lt;&gt;"",[3]Feuil1!$K58&lt;=[3]Feuil1!$C58,YEAR([3]Feuil1!$K58)&lt;=[3]Feuil2!$A$2,YEAR([3]Feuil1!$C58)&gt;=[3]Feuil2!$A$2),IF(YEAR([3]Feuil1!$K58)&lt;[3]Feuil2!$A$2,DATE([3]Feuil2!$A$2,8,1),IF(YEAR([3]Feuil1!$K58)&gt;[3]Feuil2!$A$2,"",IF(MONTH([3]Feuil1!$K58)=8,[3]Feuil1!$K58,IF(OR(AND(MONTH([3]Feuil1!$K58)&lt;8,MONTH([3]Feuil1!$C58)&gt;=8),YEAR([3]Feuil1!$C58)&gt;[3]Feuil2!$A$2),DATE([3]Feuil2!$A$2,8,1),"") ))),"")</f>
        <v/>
      </c>
      <c r="J58" s="13" t="str">
        <f>IF(AND([3]Feuil1!$K58&lt;&gt;"",[3]Feuil1!$C58&lt;&gt;"",[3]Feuil1!$K58&lt;=[3]Feuil1!$C58,YEAR([3]Feuil1!$K58)&lt;=[3]Feuil2!$A$2,YEAR([3]Feuil1!$C58)&gt;=[3]Feuil2!$A$2),IF(YEAR([3]Feuil1!$K58)&lt;[3]Feuil2!$A$2,DATE([3]Feuil2!$A$2,9,1),IF(YEAR([3]Feuil1!$K58)&gt;[3]Feuil2!$A$2,"",IF(MONTH([3]Feuil1!$K58)=9,[3]Feuil1!$K58,IF(OR(AND(MONTH([3]Feuil1!$K58)&lt;9,MONTH([3]Feuil1!$C58)&gt;=9),YEAR([3]Feuil1!$C58)&gt;[3]Feuil2!$A$2),DATE([3]Feuil2!$A$2,9,1),"") ))),"")</f>
        <v/>
      </c>
      <c r="K58" s="13" t="str">
        <f>IF(AND([3]Feuil1!$K58&lt;&gt;"",[3]Feuil1!$C58&lt;&gt;"",[3]Feuil1!$K58&lt;=[3]Feuil1!$C58,YEAR([3]Feuil1!$K58)&lt;=[3]Feuil2!$A$2,YEAR([3]Feuil1!$C58)&gt;=[3]Feuil2!$A$2),IF(YEAR([3]Feuil1!$K58)&lt;[3]Feuil2!$A$2,DATE([3]Feuil2!$A$2,10,1),IF(YEAR([3]Feuil1!$K58)&gt;[3]Feuil2!$A$2,"",IF(MONTH([3]Feuil1!$K58)=10,[3]Feuil1!$K58,IF(OR(AND(MONTH([3]Feuil1!$K58)&lt;10,MONTH([3]Feuil1!$C58)&gt;=10),YEAR([3]Feuil1!$C58)&gt;[3]Feuil2!$A$2),DATE([3]Feuil2!$A$2,10,1),"") ))),"")</f>
        <v/>
      </c>
      <c r="L58" s="13" t="str">
        <f>IF(AND([3]Feuil1!$K58&lt;&gt;"",[3]Feuil1!$C58&lt;&gt;"",[3]Feuil1!$K58&lt;=[3]Feuil1!$C58,YEAR([3]Feuil1!$K58)&lt;=[3]Feuil2!$A$2,YEAR([3]Feuil1!$C58)&gt;=[3]Feuil2!$A$2),IF(YEAR([3]Feuil1!$K58)&lt;[3]Feuil2!$A$2,DATE([3]Feuil2!$A$2,11,1),IF(YEAR([3]Feuil1!$K58)&gt;[3]Feuil2!$A$2,"",IF(MONTH([3]Feuil1!$K58)=11,[3]Feuil1!$K58,IF(OR(AND(MONTH([3]Feuil1!$K58)&lt;11,MONTH([3]Feuil1!$C58)&gt;=11),YEAR([3]Feuil1!$C58)&gt;[3]Feuil2!$A$2),DATE([3]Feuil2!$A$2,11,1),"") ))),"")</f>
        <v/>
      </c>
      <c r="M58" s="14" t="str">
        <f>IF(AND([3]Feuil1!$K58&lt;&gt;"",[3]Feuil1!$C58&lt;&gt;"",[3]Feuil1!$K58&lt;=[3]Feuil1!$C58,YEAR([3]Feuil1!$K58)&lt;=[3]Feuil2!$A$2,YEAR([3]Feuil1!$C58)&gt;=[3]Feuil2!$A$2),IF(YEAR([3]Feuil1!$K58)&lt;[3]Feuil2!$A$2,DATE([3]Feuil2!$A$2,12,1),IF(YEAR([3]Feuil1!$K58)&gt;[3]Feuil2!$A$2,"",IF(MONTH([3]Feuil1!$K58)=12,[3]Feuil1!$K58,IF(OR(AND(MONTH([3]Feuil1!$K58)&lt;12,MONTH([3]Feuil1!$C58)&gt;=12),YEAR([3]Feuil1!$C58)&gt;[3]Feuil2!$A$2),DATE([3]Feuil2!$A$2,12,1),"") ))),"")</f>
        <v/>
      </c>
      <c r="N58" s="12" t="str">
        <f>IF(AND([3]Feuil1!$K58&lt;&gt;"",[3]Feuil1!$C58&lt;&gt;"",[3]Feuil1!$K58&lt;=[3]Feuil1!$C58,YEAR([3]Feuil1!$K58)&lt;=[3]Feuil2!$A$2,YEAR([3]Feuil1!$C58)&gt;=[3]Feuil2!$A$2),IF(YEAR([3]Feuil1!$C58)&gt;[3]Feuil2!$A$2,DATE([3]Feuil2!$A$2,1,31),IF(YEAR([3]Feuil1!$C58)&lt;[3]Feuil2!$A$2,"",IF(MONTH([3]Feuil1!$C58)=1,[3]Feuil1!$C58,IF(AND(MONTH([3]Feuil1!$C58)&gt;1,MONTH([3]Feuil1!$K58)&lt;=1),DATE([3]Feuil2!$A$2,1,31),"") ))),"")</f>
        <v/>
      </c>
      <c r="O58" s="13" t="str">
        <f>IF(AND([3]Feuil1!$K58&lt;&gt;"",[3]Feuil1!$C58&lt;&gt;"",[3]Feuil1!$K58&lt;=[3]Feuil1!$C58,YEAR([3]Feuil1!$K58)&lt;=[3]Feuil2!$A$2,YEAR([3]Feuil1!$C58)&gt;=[3]Feuil2!$A$2),IF(YEAR([3]Feuil1!$C58)&gt;[3]Feuil2!$A$2,IF((MOD([3]Feuil2!$A$2,4)&lt;&gt;0),DATE([3]Feuil2!$A$2,2,28),DATE([3]Feuil2!$A$2,2,29)),IF(YEAR([3]Feuil1!$C58)&lt;[3]Feuil2!$A$2,"",IF(MONTH([3]Feuil1!$C58)=2,[3]Feuil1!$C58,IF(AND(MONTH([3]Feuil1!$C58)&gt;2,MONTH([3]Feuil1!$K58)&lt;=2),IF((MOD([3]Feuil2!$A$2,4)&lt;&gt;0),DATE([3]Feuil2!$A$2,2,28),DATE([3]Feuil2!$A$2,2,29)),"") ))),"")</f>
        <v/>
      </c>
      <c r="P58" s="13" t="str">
        <f>IF(AND([3]Feuil1!$K58&lt;&gt;"",[3]Feuil1!$C58&lt;&gt;"",[3]Feuil1!$K58&lt;=[3]Feuil1!$C58,YEAR([3]Feuil1!$K58)&lt;=[3]Feuil2!$A$2,YEAR([3]Feuil1!$C58)&gt;=[3]Feuil2!$A$2),IF(YEAR([3]Feuil1!$C58)&gt;[3]Feuil2!$A$2,DATE([3]Feuil2!$A$2,3,31),IF(YEAR([3]Feuil1!$C58)&lt;[3]Feuil2!$A$2,"",IF(MONTH([3]Feuil1!$C58)=3,[3]Feuil1!$C58,IF(AND(MONTH([3]Feuil1!$C58)&gt;3,MONTH([3]Feuil1!$K58)&lt;=3),DATE([3]Feuil2!$A$2,3,31),"") ))),"")</f>
        <v/>
      </c>
      <c r="Q58" s="13" t="str">
        <f>IF(AND([3]Feuil1!$K58&lt;&gt;"",[3]Feuil1!$C58&lt;&gt;"",[3]Feuil1!$K58&lt;=[3]Feuil1!$C58,YEAR([3]Feuil1!$K58)&lt;=[3]Feuil2!$A$2,YEAR([3]Feuil1!$C58)&gt;=[3]Feuil2!$A$2),IF(YEAR([3]Feuil1!$C58)&gt;[3]Feuil2!$A$2,DATE([3]Feuil2!$A$2,4,30),IF(YEAR([3]Feuil1!$C58)&lt;[3]Feuil2!$A$2,"",IF(MONTH([3]Feuil1!$C58)=4,[3]Feuil1!$C58,IF(AND(MONTH([3]Feuil1!$C58)&gt;4,MONTH([3]Feuil1!$K58)&lt;=4),DATE([3]Feuil2!$A$2,4,30),"") ))),"")</f>
        <v/>
      </c>
      <c r="R58" s="13" t="str">
        <f>IF(AND([3]Feuil1!$K58&lt;&gt;"",[3]Feuil1!$C58&lt;&gt;"",[3]Feuil1!$K58&lt;=[3]Feuil1!$C58,YEAR([3]Feuil1!$K58)&lt;=[3]Feuil2!$A$2,YEAR([3]Feuil1!$C58)&gt;=[3]Feuil2!$A$2),IF(YEAR([3]Feuil1!$C58)&gt;[3]Feuil2!$A$2,DATE([3]Feuil2!$A$2,5,31),IF(YEAR([3]Feuil1!$C58)&lt;[3]Feuil2!$A$2,"",IF(MONTH([3]Feuil1!$C58)=5,[3]Feuil1!$C58,IF(AND(MONTH([3]Feuil1!$C58)&gt;5,MONTH([3]Feuil1!$K58)&lt;=5),DATE([3]Feuil2!$A$2,5,31),"") ))),"")</f>
        <v/>
      </c>
      <c r="S58" s="13" t="str">
        <f>IF(AND([3]Feuil1!$K58&lt;&gt;"",[3]Feuil1!$C58&lt;&gt;"",[3]Feuil1!$K58&lt;=[3]Feuil1!$C58,YEAR([3]Feuil1!$K58)&lt;=[3]Feuil2!$A$2,YEAR([3]Feuil1!$C58)&gt;=[3]Feuil2!$A$2),IF(YEAR([3]Feuil1!$C58)&gt;[3]Feuil2!$A$2,DATE([3]Feuil2!$A$2,6,30),IF(YEAR([3]Feuil1!$C58)&lt;[3]Feuil2!$A$2,"",IF(MONTH([3]Feuil1!$C58)=6,[3]Feuil1!$C58,IF(AND(MONTH([3]Feuil1!$C58)&gt;6,MONTH([3]Feuil1!$K58)&lt;=6),DATE([3]Feuil2!$A$2,6,30),"") ))),"")</f>
        <v/>
      </c>
      <c r="T58" s="13" t="str">
        <f>IF(AND([3]Feuil1!$K58&lt;&gt;"",[3]Feuil1!$C58&lt;&gt;"",[3]Feuil1!$K58&lt;=[3]Feuil1!$C58,YEAR([3]Feuil1!$K58)&lt;=[3]Feuil2!$A$2,YEAR([3]Feuil1!$C58)&gt;=[3]Feuil2!$A$2),IF(YEAR([3]Feuil1!$C58)&gt;[3]Feuil2!$A$2,DATE([3]Feuil2!$A$2,7,31),IF(YEAR([3]Feuil1!$C58)&lt;[3]Feuil2!$A$2,"",IF(MONTH([3]Feuil1!$C58)=7,[3]Feuil1!$C58,IF(AND(MONTH([3]Feuil1!$C58)&gt;7,MONTH([3]Feuil1!$K58)&lt;=7),DATE([3]Feuil2!$A$2,7,31),"") ))),"")</f>
        <v/>
      </c>
      <c r="U58" s="13" t="str">
        <f>IF(AND([3]Feuil1!$K58&lt;&gt;"",[3]Feuil1!$C58&lt;&gt;"",[3]Feuil1!$K58&lt;=[3]Feuil1!$C58,YEAR([3]Feuil1!$K58)&lt;=[3]Feuil2!$A$2,YEAR([3]Feuil1!$C58)&gt;=[3]Feuil2!$A$2),IF(YEAR([3]Feuil1!$C58)&gt;[3]Feuil2!$A$2,DATE([3]Feuil2!$A$2,8,31),IF(YEAR([3]Feuil1!$C58)&lt;[3]Feuil2!$A$2,"",IF(MONTH([3]Feuil1!$C58)=8,[3]Feuil1!$C58,IF(AND(MONTH([3]Feuil1!$C58)&gt;8,MONTH([3]Feuil1!$K58)&lt;=8),DATE([3]Feuil2!$A$2,8,31),"") ))),"")</f>
        <v/>
      </c>
      <c r="V58" s="13" t="str">
        <f>IF(AND([3]Feuil1!$K58&lt;&gt;"",[3]Feuil1!$C58&lt;&gt;"",[3]Feuil1!$K58&lt;=[3]Feuil1!$C58,YEAR([3]Feuil1!$K58)&lt;=[3]Feuil2!$A$2,YEAR([3]Feuil1!$C58)&gt;=[3]Feuil2!$A$2),IF(YEAR([3]Feuil1!$C58)&gt;[3]Feuil2!$A$2,DATE([3]Feuil2!$A$2,9,30),IF(YEAR([3]Feuil1!$C58)&lt;[3]Feuil2!$A$2,"",IF(MONTH([3]Feuil1!$C58)=9,[3]Feuil1!$C58,IF(AND(MONTH([3]Feuil1!$C58)&gt;9,MONTH([3]Feuil1!$K58)&lt;=9),DATE([3]Feuil2!$A$2,9,30),"") ))),"")</f>
        <v/>
      </c>
      <c r="W58" s="13" t="str">
        <f>IF(AND([3]Feuil1!$K58&lt;&gt;"",[3]Feuil1!$C58&lt;&gt;"",[3]Feuil1!$K58&lt;=[3]Feuil1!$C58,YEAR([3]Feuil1!$K58)&lt;=[3]Feuil2!$A$2,YEAR([3]Feuil1!$C58)&gt;=[3]Feuil2!$A$2),IF(YEAR([3]Feuil1!$C58)&gt;[3]Feuil2!$A$2,DATE([3]Feuil2!$A$2,10,31),IF(YEAR([3]Feuil1!$C58)&lt;[3]Feuil2!$A$2,"",IF(MONTH([3]Feuil1!$C58)=10,[3]Feuil1!$C58,IF(AND(MONTH([3]Feuil1!$C58)&gt;10,MONTH([3]Feuil1!$K58)&lt;=10),DATE([3]Feuil2!$A$2,10,31),"") ))),"")</f>
        <v/>
      </c>
      <c r="X58" s="13" t="str">
        <f>IF(AND([3]Feuil1!$K58&lt;&gt;"",[3]Feuil1!$C58&lt;&gt;"",[3]Feuil1!$K58&lt;=[3]Feuil1!$C58,YEAR([3]Feuil1!$K58)&lt;=[3]Feuil2!$A$2,YEAR([3]Feuil1!$C58)&gt;=[3]Feuil2!$A$2),IF(YEAR([3]Feuil1!$C58)&gt;[3]Feuil2!$A$2,DATE([3]Feuil2!$A$2,11,30),IF(YEAR([3]Feuil1!$C58)&lt;[3]Feuil2!$A$2,"",IF(MONTH([3]Feuil1!$C58)=11,[3]Feuil1!$C58,IF(AND(MONTH([3]Feuil1!$C58)&gt;11,MONTH([3]Feuil1!$K58)&lt;=11),DATE([3]Feuil2!$A$2,11,30),"") ))),"")</f>
        <v/>
      </c>
      <c r="Y58" s="14" t="str">
        <f>IF(AND([3]Feuil1!$K58&lt;&gt;"",[3]Feuil1!$C58&lt;&gt;"",[3]Feuil1!$K58&lt;=[3]Feuil1!$C58,YEAR([3]Feuil1!$K58)&lt;=[3]Feuil2!$A$2,YEAR([3]Feuil1!$C58)&gt;=[3]Feuil2!$A$2),IF(YEAR([3]Feuil1!$C58)&gt;[3]Feuil2!$A$2,DATE([3]Feuil2!$A$2,12,31),IF(YEAR([3]Feuil1!$C58)&lt;[3]Feuil2!$A$2,"",IF(MONTH([3]Feuil1!$C58)=12,[3]Feuil1!$C58,IF(AND(MONTH([3]Feuil1!$C58)&gt;12,MONTH([3]Feuil1!$K58)&lt;=12),DATE([3]Feuil2!$A$2,12,31),"") ))),"")</f>
        <v/>
      </c>
    </row>
    <row r="59" spans="1:25" ht="15" x14ac:dyDescent="0.2">
      <c r="A59" s="11">
        <f>[3]Feuil1!E59</f>
        <v>0</v>
      </c>
      <c r="B59" s="12" t="str">
        <f>IF(AND([3]Feuil1!$K59&lt;&gt;"",[3]Feuil1!$C59&lt;&gt;"",[3]Feuil1!$K59&lt;=[3]Feuil1!$C59,YEAR([3]Feuil1!$K59)&lt;=[3]Feuil2!$A$2,YEAR([3]Feuil1!$C59)&gt;=[3]Feuil2!$A$2),IF(YEAR([3]Feuil1!$K59)&lt;[3]Feuil2!$A$2,DATE([3]Feuil2!$A$2,1,1),IF(YEAR([3]Feuil1!$K59)&gt;[3]Feuil2!$A$2,"",IF(MONTH([3]Feuil1!$K59)=1,[3]Feuil1!$K59,IF(OR(AND(
      MONTH([3]Feuil1!$K59)&lt;1,
      MONTH([3]Feuil1!$C59)&gt;=1
     ),YEAR([3]Feuil1!$C59)&gt;[3]Feuil2!$A$2),DATE([3]Feuil2!$A$2,1,1),"") ))),"")</f>
        <v/>
      </c>
      <c r="C59" s="13" t="str">
        <f>IF(AND([3]Feuil1!$K59&lt;&gt;"",[3]Feuil1!$C59&lt;&gt;"",[3]Feuil1!$K59&lt;=[3]Feuil1!$C59,YEAR([3]Feuil1!$K59)&lt;=[3]Feuil2!$A$2,YEAR([3]Feuil1!$C59)&gt;=[3]Feuil2!$A$2),IF(YEAR([3]Feuil1!$K59)&lt;[3]Feuil2!$A$2,DATE([3]Feuil2!$A$2,2,1),IF(YEAR([3]Feuil1!$K59)&gt;[3]Feuil2!$A$2,"",IF(MONTH([3]Feuil1!$K59)=2,[3]Feuil1!$K59,IF(OR(AND(MONTH([3]Feuil1!$K59)&lt;2,MONTH([3]Feuil1!$C59)&gt;=2),YEAR([3]Feuil1!$C59)&gt;[3]Feuil2!$A$2),DATE([3]Feuil2!$A$2,2,1),"") ))),"")</f>
        <v/>
      </c>
      <c r="D59" s="13" t="str">
        <f>IF(AND([3]Feuil1!$K59&lt;&gt;"",[3]Feuil1!$C59&lt;&gt;"",[3]Feuil1!$K59&lt;=[3]Feuil1!$C59,YEAR([3]Feuil1!$K59)&lt;=[3]Feuil2!$A$2,YEAR([3]Feuil1!$C59)&gt;=[3]Feuil2!$A$2),IF(YEAR([3]Feuil1!$K59)&lt;[3]Feuil2!$A$2,DATE([3]Feuil2!$A$2,3,1),IF(YEAR([3]Feuil1!$K59)&gt;[3]Feuil2!$A$2,"",IF(MONTH([3]Feuil1!$K59)=3,[3]Feuil1!$K59,IF(OR(AND(MONTH([3]Feuil1!$K59)&lt;3,MONTH([3]Feuil1!$C59)&gt;=3),YEAR([3]Feuil1!$C59)&gt;[3]Feuil2!$A$2),DATE([3]Feuil2!$A$2,3,1),"") ))),"")</f>
        <v/>
      </c>
      <c r="E59" s="13" t="str">
        <f>IF(AND([3]Feuil1!$K59&lt;&gt;"",[3]Feuil1!$C59&lt;&gt;"",[3]Feuil1!$K59&lt;=[3]Feuil1!$C59,YEAR([3]Feuil1!$K59)&lt;=[3]Feuil2!$A$2,YEAR([3]Feuil1!$C59)&gt;=[3]Feuil2!$A$2),IF(YEAR([3]Feuil1!$K59)&lt;[3]Feuil2!$A$2,DATE([3]Feuil2!$A$2,4,1),IF(YEAR([3]Feuil1!$K59)&gt;[3]Feuil2!$A$2,"",IF(MONTH([3]Feuil1!$K59)=4,[3]Feuil1!$K59,IF(OR(AND(MONTH([3]Feuil1!$K59)&lt;4,MONTH([3]Feuil1!$C59)&gt;=4),YEAR([3]Feuil1!$C59)&gt;[3]Feuil2!$A$2),DATE([3]Feuil2!$A$2,4,1),"") ))),"")</f>
        <v/>
      </c>
      <c r="F59" s="13" t="str">
        <f>IF(AND([3]Feuil1!$K59&lt;&gt;"",[3]Feuil1!$C59&lt;&gt;"",[3]Feuil1!$K59&lt;=[3]Feuil1!$C59,YEAR([3]Feuil1!$K59)&lt;=[3]Feuil2!$A$2,YEAR([3]Feuil1!$C59)&gt;=[3]Feuil2!$A$2),IF(YEAR([3]Feuil1!$K59)&lt;[3]Feuil2!$A$2,DATE([3]Feuil2!$A$2,5,1),IF(YEAR([3]Feuil1!$K59)&gt;[3]Feuil2!$A$2,"",IF(MONTH([3]Feuil1!$K59)=5,[3]Feuil1!$K59,IF(OR(AND(MONTH([3]Feuil1!$K59)&lt;5,MONTH([3]Feuil1!$C59)&gt;=5),YEAR([3]Feuil1!$C59)&gt;[3]Feuil2!$A$2),DATE([3]Feuil2!$A$2,5,1),"") ))),"")</f>
        <v/>
      </c>
      <c r="G59" s="13" t="str">
        <f>IF(AND([3]Feuil1!$K59&lt;&gt;"",[3]Feuil1!$C59&lt;&gt;"",[3]Feuil1!$K59&lt;=[3]Feuil1!$C59,YEAR([3]Feuil1!$K59)&lt;=[3]Feuil2!$A$2,YEAR([3]Feuil1!$C59)&gt;=[3]Feuil2!$A$2),IF(YEAR([3]Feuil1!$K59)&lt;[3]Feuil2!$A$2,DATE([3]Feuil2!$A$2,6,1),IF(YEAR([3]Feuil1!$K59)&gt;[3]Feuil2!$A$2,"",IF(MONTH([3]Feuil1!$K59)=6,[3]Feuil1!$K59,IF(OR(AND(MONTH([3]Feuil1!$K59)&lt;6,MONTH([3]Feuil1!$C59)&gt;=6),YEAR([3]Feuil1!$C59)&gt;[3]Feuil2!$A$2),DATE([3]Feuil2!$A$2,6,1),"") ))),"")</f>
        <v/>
      </c>
      <c r="H59" s="13" t="str">
        <f>IF(AND([3]Feuil1!$K59&lt;&gt;"",[3]Feuil1!$C59&lt;&gt;"",[3]Feuil1!$K59&lt;=[3]Feuil1!$C59,YEAR([3]Feuil1!$K59)&lt;=[3]Feuil2!$A$2,YEAR([3]Feuil1!$C59)&gt;=[3]Feuil2!$A$2),IF(YEAR([3]Feuil1!$K59)&lt;[3]Feuil2!$A$2,DATE([3]Feuil2!$A$2,7,1),IF(YEAR([3]Feuil1!$K59)&gt;[3]Feuil2!$A$2,"",IF(MONTH([3]Feuil1!$K59)=7,[3]Feuil1!$K59,IF(OR(AND(MONTH([3]Feuil1!$K59)&lt;7,MONTH([3]Feuil1!$C59)&gt;=7),YEAR([3]Feuil1!$C59)&gt;[3]Feuil2!$A$2),DATE([3]Feuil2!$A$2,7,1),"") ))),"")</f>
        <v/>
      </c>
      <c r="I59" s="13" t="str">
        <f>IF(AND([3]Feuil1!$K59&lt;&gt;"",[3]Feuil1!$C59&lt;&gt;"",[3]Feuil1!$K59&lt;=[3]Feuil1!$C59,YEAR([3]Feuil1!$K59)&lt;=[3]Feuil2!$A$2,YEAR([3]Feuil1!$C59)&gt;=[3]Feuil2!$A$2),IF(YEAR([3]Feuil1!$K59)&lt;[3]Feuil2!$A$2,DATE([3]Feuil2!$A$2,8,1),IF(YEAR([3]Feuil1!$K59)&gt;[3]Feuil2!$A$2,"",IF(MONTH([3]Feuil1!$K59)=8,[3]Feuil1!$K59,IF(OR(AND(MONTH([3]Feuil1!$K59)&lt;8,MONTH([3]Feuil1!$C59)&gt;=8),YEAR([3]Feuil1!$C59)&gt;[3]Feuil2!$A$2),DATE([3]Feuil2!$A$2,8,1),"") ))),"")</f>
        <v/>
      </c>
      <c r="J59" s="13" t="str">
        <f>IF(AND([3]Feuil1!$K59&lt;&gt;"",[3]Feuil1!$C59&lt;&gt;"",[3]Feuil1!$K59&lt;=[3]Feuil1!$C59,YEAR([3]Feuil1!$K59)&lt;=[3]Feuil2!$A$2,YEAR([3]Feuil1!$C59)&gt;=[3]Feuil2!$A$2),IF(YEAR([3]Feuil1!$K59)&lt;[3]Feuil2!$A$2,DATE([3]Feuil2!$A$2,9,1),IF(YEAR([3]Feuil1!$K59)&gt;[3]Feuil2!$A$2,"",IF(MONTH([3]Feuil1!$K59)=9,[3]Feuil1!$K59,IF(OR(AND(MONTH([3]Feuil1!$K59)&lt;9,MONTH([3]Feuil1!$C59)&gt;=9),YEAR([3]Feuil1!$C59)&gt;[3]Feuil2!$A$2),DATE([3]Feuil2!$A$2,9,1),"") ))),"")</f>
        <v/>
      </c>
      <c r="K59" s="13" t="str">
        <f>IF(AND([3]Feuil1!$K59&lt;&gt;"",[3]Feuil1!$C59&lt;&gt;"",[3]Feuil1!$K59&lt;=[3]Feuil1!$C59,YEAR([3]Feuil1!$K59)&lt;=[3]Feuil2!$A$2,YEAR([3]Feuil1!$C59)&gt;=[3]Feuil2!$A$2),IF(YEAR([3]Feuil1!$K59)&lt;[3]Feuil2!$A$2,DATE([3]Feuil2!$A$2,10,1),IF(YEAR([3]Feuil1!$K59)&gt;[3]Feuil2!$A$2,"",IF(MONTH([3]Feuil1!$K59)=10,[3]Feuil1!$K59,IF(OR(AND(MONTH([3]Feuil1!$K59)&lt;10,MONTH([3]Feuil1!$C59)&gt;=10),YEAR([3]Feuil1!$C59)&gt;[3]Feuil2!$A$2),DATE([3]Feuil2!$A$2,10,1),"") ))),"")</f>
        <v/>
      </c>
      <c r="L59" s="13" t="str">
        <f>IF(AND([3]Feuil1!$K59&lt;&gt;"",[3]Feuil1!$C59&lt;&gt;"",[3]Feuil1!$K59&lt;=[3]Feuil1!$C59,YEAR([3]Feuil1!$K59)&lt;=[3]Feuil2!$A$2,YEAR([3]Feuil1!$C59)&gt;=[3]Feuil2!$A$2),IF(YEAR([3]Feuil1!$K59)&lt;[3]Feuil2!$A$2,DATE([3]Feuil2!$A$2,11,1),IF(YEAR([3]Feuil1!$K59)&gt;[3]Feuil2!$A$2,"",IF(MONTH([3]Feuil1!$K59)=11,[3]Feuil1!$K59,IF(OR(AND(MONTH([3]Feuil1!$K59)&lt;11,MONTH([3]Feuil1!$C59)&gt;=11),YEAR([3]Feuil1!$C59)&gt;[3]Feuil2!$A$2),DATE([3]Feuil2!$A$2,11,1),"") ))),"")</f>
        <v/>
      </c>
      <c r="M59" s="14" t="str">
        <f>IF(AND([3]Feuil1!$K59&lt;&gt;"",[3]Feuil1!$C59&lt;&gt;"",[3]Feuil1!$K59&lt;=[3]Feuil1!$C59,YEAR([3]Feuil1!$K59)&lt;=[3]Feuil2!$A$2,YEAR([3]Feuil1!$C59)&gt;=[3]Feuil2!$A$2),IF(YEAR([3]Feuil1!$K59)&lt;[3]Feuil2!$A$2,DATE([3]Feuil2!$A$2,12,1),IF(YEAR([3]Feuil1!$K59)&gt;[3]Feuil2!$A$2,"",IF(MONTH([3]Feuil1!$K59)=12,[3]Feuil1!$K59,IF(OR(AND(MONTH([3]Feuil1!$K59)&lt;12,MONTH([3]Feuil1!$C59)&gt;=12),YEAR([3]Feuil1!$C59)&gt;[3]Feuil2!$A$2),DATE([3]Feuil2!$A$2,12,1),"") ))),"")</f>
        <v/>
      </c>
      <c r="N59" s="12" t="str">
        <f>IF(AND([3]Feuil1!$K59&lt;&gt;"",[3]Feuil1!$C59&lt;&gt;"",[3]Feuil1!$K59&lt;=[3]Feuil1!$C59,YEAR([3]Feuil1!$K59)&lt;=[3]Feuil2!$A$2,YEAR([3]Feuil1!$C59)&gt;=[3]Feuil2!$A$2),IF(YEAR([3]Feuil1!$C59)&gt;[3]Feuil2!$A$2,DATE([3]Feuil2!$A$2,1,31),IF(YEAR([3]Feuil1!$C59)&lt;[3]Feuil2!$A$2,"",IF(MONTH([3]Feuil1!$C59)=1,[3]Feuil1!$C59,IF(AND(MONTH([3]Feuil1!$C59)&gt;1,MONTH([3]Feuil1!$K59)&lt;=1),DATE([3]Feuil2!$A$2,1,31),"") ))),"")</f>
        <v/>
      </c>
      <c r="O59" s="13" t="str">
        <f>IF(AND([3]Feuil1!$K59&lt;&gt;"",[3]Feuil1!$C59&lt;&gt;"",[3]Feuil1!$K59&lt;=[3]Feuil1!$C59,YEAR([3]Feuil1!$K59)&lt;=[3]Feuil2!$A$2,YEAR([3]Feuil1!$C59)&gt;=[3]Feuil2!$A$2),IF(YEAR([3]Feuil1!$C59)&gt;[3]Feuil2!$A$2,IF((MOD([3]Feuil2!$A$2,4)&lt;&gt;0),DATE([3]Feuil2!$A$2,2,28),DATE([3]Feuil2!$A$2,2,29)),IF(YEAR([3]Feuil1!$C59)&lt;[3]Feuil2!$A$2,"",IF(MONTH([3]Feuil1!$C59)=2,[3]Feuil1!$C59,IF(AND(MONTH([3]Feuil1!$C59)&gt;2,MONTH([3]Feuil1!$K59)&lt;=2),IF((MOD([3]Feuil2!$A$2,4)&lt;&gt;0),DATE([3]Feuil2!$A$2,2,28),DATE([3]Feuil2!$A$2,2,29)),"") ))),"")</f>
        <v/>
      </c>
      <c r="P59" s="13" t="str">
        <f>IF(AND([3]Feuil1!$K59&lt;&gt;"",[3]Feuil1!$C59&lt;&gt;"",[3]Feuil1!$K59&lt;=[3]Feuil1!$C59,YEAR([3]Feuil1!$K59)&lt;=[3]Feuil2!$A$2,YEAR([3]Feuil1!$C59)&gt;=[3]Feuil2!$A$2),IF(YEAR([3]Feuil1!$C59)&gt;[3]Feuil2!$A$2,DATE([3]Feuil2!$A$2,3,31),IF(YEAR([3]Feuil1!$C59)&lt;[3]Feuil2!$A$2,"",IF(MONTH([3]Feuil1!$C59)=3,[3]Feuil1!$C59,IF(AND(MONTH([3]Feuil1!$C59)&gt;3,MONTH([3]Feuil1!$K59)&lt;=3),DATE([3]Feuil2!$A$2,3,31),"") ))),"")</f>
        <v/>
      </c>
      <c r="Q59" s="13" t="str">
        <f>IF(AND([3]Feuil1!$K59&lt;&gt;"",[3]Feuil1!$C59&lt;&gt;"",[3]Feuil1!$K59&lt;=[3]Feuil1!$C59,YEAR([3]Feuil1!$K59)&lt;=[3]Feuil2!$A$2,YEAR([3]Feuil1!$C59)&gt;=[3]Feuil2!$A$2),IF(YEAR([3]Feuil1!$C59)&gt;[3]Feuil2!$A$2,DATE([3]Feuil2!$A$2,4,30),IF(YEAR([3]Feuil1!$C59)&lt;[3]Feuil2!$A$2,"",IF(MONTH([3]Feuil1!$C59)=4,[3]Feuil1!$C59,IF(AND(MONTH([3]Feuil1!$C59)&gt;4,MONTH([3]Feuil1!$K59)&lt;=4),DATE([3]Feuil2!$A$2,4,30),"") ))),"")</f>
        <v/>
      </c>
      <c r="R59" s="13" t="str">
        <f>IF(AND([3]Feuil1!$K59&lt;&gt;"",[3]Feuil1!$C59&lt;&gt;"",[3]Feuil1!$K59&lt;=[3]Feuil1!$C59,YEAR([3]Feuil1!$K59)&lt;=[3]Feuil2!$A$2,YEAR([3]Feuil1!$C59)&gt;=[3]Feuil2!$A$2),IF(YEAR([3]Feuil1!$C59)&gt;[3]Feuil2!$A$2,DATE([3]Feuil2!$A$2,5,31),IF(YEAR([3]Feuil1!$C59)&lt;[3]Feuil2!$A$2,"",IF(MONTH([3]Feuil1!$C59)=5,[3]Feuil1!$C59,IF(AND(MONTH([3]Feuil1!$C59)&gt;5,MONTH([3]Feuil1!$K59)&lt;=5),DATE([3]Feuil2!$A$2,5,31),"") ))),"")</f>
        <v/>
      </c>
      <c r="S59" s="13" t="str">
        <f>IF(AND([3]Feuil1!$K59&lt;&gt;"",[3]Feuil1!$C59&lt;&gt;"",[3]Feuil1!$K59&lt;=[3]Feuil1!$C59,YEAR([3]Feuil1!$K59)&lt;=[3]Feuil2!$A$2,YEAR([3]Feuil1!$C59)&gt;=[3]Feuil2!$A$2),IF(YEAR([3]Feuil1!$C59)&gt;[3]Feuil2!$A$2,DATE([3]Feuil2!$A$2,6,30),IF(YEAR([3]Feuil1!$C59)&lt;[3]Feuil2!$A$2,"",IF(MONTH([3]Feuil1!$C59)=6,[3]Feuil1!$C59,IF(AND(MONTH([3]Feuil1!$C59)&gt;6,MONTH([3]Feuil1!$K59)&lt;=6),DATE([3]Feuil2!$A$2,6,30),"") ))),"")</f>
        <v/>
      </c>
      <c r="T59" s="13" t="str">
        <f>IF(AND([3]Feuil1!$K59&lt;&gt;"",[3]Feuil1!$C59&lt;&gt;"",[3]Feuil1!$K59&lt;=[3]Feuil1!$C59,YEAR([3]Feuil1!$K59)&lt;=[3]Feuil2!$A$2,YEAR([3]Feuil1!$C59)&gt;=[3]Feuil2!$A$2),IF(YEAR([3]Feuil1!$C59)&gt;[3]Feuil2!$A$2,DATE([3]Feuil2!$A$2,7,31),IF(YEAR([3]Feuil1!$C59)&lt;[3]Feuil2!$A$2,"",IF(MONTH([3]Feuil1!$C59)=7,[3]Feuil1!$C59,IF(AND(MONTH([3]Feuil1!$C59)&gt;7,MONTH([3]Feuil1!$K59)&lt;=7),DATE([3]Feuil2!$A$2,7,31),"") ))),"")</f>
        <v/>
      </c>
      <c r="U59" s="13" t="str">
        <f>IF(AND([3]Feuil1!$K59&lt;&gt;"",[3]Feuil1!$C59&lt;&gt;"",[3]Feuil1!$K59&lt;=[3]Feuil1!$C59,YEAR([3]Feuil1!$K59)&lt;=[3]Feuil2!$A$2,YEAR([3]Feuil1!$C59)&gt;=[3]Feuil2!$A$2),IF(YEAR([3]Feuil1!$C59)&gt;[3]Feuil2!$A$2,DATE([3]Feuil2!$A$2,8,31),IF(YEAR([3]Feuil1!$C59)&lt;[3]Feuil2!$A$2,"",IF(MONTH([3]Feuil1!$C59)=8,[3]Feuil1!$C59,IF(AND(MONTH([3]Feuil1!$C59)&gt;8,MONTH([3]Feuil1!$K59)&lt;=8),DATE([3]Feuil2!$A$2,8,31),"") ))),"")</f>
        <v/>
      </c>
      <c r="V59" s="13" t="str">
        <f>IF(AND([3]Feuil1!$K59&lt;&gt;"",[3]Feuil1!$C59&lt;&gt;"",[3]Feuil1!$K59&lt;=[3]Feuil1!$C59,YEAR([3]Feuil1!$K59)&lt;=[3]Feuil2!$A$2,YEAR([3]Feuil1!$C59)&gt;=[3]Feuil2!$A$2),IF(YEAR([3]Feuil1!$C59)&gt;[3]Feuil2!$A$2,DATE([3]Feuil2!$A$2,9,30),IF(YEAR([3]Feuil1!$C59)&lt;[3]Feuil2!$A$2,"",IF(MONTH([3]Feuil1!$C59)=9,[3]Feuil1!$C59,IF(AND(MONTH([3]Feuil1!$C59)&gt;9,MONTH([3]Feuil1!$K59)&lt;=9),DATE([3]Feuil2!$A$2,9,30),"") ))),"")</f>
        <v/>
      </c>
      <c r="W59" s="13" t="str">
        <f>IF(AND([3]Feuil1!$K59&lt;&gt;"",[3]Feuil1!$C59&lt;&gt;"",[3]Feuil1!$K59&lt;=[3]Feuil1!$C59,YEAR([3]Feuil1!$K59)&lt;=[3]Feuil2!$A$2,YEAR([3]Feuil1!$C59)&gt;=[3]Feuil2!$A$2),IF(YEAR([3]Feuil1!$C59)&gt;[3]Feuil2!$A$2,DATE([3]Feuil2!$A$2,10,31),IF(YEAR([3]Feuil1!$C59)&lt;[3]Feuil2!$A$2,"",IF(MONTH([3]Feuil1!$C59)=10,[3]Feuil1!$C59,IF(AND(MONTH([3]Feuil1!$C59)&gt;10,MONTH([3]Feuil1!$K59)&lt;=10),DATE([3]Feuil2!$A$2,10,31),"") ))),"")</f>
        <v/>
      </c>
      <c r="X59" s="13" t="str">
        <f>IF(AND([3]Feuil1!$K59&lt;&gt;"",[3]Feuil1!$C59&lt;&gt;"",[3]Feuil1!$K59&lt;=[3]Feuil1!$C59,YEAR([3]Feuil1!$K59)&lt;=[3]Feuil2!$A$2,YEAR([3]Feuil1!$C59)&gt;=[3]Feuil2!$A$2),IF(YEAR([3]Feuil1!$C59)&gt;[3]Feuil2!$A$2,DATE([3]Feuil2!$A$2,11,30),IF(YEAR([3]Feuil1!$C59)&lt;[3]Feuil2!$A$2,"",IF(MONTH([3]Feuil1!$C59)=11,[3]Feuil1!$C59,IF(AND(MONTH([3]Feuil1!$C59)&gt;11,MONTH([3]Feuil1!$K59)&lt;=11),DATE([3]Feuil2!$A$2,11,30),"") ))),"")</f>
        <v/>
      </c>
      <c r="Y59" s="14" t="str">
        <f>IF(AND([3]Feuil1!$K59&lt;&gt;"",[3]Feuil1!$C59&lt;&gt;"",[3]Feuil1!$K59&lt;=[3]Feuil1!$C59,YEAR([3]Feuil1!$K59)&lt;=[3]Feuil2!$A$2,YEAR([3]Feuil1!$C59)&gt;=[3]Feuil2!$A$2),IF(YEAR([3]Feuil1!$C59)&gt;[3]Feuil2!$A$2,DATE([3]Feuil2!$A$2,12,31),IF(YEAR([3]Feuil1!$C59)&lt;[3]Feuil2!$A$2,"",IF(MONTH([3]Feuil1!$C59)=12,[3]Feuil1!$C59,IF(AND(MONTH([3]Feuil1!$C59)&gt;12,MONTH([3]Feuil1!$K59)&lt;=12),DATE([3]Feuil2!$A$2,12,31),"") ))),"")</f>
        <v/>
      </c>
    </row>
    <row r="60" spans="1:25" ht="15" x14ac:dyDescent="0.2">
      <c r="A60" s="11">
        <f>[3]Feuil1!E60</f>
        <v>0</v>
      </c>
      <c r="B60" s="12" t="str">
        <f>IF(AND([3]Feuil1!$K60&lt;&gt;"",[3]Feuil1!$C60&lt;&gt;"",[3]Feuil1!$K60&lt;=[3]Feuil1!$C60,YEAR([3]Feuil1!$K60)&lt;=[3]Feuil2!$A$2,YEAR([3]Feuil1!$C60)&gt;=[3]Feuil2!$A$2),IF(YEAR([3]Feuil1!$K60)&lt;[3]Feuil2!$A$2,DATE([3]Feuil2!$A$2,1,1),IF(YEAR([3]Feuil1!$K60)&gt;[3]Feuil2!$A$2,"",IF(MONTH([3]Feuil1!$K60)=1,[3]Feuil1!$K60,IF(OR(AND(
      MONTH([3]Feuil1!$K60)&lt;1,
      MONTH([3]Feuil1!$C60)&gt;=1
     ),YEAR([3]Feuil1!$C60)&gt;[3]Feuil2!$A$2),DATE([3]Feuil2!$A$2,1,1),"") ))),"")</f>
        <v/>
      </c>
      <c r="C60" s="13" t="str">
        <f>IF(AND([3]Feuil1!$K60&lt;&gt;"",[3]Feuil1!$C60&lt;&gt;"",[3]Feuil1!$K60&lt;=[3]Feuil1!$C60,YEAR([3]Feuil1!$K60)&lt;=[3]Feuil2!$A$2,YEAR([3]Feuil1!$C60)&gt;=[3]Feuil2!$A$2),IF(YEAR([3]Feuil1!$K60)&lt;[3]Feuil2!$A$2,DATE([3]Feuil2!$A$2,2,1),IF(YEAR([3]Feuil1!$K60)&gt;[3]Feuil2!$A$2,"",IF(MONTH([3]Feuil1!$K60)=2,[3]Feuil1!$K60,IF(OR(AND(MONTH([3]Feuil1!$K60)&lt;2,MONTH([3]Feuil1!$C60)&gt;=2),YEAR([3]Feuil1!$C60)&gt;[3]Feuil2!$A$2),DATE([3]Feuil2!$A$2,2,1),"") ))),"")</f>
        <v/>
      </c>
      <c r="D60" s="13" t="str">
        <f>IF(AND([3]Feuil1!$K60&lt;&gt;"",[3]Feuil1!$C60&lt;&gt;"",[3]Feuil1!$K60&lt;=[3]Feuil1!$C60,YEAR([3]Feuil1!$K60)&lt;=[3]Feuil2!$A$2,YEAR([3]Feuil1!$C60)&gt;=[3]Feuil2!$A$2),IF(YEAR([3]Feuil1!$K60)&lt;[3]Feuil2!$A$2,DATE([3]Feuil2!$A$2,3,1),IF(YEAR([3]Feuil1!$K60)&gt;[3]Feuil2!$A$2,"",IF(MONTH([3]Feuil1!$K60)=3,[3]Feuil1!$K60,IF(OR(AND(MONTH([3]Feuil1!$K60)&lt;3,MONTH([3]Feuil1!$C60)&gt;=3),YEAR([3]Feuil1!$C60)&gt;[3]Feuil2!$A$2),DATE([3]Feuil2!$A$2,3,1),"") ))),"")</f>
        <v/>
      </c>
      <c r="E60" s="13" t="str">
        <f>IF(AND([3]Feuil1!$K60&lt;&gt;"",[3]Feuil1!$C60&lt;&gt;"",[3]Feuil1!$K60&lt;=[3]Feuil1!$C60,YEAR([3]Feuil1!$K60)&lt;=[3]Feuil2!$A$2,YEAR([3]Feuil1!$C60)&gt;=[3]Feuil2!$A$2),IF(YEAR([3]Feuil1!$K60)&lt;[3]Feuil2!$A$2,DATE([3]Feuil2!$A$2,4,1),IF(YEAR([3]Feuil1!$K60)&gt;[3]Feuil2!$A$2,"",IF(MONTH([3]Feuil1!$K60)=4,[3]Feuil1!$K60,IF(OR(AND(MONTH([3]Feuil1!$K60)&lt;4,MONTH([3]Feuil1!$C60)&gt;=4),YEAR([3]Feuil1!$C60)&gt;[3]Feuil2!$A$2),DATE([3]Feuil2!$A$2,4,1),"") ))),"")</f>
        <v/>
      </c>
      <c r="F60" s="13" t="str">
        <f>IF(AND([3]Feuil1!$K60&lt;&gt;"",[3]Feuil1!$C60&lt;&gt;"",[3]Feuil1!$K60&lt;=[3]Feuil1!$C60,YEAR([3]Feuil1!$K60)&lt;=[3]Feuil2!$A$2,YEAR([3]Feuil1!$C60)&gt;=[3]Feuil2!$A$2),IF(YEAR([3]Feuil1!$K60)&lt;[3]Feuil2!$A$2,DATE([3]Feuil2!$A$2,5,1),IF(YEAR([3]Feuil1!$K60)&gt;[3]Feuil2!$A$2,"",IF(MONTH([3]Feuil1!$K60)=5,[3]Feuil1!$K60,IF(OR(AND(MONTH([3]Feuil1!$K60)&lt;5,MONTH([3]Feuil1!$C60)&gt;=5),YEAR([3]Feuil1!$C60)&gt;[3]Feuil2!$A$2),DATE([3]Feuil2!$A$2,5,1),"") ))),"")</f>
        <v/>
      </c>
      <c r="G60" s="13" t="str">
        <f>IF(AND([3]Feuil1!$K60&lt;&gt;"",[3]Feuil1!$C60&lt;&gt;"",[3]Feuil1!$K60&lt;=[3]Feuil1!$C60,YEAR([3]Feuil1!$K60)&lt;=[3]Feuil2!$A$2,YEAR([3]Feuil1!$C60)&gt;=[3]Feuil2!$A$2),IF(YEAR([3]Feuil1!$K60)&lt;[3]Feuil2!$A$2,DATE([3]Feuil2!$A$2,6,1),IF(YEAR([3]Feuil1!$K60)&gt;[3]Feuil2!$A$2,"",IF(MONTH([3]Feuil1!$K60)=6,[3]Feuil1!$K60,IF(OR(AND(MONTH([3]Feuil1!$K60)&lt;6,MONTH([3]Feuil1!$C60)&gt;=6),YEAR([3]Feuil1!$C60)&gt;[3]Feuil2!$A$2),DATE([3]Feuil2!$A$2,6,1),"") ))),"")</f>
        <v/>
      </c>
      <c r="H60" s="13" t="str">
        <f>IF(AND([3]Feuil1!$K60&lt;&gt;"",[3]Feuil1!$C60&lt;&gt;"",[3]Feuil1!$K60&lt;=[3]Feuil1!$C60,YEAR([3]Feuil1!$K60)&lt;=[3]Feuil2!$A$2,YEAR([3]Feuil1!$C60)&gt;=[3]Feuil2!$A$2),IF(YEAR([3]Feuil1!$K60)&lt;[3]Feuil2!$A$2,DATE([3]Feuil2!$A$2,7,1),IF(YEAR([3]Feuil1!$K60)&gt;[3]Feuil2!$A$2,"",IF(MONTH([3]Feuil1!$K60)=7,[3]Feuil1!$K60,IF(OR(AND(MONTH([3]Feuil1!$K60)&lt;7,MONTH([3]Feuil1!$C60)&gt;=7),YEAR([3]Feuil1!$C60)&gt;[3]Feuil2!$A$2),DATE([3]Feuil2!$A$2,7,1),"") ))),"")</f>
        <v/>
      </c>
      <c r="I60" s="13" t="str">
        <f>IF(AND([3]Feuil1!$K60&lt;&gt;"",[3]Feuil1!$C60&lt;&gt;"",[3]Feuil1!$K60&lt;=[3]Feuil1!$C60,YEAR([3]Feuil1!$K60)&lt;=[3]Feuil2!$A$2,YEAR([3]Feuil1!$C60)&gt;=[3]Feuil2!$A$2),IF(YEAR([3]Feuil1!$K60)&lt;[3]Feuil2!$A$2,DATE([3]Feuil2!$A$2,8,1),IF(YEAR([3]Feuil1!$K60)&gt;[3]Feuil2!$A$2,"",IF(MONTH([3]Feuil1!$K60)=8,[3]Feuil1!$K60,IF(OR(AND(MONTH([3]Feuil1!$K60)&lt;8,MONTH([3]Feuil1!$C60)&gt;=8),YEAR([3]Feuil1!$C60)&gt;[3]Feuil2!$A$2),DATE([3]Feuil2!$A$2,8,1),"") ))),"")</f>
        <v/>
      </c>
      <c r="J60" s="13" t="str">
        <f>IF(AND([3]Feuil1!$K60&lt;&gt;"",[3]Feuil1!$C60&lt;&gt;"",[3]Feuil1!$K60&lt;=[3]Feuil1!$C60,YEAR([3]Feuil1!$K60)&lt;=[3]Feuil2!$A$2,YEAR([3]Feuil1!$C60)&gt;=[3]Feuil2!$A$2),IF(YEAR([3]Feuil1!$K60)&lt;[3]Feuil2!$A$2,DATE([3]Feuil2!$A$2,9,1),IF(YEAR([3]Feuil1!$K60)&gt;[3]Feuil2!$A$2,"",IF(MONTH([3]Feuil1!$K60)=9,[3]Feuil1!$K60,IF(OR(AND(MONTH([3]Feuil1!$K60)&lt;9,MONTH([3]Feuil1!$C60)&gt;=9),YEAR([3]Feuil1!$C60)&gt;[3]Feuil2!$A$2),DATE([3]Feuil2!$A$2,9,1),"") ))),"")</f>
        <v/>
      </c>
      <c r="K60" s="13" t="str">
        <f>IF(AND([3]Feuil1!$K60&lt;&gt;"",[3]Feuil1!$C60&lt;&gt;"",[3]Feuil1!$K60&lt;=[3]Feuil1!$C60,YEAR([3]Feuil1!$K60)&lt;=[3]Feuil2!$A$2,YEAR([3]Feuil1!$C60)&gt;=[3]Feuil2!$A$2),IF(YEAR([3]Feuil1!$K60)&lt;[3]Feuil2!$A$2,DATE([3]Feuil2!$A$2,10,1),IF(YEAR([3]Feuil1!$K60)&gt;[3]Feuil2!$A$2,"",IF(MONTH([3]Feuil1!$K60)=10,[3]Feuil1!$K60,IF(OR(AND(MONTH([3]Feuil1!$K60)&lt;10,MONTH([3]Feuil1!$C60)&gt;=10),YEAR([3]Feuil1!$C60)&gt;[3]Feuil2!$A$2),DATE([3]Feuil2!$A$2,10,1),"") ))),"")</f>
        <v/>
      </c>
      <c r="L60" s="13" t="str">
        <f>IF(AND([3]Feuil1!$K60&lt;&gt;"",[3]Feuil1!$C60&lt;&gt;"",[3]Feuil1!$K60&lt;=[3]Feuil1!$C60,YEAR([3]Feuil1!$K60)&lt;=[3]Feuil2!$A$2,YEAR([3]Feuil1!$C60)&gt;=[3]Feuil2!$A$2),IF(YEAR([3]Feuil1!$K60)&lt;[3]Feuil2!$A$2,DATE([3]Feuil2!$A$2,11,1),IF(YEAR([3]Feuil1!$K60)&gt;[3]Feuil2!$A$2,"",IF(MONTH([3]Feuil1!$K60)=11,[3]Feuil1!$K60,IF(OR(AND(MONTH([3]Feuil1!$K60)&lt;11,MONTH([3]Feuil1!$C60)&gt;=11),YEAR([3]Feuil1!$C60)&gt;[3]Feuil2!$A$2),DATE([3]Feuil2!$A$2,11,1),"") ))),"")</f>
        <v/>
      </c>
      <c r="M60" s="14" t="str">
        <f>IF(AND([3]Feuil1!$K60&lt;&gt;"",[3]Feuil1!$C60&lt;&gt;"",[3]Feuil1!$K60&lt;=[3]Feuil1!$C60,YEAR([3]Feuil1!$K60)&lt;=[3]Feuil2!$A$2,YEAR([3]Feuil1!$C60)&gt;=[3]Feuil2!$A$2),IF(YEAR([3]Feuil1!$K60)&lt;[3]Feuil2!$A$2,DATE([3]Feuil2!$A$2,12,1),IF(YEAR([3]Feuil1!$K60)&gt;[3]Feuil2!$A$2,"",IF(MONTH([3]Feuil1!$K60)=12,[3]Feuil1!$K60,IF(OR(AND(MONTH([3]Feuil1!$K60)&lt;12,MONTH([3]Feuil1!$C60)&gt;=12),YEAR([3]Feuil1!$C60)&gt;[3]Feuil2!$A$2),DATE([3]Feuil2!$A$2,12,1),"") ))),"")</f>
        <v/>
      </c>
      <c r="N60" s="12" t="str">
        <f>IF(AND([3]Feuil1!$K60&lt;&gt;"",[3]Feuil1!$C60&lt;&gt;"",[3]Feuil1!$K60&lt;=[3]Feuil1!$C60,YEAR([3]Feuil1!$K60)&lt;=[3]Feuil2!$A$2,YEAR([3]Feuil1!$C60)&gt;=[3]Feuil2!$A$2),IF(YEAR([3]Feuil1!$C60)&gt;[3]Feuil2!$A$2,DATE([3]Feuil2!$A$2,1,31),IF(YEAR([3]Feuil1!$C60)&lt;[3]Feuil2!$A$2,"",IF(MONTH([3]Feuil1!$C60)=1,[3]Feuil1!$C60,IF(AND(MONTH([3]Feuil1!$C60)&gt;1,MONTH([3]Feuil1!$K60)&lt;=1),DATE([3]Feuil2!$A$2,1,31),"") ))),"")</f>
        <v/>
      </c>
      <c r="O60" s="13" t="str">
        <f>IF(AND([3]Feuil1!$K60&lt;&gt;"",[3]Feuil1!$C60&lt;&gt;"",[3]Feuil1!$K60&lt;=[3]Feuil1!$C60,YEAR([3]Feuil1!$K60)&lt;=[3]Feuil2!$A$2,YEAR([3]Feuil1!$C60)&gt;=[3]Feuil2!$A$2),IF(YEAR([3]Feuil1!$C60)&gt;[3]Feuil2!$A$2,IF((MOD([3]Feuil2!$A$2,4)&lt;&gt;0),DATE([3]Feuil2!$A$2,2,28),DATE([3]Feuil2!$A$2,2,29)),IF(YEAR([3]Feuil1!$C60)&lt;[3]Feuil2!$A$2,"",IF(MONTH([3]Feuil1!$C60)=2,[3]Feuil1!$C60,IF(AND(MONTH([3]Feuil1!$C60)&gt;2,MONTH([3]Feuil1!$K60)&lt;=2),IF((MOD([3]Feuil2!$A$2,4)&lt;&gt;0),DATE([3]Feuil2!$A$2,2,28),DATE([3]Feuil2!$A$2,2,29)),"") ))),"")</f>
        <v/>
      </c>
      <c r="P60" s="13" t="str">
        <f>IF(AND([3]Feuil1!$K60&lt;&gt;"",[3]Feuil1!$C60&lt;&gt;"",[3]Feuil1!$K60&lt;=[3]Feuil1!$C60,YEAR([3]Feuil1!$K60)&lt;=[3]Feuil2!$A$2,YEAR([3]Feuil1!$C60)&gt;=[3]Feuil2!$A$2),IF(YEAR([3]Feuil1!$C60)&gt;[3]Feuil2!$A$2,DATE([3]Feuil2!$A$2,3,31),IF(YEAR([3]Feuil1!$C60)&lt;[3]Feuil2!$A$2,"",IF(MONTH([3]Feuil1!$C60)=3,[3]Feuil1!$C60,IF(AND(MONTH([3]Feuil1!$C60)&gt;3,MONTH([3]Feuil1!$K60)&lt;=3),DATE([3]Feuil2!$A$2,3,31),"") ))),"")</f>
        <v/>
      </c>
      <c r="Q60" s="13" t="str">
        <f>IF(AND([3]Feuil1!$K60&lt;&gt;"",[3]Feuil1!$C60&lt;&gt;"",[3]Feuil1!$K60&lt;=[3]Feuil1!$C60,YEAR([3]Feuil1!$K60)&lt;=[3]Feuil2!$A$2,YEAR([3]Feuil1!$C60)&gt;=[3]Feuil2!$A$2),IF(YEAR([3]Feuil1!$C60)&gt;[3]Feuil2!$A$2,DATE([3]Feuil2!$A$2,4,30),IF(YEAR([3]Feuil1!$C60)&lt;[3]Feuil2!$A$2,"",IF(MONTH([3]Feuil1!$C60)=4,[3]Feuil1!$C60,IF(AND(MONTH([3]Feuil1!$C60)&gt;4,MONTH([3]Feuil1!$K60)&lt;=4),DATE([3]Feuil2!$A$2,4,30),"") ))),"")</f>
        <v/>
      </c>
      <c r="R60" s="13" t="str">
        <f>IF(AND([3]Feuil1!$K60&lt;&gt;"",[3]Feuil1!$C60&lt;&gt;"",[3]Feuil1!$K60&lt;=[3]Feuil1!$C60,YEAR([3]Feuil1!$K60)&lt;=[3]Feuil2!$A$2,YEAR([3]Feuil1!$C60)&gt;=[3]Feuil2!$A$2),IF(YEAR([3]Feuil1!$C60)&gt;[3]Feuil2!$A$2,DATE([3]Feuil2!$A$2,5,31),IF(YEAR([3]Feuil1!$C60)&lt;[3]Feuil2!$A$2,"",IF(MONTH([3]Feuil1!$C60)=5,[3]Feuil1!$C60,IF(AND(MONTH([3]Feuil1!$C60)&gt;5,MONTH([3]Feuil1!$K60)&lt;=5),DATE([3]Feuil2!$A$2,5,31),"") ))),"")</f>
        <v/>
      </c>
      <c r="S60" s="13" t="str">
        <f>IF(AND([3]Feuil1!$K60&lt;&gt;"",[3]Feuil1!$C60&lt;&gt;"",[3]Feuil1!$K60&lt;=[3]Feuil1!$C60,YEAR([3]Feuil1!$K60)&lt;=[3]Feuil2!$A$2,YEAR([3]Feuil1!$C60)&gt;=[3]Feuil2!$A$2),IF(YEAR([3]Feuil1!$C60)&gt;[3]Feuil2!$A$2,DATE([3]Feuil2!$A$2,6,30),IF(YEAR([3]Feuil1!$C60)&lt;[3]Feuil2!$A$2,"",IF(MONTH([3]Feuil1!$C60)=6,[3]Feuil1!$C60,IF(AND(MONTH([3]Feuil1!$C60)&gt;6,MONTH([3]Feuil1!$K60)&lt;=6),DATE([3]Feuil2!$A$2,6,30),"") ))),"")</f>
        <v/>
      </c>
      <c r="T60" s="13" t="str">
        <f>IF(AND([3]Feuil1!$K60&lt;&gt;"",[3]Feuil1!$C60&lt;&gt;"",[3]Feuil1!$K60&lt;=[3]Feuil1!$C60,YEAR([3]Feuil1!$K60)&lt;=[3]Feuil2!$A$2,YEAR([3]Feuil1!$C60)&gt;=[3]Feuil2!$A$2),IF(YEAR([3]Feuil1!$C60)&gt;[3]Feuil2!$A$2,DATE([3]Feuil2!$A$2,7,31),IF(YEAR([3]Feuil1!$C60)&lt;[3]Feuil2!$A$2,"",IF(MONTH([3]Feuil1!$C60)=7,[3]Feuil1!$C60,IF(AND(MONTH([3]Feuil1!$C60)&gt;7,MONTH([3]Feuil1!$K60)&lt;=7),DATE([3]Feuil2!$A$2,7,31),"") ))),"")</f>
        <v/>
      </c>
      <c r="U60" s="13" t="str">
        <f>IF(AND([3]Feuil1!$K60&lt;&gt;"",[3]Feuil1!$C60&lt;&gt;"",[3]Feuil1!$K60&lt;=[3]Feuil1!$C60,YEAR([3]Feuil1!$K60)&lt;=[3]Feuil2!$A$2,YEAR([3]Feuil1!$C60)&gt;=[3]Feuil2!$A$2),IF(YEAR([3]Feuil1!$C60)&gt;[3]Feuil2!$A$2,DATE([3]Feuil2!$A$2,8,31),IF(YEAR([3]Feuil1!$C60)&lt;[3]Feuil2!$A$2,"",IF(MONTH([3]Feuil1!$C60)=8,[3]Feuil1!$C60,IF(AND(MONTH([3]Feuil1!$C60)&gt;8,MONTH([3]Feuil1!$K60)&lt;=8),DATE([3]Feuil2!$A$2,8,31),"") ))),"")</f>
        <v/>
      </c>
      <c r="V60" s="13" t="str">
        <f>IF(AND([3]Feuil1!$K60&lt;&gt;"",[3]Feuil1!$C60&lt;&gt;"",[3]Feuil1!$K60&lt;=[3]Feuil1!$C60,YEAR([3]Feuil1!$K60)&lt;=[3]Feuil2!$A$2,YEAR([3]Feuil1!$C60)&gt;=[3]Feuil2!$A$2),IF(YEAR([3]Feuil1!$C60)&gt;[3]Feuil2!$A$2,DATE([3]Feuil2!$A$2,9,30),IF(YEAR([3]Feuil1!$C60)&lt;[3]Feuil2!$A$2,"",IF(MONTH([3]Feuil1!$C60)=9,[3]Feuil1!$C60,IF(AND(MONTH([3]Feuil1!$C60)&gt;9,MONTH([3]Feuil1!$K60)&lt;=9),DATE([3]Feuil2!$A$2,9,30),"") ))),"")</f>
        <v/>
      </c>
      <c r="W60" s="13" t="str">
        <f>IF(AND([3]Feuil1!$K60&lt;&gt;"",[3]Feuil1!$C60&lt;&gt;"",[3]Feuil1!$K60&lt;=[3]Feuil1!$C60,YEAR([3]Feuil1!$K60)&lt;=[3]Feuil2!$A$2,YEAR([3]Feuil1!$C60)&gt;=[3]Feuil2!$A$2),IF(YEAR([3]Feuil1!$C60)&gt;[3]Feuil2!$A$2,DATE([3]Feuil2!$A$2,10,31),IF(YEAR([3]Feuil1!$C60)&lt;[3]Feuil2!$A$2,"",IF(MONTH([3]Feuil1!$C60)=10,[3]Feuil1!$C60,IF(AND(MONTH([3]Feuil1!$C60)&gt;10,MONTH([3]Feuil1!$K60)&lt;=10),DATE([3]Feuil2!$A$2,10,31),"") ))),"")</f>
        <v/>
      </c>
      <c r="X60" s="13" t="str">
        <f>IF(AND([3]Feuil1!$K60&lt;&gt;"",[3]Feuil1!$C60&lt;&gt;"",[3]Feuil1!$K60&lt;=[3]Feuil1!$C60,YEAR([3]Feuil1!$K60)&lt;=[3]Feuil2!$A$2,YEAR([3]Feuil1!$C60)&gt;=[3]Feuil2!$A$2),IF(YEAR([3]Feuil1!$C60)&gt;[3]Feuil2!$A$2,DATE([3]Feuil2!$A$2,11,30),IF(YEAR([3]Feuil1!$C60)&lt;[3]Feuil2!$A$2,"",IF(MONTH([3]Feuil1!$C60)=11,[3]Feuil1!$C60,IF(AND(MONTH([3]Feuil1!$C60)&gt;11,MONTH([3]Feuil1!$K60)&lt;=11),DATE([3]Feuil2!$A$2,11,30),"") ))),"")</f>
        <v/>
      </c>
      <c r="Y60" s="14" t="str">
        <f>IF(AND([3]Feuil1!$K60&lt;&gt;"",[3]Feuil1!$C60&lt;&gt;"",[3]Feuil1!$K60&lt;=[3]Feuil1!$C60,YEAR([3]Feuil1!$K60)&lt;=[3]Feuil2!$A$2,YEAR([3]Feuil1!$C60)&gt;=[3]Feuil2!$A$2),IF(YEAR([3]Feuil1!$C60)&gt;[3]Feuil2!$A$2,DATE([3]Feuil2!$A$2,12,31),IF(YEAR([3]Feuil1!$C60)&lt;[3]Feuil2!$A$2,"",IF(MONTH([3]Feuil1!$C60)=12,[3]Feuil1!$C60,IF(AND(MONTH([3]Feuil1!$C60)&gt;12,MONTH([3]Feuil1!$K60)&lt;=12),DATE([3]Feuil2!$A$2,12,31),"") ))),"")</f>
        <v/>
      </c>
    </row>
    <row r="61" spans="1:25" ht="15" x14ac:dyDescent="0.2">
      <c r="A61" s="11">
        <f>[3]Feuil1!E61</f>
        <v>0</v>
      </c>
      <c r="B61" s="12" t="str">
        <f>IF(AND([3]Feuil1!$K61&lt;&gt;"",[3]Feuil1!$C61&lt;&gt;"",[3]Feuil1!$K61&lt;=[3]Feuil1!$C61,YEAR([3]Feuil1!$K61)&lt;=[3]Feuil2!$A$2,YEAR([3]Feuil1!$C61)&gt;=[3]Feuil2!$A$2),IF(YEAR([3]Feuil1!$K61)&lt;[3]Feuil2!$A$2,DATE([3]Feuil2!$A$2,1,1),IF(YEAR([3]Feuil1!$K61)&gt;[3]Feuil2!$A$2,"",IF(MONTH([3]Feuil1!$K61)=1,[3]Feuil1!$K61,IF(OR(AND(
      MONTH([3]Feuil1!$K61)&lt;1,
      MONTH([3]Feuil1!$C61)&gt;=1
     ),YEAR([3]Feuil1!$C61)&gt;[3]Feuil2!$A$2),DATE([3]Feuil2!$A$2,1,1),"") ))),"")</f>
        <v/>
      </c>
      <c r="C61" s="13" t="str">
        <f>IF(AND([3]Feuil1!$K61&lt;&gt;"",[3]Feuil1!$C61&lt;&gt;"",[3]Feuil1!$K61&lt;=[3]Feuil1!$C61,YEAR([3]Feuil1!$K61)&lt;=[3]Feuil2!$A$2,YEAR([3]Feuil1!$C61)&gt;=[3]Feuil2!$A$2),IF(YEAR([3]Feuil1!$K61)&lt;[3]Feuil2!$A$2,DATE([3]Feuil2!$A$2,2,1),IF(YEAR([3]Feuil1!$K61)&gt;[3]Feuil2!$A$2,"",IF(MONTH([3]Feuil1!$K61)=2,[3]Feuil1!$K61,IF(OR(AND(MONTH([3]Feuil1!$K61)&lt;2,MONTH([3]Feuil1!$C61)&gt;=2),YEAR([3]Feuil1!$C61)&gt;[3]Feuil2!$A$2),DATE([3]Feuil2!$A$2,2,1),"") ))),"")</f>
        <v/>
      </c>
      <c r="D61" s="13" t="str">
        <f>IF(AND([3]Feuil1!$K61&lt;&gt;"",[3]Feuil1!$C61&lt;&gt;"",[3]Feuil1!$K61&lt;=[3]Feuil1!$C61,YEAR([3]Feuil1!$K61)&lt;=[3]Feuil2!$A$2,YEAR([3]Feuil1!$C61)&gt;=[3]Feuil2!$A$2),IF(YEAR([3]Feuil1!$K61)&lt;[3]Feuil2!$A$2,DATE([3]Feuil2!$A$2,3,1),IF(YEAR([3]Feuil1!$K61)&gt;[3]Feuil2!$A$2,"",IF(MONTH([3]Feuil1!$K61)=3,[3]Feuil1!$K61,IF(OR(AND(MONTH([3]Feuil1!$K61)&lt;3,MONTH([3]Feuil1!$C61)&gt;=3),YEAR([3]Feuil1!$C61)&gt;[3]Feuil2!$A$2),DATE([3]Feuil2!$A$2,3,1),"") ))),"")</f>
        <v/>
      </c>
      <c r="E61" s="13" t="str">
        <f>IF(AND([3]Feuil1!$K61&lt;&gt;"",[3]Feuil1!$C61&lt;&gt;"",[3]Feuil1!$K61&lt;=[3]Feuil1!$C61,YEAR([3]Feuil1!$K61)&lt;=[3]Feuil2!$A$2,YEAR([3]Feuil1!$C61)&gt;=[3]Feuil2!$A$2),IF(YEAR([3]Feuil1!$K61)&lt;[3]Feuil2!$A$2,DATE([3]Feuil2!$A$2,4,1),IF(YEAR([3]Feuil1!$K61)&gt;[3]Feuil2!$A$2,"",IF(MONTH([3]Feuil1!$K61)=4,[3]Feuil1!$K61,IF(OR(AND(MONTH([3]Feuil1!$K61)&lt;4,MONTH([3]Feuil1!$C61)&gt;=4),YEAR([3]Feuil1!$C61)&gt;[3]Feuil2!$A$2),DATE([3]Feuil2!$A$2,4,1),"") ))),"")</f>
        <v/>
      </c>
      <c r="F61" s="13" t="str">
        <f>IF(AND([3]Feuil1!$K61&lt;&gt;"",[3]Feuil1!$C61&lt;&gt;"",[3]Feuil1!$K61&lt;=[3]Feuil1!$C61,YEAR([3]Feuil1!$K61)&lt;=[3]Feuil2!$A$2,YEAR([3]Feuil1!$C61)&gt;=[3]Feuil2!$A$2),IF(YEAR([3]Feuil1!$K61)&lt;[3]Feuil2!$A$2,DATE([3]Feuil2!$A$2,5,1),IF(YEAR([3]Feuil1!$K61)&gt;[3]Feuil2!$A$2,"",IF(MONTH([3]Feuil1!$K61)=5,[3]Feuil1!$K61,IF(OR(AND(MONTH([3]Feuil1!$K61)&lt;5,MONTH([3]Feuil1!$C61)&gt;=5),YEAR([3]Feuil1!$C61)&gt;[3]Feuil2!$A$2),DATE([3]Feuil2!$A$2,5,1),"") ))),"")</f>
        <v/>
      </c>
      <c r="G61" s="13" t="str">
        <f>IF(AND([3]Feuil1!$K61&lt;&gt;"",[3]Feuil1!$C61&lt;&gt;"",[3]Feuil1!$K61&lt;=[3]Feuil1!$C61,YEAR([3]Feuil1!$K61)&lt;=[3]Feuil2!$A$2,YEAR([3]Feuil1!$C61)&gt;=[3]Feuil2!$A$2),IF(YEAR([3]Feuil1!$K61)&lt;[3]Feuil2!$A$2,DATE([3]Feuil2!$A$2,6,1),IF(YEAR([3]Feuil1!$K61)&gt;[3]Feuil2!$A$2,"",IF(MONTH([3]Feuil1!$K61)=6,[3]Feuil1!$K61,IF(OR(AND(MONTH([3]Feuil1!$K61)&lt;6,MONTH([3]Feuil1!$C61)&gt;=6),YEAR([3]Feuil1!$C61)&gt;[3]Feuil2!$A$2),DATE([3]Feuil2!$A$2,6,1),"") ))),"")</f>
        <v/>
      </c>
      <c r="H61" s="13" t="str">
        <f>IF(AND([3]Feuil1!$K61&lt;&gt;"",[3]Feuil1!$C61&lt;&gt;"",[3]Feuil1!$K61&lt;=[3]Feuil1!$C61,YEAR([3]Feuil1!$K61)&lt;=[3]Feuil2!$A$2,YEAR([3]Feuil1!$C61)&gt;=[3]Feuil2!$A$2),IF(YEAR([3]Feuil1!$K61)&lt;[3]Feuil2!$A$2,DATE([3]Feuil2!$A$2,7,1),IF(YEAR([3]Feuil1!$K61)&gt;[3]Feuil2!$A$2,"",IF(MONTH([3]Feuil1!$K61)=7,[3]Feuil1!$K61,IF(OR(AND(MONTH([3]Feuil1!$K61)&lt;7,MONTH([3]Feuil1!$C61)&gt;=7),YEAR([3]Feuil1!$C61)&gt;[3]Feuil2!$A$2),DATE([3]Feuil2!$A$2,7,1),"") ))),"")</f>
        <v/>
      </c>
      <c r="I61" s="13" t="str">
        <f>IF(AND([3]Feuil1!$K61&lt;&gt;"",[3]Feuil1!$C61&lt;&gt;"",[3]Feuil1!$K61&lt;=[3]Feuil1!$C61,YEAR([3]Feuil1!$K61)&lt;=[3]Feuil2!$A$2,YEAR([3]Feuil1!$C61)&gt;=[3]Feuil2!$A$2),IF(YEAR([3]Feuil1!$K61)&lt;[3]Feuil2!$A$2,DATE([3]Feuil2!$A$2,8,1),IF(YEAR([3]Feuil1!$K61)&gt;[3]Feuil2!$A$2,"",IF(MONTH([3]Feuil1!$K61)=8,[3]Feuil1!$K61,IF(OR(AND(MONTH([3]Feuil1!$K61)&lt;8,MONTH([3]Feuil1!$C61)&gt;=8),YEAR([3]Feuil1!$C61)&gt;[3]Feuil2!$A$2),DATE([3]Feuil2!$A$2,8,1),"") ))),"")</f>
        <v/>
      </c>
      <c r="J61" s="13" t="str">
        <f>IF(AND([3]Feuil1!$K61&lt;&gt;"",[3]Feuil1!$C61&lt;&gt;"",[3]Feuil1!$K61&lt;=[3]Feuil1!$C61,YEAR([3]Feuil1!$K61)&lt;=[3]Feuil2!$A$2,YEAR([3]Feuil1!$C61)&gt;=[3]Feuil2!$A$2),IF(YEAR([3]Feuil1!$K61)&lt;[3]Feuil2!$A$2,DATE([3]Feuil2!$A$2,9,1),IF(YEAR([3]Feuil1!$K61)&gt;[3]Feuil2!$A$2,"",IF(MONTH([3]Feuil1!$K61)=9,[3]Feuil1!$K61,IF(OR(AND(MONTH([3]Feuil1!$K61)&lt;9,MONTH([3]Feuil1!$C61)&gt;=9),YEAR([3]Feuil1!$C61)&gt;[3]Feuil2!$A$2),DATE([3]Feuil2!$A$2,9,1),"") ))),"")</f>
        <v/>
      </c>
      <c r="K61" s="13" t="str">
        <f>IF(AND([3]Feuil1!$K61&lt;&gt;"",[3]Feuil1!$C61&lt;&gt;"",[3]Feuil1!$K61&lt;=[3]Feuil1!$C61,YEAR([3]Feuil1!$K61)&lt;=[3]Feuil2!$A$2,YEAR([3]Feuil1!$C61)&gt;=[3]Feuil2!$A$2),IF(YEAR([3]Feuil1!$K61)&lt;[3]Feuil2!$A$2,DATE([3]Feuil2!$A$2,10,1),IF(YEAR([3]Feuil1!$K61)&gt;[3]Feuil2!$A$2,"",IF(MONTH([3]Feuil1!$K61)=10,[3]Feuil1!$K61,IF(OR(AND(MONTH([3]Feuil1!$K61)&lt;10,MONTH([3]Feuil1!$C61)&gt;=10),YEAR([3]Feuil1!$C61)&gt;[3]Feuil2!$A$2),DATE([3]Feuil2!$A$2,10,1),"") ))),"")</f>
        <v/>
      </c>
      <c r="L61" s="13" t="str">
        <f>IF(AND([3]Feuil1!$K61&lt;&gt;"",[3]Feuil1!$C61&lt;&gt;"",[3]Feuil1!$K61&lt;=[3]Feuil1!$C61,YEAR([3]Feuil1!$K61)&lt;=[3]Feuil2!$A$2,YEAR([3]Feuil1!$C61)&gt;=[3]Feuil2!$A$2),IF(YEAR([3]Feuil1!$K61)&lt;[3]Feuil2!$A$2,DATE([3]Feuil2!$A$2,11,1),IF(YEAR([3]Feuil1!$K61)&gt;[3]Feuil2!$A$2,"",IF(MONTH([3]Feuil1!$K61)=11,[3]Feuil1!$K61,IF(OR(AND(MONTH([3]Feuil1!$K61)&lt;11,MONTH([3]Feuil1!$C61)&gt;=11),YEAR([3]Feuil1!$C61)&gt;[3]Feuil2!$A$2),DATE([3]Feuil2!$A$2,11,1),"") ))),"")</f>
        <v/>
      </c>
      <c r="M61" s="14" t="str">
        <f>IF(AND([3]Feuil1!$K61&lt;&gt;"",[3]Feuil1!$C61&lt;&gt;"",[3]Feuil1!$K61&lt;=[3]Feuil1!$C61,YEAR([3]Feuil1!$K61)&lt;=[3]Feuil2!$A$2,YEAR([3]Feuil1!$C61)&gt;=[3]Feuil2!$A$2),IF(YEAR([3]Feuil1!$K61)&lt;[3]Feuil2!$A$2,DATE([3]Feuil2!$A$2,12,1),IF(YEAR([3]Feuil1!$K61)&gt;[3]Feuil2!$A$2,"",IF(MONTH([3]Feuil1!$K61)=12,[3]Feuil1!$K61,IF(OR(AND(MONTH([3]Feuil1!$K61)&lt;12,MONTH([3]Feuil1!$C61)&gt;=12),YEAR([3]Feuil1!$C61)&gt;[3]Feuil2!$A$2),DATE([3]Feuil2!$A$2,12,1),"") ))),"")</f>
        <v/>
      </c>
      <c r="N61" s="12" t="str">
        <f>IF(AND([3]Feuil1!$K61&lt;&gt;"",[3]Feuil1!$C61&lt;&gt;"",[3]Feuil1!$K61&lt;=[3]Feuil1!$C61,YEAR([3]Feuil1!$K61)&lt;=[3]Feuil2!$A$2,YEAR([3]Feuil1!$C61)&gt;=[3]Feuil2!$A$2),IF(YEAR([3]Feuil1!$C61)&gt;[3]Feuil2!$A$2,DATE([3]Feuil2!$A$2,1,31),IF(YEAR([3]Feuil1!$C61)&lt;[3]Feuil2!$A$2,"",IF(MONTH([3]Feuil1!$C61)=1,[3]Feuil1!$C61,IF(AND(MONTH([3]Feuil1!$C61)&gt;1,MONTH([3]Feuil1!$K61)&lt;=1),DATE([3]Feuil2!$A$2,1,31),"") ))),"")</f>
        <v/>
      </c>
      <c r="O61" s="13" t="str">
        <f>IF(AND([3]Feuil1!$K61&lt;&gt;"",[3]Feuil1!$C61&lt;&gt;"",[3]Feuil1!$K61&lt;=[3]Feuil1!$C61,YEAR([3]Feuil1!$K61)&lt;=[3]Feuil2!$A$2,YEAR([3]Feuil1!$C61)&gt;=[3]Feuil2!$A$2),IF(YEAR([3]Feuil1!$C61)&gt;[3]Feuil2!$A$2,IF((MOD([3]Feuil2!$A$2,4)&lt;&gt;0),DATE([3]Feuil2!$A$2,2,28),DATE([3]Feuil2!$A$2,2,29)),IF(YEAR([3]Feuil1!$C61)&lt;[3]Feuil2!$A$2,"",IF(MONTH([3]Feuil1!$C61)=2,[3]Feuil1!$C61,IF(AND(MONTH([3]Feuil1!$C61)&gt;2,MONTH([3]Feuil1!$K61)&lt;=2),IF((MOD([3]Feuil2!$A$2,4)&lt;&gt;0),DATE([3]Feuil2!$A$2,2,28),DATE([3]Feuil2!$A$2,2,29)),"") ))),"")</f>
        <v/>
      </c>
      <c r="P61" s="13" t="str">
        <f>IF(AND([3]Feuil1!$K61&lt;&gt;"",[3]Feuil1!$C61&lt;&gt;"",[3]Feuil1!$K61&lt;=[3]Feuil1!$C61,YEAR([3]Feuil1!$K61)&lt;=[3]Feuil2!$A$2,YEAR([3]Feuil1!$C61)&gt;=[3]Feuil2!$A$2),IF(YEAR([3]Feuil1!$C61)&gt;[3]Feuil2!$A$2,DATE([3]Feuil2!$A$2,3,31),IF(YEAR([3]Feuil1!$C61)&lt;[3]Feuil2!$A$2,"",IF(MONTH([3]Feuil1!$C61)=3,[3]Feuil1!$C61,IF(AND(MONTH([3]Feuil1!$C61)&gt;3,MONTH([3]Feuil1!$K61)&lt;=3),DATE([3]Feuil2!$A$2,3,31),"") ))),"")</f>
        <v/>
      </c>
      <c r="Q61" s="13" t="str">
        <f>IF(AND([3]Feuil1!$K61&lt;&gt;"",[3]Feuil1!$C61&lt;&gt;"",[3]Feuil1!$K61&lt;=[3]Feuil1!$C61,YEAR([3]Feuil1!$K61)&lt;=[3]Feuil2!$A$2,YEAR([3]Feuil1!$C61)&gt;=[3]Feuil2!$A$2),IF(YEAR([3]Feuil1!$C61)&gt;[3]Feuil2!$A$2,DATE([3]Feuil2!$A$2,4,30),IF(YEAR([3]Feuil1!$C61)&lt;[3]Feuil2!$A$2,"",IF(MONTH([3]Feuil1!$C61)=4,[3]Feuil1!$C61,IF(AND(MONTH([3]Feuil1!$C61)&gt;4,MONTH([3]Feuil1!$K61)&lt;=4),DATE([3]Feuil2!$A$2,4,30),"") ))),"")</f>
        <v/>
      </c>
      <c r="R61" s="13" t="str">
        <f>IF(AND([3]Feuil1!$K61&lt;&gt;"",[3]Feuil1!$C61&lt;&gt;"",[3]Feuil1!$K61&lt;=[3]Feuil1!$C61,YEAR([3]Feuil1!$K61)&lt;=[3]Feuil2!$A$2,YEAR([3]Feuil1!$C61)&gt;=[3]Feuil2!$A$2),IF(YEAR([3]Feuil1!$C61)&gt;[3]Feuil2!$A$2,DATE([3]Feuil2!$A$2,5,31),IF(YEAR([3]Feuil1!$C61)&lt;[3]Feuil2!$A$2,"",IF(MONTH([3]Feuil1!$C61)=5,[3]Feuil1!$C61,IF(AND(MONTH([3]Feuil1!$C61)&gt;5,MONTH([3]Feuil1!$K61)&lt;=5),DATE([3]Feuil2!$A$2,5,31),"") ))),"")</f>
        <v/>
      </c>
      <c r="S61" s="13" t="str">
        <f>IF(AND([3]Feuil1!$K61&lt;&gt;"",[3]Feuil1!$C61&lt;&gt;"",[3]Feuil1!$K61&lt;=[3]Feuil1!$C61,YEAR([3]Feuil1!$K61)&lt;=[3]Feuil2!$A$2,YEAR([3]Feuil1!$C61)&gt;=[3]Feuil2!$A$2),IF(YEAR([3]Feuil1!$C61)&gt;[3]Feuil2!$A$2,DATE([3]Feuil2!$A$2,6,30),IF(YEAR([3]Feuil1!$C61)&lt;[3]Feuil2!$A$2,"",IF(MONTH([3]Feuil1!$C61)=6,[3]Feuil1!$C61,IF(AND(MONTH([3]Feuil1!$C61)&gt;6,MONTH([3]Feuil1!$K61)&lt;=6),DATE([3]Feuil2!$A$2,6,30),"") ))),"")</f>
        <v/>
      </c>
      <c r="T61" s="13" t="str">
        <f>IF(AND([3]Feuil1!$K61&lt;&gt;"",[3]Feuil1!$C61&lt;&gt;"",[3]Feuil1!$K61&lt;=[3]Feuil1!$C61,YEAR([3]Feuil1!$K61)&lt;=[3]Feuil2!$A$2,YEAR([3]Feuil1!$C61)&gt;=[3]Feuil2!$A$2),IF(YEAR([3]Feuil1!$C61)&gt;[3]Feuil2!$A$2,DATE([3]Feuil2!$A$2,7,31),IF(YEAR([3]Feuil1!$C61)&lt;[3]Feuil2!$A$2,"",IF(MONTH([3]Feuil1!$C61)=7,[3]Feuil1!$C61,IF(AND(MONTH([3]Feuil1!$C61)&gt;7,MONTH([3]Feuil1!$K61)&lt;=7),DATE([3]Feuil2!$A$2,7,31),"") ))),"")</f>
        <v/>
      </c>
      <c r="U61" s="13" t="str">
        <f>IF(AND([3]Feuil1!$K61&lt;&gt;"",[3]Feuil1!$C61&lt;&gt;"",[3]Feuil1!$K61&lt;=[3]Feuil1!$C61,YEAR([3]Feuil1!$K61)&lt;=[3]Feuil2!$A$2,YEAR([3]Feuil1!$C61)&gt;=[3]Feuil2!$A$2),IF(YEAR([3]Feuil1!$C61)&gt;[3]Feuil2!$A$2,DATE([3]Feuil2!$A$2,8,31),IF(YEAR([3]Feuil1!$C61)&lt;[3]Feuil2!$A$2,"",IF(MONTH([3]Feuil1!$C61)=8,[3]Feuil1!$C61,IF(AND(MONTH([3]Feuil1!$C61)&gt;8,MONTH([3]Feuil1!$K61)&lt;=8),DATE([3]Feuil2!$A$2,8,31),"") ))),"")</f>
        <v/>
      </c>
      <c r="V61" s="13" t="str">
        <f>IF(AND([3]Feuil1!$K61&lt;&gt;"",[3]Feuil1!$C61&lt;&gt;"",[3]Feuil1!$K61&lt;=[3]Feuil1!$C61,YEAR([3]Feuil1!$K61)&lt;=[3]Feuil2!$A$2,YEAR([3]Feuil1!$C61)&gt;=[3]Feuil2!$A$2),IF(YEAR([3]Feuil1!$C61)&gt;[3]Feuil2!$A$2,DATE([3]Feuil2!$A$2,9,30),IF(YEAR([3]Feuil1!$C61)&lt;[3]Feuil2!$A$2,"",IF(MONTH([3]Feuil1!$C61)=9,[3]Feuil1!$C61,IF(AND(MONTH([3]Feuil1!$C61)&gt;9,MONTH([3]Feuil1!$K61)&lt;=9),DATE([3]Feuil2!$A$2,9,30),"") ))),"")</f>
        <v/>
      </c>
      <c r="W61" s="13" t="str">
        <f>IF(AND([3]Feuil1!$K61&lt;&gt;"",[3]Feuil1!$C61&lt;&gt;"",[3]Feuil1!$K61&lt;=[3]Feuil1!$C61,YEAR([3]Feuil1!$K61)&lt;=[3]Feuil2!$A$2,YEAR([3]Feuil1!$C61)&gt;=[3]Feuil2!$A$2),IF(YEAR([3]Feuil1!$C61)&gt;[3]Feuil2!$A$2,DATE([3]Feuil2!$A$2,10,31),IF(YEAR([3]Feuil1!$C61)&lt;[3]Feuil2!$A$2,"",IF(MONTH([3]Feuil1!$C61)=10,[3]Feuil1!$C61,IF(AND(MONTH([3]Feuil1!$C61)&gt;10,MONTH([3]Feuil1!$K61)&lt;=10),DATE([3]Feuil2!$A$2,10,31),"") ))),"")</f>
        <v/>
      </c>
      <c r="X61" s="13" t="str">
        <f>IF(AND([3]Feuil1!$K61&lt;&gt;"",[3]Feuil1!$C61&lt;&gt;"",[3]Feuil1!$K61&lt;=[3]Feuil1!$C61,YEAR([3]Feuil1!$K61)&lt;=[3]Feuil2!$A$2,YEAR([3]Feuil1!$C61)&gt;=[3]Feuil2!$A$2),IF(YEAR([3]Feuil1!$C61)&gt;[3]Feuil2!$A$2,DATE([3]Feuil2!$A$2,11,30),IF(YEAR([3]Feuil1!$C61)&lt;[3]Feuil2!$A$2,"",IF(MONTH([3]Feuil1!$C61)=11,[3]Feuil1!$C61,IF(AND(MONTH([3]Feuil1!$C61)&gt;11,MONTH([3]Feuil1!$K61)&lt;=11),DATE([3]Feuil2!$A$2,11,30),"") ))),"")</f>
        <v/>
      </c>
      <c r="Y61" s="14" t="str">
        <f>IF(AND([3]Feuil1!$K61&lt;&gt;"",[3]Feuil1!$C61&lt;&gt;"",[3]Feuil1!$K61&lt;=[3]Feuil1!$C61,YEAR([3]Feuil1!$K61)&lt;=[3]Feuil2!$A$2,YEAR([3]Feuil1!$C61)&gt;=[3]Feuil2!$A$2),IF(YEAR([3]Feuil1!$C61)&gt;[3]Feuil2!$A$2,DATE([3]Feuil2!$A$2,12,31),IF(YEAR([3]Feuil1!$C61)&lt;[3]Feuil2!$A$2,"",IF(MONTH([3]Feuil1!$C61)=12,[3]Feuil1!$C61,IF(AND(MONTH([3]Feuil1!$C61)&gt;12,MONTH([3]Feuil1!$K61)&lt;=12),DATE([3]Feuil2!$A$2,12,31),"") ))),"")</f>
        <v/>
      </c>
    </row>
    <row r="62" spans="1:25" ht="15" x14ac:dyDescent="0.2">
      <c r="A62" s="11">
        <f>[3]Feuil1!E62</f>
        <v>0</v>
      </c>
      <c r="B62" s="12" t="str">
        <f>IF(AND([3]Feuil1!$K62&lt;&gt;"",[3]Feuil1!$C62&lt;&gt;"",[3]Feuil1!$K62&lt;=[3]Feuil1!$C62,YEAR([3]Feuil1!$K62)&lt;=[3]Feuil2!$A$2,YEAR([3]Feuil1!$C62)&gt;=[3]Feuil2!$A$2),IF(YEAR([3]Feuil1!$K62)&lt;[3]Feuil2!$A$2,DATE([3]Feuil2!$A$2,1,1),IF(YEAR([3]Feuil1!$K62)&gt;[3]Feuil2!$A$2,"",IF(MONTH([3]Feuil1!$K62)=1,[3]Feuil1!$K62,IF(OR(AND(
      MONTH([3]Feuil1!$K62)&lt;1,
      MONTH([3]Feuil1!$C62)&gt;=1
     ),YEAR([3]Feuil1!$C62)&gt;[3]Feuil2!$A$2),DATE([3]Feuil2!$A$2,1,1),"") ))),"")</f>
        <v/>
      </c>
      <c r="C62" s="13" t="str">
        <f>IF(AND([3]Feuil1!$K62&lt;&gt;"",[3]Feuil1!$C62&lt;&gt;"",[3]Feuil1!$K62&lt;=[3]Feuil1!$C62,YEAR([3]Feuil1!$K62)&lt;=[3]Feuil2!$A$2,YEAR([3]Feuil1!$C62)&gt;=[3]Feuil2!$A$2),IF(YEAR([3]Feuil1!$K62)&lt;[3]Feuil2!$A$2,DATE([3]Feuil2!$A$2,2,1),IF(YEAR([3]Feuil1!$K62)&gt;[3]Feuil2!$A$2,"",IF(MONTH([3]Feuil1!$K62)=2,[3]Feuil1!$K62,IF(OR(AND(MONTH([3]Feuil1!$K62)&lt;2,MONTH([3]Feuil1!$C62)&gt;=2),YEAR([3]Feuil1!$C62)&gt;[3]Feuil2!$A$2),DATE([3]Feuil2!$A$2,2,1),"") ))),"")</f>
        <v/>
      </c>
      <c r="D62" s="13" t="str">
        <f>IF(AND([3]Feuil1!$K62&lt;&gt;"",[3]Feuil1!$C62&lt;&gt;"",[3]Feuil1!$K62&lt;=[3]Feuil1!$C62,YEAR([3]Feuil1!$K62)&lt;=[3]Feuil2!$A$2,YEAR([3]Feuil1!$C62)&gt;=[3]Feuil2!$A$2),IF(YEAR([3]Feuil1!$K62)&lt;[3]Feuil2!$A$2,DATE([3]Feuil2!$A$2,3,1),IF(YEAR([3]Feuil1!$K62)&gt;[3]Feuil2!$A$2,"",IF(MONTH([3]Feuil1!$K62)=3,[3]Feuil1!$K62,IF(OR(AND(MONTH([3]Feuil1!$K62)&lt;3,MONTH([3]Feuil1!$C62)&gt;=3),YEAR([3]Feuil1!$C62)&gt;[3]Feuil2!$A$2),DATE([3]Feuil2!$A$2,3,1),"") ))),"")</f>
        <v/>
      </c>
      <c r="E62" s="13" t="str">
        <f>IF(AND([3]Feuil1!$K62&lt;&gt;"",[3]Feuil1!$C62&lt;&gt;"",[3]Feuil1!$K62&lt;=[3]Feuil1!$C62,YEAR([3]Feuil1!$K62)&lt;=[3]Feuil2!$A$2,YEAR([3]Feuil1!$C62)&gt;=[3]Feuil2!$A$2),IF(YEAR([3]Feuil1!$K62)&lt;[3]Feuil2!$A$2,DATE([3]Feuil2!$A$2,4,1),IF(YEAR([3]Feuil1!$K62)&gt;[3]Feuil2!$A$2,"",IF(MONTH([3]Feuil1!$K62)=4,[3]Feuil1!$K62,IF(OR(AND(MONTH([3]Feuil1!$K62)&lt;4,MONTH([3]Feuil1!$C62)&gt;=4),YEAR([3]Feuil1!$C62)&gt;[3]Feuil2!$A$2),DATE([3]Feuil2!$A$2,4,1),"") ))),"")</f>
        <v/>
      </c>
      <c r="F62" s="13" t="str">
        <f>IF(AND([3]Feuil1!$K62&lt;&gt;"",[3]Feuil1!$C62&lt;&gt;"",[3]Feuil1!$K62&lt;=[3]Feuil1!$C62,YEAR([3]Feuil1!$K62)&lt;=[3]Feuil2!$A$2,YEAR([3]Feuil1!$C62)&gt;=[3]Feuil2!$A$2),IF(YEAR([3]Feuil1!$K62)&lt;[3]Feuil2!$A$2,DATE([3]Feuil2!$A$2,5,1),IF(YEAR([3]Feuil1!$K62)&gt;[3]Feuil2!$A$2,"",IF(MONTH([3]Feuil1!$K62)=5,[3]Feuil1!$K62,IF(OR(AND(MONTH([3]Feuil1!$K62)&lt;5,MONTH([3]Feuil1!$C62)&gt;=5),YEAR([3]Feuil1!$C62)&gt;[3]Feuil2!$A$2),DATE([3]Feuil2!$A$2,5,1),"") ))),"")</f>
        <v/>
      </c>
      <c r="G62" s="13" t="str">
        <f>IF(AND([3]Feuil1!$K62&lt;&gt;"",[3]Feuil1!$C62&lt;&gt;"",[3]Feuil1!$K62&lt;=[3]Feuil1!$C62,YEAR([3]Feuil1!$K62)&lt;=[3]Feuil2!$A$2,YEAR([3]Feuil1!$C62)&gt;=[3]Feuil2!$A$2),IF(YEAR([3]Feuil1!$K62)&lt;[3]Feuil2!$A$2,DATE([3]Feuil2!$A$2,6,1),IF(YEAR([3]Feuil1!$K62)&gt;[3]Feuil2!$A$2,"",IF(MONTH([3]Feuil1!$K62)=6,[3]Feuil1!$K62,IF(OR(AND(MONTH([3]Feuil1!$K62)&lt;6,MONTH([3]Feuil1!$C62)&gt;=6),YEAR([3]Feuil1!$C62)&gt;[3]Feuil2!$A$2),DATE([3]Feuil2!$A$2,6,1),"") ))),"")</f>
        <v/>
      </c>
      <c r="H62" s="13" t="str">
        <f>IF(AND([3]Feuil1!$K62&lt;&gt;"",[3]Feuil1!$C62&lt;&gt;"",[3]Feuil1!$K62&lt;=[3]Feuil1!$C62,YEAR([3]Feuil1!$K62)&lt;=[3]Feuil2!$A$2,YEAR([3]Feuil1!$C62)&gt;=[3]Feuil2!$A$2),IF(YEAR([3]Feuil1!$K62)&lt;[3]Feuil2!$A$2,DATE([3]Feuil2!$A$2,7,1),IF(YEAR([3]Feuil1!$K62)&gt;[3]Feuil2!$A$2,"",IF(MONTH([3]Feuil1!$K62)=7,[3]Feuil1!$K62,IF(OR(AND(MONTH([3]Feuil1!$K62)&lt;7,MONTH([3]Feuil1!$C62)&gt;=7),YEAR([3]Feuil1!$C62)&gt;[3]Feuil2!$A$2),DATE([3]Feuil2!$A$2,7,1),"") ))),"")</f>
        <v/>
      </c>
      <c r="I62" s="13" t="str">
        <f>IF(AND([3]Feuil1!$K62&lt;&gt;"",[3]Feuil1!$C62&lt;&gt;"",[3]Feuil1!$K62&lt;=[3]Feuil1!$C62,YEAR([3]Feuil1!$K62)&lt;=[3]Feuil2!$A$2,YEAR([3]Feuil1!$C62)&gt;=[3]Feuil2!$A$2),IF(YEAR([3]Feuil1!$K62)&lt;[3]Feuil2!$A$2,DATE([3]Feuil2!$A$2,8,1),IF(YEAR([3]Feuil1!$K62)&gt;[3]Feuil2!$A$2,"",IF(MONTH([3]Feuil1!$K62)=8,[3]Feuil1!$K62,IF(OR(AND(MONTH([3]Feuil1!$K62)&lt;8,MONTH([3]Feuil1!$C62)&gt;=8),YEAR([3]Feuil1!$C62)&gt;[3]Feuil2!$A$2),DATE([3]Feuil2!$A$2,8,1),"") ))),"")</f>
        <v/>
      </c>
      <c r="J62" s="13" t="str">
        <f>IF(AND([3]Feuil1!$K62&lt;&gt;"",[3]Feuil1!$C62&lt;&gt;"",[3]Feuil1!$K62&lt;=[3]Feuil1!$C62,YEAR([3]Feuil1!$K62)&lt;=[3]Feuil2!$A$2,YEAR([3]Feuil1!$C62)&gt;=[3]Feuil2!$A$2),IF(YEAR([3]Feuil1!$K62)&lt;[3]Feuil2!$A$2,DATE([3]Feuil2!$A$2,9,1),IF(YEAR([3]Feuil1!$K62)&gt;[3]Feuil2!$A$2,"",IF(MONTH([3]Feuil1!$K62)=9,[3]Feuil1!$K62,IF(OR(AND(MONTH([3]Feuil1!$K62)&lt;9,MONTH([3]Feuil1!$C62)&gt;=9),YEAR([3]Feuil1!$C62)&gt;[3]Feuil2!$A$2),DATE([3]Feuil2!$A$2,9,1),"") ))),"")</f>
        <v/>
      </c>
      <c r="K62" s="13" t="str">
        <f>IF(AND([3]Feuil1!$K62&lt;&gt;"",[3]Feuil1!$C62&lt;&gt;"",[3]Feuil1!$K62&lt;=[3]Feuil1!$C62,YEAR([3]Feuil1!$K62)&lt;=[3]Feuil2!$A$2,YEAR([3]Feuil1!$C62)&gt;=[3]Feuil2!$A$2),IF(YEAR([3]Feuil1!$K62)&lt;[3]Feuil2!$A$2,DATE([3]Feuil2!$A$2,10,1),IF(YEAR([3]Feuil1!$K62)&gt;[3]Feuil2!$A$2,"",IF(MONTH([3]Feuil1!$K62)=10,[3]Feuil1!$K62,IF(OR(AND(MONTH([3]Feuil1!$K62)&lt;10,MONTH([3]Feuil1!$C62)&gt;=10),YEAR([3]Feuil1!$C62)&gt;[3]Feuil2!$A$2),DATE([3]Feuil2!$A$2,10,1),"") ))),"")</f>
        <v/>
      </c>
      <c r="L62" s="13" t="str">
        <f>IF(AND([3]Feuil1!$K62&lt;&gt;"",[3]Feuil1!$C62&lt;&gt;"",[3]Feuil1!$K62&lt;=[3]Feuil1!$C62,YEAR([3]Feuil1!$K62)&lt;=[3]Feuil2!$A$2,YEAR([3]Feuil1!$C62)&gt;=[3]Feuil2!$A$2),IF(YEAR([3]Feuil1!$K62)&lt;[3]Feuil2!$A$2,DATE([3]Feuil2!$A$2,11,1),IF(YEAR([3]Feuil1!$K62)&gt;[3]Feuil2!$A$2,"",IF(MONTH([3]Feuil1!$K62)=11,[3]Feuil1!$K62,IF(OR(AND(MONTH([3]Feuil1!$K62)&lt;11,MONTH([3]Feuil1!$C62)&gt;=11),YEAR([3]Feuil1!$C62)&gt;[3]Feuil2!$A$2),DATE([3]Feuil2!$A$2,11,1),"") ))),"")</f>
        <v/>
      </c>
      <c r="M62" s="14" t="str">
        <f>IF(AND([3]Feuil1!$K62&lt;&gt;"",[3]Feuil1!$C62&lt;&gt;"",[3]Feuil1!$K62&lt;=[3]Feuil1!$C62,YEAR([3]Feuil1!$K62)&lt;=[3]Feuil2!$A$2,YEAR([3]Feuil1!$C62)&gt;=[3]Feuil2!$A$2),IF(YEAR([3]Feuil1!$K62)&lt;[3]Feuil2!$A$2,DATE([3]Feuil2!$A$2,12,1),IF(YEAR([3]Feuil1!$K62)&gt;[3]Feuil2!$A$2,"",IF(MONTH([3]Feuil1!$K62)=12,[3]Feuil1!$K62,IF(OR(AND(MONTH([3]Feuil1!$K62)&lt;12,MONTH([3]Feuil1!$C62)&gt;=12),YEAR([3]Feuil1!$C62)&gt;[3]Feuil2!$A$2),DATE([3]Feuil2!$A$2,12,1),"") ))),"")</f>
        <v/>
      </c>
      <c r="N62" s="12" t="str">
        <f>IF(AND([3]Feuil1!$K62&lt;&gt;"",[3]Feuil1!$C62&lt;&gt;"",[3]Feuil1!$K62&lt;=[3]Feuil1!$C62,YEAR([3]Feuil1!$K62)&lt;=[3]Feuil2!$A$2,YEAR([3]Feuil1!$C62)&gt;=[3]Feuil2!$A$2),IF(YEAR([3]Feuil1!$C62)&gt;[3]Feuil2!$A$2,DATE([3]Feuil2!$A$2,1,31),IF(YEAR([3]Feuil1!$C62)&lt;[3]Feuil2!$A$2,"",IF(MONTH([3]Feuil1!$C62)=1,[3]Feuil1!$C62,IF(AND(MONTH([3]Feuil1!$C62)&gt;1,MONTH([3]Feuil1!$K62)&lt;=1),DATE([3]Feuil2!$A$2,1,31),"") ))),"")</f>
        <v/>
      </c>
      <c r="O62" s="13" t="str">
        <f>IF(AND([3]Feuil1!$K62&lt;&gt;"",[3]Feuil1!$C62&lt;&gt;"",[3]Feuil1!$K62&lt;=[3]Feuil1!$C62,YEAR([3]Feuil1!$K62)&lt;=[3]Feuil2!$A$2,YEAR([3]Feuil1!$C62)&gt;=[3]Feuil2!$A$2),IF(YEAR([3]Feuil1!$C62)&gt;[3]Feuil2!$A$2,IF((MOD([3]Feuil2!$A$2,4)&lt;&gt;0),DATE([3]Feuil2!$A$2,2,28),DATE([3]Feuil2!$A$2,2,29)),IF(YEAR([3]Feuil1!$C62)&lt;[3]Feuil2!$A$2,"",IF(MONTH([3]Feuil1!$C62)=2,[3]Feuil1!$C62,IF(AND(MONTH([3]Feuil1!$C62)&gt;2,MONTH([3]Feuil1!$K62)&lt;=2),IF((MOD([3]Feuil2!$A$2,4)&lt;&gt;0),DATE([3]Feuil2!$A$2,2,28),DATE([3]Feuil2!$A$2,2,29)),"") ))),"")</f>
        <v/>
      </c>
      <c r="P62" s="13" t="str">
        <f>IF(AND([3]Feuil1!$K62&lt;&gt;"",[3]Feuil1!$C62&lt;&gt;"",[3]Feuil1!$K62&lt;=[3]Feuil1!$C62,YEAR([3]Feuil1!$K62)&lt;=[3]Feuil2!$A$2,YEAR([3]Feuil1!$C62)&gt;=[3]Feuil2!$A$2),IF(YEAR([3]Feuil1!$C62)&gt;[3]Feuil2!$A$2,DATE([3]Feuil2!$A$2,3,31),IF(YEAR([3]Feuil1!$C62)&lt;[3]Feuil2!$A$2,"",IF(MONTH([3]Feuil1!$C62)=3,[3]Feuil1!$C62,IF(AND(MONTH([3]Feuil1!$C62)&gt;3,MONTH([3]Feuil1!$K62)&lt;=3),DATE([3]Feuil2!$A$2,3,31),"") ))),"")</f>
        <v/>
      </c>
      <c r="Q62" s="13" t="str">
        <f>IF(AND([3]Feuil1!$K62&lt;&gt;"",[3]Feuil1!$C62&lt;&gt;"",[3]Feuil1!$K62&lt;=[3]Feuil1!$C62,YEAR([3]Feuil1!$K62)&lt;=[3]Feuil2!$A$2,YEAR([3]Feuil1!$C62)&gt;=[3]Feuil2!$A$2),IF(YEAR([3]Feuil1!$C62)&gt;[3]Feuil2!$A$2,DATE([3]Feuil2!$A$2,4,30),IF(YEAR([3]Feuil1!$C62)&lt;[3]Feuil2!$A$2,"",IF(MONTH([3]Feuil1!$C62)=4,[3]Feuil1!$C62,IF(AND(MONTH([3]Feuil1!$C62)&gt;4,MONTH([3]Feuil1!$K62)&lt;=4),DATE([3]Feuil2!$A$2,4,30),"") ))),"")</f>
        <v/>
      </c>
      <c r="R62" s="13" t="str">
        <f>IF(AND([3]Feuil1!$K62&lt;&gt;"",[3]Feuil1!$C62&lt;&gt;"",[3]Feuil1!$K62&lt;=[3]Feuil1!$C62,YEAR([3]Feuil1!$K62)&lt;=[3]Feuil2!$A$2,YEAR([3]Feuil1!$C62)&gt;=[3]Feuil2!$A$2),IF(YEAR([3]Feuil1!$C62)&gt;[3]Feuil2!$A$2,DATE([3]Feuil2!$A$2,5,31),IF(YEAR([3]Feuil1!$C62)&lt;[3]Feuil2!$A$2,"",IF(MONTH([3]Feuil1!$C62)=5,[3]Feuil1!$C62,IF(AND(MONTH([3]Feuil1!$C62)&gt;5,MONTH([3]Feuil1!$K62)&lt;=5),DATE([3]Feuil2!$A$2,5,31),"") ))),"")</f>
        <v/>
      </c>
      <c r="S62" s="13" t="str">
        <f>IF(AND([3]Feuil1!$K62&lt;&gt;"",[3]Feuil1!$C62&lt;&gt;"",[3]Feuil1!$K62&lt;=[3]Feuil1!$C62,YEAR([3]Feuil1!$K62)&lt;=[3]Feuil2!$A$2,YEAR([3]Feuil1!$C62)&gt;=[3]Feuil2!$A$2),IF(YEAR([3]Feuil1!$C62)&gt;[3]Feuil2!$A$2,DATE([3]Feuil2!$A$2,6,30),IF(YEAR([3]Feuil1!$C62)&lt;[3]Feuil2!$A$2,"",IF(MONTH([3]Feuil1!$C62)=6,[3]Feuil1!$C62,IF(AND(MONTH([3]Feuil1!$C62)&gt;6,MONTH([3]Feuil1!$K62)&lt;=6),DATE([3]Feuil2!$A$2,6,30),"") ))),"")</f>
        <v/>
      </c>
      <c r="T62" s="13" t="str">
        <f>IF(AND([3]Feuil1!$K62&lt;&gt;"",[3]Feuil1!$C62&lt;&gt;"",[3]Feuil1!$K62&lt;=[3]Feuil1!$C62,YEAR([3]Feuil1!$K62)&lt;=[3]Feuil2!$A$2,YEAR([3]Feuil1!$C62)&gt;=[3]Feuil2!$A$2),IF(YEAR([3]Feuil1!$C62)&gt;[3]Feuil2!$A$2,DATE([3]Feuil2!$A$2,7,31),IF(YEAR([3]Feuil1!$C62)&lt;[3]Feuil2!$A$2,"",IF(MONTH([3]Feuil1!$C62)=7,[3]Feuil1!$C62,IF(AND(MONTH([3]Feuil1!$C62)&gt;7,MONTH([3]Feuil1!$K62)&lt;=7),DATE([3]Feuil2!$A$2,7,31),"") ))),"")</f>
        <v/>
      </c>
      <c r="U62" s="13" t="str">
        <f>IF(AND([3]Feuil1!$K62&lt;&gt;"",[3]Feuil1!$C62&lt;&gt;"",[3]Feuil1!$K62&lt;=[3]Feuil1!$C62,YEAR([3]Feuil1!$K62)&lt;=[3]Feuil2!$A$2,YEAR([3]Feuil1!$C62)&gt;=[3]Feuil2!$A$2),IF(YEAR([3]Feuil1!$C62)&gt;[3]Feuil2!$A$2,DATE([3]Feuil2!$A$2,8,31),IF(YEAR([3]Feuil1!$C62)&lt;[3]Feuil2!$A$2,"",IF(MONTH([3]Feuil1!$C62)=8,[3]Feuil1!$C62,IF(AND(MONTH([3]Feuil1!$C62)&gt;8,MONTH([3]Feuil1!$K62)&lt;=8),DATE([3]Feuil2!$A$2,8,31),"") ))),"")</f>
        <v/>
      </c>
      <c r="V62" s="13" t="str">
        <f>IF(AND([3]Feuil1!$K62&lt;&gt;"",[3]Feuil1!$C62&lt;&gt;"",[3]Feuil1!$K62&lt;=[3]Feuil1!$C62,YEAR([3]Feuil1!$K62)&lt;=[3]Feuil2!$A$2,YEAR([3]Feuil1!$C62)&gt;=[3]Feuil2!$A$2),IF(YEAR([3]Feuil1!$C62)&gt;[3]Feuil2!$A$2,DATE([3]Feuil2!$A$2,9,30),IF(YEAR([3]Feuil1!$C62)&lt;[3]Feuil2!$A$2,"",IF(MONTH([3]Feuil1!$C62)=9,[3]Feuil1!$C62,IF(AND(MONTH([3]Feuil1!$C62)&gt;9,MONTH([3]Feuil1!$K62)&lt;=9),DATE([3]Feuil2!$A$2,9,30),"") ))),"")</f>
        <v/>
      </c>
      <c r="W62" s="13" t="str">
        <f>IF(AND([3]Feuil1!$K62&lt;&gt;"",[3]Feuil1!$C62&lt;&gt;"",[3]Feuil1!$K62&lt;=[3]Feuil1!$C62,YEAR([3]Feuil1!$K62)&lt;=[3]Feuil2!$A$2,YEAR([3]Feuil1!$C62)&gt;=[3]Feuil2!$A$2),IF(YEAR([3]Feuil1!$C62)&gt;[3]Feuil2!$A$2,DATE([3]Feuil2!$A$2,10,31),IF(YEAR([3]Feuil1!$C62)&lt;[3]Feuil2!$A$2,"",IF(MONTH([3]Feuil1!$C62)=10,[3]Feuil1!$C62,IF(AND(MONTH([3]Feuil1!$C62)&gt;10,MONTH([3]Feuil1!$K62)&lt;=10),DATE([3]Feuil2!$A$2,10,31),"") ))),"")</f>
        <v/>
      </c>
      <c r="X62" s="13" t="str">
        <f>IF(AND([3]Feuil1!$K62&lt;&gt;"",[3]Feuil1!$C62&lt;&gt;"",[3]Feuil1!$K62&lt;=[3]Feuil1!$C62,YEAR([3]Feuil1!$K62)&lt;=[3]Feuil2!$A$2,YEAR([3]Feuil1!$C62)&gt;=[3]Feuil2!$A$2),IF(YEAR([3]Feuil1!$C62)&gt;[3]Feuil2!$A$2,DATE([3]Feuil2!$A$2,11,30),IF(YEAR([3]Feuil1!$C62)&lt;[3]Feuil2!$A$2,"",IF(MONTH([3]Feuil1!$C62)=11,[3]Feuil1!$C62,IF(AND(MONTH([3]Feuil1!$C62)&gt;11,MONTH([3]Feuil1!$K62)&lt;=11),DATE([3]Feuil2!$A$2,11,30),"") ))),"")</f>
        <v/>
      </c>
      <c r="Y62" s="14" t="str">
        <f>IF(AND([3]Feuil1!$K62&lt;&gt;"",[3]Feuil1!$C62&lt;&gt;"",[3]Feuil1!$K62&lt;=[3]Feuil1!$C62,YEAR([3]Feuil1!$K62)&lt;=[3]Feuil2!$A$2,YEAR([3]Feuil1!$C62)&gt;=[3]Feuil2!$A$2),IF(YEAR([3]Feuil1!$C62)&gt;[3]Feuil2!$A$2,DATE([3]Feuil2!$A$2,12,31),IF(YEAR([3]Feuil1!$C62)&lt;[3]Feuil2!$A$2,"",IF(MONTH([3]Feuil1!$C62)=12,[3]Feuil1!$C62,IF(AND(MONTH([3]Feuil1!$C62)&gt;12,MONTH([3]Feuil1!$K62)&lt;=12),DATE([3]Feuil2!$A$2,12,31),"") ))),"")</f>
        <v/>
      </c>
    </row>
    <row r="63" spans="1:25" ht="15" x14ac:dyDescent="0.2">
      <c r="A63" s="11">
        <f>[3]Feuil1!E63</f>
        <v>0</v>
      </c>
      <c r="B63" s="12" t="str">
        <f>IF(AND([3]Feuil1!$K63&lt;&gt;"",[3]Feuil1!$C63&lt;&gt;"",[3]Feuil1!$K63&lt;=[3]Feuil1!$C63,YEAR([3]Feuil1!$K63)&lt;=[3]Feuil2!$A$2,YEAR([3]Feuil1!$C63)&gt;=[3]Feuil2!$A$2),IF(YEAR([3]Feuil1!$K63)&lt;[3]Feuil2!$A$2,DATE([3]Feuil2!$A$2,1,1),IF(YEAR([3]Feuil1!$K63)&gt;[3]Feuil2!$A$2,"",IF(MONTH([3]Feuil1!$K63)=1,[3]Feuil1!$K63,IF(OR(AND(
      MONTH([3]Feuil1!$K63)&lt;1,
      MONTH([3]Feuil1!$C63)&gt;=1
     ),YEAR([3]Feuil1!$C63)&gt;[3]Feuil2!$A$2),DATE([3]Feuil2!$A$2,1,1),"") ))),"")</f>
        <v/>
      </c>
      <c r="C63" s="13" t="str">
        <f>IF(AND([3]Feuil1!$K63&lt;&gt;"",[3]Feuil1!$C63&lt;&gt;"",[3]Feuil1!$K63&lt;=[3]Feuil1!$C63,YEAR([3]Feuil1!$K63)&lt;=[3]Feuil2!$A$2,YEAR([3]Feuil1!$C63)&gt;=[3]Feuil2!$A$2),IF(YEAR([3]Feuil1!$K63)&lt;[3]Feuil2!$A$2,DATE([3]Feuil2!$A$2,2,1),IF(YEAR([3]Feuil1!$K63)&gt;[3]Feuil2!$A$2,"",IF(MONTH([3]Feuil1!$K63)=2,[3]Feuil1!$K63,IF(OR(AND(MONTH([3]Feuil1!$K63)&lt;2,MONTH([3]Feuil1!$C63)&gt;=2),YEAR([3]Feuil1!$C63)&gt;[3]Feuil2!$A$2),DATE([3]Feuil2!$A$2,2,1),"") ))),"")</f>
        <v/>
      </c>
      <c r="D63" s="13" t="str">
        <f>IF(AND([3]Feuil1!$K63&lt;&gt;"",[3]Feuil1!$C63&lt;&gt;"",[3]Feuil1!$K63&lt;=[3]Feuil1!$C63,YEAR([3]Feuil1!$K63)&lt;=[3]Feuil2!$A$2,YEAR([3]Feuil1!$C63)&gt;=[3]Feuil2!$A$2),IF(YEAR([3]Feuil1!$K63)&lt;[3]Feuil2!$A$2,DATE([3]Feuil2!$A$2,3,1),IF(YEAR([3]Feuil1!$K63)&gt;[3]Feuil2!$A$2,"",IF(MONTH([3]Feuil1!$K63)=3,[3]Feuil1!$K63,IF(OR(AND(MONTH([3]Feuil1!$K63)&lt;3,MONTH([3]Feuil1!$C63)&gt;=3),YEAR([3]Feuil1!$C63)&gt;[3]Feuil2!$A$2),DATE([3]Feuil2!$A$2,3,1),"") ))),"")</f>
        <v/>
      </c>
      <c r="E63" s="13" t="str">
        <f>IF(AND([3]Feuil1!$K63&lt;&gt;"",[3]Feuil1!$C63&lt;&gt;"",[3]Feuil1!$K63&lt;=[3]Feuil1!$C63,YEAR([3]Feuil1!$K63)&lt;=[3]Feuil2!$A$2,YEAR([3]Feuil1!$C63)&gt;=[3]Feuil2!$A$2),IF(YEAR([3]Feuil1!$K63)&lt;[3]Feuil2!$A$2,DATE([3]Feuil2!$A$2,4,1),IF(YEAR([3]Feuil1!$K63)&gt;[3]Feuil2!$A$2,"",IF(MONTH([3]Feuil1!$K63)=4,[3]Feuil1!$K63,IF(OR(AND(MONTH([3]Feuil1!$K63)&lt;4,MONTH([3]Feuil1!$C63)&gt;=4),YEAR([3]Feuil1!$C63)&gt;[3]Feuil2!$A$2),DATE([3]Feuil2!$A$2,4,1),"") ))),"")</f>
        <v/>
      </c>
      <c r="F63" s="13" t="str">
        <f>IF(AND([3]Feuil1!$K63&lt;&gt;"",[3]Feuil1!$C63&lt;&gt;"",[3]Feuil1!$K63&lt;=[3]Feuil1!$C63,YEAR([3]Feuil1!$K63)&lt;=[3]Feuil2!$A$2,YEAR([3]Feuil1!$C63)&gt;=[3]Feuil2!$A$2),IF(YEAR([3]Feuil1!$K63)&lt;[3]Feuil2!$A$2,DATE([3]Feuil2!$A$2,5,1),IF(YEAR([3]Feuil1!$K63)&gt;[3]Feuil2!$A$2,"",IF(MONTH([3]Feuil1!$K63)=5,[3]Feuil1!$K63,IF(OR(AND(MONTH([3]Feuil1!$K63)&lt;5,MONTH([3]Feuil1!$C63)&gt;=5),YEAR([3]Feuil1!$C63)&gt;[3]Feuil2!$A$2),DATE([3]Feuil2!$A$2,5,1),"") ))),"")</f>
        <v/>
      </c>
      <c r="G63" s="13" t="str">
        <f>IF(AND([3]Feuil1!$K63&lt;&gt;"",[3]Feuil1!$C63&lt;&gt;"",[3]Feuil1!$K63&lt;=[3]Feuil1!$C63,YEAR([3]Feuil1!$K63)&lt;=[3]Feuil2!$A$2,YEAR([3]Feuil1!$C63)&gt;=[3]Feuil2!$A$2),IF(YEAR([3]Feuil1!$K63)&lt;[3]Feuil2!$A$2,DATE([3]Feuil2!$A$2,6,1),IF(YEAR([3]Feuil1!$K63)&gt;[3]Feuil2!$A$2,"",IF(MONTH([3]Feuil1!$K63)=6,[3]Feuil1!$K63,IF(OR(AND(MONTH([3]Feuil1!$K63)&lt;6,MONTH([3]Feuil1!$C63)&gt;=6),YEAR([3]Feuil1!$C63)&gt;[3]Feuil2!$A$2),DATE([3]Feuil2!$A$2,6,1),"") ))),"")</f>
        <v/>
      </c>
      <c r="H63" s="13" t="str">
        <f>IF(AND([3]Feuil1!$K63&lt;&gt;"",[3]Feuil1!$C63&lt;&gt;"",[3]Feuil1!$K63&lt;=[3]Feuil1!$C63,YEAR([3]Feuil1!$K63)&lt;=[3]Feuil2!$A$2,YEAR([3]Feuil1!$C63)&gt;=[3]Feuil2!$A$2),IF(YEAR([3]Feuil1!$K63)&lt;[3]Feuil2!$A$2,DATE([3]Feuil2!$A$2,7,1),IF(YEAR([3]Feuil1!$K63)&gt;[3]Feuil2!$A$2,"",IF(MONTH([3]Feuil1!$K63)=7,[3]Feuil1!$K63,IF(OR(AND(MONTH([3]Feuil1!$K63)&lt;7,MONTH([3]Feuil1!$C63)&gt;=7),YEAR([3]Feuil1!$C63)&gt;[3]Feuil2!$A$2),DATE([3]Feuil2!$A$2,7,1),"") ))),"")</f>
        <v/>
      </c>
      <c r="I63" s="13" t="str">
        <f>IF(AND([3]Feuil1!$K63&lt;&gt;"",[3]Feuil1!$C63&lt;&gt;"",[3]Feuil1!$K63&lt;=[3]Feuil1!$C63,YEAR([3]Feuil1!$K63)&lt;=[3]Feuil2!$A$2,YEAR([3]Feuil1!$C63)&gt;=[3]Feuil2!$A$2),IF(YEAR([3]Feuil1!$K63)&lt;[3]Feuil2!$A$2,DATE([3]Feuil2!$A$2,8,1),IF(YEAR([3]Feuil1!$K63)&gt;[3]Feuil2!$A$2,"",IF(MONTH([3]Feuil1!$K63)=8,[3]Feuil1!$K63,IF(OR(AND(MONTH([3]Feuil1!$K63)&lt;8,MONTH([3]Feuil1!$C63)&gt;=8),YEAR([3]Feuil1!$C63)&gt;[3]Feuil2!$A$2),DATE([3]Feuil2!$A$2,8,1),"") ))),"")</f>
        <v/>
      </c>
      <c r="J63" s="13" t="str">
        <f>IF(AND([3]Feuil1!$K63&lt;&gt;"",[3]Feuil1!$C63&lt;&gt;"",[3]Feuil1!$K63&lt;=[3]Feuil1!$C63,YEAR([3]Feuil1!$K63)&lt;=[3]Feuil2!$A$2,YEAR([3]Feuil1!$C63)&gt;=[3]Feuil2!$A$2),IF(YEAR([3]Feuil1!$K63)&lt;[3]Feuil2!$A$2,DATE([3]Feuil2!$A$2,9,1),IF(YEAR([3]Feuil1!$K63)&gt;[3]Feuil2!$A$2,"",IF(MONTH([3]Feuil1!$K63)=9,[3]Feuil1!$K63,IF(OR(AND(MONTH([3]Feuil1!$K63)&lt;9,MONTH([3]Feuil1!$C63)&gt;=9),YEAR([3]Feuil1!$C63)&gt;[3]Feuil2!$A$2),DATE([3]Feuil2!$A$2,9,1),"") ))),"")</f>
        <v/>
      </c>
      <c r="K63" s="13" t="str">
        <f>IF(AND([3]Feuil1!$K63&lt;&gt;"",[3]Feuil1!$C63&lt;&gt;"",[3]Feuil1!$K63&lt;=[3]Feuil1!$C63,YEAR([3]Feuil1!$K63)&lt;=[3]Feuil2!$A$2,YEAR([3]Feuil1!$C63)&gt;=[3]Feuil2!$A$2),IF(YEAR([3]Feuil1!$K63)&lt;[3]Feuil2!$A$2,DATE([3]Feuil2!$A$2,10,1),IF(YEAR([3]Feuil1!$K63)&gt;[3]Feuil2!$A$2,"",IF(MONTH([3]Feuil1!$K63)=10,[3]Feuil1!$K63,IF(OR(AND(MONTH([3]Feuil1!$K63)&lt;10,MONTH([3]Feuil1!$C63)&gt;=10),YEAR([3]Feuil1!$C63)&gt;[3]Feuil2!$A$2),DATE([3]Feuil2!$A$2,10,1),"") ))),"")</f>
        <v/>
      </c>
      <c r="L63" s="13" t="str">
        <f>IF(AND([3]Feuil1!$K63&lt;&gt;"",[3]Feuil1!$C63&lt;&gt;"",[3]Feuil1!$K63&lt;=[3]Feuil1!$C63,YEAR([3]Feuil1!$K63)&lt;=[3]Feuil2!$A$2,YEAR([3]Feuil1!$C63)&gt;=[3]Feuil2!$A$2),IF(YEAR([3]Feuil1!$K63)&lt;[3]Feuil2!$A$2,DATE([3]Feuil2!$A$2,11,1),IF(YEAR([3]Feuil1!$K63)&gt;[3]Feuil2!$A$2,"",IF(MONTH([3]Feuil1!$K63)=11,[3]Feuil1!$K63,IF(OR(AND(MONTH([3]Feuil1!$K63)&lt;11,MONTH([3]Feuil1!$C63)&gt;=11),YEAR([3]Feuil1!$C63)&gt;[3]Feuil2!$A$2),DATE([3]Feuil2!$A$2,11,1),"") ))),"")</f>
        <v/>
      </c>
      <c r="M63" s="14" t="str">
        <f>IF(AND([3]Feuil1!$K63&lt;&gt;"",[3]Feuil1!$C63&lt;&gt;"",[3]Feuil1!$K63&lt;=[3]Feuil1!$C63,YEAR([3]Feuil1!$K63)&lt;=[3]Feuil2!$A$2,YEAR([3]Feuil1!$C63)&gt;=[3]Feuil2!$A$2),IF(YEAR([3]Feuil1!$K63)&lt;[3]Feuil2!$A$2,DATE([3]Feuil2!$A$2,12,1),IF(YEAR([3]Feuil1!$K63)&gt;[3]Feuil2!$A$2,"",IF(MONTH([3]Feuil1!$K63)=12,[3]Feuil1!$K63,IF(OR(AND(MONTH([3]Feuil1!$K63)&lt;12,MONTH([3]Feuil1!$C63)&gt;=12),YEAR([3]Feuil1!$C63)&gt;[3]Feuil2!$A$2),DATE([3]Feuil2!$A$2,12,1),"") ))),"")</f>
        <v/>
      </c>
      <c r="N63" s="12" t="str">
        <f>IF(AND([3]Feuil1!$K63&lt;&gt;"",[3]Feuil1!$C63&lt;&gt;"",[3]Feuil1!$K63&lt;=[3]Feuil1!$C63,YEAR([3]Feuil1!$K63)&lt;=[3]Feuil2!$A$2,YEAR([3]Feuil1!$C63)&gt;=[3]Feuil2!$A$2),IF(YEAR([3]Feuil1!$C63)&gt;[3]Feuil2!$A$2,DATE([3]Feuil2!$A$2,1,31),IF(YEAR([3]Feuil1!$C63)&lt;[3]Feuil2!$A$2,"",IF(MONTH([3]Feuil1!$C63)=1,[3]Feuil1!$C63,IF(AND(MONTH([3]Feuil1!$C63)&gt;1,MONTH([3]Feuil1!$K63)&lt;=1),DATE([3]Feuil2!$A$2,1,31),"") ))),"")</f>
        <v/>
      </c>
      <c r="O63" s="13" t="str">
        <f>IF(AND([3]Feuil1!$K63&lt;&gt;"",[3]Feuil1!$C63&lt;&gt;"",[3]Feuil1!$K63&lt;=[3]Feuil1!$C63,YEAR([3]Feuil1!$K63)&lt;=[3]Feuil2!$A$2,YEAR([3]Feuil1!$C63)&gt;=[3]Feuil2!$A$2),IF(YEAR([3]Feuil1!$C63)&gt;[3]Feuil2!$A$2,IF((MOD([3]Feuil2!$A$2,4)&lt;&gt;0),DATE([3]Feuil2!$A$2,2,28),DATE([3]Feuil2!$A$2,2,29)),IF(YEAR([3]Feuil1!$C63)&lt;[3]Feuil2!$A$2,"",IF(MONTH([3]Feuil1!$C63)=2,[3]Feuil1!$C63,IF(AND(MONTH([3]Feuil1!$C63)&gt;2,MONTH([3]Feuil1!$K63)&lt;=2),IF((MOD([3]Feuil2!$A$2,4)&lt;&gt;0),DATE([3]Feuil2!$A$2,2,28),DATE([3]Feuil2!$A$2,2,29)),"") ))),"")</f>
        <v/>
      </c>
      <c r="P63" s="13" t="str">
        <f>IF(AND([3]Feuil1!$K63&lt;&gt;"",[3]Feuil1!$C63&lt;&gt;"",[3]Feuil1!$K63&lt;=[3]Feuil1!$C63,YEAR([3]Feuil1!$K63)&lt;=[3]Feuil2!$A$2,YEAR([3]Feuil1!$C63)&gt;=[3]Feuil2!$A$2),IF(YEAR([3]Feuil1!$C63)&gt;[3]Feuil2!$A$2,DATE([3]Feuil2!$A$2,3,31),IF(YEAR([3]Feuil1!$C63)&lt;[3]Feuil2!$A$2,"",IF(MONTH([3]Feuil1!$C63)=3,[3]Feuil1!$C63,IF(AND(MONTH([3]Feuil1!$C63)&gt;3,MONTH([3]Feuil1!$K63)&lt;=3),DATE([3]Feuil2!$A$2,3,31),"") ))),"")</f>
        <v/>
      </c>
      <c r="Q63" s="13" t="str">
        <f>IF(AND([3]Feuil1!$K63&lt;&gt;"",[3]Feuil1!$C63&lt;&gt;"",[3]Feuil1!$K63&lt;=[3]Feuil1!$C63,YEAR([3]Feuil1!$K63)&lt;=[3]Feuil2!$A$2,YEAR([3]Feuil1!$C63)&gt;=[3]Feuil2!$A$2),IF(YEAR([3]Feuil1!$C63)&gt;[3]Feuil2!$A$2,DATE([3]Feuil2!$A$2,4,30),IF(YEAR([3]Feuil1!$C63)&lt;[3]Feuil2!$A$2,"",IF(MONTH([3]Feuil1!$C63)=4,[3]Feuil1!$C63,IF(AND(MONTH([3]Feuil1!$C63)&gt;4,MONTH([3]Feuil1!$K63)&lt;=4),DATE([3]Feuil2!$A$2,4,30),"") ))),"")</f>
        <v/>
      </c>
      <c r="R63" s="13" t="str">
        <f>IF(AND([3]Feuil1!$K63&lt;&gt;"",[3]Feuil1!$C63&lt;&gt;"",[3]Feuil1!$K63&lt;=[3]Feuil1!$C63,YEAR([3]Feuil1!$K63)&lt;=[3]Feuil2!$A$2,YEAR([3]Feuil1!$C63)&gt;=[3]Feuil2!$A$2),IF(YEAR([3]Feuil1!$C63)&gt;[3]Feuil2!$A$2,DATE([3]Feuil2!$A$2,5,31),IF(YEAR([3]Feuil1!$C63)&lt;[3]Feuil2!$A$2,"",IF(MONTH([3]Feuil1!$C63)=5,[3]Feuil1!$C63,IF(AND(MONTH([3]Feuil1!$C63)&gt;5,MONTH([3]Feuil1!$K63)&lt;=5),DATE([3]Feuil2!$A$2,5,31),"") ))),"")</f>
        <v/>
      </c>
      <c r="S63" s="13" t="str">
        <f>IF(AND([3]Feuil1!$K63&lt;&gt;"",[3]Feuil1!$C63&lt;&gt;"",[3]Feuil1!$K63&lt;=[3]Feuil1!$C63,YEAR([3]Feuil1!$K63)&lt;=[3]Feuil2!$A$2,YEAR([3]Feuil1!$C63)&gt;=[3]Feuil2!$A$2),IF(YEAR([3]Feuil1!$C63)&gt;[3]Feuil2!$A$2,DATE([3]Feuil2!$A$2,6,30),IF(YEAR([3]Feuil1!$C63)&lt;[3]Feuil2!$A$2,"",IF(MONTH([3]Feuil1!$C63)=6,[3]Feuil1!$C63,IF(AND(MONTH([3]Feuil1!$C63)&gt;6,MONTH([3]Feuil1!$K63)&lt;=6),DATE([3]Feuil2!$A$2,6,30),"") ))),"")</f>
        <v/>
      </c>
      <c r="T63" s="13" t="str">
        <f>IF(AND([3]Feuil1!$K63&lt;&gt;"",[3]Feuil1!$C63&lt;&gt;"",[3]Feuil1!$K63&lt;=[3]Feuil1!$C63,YEAR([3]Feuil1!$K63)&lt;=[3]Feuil2!$A$2,YEAR([3]Feuil1!$C63)&gt;=[3]Feuil2!$A$2),IF(YEAR([3]Feuil1!$C63)&gt;[3]Feuil2!$A$2,DATE([3]Feuil2!$A$2,7,31),IF(YEAR([3]Feuil1!$C63)&lt;[3]Feuil2!$A$2,"",IF(MONTH([3]Feuil1!$C63)=7,[3]Feuil1!$C63,IF(AND(MONTH([3]Feuil1!$C63)&gt;7,MONTH([3]Feuil1!$K63)&lt;=7),DATE([3]Feuil2!$A$2,7,31),"") ))),"")</f>
        <v/>
      </c>
      <c r="U63" s="13" t="str">
        <f>IF(AND([3]Feuil1!$K63&lt;&gt;"",[3]Feuil1!$C63&lt;&gt;"",[3]Feuil1!$K63&lt;=[3]Feuil1!$C63,YEAR([3]Feuil1!$K63)&lt;=[3]Feuil2!$A$2,YEAR([3]Feuil1!$C63)&gt;=[3]Feuil2!$A$2),IF(YEAR([3]Feuil1!$C63)&gt;[3]Feuil2!$A$2,DATE([3]Feuil2!$A$2,8,31),IF(YEAR([3]Feuil1!$C63)&lt;[3]Feuil2!$A$2,"",IF(MONTH([3]Feuil1!$C63)=8,[3]Feuil1!$C63,IF(AND(MONTH([3]Feuil1!$C63)&gt;8,MONTH([3]Feuil1!$K63)&lt;=8),DATE([3]Feuil2!$A$2,8,31),"") ))),"")</f>
        <v/>
      </c>
      <c r="V63" s="13" t="str">
        <f>IF(AND([3]Feuil1!$K63&lt;&gt;"",[3]Feuil1!$C63&lt;&gt;"",[3]Feuil1!$K63&lt;=[3]Feuil1!$C63,YEAR([3]Feuil1!$K63)&lt;=[3]Feuil2!$A$2,YEAR([3]Feuil1!$C63)&gt;=[3]Feuil2!$A$2),IF(YEAR([3]Feuil1!$C63)&gt;[3]Feuil2!$A$2,DATE([3]Feuil2!$A$2,9,30),IF(YEAR([3]Feuil1!$C63)&lt;[3]Feuil2!$A$2,"",IF(MONTH([3]Feuil1!$C63)=9,[3]Feuil1!$C63,IF(AND(MONTH([3]Feuil1!$C63)&gt;9,MONTH([3]Feuil1!$K63)&lt;=9),DATE([3]Feuil2!$A$2,9,30),"") ))),"")</f>
        <v/>
      </c>
      <c r="W63" s="13" t="str">
        <f>IF(AND([3]Feuil1!$K63&lt;&gt;"",[3]Feuil1!$C63&lt;&gt;"",[3]Feuil1!$K63&lt;=[3]Feuil1!$C63,YEAR([3]Feuil1!$K63)&lt;=[3]Feuil2!$A$2,YEAR([3]Feuil1!$C63)&gt;=[3]Feuil2!$A$2),IF(YEAR([3]Feuil1!$C63)&gt;[3]Feuil2!$A$2,DATE([3]Feuil2!$A$2,10,31),IF(YEAR([3]Feuil1!$C63)&lt;[3]Feuil2!$A$2,"",IF(MONTH([3]Feuil1!$C63)=10,[3]Feuil1!$C63,IF(AND(MONTH([3]Feuil1!$C63)&gt;10,MONTH([3]Feuil1!$K63)&lt;=10),DATE([3]Feuil2!$A$2,10,31),"") ))),"")</f>
        <v/>
      </c>
      <c r="X63" s="13" t="str">
        <f>IF(AND([3]Feuil1!$K63&lt;&gt;"",[3]Feuil1!$C63&lt;&gt;"",[3]Feuil1!$K63&lt;=[3]Feuil1!$C63,YEAR([3]Feuil1!$K63)&lt;=[3]Feuil2!$A$2,YEAR([3]Feuil1!$C63)&gt;=[3]Feuil2!$A$2),IF(YEAR([3]Feuil1!$C63)&gt;[3]Feuil2!$A$2,DATE([3]Feuil2!$A$2,11,30),IF(YEAR([3]Feuil1!$C63)&lt;[3]Feuil2!$A$2,"",IF(MONTH([3]Feuil1!$C63)=11,[3]Feuil1!$C63,IF(AND(MONTH([3]Feuil1!$C63)&gt;11,MONTH([3]Feuil1!$K63)&lt;=11),DATE([3]Feuil2!$A$2,11,30),"") ))),"")</f>
        <v/>
      </c>
      <c r="Y63" s="14" t="str">
        <f>IF(AND([3]Feuil1!$K63&lt;&gt;"",[3]Feuil1!$C63&lt;&gt;"",[3]Feuil1!$K63&lt;=[3]Feuil1!$C63,YEAR([3]Feuil1!$K63)&lt;=[3]Feuil2!$A$2,YEAR([3]Feuil1!$C63)&gt;=[3]Feuil2!$A$2),IF(YEAR([3]Feuil1!$C63)&gt;[3]Feuil2!$A$2,DATE([3]Feuil2!$A$2,12,31),IF(YEAR([3]Feuil1!$C63)&lt;[3]Feuil2!$A$2,"",IF(MONTH([3]Feuil1!$C63)=12,[3]Feuil1!$C63,IF(AND(MONTH([3]Feuil1!$C63)&gt;12,MONTH([3]Feuil1!$K63)&lt;=12),DATE([3]Feuil2!$A$2,12,31),"") ))),"")</f>
        <v/>
      </c>
    </row>
    <row r="64" spans="1:25" ht="15" x14ac:dyDescent="0.2">
      <c r="A64" s="11">
        <f>[3]Feuil1!E64</f>
        <v>0</v>
      </c>
      <c r="B64" s="12" t="str">
        <f>IF(AND([3]Feuil1!$K64&lt;&gt;"",[3]Feuil1!$C64&lt;&gt;"",[3]Feuil1!$K64&lt;=[3]Feuil1!$C64,YEAR([3]Feuil1!$K64)&lt;=[3]Feuil2!$A$2,YEAR([3]Feuil1!$C64)&gt;=[3]Feuil2!$A$2),IF(YEAR([3]Feuil1!$K64)&lt;[3]Feuil2!$A$2,DATE([3]Feuil2!$A$2,1,1),IF(YEAR([3]Feuil1!$K64)&gt;[3]Feuil2!$A$2,"",IF(MONTH([3]Feuil1!$K64)=1,[3]Feuil1!$K64,IF(OR(AND(
      MONTH([3]Feuil1!$K64)&lt;1,
      MONTH([3]Feuil1!$C64)&gt;=1
     ),YEAR([3]Feuil1!$C64)&gt;[3]Feuil2!$A$2),DATE([3]Feuil2!$A$2,1,1),"") ))),"")</f>
        <v/>
      </c>
      <c r="C64" s="13" t="str">
        <f>IF(AND([3]Feuil1!$K64&lt;&gt;"",[3]Feuil1!$C64&lt;&gt;"",[3]Feuil1!$K64&lt;=[3]Feuil1!$C64,YEAR([3]Feuil1!$K64)&lt;=[3]Feuil2!$A$2,YEAR([3]Feuil1!$C64)&gt;=[3]Feuil2!$A$2),IF(YEAR([3]Feuil1!$K64)&lt;[3]Feuil2!$A$2,DATE([3]Feuil2!$A$2,2,1),IF(YEAR([3]Feuil1!$K64)&gt;[3]Feuil2!$A$2,"",IF(MONTH([3]Feuil1!$K64)=2,[3]Feuil1!$K64,IF(OR(AND(MONTH([3]Feuil1!$K64)&lt;2,MONTH([3]Feuil1!$C64)&gt;=2),YEAR([3]Feuil1!$C64)&gt;[3]Feuil2!$A$2),DATE([3]Feuil2!$A$2,2,1),"") ))),"")</f>
        <v/>
      </c>
      <c r="D64" s="13" t="str">
        <f>IF(AND([3]Feuil1!$K64&lt;&gt;"",[3]Feuil1!$C64&lt;&gt;"",[3]Feuil1!$K64&lt;=[3]Feuil1!$C64,YEAR([3]Feuil1!$K64)&lt;=[3]Feuil2!$A$2,YEAR([3]Feuil1!$C64)&gt;=[3]Feuil2!$A$2),IF(YEAR([3]Feuil1!$K64)&lt;[3]Feuil2!$A$2,DATE([3]Feuil2!$A$2,3,1),IF(YEAR([3]Feuil1!$K64)&gt;[3]Feuil2!$A$2,"",IF(MONTH([3]Feuil1!$K64)=3,[3]Feuil1!$K64,IF(OR(AND(MONTH([3]Feuil1!$K64)&lt;3,MONTH([3]Feuil1!$C64)&gt;=3),YEAR([3]Feuil1!$C64)&gt;[3]Feuil2!$A$2),DATE([3]Feuil2!$A$2,3,1),"") ))),"")</f>
        <v/>
      </c>
      <c r="E64" s="13" t="str">
        <f>IF(AND([3]Feuil1!$K64&lt;&gt;"",[3]Feuil1!$C64&lt;&gt;"",[3]Feuil1!$K64&lt;=[3]Feuil1!$C64,YEAR([3]Feuil1!$K64)&lt;=[3]Feuil2!$A$2,YEAR([3]Feuil1!$C64)&gt;=[3]Feuil2!$A$2),IF(YEAR([3]Feuil1!$K64)&lt;[3]Feuil2!$A$2,DATE([3]Feuil2!$A$2,4,1),IF(YEAR([3]Feuil1!$K64)&gt;[3]Feuil2!$A$2,"",IF(MONTH([3]Feuil1!$K64)=4,[3]Feuil1!$K64,IF(OR(AND(MONTH([3]Feuil1!$K64)&lt;4,MONTH([3]Feuil1!$C64)&gt;=4),YEAR([3]Feuil1!$C64)&gt;[3]Feuil2!$A$2),DATE([3]Feuil2!$A$2,4,1),"") ))),"")</f>
        <v/>
      </c>
      <c r="F64" s="13" t="str">
        <f>IF(AND([3]Feuil1!$K64&lt;&gt;"",[3]Feuil1!$C64&lt;&gt;"",[3]Feuil1!$K64&lt;=[3]Feuil1!$C64,YEAR([3]Feuil1!$K64)&lt;=[3]Feuil2!$A$2,YEAR([3]Feuil1!$C64)&gt;=[3]Feuil2!$A$2),IF(YEAR([3]Feuil1!$K64)&lt;[3]Feuil2!$A$2,DATE([3]Feuil2!$A$2,5,1),IF(YEAR([3]Feuil1!$K64)&gt;[3]Feuil2!$A$2,"",IF(MONTH([3]Feuil1!$K64)=5,[3]Feuil1!$K64,IF(OR(AND(MONTH([3]Feuil1!$K64)&lt;5,MONTH([3]Feuil1!$C64)&gt;=5),YEAR([3]Feuil1!$C64)&gt;[3]Feuil2!$A$2),DATE([3]Feuil2!$A$2,5,1),"") ))),"")</f>
        <v/>
      </c>
      <c r="G64" s="13" t="str">
        <f>IF(AND([3]Feuil1!$K64&lt;&gt;"",[3]Feuil1!$C64&lt;&gt;"",[3]Feuil1!$K64&lt;=[3]Feuil1!$C64,YEAR([3]Feuil1!$K64)&lt;=[3]Feuil2!$A$2,YEAR([3]Feuil1!$C64)&gt;=[3]Feuil2!$A$2),IF(YEAR([3]Feuil1!$K64)&lt;[3]Feuil2!$A$2,DATE([3]Feuil2!$A$2,6,1),IF(YEAR([3]Feuil1!$K64)&gt;[3]Feuil2!$A$2,"",IF(MONTH([3]Feuil1!$K64)=6,[3]Feuil1!$K64,IF(OR(AND(MONTH([3]Feuil1!$K64)&lt;6,MONTH([3]Feuil1!$C64)&gt;=6),YEAR([3]Feuil1!$C64)&gt;[3]Feuil2!$A$2),DATE([3]Feuil2!$A$2,6,1),"") ))),"")</f>
        <v/>
      </c>
      <c r="H64" s="13" t="str">
        <f>IF(AND([3]Feuil1!$K64&lt;&gt;"",[3]Feuil1!$C64&lt;&gt;"",[3]Feuil1!$K64&lt;=[3]Feuil1!$C64,YEAR([3]Feuil1!$K64)&lt;=[3]Feuil2!$A$2,YEAR([3]Feuil1!$C64)&gt;=[3]Feuil2!$A$2),IF(YEAR([3]Feuil1!$K64)&lt;[3]Feuil2!$A$2,DATE([3]Feuil2!$A$2,7,1),IF(YEAR([3]Feuil1!$K64)&gt;[3]Feuil2!$A$2,"",IF(MONTH([3]Feuil1!$K64)=7,[3]Feuil1!$K64,IF(OR(AND(MONTH([3]Feuil1!$K64)&lt;7,MONTH([3]Feuil1!$C64)&gt;=7),YEAR([3]Feuil1!$C64)&gt;[3]Feuil2!$A$2),DATE([3]Feuil2!$A$2,7,1),"") ))),"")</f>
        <v/>
      </c>
      <c r="I64" s="13" t="str">
        <f>IF(AND([3]Feuil1!$K64&lt;&gt;"",[3]Feuil1!$C64&lt;&gt;"",[3]Feuil1!$K64&lt;=[3]Feuil1!$C64,YEAR([3]Feuil1!$K64)&lt;=[3]Feuil2!$A$2,YEAR([3]Feuil1!$C64)&gt;=[3]Feuil2!$A$2),IF(YEAR([3]Feuil1!$K64)&lt;[3]Feuil2!$A$2,DATE([3]Feuil2!$A$2,8,1),IF(YEAR([3]Feuil1!$K64)&gt;[3]Feuil2!$A$2,"",IF(MONTH([3]Feuil1!$K64)=8,[3]Feuil1!$K64,IF(OR(AND(MONTH([3]Feuil1!$K64)&lt;8,MONTH([3]Feuil1!$C64)&gt;=8),YEAR([3]Feuil1!$C64)&gt;[3]Feuil2!$A$2),DATE([3]Feuil2!$A$2,8,1),"") ))),"")</f>
        <v/>
      </c>
      <c r="J64" s="13" t="str">
        <f>IF(AND([3]Feuil1!$K64&lt;&gt;"",[3]Feuil1!$C64&lt;&gt;"",[3]Feuil1!$K64&lt;=[3]Feuil1!$C64,YEAR([3]Feuil1!$K64)&lt;=[3]Feuil2!$A$2,YEAR([3]Feuil1!$C64)&gt;=[3]Feuil2!$A$2),IF(YEAR([3]Feuil1!$K64)&lt;[3]Feuil2!$A$2,DATE([3]Feuil2!$A$2,9,1),IF(YEAR([3]Feuil1!$K64)&gt;[3]Feuil2!$A$2,"",IF(MONTH([3]Feuil1!$K64)=9,[3]Feuil1!$K64,IF(OR(AND(MONTH([3]Feuil1!$K64)&lt;9,MONTH([3]Feuil1!$C64)&gt;=9),YEAR([3]Feuil1!$C64)&gt;[3]Feuil2!$A$2),DATE([3]Feuil2!$A$2,9,1),"") ))),"")</f>
        <v/>
      </c>
      <c r="K64" s="13" t="str">
        <f>IF(AND([3]Feuil1!$K64&lt;&gt;"",[3]Feuil1!$C64&lt;&gt;"",[3]Feuil1!$K64&lt;=[3]Feuil1!$C64,YEAR([3]Feuil1!$K64)&lt;=[3]Feuil2!$A$2,YEAR([3]Feuil1!$C64)&gt;=[3]Feuil2!$A$2),IF(YEAR([3]Feuil1!$K64)&lt;[3]Feuil2!$A$2,DATE([3]Feuil2!$A$2,10,1),IF(YEAR([3]Feuil1!$K64)&gt;[3]Feuil2!$A$2,"",IF(MONTH([3]Feuil1!$K64)=10,[3]Feuil1!$K64,IF(OR(AND(MONTH([3]Feuil1!$K64)&lt;10,MONTH([3]Feuil1!$C64)&gt;=10),YEAR([3]Feuil1!$C64)&gt;[3]Feuil2!$A$2),DATE([3]Feuil2!$A$2,10,1),"") ))),"")</f>
        <v/>
      </c>
      <c r="L64" s="13" t="str">
        <f>IF(AND([3]Feuil1!$K64&lt;&gt;"",[3]Feuil1!$C64&lt;&gt;"",[3]Feuil1!$K64&lt;=[3]Feuil1!$C64,YEAR([3]Feuil1!$K64)&lt;=[3]Feuil2!$A$2,YEAR([3]Feuil1!$C64)&gt;=[3]Feuil2!$A$2),IF(YEAR([3]Feuil1!$K64)&lt;[3]Feuil2!$A$2,DATE([3]Feuil2!$A$2,11,1),IF(YEAR([3]Feuil1!$K64)&gt;[3]Feuil2!$A$2,"",IF(MONTH([3]Feuil1!$K64)=11,[3]Feuil1!$K64,IF(OR(AND(MONTH([3]Feuil1!$K64)&lt;11,MONTH([3]Feuil1!$C64)&gt;=11),YEAR([3]Feuil1!$C64)&gt;[3]Feuil2!$A$2),DATE([3]Feuil2!$A$2,11,1),"") ))),"")</f>
        <v/>
      </c>
      <c r="M64" s="14" t="str">
        <f>IF(AND([3]Feuil1!$K64&lt;&gt;"",[3]Feuil1!$C64&lt;&gt;"",[3]Feuil1!$K64&lt;=[3]Feuil1!$C64,YEAR([3]Feuil1!$K64)&lt;=[3]Feuil2!$A$2,YEAR([3]Feuil1!$C64)&gt;=[3]Feuil2!$A$2),IF(YEAR([3]Feuil1!$K64)&lt;[3]Feuil2!$A$2,DATE([3]Feuil2!$A$2,12,1),IF(YEAR([3]Feuil1!$K64)&gt;[3]Feuil2!$A$2,"",IF(MONTH([3]Feuil1!$K64)=12,[3]Feuil1!$K64,IF(OR(AND(MONTH([3]Feuil1!$K64)&lt;12,MONTH([3]Feuil1!$C64)&gt;=12),YEAR([3]Feuil1!$C64)&gt;[3]Feuil2!$A$2),DATE([3]Feuil2!$A$2,12,1),"") ))),"")</f>
        <v/>
      </c>
      <c r="N64" s="12" t="str">
        <f>IF(AND([3]Feuil1!$K64&lt;&gt;"",[3]Feuil1!$C64&lt;&gt;"",[3]Feuil1!$K64&lt;=[3]Feuil1!$C64,YEAR([3]Feuil1!$K64)&lt;=[3]Feuil2!$A$2,YEAR([3]Feuil1!$C64)&gt;=[3]Feuil2!$A$2),IF(YEAR([3]Feuil1!$C64)&gt;[3]Feuil2!$A$2,DATE([3]Feuil2!$A$2,1,31),IF(YEAR([3]Feuil1!$C64)&lt;[3]Feuil2!$A$2,"",IF(MONTH([3]Feuil1!$C64)=1,[3]Feuil1!$C64,IF(AND(MONTH([3]Feuil1!$C64)&gt;1,MONTH([3]Feuil1!$K64)&lt;=1),DATE([3]Feuil2!$A$2,1,31),"") ))),"")</f>
        <v/>
      </c>
      <c r="O64" s="13" t="str">
        <f>IF(AND([3]Feuil1!$K64&lt;&gt;"",[3]Feuil1!$C64&lt;&gt;"",[3]Feuil1!$K64&lt;=[3]Feuil1!$C64,YEAR([3]Feuil1!$K64)&lt;=[3]Feuil2!$A$2,YEAR([3]Feuil1!$C64)&gt;=[3]Feuil2!$A$2),IF(YEAR([3]Feuil1!$C64)&gt;[3]Feuil2!$A$2,IF((MOD([3]Feuil2!$A$2,4)&lt;&gt;0),DATE([3]Feuil2!$A$2,2,28),DATE([3]Feuil2!$A$2,2,29)),IF(YEAR([3]Feuil1!$C64)&lt;[3]Feuil2!$A$2,"",IF(MONTH([3]Feuil1!$C64)=2,[3]Feuil1!$C64,IF(AND(MONTH([3]Feuil1!$C64)&gt;2,MONTH([3]Feuil1!$K64)&lt;=2),IF((MOD([3]Feuil2!$A$2,4)&lt;&gt;0),DATE([3]Feuil2!$A$2,2,28),DATE([3]Feuil2!$A$2,2,29)),"") ))),"")</f>
        <v/>
      </c>
      <c r="P64" s="13" t="str">
        <f>IF(AND([3]Feuil1!$K64&lt;&gt;"",[3]Feuil1!$C64&lt;&gt;"",[3]Feuil1!$K64&lt;=[3]Feuil1!$C64,YEAR([3]Feuil1!$K64)&lt;=[3]Feuil2!$A$2,YEAR([3]Feuil1!$C64)&gt;=[3]Feuil2!$A$2),IF(YEAR([3]Feuil1!$C64)&gt;[3]Feuil2!$A$2,DATE([3]Feuil2!$A$2,3,31),IF(YEAR([3]Feuil1!$C64)&lt;[3]Feuil2!$A$2,"",IF(MONTH([3]Feuil1!$C64)=3,[3]Feuil1!$C64,IF(AND(MONTH([3]Feuil1!$C64)&gt;3,MONTH([3]Feuil1!$K64)&lt;=3),DATE([3]Feuil2!$A$2,3,31),"") ))),"")</f>
        <v/>
      </c>
      <c r="Q64" s="13" t="str">
        <f>IF(AND([3]Feuil1!$K64&lt;&gt;"",[3]Feuil1!$C64&lt;&gt;"",[3]Feuil1!$K64&lt;=[3]Feuil1!$C64,YEAR([3]Feuil1!$K64)&lt;=[3]Feuil2!$A$2,YEAR([3]Feuil1!$C64)&gt;=[3]Feuil2!$A$2),IF(YEAR([3]Feuil1!$C64)&gt;[3]Feuil2!$A$2,DATE([3]Feuil2!$A$2,4,30),IF(YEAR([3]Feuil1!$C64)&lt;[3]Feuil2!$A$2,"",IF(MONTH([3]Feuil1!$C64)=4,[3]Feuil1!$C64,IF(AND(MONTH([3]Feuil1!$C64)&gt;4,MONTH([3]Feuil1!$K64)&lt;=4),DATE([3]Feuil2!$A$2,4,30),"") ))),"")</f>
        <v/>
      </c>
      <c r="R64" s="13" t="str">
        <f>IF(AND([3]Feuil1!$K64&lt;&gt;"",[3]Feuil1!$C64&lt;&gt;"",[3]Feuil1!$K64&lt;=[3]Feuil1!$C64,YEAR([3]Feuil1!$K64)&lt;=[3]Feuil2!$A$2,YEAR([3]Feuil1!$C64)&gt;=[3]Feuil2!$A$2),IF(YEAR([3]Feuil1!$C64)&gt;[3]Feuil2!$A$2,DATE([3]Feuil2!$A$2,5,31),IF(YEAR([3]Feuil1!$C64)&lt;[3]Feuil2!$A$2,"",IF(MONTH([3]Feuil1!$C64)=5,[3]Feuil1!$C64,IF(AND(MONTH([3]Feuil1!$C64)&gt;5,MONTH([3]Feuil1!$K64)&lt;=5),DATE([3]Feuil2!$A$2,5,31),"") ))),"")</f>
        <v/>
      </c>
      <c r="S64" s="13" t="str">
        <f>IF(AND([3]Feuil1!$K64&lt;&gt;"",[3]Feuil1!$C64&lt;&gt;"",[3]Feuil1!$K64&lt;=[3]Feuil1!$C64,YEAR([3]Feuil1!$K64)&lt;=[3]Feuil2!$A$2,YEAR([3]Feuil1!$C64)&gt;=[3]Feuil2!$A$2),IF(YEAR([3]Feuil1!$C64)&gt;[3]Feuil2!$A$2,DATE([3]Feuil2!$A$2,6,30),IF(YEAR([3]Feuil1!$C64)&lt;[3]Feuil2!$A$2,"",IF(MONTH([3]Feuil1!$C64)=6,[3]Feuil1!$C64,IF(AND(MONTH([3]Feuil1!$C64)&gt;6,MONTH([3]Feuil1!$K64)&lt;=6),DATE([3]Feuil2!$A$2,6,30),"") ))),"")</f>
        <v/>
      </c>
      <c r="T64" s="13" t="str">
        <f>IF(AND([3]Feuil1!$K64&lt;&gt;"",[3]Feuil1!$C64&lt;&gt;"",[3]Feuil1!$K64&lt;=[3]Feuil1!$C64,YEAR([3]Feuil1!$K64)&lt;=[3]Feuil2!$A$2,YEAR([3]Feuil1!$C64)&gt;=[3]Feuil2!$A$2),IF(YEAR([3]Feuil1!$C64)&gt;[3]Feuil2!$A$2,DATE([3]Feuil2!$A$2,7,31),IF(YEAR([3]Feuil1!$C64)&lt;[3]Feuil2!$A$2,"",IF(MONTH([3]Feuil1!$C64)=7,[3]Feuil1!$C64,IF(AND(MONTH([3]Feuil1!$C64)&gt;7,MONTH([3]Feuil1!$K64)&lt;=7),DATE([3]Feuil2!$A$2,7,31),"") ))),"")</f>
        <v/>
      </c>
      <c r="U64" s="13" t="str">
        <f>IF(AND([3]Feuil1!$K64&lt;&gt;"",[3]Feuil1!$C64&lt;&gt;"",[3]Feuil1!$K64&lt;=[3]Feuil1!$C64,YEAR([3]Feuil1!$K64)&lt;=[3]Feuil2!$A$2,YEAR([3]Feuil1!$C64)&gt;=[3]Feuil2!$A$2),IF(YEAR([3]Feuil1!$C64)&gt;[3]Feuil2!$A$2,DATE([3]Feuil2!$A$2,8,31),IF(YEAR([3]Feuil1!$C64)&lt;[3]Feuil2!$A$2,"",IF(MONTH([3]Feuil1!$C64)=8,[3]Feuil1!$C64,IF(AND(MONTH([3]Feuil1!$C64)&gt;8,MONTH([3]Feuil1!$K64)&lt;=8),DATE([3]Feuil2!$A$2,8,31),"") ))),"")</f>
        <v/>
      </c>
      <c r="V64" s="13" t="str">
        <f>IF(AND([3]Feuil1!$K64&lt;&gt;"",[3]Feuil1!$C64&lt;&gt;"",[3]Feuil1!$K64&lt;=[3]Feuil1!$C64,YEAR([3]Feuil1!$K64)&lt;=[3]Feuil2!$A$2,YEAR([3]Feuil1!$C64)&gt;=[3]Feuil2!$A$2),IF(YEAR([3]Feuil1!$C64)&gt;[3]Feuil2!$A$2,DATE([3]Feuil2!$A$2,9,30),IF(YEAR([3]Feuil1!$C64)&lt;[3]Feuil2!$A$2,"",IF(MONTH([3]Feuil1!$C64)=9,[3]Feuil1!$C64,IF(AND(MONTH([3]Feuil1!$C64)&gt;9,MONTH([3]Feuil1!$K64)&lt;=9),DATE([3]Feuil2!$A$2,9,30),"") ))),"")</f>
        <v/>
      </c>
      <c r="W64" s="13" t="str">
        <f>IF(AND([3]Feuil1!$K64&lt;&gt;"",[3]Feuil1!$C64&lt;&gt;"",[3]Feuil1!$K64&lt;=[3]Feuil1!$C64,YEAR([3]Feuil1!$K64)&lt;=[3]Feuil2!$A$2,YEAR([3]Feuil1!$C64)&gt;=[3]Feuil2!$A$2),IF(YEAR([3]Feuil1!$C64)&gt;[3]Feuil2!$A$2,DATE([3]Feuil2!$A$2,10,31),IF(YEAR([3]Feuil1!$C64)&lt;[3]Feuil2!$A$2,"",IF(MONTH([3]Feuil1!$C64)=10,[3]Feuil1!$C64,IF(AND(MONTH([3]Feuil1!$C64)&gt;10,MONTH([3]Feuil1!$K64)&lt;=10),DATE([3]Feuil2!$A$2,10,31),"") ))),"")</f>
        <v/>
      </c>
      <c r="X64" s="13" t="str">
        <f>IF(AND([3]Feuil1!$K64&lt;&gt;"",[3]Feuil1!$C64&lt;&gt;"",[3]Feuil1!$K64&lt;=[3]Feuil1!$C64,YEAR([3]Feuil1!$K64)&lt;=[3]Feuil2!$A$2,YEAR([3]Feuil1!$C64)&gt;=[3]Feuil2!$A$2),IF(YEAR([3]Feuil1!$C64)&gt;[3]Feuil2!$A$2,DATE([3]Feuil2!$A$2,11,30),IF(YEAR([3]Feuil1!$C64)&lt;[3]Feuil2!$A$2,"",IF(MONTH([3]Feuil1!$C64)=11,[3]Feuil1!$C64,IF(AND(MONTH([3]Feuil1!$C64)&gt;11,MONTH([3]Feuil1!$K64)&lt;=11),DATE([3]Feuil2!$A$2,11,30),"") ))),"")</f>
        <v/>
      </c>
      <c r="Y64" s="14" t="str">
        <f>IF(AND([3]Feuil1!$K64&lt;&gt;"",[3]Feuil1!$C64&lt;&gt;"",[3]Feuil1!$K64&lt;=[3]Feuil1!$C64,YEAR([3]Feuil1!$K64)&lt;=[3]Feuil2!$A$2,YEAR([3]Feuil1!$C64)&gt;=[3]Feuil2!$A$2),IF(YEAR([3]Feuil1!$C64)&gt;[3]Feuil2!$A$2,DATE([3]Feuil2!$A$2,12,31),IF(YEAR([3]Feuil1!$C64)&lt;[3]Feuil2!$A$2,"",IF(MONTH([3]Feuil1!$C64)=12,[3]Feuil1!$C64,IF(AND(MONTH([3]Feuil1!$C64)&gt;12,MONTH([3]Feuil1!$K64)&lt;=12),DATE([3]Feuil2!$A$2,12,31),"") ))),"")</f>
        <v/>
      </c>
    </row>
    <row r="65" spans="1:25" ht="15" x14ac:dyDescent="0.2">
      <c r="A65" s="11">
        <f>[3]Feuil1!E65</f>
        <v>0</v>
      </c>
      <c r="B65" s="12" t="str">
        <f>IF(AND([3]Feuil1!$K65&lt;&gt;"",[3]Feuil1!$C65&lt;&gt;"",[3]Feuil1!$K65&lt;=[3]Feuil1!$C65,YEAR([3]Feuil1!$K65)&lt;=[3]Feuil2!$A$2,YEAR([3]Feuil1!$C65)&gt;=[3]Feuil2!$A$2),IF(YEAR([3]Feuil1!$K65)&lt;[3]Feuil2!$A$2,DATE([3]Feuil2!$A$2,1,1),IF(YEAR([3]Feuil1!$K65)&gt;[3]Feuil2!$A$2,"",IF(MONTH([3]Feuil1!$K65)=1,[3]Feuil1!$K65,IF(OR(AND(
      MONTH([3]Feuil1!$K65)&lt;1,
      MONTH([3]Feuil1!$C65)&gt;=1
     ),YEAR([3]Feuil1!$C65)&gt;[3]Feuil2!$A$2),DATE([3]Feuil2!$A$2,1,1),"") ))),"")</f>
        <v/>
      </c>
      <c r="C65" s="13" t="str">
        <f>IF(AND([3]Feuil1!$K65&lt;&gt;"",[3]Feuil1!$C65&lt;&gt;"",[3]Feuil1!$K65&lt;=[3]Feuil1!$C65,YEAR([3]Feuil1!$K65)&lt;=[3]Feuil2!$A$2,YEAR([3]Feuil1!$C65)&gt;=[3]Feuil2!$A$2),IF(YEAR([3]Feuil1!$K65)&lt;[3]Feuil2!$A$2,DATE([3]Feuil2!$A$2,2,1),IF(YEAR([3]Feuil1!$K65)&gt;[3]Feuil2!$A$2,"",IF(MONTH([3]Feuil1!$K65)=2,[3]Feuil1!$K65,IF(OR(AND(MONTH([3]Feuil1!$K65)&lt;2,MONTH([3]Feuil1!$C65)&gt;=2),YEAR([3]Feuil1!$C65)&gt;[3]Feuil2!$A$2),DATE([3]Feuil2!$A$2,2,1),"") ))),"")</f>
        <v/>
      </c>
      <c r="D65" s="13" t="str">
        <f>IF(AND([3]Feuil1!$K65&lt;&gt;"",[3]Feuil1!$C65&lt;&gt;"",[3]Feuil1!$K65&lt;=[3]Feuil1!$C65,YEAR([3]Feuil1!$K65)&lt;=[3]Feuil2!$A$2,YEAR([3]Feuil1!$C65)&gt;=[3]Feuil2!$A$2),IF(YEAR([3]Feuil1!$K65)&lt;[3]Feuil2!$A$2,DATE([3]Feuil2!$A$2,3,1),IF(YEAR([3]Feuil1!$K65)&gt;[3]Feuil2!$A$2,"",IF(MONTH([3]Feuil1!$K65)=3,[3]Feuil1!$K65,IF(OR(AND(MONTH([3]Feuil1!$K65)&lt;3,MONTH([3]Feuil1!$C65)&gt;=3),YEAR([3]Feuil1!$C65)&gt;[3]Feuil2!$A$2),DATE([3]Feuil2!$A$2,3,1),"") ))),"")</f>
        <v/>
      </c>
      <c r="E65" s="13" t="str">
        <f>IF(AND([3]Feuil1!$K65&lt;&gt;"",[3]Feuil1!$C65&lt;&gt;"",[3]Feuil1!$K65&lt;=[3]Feuil1!$C65,YEAR([3]Feuil1!$K65)&lt;=[3]Feuil2!$A$2,YEAR([3]Feuil1!$C65)&gt;=[3]Feuil2!$A$2),IF(YEAR([3]Feuil1!$K65)&lt;[3]Feuil2!$A$2,DATE([3]Feuil2!$A$2,4,1),IF(YEAR([3]Feuil1!$K65)&gt;[3]Feuil2!$A$2,"",IF(MONTH([3]Feuil1!$K65)=4,[3]Feuil1!$K65,IF(OR(AND(MONTH([3]Feuil1!$K65)&lt;4,MONTH([3]Feuil1!$C65)&gt;=4),YEAR([3]Feuil1!$C65)&gt;[3]Feuil2!$A$2),DATE([3]Feuil2!$A$2,4,1),"") ))),"")</f>
        <v/>
      </c>
      <c r="F65" s="13" t="str">
        <f>IF(AND([3]Feuil1!$K65&lt;&gt;"",[3]Feuil1!$C65&lt;&gt;"",[3]Feuil1!$K65&lt;=[3]Feuil1!$C65,YEAR([3]Feuil1!$K65)&lt;=[3]Feuil2!$A$2,YEAR([3]Feuil1!$C65)&gt;=[3]Feuil2!$A$2),IF(YEAR([3]Feuil1!$K65)&lt;[3]Feuil2!$A$2,DATE([3]Feuil2!$A$2,5,1),IF(YEAR([3]Feuil1!$K65)&gt;[3]Feuil2!$A$2,"",IF(MONTH([3]Feuil1!$K65)=5,[3]Feuil1!$K65,IF(OR(AND(MONTH([3]Feuil1!$K65)&lt;5,MONTH([3]Feuil1!$C65)&gt;=5),YEAR([3]Feuil1!$C65)&gt;[3]Feuil2!$A$2),DATE([3]Feuil2!$A$2,5,1),"") ))),"")</f>
        <v/>
      </c>
      <c r="G65" s="13" t="str">
        <f>IF(AND([3]Feuil1!$K65&lt;&gt;"",[3]Feuil1!$C65&lt;&gt;"",[3]Feuil1!$K65&lt;=[3]Feuil1!$C65,YEAR([3]Feuil1!$K65)&lt;=[3]Feuil2!$A$2,YEAR([3]Feuil1!$C65)&gt;=[3]Feuil2!$A$2),IF(YEAR([3]Feuil1!$K65)&lt;[3]Feuil2!$A$2,DATE([3]Feuil2!$A$2,6,1),IF(YEAR([3]Feuil1!$K65)&gt;[3]Feuil2!$A$2,"",IF(MONTH([3]Feuil1!$K65)=6,[3]Feuil1!$K65,IF(OR(AND(MONTH([3]Feuil1!$K65)&lt;6,MONTH([3]Feuil1!$C65)&gt;=6),YEAR([3]Feuil1!$C65)&gt;[3]Feuil2!$A$2),DATE([3]Feuil2!$A$2,6,1),"") ))),"")</f>
        <v/>
      </c>
      <c r="H65" s="13" t="str">
        <f>IF(AND([3]Feuil1!$K65&lt;&gt;"",[3]Feuil1!$C65&lt;&gt;"",[3]Feuil1!$K65&lt;=[3]Feuil1!$C65,YEAR([3]Feuil1!$K65)&lt;=[3]Feuil2!$A$2,YEAR([3]Feuil1!$C65)&gt;=[3]Feuil2!$A$2),IF(YEAR([3]Feuil1!$K65)&lt;[3]Feuil2!$A$2,DATE([3]Feuil2!$A$2,7,1),IF(YEAR([3]Feuil1!$K65)&gt;[3]Feuil2!$A$2,"",IF(MONTH([3]Feuil1!$K65)=7,[3]Feuil1!$K65,IF(OR(AND(MONTH([3]Feuil1!$K65)&lt;7,MONTH([3]Feuil1!$C65)&gt;=7),YEAR([3]Feuil1!$C65)&gt;[3]Feuil2!$A$2),DATE([3]Feuil2!$A$2,7,1),"") ))),"")</f>
        <v/>
      </c>
      <c r="I65" s="13" t="str">
        <f>IF(AND([3]Feuil1!$K65&lt;&gt;"",[3]Feuil1!$C65&lt;&gt;"",[3]Feuil1!$K65&lt;=[3]Feuil1!$C65,YEAR([3]Feuil1!$K65)&lt;=[3]Feuil2!$A$2,YEAR([3]Feuil1!$C65)&gt;=[3]Feuil2!$A$2),IF(YEAR([3]Feuil1!$K65)&lt;[3]Feuil2!$A$2,DATE([3]Feuil2!$A$2,8,1),IF(YEAR([3]Feuil1!$K65)&gt;[3]Feuil2!$A$2,"",IF(MONTH([3]Feuil1!$K65)=8,[3]Feuil1!$K65,IF(OR(AND(MONTH([3]Feuil1!$K65)&lt;8,MONTH([3]Feuil1!$C65)&gt;=8),YEAR([3]Feuil1!$C65)&gt;[3]Feuil2!$A$2),DATE([3]Feuil2!$A$2,8,1),"") ))),"")</f>
        <v/>
      </c>
      <c r="J65" s="13" t="str">
        <f>IF(AND([3]Feuil1!$K65&lt;&gt;"",[3]Feuil1!$C65&lt;&gt;"",[3]Feuil1!$K65&lt;=[3]Feuil1!$C65,YEAR([3]Feuil1!$K65)&lt;=[3]Feuil2!$A$2,YEAR([3]Feuil1!$C65)&gt;=[3]Feuil2!$A$2),IF(YEAR([3]Feuil1!$K65)&lt;[3]Feuil2!$A$2,DATE([3]Feuil2!$A$2,9,1),IF(YEAR([3]Feuil1!$K65)&gt;[3]Feuil2!$A$2,"",IF(MONTH([3]Feuil1!$K65)=9,[3]Feuil1!$K65,IF(OR(AND(MONTH([3]Feuil1!$K65)&lt;9,MONTH([3]Feuil1!$C65)&gt;=9),YEAR([3]Feuil1!$C65)&gt;[3]Feuil2!$A$2),DATE([3]Feuil2!$A$2,9,1),"") ))),"")</f>
        <v/>
      </c>
      <c r="K65" s="13" t="str">
        <f>IF(AND([3]Feuil1!$K65&lt;&gt;"",[3]Feuil1!$C65&lt;&gt;"",[3]Feuil1!$K65&lt;=[3]Feuil1!$C65,YEAR([3]Feuil1!$K65)&lt;=[3]Feuil2!$A$2,YEAR([3]Feuil1!$C65)&gt;=[3]Feuil2!$A$2),IF(YEAR([3]Feuil1!$K65)&lt;[3]Feuil2!$A$2,DATE([3]Feuil2!$A$2,10,1),IF(YEAR([3]Feuil1!$K65)&gt;[3]Feuil2!$A$2,"",IF(MONTH([3]Feuil1!$K65)=10,[3]Feuil1!$K65,IF(OR(AND(MONTH([3]Feuil1!$K65)&lt;10,MONTH([3]Feuil1!$C65)&gt;=10),YEAR([3]Feuil1!$C65)&gt;[3]Feuil2!$A$2),DATE([3]Feuil2!$A$2,10,1),"") ))),"")</f>
        <v/>
      </c>
      <c r="L65" s="13" t="str">
        <f>IF(AND([3]Feuil1!$K65&lt;&gt;"",[3]Feuil1!$C65&lt;&gt;"",[3]Feuil1!$K65&lt;=[3]Feuil1!$C65,YEAR([3]Feuil1!$K65)&lt;=[3]Feuil2!$A$2,YEAR([3]Feuil1!$C65)&gt;=[3]Feuil2!$A$2),IF(YEAR([3]Feuil1!$K65)&lt;[3]Feuil2!$A$2,DATE([3]Feuil2!$A$2,11,1),IF(YEAR([3]Feuil1!$K65)&gt;[3]Feuil2!$A$2,"",IF(MONTH([3]Feuil1!$K65)=11,[3]Feuil1!$K65,IF(OR(AND(MONTH([3]Feuil1!$K65)&lt;11,MONTH([3]Feuil1!$C65)&gt;=11),YEAR([3]Feuil1!$C65)&gt;[3]Feuil2!$A$2),DATE([3]Feuil2!$A$2,11,1),"") ))),"")</f>
        <v/>
      </c>
      <c r="M65" s="14" t="str">
        <f>IF(AND([3]Feuil1!$K65&lt;&gt;"",[3]Feuil1!$C65&lt;&gt;"",[3]Feuil1!$K65&lt;=[3]Feuil1!$C65,YEAR([3]Feuil1!$K65)&lt;=[3]Feuil2!$A$2,YEAR([3]Feuil1!$C65)&gt;=[3]Feuil2!$A$2),IF(YEAR([3]Feuil1!$K65)&lt;[3]Feuil2!$A$2,DATE([3]Feuil2!$A$2,12,1),IF(YEAR([3]Feuil1!$K65)&gt;[3]Feuil2!$A$2,"",IF(MONTH([3]Feuil1!$K65)=12,[3]Feuil1!$K65,IF(OR(AND(MONTH([3]Feuil1!$K65)&lt;12,MONTH([3]Feuil1!$C65)&gt;=12),YEAR([3]Feuil1!$C65)&gt;[3]Feuil2!$A$2),DATE([3]Feuil2!$A$2,12,1),"") ))),"")</f>
        <v/>
      </c>
      <c r="N65" s="12" t="str">
        <f>IF(AND([3]Feuil1!$K65&lt;&gt;"",[3]Feuil1!$C65&lt;&gt;"",[3]Feuil1!$K65&lt;=[3]Feuil1!$C65,YEAR([3]Feuil1!$K65)&lt;=[3]Feuil2!$A$2,YEAR([3]Feuil1!$C65)&gt;=[3]Feuil2!$A$2),IF(YEAR([3]Feuil1!$C65)&gt;[3]Feuil2!$A$2,DATE([3]Feuil2!$A$2,1,31),IF(YEAR([3]Feuil1!$C65)&lt;[3]Feuil2!$A$2,"",IF(MONTH([3]Feuil1!$C65)=1,[3]Feuil1!$C65,IF(AND(MONTH([3]Feuil1!$C65)&gt;1,MONTH([3]Feuil1!$K65)&lt;=1),DATE([3]Feuil2!$A$2,1,31),"") ))),"")</f>
        <v/>
      </c>
      <c r="O65" s="13" t="str">
        <f>IF(AND([3]Feuil1!$K65&lt;&gt;"",[3]Feuil1!$C65&lt;&gt;"",[3]Feuil1!$K65&lt;=[3]Feuil1!$C65,YEAR([3]Feuil1!$K65)&lt;=[3]Feuil2!$A$2,YEAR([3]Feuil1!$C65)&gt;=[3]Feuil2!$A$2),IF(YEAR([3]Feuil1!$C65)&gt;[3]Feuil2!$A$2,IF((MOD([3]Feuil2!$A$2,4)&lt;&gt;0),DATE([3]Feuil2!$A$2,2,28),DATE([3]Feuil2!$A$2,2,29)),IF(YEAR([3]Feuil1!$C65)&lt;[3]Feuil2!$A$2,"",IF(MONTH([3]Feuil1!$C65)=2,[3]Feuil1!$C65,IF(AND(MONTH([3]Feuil1!$C65)&gt;2,MONTH([3]Feuil1!$K65)&lt;=2),IF((MOD([3]Feuil2!$A$2,4)&lt;&gt;0),DATE([3]Feuil2!$A$2,2,28),DATE([3]Feuil2!$A$2,2,29)),"") ))),"")</f>
        <v/>
      </c>
      <c r="P65" s="13" t="str">
        <f>IF(AND([3]Feuil1!$K65&lt;&gt;"",[3]Feuil1!$C65&lt;&gt;"",[3]Feuil1!$K65&lt;=[3]Feuil1!$C65,YEAR([3]Feuil1!$K65)&lt;=[3]Feuil2!$A$2,YEAR([3]Feuil1!$C65)&gt;=[3]Feuil2!$A$2),IF(YEAR([3]Feuil1!$C65)&gt;[3]Feuil2!$A$2,DATE([3]Feuil2!$A$2,3,31),IF(YEAR([3]Feuil1!$C65)&lt;[3]Feuil2!$A$2,"",IF(MONTH([3]Feuil1!$C65)=3,[3]Feuil1!$C65,IF(AND(MONTH([3]Feuil1!$C65)&gt;3,MONTH([3]Feuil1!$K65)&lt;=3),DATE([3]Feuil2!$A$2,3,31),"") ))),"")</f>
        <v/>
      </c>
      <c r="Q65" s="13" t="str">
        <f>IF(AND([3]Feuil1!$K65&lt;&gt;"",[3]Feuil1!$C65&lt;&gt;"",[3]Feuil1!$K65&lt;=[3]Feuil1!$C65,YEAR([3]Feuil1!$K65)&lt;=[3]Feuil2!$A$2,YEAR([3]Feuil1!$C65)&gt;=[3]Feuil2!$A$2),IF(YEAR([3]Feuil1!$C65)&gt;[3]Feuil2!$A$2,DATE([3]Feuil2!$A$2,4,30),IF(YEAR([3]Feuil1!$C65)&lt;[3]Feuil2!$A$2,"",IF(MONTH([3]Feuil1!$C65)=4,[3]Feuil1!$C65,IF(AND(MONTH([3]Feuil1!$C65)&gt;4,MONTH([3]Feuil1!$K65)&lt;=4),DATE([3]Feuil2!$A$2,4,30),"") ))),"")</f>
        <v/>
      </c>
      <c r="R65" s="13" t="str">
        <f>IF(AND([3]Feuil1!$K65&lt;&gt;"",[3]Feuil1!$C65&lt;&gt;"",[3]Feuil1!$K65&lt;=[3]Feuil1!$C65,YEAR([3]Feuil1!$K65)&lt;=[3]Feuil2!$A$2,YEAR([3]Feuil1!$C65)&gt;=[3]Feuil2!$A$2),IF(YEAR([3]Feuil1!$C65)&gt;[3]Feuil2!$A$2,DATE([3]Feuil2!$A$2,5,31),IF(YEAR([3]Feuil1!$C65)&lt;[3]Feuil2!$A$2,"",IF(MONTH([3]Feuil1!$C65)=5,[3]Feuil1!$C65,IF(AND(MONTH([3]Feuil1!$C65)&gt;5,MONTH([3]Feuil1!$K65)&lt;=5),DATE([3]Feuil2!$A$2,5,31),"") ))),"")</f>
        <v/>
      </c>
      <c r="S65" s="13" t="str">
        <f>IF(AND([3]Feuil1!$K65&lt;&gt;"",[3]Feuil1!$C65&lt;&gt;"",[3]Feuil1!$K65&lt;=[3]Feuil1!$C65,YEAR([3]Feuil1!$K65)&lt;=[3]Feuil2!$A$2,YEAR([3]Feuil1!$C65)&gt;=[3]Feuil2!$A$2),IF(YEAR([3]Feuil1!$C65)&gt;[3]Feuil2!$A$2,DATE([3]Feuil2!$A$2,6,30),IF(YEAR([3]Feuil1!$C65)&lt;[3]Feuil2!$A$2,"",IF(MONTH([3]Feuil1!$C65)=6,[3]Feuil1!$C65,IF(AND(MONTH([3]Feuil1!$C65)&gt;6,MONTH([3]Feuil1!$K65)&lt;=6),DATE([3]Feuil2!$A$2,6,30),"") ))),"")</f>
        <v/>
      </c>
      <c r="T65" s="13" t="str">
        <f>IF(AND([3]Feuil1!$K65&lt;&gt;"",[3]Feuil1!$C65&lt;&gt;"",[3]Feuil1!$K65&lt;=[3]Feuil1!$C65,YEAR([3]Feuil1!$K65)&lt;=[3]Feuil2!$A$2,YEAR([3]Feuil1!$C65)&gt;=[3]Feuil2!$A$2),IF(YEAR([3]Feuil1!$C65)&gt;[3]Feuil2!$A$2,DATE([3]Feuil2!$A$2,7,31),IF(YEAR([3]Feuil1!$C65)&lt;[3]Feuil2!$A$2,"",IF(MONTH([3]Feuil1!$C65)=7,[3]Feuil1!$C65,IF(AND(MONTH([3]Feuil1!$C65)&gt;7,MONTH([3]Feuil1!$K65)&lt;=7),DATE([3]Feuil2!$A$2,7,31),"") ))),"")</f>
        <v/>
      </c>
      <c r="U65" s="13" t="str">
        <f>IF(AND([3]Feuil1!$K65&lt;&gt;"",[3]Feuil1!$C65&lt;&gt;"",[3]Feuil1!$K65&lt;=[3]Feuil1!$C65,YEAR([3]Feuil1!$K65)&lt;=[3]Feuil2!$A$2,YEAR([3]Feuil1!$C65)&gt;=[3]Feuil2!$A$2),IF(YEAR([3]Feuil1!$C65)&gt;[3]Feuil2!$A$2,DATE([3]Feuil2!$A$2,8,31),IF(YEAR([3]Feuil1!$C65)&lt;[3]Feuil2!$A$2,"",IF(MONTH([3]Feuil1!$C65)=8,[3]Feuil1!$C65,IF(AND(MONTH([3]Feuil1!$C65)&gt;8,MONTH([3]Feuil1!$K65)&lt;=8),DATE([3]Feuil2!$A$2,8,31),"") ))),"")</f>
        <v/>
      </c>
      <c r="V65" s="13" t="str">
        <f>IF(AND([3]Feuil1!$K65&lt;&gt;"",[3]Feuil1!$C65&lt;&gt;"",[3]Feuil1!$K65&lt;=[3]Feuil1!$C65,YEAR([3]Feuil1!$K65)&lt;=[3]Feuil2!$A$2,YEAR([3]Feuil1!$C65)&gt;=[3]Feuil2!$A$2),IF(YEAR([3]Feuil1!$C65)&gt;[3]Feuil2!$A$2,DATE([3]Feuil2!$A$2,9,30),IF(YEAR([3]Feuil1!$C65)&lt;[3]Feuil2!$A$2,"",IF(MONTH([3]Feuil1!$C65)=9,[3]Feuil1!$C65,IF(AND(MONTH([3]Feuil1!$C65)&gt;9,MONTH([3]Feuil1!$K65)&lt;=9),DATE([3]Feuil2!$A$2,9,30),"") ))),"")</f>
        <v/>
      </c>
      <c r="W65" s="13" t="str">
        <f>IF(AND([3]Feuil1!$K65&lt;&gt;"",[3]Feuil1!$C65&lt;&gt;"",[3]Feuil1!$K65&lt;=[3]Feuil1!$C65,YEAR([3]Feuil1!$K65)&lt;=[3]Feuil2!$A$2,YEAR([3]Feuil1!$C65)&gt;=[3]Feuil2!$A$2),IF(YEAR([3]Feuil1!$C65)&gt;[3]Feuil2!$A$2,DATE([3]Feuil2!$A$2,10,31),IF(YEAR([3]Feuil1!$C65)&lt;[3]Feuil2!$A$2,"",IF(MONTH([3]Feuil1!$C65)=10,[3]Feuil1!$C65,IF(AND(MONTH([3]Feuil1!$C65)&gt;10,MONTH([3]Feuil1!$K65)&lt;=10),DATE([3]Feuil2!$A$2,10,31),"") ))),"")</f>
        <v/>
      </c>
      <c r="X65" s="13" t="str">
        <f>IF(AND([3]Feuil1!$K65&lt;&gt;"",[3]Feuil1!$C65&lt;&gt;"",[3]Feuil1!$K65&lt;=[3]Feuil1!$C65,YEAR([3]Feuil1!$K65)&lt;=[3]Feuil2!$A$2,YEAR([3]Feuil1!$C65)&gt;=[3]Feuil2!$A$2),IF(YEAR([3]Feuil1!$C65)&gt;[3]Feuil2!$A$2,DATE([3]Feuil2!$A$2,11,30),IF(YEAR([3]Feuil1!$C65)&lt;[3]Feuil2!$A$2,"",IF(MONTH([3]Feuil1!$C65)=11,[3]Feuil1!$C65,IF(AND(MONTH([3]Feuil1!$C65)&gt;11,MONTH([3]Feuil1!$K65)&lt;=11),DATE([3]Feuil2!$A$2,11,30),"") ))),"")</f>
        <v/>
      </c>
      <c r="Y65" s="14" t="str">
        <f>IF(AND([3]Feuil1!$K65&lt;&gt;"",[3]Feuil1!$C65&lt;&gt;"",[3]Feuil1!$K65&lt;=[3]Feuil1!$C65,YEAR([3]Feuil1!$K65)&lt;=[3]Feuil2!$A$2,YEAR([3]Feuil1!$C65)&gt;=[3]Feuil2!$A$2),IF(YEAR([3]Feuil1!$C65)&gt;[3]Feuil2!$A$2,DATE([3]Feuil2!$A$2,12,31),IF(YEAR([3]Feuil1!$C65)&lt;[3]Feuil2!$A$2,"",IF(MONTH([3]Feuil1!$C65)=12,[3]Feuil1!$C65,IF(AND(MONTH([3]Feuil1!$C65)&gt;12,MONTH([3]Feuil1!$K65)&lt;=12),DATE([3]Feuil2!$A$2,12,31),"") ))),"")</f>
        <v/>
      </c>
    </row>
    <row r="66" spans="1:25" ht="15" x14ac:dyDescent="0.2">
      <c r="A66" s="11">
        <f>[3]Feuil1!E66</f>
        <v>0</v>
      </c>
      <c r="B66" s="12" t="str">
        <f>IF(AND([3]Feuil1!$K66&lt;&gt;"",[3]Feuil1!$C66&lt;&gt;"",[3]Feuil1!$K66&lt;=[3]Feuil1!$C66,YEAR([3]Feuil1!$K66)&lt;=[3]Feuil2!$A$2,YEAR([3]Feuil1!$C66)&gt;=[3]Feuil2!$A$2),IF(YEAR([3]Feuil1!$K66)&lt;[3]Feuil2!$A$2,DATE([3]Feuil2!$A$2,1,1),IF(YEAR([3]Feuil1!$K66)&gt;[3]Feuil2!$A$2,"",IF(MONTH([3]Feuil1!$K66)=1,[3]Feuil1!$K66,IF(OR(AND(
      MONTH([3]Feuil1!$K66)&lt;1,
      MONTH([3]Feuil1!$C66)&gt;=1
     ),YEAR([3]Feuil1!$C66)&gt;[3]Feuil2!$A$2),DATE([3]Feuil2!$A$2,1,1),"") ))),"")</f>
        <v/>
      </c>
      <c r="C66" s="13" t="str">
        <f>IF(AND([3]Feuil1!$K66&lt;&gt;"",[3]Feuil1!$C66&lt;&gt;"",[3]Feuil1!$K66&lt;=[3]Feuil1!$C66,YEAR([3]Feuil1!$K66)&lt;=[3]Feuil2!$A$2,YEAR([3]Feuil1!$C66)&gt;=[3]Feuil2!$A$2),IF(YEAR([3]Feuil1!$K66)&lt;[3]Feuil2!$A$2,DATE([3]Feuil2!$A$2,2,1),IF(YEAR([3]Feuil1!$K66)&gt;[3]Feuil2!$A$2,"",IF(MONTH([3]Feuil1!$K66)=2,[3]Feuil1!$K66,IF(OR(AND(MONTH([3]Feuil1!$K66)&lt;2,MONTH([3]Feuil1!$C66)&gt;=2),YEAR([3]Feuil1!$C66)&gt;[3]Feuil2!$A$2),DATE([3]Feuil2!$A$2,2,1),"") ))),"")</f>
        <v/>
      </c>
      <c r="D66" s="13" t="str">
        <f>IF(AND([3]Feuil1!$K66&lt;&gt;"",[3]Feuil1!$C66&lt;&gt;"",[3]Feuil1!$K66&lt;=[3]Feuil1!$C66,YEAR([3]Feuil1!$K66)&lt;=[3]Feuil2!$A$2,YEAR([3]Feuil1!$C66)&gt;=[3]Feuil2!$A$2),IF(YEAR([3]Feuil1!$K66)&lt;[3]Feuil2!$A$2,DATE([3]Feuil2!$A$2,3,1),IF(YEAR([3]Feuil1!$K66)&gt;[3]Feuil2!$A$2,"",IF(MONTH([3]Feuil1!$K66)=3,[3]Feuil1!$K66,IF(OR(AND(MONTH([3]Feuil1!$K66)&lt;3,MONTH([3]Feuil1!$C66)&gt;=3),YEAR([3]Feuil1!$C66)&gt;[3]Feuil2!$A$2),DATE([3]Feuil2!$A$2,3,1),"") ))),"")</f>
        <v/>
      </c>
      <c r="E66" s="13" t="str">
        <f>IF(AND([3]Feuil1!$K66&lt;&gt;"",[3]Feuil1!$C66&lt;&gt;"",[3]Feuil1!$K66&lt;=[3]Feuil1!$C66,YEAR([3]Feuil1!$K66)&lt;=[3]Feuil2!$A$2,YEAR([3]Feuil1!$C66)&gt;=[3]Feuil2!$A$2),IF(YEAR([3]Feuil1!$K66)&lt;[3]Feuil2!$A$2,DATE([3]Feuil2!$A$2,4,1),IF(YEAR([3]Feuil1!$K66)&gt;[3]Feuil2!$A$2,"",IF(MONTH([3]Feuil1!$K66)=4,[3]Feuil1!$K66,IF(OR(AND(MONTH([3]Feuil1!$K66)&lt;4,MONTH([3]Feuil1!$C66)&gt;=4),YEAR([3]Feuil1!$C66)&gt;[3]Feuil2!$A$2),DATE([3]Feuil2!$A$2,4,1),"") ))),"")</f>
        <v/>
      </c>
      <c r="F66" s="13" t="str">
        <f>IF(AND([3]Feuil1!$K66&lt;&gt;"",[3]Feuil1!$C66&lt;&gt;"",[3]Feuil1!$K66&lt;=[3]Feuil1!$C66,YEAR([3]Feuil1!$K66)&lt;=[3]Feuil2!$A$2,YEAR([3]Feuil1!$C66)&gt;=[3]Feuil2!$A$2),IF(YEAR([3]Feuil1!$K66)&lt;[3]Feuil2!$A$2,DATE([3]Feuil2!$A$2,5,1),IF(YEAR([3]Feuil1!$K66)&gt;[3]Feuil2!$A$2,"",IF(MONTH([3]Feuil1!$K66)=5,[3]Feuil1!$K66,IF(OR(AND(MONTH([3]Feuil1!$K66)&lt;5,MONTH([3]Feuil1!$C66)&gt;=5),YEAR([3]Feuil1!$C66)&gt;[3]Feuil2!$A$2),DATE([3]Feuil2!$A$2,5,1),"") ))),"")</f>
        <v/>
      </c>
      <c r="G66" s="13" t="str">
        <f>IF(AND([3]Feuil1!$K66&lt;&gt;"",[3]Feuil1!$C66&lt;&gt;"",[3]Feuil1!$K66&lt;=[3]Feuil1!$C66,YEAR([3]Feuil1!$K66)&lt;=[3]Feuil2!$A$2,YEAR([3]Feuil1!$C66)&gt;=[3]Feuil2!$A$2),IF(YEAR([3]Feuil1!$K66)&lt;[3]Feuil2!$A$2,DATE([3]Feuil2!$A$2,6,1),IF(YEAR([3]Feuil1!$K66)&gt;[3]Feuil2!$A$2,"",IF(MONTH([3]Feuil1!$K66)=6,[3]Feuil1!$K66,IF(OR(AND(MONTH([3]Feuil1!$K66)&lt;6,MONTH([3]Feuil1!$C66)&gt;=6),YEAR([3]Feuil1!$C66)&gt;[3]Feuil2!$A$2),DATE([3]Feuil2!$A$2,6,1),"") ))),"")</f>
        <v/>
      </c>
      <c r="H66" s="13" t="str">
        <f>IF(AND([3]Feuil1!$K66&lt;&gt;"",[3]Feuil1!$C66&lt;&gt;"",[3]Feuil1!$K66&lt;=[3]Feuil1!$C66,YEAR([3]Feuil1!$K66)&lt;=[3]Feuil2!$A$2,YEAR([3]Feuil1!$C66)&gt;=[3]Feuil2!$A$2),IF(YEAR([3]Feuil1!$K66)&lt;[3]Feuil2!$A$2,DATE([3]Feuil2!$A$2,7,1),IF(YEAR([3]Feuil1!$K66)&gt;[3]Feuil2!$A$2,"",IF(MONTH([3]Feuil1!$K66)=7,[3]Feuil1!$K66,IF(OR(AND(MONTH([3]Feuil1!$K66)&lt;7,MONTH([3]Feuil1!$C66)&gt;=7),YEAR([3]Feuil1!$C66)&gt;[3]Feuil2!$A$2),DATE([3]Feuil2!$A$2,7,1),"") ))),"")</f>
        <v/>
      </c>
      <c r="I66" s="13" t="str">
        <f>IF(AND([3]Feuil1!$K66&lt;&gt;"",[3]Feuil1!$C66&lt;&gt;"",[3]Feuil1!$K66&lt;=[3]Feuil1!$C66,YEAR([3]Feuil1!$K66)&lt;=[3]Feuil2!$A$2,YEAR([3]Feuil1!$C66)&gt;=[3]Feuil2!$A$2),IF(YEAR([3]Feuil1!$K66)&lt;[3]Feuil2!$A$2,DATE([3]Feuil2!$A$2,8,1),IF(YEAR([3]Feuil1!$K66)&gt;[3]Feuil2!$A$2,"",IF(MONTH([3]Feuil1!$K66)=8,[3]Feuil1!$K66,IF(OR(AND(MONTH([3]Feuil1!$K66)&lt;8,MONTH([3]Feuil1!$C66)&gt;=8),YEAR([3]Feuil1!$C66)&gt;[3]Feuil2!$A$2),DATE([3]Feuil2!$A$2,8,1),"") ))),"")</f>
        <v/>
      </c>
      <c r="J66" s="13" t="str">
        <f>IF(AND([3]Feuil1!$K66&lt;&gt;"",[3]Feuil1!$C66&lt;&gt;"",[3]Feuil1!$K66&lt;=[3]Feuil1!$C66,YEAR([3]Feuil1!$K66)&lt;=[3]Feuil2!$A$2,YEAR([3]Feuil1!$C66)&gt;=[3]Feuil2!$A$2),IF(YEAR([3]Feuil1!$K66)&lt;[3]Feuil2!$A$2,DATE([3]Feuil2!$A$2,9,1),IF(YEAR([3]Feuil1!$K66)&gt;[3]Feuil2!$A$2,"",IF(MONTH([3]Feuil1!$K66)=9,[3]Feuil1!$K66,IF(OR(AND(MONTH([3]Feuil1!$K66)&lt;9,MONTH([3]Feuil1!$C66)&gt;=9),YEAR([3]Feuil1!$C66)&gt;[3]Feuil2!$A$2),DATE([3]Feuil2!$A$2,9,1),"") ))),"")</f>
        <v/>
      </c>
      <c r="K66" s="13" t="str">
        <f>IF(AND([3]Feuil1!$K66&lt;&gt;"",[3]Feuil1!$C66&lt;&gt;"",[3]Feuil1!$K66&lt;=[3]Feuil1!$C66,YEAR([3]Feuil1!$K66)&lt;=[3]Feuil2!$A$2,YEAR([3]Feuil1!$C66)&gt;=[3]Feuil2!$A$2),IF(YEAR([3]Feuil1!$K66)&lt;[3]Feuil2!$A$2,DATE([3]Feuil2!$A$2,10,1),IF(YEAR([3]Feuil1!$K66)&gt;[3]Feuil2!$A$2,"",IF(MONTH([3]Feuil1!$K66)=10,[3]Feuil1!$K66,IF(OR(AND(MONTH([3]Feuil1!$K66)&lt;10,MONTH([3]Feuil1!$C66)&gt;=10),YEAR([3]Feuil1!$C66)&gt;[3]Feuil2!$A$2),DATE([3]Feuil2!$A$2,10,1),"") ))),"")</f>
        <v/>
      </c>
      <c r="L66" s="13" t="str">
        <f>IF(AND([3]Feuil1!$K66&lt;&gt;"",[3]Feuil1!$C66&lt;&gt;"",[3]Feuil1!$K66&lt;=[3]Feuil1!$C66,YEAR([3]Feuil1!$K66)&lt;=[3]Feuil2!$A$2,YEAR([3]Feuil1!$C66)&gt;=[3]Feuil2!$A$2),IF(YEAR([3]Feuil1!$K66)&lt;[3]Feuil2!$A$2,DATE([3]Feuil2!$A$2,11,1),IF(YEAR([3]Feuil1!$K66)&gt;[3]Feuil2!$A$2,"",IF(MONTH([3]Feuil1!$K66)=11,[3]Feuil1!$K66,IF(OR(AND(MONTH([3]Feuil1!$K66)&lt;11,MONTH([3]Feuil1!$C66)&gt;=11),YEAR([3]Feuil1!$C66)&gt;[3]Feuil2!$A$2),DATE([3]Feuil2!$A$2,11,1),"") ))),"")</f>
        <v/>
      </c>
      <c r="M66" s="14" t="str">
        <f>IF(AND([3]Feuil1!$K66&lt;&gt;"",[3]Feuil1!$C66&lt;&gt;"",[3]Feuil1!$K66&lt;=[3]Feuil1!$C66,YEAR([3]Feuil1!$K66)&lt;=[3]Feuil2!$A$2,YEAR([3]Feuil1!$C66)&gt;=[3]Feuil2!$A$2),IF(YEAR([3]Feuil1!$K66)&lt;[3]Feuil2!$A$2,DATE([3]Feuil2!$A$2,12,1),IF(YEAR([3]Feuil1!$K66)&gt;[3]Feuil2!$A$2,"",IF(MONTH([3]Feuil1!$K66)=12,[3]Feuil1!$K66,IF(OR(AND(MONTH([3]Feuil1!$K66)&lt;12,MONTH([3]Feuil1!$C66)&gt;=12),YEAR([3]Feuil1!$C66)&gt;[3]Feuil2!$A$2),DATE([3]Feuil2!$A$2,12,1),"") ))),"")</f>
        <v/>
      </c>
      <c r="N66" s="12" t="str">
        <f>IF(AND([3]Feuil1!$K66&lt;&gt;"",[3]Feuil1!$C66&lt;&gt;"",[3]Feuil1!$K66&lt;=[3]Feuil1!$C66,YEAR([3]Feuil1!$K66)&lt;=[3]Feuil2!$A$2,YEAR([3]Feuil1!$C66)&gt;=[3]Feuil2!$A$2),IF(YEAR([3]Feuil1!$C66)&gt;[3]Feuil2!$A$2,DATE([3]Feuil2!$A$2,1,31),IF(YEAR([3]Feuil1!$C66)&lt;[3]Feuil2!$A$2,"",IF(MONTH([3]Feuil1!$C66)=1,[3]Feuil1!$C66,IF(AND(MONTH([3]Feuil1!$C66)&gt;1,MONTH([3]Feuil1!$K66)&lt;=1),DATE([3]Feuil2!$A$2,1,31),"") ))),"")</f>
        <v/>
      </c>
      <c r="O66" s="13" t="str">
        <f>IF(AND([3]Feuil1!$K66&lt;&gt;"",[3]Feuil1!$C66&lt;&gt;"",[3]Feuil1!$K66&lt;=[3]Feuil1!$C66,YEAR([3]Feuil1!$K66)&lt;=[3]Feuil2!$A$2,YEAR([3]Feuil1!$C66)&gt;=[3]Feuil2!$A$2),IF(YEAR([3]Feuil1!$C66)&gt;[3]Feuil2!$A$2,IF((MOD([3]Feuil2!$A$2,4)&lt;&gt;0),DATE([3]Feuil2!$A$2,2,28),DATE([3]Feuil2!$A$2,2,29)),IF(YEAR([3]Feuil1!$C66)&lt;[3]Feuil2!$A$2,"",IF(MONTH([3]Feuil1!$C66)=2,[3]Feuil1!$C66,IF(AND(MONTH([3]Feuil1!$C66)&gt;2,MONTH([3]Feuil1!$K66)&lt;=2),IF((MOD([3]Feuil2!$A$2,4)&lt;&gt;0),DATE([3]Feuil2!$A$2,2,28),DATE([3]Feuil2!$A$2,2,29)),"") ))),"")</f>
        <v/>
      </c>
      <c r="P66" s="13" t="str">
        <f>IF(AND([3]Feuil1!$K66&lt;&gt;"",[3]Feuil1!$C66&lt;&gt;"",[3]Feuil1!$K66&lt;=[3]Feuil1!$C66,YEAR([3]Feuil1!$K66)&lt;=[3]Feuil2!$A$2,YEAR([3]Feuil1!$C66)&gt;=[3]Feuil2!$A$2),IF(YEAR([3]Feuil1!$C66)&gt;[3]Feuil2!$A$2,DATE([3]Feuil2!$A$2,3,31),IF(YEAR([3]Feuil1!$C66)&lt;[3]Feuil2!$A$2,"",IF(MONTH([3]Feuil1!$C66)=3,[3]Feuil1!$C66,IF(AND(MONTH([3]Feuil1!$C66)&gt;3,MONTH([3]Feuil1!$K66)&lt;=3),DATE([3]Feuil2!$A$2,3,31),"") ))),"")</f>
        <v/>
      </c>
      <c r="Q66" s="13" t="str">
        <f>IF(AND([3]Feuil1!$K66&lt;&gt;"",[3]Feuil1!$C66&lt;&gt;"",[3]Feuil1!$K66&lt;=[3]Feuil1!$C66,YEAR([3]Feuil1!$K66)&lt;=[3]Feuil2!$A$2,YEAR([3]Feuil1!$C66)&gt;=[3]Feuil2!$A$2),IF(YEAR([3]Feuil1!$C66)&gt;[3]Feuil2!$A$2,DATE([3]Feuil2!$A$2,4,30),IF(YEAR([3]Feuil1!$C66)&lt;[3]Feuil2!$A$2,"",IF(MONTH([3]Feuil1!$C66)=4,[3]Feuil1!$C66,IF(AND(MONTH([3]Feuil1!$C66)&gt;4,MONTH([3]Feuil1!$K66)&lt;=4),DATE([3]Feuil2!$A$2,4,30),"") ))),"")</f>
        <v/>
      </c>
      <c r="R66" s="13" t="str">
        <f>IF(AND([3]Feuil1!$K66&lt;&gt;"",[3]Feuil1!$C66&lt;&gt;"",[3]Feuil1!$K66&lt;=[3]Feuil1!$C66,YEAR([3]Feuil1!$K66)&lt;=[3]Feuil2!$A$2,YEAR([3]Feuil1!$C66)&gt;=[3]Feuil2!$A$2),IF(YEAR([3]Feuil1!$C66)&gt;[3]Feuil2!$A$2,DATE([3]Feuil2!$A$2,5,31),IF(YEAR([3]Feuil1!$C66)&lt;[3]Feuil2!$A$2,"",IF(MONTH([3]Feuil1!$C66)=5,[3]Feuil1!$C66,IF(AND(MONTH([3]Feuil1!$C66)&gt;5,MONTH([3]Feuil1!$K66)&lt;=5),DATE([3]Feuil2!$A$2,5,31),"") ))),"")</f>
        <v/>
      </c>
      <c r="S66" s="13" t="str">
        <f>IF(AND([3]Feuil1!$K66&lt;&gt;"",[3]Feuil1!$C66&lt;&gt;"",[3]Feuil1!$K66&lt;=[3]Feuil1!$C66,YEAR([3]Feuil1!$K66)&lt;=[3]Feuil2!$A$2,YEAR([3]Feuil1!$C66)&gt;=[3]Feuil2!$A$2),IF(YEAR([3]Feuil1!$C66)&gt;[3]Feuil2!$A$2,DATE([3]Feuil2!$A$2,6,30),IF(YEAR([3]Feuil1!$C66)&lt;[3]Feuil2!$A$2,"",IF(MONTH([3]Feuil1!$C66)=6,[3]Feuil1!$C66,IF(AND(MONTH([3]Feuil1!$C66)&gt;6,MONTH([3]Feuil1!$K66)&lt;=6),DATE([3]Feuil2!$A$2,6,30),"") ))),"")</f>
        <v/>
      </c>
      <c r="T66" s="13" t="str">
        <f>IF(AND([3]Feuil1!$K66&lt;&gt;"",[3]Feuil1!$C66&lt;&gt;"",[3]Feuil1!$K66&lt;=[3]Feuil1!$C66,YEAR([3]Feuil1!$K66)&lt;=[3]Feuil2!$A$2,YEAR([3]Feuil1!$C66)&gt;=[3]Feuil2!$A$2),IF(YEAR([3]Feuil1!$C66)&gt;[3]Feuil2!$A$2,DATE([3]Feuil2!$A$2,7,31),IF(YEAR([3]Feuil1!$C66)&lt;[3]Feuil2!$A$2,"",IF(MONTH([3]Feuil1!$C66)=7,[3]Feuil1!$C66,IF(AND(MONTH([3]Feuil1!$C66)&gt;7,MONTH([3]Feuil1!$K66)&lt;=7),DATE([3]Feuil2!$A$2,7,31),"") ))),"")</f>
        <v/>
      </c>
      <c r="U66" s="13" t="str">
        <f>IF(AND([3]Feuil1!$K66&lt;&gt;"",[3]Feuil1!$C66&lt;&gt;"",[3]Feuil1!$K66&lt;=[3]Feuil1!$C66,YEAR([3]Feuil1!$K66)&lt;=[3]Feuil2!$A$2,YEAR([3]Feuil1!$C66)&gt;=[3]Feuil2!$A$2),IF(YEAR([3]Feuil1!$C66)&gt;[3]Feuil2!$A$2,DATE([3]Feuil2!$A$2,8,31),IF(YEAR([3]Feuil1!$C66)&lt;[3]Feuil2!$A$2,"",IF(MONTH([3]Feuil1!$C66)=8,[3]Feuil1!$C66,IF(AND(MONTH([3]Feuil1!$C66)&gt;8,MONTH([3]Feuil1!$K66)&lt;=8),DATE([3]Feuil2!$A$2,8,31),"") ))),"")</f>
        <v/>
      </c>
      <c r="V66" s="13" t="str">
        <f>IF(AND([3]Feuil1!$K66&lt;&gt;"",[3]Feuil1!$C66&lt;&gt;"",[3]Feuil1!$K66&lt;=[3]Feuil1!$C66,YEAR([3]Feuil1!$K66)&lt;=[3]Feuil2!$A$2,YEAR([3]Feuil1!$C66)&gt;=[3]Feuil2!$A$2),IF(YEAR([3]Feuil1!$C66)&gt;[3]Feuil2!$A$2,DATE([3]Feuil2!$A$2,9,30),IF(YEAR([3]Feuil1!$C66)&lt;[3]Feuil2!$A$2,"",IF(MONTH([3]Feuil1!$C66)=9,[3]Feuil1!$C66,IF(AND(MONTH([3]Feuil1!$C66)&gt;9,MONTH([3]Feuil1!$K66)&lt;=9),DATE([3]Feuil2!$A$2,9,30),"") ))),"")</f>
        <v/>
      </c>
      <c r="W66" s="13" t="str">
        <f>IF(AND([3]Feuil1!$K66&lt;&gt;"",[3]Feuil1!$C66&lt;&gt;"",[3]Feuil1!$K66&lt;=[3]Feuil1!$C66,YEAR([3]Feuil1!$K66)&lt;=[3]Feuil2!$A$2,YEAR([3]Feuil1!$C66)&gt;=[3]Feuil2!$A$2),IF(YEAR([3]Feuil1!$C66)&gt;[3]Feuil2!$A$2,DATE([3]Feuil2!$A$2,10,31),IF(YEAR([3]Feuil1!$C66)&lt;[3]Feuil2!$A$2,"",IF(MONTH([3]Feuil1!$C66)=10,[3]Feuil1!$C66,IF(AND(MONTH([3]Feuil1!$C66)&gt;10,MONTH([3]Feuil1!$K66)&lt;=10),DATE([3]Feuil2!$A$2,10,31),"") ))),"")</f>
        <v/>
      </c>
      <c r="X66" s="13" t="str">
        <f>IF(AND([3]Feuil1!$K66&lt;&gt;"",[3]Feuil1!$C66&lt;&gt;"",[3]Feuil1!$K66&lt;=[3]Feuil1!$C66,YEAR([3]Feuil1!$K66)&lt;=[3]Feuil2!$A$2,YEAR([3]Feuil1!$C66)&gt;=[3]Feuil2!$A$2),IF(YEAR([3]Feuil1!$C66)&gt;[3]Feuil2!$A$2,DATE([3]Feuil2!$A$2,11,30),IF(YEAR([3]Feuil1!$C66)&lt;[3]Feuil2!$A$2,"",IF(MONTH([3]Feuil1!$C66)=11,[3]Feuil1!$C66,IF(AND(MONTH([3]Feuil1!$C66)&gt;11,MONTH([3]Feuil1!$K66)&lt;=11),DATE([3]Feuil2!$A$2,11,30),"") ))),"")</f>
        <v/>
      </c>
      <c r="Y66" s="14" t="str">
        <f>IF(AND([3]Feuil1!$K66&lt;&gt;"",[3]Feuil1!$C66&lt;&gt;"",[3]Feuil1!$K66&lt;=[3]Feuil1!$C66,YEAR([3]Feuil1!$K66)&lt;=[3]Feuil2!$A$2,YEAR([3]Feuil1!$C66)&gt;=[3]Feuil2!$A$2),IF(YEAR([3]Feuil1!$C66)&gt;[3]Feuil2!$A$2,DATE([3]Feuil2!$A$2,12,31),IF(YEAR([3]Feuil1!$C66)&lt;[3]Feuil2!$A$2,"",IF(MONTH([3]Feuil1!$C66)=12,[3]Feuil1!$C66,IF(AND(MONTH([3]Feuil1!$C66)&gt;12,MONTH([3]Feuil1!$K66)&lt;=12),DATE([3]Feuil2!$A$2,12,31),"") ))),"")</f>
        <v/>
      </c>
    </row>
    <row r="67" spans="1:25" ht="15" x14ac:dyDescent="0.2">
      <c r="A67" s="11">
        <f>[3]Feuil1!E67</f>
        <v>0</v>
      </c>
      <c r="B67" s="12" t="str">
        <f>IF(AND([3]Feuil1!$K67&lt;&gt;"",[3]Feuil1!$C67&lt;&gt;"",[3]Feuil1!$K67&lt;=[3]Feuil1!$C67,YEAR([3]Feuil1!$K67)&lt;=[3]Feuil2!$A$2,YEAR([3]Feuil1!$C67)&gt;=[3]Feuil2!$A$2),IF(YEAR([3]Feuil1!$K67)&lt;[3]Feuil2!$A$2,DATE([3]Feuil2!$A$2,1,1),IF(YEAR([3]Feuil1!$K67)&gt;[3]Feuil2!$A$2,"",IF(MONTH([3]Feuil1!$K67)=1,[3]Feuil1!$K67,IF(OR(AND(
      MONTH([3]Feuil1!$K67)&lt;1,
      MONTH([3]Feuil1!$C67)&gt;=1
     ),YEAR([3]Feuil1!$C67)&gt;[3]Feuil2!$A$2),DATE([3]Feuil2!$A$2,1,1),"") ))),"")</f>
        <v/>
      </c>
      <c r="C67" s="13" t="str">
        <f>IF(AND([3]Feuil1!$K67&lt;&gt;"",[3]Feuil1!$C67&lt;&gt;"",[3]Feuil1!$K67&lt;=[3]Feuil1!$C67,YEAR([3]Feuil1!$K67)&lt;=[3]Feuil2!$A$2,YEAR([3]Feuil1!$C67)&gt;=[3]Feuil2!$A$2),IF(YEAR([3]Feuil1!$K67)&lt;[3]Feuil2!$A$2,DATE([3]Feuil2!$A$2,2,1),IF(YEAR([3]Feuil1!$K67)&gt;[3]Feuil2!$A$2,"",IF(MONTH([3]Feuil1!$K67)=2,[3]Feuil1!$K67,IF(OR(AND(MONTH([3]Feuil1!$K67)&lt;2,MONTH([3]Feuil1!$C67)&gt;=2),YEAR([3]Feuil1!$C67)&gt;[3]Feuil2!$A$2),DATE([3]Feuil2!$A$2,2,1),"") ))),"")</f>
        <v/>
      </c>
      <c r="D67" s="13" t="str">
        <f>IF(AND([3]Feuil1!$K67&lt;&gt;"",[3]Feuil1!$C67&lt;&gt;"",[3]Feuil1!$K67&lt;=[3]Feuil1!$C67,YEAR([3]Feuil1!$K67)&lt;=[3]Feuil2!$A$2,YEAR([3]Feuil1!$C67)&gt;=[3]Feuil2!$A$2),IF(YEAR([3]Feuil1!$K67)&lt;[3]Feuil2!$A$2,DATE([3]Feuil2!$A$2,3,1),IF(YEAR([3]Feuil1!$K67)&gt;[3]Feuil2!$A$2,"",IF(MONTH([3]Feuil1!$K67)=3,[3]Feuil1!$K67,IF(OR(AND(MONTH([3]Feuil1!$K67)&lt;3,MONTH([3]Feuil1!$C67)&gt;=3),YEAR([3]Feuil1!$C67)&gt;[3]Feuil2!$A$2),DATE([3]Feuil2!$A$2,3,1),"") ))),"")</f>
        <v/>
      </c>
      <c r="E67" s="13" t="str">
        <f>IF(AND([3]Feuil1!$K67&lt;&gt;"",[3]Feuil1!$C67&lt;&gt;"",[3]Feuil1!$K67&lt;=[3]Feuil1!$C67,YEAR([3]Feuil1!$K67)&lt;=[3]Feuil2!$A$2,YEAR([3]Feuil1!$C67)&gt;=[3]Feuil2!$A$2),IF(YEAR([3]Feuil1!$K67)&lt;[3]Feuil2!$A$2,DATE([3]Feuil2!$A$2,4,1),IF(YEAR([3]Feuil1!$K67)&gt;[3]Feuil2!$A$2,"",IF(MONTH([3]Feuil1!$K67)=4,[3]Feuil1!$K67,IF(OR(AND(MONTH([3]Feuil1!$K67)&lt;4,MONTH([3]Feuil1!$C67)&gt;=4),YEAR([3]Feuil1!$C67)&gt;[3]Feuil2!$A$2),DATE([3]Feuil2!$A$2,4,1),"") ))),"")</f>
        <v/>
      </c>
      <c r="F67" s="13" t="str">
        <f>IF(AND([3]Feuil1!$K67&lt;&gt;"",[3]Feuil1!$C67&lt;&gt;"",[3]Feuil1!$K67&lt;=[3]Feuil1!$C67,YEAR([3]Feuil1!$K67)&lt;=[3]Feuil2!$A$2,YEAR([3]Feuil1!$C67)&gt;=[3]Feuil2!$A$2),IF(YEAR([3]Feuil1!$K67)&lt;[3]Feuil2!$A$2,DATE([3]Feuil2!$A$2,5,1),IF(YEAR([3]Feuil1!$K67)&gt;[3]Feuil2!$A$2,"",IF(MONTH([3]Feuil1!$K67)=5,[3]Feuil1!$K67,IF(OR(AND(MONTH([3]Feuil1!$K67)&lt;5,MONTH([3]Feuil1!$C67)&gt;=5),YEAR([3]Feuil1!$C67)&gt;[3]Feuil2!$A$2),DATE([3]Feuil2!$A$2,5,1),"") ))),"")</f>
        <v/>
      </c>
      <c r="G67" s="13" t="str">
        <f>IF(AND([3]Feuil1!$K67&lt;&gt;"",[3]Feuil1!$C67&lt;&gt;"",[3]Feuil1!$K67&lt;=[3]Feuil1!$C67,YEAR([3]Feuil1!$K67)&lt;=[3]Feuil2!$A$2,YEAR([3]Feuil1!$C67)&gt;=[3]Feuil2!$A$2),IF(YEAR([3]Feuil1!$K67)&lt;[3]Feuil2!$A$2,DATE([3]Feuil2!$A$2,6,1),IF(YEAR([3]Feuil1!$K67)&gt;[3]Feuil2!$A$2,"",IF(MONTH([3]Feuil1!$K67)=6,[3]Feuil1!$K67,IF(OR(AND(MONTH([3]Feuil1!$K67)&lt;6,MONTH([3]Feuil1!$C67)&gt;=6),YEAR([3]Feuil1!$C67)&gt;[3]Feuil2!$A$2),DATE([3]Feuil2!$A$2,6,1),"") ))),"")</f>
        <v/>
      </c>
      <c r="H67" s="13" t="str">
        <f>IF(AND([3]Feuil1!$K67&lt;&gt;"",[3]Feuil1!$C67&lt;&gt;"",[3]Feuil1!$K67&lt;=[3]Feuil1!$C67,YEAR([3]Feuil1!$K67)&lt;=[3]Feuil2!$A$2,YEAR([3]Feuil1!$C67)&gt;=[3]Feuil2!$A$2),IF(YEAR([3]Feuil1!$K67)&lt;[3]Feuil2!$A$2,DATE([3]Feuil2!$A$2,7,1),IF(YEAR([3]Feuil1!$K67)&gt;[3]Feuil2!$A$2,"",IF(MONTH([3]Feuil1!$K67)=7,[3]Feuil1!$K67,IF(OR(AND(MONTH([3]Feuil1!$K67)&lt;7,MONTH([3]Feuil1!$C67)&gt;=7),YEAR([3]Feuil1!$C67)&gt;[3]Feuil2!$A$2),DATE([3]Feuil2!$A$2,7,1),"") ))),"")</f>
        <v/>
      </c>
      <c r="I67" s="13" t="str">
        <f>IF(AND([3]Feuil1!$K67&lt;&gt;"",[3]Feuil1!$C67&lt;&gt;"",[3]Feuil1!$K67&lt;=[3]Feuil1!$C67,YEAR([3]Feuil1!$K67)&lt;=[3]Feuil2!$A$2,YEAR([3]Feuil1!$C67)&gt;=[3]Feuil2!$A$2),IF(YEAR([3]Feuil1!$K67)&lt;[3]Feuil2!$A$2,DATE([3]Feuil2!$A$2,8,1),IF(YEAR([3]Feuil1!$K67)&gt;[3]Feuil2!$A$2,"",IF(MONTH([3]Feuil1!$K67)=8,[3]Feuil1!$K67,IF(OR(AND(MONTH([3]Feuil1!$K67)&lt;8,MONTH([3]Feuil1!$C67)&gt;=8),YEAR([3]Feuil1!$C67)&gt;[3]Feuil2!$A$2),DATE([3]Feuil2!$A$2,8,1),"") ))),"")</f>
        <v/>
      </c>
      <c r="J67" s="13" t="str">
        <f>IF(AND([3]Feuil1!$K67&lt;&gt;"",[3]Feuil1!$C67&lt;&gt;"",[3]Feuil1!$K67&lt;=[3]Feuil1!$C67,YEAR([3]Feuil1!$K67)&lt;=[3]Feuil2!$A$2,YEAR([3]Feuil1!$C67)&gt;=[3]Feuil2!$A$2),IF(YEAR([3]Feuil1!$K67)&lt;[3]Feuil2!$A$2,DATE([3]Feuil2!$A$2,9,1),IF(YEAR([3]Feuil1!$K67)&gt;[3]Feuil2!$A$2,"",IF(MONTH([3]Feuil1!$K67)=9,[3]Feuil1!$K67,IF(OR(AND(MONTH([3]Feuil1!$K67)&lt;9,MONTH([3]Feuil1!$C67)&gt;=9),YEAR([3]Feuil1!$C67)&gt;[3]Feuil2!$A$2),DATE([3]Feuil2!$A$2,9,1),"") ))),"")</f>
        <v/>
      </c>
      <c r="K67" s="13" t="str">
        <f>IF(AND([3]Feuil1!$K67&lt;&gt;"",[3]Feuil1!$C67&lt;&gt;"",[3]Feuil1!$K67&lt;=[3]Feuil1!$C67,YEAR([3]Feuil1!$K67)&lt;=[3]Feuil2!$A$2,YEAR([3]Feuil1!$C67)&gt;=[3]Feuil2!$A$2),IF(YEAR([3]Feuil1!$K67)&lt;[3]Feuil2!$A$2,DATE([3]Feuil2!$A$2,10,1),IF(YEAR([3]Feuil1!$K67)&gt;[3]Feuil2!$A$2,"",IF(MONTH([3]Feuil1!$K67)=10,[3]Feuil1!$K67,IF(OR(AND(MONTH([3]Feuil1!$K67)&lt;10,MONTH([3]Feuil1!$C67)&gt;=10),YEAR([3]Feuil1!$C67)&gt;[3]Feuil2!$A$2),DATE([3]Feuil2!$A$2,10,1),"") ))),"")</f>
        <v/>
      </c>
      <c r="L67" s="13" t="str">
        <f>IF(AND([3]Feuil1!$K67&lt;&gt;"",[3]Feuil1!$C67&lt;&gt;"",[3]Feuil1!$K67&lt;=[3]Feuil1!$C67,YEAR([3]Feuil1!$K67)&lt;=[3]Feuil2!$A$2,YEAR([3]Feuil1!$C67)&gt;=[3]Feuil2!$A$2),IF(YEAR([3]Feuil1!$K67)&lt;[3]Feuil2!$A$2,DATE([3]Feuil2!$A$2,11,1),IF(YEAR([3]Feuil1!$K67)&gt;[3]Feuil2!$A$2,"",IF(MONTH([3]Feuil1!$K67)=11,[3]Feuil1!$K67,IF(OR(AND(MONTH([3]Feuil1!$K67)&lt;11,MONTH([3]Feuil1!$C67)&gt;=11),YEAR([3]Feuil1!$C67)&gt;[3]Feuil2!$A$2),DATE([3]Feuil2!$A$2,11,1),"") ))),"")</f>
        <v/>
      </c>
      <c r="M67" s="14" t="str">
        <f>IF(AND([3]Feuil1!$K67&lt;&gt;"",[3]Feuil1!$C67&lt;&gt;"",[3]Feuil1!$K67&lt;=[3]Feuil1!$C67,YEAR([3]Feuil1!$K67)&lt;=[3]Feuil2!$A$2,YEAR([3]Feuil1!$C67)&gt;=[3]Feuil2!$A$2),IF(YEAR([3]Feuil1!$K67)&lt;[3]Feuil2!$A$2,DATE([3]Feuil2!$A$2,12,1),IF(YEAR([3]Feuil1!$K67)&gt;[3]Feuil2!$A$2,"",IF(MONTH([3]Feuil1!$K67)=12,[3]Feuil1!$K67,IF(OR(AND(MONTH([3]Feuil1!$K67)&lt;12,MONTH([3]Feuil1!$C67)&gt;=12),YEAR([3]Feuil1!$C67)&gt;[3]Feuil2!$A$2),DATE([3]Feuil2!$A$2,12,1),"") ))),"")</f>
        <v/>
      </c>
      <c r="N67" s="12" t="str">
        <f>IF(AND([3]Feuil1!$K67&lt;&gt;"",[3]Feuil1!$C67&lt;&gt;"",[3]Feuil1!$K67&lt;=[3]Feuil1!$C67,YEAR([3]Feuil1!$K67)&lt;=[3]Feuil2!$A$2,YEAR([3]Feuil1!$C67)&gt;=[3]Feuil2!$A$2),IF(YEAR([3]Feuil1!$C67)&gt;[3]Feuil2!$A$2,DATE([3]Feuil2!$A$2,1,31),IF(YEAR([3]Feuil1!$C67)&lt;[3]Feuil2!$A$2,"",IF(MONTH([3]Feuil1!$C67)=1,[3]Feuil1!$C67,IF(AND(MONTH([3]Feuil1!$C67)&gt;1,MONTH([3]Feuil1!$K67)&lt;=1),DATE([3]Feuil2!$A$2,1,31),"") ))),"")</f>
        <v/>
      </c>
      <c r="O67" s="13" t="str">
        <f>IF(AND([3]Feuil1!$K67&lt;&gt;"",[3]Feuil1!$C67&lt;&gt;"",[3]Feuil1!$K67&lt;=[3]Feuil1!$C67,YEAR([3]Feuil1!$K67)&lt;=[3]Feuil2!$A$2,YEAR([3]Feuil1!$C67)&gt;=[3]Feuil2!$A$2),IF(YEAR([3]Feuil1!$C67)&gt;[3]Feuil2!$A$2,IF((MOD([3]Feuil2!$A$2,4)&lt;&gt;0),DATE([3]Feuil2!$A$2,2,28),DATE([3]Feuil2!$A$2,2,29)),IF(YEAR([3]Feuil1!$C67)&lt;[3]Feuil2!$A$2,"",IF(MONTH([3]Feuil1!$C67)=2,[3]Feuil1!$C67,IF(AND(MONTH([3]Feuil1!$C67)&gt;2,MONTH([3]Feuil1!$K67)&lt;=2),IF((MOD([3]Feuil2!$A$2,4)&lt;&gt;0),DATE([3]Feuil2!$A$2,2,28),DATE([3]Feuil2!$A$2,2,29)),"") ))),"")</f>
        <v/>
      </c>
      <c r="P67" s="13" t="str">
        <f>IF(AND([3]Feuil1!$K67&lt;&gt;"",[3]Feuil1!$C67&lt;&gt;"",[3]Feuil1!$K67&lt;=[3]Feuil1!$C67,YEAR([3]Feuil1!$K67)&lt;=[3]Feuil2!$A$2,YEAR([3]Feuil1!$C67)&gt;=[3]Feuil2!$A$2),IF(YEAR([3]Feuil1!$C67)&gt;[3]Feuil2!$A$2,DATE([3]Feuil2!$A$2,3,31),IF(YEAR([3]Feuil1!$C67)&lt;[3]Feuil2!$A$2,"",IF(MONTH([3]Feuil1!$C67)=3,[3]Feuil1!$C67,IF(AND(MONTH([3]Feuil1!$C67)&gt;3,MONTH([3]Feuil1!$K67)&lt;=3),DATE([3]Feuil2!$A$2,3,31),"") ))),"")</f>
        <v/>
      </c>
      <c r="Q67" s="13" t="str">
        <f>IF(AND([3]Feuil1!$K67&lt;&gt;"",[3]Feuil1!$C67&lt;&gt;"",[3]Feuil1!$K67&lt;=[3]Feuil1!$C67,YEAR([3]Feuil1!$K67)&lt;=[3]Feuil2!$A$2,YEAR([3]Feuil1!$C67)&gt;=[3]Feuil2!$A$2),IF(YEAR([3]Feuil1!$C67)&gt;[3]Feuil2!$A$2,DATE([3]Feuil2!$A$2,4,30),IF(YEAR([3]Feuil1!$C67)&lt;[3]Feuil2!$A$2,"",IF(MONTH([3]Feuil1!$C67)=4,[3]Feuil1!$C67,IF(AND(MONTH([3]Feuil1!$C67)&gt;4,MONTH([3]Feuil1!$K67)&lt;=4),DATE([3]Feuil2!$A$2,4,30),"") ))),"")</f>
        <v/>
      </c>
      <c r="R67" s="13" t="str">
        <f>IF(AND([3]Feuil1!$K67&lt;&gt;"",[3]Feuil1!$C67&lt;&gt;"",[3]Feuil1!$K67&lt;=[3]Feuil1!$C67,YEAR([3]Feuil1!$K67)&lt;=[3]Feuil2!$A$2,YEAR([3]Feuil1!$C67)&gt;=[3]Feuil2!$A$2),IF(YEAR([3]Feuil1!$C67)&gt;[3]Feuil2!$A$2,DATE([3]Feuil2!$A$2,5,31),IF(YEAR([3]Feuil1!$C67)&lt;[3]Feuil2!$A$2,"",IF(MONTH([3]Feuil1!$C67)=5,[3]Feuil1!$C67,IF(AND(MONTH([3]Feuil1!$C67)&gt;5,MONTH([3]Feuil1!$K67)&lt;=5),DATE([3]Feuil2!$A$2,5,31),"") ))),"")</f>
        <v/>
      </c>
      <c r="S67" s="13" t="str">
        <f>IF(AND([3]Feuil1!$K67&lt;&gt;"",[3]Feuil1!$C67&lt;&gt;"",[3]Feuil1!$K67&lt;=[3]Feuil1!$C67,YEAR([3]Feuil1!$K67)&lt;=[3]Feuil2!$A$2,YEAR([3]Feuil1!$C67)&gt;=[3]Feuil2!$A$2),IF(YEAR([3]Feuil1!$C67)&gt;[3]Feuil2!$A$2,DATE([3]Feuil2!$A$2,6,30),IF(YEAR([3]Feuil1!$C67)&lt;[3]Feuil2!$A$2,"",IF(MONTH([3]Feuil1!$C67)=6,[3]Feuil1!$C67,IF(AND(MONTH([3]Feuil1!$C67)&gt;6,MONTH([3]Feuil1!$K67)&lt;=6),DATE([3]Feuil2!$A$2,6,30),"") ))),"")</f>
        <v/>
      </c>
      <c r="T67" s="13" t="str">
        <f>IF(AND([3]Feuil1!$K67&lt;&gt;"",[3]Feuil1!$C67&lt;&gt;"",[3]Feuil1!$K67&lt;=[3]Feuil1!$C67,YEAR([3]Feuil1!$K67)&lt;=[3]Feuil2!$A$2,YEAR([3]Feuil1!$C67)&gt;=[3]Feuil2!$A$2),IF(YEAR([3]Feuil1!$C67)&gt;[3]Feuil2!$A$2,DATE([3]Feuil2!$A$2,7,31),IF(YEAR([3]Feuil1!$C67)&lt;[3]Feuil2!$A$2,"",IF(MONTH([3]Feuil1!$C67)=7,[3]Feuil1!$C67,IF(AND(MONTH([3]Feuil1!$C67)&gt;7,MONTH([3]Feuil1!$K67)&lt;=7),DATE([3]Feuil2!$A$2,7,31),"") ))),"")</f>
        <v/>
      </c>
      <c r="U67" s="13" t="str">
        <f>IF(AND([3]Feuil1!$K67&lt;&gt;"",[3]Feuil1!$C67&lt;&gt;"",[3]Feuil1!$K67&lt;=[3]Feuil1!$C67,YEAR([3]Feuil1!$K67)&lt;=[3]Feuil2!$A$2,YEAR([3]Feuil1!$C67)&gt;=[3]Feuil2!$A$2),IF(YEAR([3]Feuil1!$C67)&gt;[3]Feuil2!$A$2,DATE([3]Feuil2!$A$2,8,31),IF(YEAR([3]Feuil1!$C67)&lt;[3]Feuil2!$A$2,"",IF(MONTH([3]Feuil1!$C67)=8,[3]Feuil1!$C67,IF(AND(MONTH([3]Feuil1!$C67)&gt;8,MONTH([3]Feuil1!$K67)&lt;=8),DATE([3]Feuil2!$A$2,8,31),"") ))),"")</f>
        <v/>
      </c>
      <c r="V67" s="13" t="str">
        <f>IF(AND([3]Feuil1!$K67&lt;&gt;"",[3]Feuil1!$C67&lt;&gt;"",[3]Feuil1!$K67&lt;=[3]Feuil1!$C67,YEAR([3]Feuil1!$K67)&lt;=[3]Feuil2!$A$2,YEAR([3]Feuil1!$C67)&gt;=[3]Feuil2!$A$2),IF(YEAR([3]Feuil1!$C67)&gt;[3]Feuil2!$A$2,DATE([3]Feuil2!$A$2,9,30),IF(YEAR([3]Feuil1!$C67)&lt;[3]Feuil2!$A$2,"",IF(MONTH([3]Feuil1!$C67)=9,[3]Feuil1!$C67,IF(AND(MONTH([3]Feuil1!$C67)&gt;9,MONTH([3]Feuil1!$K67)&lt;=9),DATE([3]Feuil2!$A$2,9,30),"") ))),"")</f>
        <v/>
      </c>
      <c r="W67" s="13" t="str">
        <f>IF(AND([3]Feuil1!$K67&lt;&gt;"",[3]Feuil1!$C67&lt;&gt;"",[3]Feuil1!$K67&lt;=[3]Feuil1!$C67,YEAR([3]Feuil1!$K67)&lt;=[3]Feuil2!$A$2,YEAR([3]Feuil1!$C67)&gt;=[3]Feuil2!$A$2),IF(YEAR([3]Feuil1!$C67)&gt;[3]Feuil2!$A$2,DATE([3]Feuil2!$A$2,10,31),IF(YEAR([3]Feuil1!$C67)&lt;[3]Feuil2!$A$2,"",IF(MONTH([3]Feuil1!$C67)=10,[3]Feuil1!$C67,IF(AND(MONTH([3]Feuil1!$C67)&gt;10,MONTH([3]Feuil1!$K67)&lt;=10),DATE([3]Feuil2!$A$2,10,31),"") ))),"")</f>
        <v/>
      </c>
      <c r="X67" s="13" t="str">
        <f>IF(AND([3]Feuil1!$K67&lt;&gt;"",[3]Feuil1!$C67&lt;&gt;"",[3]Feuil1!$K67&lt;=[3]Feuil1!$C67,YEAR([3]Feuil1!$K67)&lt;=[3]Feuil2!$A$2,YEAR([3]Feuil1!$C67)&gt;=[3]Feuil2!$A$2),IF(YEAR([3]Feuil1!$C67)&gt;[3]Feuil2!$A$2,DATE([3]Feuil2!$A$2,11,30),IF(YEAR([3]Feuil1!$C67)&lt;[3]Feuil2!$A$2,"",IF(MONTH([3]Feuil1!$C67)=11,[3]Feuil1!$C67,IF(AND(MONTH([3]Feuil1!$C67)&gt;11,MONTH([3]Feuil1!$K67)&lt;=11),DATE([3]Feuil2!$A$2,11,30),"") ))),"")</f>
        <v/>
      </c>
      <c r="Y67" s="14" t="str">
        <f>IF(AND([3]Feuil1!$K67&lt;&gt;"",[3]Feuil1!$C67&lt;&gt;"",[3]Feuil1!$K67&lt;=[3]Feuil1!$C67,YEAR([3]Feuil1!$K67)&lt;=[3]Feuil2!$A$2,YEAR([3]Feuil1!$C67)&gt;=[3]Feuil2!$A$2),IF(YEAR([3]Feuil1!$C67)&gt;[3]Feuil2!$A$2,DATE([3]Feuil2!$A$2,12,31),IF(YEAR([3]Feuil1!$C67)&lt;[3]Feuil2!$A$2,"",IF(MONTH([3]Feuil1!$C67)=12,[3]Feuil1!$C67,IF(AND(MONTH([3]Feuil1!$C67)&gt;12,MONTH([3]Feuil1!$K67)&lt;=12),DATE([3]Feuil2!$A$2,12,31),"") ))),"")</f>
        <v/>
      </c>
    </row>
    <row r="68" spans="1:25" ht="15" x14ac:dyDescent="0.2">
      <c r="A68" s="11">
        <f>[3]Feuil1!E68</f>
        <v>0</v>
      </c>
      <c r="B68" s="12" t="str">
        <f>IF(AND([3]Feuil1!$K68&lt;&gt;"",[3]Feuil1!$C68&lt;&gt;"",[3]Feuil1!$K68&lt;=[3]Feuil1!$C68,YEAR([3]Feuil1!$K68)&lt;=[3]Feuil2!$A$2,YEAR([3]Feuil1!$C68)&gt;=[3]Feuil2!$A$2),IF(YEAR([3]Feuil1!$K68)&lt;[3]Feuil2!$A$2,DATE([3]Feuil2!$A$2,1,1),IF(YEAR([3]Feuil1!$K68)&gt;[3]Feuil2!$A$2,"",IF(MONTH([3]Feuil1!$K68)=1,[3]Feuil1!$K68,IF(OR(AND(
      MONTH([3]Feuil1!$K68)&lt;1,
      MONTH([3]Feuil1!$C68)&gt;=1
     ),YEAR([3]Feuil1!$C68)&gt;[3]Feuil2!$A$2),DATE([3]Feuil2!$A$2,1,1),"") ))),"")</f>
        <v/>
      </c>
      <c r="C68" s="13" t="str">
        <f>IF(AND([3]Feuil1!$K68&lt;&gt;"",[3]Feuil1!$C68&lt;&gt;"",[3]Feuil1!$K68&lt;=[3]Feuil1!$C68,YEAR([3]Feuil1!$K68)&lt;=[3]Feuil2!$A$2,YEAR([3]Feuil1!$C68)&gt;=[3]Feuil2!$A$2),IF(YEAR([3]Feuil1!$K68)&lt;[3]Feuil2!$A$2,DATE([3]Feuil2!$A$2,2,1),IF(YEAR([3]Feuil1!$K68)&gt;[3]Feuil2!$A$2,"",IF(MONTH([3]Feuil1!$K68)=2,[3]Feuil1!$K68,IF(OR(AND(MONTH([3]Feuil1!$K68)&lt;2,MONTH([3]Feuil1!$C68)&gt;=2),YEAR([3]Feuil1!$C68)&gt;[3]Feuil2!$A$2),DATE([3]Feuil2!$A$2,2,1),"") ))),"")</f>
        <v/>
      </c>
      <c r="D68" s="13" t="str">
        <f>IF(AND([3]Feuil1!$K68&lt;&gt;"",[3]Feuil1!$C68&lt;&gt;"",[3]Feuil1!$K68&lt;=[3]Feuil1!$C68,YEAR([3]Feuil1!$K68)&lt;=[3]Feuil2!$A$2,YEAR([3]Feuil1!$C68)&gt;=[3]Feuil2!$A$2),IF(YEAR([3]Feuil1!$K68)&lt;[3]Feuil2!$A$2,DATE([3]Feuil2!$A$2,3,1),IF(YEAR([3]Feuil1!$K68)&gt;[3]Feuil2!$A$2,"",IF(MONTH([3]Feuil1!$K68)=3,[3]Feuil1!$K68,IF(OR(AND(MONTH([3]Feuil1!$K68)&lt;3,MONTH([3]Feuil1!$C68)&gt;=3),YEAR([3]Feuil1!$C68)&gt;[3]Feuil2!$A$2),DATE([3]Feuil2!$A$2,3,1),"") ))),"")</f>
        <v/>
      </c>
      <c r="E68" s="13" t="str">
        <f>IF(AND([3]Feuil1!$K68&lt;&gt;"",[3]Feuil1!$C68&lt;&gt;"",[3]Feuil1!$K68&lt;=[3]Feuil1!$C68,YEAR([3]Feuil1!$K68)&lt;=[3]Feuil2!$A$2,YEAR([3]Feuil1!$C68)&gt;=[3]Feuil2!$A$2),IF(YEAR([3]Feuil1!$K68)&lt;[3]Feuil2!$A$2,DATE([3]Feuil2!$A$2,4,1),IF(YEAR([3]Feuil1!$K68)&gt;[3]Feuil2!$A$2,"",IF(MONTH([3]Feuil1!$K68)=4,[3]Feuil1!$K68,IF(OR(AND(MONTH([3]Feuil1!$K68)&lt;4,MONTH([3]Feuil1!$C68)&gt;=4),YEAR([3]Feuil1!$C68)&gt;[3]Feuil2!$A$2),DATE([3]Feuil2!$A$2,4,1),"") ))),"")</f>
        <v/>
      </c>
      <c r="F68" s="13" t="str">
        <f>IF(AND([3]Feuil1!$K68&lt;&gt;"",[3]Feuil1!$C68&lt;&gt;"",[3]Feuil1!$K68&lt;=[3]Feuil1!$C68,YEAR([3]Feuil1!$K68)&lt;=[3]Feuil2!$A$2,YEAR([3]Feuil1!$C68)&gt;=[3]Feuil2!$A$2),IF(YEAR([3]Feuil1!$K68)&lt;[3]Feuil2!$A$2,DATE([3]Feuil2!$A$2,5,1),IF(YEAR([3]Feuil1!$K68)&gt;[3]Feuil2!$A$2,"",IF(MONTH([3]Feuil1!$K68)=5,[3]Feuil1!$K68,IF(OR(AND(MONTH([3]Feuil1!$K68)&lt;5,MONTH([3]Feuil1!$C68)&gt;=5),YEAR([3]Feuil1!$C68)&gt;[3]Feuil2!$A$2),DATE([3]Feuil2!$A$2,5,1),"") ))),"")</f>
        <v/>
      </c>
      <c r="G68" s="13" t="str">
        <f>IF(AND([3]Feuil1!$K68&lt;&gt;"",[3]Feuil1!$C68&lt;&gt;"",[3]Feuil1!$K68&lt;=[3]Feuil1!$C68,YEAR([3]Feuil1!$K68)&lt;=[3]Feuil2!$A$2,YEAR([3]Feuil1!$C68)&gt;=[3]Feuil2!$A$2),IF(YEAR([3]Feuil1!$K68)&lt;[3]Feuil2!$A$2,DATE([3]Feuil2!$A$2,6,1),IF(YEAR([3]Feuil1!$K68)&gt;[3]Feuil2!$A$2,"",IF(MONTH([3]Feuil1!$K68)=6,[3]Feuil1!$K68,IF(OR(AND(MONTH([3]Feuil1!$K68)&lt;6,MONTH([3]Feuil1!$C68)&gt;=6),YEAR([3]Feuil1!$C68)&gt;[3]Feuil2!$A$2),DATE([3]Feuil2!$A$2,6,1),"") ))),"")</f>
        <v/>
      </c>
      <c r="H68" s="13" t="str">
        <f>IF(AND([3]Feuil1!$K68&lt;&gt;"",[3]Feuil1!$C68&lt;&gt;"",[3]Feuil1!$K68&lt;=[3]Feuil1!$C68,YEAR([3]Feuil1!$K68)&lt;=[3]Feuil2!$A$2,YEAR([3]Feuil1!$C68)&gt;=[3]Feuil2!$A$2),IF(YEAR([3]Feuil1!$K68)&lt;[3]Feuil2!$A$2,DATE([3]Feuil2!$A$2,7,1),IF(YEAR([3]Feuil1!$K68)&gt;[3]Feuil2!$A$2,"",IF(MONTH([3]Feuil1!$K68)=7,[3]Feuil1!$K68,IF(OR(AND(MONTH([3]Feuil1!$K68)&lt;7,MONTH([3]Feuil1!$C68)&gt;=7),YEAR([3]Feuil1!$C68)&gt;[3]Feuil2!$A$2),DATE([3]Feuil2!$A$2,7,1),"") ))),"")</f>
        <v/>
      </c>
      <c r="I68" s="13" t="str">
        <f>IF(AND([3]Feuil1!$K68&lt;&gt;"",[3]Feuil1!$C68&lt;&gt;"",[3]Feuil1!$K68&lt;=[3]Feuil1!$C68,YEAR([3]Feuil1!$K68)&lt;=[3]Feuil2!$A$2,YEAR([3]Feuil1!$C68)&gt;=[3]Feuil2!$A$2),IF(YEAR([3]Feuil1!$K68)&lt;[3]Feuil2!$A$2,DATE([3]Feuil2!$A$2,8,1),IF(YEAR([3]Feuil1!$K68)&gt;[3]Feuil2!$A$2,"",IF(MONTH([3]Feuil1!$K68)=8,[3]Feuil1!$K68,IF(OR(AND(MONTH([3]Feuil1!$K68)&lt;8,MONTH([3]Feuil1!$C68)&gt;=8),YEAR([3]Feuil1!$C68)&gt;[3]Feuil2!$A$2),DATE([3]Feuil2!$A$2,8,1),"") ))),"")</f>
        <v/>
      </c>
      <c r="J68" s="13" t="str">
        <f>IF(AND([3]Feuil1!$K68&lt;&gt;"",[3]Feuil1!$C68&lt;&gt;"",[3]Feuil1!$K68&lt;=[3]Feuil1!$C68,YEAR([3]Feuil1!$K68)&lt;=[3]Feuil2!$A$2,YEAR([3]Feuil1!$C68)&gt;=[3]Feuil2!$A$2),IF(YEAR([3]Feuil1!$K68)&lt;[3]Feuil2!$A$2,DATE([3]Feuil2!$A$2,9,1),IF(YEAR([3]Feuil1!$K68)&gt;[3]Feuil2!$A$2,"",IF(MONTH([3]Feuil1!$K68)=9,[3]Feuil1!$K68,IF(OR(AND(MONTH([3]Feuil1!$K68)&lt;9,MONTH([3]Feuil1!$C68)&gt;=9),YEAR([3]Feuil1!$C68)&gt;[3]Feuil2!$A$2),DATE([3]Feuil2!$A$2,9,1),"") ))),"")</f>
        <v/>
      </c>
      <c r="K68" s="13" t="str">
        <f>IF(AND([3]Feuil1!$K68&lt;&gt;"",[3]Feuil1!$C68&lt;&gt;"",[3]Feuil1!$K68&lt;=[3]Feuil1!$C68,YEAR([3]Feuil1!$K68)&lt;=[3]Feuil2!$A$2,YEAR([3]Feuil1!$C68)&gt;=[3]Feuil2!$A$2),IF(YEAR([3]Feuil1!$K68)&lt;[3]Feuil2!$A$2,DATE([3]Feuil2!$A$2,10,1),IF(YEAR([3]Feuil1!$K68)&gt;[3]Feuil2!$A$2,"",IF(MONTH([3]Feuil1!$K68)=10,[3]Feuil1!$K68,IF(OR(AND(MONTH([3]Feuil1!$K68)&lt;10,MONTH([3]Feuil1!$C68)&gt;=10),YEAR([3]Feuil1!$C68)&gt;[3]Feuil2!$A$2),DATE([3]Feuil2!$A$2,10,1),"") ))),"")</f>
        <v/>
      </c>
      <c r="L68" s="13" t="str">
        <f>IF(AND([3]Feuil1!$K68&lt;&gt;"",[3]Feuil1!$C68&lt;&gt;"",[3]Feuil1!$K68&lt;=[3]Feuil1!$C68,YEAR([3]Feuil1!$K68)&lt;=[3]Feuil2!$A$2,YEAR([3]Feuil1!$C68)&gt;=[3]Feuil2!$A$2),IF(YEAR([3]Feuil1!$K68)&lt;[3]Feuil2!$A$2,DATE([3]Feuil2!$A$2,11,1),IF(YEAR([3]Feuil1!$K68)&gt;[3]Feuil2!$A$2,"",IF(MONTH([3]Feuil1!$K68)=11,[3]Feuil1!$K68,IF(OR(AND(MONTH([3]Feuil1!$K68)&lt;11,MONTH([3]Feuil1!$C68)&gt;=11),YEAR([3]Feuil1!$C68)&gt;[3]Feuil2!$A$2),DATE([3]Feuil2!$A$2,11,1),"") ))),"")</f>
        <v/>
      </c>
      <c r="M68" s="14" t="str">
        <f>IF(AND([3]Feuil1!$K68&lt;&gt;"",[3]Feuil1!$C68&lt;&gt;"",[3]Feuil1!$K68&lt;=[3]Feuil1!$C68,YEAR([3]Feuil1!$K68)&lt;=[3]Feuil2!$A$2,YEAR([3]Feuil1!$C68)&gt;=[3]Feuil2!$A$2),IF(YEAR([3]Feuil1!$K68)&lt;[3]Feuil2!$A$2,DATE([3]Feuil2!$A$2,12,1),IF(YEAR([3]Feuil1!$K68)&gt;[3]Feuil2!$A$2,"",IF(MONTH([3]Feuil1!$K68)=12,[3]Feuil1!$K68,IF(OR(AND(MONTH([3]Feuil1!$K68)&lt;12,MONTH([3]Feuil1!$C68)&gt;=12),YEAR([3]Feuil1!$C68)&gt;[3]Feuil2!$A$2),DATE([3]Feuil2!$A$2,12,1),"") ))),"")</f>
        <v/>
      </c>
      <c r="N68" s="12" t="str">
        <f>IF(AND([3]Feuil1!$K68&lt;&gt;"",[3]Feuil1!$C68&lt;&gt;"",[3]Feuil1!$K68&lt;=[3]Feuil1!$C68,YEAR([3]Feuil1!$K68)&lt;=[3]Feuil2!$A$2,YEAR([3]Feuil1!$C68)&gt;=[3]Feuil2!$A$2),IF(YEAR([3]Feuil1!$C68)&gt;[3]Feuil2!$A$2,DATE([3]Feuil2!$A$2,1,31),IF(YEAR([3]Feuil1!$C68)&lt;[3]Feuil2!$A$2,"",IF(MONTH([3]Feuil1!$C68)=1,[3]Feuil1!$C68,IF(AND(MONTH([3]Feuil1!$C68)&gt;1,MONTH([3]Feuil1!$K68)&lt;=1),DATE([3]Feuil2!$A$2,1,31),"") ))),"")</f>
        <v/>
      </c>
      <c r="O68" s="13" t="str">
        <f>IF(AND([3]Feuil1!$K68&lt;&gt;"",[3]Feuil1!$C68&lt;&gt;"",[3]Feuil1!$K68&lt;=[3]Feuil1!$C68,YEAR([3]Feuil1!$K68)&lt;=[3]Feuil2!$A$2,YEAR([3]Feuil1!$C68)&gt;=[3]Feuil2!$A$2),IF(YEAR([3]Feuil1!$C68)&gt;[3]Feuil2!$A$2,IF((MOD([3]Feuil2!$A$2,4)&lt;&gt;0),DATE([3]Feuil2!$A$2,2,28),DATE([3]Feuil2!$A$2,2,29)),IF(YEAR([3]Feuil1!$C68)&lt;[3]Feuil2!$A$2,"",IF(MONTH([3]Feuil1!$C68)=2,[3]Feuil1!$C68,IF(AND(MONTH([3]Feuil1!$C68)&gt;2,MONTH([3]Feuil1!$K68)&lt;=2),IF((MOD([3]Feuil2!$A$2,4)&lt;&gt;0),DATE([3]Feuil2!$A$2,2,28),DATE([3]Feuil2!$A$2,2,29)),"") ))),"")</f>
        <v/>
      </c>
      <c r="P68" s="13" t="str">
        <f>IF(AND([3]Feuil1!$K68&lt;&gt;"",[3]Feuil1!$C68&lt;&gt;"",[3]Feuil1!$K68&lt;=[3]Feuil1!$C68,YEAR([3]Feuil1!$K68)&lt;=[3]Feuil2!$A$2,YEAR([3]Feuil1!$C68)&gt;=[3]Feuil2!$A$2),IF(YEAR([3]Feuil1!$C68)&gt;[3]Feuil2!$A$2,DATE([3]Feuil2!$A$2,3,31),IF(YEAR([3]Feuil1!$C68)&lt;[3]Feuil2!$A$2,"",IF(MONTH([3]Feuil1!$C68)=3,[3]Feuil1!$C68,IF(AND(MONTH([3]Feuil1!$C68)&gt;3,MONTH([3]Feuil1!$K68)&lt;=3),DATE([3]Feuil2!$A$2,3,31),"") ))),"")</f>
        <v/>
      </c>
      <c r="Q68" s="13" t="str">
        <f>IF(AND([3]Feuil1!$K68&lt;&gt;"",[3]Feuil1!$C68&lt;&gt;"",[3]Feuil1!$K68&lt;=[3]Feuil1!$C68,YEAR([3]Feuil1!$K68)&lt;=[3]Feuil2!$A$2,YEAR([3]Feuil1!$C68)&gt;=[3]Feuil2!$A$2),IF(YEAR([3]Feuil1!$C68)&gt;[3]Feuil2!$A$2,DATE([3]Feuil2!$A$2,4,30),IF(YEAR([3]Feuil1!$C68)&lt;[3]Feuil2!$A$2,"",IF(MONTH([3]Feuil1!$C68)=4,[3]Feuil1!$C68,IF(AND(MONTH([3]Feuil1!$C68)&gt;4,MONTH([3]Feuil1!$K68)&lt;=4),DATE([3]Feuil2!$A$2,4,30),"") ))),"")</f>
        <v/>
      </c>
      <c r="R68" s="13" t="str">
        <f>IF(AND([3]Feuil1!$K68&lt;&gt;"",[3]Feuil1!$C68&lt;&gt;"",[3]Feuil1!$K68&lt;=[3]Feuil1!$C68,YEAR([3]Feuil1!$K68)&lt;=[3]Feuil2!$A$2,YEAR([3]Feuil1!$C68)&gt;=[3]Feuil2!$A$2),IF(YEAR([3]Feuil1!$C68)&gt;[3]Feuil2!$A$2,DATE([3]Feuil2!$A$2,5,31),IF(YEAR([3]Feuil1!$C68)&lt;[3]Feuil2!$A$2,"",IF(MONTH([3]Feuil1!$C68)=5,[3]Feuil1!$C68,IF(AND(MONTH([3]Feuil1!$C68)&gt;5,MONTH([3]Feuil1!$K68)&lt;=5),DATE([3]Feuil2!$A$2,5,31),"") ))),"")</f>
        <v/>
      </c>
      <c r="S68" s="13" t="str">
        <f>IF(AND([3]Feuil1!$K68&lt;&gt;"",[3]Feuil1!$C68&lt;&gt;"",[3]Feuil1!$K68&lt;=[3]Feuil1!$C68,YEAR([3]Feuil1!$K68)&lt;=[3]Feuil2!$A$2,YEAR([3]Feuil1!$C68)&gt;=[3]Feuil2!$A$2),IF(YEAR([3]Feuil1!$C68)&gt;[3]Feuil2!$A$2,DATE([3]Feuil2!$A$2,6,30),IF(YEAR([3]Feuil1!$C68)&lt;[3]Feuil2!$A$2,"",IF(MONTH([3]Feuil1!$C68)=6,[3]Feuil1!$C68,IF(AND(MONTH([3]Feuil1!$C68)&gt;6,MONTH([3]Feuil1!$K68)&lt;=6),DATE([3]Feuil2!$A$2,6,30),"") ))),"")</f>
        <v/>
      </c>
      <c r="T68" s="13" t="str">
        <f>IF(AND([3]Feuil1!$K68&lt;&gt;"",[3]Feuil1!$C68&lt;&gt;"",[3]Feuil1!$K68&lt;=[3]Feuil1!$C68,YEAR([3]Feuil1!$K68)&lt;=[3]Feuil2!$A$2,YEAR([3]Feuil1!$C68)&gt;=[3]Feuil2!$A$2),IF(YEAR([3]Feuil1!$C68)&gt;[3]Feuil2!$A$2,DATE([3]Feuil2!$A$2,7,31),IF(YEAR([3]Feuil1!$C68)&lt;[3]Feuil2!$A$2,"",IF(MONTH([3]Feuil1!$C68)=7,[3]Feuil1!$C68,IF(AND(MONTH([3]Feuil1!$C68)&gt;7,MONTH([3]Feuil1!$K68)&lt;=7),DATE([3]Feuil2!$A$2,7,31),"") ))),"")</f>
        <v/>
      </c>
      <c r="U68" s="13" t="str">
        <f>IF(AND([3]Feuil1!$K68&lt;&gt;"",[3]Feuil1!$C68&lt;&gt;"",[3]Feuil1!$K68&lt;=[3]Feuil1!$C68,YEAR([3]Feuil1!$K68)&lt;=[3]Feuil2!$A$2,YEAR([3]Feuil1!$C68)&gt;=[3]Feuil2!$A$2),IF(YEAR([3]Feuil1!$C68)&gt;[3]Feuil2!$A$2,DATE([3]Feuil2!$A$2,8,31),IF(YEAR([3]Feuil1!$C68)&lt;[3]Feuil2!$A$2,"",IF(MONTH([3]Feuil1!$C68)=8,[3]Feuil1!$C68,IF(AND(MONTH([3]Feuil1!$C68)&gt;8,MONTH([3]Feuil1!$K68)&lt;=8),DATE([3]Feuil2!$A$2,8,31),"") ))),"")</f>
        <v/>
      </c>
      <c r="V68" s="13" t="str">
        <f>IF(AND([3]Feuil1!$K68&lt;&gt;"",[3]Feuil1!$C68&lt;&gt;"",[3]Feuil1!$K68&lt;=[3]Feuil1!$C68,YEAR([3]Feuil1!$K68)&lt;=[3]Feuil2!$A$2,YEAR([3]Feuil1!$C68)&gt;=[3]Feuil2!$A$2),IF(YEAR([3]Feuil1!$C68)&gt;[3]Feuil2!$A$2,DATE([3]Feuil2!$A$2,9,30),IF(YEAR([3]Feuil1!$C68)&lt;[3]Feuil2!$A$2,"",IF(MONTH([3]Feuil1!$C68)=9,[3]Feuil1!$C68,IF(AND(MONTH([3]Feuil1!$C68)&gt;9,MONTH([3]Feuil1!$K68)&lt;=9),DATE([3]Feuil2!$A$2,9,30),"") ))),"")</f>
        <v/>
      </c>
      <c r="W68" s="13" t="str">
        <f>IF(AND([3]Feuil1!$K68&lt;&gt;"",[3]Feuil1!$C68&lt;&gt;"",[3]Feuil1!$K68&lt;=[3]Feuil1!$C68,YEAR([3]Feuil1!$K68)&lt;=[3]Feuil2!$A$2,YEAR([3]Feuil1!$C68)&gt;=[3]Feuil2!$A$2),IF(YEAR([3]Feuil1!$C68)&gt;[3]Feuil2!$A$2,DATE([3]Feuil2!$A$2,10,31),IF(YEAR([3]Feuil1!$C68)&lt;[3]Feuil2!$A$2,"",IF(MONTH([3]Feuil1!$C68)=10,[3]Feuil1!$C68,IF(AND(MONTH([3]Feuil1!$C68)&gt;10,MONTH([3]Feuil1!$K68)&lt;=10),DATE([3]Feuil2!$A$2,10,31),"") ))),"")</f>
        <v/>
      </c>
      <c r="X68" s="13" t="str">
        <f>IF(AND([3]Feuil1!$K68&lt;&gt;"",[3]Feuil1!$C68&lt;&gt;"",[3]Feuil1!$K68&lt;=[3]Feuil1!$C68,YEAR([3]Feuil1!$K68)&lt;=[3]Feuil2!$A$2,YEAR([3]Feuil1!$C68)&gt;=[3]Feuil2!$A$2),IF(YEAR([3]Feuil1!$C68)&gt;[3]Feuil2!$A$2,DATE([3]Feuil2!$A$2,11,30),IF(YEAR([3]Feuil1!$C68)&lt;[3]Feuil2!$A$2,"",IF(MONTH([3]Feuil1!$C68)=11,[3]Feuil1!$C68,IF(AND(MONTH([3]Feuil1!$C68)&gt;11,MONTH([3]Feuil1!$K68)&lt;=11),DATE([3]Feuil2!$A$2,11,30),"") ))),"")</f>
        <v/>
      </c>
      <c r="Y68" s="14" t="str">
        <f>IF(AND([3]Feuil1!$K68&lt;&gt;"",[3]Feuil1!$C68&lt;&gt;"",[3]Feuil1!$K68&lt;=[3]Feuil1!$C68,YEAR([3]Feuil1!$K68)&lt;=[3]Feuil2!$A$2,YEAR([3]Feuil1!$C68)&gt;=[3]Feuil2!$A$2),IF(YEAR([3]Feuil1!$C68)&gt;[3]Feuil2!$A$2,DATE([3]Feuil2!$A$2,12,31),IF(YEAR([3]Feuil1!$C68)&lt;[3]Feuil2!$A$2,"",IF(MONTH([3]Feuil1!$C68)=12,[3]Feuil1!$C68,IF(AND(MONTH([3]Feuil1!$C68)&gt;12,MONTH([3]Feuil1!$K68)&lt;=12),DATE([3]Feuil2!$A$2,12,31),"") ))),"")</f>
        <v/>
      </c>
    </row>
    <row r="69" spans="1:25" ht="15" x14ac:dyDescent="0.2">
      <c r="A69" s="11">
        <f>[3]Feuil1!E69</f>
        <v>0</v>
      </c>
      <c r="B69" s="12" t="str">
        <f>IF(AND([3]Feuil1!$K69&lt;&gt;"",[3]Feuil1!$C69&lt;&gt;"",[3]Feuil1!$K69&lt;=[3]Feuil1!$C69,YEAR([3]Feuil1!$K69)&lt;=[3]Feuil2!$A$2,YEAR([3]Feuil1!$C69)&gt;=[3]Feuil2!$A$2),IF(YEAR([3]Feuil1!$K69)&lt;[3]Feuil2!$A$2,DATE([3]Feuil2!$A$2,1,1),IF(YEAR([3]Feuil1!$K69)&gt;[3]Feuil2!$A$2,"",IF(MONTH([3]Feuil1!$K69)=1,[3]Feuil1!$K69,IF(OR(AND(
      MONTH([3]Feuil1!$K69)&lt;1,
      MONTH([3]Feuil1!$C69)&gt;=1
     ),YEAR([3]Feuil1!$C69)&gt;[3]Feuil2!$A$2),DATE([3]Feuil2!$A$2,1,1),"") ))),"")</f>
        <v/>
      </c>
      <c r="C69" s="13" t="str">
        <f>IF(AND([3]Feuil1!$K69&lt;&gt;"",[3]Feuil1!$C69&lt;&gt;"",[3]Feuil1!$K69&lt;=[3]Feuil1!$C69,YEAR([3]Feuil1!$K69)&lt;=[3]Feuil2!$A$2,YEAR([3]Feuil1!$C69)&gt;=[3]Feuil2!$A$2),IF(YEAR([3]Feuil1!$K69)&lt;[3]Feuil2!$A$2,DATE([3]Feuil2!$A$2,2,1),IF(YEAR([3]Feuil1!$K69)&gt;[3]Feuil2!$A$2,"",IF(MONTH([3]Feuil1!$K69)=2,[3]Feuil1!$K69,IF(OR(AND(MONTH([3]Feuil1!$K69)&lt;2,MONTH([3]Feuil1!$C69)&gt;=2),YEAR([3]Feuil1!$C69)&gt;[3]Feuil2!$A$2),DATE([3]Feuil2!$A$2,2,1),"") ))),"")</f>
        <v/>
      </c>
      <c r="D69" s="13" t="str">
        <f>IF(AND([3]Feuil1!$K69&lt;&gt;"",[3]Feuil1!$C69&lt;&gt;"",[3]Feuil1!$K69&lt;=[3]Feuil1!$C69,YEAR([3]Feuil1!$K69)&lt;=[3]Feuil2!$A$2,YEAR([3]Feuil1!$C69)&gt;=[3]Feuil2!$A$2),IF(YEAR([3]Feuil1!$K69)&lt;[3]Feuil2!$A$2,DATE([3]Feuil2!$A$2,3,1),IF(YEAR([3]Feuil1!$K69)&gt;[3]Feuil2!$A$2,"",IF(MONTH([3]Feuil1!$K69)=3,[3]Feuil1!$K69,IF(OR(AND(MONTH([3]Feuil1!$K69)&lt;3,MONTH([3]Feuil1!$C69)&gt;=3),YEAR([3]Feuil1!$C69)&gt;[3]Feuil2!$A$2),DATE([3]Feuil2!$A$2,3,1),"") ))),"")</f>
        <v/>
      </c>
      <c r="E69" s="13" t="str">
        <f>IF(AND([3]Feuil1!$K69&lt;&gt;"",[3]Feuil1!$C69&lt;&gt;"",[3]Feuil1!$K69&lt;=[3]Feuil1!$C69,YEAR([3]Feuil1!$K69)&lt;=[3]Feuil2!$A$2,YEAR([3]Feuil1!$C69)&gt;=[3]Feuil2!$A$2),IF(YEAR([3]Feuil1!$K69)&lt;[3]Feuil2!$A$2,DATE([3]Feuil2!$A$2,4,1),IF(YEAR([3]Feuil1!$K69)&gt;[3]Feuil2!$A$2,"",IF(MONTH([3]Feuil1!$K69)=4,[3]Feuil1!$K69,IF(OR(AND(MONTH([3]Feuil1!$K69)&lt;4,MONTH([3]Feuil1!$C69)&gt;=4),YEAR([3]Feuil1!$C69)&gt;[3]Feuil2!$A$2),DATE([3]Feuil2!$A$2,4,1),"") ))),"")</f>
        <v/>
      </c>
      <c r="F69" s="13" t="str">
        <f>IF(AND([3]Feuil1!$K69&lt;&gt;"",[3]Feuil1!$C69&lt;&gt;"",[3]Feuil1!$K69&lt;=[3]Feuil1!$C69,YEAR([3]Feuil1!$K69)&lt;=[3]Feuil2!$A$2,YEAR([3]Feuil1!$C69)&gt;=[3]Feuil2!$A$2),IF(YEAR([3]Feuil1!$K69)&lt;[3]Feuil2!$A$2,DATE([3]Feuil2!$A$2,5,1),IF(YEAR([3]Feuil1!$K69)&gt;[3]Feuil2!$A$2,"",IF(MONTH([3]Feuil1!$K69)=5,[3]Feuil1!$K69,IF(OR(AND(MONTH([3]Feuil1!$K69)&lt;5,MONTH([3]Feuil1!$C69)&gt;=5),YEAR([3]Feuil1!$C69)&gt;[3]Feuil2!$A$2),DATE([3]Feuil2!$A$2,5,1),"") ))),"")</f>
        <v/>
      </c>
      <c r="G69" s="13" t="str">
        <f>IF(AND([3]Feuil1!$K69&lt;&gt;"",[3]Feuil1!$C69&lt;&gt;"",[3]Feuil1!$K69&lt;=[3]Feuil1!$C69,YEAR([3]Feuil1!$K69)&lt;=[3]Feuil2!$A$2,YEAR([3]Feuil1!$C69)&gt;=[3]Feuil2!$A$2),IF(YEAR([3]Feuil1!$K69)&lt;[3]Feuil2!$A$2,DATE([3]Feuil2!$A$2,6,1),IF(YEAR([3]Feuil1!$K69)&gt;[3]Feuil2!$A$2,"",IF(MONTH([3]Feuil1!$K69)=6,[3]Feuil1!$K69,IF(OR(AND(MONTH([3]Feuil1!$K69)&lt;6,MONTH([3]Feuil1!$C69)&gt;=6),YEAR([3]Feuil1!$C69)&gt;[3]Feuil2!$A$2),DATE([3]Feuil2!$A$2,6,1),"") ))),"")</f>
        <v/>
      </c>
      <c r="H69" s="13" t="str">
        <f>IF(AND([3]Feuil1!$K69&lt;&gt;"",[3]Feuil1!$C69&lt;&gt;"",[3]Feuil1!$K69&lt;=[3]Feuil1!$C69,YEAR([3]Feuil1!$K69)&lt;=[3]Feuil2!$A$2,YEAR([3]Feuil1!$C69)&gt;=[3]Feuil2!$A$2),IF(YEAR([3]Feuil1!$K69)&lt;[3]Feuil2!$A$2,DATE([3]Feuil2!$A$2,7,1),IF(YEAR([3]Feuil1!$K69)&gt;[3]Feuil2!$A$2,"",IF(MONTH([3]Feuil1!$K69)=7,[3]Feuil1!$K69,IF(OR(AND(MONTH([3]Feuil1!$K69)&lt;7,MONTH([3]Feuil1!$C69)&gt;=7),YEAR([3]Feuil1!$C69)&gt;[3]Feuil2!$A$2),DATE([3]Feuil2!$A$2,7,1),"") ))),"")</f>
        <v/>
      </c>
      <c r="I69" s="13" t="str">
        <f>IF(AND([3]Feuil1!$K69&lt;&gt;"",[3]Feuil1!$C69&lt;&gt;"",[3]Feuil1!$K69&lt;=[3]Feuil1!$C69,YEAR([3]Feuil1!$K69)&lt;=[3]Feuil2!$A$2,YEAR([3]Feuil1!$C69)&gt;=[3]Feuil2!$A$2),IF(YEAR([3]Feuil1!$K69)&lt;[3]Feuil2!$A$2,DATE([3]Feuil2!$A$2,8,1),IF(YEAR([3]Feuil1!$K69)&gt;[3]Feuil2!$A$2,"",IF(MONTH([3]Feuil1!$K69)=8,[3]Feuil1!$K69,IF(OR(AND(MONTH([3]Feuil1!$K69)&lt;8,MONTH([3]Feuil1!$C69)&gt;=8),YEAR([3]Feuil1!$C69)&gt;[3]Feuil2!$A$2),DATE([3]Feuil2!$A$2,8,1),"") ))),"")</f>
        <v/>
      </c>
      <c r="J69" s="13" t="str">
        <f>IF(AND([3]Feuil1!$K69&lt;&gt;"",[3]Feuil1!$C69&lt;&gt;"",[3]Feuil1!$K69&lt;=[3]Feuil1!$C69,YEAR([3]Feuil1!$K69)&lt;=[3]Feuil2!$A$2,YEAR([3]Feuil1!$C69)&gt;=[3]Feuil2!$A$2),IF(YEAR([3]Feuil1!$K69)&lt;[3]Feuil2!$A$2,DATE([3]Feuil2!$A$2,9,1),IF(YEAR([3]Feuil1!$K69)&gt;[3]Feuil2!$A$2,"",IF(MONTH([3]Feuil1!$K69)=9,[3]Feuil1!$K69,IF(OR(AND(MONTH([3]Feuil1!$K69)&lt;9,MONTH([3]Feuil1!$C69)&gt;=9),YEAR([3]Feuil1!$C69)&gt;[3]Feuil2!$A$2),DATE([3]Feuil2!$A$2,9,1),"") ))),"")</f>
        <v/>
      </c>
      <c r="K69" s="13" t="str">
        <f>IF(AND([3]Feuil1!$K69&lt;&gt;"",[3]Feuil1!$C69&lt;&gt;"",[3]Feuil1!$K69&lt;=[3]Feuil1!$C69,YEAR([3]Feuil1!$K69)&lt;=[3]Feuil2!$A$2,YEAR([3]Feuil1!$C69)&gt;=[3]Feuil2!$A$2),IF(YEAR([3]Feuil1!$K69)&lt;[3]Feuil2!$A$2,DATE([3]Feuil2!$A$2,10,1),IF(YEAR([3]Feuil1!$K69)&gt;[3]Feuil2!$A$2,"",IF(MONTH([3]Feuil1!$K69)=10,[3]Feuil1!$K69,IF(OR(AND(MONTH([3]Feuil1!$K69)&lt;10,MONTH([3]Feuil1!$C69)&gt;=10),YEAR([3]Feuil1!$C69)&gt;[3]Feuil2!$A$2),DATE([3]Feuil2!$A$2,10,1),"") ))),"")</f>
        <v/>
      </c>
      <c r="L69" s="13" t="str">
        <f>IF(AND([3]Feuil1!$K69&lt;&gt;"",[3]Feuil1!$C69&lt;&gt;"",[3]Feuil1!$K69&lt;=[3]Feuil1!$C69,YEAR([3]Feuil1!$K69)&lt;=[3]Feuil2!$A$2,YEAR([3]Feuil1!$C69)&gt;=[3]Feuil2!$A$2),IF(YEAR([3]Feuil1!$K69)&lt;[3]Feuil2!$A$2,DATE([3]Feuil2!$A$2,11,1),IF(YEAR([3]Feuil1!$K69)&gt;[3]Feuil2!$A$2,"",IF(MONTH([3]Feuil1!$K69)=11,[3]Feuil1!$K69,IF(OR(AND(MONTH([3]Feuil1!$K69)&lt;11,MONTH([3]Feuil1!$C69)&gt;=11),YEAR([3]Feuil1!$C69)&gt;[3]Feuil2!$A$2),DATE([3]Feuil2!$A$2,11,1),"") ))),"")</f>
        <v/>
      </c>
      <c r="M69" s="14" t="str">
        <f>IF(AND([3]Feuil1!$K69&lt;&gt;"",[3]Feuil1!$C69&lt;&gt;"",[3]Feuil1!$K69&lt;=[3]Feuil1!$C69,YEAR([3]Feuil1!$K69)&lt;=[3]Feuil2!$A$2,YEAR([3]Feuil1!$C69)&gt;=[3]Feuil2!$A$2),IF(YEAR([3]Feuil1!$K69)&lt;[3]Feuil2!$A$2,DATE([3]Feuil2!$A$2,12,1),IF(YEAR([3]Feuil1!$K69)&gt;[3]Feuil2!$A$2,"",IF(MONTH([3]Feuil1!$K69)=12,[3]Feuil1!$K69,IF(OR(AND(MONTH([3]Feuil1!$K69)&lt;12,MONTH([3]Feuil1!$C69)&gt;=12),YEAR([3]Feuil1!$C69)&gt;[3]Feuil2!$A$2),DATE([3]Feuil2!$A$2,12,1),"") ))),"")</f>
        <v/>
      </c>
      <c r="N69" s="12" t="str">
        <f>IF(AND([3]Feuil1!$K69&lt;&gt;"",[3]Feuil1!$C69&lt;&gt;"",[3]Feuil1!$K69&lt;=[3]Feuil1!$C69,YEAR([3]Feuil1!$K69)&lt;=[3]Feuil2!$A$2,YEAR([3]Feuil1!$C69)&gt;=[3]Feuil2!$A$2),IF(YEAR([3]Feuil1!$C69)&gt;[3]Feuil2!$A$2,DATE([3]Feuil2!$A$2,1,31),IF(YEAR([3]Feuil1!$C69)&lt;[3]Feuil2!$A$2,"",IF(MONTH([3]Feuil1!$C69)=1,[3]Feuil1!$C69,IF(AND(MONTH([3]Feuil1!$C69)&gt;1,MONTH([3]Feuil1!$K69)&lt;=1),DATE([3]Feuil2!$A$2,1,31),"") ))),"")</f>
        <v/>
      </c>
      <c r="O69" s="13" t="str">
        <f>IF(AND([3]Feuil1!$K69&lt;&gt;"",[3]Feuil1!$C69&lt;&gt;"",[3]Feuil1!$K69&lt;=[3]Feuil1!$C69,YEAR([3]Feuil1!$K69)&lt;=[3]Feuil2!$A$2,YEAR([3]Feuil1!$C69)&gt;=[3]Feuil2!$A$2),IF(YEAR([3]Feuil1!$C69)&gt;[3]Feuil2!$A$2,IF((MOD([3]Feuil2!$A$2,4)&lt;&gt;0),DATE([3]Feuil2!$A$2,2,28),DATE([3]Feuil2!$A$2,2,29)),IF(YEAR([3]Feuil1!$C69)&lt;[3]Feuil2!$A$2,"",IF(MONTH([3]Feuil1!$C69)=2,[3]Feuil1!$C69,IF(AND(MONTH([3]Feuil1!$C69)&gt;2,MONTH([3]Feuil1!$K69)&lt;=2),IF((MOD([3]Feuil2!$A$2,4)&lt;&gt;0),DATE([3]Feuil2!$A$2,2,28),DATE([3]Feuil2!$A$2,2,29)),"") ))),"")</f>
        <v/>
      </c>
      <c r="P69" s="13" t="str">
        <f>IF(AND([3]Feuil1!$K69&lt;&gt;"",[3]Feuil1!$C69&lt;&gt;"",[3]Feuil1!$K69&lt;=[3]Feuil1!$C69,YEAR([3]Feuil1!$K69)&lt;=[3]Feuil2!$A$2,YEAR([3]Feuil1!$C69)&gt;=[3]Feuil2!$A$2),IF(YEAR([3]Feuil1!$C69)&gt;[3]Feuil2!$A$2,DATE([3]Feuil2!$A$2,3,31),IF(YEAR([3]Feuil1!$C69)&lt;[3]Feuil2!$A$2,"",IF(MONTH([3]Feuil1!$C69)=3,[3]Feuil1!$C69,IF(AND(MONTH([3]Feuil1!$C69)&gt;3,MONTH([3]Feuil1!$K69)&lt;=3),DATE([3]Feuil2!$A$2,3,31),"") ))),"")</f>
        <v/>
      </c>
      <c r="Q69" s="13" t="str">
        <f>IF(AND([3]Feuil1!$K69&lt;&gt;"",[3]Feuil1!$C69&lt;&gt;"",[3]Feuil1!$K69&lt;=[3]Feuil1!$C69,YEAR([3]Feuil1!$K69)&lt;=[3]Feuil2!$A$2,YEAR([3]Feuil1!$C69)&gt;=[3]Feuil2!$A$2),IF(YEAR([3]Feuil1!$C69)&gt;[3]Feuil2!$A$2,DATE([3]Feuil2!$A$2,4,30),IF(YEAR([3]Feuil1!$C69)&lt;[3]Feuil2!$A$2,"",IF(MONTH([3]Feuil1!$C69)=4,[3]Feuil1!$C69,IF(AND(MONTH([3]Feuil1!$C69)&gt;4,MONTH([3]Feuil1!$K69)&lt;=4),DATE([3]Feuil2!$A$2,4,30),"") ))),"")</f>
        <v/>
      </c>
      <c r="R69" s="13" t="str">
        <f>IF(AND([3]Feuil1!$K69&lt;&gt;"",[3]Feuil1!$C69&lt;&gt;"",[3]Feuil1!$K69&lt;=[3]Feuil1!$C69,YEAR([3]Feuil1!$K69)&lt;=[3]Feuil2!$A$2,YEAR([3]Feuil1!$C69)&gt;=[3]Feuil2!$A$2),IF(YEAR([3]Feuil1!$C69)&gt;[3]Feuil2!$A$2,DATE([3]Feuil2!$A$2,5,31),IF(YEAR([3]Feuil1!$C69)&lt;[3]Feuil2!$A$2,"",IF(MONTH([3]Feuil1!$C69)=5,[3]Feuil1!$C69,IF(AND(MONTH([3]Feuil1!$C69)&gt;5,MONTH([3]Feuil1!$K69)&lt;=5),DATE([3]Feuil2!$A$2,5,31),"") ))),"")</f>
        <v/>
      </c>
      <c r="S69" s="13" t="str">
        <f>IF(AND([3]Feuil1!$K69&lt;&gt;"",[3]Feuil1!$C69&lt;&gt;"",[3]Feuil1!$K69&lt;=[3]Feuil1!$C69,YEAR([3]Feuil1!$K69)&lt;=[3]Feuil2!$A$2,YEAR([3]Feuil1!$C69)&gt;=[3]Feuil2!$A$2),IF(YEAR([3]Feuil1!$C69)&gt;[3]Feuil2!$A$2,DATE([3]Feuil2!$A$2,6,30),IF(YEAR([3]Feuil1!$C69)&lt;[3]Feuil2!$A$2,"",IF(MONTH([3]Feuil1!$C69)=6,[3]Feuil1!$C69,IF(AND(MONTH([3]Feuil1!$C69)&gt;6,MONTH([3]Feuil1!$K69)&lt;=6),DATE([3]Feuil2!$A$2,6,30),"") ))),"")</f>
        <v/>
      </c>
      <c r="T69" s="13" t="str">
        <f>IF(AND([3]Feuil1!$K69&lt;&gt;"",[3]Feuil1!$C69&lt;&gt;"",[3]Feuil1!$K69&lt;=[3]Feuil1!$C69,YEAR([3]Feuil1!$K69)&lt;=[3]Feuil2!$A$2,YEAR([3]Feuil1!$C69)&gt;=[3]Feuil2!$A$2),IF(YEAR([3]Feuil1!$C69)&gt;[3]Feuil2!$A$2,DATE([3]Feuil2!$A$2,7,31),IF(YEAR([3]Feuil1!$C69)&lt;[3]Feuil2!$A$2,"",IF(MONTH([3]Feuil1!$C69)=7,[3]Feuil1!$C69,IF(AND(MONTH([3]Feuil1!$C69)&gt;7,MONTH([3]Feuil1!$K69)&lt;=7),DATE([3]Feuil2!$A$2,7,31),"") ))),"")</f>
        <v/>
      </c>
      <c r="U69" s="13" t="str">
        <f>IF(AND([3]Feuil1!$K69&lt;&gt;"",[3]Feuil1!$C69&lt;&gt;"",[3]Feuil1!$K69&lt;=[3]Feuil1!$C69,YEAR([3]Feuil1!$K69)&lt;=[3]Feuil2!$A$2,YEAR([3]Feuil1!$C69)&gt;=[3]Feuil2!$A$2),IF(YEAR([3]Feuil1!$C69)&gt;[3]Feuil2!$A$2,DATE([3]Feuil2!$A$2,8,31),IF(YEAR([3]Feuil1!$C69)&lt;[3]Feuil2!$A$2,"",IF(MONTH([3]Feuil1!$C69)=8,[3]Feuil1!$C69,IF(AND(MONTH([3]Feuil1!$C69)&gt;8,MONTH([3]Feuil1!$K69)&lt;=8),DATE([3]Feuil2!$A$2,8,31),"") ))),"")</f>
        <v/>
      </c>
      <c r="V69" s="13" t="str">
        <f>IF(AND([3]Feuil1!$K69&lt;&gt;"",[3]Feuil1!$C69&lt;&gt;"",[3]Feuil1!$K69&lt;=[3]Feuil1!$C69,YEAR([3]Feuil1!$K69)&lt;=[3]Feuil2!$A$2,YEAR([3]Feuil1!$C69)&gt;=[3]Feuil2!$A$2),IF(YEAR([3]Feuil1!$C69)&gt;[3]Feuil2!$A$2,DATE([3]Feuil2!$A$2,9,30),IF(YEAR([3]Feuil1!$C69)&lt;[3]Feuil2!$A$2,"",IF(MONTH([3]Feuil1!$C69)=9,[3]Feuil1!$C69,IF(AND(MONTH([3]Feuil1!$C69)&gt;9,MONTH([3]Feuil1!$K69)&lt;=9),DATE([3]Feuil2!$A$2,9,30),"") ))),"")</f>
        <v/>
      </c>
      <c r="W69" s="13" t="str">
        <f>IF(AND([3]Feuil1!$K69&lt;&gt;"",[3]Feuil1!$C69&lt;&gt;"",[3]Feuil1!$K69&lt;=[3]Feuil1!$C69,YEAR([3]Feuil1!$K69)&lt;=[3]Feuil2!$A$2,YEAR([3]Feuil1!$C69)&gt;=[3]Feuil2!$A$2),IF(YEAR([3]Feuil1!$C69)&gt;[3]Feuil2!$A$2,DATE([3]Feuil2!$A$2,10,31),IF(YEAR([3]Feuil1!$C69)&lt;[3]Feuil2!$A$2,"",IF(MONTH([3]Feuil1!$C69)=10,[3]Feuil1!$C69,IF(AND(MONTH([3]Feuil1!$C69)&gt;10,MONTH([3]Feuil1!$K69)&lt;=10),DATE([3]Feuil2!$A$2,10,31),"") ))),"")</f>
        <v/>
      </c>
      <c r="X69" s="13" t="str">
        <f>IF(AND([3]Feuil1!$K69&lt;&gt;"",[3]Feuil1!$C69&lt;&gt;"",[3]Feuil1!$K69&lt;=[3]Feuil1!$C69,YEAR([3]Feuil1!$K69)&lt;=[3]Feuil2!$A$2,YEAR([3]Feuil1!$C69)&gt;=[3]Feuil2!$A$2),IF(YEAR([3]Feuil1!$C69)&gt;[3]Feuil2!$A$2,DATE([3]Feuil2!$A$2,11,30),IF(YEAR([3]Feuil1!$C69)&lt;[3]Feuil2!$A$2,"",IF(MONTH([3]Feuil1!$C69)=11,[3]Feuil1!$C69,IF(AND(MONTH([3]Feuil1!$C69)&gt;11,MONTH([3]Feuil1!$K69)&lt;=11),DATE([3]Feuil2!$A$2,11,30),"") ))),"")</f>
        <v/>
      </c>
      <c r="Y69" s="14" t="str">
        <f>IF(AND([3]Feuil1!$K69&lt;&gt;"",[3]Feuil1!$C69&lt;&gt;"",[3]Feuil1!$K69&lt;=[3]Feuil1!$C69,YEAR([3]Feuil1!$K69)&lt;=[3]Feuil2!$A$2,YEAR([3]Feuil1!$C69)&gt;=[3]Feuil2!$A$2),IF(YEAR([3]Feuil1!$C69)&gt;[3]Feuil2!$A$2,DATE([3]Feuil2!$A$2,12,31),IF(YEAR([3]Feuil1!$C69)&lt;[3]Feuil2!$A$2,"",IF(MONTH([3]Feuil1!$C69)=12,[3]Feuil1!$C69,IF(AND(MONTH([3]Feuil1!$C69)&gt;12,MONTH([3]Feuil1!$K69)&lt;=12),DATE([3]Feuil2!$A$2,12,31),"") ))),"")</f>
        <v/>
      </c>
    </row>
    <row r="70" spans="1:25" ht="15" x14ac:dyDescent="0.2">
      <c r="A70" s="11">
        <f>[3]Feuil1!E70</f>
        <v>0</v>
      </c>
      <c r="B70" s="12" t="str">
        <f>IF(AND([3]Feuil1!$K70&lt;&gt;"",[3]Feuil1!$C70&lt;&gt;"",[3]Feuil1!$K70&lt;=[3]Feuil1!$C70,YEAR([3]Feuil1!$K70)&lt;=[3]Feuil2!$A$2,YEAR([3]Feuil1!$C70)&gt;=[3]Feuil2!$A$2),IF(YEAR([3]Feuil1!$K70)&lt;[3]Feuil2!$A$2,DATE([3]Feuil2!$A$2,1,1),IF(YEAR([3]Feuil1!$K70)&gt;[3]Feuil2!$A$2,"",IF(MONTH([3]Feuil1!$K70)=1,[3]Feuil1!$K70,IF(OR(AND(
      MONTH([3]Feuil1!$K70)&lt;1,
      MONTH([3]Feuil1!$C70)&gt;=1
     ),YEAR([3]Feuil1!$C70)&gt;[3]Feuil2!$A$2),DATE([3]Feuil2!$A$2,1,1),"") ))),"")</f>
        <v/>
      </c>
      <c r="C70" s="13" t="str">
        <f>IF(AND([3]Feuil1!$K70&lt;&gt;"",[3]Feuil1!$C70&lt;&gt;"",[3]Feuil1!$K70&lt;=[3]Feuil1!$C70,YEAR([3]Feuil1!$K70)&lt;=[3]Feuil2!$A$2,YEAR([3]Feuil1!$C70)&gt;=[3]Feuil2!$A$2),IF(YEAR([3]Feuil1!$K70)&lt;[3]Feuil2!$A$2,DATE([3]Feuil2!$A$2,2,1),IF(YEAR([3]Feuil1!$K70)&gt;[3]Feuil2!$A$2,"",IF(MONTH([3]Feuil1!$K70)=2,[3]Feuil1!$K70,IF(OR(AND(MONTH([3]Feuil1!$K70)&lt;2,MONTH([3]Feuil1!$C70)&gt;=2),YEAR([3]Feuil1!$C70)&gt;[3]Feuil2!$A$2),DATE([3]Feuil2!$A$2,2,1),"") ))),"")</f>
        <v/>
      </c>
      <c r="D70" s="13" t="str">
        <f>IF(AND([3]Feuil1!$K70&lt;&gt;"",[3]Feuil1!$C70&lt;&gt;"",[3]Feuil1!$K70&lt;=[3]Feuil1!$C70,YEAR([3]Feuil1!$K70)&lt;=[3]Feuil2!$A$2,YEAR([3]Feuil1!$C70)&gt;=[3]Feuil2!$A$2),IF(YEAR([3]Feuil1!$K70)&lt;[3]Feuil2!$A$2,DATE([3]Feuil2!$A$2,3,1),IF(YEAR([3]Feuil1!$K70)&gt;[3]Feuil2!$A$2,"",IF(MONTH([3]Feuil1!$K70)=3,[3]Feuil1!$K70,IF(OR(AND(MONTH([3]Feuil1!$K70)&lt;3,MONTH([3]Feuil1!$C70)&gt;=3),YEAR([3]Feuil1!$C70)&gt;[3]Feuil2!$A$2),DATE([3]Feuil2!$A$2,3,1),"") ))),"")</f>
        <v/>
      </c>
      <c r="E70" s="13" t="str">
        <f>IF(AND([3]Feuil1!$K70&lt;&gt;"",[3]Feuil1!$C70&lt;&gt;"",[3]Feuil1!$K70&lt;=[3]Feuil1!$C70,YEAR([3]Feuil1!$K70)&lt;=[3]Feuil2!$A$2,YEAR([3]Feuil1!$C70)&gt;=[3]Feuil2!$A$2),IF(YEAR([3]Feuil1!$K70)&lt;[3]Feuil2!$A$2,DATE([3]Feuil2!$A$2,4,1),IF(YEAR([3]Feuil1!$K70)&gt;[3]Feuil2!$A$2,"",IF(MONTH([3]Feuil1!$K70)=4,[3]Feuil1!$K70,IF(OR(AND(MONTH([3]Feuil1!$K70)&lt;4,MONTH([3]Feuil1!$C70)&gt;=4),YEAR([3]Feuil1!$C70)&gt;[3]Feuil2!$A$2),DATE([3]Feuil2!$A$2,4,1),"") ))),"")</f>
        <v/>
      </c>
      <c r="F70" s="13" t="str">
        <f>IF(AND([3]Feuil1!$K70&lt;&gt;"",[3]Feuil1!$C70&lt;&gt;"",[3]Feuil1!$K70&lt;=[3]Feuil1!$C70,YEAR([3]Feuil1!$K70)&lt;=[3]Feuil2!$A$2,YEAR([3]Feuil1!$C70)&gt;=[3]Feuil2!$A$2),IF(YEAR([3]Feuil1!$K70)&lt;[3]Feuil2!$A$2,DATE([3]Feuil2!$A$2,5,1),IF(YEAR([3]Feuil1!$K70)&gt;[3]Feuil2!$A$2,"",IF(MONTH([3]Feuil1!$K70)=5,[3]Feuil1!$K70,IF(OR(AND(MONTH([3]Feuil1!$K70)&lt;5,MONTH([3]Feuil1!$C70)&gt;=5),YEAR([3]Feuil1!$C70)&gt;[3]Feuil2!$A$2),DATE([3]Feuil2!$A$2,5,1),"") ))),"")</f>
        <v/>
      </c>
      <c r="G70" s="13" t="str">
        <f>IF(AND([3]Feuil1!$K70&lt;&gt;"",[3]Feuil1!$C70&lt;&gt;"",[3]Feuil1!$K70&lt;=[3]Feuil1!$C70,YEAR([3]Feuil1!$K70)&lt;=[3]Feuil2!$A$2,YEAR([3]Feuil1!$C70)&gt;=[3]Feuil2!$A$2),IF(YEAR([3]Feuil1!$K70)&lt;[3]Feuil2!$A$2,DATE([3]Feuil2!$A$2,6,1),IF(YEAR([3]Feuil1!$K70)&gt;[3]Feuil2!$A$2,"",IF(MONTH([3]Feuil1!$K70)=6,[3]Feuil1!$K70,IF(OR(AND(MONTH([3]Feuil1!$K70)&lt;6,MONTH([3]Feuil1!$C70)&gt;=6),YEAR([3]Feuil1!$C70)&gt;[3]Feuil2!$A$2),DATE([3]Feuil2!$A$2,6,1),"") ))),"")</f>
        <v/>
      </c>
      <c r="H70" s="13" t="str">
        <f>IF(AND([3]Feuil1!$K70&lt;&gt;"",[3]Feuil1!$C70&lt;&gt;"",[3]Feuil1!$K70&lt;=[3]Feuil1!$C70,YEAR([3]Feuil1!$K70)&lt;=[3]Feuil2!$A$2,YEAR([3]Feuil1!$C70)&gt;=[3]Feuil2!$A$2),IF(YEAR([3]Feuil1!$K70)&lt;[3]Feuil2!$A$2,DATE([3]Feuil2!$A$2,7,1),IF(YEAR([3]Feuil1!$K70)&gt;[3]Feuil2!$A$2,"",IF(MONTH([3]Feuil1!$K70)=7,[3]Feuil1!$K70,IF(OR(AND(MONTH([3]Feuil1!$K70)&lt;7,MONTH([3]Feuil1!$C70)&gt;=7),YEAR([3]Feuil1!$C70)&gt;[3]Feuil2!$A$2),DATE([3]Feuil2!$A$2,7,1),"") ))),"")</f>
        <v/>
      </c>
      <c r="I70" s="13" t="str">
        <f>IF(AND([3]Feuil1!$K70&lt;&gt;"",[3]Feuil1!$C70&lt;&gt;"",[3]Feuil1!$K70&lt;=[3]Feuil1!$C70,YEAR([3]Feuil1!$K70)&lt;=[3]Feuil2!$A$2,YEAR([3]Feuil1!$C70)&gt;=[3]Feuil2!$A$2),IF(YEAR([3]Feuil1!$K70)&lt;[3]Feuil2!$A$2,DATE([3]Feuil2!$A$2,8,1),IF(YEAR([3]Feuil1!$K70)&gt;[3]Feuil2!$A$2,"",IF(MONTH([3]Feuil1!$K70)=8,[3]Feuil1!$K70,IF(OR(AND(MONTH([3]Feuil1!$K70)&lt;8,MONTH([3]Feuil1!$C70)&gt;=8),YEAR([3]Feuil1!$C70)&gt;[3]Feuil2!$A$2),DATE([3]Feuil2!$A$2,8,1),"") ))),"")</f>
        <v/>
      </c>
      <c r="J70" s="13" t="str">
        <f>IF(AND([3]Feuil1!$K70&lt;&gt;"",[3]Feuil1!$C70&lt;&gt;"",[3]Feuil1!$K70&lt;=[3]Feuil1!$C70,YEAR([3]Feuil1!$K70)&lt;=[3]Feuil2!$A$2,YEAR([3]Feuil1!$C70)&gt;=[3]Feuil2!$A$2),IF(YEAR([3]Feuil1!$K70)&lt;[3]Feuil2!$A$2,DATE([3]Feuil2!$A$2,9,1),IF(YEAR([3]Feuil1!$K70)&gt;[3]Feuil2!$A$2,"",IF(MONTH([3]Feuil1!$K70)=9,[3]Feuil1!$K70,IF(OR(AND(MONTH([3]Feuil1!$K70)&lt;9,MONTH([3]Feuil1!$C70)&gt;=9),YEAR([3]Feuil1!$C70)&gt;[3]Feuil2!$A$2),DATE([3]Feuil2!$A$2,9,1),"") ))),"")</f>
        <v/>
      </c>
      <c r="K70" s="13" t="str">
        <f>IF(AND([3]Feuil1!$K70&lt;&gt;"",[3]Feuil1!$C70&lt;&gt;"",[3]Feuil1!$K70&lt;=[3]Feuil1!$C70,YEAR([3]Feuil1!$K70)&lt;=[3]Feuil2!$A$2,YEAR([3]Feuil1!$C70)&gt;=[3]Feuil2!$A$2),IF(YEAR([3]Feuil1!$K70)&lt;[3]Feuil2!$A$2,DATE([3]Feuil2!$A$2,10,1),IF(YEAR([3]Feuil1!$K70)&gt;[3]Feuil2!$A$2,"",IF(MONTH([3]Feuil1!$K70)=10,[3]Feuil1!$K70,IF(OR(AND(MONTH([3]Feuil1!$K70)&lt;10,MONTH([3]Feuil1!$C70)&gt;=10),YEAR([3]Feuil1!$C70)&gt;[3]Feuil2!$A$2),DATE([3]Feuil2!$A$2,10,1),"") ))),"")</f>
        <v/>
      </c>
      <c r="L70" s="13" t="str">
        <f>IF(AND([3]Feuil1!$K70&lt;&gt;"",[3]Feuil1!$C70&lt;&gt;"",[3]Feuil1!$K70&lt;=[3]Feuil1!$C70,YEAR([3]Feuil1!$K70)&lt;=[3]Feuil2!$A$2,YEAR([3]Feuil1!$C70)&gt;=[3]Feuil2!$A$2),IF(YEAR([3]Feuil1!$K70)&lt;[3]Feuil2!$A$2,DATE([3]Feuil2!$A$2,11,1),IF(YEAR([3]Feuil1!$K70)&gt;[3]Feuil2!$A$2,"",IF(MONTH([3]Feuil1!$K70)=11,[3]Feuil1!$K70,IF(OR(AND(MONTH([3]Feuil1!$K70)&lt;11,MONTH([3]Feuil1!$C70)&gt;=11),YEAR([3]Feuil1!$C70)&gt;[3]Feuil2!$A$2),DATE([3]Feuil2!$A$2,11,1),"") ))),"")</f>
        <v/>
      </c>
      <c r="M70" s="14" t="str">
        <f>IF(AND([3]Feuil1!$K70&lt;&gt;"",[3]Feuil1!$C70&lt;&gt;"",[3]Feuil1!$K70&lt;=[3]Feuil1!$C70,YEAR([3]Feuil1!$K70)&lt;=[3]Feuil2!$A$2,YEAR([3]Feuil1!$C70)&gt;=[3]Feuil2!$A$2),IF(YEAR([3]Feuil1!$K70)&lt;[3]Feuil2!$A$2,DATE([3]Feuil2!$A$2,12,1),IF(YEAR([3]Feuil1!$K70)&gt;[3]Feuil2!$A$2,"",IF(MONTH([3]Feuil1!$K70)=12,[3]Feuil1!$K70,IF(OR(AND(MONTH([3]Feuil1!$K70)&lt;12,MONTH([3]Feuil1!$C70)&gt;=12),YEAR([3]Feuil1!$C70)&gt;[3]Feuil2!$A$2),DATE([3]Feuil2!$A$2,12,1),"") ))),"")</f>
        <v/>
      </c>
      <c r="N70" s="12" t="str">
        <f>IF(AND([3]Feuil1!$K70&lt;&gt;"",[3]Feuil1!$C70&lt;&gt;"",[3]Feuil1!$K70&lt;=[3]Feuil1!$C70,YEAR([3]Feuil1!$K70)&lt;=[3]Feuil2!$A$2,YEAR([3]Feuil1!$C70)&gt;=[3]Feuil2!$A$2),IF(YEAR([3]Feuil1!$C70)&gt;[3]Feuil2!$A$2,DATE([3]Feuil2!$A$2,1,31),IF(YEAR([3]Feuil1!$C70)&lt;[3]Feuil2!$A$2,"",IF(MONTH([3]Feuil1!$C70)=1,[3]Feuil1!$C70,IF(AND(MONTH([3]Feuil1!$C70)&gt;1,MONTH([3]Feuil1!$K70)&lt;=1),DATE([3]Feuil2!$A$2,1,31),"") ))),"")</f>
        <v/>
      </c>
      <c r="O70" s="13" t="str">
        <f>IF(AND([3]Feuil1!$K70&lt;&gt;"",[3]Feuil1!$C70&lt;&gt;"",[3]Feuil1!$K70&lt;=[3]Feuil1!$C70,YEAR([3]Feuil1!$K70)&lt;=[3]Feuil2!$A$2,YEAR([3]Feuil1!$C70)&gt;=[3]Feuil2!$A$2),IF(YEAR([3]Feuil1!$C70)&gt;[3]Feuil2!$A$2,IF((MOD([3]Feuil2!$A$2,4)&lt;&gt;0),DATE([3]Feuil2!$A$2,2,28),DATE([3]Feuil2!$A$2,2,29)),IF(YEAR([3]Feuil1!$C70)&lt;[3]Feuil2!$A$2,"",IF(MONTH([3]Feuil1!$C70)=2,[3]Feuil1!$C70,IF(AND(MONTH([3]Feuil1!$C70)&gt;2,MONTH([3]Feuil1!$K70)&lt;=2),IF((MOD([3]Feuil2!$A$2,4)&lt;&gt;0),DATE([3]Feuil2!$A$2,2,28),DATE([3]Feuil2!$A$2,2,29)),"") ))),"")</f>
        <v/>
      </c>
      <c r="P70" s="13" t="str">
        <f>IF(AND([3]Feuil1!$K70&lt;&gt;"",[3]Feuil1!$C70&lt;&gt;"",[3]Feuil1!$K70&lt;=[3]Feuil1!$C70,YEAR([3]Feuil1!$K70)&lt;=[3]Feuil2!$A$2,YEAR([3]Feuil1!$C70)&gt;=[3]Feuil2!$A$2),IF(YEAR([3]Feuil1!$C70)&gt;[3]Feuil2!$A$2,DATE([3]Feuil2!$A$2,3,31),IF(YEAR([3]Feuil1!$C70)&lt;[3]Feuil2!$A$2,"",IF(MONTH([3]Feuil1!$C70)=3,[3]Feuil1!$C70,IF(AND(MONTH([3]Feuil1!$C70)&gt;3,MONTH([3]Feuil1!$K70)&lt;=3),DATE([3]Feuil2!$A$2,3,31),"") ))),"")</f>
        <v/>
      </c>
      <c r="Q70" s="13" t="str">
        <f>IF(AND([3]Feuil1!$K70&lt;&gt;"",[3]Feuil1!$C70&lt;&gt;"",[3]Feuil1!$K70&lt;=[3]Feuil1!$C70,YEAR([3]Feuil1!$K70)&lt;=[3]Feuil2!$A$2,YEAR([3]Feuil1!$C70)&gt;=[3]Feuil2!$A$2),IF(YEAR([3]Feuil1!$C70)&gt;[3]Feuil2!$A$2,DATE([3]Feuil2!$A$2,4,30),IF(YEAR([3]Feuil1!$C70)&lt;[3]Feuil2!$A$2,"",IF(MONTH([3]Feuil1!$C70)=4,[3]Feuil1!$C70,IF(AND(MONTH([3]Feuil1!$C70)&gt;4,MONTH([3]Feuil1!$K70)&lt;=4),DATE([3]Feuil2!$A$2,4,30),"") ))),"")</f>
        <v/>
      </c>
      <c r="R70" s="13" t="str">
        <f>IF(AND([3]Feuil1!$K70&lt;&gt;"",[3]Feuil1!$C70&lt;&gt;"",[3]Feuil1!$K70&lt;=[3]Feuil1!$C70,YEAR([3]Feuil1!$K70)&lt;=[3]Feuil2!$A$2,YEAR([3]Feuil1!$C70)&gt;=[3]Feuil2!$A$2),IF(YEAR([3]Feuil1!$C70)&gt;[3]Feuil2!$A$2,DATE([3]Feuil2!$A$2,5,31),IF(YEAR([3]Feuil1!$C70)&lt;[3]Feuil2!$A$2,"",IF(MONTH([3]Feuil1!$C70)=5,[3]Feuil1!$C70,IF(AND(MONTH([3]Feuil1!$C70)&gt;5,MONTH([3]Feuil1!$K70)&lt;=5),DATE([3]Feuil2!$A$2,5,31),"") ))),"")</f>
        <v/>
      </c>
      <c r="S70" s="13" t="str">
        <f>IF(AND([3]Feuil1!$K70&lt;&gt;"",[3]Feuil1!$C70&lt;&gt;"",[3]Feuil1!$K70&lt;=[3]Feuil1!$C70,YEAR([3]Feuil1!$K70)&lt;=[3]Feuil2!$A$2,YEAR([3]Feuil1!$C70)&gt;=[3]Feuil2!$A$2),IF(YEAR([3]Feuil1!$C70)&gt;[3]Feuil2!$A$2,DATE([3]Feuil2!$A$2,6,30),IF(YEAR([3]Feuil1!$C70)&lt;[3]Feuil2!$A$2,"",IF(MONTH([3]Feuil1!$C70)=6,[3]Feuil1!$C70,IF(AND(MONTH([3]Feuil1!$C70)&gt;6,MONTH([3]Feuil1!$K70)&lt;=6),DATE([3]Feuil2!$A$2,6,30),"") ))),"")</f>
        <v/>
      </c>
      <c r="T70" s="13" t="str">
        <f>IF(AND([3]Feuil1!$K70&lt;&gt;"",[3]Feuil1!$C70&lt;&gt;"",[3]Feuil1!$K70&lt;=[3]Feuil1!$C70,YEAR([3]Feuil1!$K70)&lt;=[3]Feuil2!$A$2,YEAR([3]Feuil1!$C70)&gt;=[3]Feuil2!$A$2),IF(YEAR([3]Feuil1!$C70)&gt;[3]Feuil2!$A$2,DATE([3]Feuil2!$A$2,7,31),IF(YEAR([3]Feuil1!$C70)&lt;[3]Feuil2!$A$2,"",IF(MONTH([3]Feuil1!$C70)=7,[3]Feuil1!$C70,IF(AND(MONTH([3]Feuil1!$C70)&gt;7,MONTH([3]Feuil1!$K70)&lt;=7),DATE([3]Feuil2!$A$2,7,31),"") ))),"")</f>
        <v/>
      </c>
      <c r="U70" s="13" t="str">
        <f>IF(AND([3]Feuil1!$K70&lt;&gt;"",[3]Feuil1!$C70&lt;&gt;"",[3]Feuil1!$K70&lt;=[3]Feuil1!$C70,YEAR([3]Feuil1!$K70)&lt;=[3]Feuil2!$A$2,YEAR([3]Feuil1!$C70)&gt;=[3]Feuil2!$A$2),IF(YEAR([3]Feuil1!$C70)&gt;[3]Feuil2!$A$2,DATE([3]Feuil2!$A$2,8,31),IF(YEAR([3]Feuil1!$C70)&lt;[3]Feuil2!$A$2,"",IF(MONTH([3]Feuil1!$C70)=8,[3]Feuil1!$C70,IF(AND(MONTH([3]Feuil1!$C70)&gt;8,MONTH([3]Feuil1!$K70)&lt;=8),DATE([3]Feuil2!$A$2,8,31),"") ))),"")</f>
        <v/>
      </c>
      <c r="V70" s="13" t="str">
        <f>IF(AND([3]Feuil1!$K70&lt;&gt;"",[3]Feuil1!$C70&lt;&gt;"",[3]Feuil1!$K70&lt;=[3]Feuil1!$C70,YEAR([3]Feuil1!$K70)&lt;=[3]Feuil2!$A$2,YEAR([3]Feuil1!$C70)&gt;=[3]Feuil2!$A$2),IF(YEAR([3]Feuil1!$C70)&gt;[3]Feuil2!$A$2,DATE([3]Feuil2!$A$2,9,30),IF(YEAR([3]Feuil1!$C70)&lt;[3]Feuil2!$A$2,"",IF(MONTH([3]Feuil1!$C70)=9,[3]Feuil1!$C70,IF(AND(MONTH([3]Feuil1!$C70)&gt;9,MONTH([3]Feuil1!$K70)&lt;=9),DATE([3]Feuil2!$A$2,9,30),"") ))),"")</f>
        <v/>
      </c>
      <c r="W70" s="13" t="str">
        <f>IF(AND([3]Feuil1!$K70&lt;&gt;"",[3]Feuil1!$C70&lt;&gt;"",[3]Feuil1!$K70&lt;=[3]Feuil1!$C70,YEAR([3]Feuil1!$K70)&lt;=[3]Feuil2!$A$2,YEAR([3]Feuil1!$C70)&gt;=[3]Feuil2!$A$2),IF(YEAR([3]Feuil1!$C70)&gt;[3]Feuil2!$A$2,DATE([3]Feuil2!$A$2,10,31),IF(YEAR([3]Feuil1!$C70)&lt;[3]Feuil2!$A$2,"",IF(MONTH([3]Feuil1!$C70)=10,[3]Feuil1!$C70,IF(AND(MONTH([3]Feuil1!$C70)&gt;10,MONTH([3]Feuil1!$K70)&lt;=10),DATE([3]Feuil2!$A$2,10,31),"") ))),"")</f>
        <v/>
      </c>
      <c r="X70" s="13" t="str">
        <f>IF(AND([3]Feuil1!$K70&lt;&gt;"",[3]Feuil1!$C70&lt;&gt;"",[3]Feuil1!$K70&lt;=[3]Feuil1!$C70,YEAR([3]Feuil1!$K70)&lt;=[3]Feuil2!$A$2,YEAR([3]Feuil1!$C70)&gt;=[3]Feuil2!$A$2),IF(YEAR([3]Feuil1!$C70)&gt;[3]Feuil2!$A$2,DATE([3]Feuil2!$A$2,11,30),IF(YEAR([3]Feuil1!$C70)&lt;[3]Feuil2!$A$2,"",IF(MONTH([3]Feuil1!$C70)=11,[3]Feuil1!$C70,IF(AND(MONTH([3]Feuil1!$C70)&gt;11,MONTH([3]Feuil1!$K70)&lt;=11),DATE([3]Feuil2!$A$2,11,30),"") ))),"")</f>
        <v/>
      </c>
      <c r="Y70" s="14" t="str">
        <f>IF(AND([3]Feuil1!$K70&lt;&gt;"",[3]Feuil1!$C70&lt;&gt;"",[3]Feuil1!$K70&lt;=[3]Feuil1!$C70,YEAR([3]Feuil1!$K70)&lt;=[3]Feuil2!$A$2,YEAR([3]Feuil1!$C70)&gt;=[3]Feuil2!$A$2),IF(YEAR([3]Feuil1!$C70)&gt;[3]Feuil2!$A$2,DATE([3]Feuil2!$A$2,12,31),IF(YEAR([3]Feuil1!$C70)&lt;[3]Feuil2!$A$2,"",IF(MONTH([3]Feuil1!$C70)=12,[3]Feuil1!$C70,IF(AND(MONTH([3]Feuil1!$C70)&gt;12,MONTH([3]Feuil1!$K70)&lt;=12),DATE([3]Feuil2!$A$2,12,31),"") ))),"")</f>
        <v/>
      </c>
    </row>
    <row r="71" spans="1:25" ht="15" x14ac:dyDescent="0.2">
      <c r="A71" s="11">
        <f>[3]Feuil1!E71</f>
        <v>0</v>
      </c>
      <c r="B71" s="12" t="str">
        <f>IF(AND([3]Feuil1!$K71&lt;&gt;"",[3]Feuil1!$C71&lt;&gt;"",[3]Feuil1!$K71&lt;=[3]Feuil1!$C71,YEAR([3]Feuil1!$K71)&lt;=[3]Feuil2!$A$2,YEAR([3]Feuil1!$C71)&gt;=[3]Feuil2!$A$2),IF(YEAR([3]Feuil1!$K71)&lt;[3]Feuil2!$A$2,DATE([3]Feuil2!$A$2,1,1),IF(YEAR([3]Feuil1!$K71)&gt;[3]Feuil2!$A$2,"",IF(MONTH([3]Feuil1!$K71)=1,[3]Feuil1!$K71,IF(OR(AND(
      MONTH([3]Feuil1!$K71)&lt;1,
      MONTH([3]Feuil1!$C71)&gt;=1
     ),YEAR([3]Feuil1!$C71)&gt;[3]Feuil2!$A$2),DATE([3]Feuil2!$A$2,1,1),"") ))),"")</f>
        <v/>
      </c>
      <c r="C71" s="13" t="str">
        <f>IF(AND([3]Feuil1!$K71&lt;&gt;"",[3]Feuil1!$C71&lt;&gt;"",[3]Feuil1!$K71&lt;=[3]Feuil1!$C71,YEAR([3]Feuil1!$K71)&lt;=[3]Feuil2!$A$2,YEAR([3]Feuil1!$C71)&gt;=[3]Feuil2!$A$2),IF(YEAR([3]Feuil1!$K71)&lt;[3]Feuil2!$A$2,DATE([3]Feuil2!$A$2,2,1),IF(YEAR([3]Feuil1!$K71)&gt;[3]Feuil2!$A$2,"",IF(MONTH([3]Feuil1!$K71)=2,[3]Feuil1!$K71,IF(OR(AND(MONTH([3]Feuil1!$K71)&lt;2,MONTH([3]Feuil1!$C71)&gt;=2),YEAR([3]Feuil1!$C71)&gt;[3]Feuil2!$A$2),DATE([3]Feuil2!$A$2,2,1),"") ))),"")</f>
        <v/>
      </c>
      <c r="D71" s="13" t="str">
        <f>IF(AND([3]Feuil1!$K71&lt;&gt;"",[3]Feuil1!$C71&lt;&gt;"",[3]Feuil1!$K71&lt;=[3]Feuil1!$C71,YEAR([3]Feuil1!$K71)&lt;=[3]Feuil2!$A$2,YEAR([3]Feuil1!$C71)&gt;=[3]Feuil2!$A$2),IF(YEAR([3]Feuil1!$K71)&lt;[3]Feuil2!$A$2,DATE([3]Feuil2!$A$2,3,1),IF(YEAR([3]Feuil1!$K71)&gt;[3]Feuil2!$A$2,"",IF(MONTH([3]Feuil1!$K71)=3,[3]Feuil1!$K71,IF(OR(AND(MONTH([3]Feuil1!$K71)&lt;3,MONTH([3]Feuil1!$C71)&gt;=3),YEAR([3]Feuil1!$C71)&gt;[3]Feuil2!$A$2),DATE([3]Feuil2!$A$2,3,1),"") ))),"")</f>
        <v/>
      </c>
      <c r="E71" s="13" t="str">
        <f>IF(AND([3]Feuil1!$K71&lt;&gt;"",[3]Feuil1!$C71&lt;&gt;"",[3]Feuil1!$K71&lt;=[3]Feuil1!$C71,YEAR([3]Feuil1!$K71)&lt;=[3]Feuil2!$A$2,YEAR([3]Feuil1!$C71)&gt;=[3]Feuil2!$A$2),IF(YEAR([3]Feuil1!$K71)&lt;[3]Feuil2!$A$2,DATE([3]Feuil2!$A$2,4,1),IF(YEAR([3]Feuil1!$K71)&gt;[3]Feuil2!$A$2,"",IF(MONTH([3]Feuil1!$K71)=4,[3]Feuil1!$K71,IF(OR(AND(MONTH([3]Feuil1!$K71)&lt;4,MONTH([3]Feuil1!$C71)&gt;=4),YEAR([3]Feuil1!$C71)&gt;[3]Feuil2!$A$2),DATE([3]Feuil2!$A$2,4,1),"") ))),"")</f>
        <v/>
      </c>
      <c r="F71" s="13" t="str">
        <f>IF(AND([3]Feuil1!$K71&lt;&gt;"",[3]Feuil1!$C71&lt;&gt;"",[3]Feuil1!$K71&lt;=[3]Feuil1!$C71,YEAR([3]Feuil1!$K71)&lt;=[3]Feuil2!$A$2,YEAR([3]Feuil1!$C71)&gt;=[3]Feuil2!$A$2),IF(YEAR([3]Feuil1!$K71)&lt;[3]Feuil2!$A$2,DATE([3]Feuil2!$A$2,5,1),IF(YEAR([3]Feuil1!$K71)&gt;[3]Feuil2!$A$2,"",IF(MONTH([3]Feuil1!$K71)=5,[3]Feuil1!$K71,IF(OR(AND(MONTH([3]Feuil1!$K71)&lt;5,MONTH([3]Feuil1!$C71)&gt;=5),YEAR([3]Feuil1!$C71)&gt;[3]Feuil2!$A$2),DATE([3]Feuil2!$A$2,5,1),"") ))),"")</f>
        <v/>
      </c>
      <c r="G71" s="13" t="str">
        <f>IF(AND([3]Feuil1!$K71&lt;&gt;"",[3]Feuil1!$C71&lt;&gt;"",[3]Feuil1!$K71&lt;=[3]Feuil1!$C71,YEAR([3]Feuil1!$K71)&lt;=[3]Feuil2!$A$2,YEAR([3]Feuil1!$C71)&gt;=[3]Feuil2!$A$2),IF(YEAR([3]Feuil1!$K71)&lt;[3]Feuil2!$A$2,DATE([3]Feuil2!$A$2,6,1),IF(YEAR([3]Feuil1!$K71)&gt;[3]Feuil2!$A$2,"",IF(MONTH([3]Feuil1!$K71)=6,[3]Feuil1!$K71,IF(OR(AND(MONTH([3]Feuil1!$K71)&lt;6,MONTH([3]Feuil1!$C71)&gt;=6),YEAR([3]Feuil1!$C71)&gt;[3]Feuil2!$A$2),DATE([3]Feuil2!$A$2,6,1),"") ))),"")</f>
        <v/>
      </c>
      <c r="H71" s="13" t="str">
        <f>IF(AND([3]Feuil1!$K71&lt;&gt;"",[3]Feuil1!$C71&lt;&gt;"",[3]Feuil1!$K71&lt;=[3]Feuil1!$C71,YEAR([3]Feuil1!$K71)&lt;=[3]Feuil2!$A$2,YEAR([3]Feuil1!$C71)&gt;=[3]Feuil2!$A$2),IF(YEAR([3]Feuil1!$K71)&lt;[3]Feuil2!$A$2,DATE([3]Feuil2!$A$2,7,1),IF(YEAR([3]Feuil1!$K71)&gt;[3]Feuil2!$A$2,"",IF(MONTH([3]Feuil1!$K71)=7,[3]Feuil1!$K71,IF(OR(AND(MONTH([3]Feuil1!$K71)&lt;7,MONTH([3]Feuil1!$C71)&gt;=7),YEAR([3]Feuil1!$C71)&gt;[3]Feuil2!$A$2),DATE([3]Feuil2!$A$2,7,1),"") ))),"")</f>
        <v/>
      </c>
      <c r="I71" s="13" t="str">
        <f>IF(AND([3]Feuil1!$K71&lt;&gt;"",[3]Feuil1!$C71&lt;&gt;"",[3]Feuil1!$K71&lt;=[3]Feuil1!$C71,YEAR([3]Feuil1!$K71)&lt;=[3]Feuil2!$A$2,YEAR([3]Feuil1!$C71)&gt;=[3]Feuil2!$A$2),IF(YEAR([3]Feuil1!$K71)&lt;[3]Feuil2!$A$2,DATE([3]Feuil2!$A$2,8,1),IF(YEAR([3]Feuil1!$K71)&gt;[3]Feuil2!$A$2,"",IF(MONTH([3]Feuil1!$K71)=8,[3]Feuil1!$K71,IF(OR(AND(MONTH([3]Feuil1!$K71)&lt;8,MONTH([3]Feuil1!$C71)&gt;=8),YEAR([3]Feuil1!$C71)&gt;[3]Feuil2!$A$2),DATE([3]Feuil2!$A$2,8,1),"") ))),"")</f>
        <v/>
      </c>
      <c r="J71" s="13" t="str">
        <f>IF(AND([3]Feuil1!$K71&lt;&gt;"",[3]Feuil1!$C71&lt;&gt;"",[3]Feuil1!$K71&lt;=[3]Feuil1!$C71,YEAR([3]Feuil1!$K71)&lt;=[3]Feuil2!$A$2,YEAR([3]Feuil1!$C71)&gt;=[3]Feuil2!$A$2),IF(YEAR([3]Feuil1!$K71)&lt;[3]Feuil2!$A$2,DATE([3]Feuil2!$A$2,9,1),IF(YEAR([3]Feuil1!$K71)&gt;[3]Feuil2!$A$2,"",IF(MONTH([3]Feuil1!$K71)=9,[3]Feuil1!$K71,IF(OR(AND(MONTH([3]Feuil1!$K71)&lt;9,MONTH([3]Feuil1!$C71)&gt;=9),YEAR([3]Feuil1!$C71)&gt;[3]Feuil2!$A$2),DATE([3]Feuil2!$A$2,9,1),"") ))),"")</f>
        <v/>
      </c>
      <c r="K71" s="13" t="str">
        <f>IF(AND([3]Feuil1!$K71&lt;&gt;"",[3]Feuil1!$C71&lt;&gt;"",[3]Feuil1!$K71&lt;=[3]Feuil1!$C71,YEAR([3]Feuil1!$K71)&lt;=[3]Feuil2!$A$2,YEAR([3]Feuil1!$C71)&gt;=[3]Feuil2!$A$2),IF(YEAR([3]Feuil1!$K71)&lt;[3]Feuil2!$A$2,DATE([3]Feuil2!$A$2,10,1),IF(YEAR([3]Feuil1!$K71)&gt;[3]Feuil2!$A$2,"",IF(MONTH([3]Feuil1!$K71)=10,[3]Feuil1!$K71,IF(OR(AND(MONTH([3]Feuil1!$K71)&lt;10,MONTH([3]Feuil1!$C71)&gt;=10),YEAR([3]Feuil1!$C71)&gt;[3]Feuil2!$A$2),DATE([3]Feuil2!$A$2,10,1),"") ))),"")</f>
        <v/>
      </c>
      <c r="L71" s="13" t="str">
        <f>IF(AND([3]Feuil1!$K71&lt;&gt;"",[3]Feuil1!$C71&lt;&gt;"",[3]Feuil1!$K71&lt;=[3]Feuil1!$C71,YEAR([3]Feuil1!$K71)&lt;=[3]Feuil2!$A$2,YEAR([3]Feuil1!$C71)&gt;=[3]Feuil2!$A$2),IF(YEAR([3]Feuil1!$K71)&lt;[3]Feuil2!$A$2,DATE([3]Feuil2!$A$2,11,1),IF(YEAR([3]Feuil1!$K71)&gt;[3]Feuil2!$A$2,"",IF(MONTH([3]Feuil1!$K71)=11,[3]Feuil1!$K71,IF(OR(AND(MONTH([3]Feuil1!$K71)&lt;11,MONTH([3]Feuil1!$C71)&gt;=11),YEAR([3]Feuil1!$C71)&gt;[3]Feuil2!$A$2),DATE([3]Feuil2!$A$2,11,1),"") ))),"")</f>
        <v/>
      </c>
      <c r="M71" s="14" t="str">
        <f>IF(AND([3]Feuil1!$K71&lt;&gt;"",[3]Feuil1!$C71&lt;&gt;"",[3]Feuil1!$K71&lt;=[3]Feuil1!$C71,YEAR([3]Feuil1!$K71)&lt;=[3]Feuil2!$A$2,YEAR([3]Feuil1!$C71)&gt;=[3]Feuil2!$A$2),IF(YEAR([3]Feuil1!$K71)&lt;[3]Feuil2!$A$2,DATE([3]Feuil2!$A$2,12,1),IF(YEAR([3]Feuil1!$K71)&gt;[3]Feuil2!$A$2,"",IF(MONTH([3]Feuil1!$K71)=12,[3]Feuil1!$K71,IF(OR(AND(MONTH([3]Feuil1!$K71)&lt;12,MONTH([3]Feuil1!$C71)&gt;=12),YEAR([3]Feuil1!$C71)&gt;[3]Feuil2!$A$2),DATE([3]Feuil2!$A$2,12,1),"") ))),"")</f>
        <v/>
      </c>
      <c r="N71" s="12" t="str">
        <f>IF(AND([3]Feuil1!$K71&lt;&gt;"",[3]Feuil1!$C71&lt;&gt;"",[3]Feuil1!$K71&lt;=[3]Feuil1!$C71,YEAR([3]Feuil1!$K71)&lt;=[3]Feuil2!$A$2,YEAR([3]Feuil1!$C71)&gt;=[3]Feuil2!$A$2),IF(YEAR([3]Feuil1!$C71)&gt;[3]Feuil2!$A$2,DATE([3]Feuil2!$A$2,1,31),IF(YEAR([3]Feuil1!$C71)&lt;[3]Feuil2!$A$2,"",IF(MONTH([3]Feuil1!$C71)=1,[3]Feuil1!$C71,IF(AND(MONTH([3]Feuil1!$C71)&gt;1,MONTH([3]Feuil1!$K71)&lt;=1),DATE([3]Feuil2!$A$2,1,31),"") ))),"")</f>
        <v/>
      </c>
      <c r="O71" s="13" t="str">
        <f>IF(AND([3]Feuil1!$K71&lt;&gt;"",[3]Feuil1!$C71&lt;&gt;"",[3]Feuil1!$K71&lt;=[3]Feuil1!$C71,YEAR([3]Feuil1!$K71)&lt;=[3]Feuil2!$A$2,YEAR([3]Feuil1!$C71)&gt;=[3]Feuil2!$A$2),IF(YEAR([3]Feuil1!$C71)&gt;[3]Feuil2!$A$2,IF((MOD([3]Feuil2!$A$2,4)&lt;&gt;0),DATE([3]Feuil2!$A$2,2,28),DATE([3]Feuil2!$A$2,2,29)),IF(YEAR([3]Feuil1!$C71)&lt;[3]Feuil2!$A$2,"",IF(MONTH([3]Feuil1!$C71)=2,[3]Feuil1!$C71,IF(AND(MONTH([3]Feuil1!$C71)&gt;2,MONTH([3]Feuil1!$K71)&lt;=2),IF((MOD([3]Feuil2!$A$2,4)&lt;&gt;0),DATE([3]Feuil2!$A$2,2,28),DATE([3]Feuil2!$A$2,2,29)),"") ))),"")</f>
        <v/>
      </c>
      <c r="P71" s="13" t="str">
        <f>IF(AND([3]Feuil1!$K71&lt;&gt;"",[3]Feuil1!$C71&lt;&gt;"",[3]Feuil1!$K71&lt;=[3]Feuil1!$C71,YEAR([3]Feuil1!$K71)&lt;=[3]Feuil2!$A$2,YEAR([3]Feuil1!$C71)&gt;=[3]Feuil2!$A$2),IF(YEAR([3]Feuil1!$C71)&gt;[3]Feuil2!$A$2,DATE([3]Feuil2!$A$2,3,31),IF(YEAR([3]Feuil1!$C71)&lt;[3]Feuil2!$A$2,"",IF(MONTH([3]Feuil1!$C71)=3,[3]Feuil1!$C71,IF(AND(MONTH([3]Feuil1!$C71)&gt;3,MONTH([3]Feuil1!$K71)&lt;=3),DATE([3]Feuil2!$A$2,3,31),"") ))),"")</f>
        <v/>
      </c>
      <c r="Q71" s="13" t="str">
        <f>IF(AND([3]Feuil1!$K71&lt;&gt;"",[3]Feuil1!$C71&lt;&gt;"",[3]Feuil1!$K71&lt;=[3]Feuil1!$C71,YEAR([3]Feuil1!$K71)&lt;=[3]Feuil2!$A$2,YEAR([3]Feuil1!$C71)&gt;=[3]Feuil2!$A$2),IF(YEAR([3]Feuil1!$C71)&gt;[3]Feuil2!$A$2,DATE([3]Feuil2!$A$2,4,30),IF(YEAR([3]Feuil1!$C71)&lt;[3]Feuil2!$A$2,"",IF(MONTH([3]Feuil1!$C71)=4,[3]Feuil1!$C71,IF(AND(MONTH([3]Feuil1!$C71)&gt;4,MONTH([3]Feuil1!$K71)&lt;=4),DATE([3]Feuil2!$A$2,4,30),"") ))),"")</f>
        <v/>
      </c>
      <c r="R71" s="13" t="str">
        <f>IF(AND([3]Feuil1!$K71&lt;&gt;"",[3]Feuil1!$C71&lt;&gt;"",[3]Feuil1!$K71&lt;=[3]Feuil1!$C71,YEAR([3]Feuil1!$K71)&lt;=[3]Feuil2!$A$2,YEAR([3]Feuil1!$C71)&gt;=[3]Feuil2!$A$2),IF(YEAR([3]Feuil1!$C71)&gt;[3]Feuil2!$A$2,DATE([3]Feuil2!$A$2,5,31),IF(YEAR([3]Feuil1!$C71)&lt;[3]Feuil2!$A$2,"",IF(MONTH([3]Feuil1!$C71)=5,[3]Feuil1!$C71,IF(AND(MONTH([3]Feuil1!$C71)&gt;5,MONTH([3]Feuil1!$K71)&lt;=5),DATE([3]Feuil2!$A$2,5,31),"") ))),"")</f>
        <v/>
      </c>
      <c r="S71" s="13" t="str">
        <f>IF(AND([3]Feuil1!$K71&lt;&gt;"",[3]Feuil1!$C71&lt;&gt;"",[3]Feuil1!$K71&lt;=[3]Feuil1!$C71,YEAR([3]Feuil1!$K71)&lt;=[3]Feuil2!$A$2,YEAR([3]Feuil1!$C71)&gt;=[3]Feuil2!$A$2),IF(YEAR([3]Feuil1!$C71)&gt;[3]Feuil2!$A$2,DATE([3]Feuil2!$A$2,6,30),IF(YEAR([3]Feuil1!$C71)&lt;[3]Feuil2!$A$2,"",IF(MONTH([3]Feuil1!$C71)=6,[3]Feuil1!$C71,IF(AND(MONTH([3]Feuil1!$C71)&gt;6,MONTH([3]Feuil1!$K71)&lt;=6),DATE([3]Feuil2!$A$2,6,30),"") ))),"")</f>
        <v/>
      </c>
      <c r="T71" s="13" t="str">
        <f>IF(AND([3]Feuil1!$K71&lt;&gt;"",[3]Feuil1!$C71&lt;&gt;"",[3]Feuil1!$K71&lt;=[3]Feuil1!$C71,YEAR([3]Feuil1!$K71)&lt;=[3]Feuil2!$A$2,YEAR([3]Feuil1!$C71)&gt;=[3]Feuil2!$A$2),IF(YEAR([3]Feuil1!$C71)&gt;[3]Feuil2!$A$2,DATE([3]Feuil2!$A$2,7,31),IF(YEAR([3]Feuil1!$C71)&lt;[3]Feuil2!$A$2,"",IF(MONTH([3]Feuil1!$C71)=7,[3]Feuil1!$C71,IF(AND(MONTH([3]Feuil1!$C71)&gt;7,MONTH([3]Feuil1!$K71)&lt;=7),DATE([3]Feuil2!$A$2,7,31),"") ))),"")</f>
        <v/>
      </c>
      <c r="U71" s="13" t="str">
        <f>IF(AND([3]Feuil1!$K71&lt;&gt;"",[3]Feuil1!$C71&lt;&gt;"",[3]Feuil1!$K71&lt;=[3]Feuil1!$C71,YEAR([3]Feuil1!$K71)&lt;=[3]Feuil2!$A$2,YEAR([3]Feuil1!$C71)&gt;=[3]Feuil2!$A$2),IF(YEAR([3]Feuil1!$C71)&gt;[3]Feuil2!$A$2,DATE([3]Feuil2!$A$2,8,31),IF(YEAR([3]Feuil1!$C71)&lt;[3]Feuil2!$A$2,"",IF(MONTH([3]Feuil1!$C71)=8,[3]Feuil1!$C71,IF(AND(MONTH([3]Feuil1!$C71)&gt;8,MONTH([3]Feuil1!$K71)&lt;=8),DATE([3]Feuil2!$A$2,8,31),"") ))),"")</f>
        <v/>
      </c>
      <c r="V71" s="13" t="str">
        <f>IF(AND([3]Feuil1!$K71&lt;&gt;"",[3]Feuil1!$C71&lt;&gt;"",[3]Feuil1!$K71&lt;=[3]Feuil1!$C71,YEAR([3]Feuil1!$K71)&lt;=[3]Feuil2!$A$2,YEAR([3]Feuil1!$C71)&gt;=[3]Feuil2!$A$2),IF(YEAR([3]Feuil1!$C71)&gt;[3]Feuil2!$A$2,DATE([3]Feuil2!$A$2,9,30),IF(YEAR([3]Feuil1!$C71)&lt;[3]Feuil2!$A$2,"",IF(MONTH([3]Feuil1!$C71)=9,[3]Feuil1!$C71,IF(AND(MONTH([3]Feuil1!$C71)&gt;9,MONTH([3]Feuil1!$K71)&lt;=9),DATE([3]Feuil2!$A$2,9,30),"") ))),"")</f>
        <v/>
      </c>
      <c r="W71" s="13" t="str">
        <f>IF(AND([3]Feuil1!$K71&lt;&gt;"",[3]Feuil1!$C71&lt;&gt;"",[3]Feuil1!$K71&lt;=[3]Feuil1!$C71,YEAR([3]Feuil1!$K71)&lt;=[3]Feuil2!$A$2,YEAR([3]Feuil1!$C71)&gt;=[3]Feuil2!$A$2),IF(YEAR([3]Feuil1!$C71)&gt;[3]Feuil2!$A$2,DATE([3]Feuil2!$A$2,10,31),IF(YEAR([3]Feuil1!$C71)&lt;[3]Feuil2!$A$2,"",IF(MONTH([3]Feuil1!$C71)=10,[3]Feuil1!$C71,IF(AND(MONTH([3]Feuil1!$C71)&gt;10,MONTH([3]Feuil1!$K71)&lt;=10),DATE([3]Feuil2!$A$2,10,31),"") ))),"")</f>
        <v/>
      </c>
      <c r="X71" s="13" t="str">
        <f>IF(AND([3]Feuil1!$K71&lt;&gt;"",[3]Feuil1!$C71&lt;&gt;"",[3]Feuil1!$K71&lt;=[3]Feuil1!$C71,YEAR([3]Feuil1!$K71)&lt;=[3]Feuil2!$A$2,YEAR([3]Feuil1!$C71)&gt;=[3]Feuil2!$A$2),IF(YEAR([3]Feuil1!$C71)&gt;[3]Feuil2!$A$2,DATE([3]Feuil2!$A$2,11,30),IF(YEAR([3]Feuil1!$C71)&lt;[3]Feuil2!$A$2,"",IF(MONTH([3]Feuil1!$C71)=11,[3]Feuil1!$C71,IF(AND(MONTH([3]Feuil1!$C71)&gt;11,MONTH([3]Feuil1!$K71)&lt;=11),DATE([3]Feuil2!$A$2,11,30),"") ))),"")</f>
        <v/>
      </c>
      <c r="Y71" s="14" t="str">
        <f>IF(AND([3]Feuil1!$K71&lt;&gt;"",[3]Feuil1!$C71&lt;&gt;"",[3]Feuil1!$K71&lt;=[3]Feuil1!$C71,YEAR([3]Feuil1!$K71)&lt;=[3]Feuil2!$A$2,YEAR([3]Feuil1!$C71)&gt;=[3]Feuil2!$A$2),IF(YEAR([3]Feuil1!$C71)&gt;[3]Feuil2!$A$2,DATE([3]Feuil2!$A$2,12,31),IF(YEAR([3]Feuil1!$C71)&lt;[3]Feuil2!$A$2,"",IF(MONTH([3]Feuil1!$C71)=12,[3]Feuil1!$C71,IF(AND(MONTH([3]Feuil1!$C71)&gt;12,MONTH([3]Feuil1!$K71)&lt;=12),DATE([3]Feuil2!$A$2,12,31),"") ))),"")</f>
        <v/>
      </c>
    </row>
    <row r="72" spans="1:25" ht="15" x14ac:dyDescent="0.2">
      <c r="A72" s="11">
        <f>[3]Feuil1!E72</f>
        <v>0</v>
      </c>
      <c r="B72" s="12" t="str">
        <f>IF(AND([3]Feuil1!$K72&lt;&gt;"",[3]Feuil1!$C72&lt;&gt;"",[3]Feuil1!$K72&lt;=[3]Feuil1!$C72,YEAR([3]Feuil1!$K72)&lt;=[3]Feuil2!$A$2,YEAR([3]Feuil1!$C72)&gt;=[3]Feuil2!$A$2),IF(YEAR([3]Feuil1!$K72)&lt;[3]Feuil2!$A$2,DATE([3]Feuil2!$A$2,1,1),IF(YEAR([3]Feuil1!$K72)&gt;[3]Feuil2!$A$2,"",IF(MONTH([3]Feuil1!$K72)=1,[3]Feuil1!$K72,IF(OR(AND(
      MONTH([3]Feuil1!$K72)&lt;1,
      MONTH([3]Feuil1!$C72)&gt;=1
     ),YEAR([3]Feuil1!$C72)&gt;[3]Feuil2!$A$2),DATE([3]Feuil2!$A$2,1,1),"") ))),"")</f>
        <v/>
      </c>
      <c r="C72" s="13" t="str">
        <f>IF(AND([3]Feuil1!$K72&lt;&gt;"",[3]Feuil1!$C72&lt;&gt;"",[3]Feuil1!$K72&lt;=[3]Feuil1!$C72,YEAR([3]Feuil1!$K72)&lt;=[3]Feuil2!$A$2,YEAR([3]Feuil1!$C72)&gt;=[3]Feuil2!$A$2),IF(YEAR([3]Feuil1!$K72)&lt;[3]Feuil2!$A$2,DATE([3]Feuil2!$A$2,2,1),IF(YEAR([3]Feuil1!$K72)&gt;[3]Feuil2!$A$2,"",IF(MONTH([3]Feuil1!$K72)=2,[3]Feuil1!$K72,IF(OR(AND(MONTH([3]Feuil1!$K72)&lt;2,MONTH([3]Feuil1!$C72)&gt;=2),YEAR([3]Feuil1!$C72)&gt;[3]Feuil2!$A$2),DATE([3]Feuil2!$A$2,2,1),"") ))),"")</f>
        <v/>
      </c>
      <c r="D72" s="13" t="str">
        <f>IF(AND([3]Feuil1!$K72&lt;&gt;"",[3]Feuil1!$C72&lt;&gt;"",[3]Feuil1!$K72&lt;=[3]Feuil1!$C72,YEAR([3]Feuil1!$K72)&lt;=[3]Feuil2!$A$2,YEAR([3]Feuil1!$C72)&gt;=[3]Feuil2!$A$2),IF(YEAR([3]Feuil1!$K72)&lt;[3]Feuil2!$A$2,DATE([3]Feuil2!$A$2,3,1),IF(YEAR([3]Feuil1!$K72)&gt;[3]Feuil2!$A$2,"",IF(MONTH([3]Feuil1!$K72)=3,[3]Feuil1!$K72,IF(OR(AND(MONTH([3]Feuil1!$K72)&lt;3,MONTH([3]Feuil1!$C72)&gt;=3),YEAR([3]Feuil1!$C72)&gt;[3]Feuil2!$A$2),DATE([3]Feuil2!$A$2,3,1),"") ))),"")</f>
        <v/>
      </c>
      <c r="E72" s="13" t="str">
        <f>IF(AND([3]Feuil1!$K72&lt;&gt;"",[3]Feuil1!$C72&lt;&gt;"",[3]Feuil1!$K72&lt;=[3]Feuil1!$C72,YEAR([3]Feuil1!$K72)&lt;=[3]Feuil2!$A$2,YEAR([3]Feuil1!$C72)&gt;=[3]Feuil2!$A$2),IF(YEAR([3]Feuil1!$K72)&lt;[3]Feuil2!$A$2,DATE([3]Feuil2!$A$2,4,1),IF(YEAR([3]Feuil1!$K72)&gt;[3]Feuil2!$A$2,"",IF(MONTH([3]Feuil1!$K72)=4,[3]Feuil1!$K72,IF(OR(AND(MONTH([3]Feuil1!$K72)&lt;4,MONTH([3]Feuil1!$C72)&gt;=4),YEAR([3]Feuil1!$C72)&gt;[3]Feuil2!$A$2),DATE([3]Feuil2!$A$2,4,1),"") ))),"")</f>
        <v/>
      </c>
      <c r="F72" s="13" t="str">
        <f>IF(AND([3]Feuil1!$K72&lt;&gt;"",[3]Feuil1!$C72&lt;&gt;"",[3]Feuil1!$K72&lt;=[3]Feuil1!$C72,YEAR([3]Feuil1!$K72)&lt;=[3]Feuil2!$A$2,YEAR([3]Feuil1!$C72)&gt;=[3]Feuil2!$A$2),IF(YEAR([3]Feuil1!$K72)&lt;[3]Feuil2!$A$2,DATE([3]Feuil2!$A$2,5,1),IF(YEAR([3]Feuil1!$K72)&gt;[3]Feuil2!$A$2,"",IF(MONTH([3]Feuil1!$K72)=5,[3]Feuil1!$K72,IF(OR(AND(MONTH([3]Feuil1!$K72)&lt;5,MONTH([3]Feuil1!$C72)&gt;=5),YEAR([3]Feuil1!$C72)&gt;[3]Feuil2!$A$2),DATE([3]Feuil2!$A$2,5,1),"") ))),"")</f>
        <v/>
      </c>
      <c r="G72" s="13" t="str">
        <f>IF(AND([3]Feuil1!$K72&lt;&gt;"",[3]Feuil1!$C72&lt;&gt;"",[3]Feuil1!$K72&lt;=[3]Feuil1!$C72,YEAR([3]Feuil1!$K72)&lt;=[3]Feuil2!$A$2,YEAR([3]Feuil1!$C72)&gt;=[3]Feuil2!$A$2),IF(YEAR([3]Feuil1!$K72)&lt;[3]Feuil2!$A$2,DATE([3]Feuil2!$A$2,6,1),IF(YEAR([3]Feuil1!$K72)&gt;[3]Feuil2!$A$2,"",IF(MONTH([3]Feuil1!$K72)=6,[3]Feuil1!$K72,IF(OR(AND(MONTH([3]Feuil1!$K72)&lt;6,MONTH([3]Feuil1!$C72)&gt;=6),YEAR([3]Feuil1!$C72)&gt;[3]Feuil2!$A$2),DATE([3]Feuil2!$A$2,6,1),"") ))),"")</f>
        <v/>
      </c>
      <c r="H72" s="13" t="str">
        <f>IF(AND([3]Feuil1!$K72&lt;&gt;"",[3]Feuil1!$C72&lt;&gt;"",[3]Feuil1!$K72&lt;=[3]Feuil1!$C72,YEAR([3]Feuil1!$K72)&lt;=[3]Feuil2!$A$2,YEAR([3]Feuil1!$C72)&gt;=[3]Feuil2!$A$2),IF(YEAR([3]Feuil1!$K72)&lt;[3]Feuil2!$A$2,DATE([3]Feuil2!$A$2,7,1),IF(YEAR([3]Feuil1!$K72)&gt;[3]Feuil2!$A$2,"",IF(MONTH([3]Feuil1!$K72)=7,[3]Feuil1!$K72,IF(OR(AND(MONTH([3]Feuil1!$K72)&lt;7,MONTH([3]Feuil1!$C72)&gt;=7),YEAR([3]Feuil1!$C72)&gt;[3]Feuil2!$A$2),DATE([3]Feuil2!$A$2,7,1),"") ))),"")</f>
        <v/>
      </c>
      <c r="I72" s="13" t="str">
        <f>IF(AND([3]Feuil1!$K72&lt;&gt;"",[3]Feuil1!$C72&lt;&gt;"",[3]Feuil1!$K72&lt;=[3]Feuil1!$C72,YEAR([3]Feuil1!$K72)&lt;=[3]Feuil2!$A$2,YEAR([3]Feuil1!$C72)&gt;=[3]Feuil2!$A$2),IF(YEAR([3]Feuil1!$K72)&lt;[3]Feuil2!$A$2,DATE([3]Feuil2!$A$2,8,1),IF(YEAR([3]Feuil1!$K72)&gt;[3]Feuil2!$A$2,"",IF(MONTH([3]Feuil1!$K72)=8,[3]Feuil1!$K72,IF(OR(AND(MONTH([3]Feuil1!$K72)&lt;8,MONTH([3]Feuil1!$C72)&gt;=8),YEAR([3]Feuil1!$C72)&gt;[3]Feuil2!$A$2),DATE([3]Feuil2!$A$2,8,1),"") ))),"")</f>
        <v/>
      </c>
      <c r="J72" s="13" t="str">
        <f>IF(AND([3]Feuil1!$K72&lt;&gt;"",[3]Feuil1!$C72&lt;&gt;"",[3]Feuil1!$K72&lt;=[3]Feuil1!$C72,YEAR([3]Feuil1!$K72)&lt;=[3]Feuil2!$A$2,YEAR([3]Feuil1!$C72)&gt;=[3]Feuil2!$A$2),IF(YEAR([3]Feuil1!$K72)&lt;[3]Feuil2!$A$2,DATE([3]Feuil2!$A$2,9,1),IF(YEAR([3]Feuil1!$K72)&gt;[3]Feuil2!$A$2,"",IF(MONTH([3]Feuil1!$K72)=9,[3]Feuil1!$K72,IF(OR(AND(MONTH([3]Feuil1!$K72)&lt;9,MONTH([3]Feuil1!$C72)&gt;=9),YEAR([3]Feuil1!$C72)&gt;[3]Feuil2!$A$2),DATE([3]Feuil2!$A$2,9,1),"") ))),"")</f>
        <v/>
      </c>
      <c r="K72" s="13" t="str">
        <f>IF(AND([3]Feuil1!$K72&lt;&gt;"",[3]Feuil1!$C72&lt;&gt;"",[3]Feuil1!$K72&lt;=[3]Feuil1!$C72,YEAR([3]Feuil1!$K72)&lt;=[3]Feuil2!$A$2,YEAR([3]Feuil1!$C72)&gt;=[3]Feuil2!$A$2),IF(YEAR([3]Feuil1!$K72)&lt;[3]Feuil2!$A$2,DATE([3]Feuil2!$A$2,10,1),IF(YEAR([3]Feuil1!$K72)&gt;[3]Feuil2!$A$2,"",IF(MONTH([3]Feuil1!$K72)=10,[3]Feuil1!$K72,IF(OR(AND(MONTH([3]Feuil1!$K72)&lt;10,MONTH([3]Feuil1!$C72)&gt;=10),YEAR([3]Feuil1!$C72)&gt;[3]Feuil2!$A$2),DATE([3]Feuil2!$A$2,10,1),"") ))),"")</f>
        <v/>
      </c>
      <c r="L72" s="13" t="str">
        <f>IF(AND([3]Feuil1!$K72&lt;&gt;"",[3]Feuil1!$C72&lt;&gt;"",[3]Feuil1!$K72&lt;=[3]Feuil1!$C72,YEAR([3]Feuil1!$K72)&lt;=[3]Feuil2!$A$2,YEAR([3]Feuil1!$C72)&gt;=[3]Feuil2!$A$2),IF(YEAR([3]Feuil1!$K72)&lt;[3]Feuil2!$A$2,DATE([3]Feuil2!$A$2,11,1),IF(YEAR([3]Feuil1!$K72)&gt;[3]Feuil2!$A$2,"",IF(MONTH([3]Feuil1!$K72)=11,[3]Feuil1!$K72,IF(OR(AND(MONTH([3]Feuil1!$K72)&lt;11,MONTH([3]Feuil1!$C72)&gt;=11),YEAR([3]Feuil1!$C72)&gt;[3]Feuil2!$A$2),DATE([3]Feuil2!$A$2,11,1),"") ))),"")</f>
        <v/>
      </c>
      <c r="M72" s="14" t="str">
        <f>IF(AND([3]Feuil1!$K72&lt;&gt;"",[3]Feuil1!$C72&lt;&gt;"",[3]Feuil1!$K72&lt;=[3]Feuil1!$C72,YEAR([3]Feuil1!$K72)&lt;=[3]Feuil2!$A$2,YEAR([3]Feuil1!$C72)&gt;=[3]Feuil2!$A$2),IF(YEAR([3]Feuil1!$K72)&lt;[3]Feuil2!$A$2,DATE([3]Feuil2!$A$2,12,1),IF(YEAR([3]Feuil1!$K72)&gt;[3]Feuil2!$A$2,"",IF(MONTH([3]Feuil1!$K72)=12,[3]Feuil1!$K72,IF(OR(AND(MONTH([3]Feuil1!$K72)&lt;12,MONTH([3]Feuil1!$C72)&gt;=12),YEAR([3]Feuil1!$C72)&gt;[3]Feuil2!$A$2),DATE([3]Feuil2!$A$2,12,1),"") ))),"")</f>
        <v/>
      </c>
      <c r="N72" s="12" t="str">
        <f>IF(AND([3]Feuil1!$K72&lt;&gt;"",[3]Feuil1!$C72&lt;&gt;"",[3]Feuil1!$K72&lt;=[3]Feuil1!$C72,YEAR([3]Feuil1!$K72)&lt;=[3]Feuil2!$A$2,YEAR([3]Feuil1!$C72)&gt;=[3]Feuil2!$A$2),IF(YEAR([3]Feuil1!$C72)&gt;[3]Feuil2!$A$2,DATE([3]Feuil2!$A$2,1,31),IF(YEAR([3]Feuil1!$C72)&lt;[3]Feuil2!$A$2,"",IF(MONTH([3]Feuil1!$C72)=1,[3]Feuil1!$C72,IF(AND(MONTH([3]Feuil1!$C72)&gt;1,MONTH([3]Feuil1!$K72)&lt;=1),DATE([3]Feuil2!$A$2,1,31),"") ))),"")</f>
        <v/>
      </c>
      <c r="O72" s="13" t="str">
        <f>IF(AND([3]Feuil1!$K72&lt;&gt;"",[3]Feuil1!$C72&lt;&gt;"",[3]Feuil1!$K72&lt;=[3]Feuil1!$C72,YEAR([3]Feuil1!$K72)&lt;=[3]Feuil2!$A$2,YEAR([3]Feuil1!$C72)&gt;=[3]Feuil2!$A$2),IF(YEAR([3]Feuil1!$C72)&gt;[3]Feuil2!$A$2,IF((MOD([3]Feuil2!$A$2,4)&lt;&gt;0),DATE([3]Feuil2!$A$2,2,28),DATE([3]Feuil2!$A$2,2,29)),IF(YEAR([3]Feuil1!$C72)&lt;[3]Feuil2!$A$2,"",IF(MONTH([3]Feuil1!$C72)=2,[3]Feuil1!$C72,IF(AND(MONTH([3]Feuil1!$C72)&gt;2,MONTH([3]Feuil1!$K72)&lt;=2),IF((MOD([3]Feuil2!$A$2,4)&lt;&gt;0),DATE([3]Feuil2!$A$2,2,28),DATE([3]Feuil2!$A$2,2,29)),"") ))),"")</f>
        <v/>
      </c>
      <c r="P72" s="13" t="str">
        <f>IF(AND([3]Feuil1!$K72&lt;&gt;"",[3]Feuil1!$C72&lt;&gt;"",[3]Feuil1!$K72&lt;=[3]Feuil1!$C72,YEAR([3]Feuil1!$K72)&lt;=[3]Feuil2!$A$2,YEAR([3]Feuil1!$C72)&gt;=[3]Feuil2!$A$2),IF(YEAR([3]Feuil1!$C72)&gt;[3]Feuil2!$A$2,DATE([3]Feuil2!$A$2,3,31),IF(YEAR([3]Feuil1!$C72)&lt;[3]Feuil2!$A$2,"",IF(MONTH([3]Feuil1!$C72)=3,[3]Feuil1!$C72,IF(AND(MONTH([3]Feuil1!$C72)&gt;3,MONTH([3]Feuil1!$K72)&lt;=3),DATE([3]Feuil2!$A$2,3,31),"") ))),"")</f>
        <v/>
      </c>
      <c r="Q72" s="13" t="str">
        <f>IF(AND([3]Feuil1!$K72&lt;&gt;"",[3]Feuil1!$C72&lt;&gt;"",[3]Feuil1!$K72&lt;=[3]Feuil1!$C72,YEAR([3]Feuil1!$K72)&lt;=[3]Feuil2!$A$2,YEAR([3]Feuil1!$C72)&gt;=[3]Feuil2!$A$2),IF(YEAR([3]Feuil1!$C72)&gt;[3]Feuil2!$A$2,DATE([3]Feuil2!$A$2,4,30),IF(YEAR([3]Feuil1!$C72)&lt;[3]Feuil2!$A$2,"",IF(MONTH([3]Feuil1!$C72)=4,[3]Feuil1!$C72,IF(AND(MONTH([3]Feuil1!$C72)&gt;4,MONTH([3]Feuil1!$K72)&lt;=4),DATE([3]Feuil2!$A$2,4,30),"") ))),"")</f>
        <v/>
      </c>
      <c r="R72" s="13" t="str">
        <f>IF(AND([3]Feuil1!$K72&lt;&gt;"",[3]Feuil1!$C72&lt;&gt;"",[3]Feuil1!$K72&lt;=[3]Feuil1!$C72,YEAR([3]Feuil1!$K72)&lt;=[3]Feuil2!$A$2,YEAR([3]Feuil1!$C72)&gt;=[3]Feuil2!$A$2),IF(YEAR([3]Feuil1!$C72)&gt;[3]Feuil2!$A$2,DATE([3]Feuil2!$A$2,5,31),IF(YEAR([3]Feuil1!$C72)&lt;[3]Feuil2!$A$2,"",IF(MONTH([3]Feuil1!$C72)=5,[3]Feuil1!$C72,IF(AND(MONTH([3]Feuil1!$C72)&gt;5,MONTH([3]Feuil1!$K72)&lt;=5),DATE([3]Feuil2!$A$2,5,31),"") ))),"")</f>
        <v/>
      </c>
      <c r="S72" s="13" t="str">
        <f>IF(AND([3]Feuil1!$K72&lt;&gt;"",[3]Feuil1!$C72&lt;&gt;"",[3]Feuil1!$K72&lt;=[3]Feuil1!$C72,YEAR([3]Feuil1!$K72)&lt;=[3]Feuil2!$A$2,YEAR([3]Feuil1!$C72)&gt;=[3]Feuil2!$A$2),IF(YEAR([3]Feuil1!$C72)&gt;[3]Feuil2!$A$2,DATE([3]Feuil2!$A$2,6,30),IF(YEAR([3]Feuil1!$C72)&lt;[3]Feuil2!$A$2,"",IF(MONTH([3]Feuil1!$C72)=6,[3]Feuil1!$C72,IF(AND(MONTH([3]Feuil1!$C72)&gt;6,MONTH([3]Feuil1!$K72)&lt;=6),DATE([3]Feuil2!$A$2,6,30),"") ))),"")</f>
        <v/>
      </c>
      <c r="T72" s="13" t="str">
        <f>IF(AND([3]Feuil1!$K72&lt;&gt;"",[3]Feuil1!$C72&lt;&gt;"",[3]Feuil1!$K72&lt;=[3]Feuil1!$C72,YEAR([3]Feuil1!$K72)&lt;=[3]Feuil2!$A$2,YEAR([3]Feuil1!$C72)&gt;=[3]Feuil2!$A$2),IF(YEAR([3]Feuil1!$C72)&gt;[3]Feuil2!$A$2,DATE([3]Feuil2!$A$2,7,31),IF(YEAR([3]Feuil1!$C72)&lt;[3]Feuil2!$A$2,"",IF(MONTH([3]Feuil1!$C72)=7,[3]Feuil1!$C72,IF(AND(MONTH([3]Feuil1!$C72)&gt;7,MONTH([3]Feuil1!$K72)&lt;=7),DATE([3]Feuil2!$A$2,7,31),"") ))),"")</f>
        <v/>
      </c>
      <c r="U72" s="13" t="str">
        <f>IF(AND([3]Feuil1!$K72&lt;&gt;"",[3]Feuil1!$C72&lt;&gt;"",[3]Feuil1!$K72&lt;=[3]Feuil1!$C72,YEAR([3]Feuil1!$K72)&lt;=[3]Feuil2!$A$2,YEAR([3]Feuil1!$C72)&gt;=[3]Feuil2!$A$2),IF(YEAR([3]Feuil1!$C72)&gt;[3]Feuil2!$A$2,DATE([3]Feuil2!$A$2,8,31),IF(YEAR([3]Feuil1!$C72)&lt;[3]Feuil2!$A$2,"",IF(MONTH([3]Feuil1!$C72)=8,[3]Feuil1!$C72,IF(AND(MONTH([3]Feuil1!$C72)&gt;8,MONTH([3]Feuil1!$K72)&lt;=8),DATE([3]Feuil2!$A$2,8,31),"") ))),"")</f>
        <v/>
      </c>
      <c r="V72" s="13" t="str">
        <f>IF(AND([3]Feuil1!$K72&lt;&gt;"",[3]Feuil1!$C72&lt;&gt;"",[3]Feuil1!$K72&lt;=[3]Feuil1!$C72,YEAR([3]Feuil1!$K72)&lt;=[3]Feuil2!$A$2,YEAR([3]Feuil1!$C72)&gt;=[3]Feuil2!$A$2),IF(YEAR([3]Feuil1!$C72)&gt;[3]Feuil2!$A$2,DATE([3]Feuil2!$A$2,9,30),IF(YEAR([3]Feuil1!$C72)&lt;[3]Feuil2!$A$2,"",IF(MONTH([3]Feuil1!$C72)=9,[3]Feuil1!$C72,IF(AND(MONTH([3]Feuil1!$C72)&gt;9,MONTH([3]Feuil1!$K72)&lt;=9),DATE([3]Feuil2!$A$2,9,30),"") ))),"")</f>
        <v/>
      </c>
      <c r="W72" s="13" t="str">
        <f>IF(AND([3]Feuil1!$K72&lt;&gt;"",[3]Feuil1!$C72&lt;&gt;"",[3]Feuil1!$K72&lt;=[3]Feuil1!$C72,YEAR([3]Feuil1!$K72)&lt;=[3]Feuil2!$A$2,YEAR([3]Feuil1!$C72)&gt;=[3]Feuil2!$A$2),IF(YEAR([3]Feuil1!$C72)&gt;[3]Feuil2!$A$2,DATE([3]Feuil2!$A$2,10,31),IF(YEAR([3]Feuil1!$C72)&lt;[3]Feuil2!$A$2,"",IF(MONTH([3]Feuil1!$C72)=10,[3]Feuil1!$C72,IF(AND(MONTH([3]Feuil1!$C72)&gt;10,MONTH([3]Feuil1!$K72)&lt;=10),DATE([3]Feuil2!$A$2,10,31),"") ))),"")</f>
        <v/>
      </c>
      <c r="X72" s="13" t="str">
        <f>IF(AND([3]Feuil1!$K72&lt;&gt;"",[3]Feuil1!$C72&lt;&gt;"",[3]Feuil1!$K72&lt;=[3]Feuil1!$C72,YEAR([3]Feuil1!$K72)&lt;=[3]Feuil2!$A$2,YEAR([3]Feuil1!$C72)&gt;=[3]Feuil2!$A$2),IF(YEAR([3]Feuil1!$C72)&gt;[3]Feuil2!$A$2,DATE([3]Feuil2!$A$2,11,30),IF(YEAR([3]Feuil1!$C72)&lt;[3]Feuil2!$A$2,"",IF(MONTH([3]Feuil1!$C72)=11,[3]Feuil1!$C72,IF(AND(MONTH([3]Feuil1!$C72)&gt;11,MONTH([3]Feuil1!$K72)&lt;=11),DATE([3]Feuil2!$A$2,11,30),"") ))),"")</f>
        <v/>
      </c>
      <c r="Y72" s="14" t="str">
        <f>IF(AND([3]Feuil1!$K72&lt;&gt;"",[3]Feuil1!$C72&lt;&gt;"",[3]Feuil1!$K72&lt;=[3]Feuil1!$C72,YEAR([3]Feuil1!$K72)&lt;=[3]Feuil2!$A$2,YEAR([3]Feuil1!$C72)&gt;=[3]Feuil2!$A$2),IF(YEAR([3]Feuil1!$C72)&gt;[3]Feuil2!$A$2,DATE([3]Feuil2!$A$2,12,31),IF(YEAR([3]Feuil1!$C72)&lt;[3]Feuil2!$A$2,"",IF(MONTH([3]Feuil1!$C72)=12,[3]Feuil1!$C72,IF(AND(MONTH([3]Feuil1!$C72)&gt;12,MONTH([3]Feuil1!$K72)&lt;=12),DATE([3]Feuil2!$A$2,12,31),"") ))),"")</f>
        <v/>
      </c>
    </row>
    <row r="73" spans="1:25" ht="15" x14ac:dyDescent="0.2">
      <c r="A73" s="11">
        <f>[3]Feuil1!E73</f>
        <v>0</v>
      </c>
      <c r="B73" s="12" t="str">
        <f>IF(AND([3]Feuil1!$K73&lt;&gt;"",[3]Feuil1!$C73&lt;&gt;"",[3]Feuil1!$K73&lt;=[3]Feuil1!$C73,YEAR([3]Feuil1!$K73)&lt;=[3]Feuil2!$A$2,YEAR([3]Feuil1!$C73)&gt;=[3]Feuil2!$A$2),IF(YEAR([3]Feuil1!$K73)&lt;[3]Feuil2!$A$2,DATE([3]Feuil2!$A$2,1,1),IF(YEAR([3]Feuil1!$K73)&gt;[3]Feuil2!$A$2,"",IF(MONTH([3]Feuil1!$K73)=1,[3]Feuil1!$K73,IF(OR(AND(
      MONTH([3]Feuil1!$K73)&lt;1,
      MONTH([3]Feuil1!$C73)&gt;=1
     ),YEAR([3]Feuil1!$C73)&gt;[3]Feuil2!$A$2),DATE([3]Feuil2!$A$2,1,1),"") ))),"")</f>
        <v/>
      </c>
      <c r="C73" s="13" t="str">
        <f>IF(AND([3]Feuil1!$K73&lt;&gt;"",[3]Feuil1!$C73&lt;&gt;"",[3]Feuil1!$K73&lt;=[3]Feuil1!$C73,YEAR([3]Feuil1!$K73)&lt;=[3]Feuil2!$A$2,YEAR([3]Feuil1!$C73)&gt;=[3]Feuil2!$A$2),IF(YEAR([3]Feuil1!$K73)&lt;[3]Feuil2!$A$2,DATE([3]Feuil2!$A$2,2,1),IF(YEAR([3]Feuil1!$K73)&gt;[3]Feuil2!$A$2,"",IF(MONTH([3]Feuil1!$K73)=2,[3]Feuil1!$K73,IF(OR(AND(MONTH([3]Feuil1!$K73)&lt;2,MONTH([3]Feuil1!$C73)&gt;=2),YEAR([3]Feuil1!$C73)&gt;[3]Feuil2!$A$2),DATE([3]Feuil2!$A$2,2,1),"") ))),"")</f>
        <v/>
      </c>
      <c r="D73" s="13" t="str">
        <f>IF(AND([3]Feuil1!$K73&lt;&gt;"",[3]Feuil1!$C73&lt;&gt;"",[3]Feuil1!$K73&lt;=[3]Feuil1!$C73,YEAR([3]Feuil1!$K73)&lt;=[3]Feuil2!$A$2,YEAR([3]Feuil1!$C73)&gt;=[3]Feuil2!$A$2),IF(YEAR([3]Feuil1!$K73)&lt;[3]Feuil2!$A$2,DATE([3]Feuil2!$A$2,3,1),IF(YEAR([3]Feuil1!$K73)&gt;[3]Feuil2!$A$2,"",IF(MONTH([3]Feuil1!$K73)=3,[3]Feuil1!$K73,IF(OR(AND(MONTH([3]Feuil1!$K73)&lt;3,MONTH([3]Feuil1!$C73)&gt;=3),YEAR([3]Feuil1!$C73)&gt;[3]Feuil2!$A$2),DATE([3]Feuil2!$A$2,3,1),"") ))),"")</f>
        <v/>
      </c>
      <c r="E73" s="13" t="str">
        <f>IF(AND([3]Feuil1!$K73&lt;&gt;"",[3]Feuil1!$C73&lt;&gt;"",[3]Feuil1!$K73&lt;=[3]Feuil1!$C73,YEAR([3]Feuil1!$K73)&lt;=[3]Feuil2!$A$2,YEAR([3]Feuil1!$C73)&gt;=[3]Feuil2!$A$2),IF(YEAR([3]Feuil1!$K73)&lt;[3]Feuil2!$A$2,DATE([3]Feuil2!$A$2,4,1),IF(YEAR([3]Feuil1!$K73)&gt;[3]Feuil2!$A$2,"",IF(MONTH([3]Feuil1!$K73)=4,[3]Feuil1!$K73,IF(OR(AND(MONTH([3]Feuil1!$K73)&lt;4,MONTH([3]Feuil1!$C73)&gt;=4),YEAR([3]Feuil1!$C73)&gt;[3]Feuil2!$A$2),DATE([3]Feuil2!$A$2,4,1),"") ))),"")</f>
        <v/>
      </c>
      <c r="F73" s="13" t="str">
        <f>IF(AND([3]Feuil1!$K73&lt;&gt;"",[3]Feuil1!$C73&lt;&gt;"",[3]Feuil1!$K73&lt;=[3]Feuil1!$C73,YEAR([3]Feuil1!$K73)&lt;=[3]Feuil2!$A$2,YEAR([3]Feuil1!$C73)&gt;=[3]Feuil2!$A$2),IF(YEAR([3]Feuil1!$K73)&lt;[3]Feuil2!$A$2,DATE([3]Feuil2!$A$2,5,1),IF(YEAR([3]Feuil1!$K73)&gt;[3]Feuil2!$A$2,"",IF(MONTH([3]Feuil1!$K73)=5,[3]Feuil1!$K73,IF(OR(AND(MONTH([3]Feuil1!$K73)&lt;5,MONTH([3]Feuil1!$C73)&gt;=5),YEAR([3]Feuil1!$C73)&gt;[3]Feuil2!$A$2),DATE([3]Feuil2!$A$2,5,1),"") ))),"")</f>
        <v/>
      </c>
      <c r="G73" s="13" t="str">
        <f>IF(AND([3]Feuil1!$K73&lt;&gt;"",[3]Feuil1!$C73&lt;&gt;"",[3]Feuil1!$K73&lt;=[3]Feuil1!$C73,YEAR([3]Feuil1!$K73)&lt;=[3]Feuil2!$A$2,YEAR([3]Feuil1!$C73)&gt;=[3]Feuil2!$A$2),IF(YEAR([3]Feuil1!$K73)&lt;[3]Feuil2!$A$2,DATE([3]Feuil2!$A$2,6,1),IF(YEAR([3]Feuil1!$K73)&gt;[3]Feuil2!$A$2,"",IF(MONTH([3]Feuil1!$K73)=6,[3]Feuil1!$K73,IF(OR(AND(MONTH([3]Feuil1!$K73)&lt;6,MONTH([3]Feuil1!$C73)&gt;=6),YEAR([3]Feuil1!$C73)&gt;[3]Feuil2!$A$2),DATE([3]Feuil2!$A$2,6,1),"") ))),"")</f>
        <v/>
      </c>
      <c r="H73" s="13" t="str">
        <f>IF(AND([3]Feuil1!$K73&lt;&gt;"",[3]Feuil1!$C73&lt;&gt;"",[3]Feuil1!$K73&lt;=[3]Feuil1!$C73,YEAR([3]Feuil1!$K73)&lt;=[3]Feuil2!$A$2,YEAR([3]Feuil1!$C73)&gt;=[3]Feuil2!$A$2),IF(YEAR([3]Feuil1!$K73)&lt;[3]Feuil2!$A$2,DATE([3]Feuil2!$A$2,7,1),IF(YEAR([3]Feuil1!$K73)&gt;[3]Feuil2!$A$2,"",IF(MONTH([3]Feuil1!$K73)=7,[3]Feuil1!$K73,IF(OR(AND(MONTH([3]Feuil1!$K73)&lt;7,MONTH([3]Feuil1!$C73)&gt;=7),YEAR([3]Feuil1!$C73)&gt;[3]Feuil2!$A$2),DATE([3]Feuil2!$A$2,7,1),"") ))),"")</f>
        <v/>
      </c>
      <c r="I73" s="13" t="str">
        <f>IF(AND([3]Feuil1!$K73&lt;&gt;"",[3]Feuil1!$C73&lt;&gt;"",[3]Feuil1!$K73&lt;=[3]Feuil1!$C73,YEAR([3]Feuil1!$K73)&lt;=[3]Feuil2!$A$2,YEAR([3]Feuil1!$C73)&gt;=[3]Feuil2!$A$2),IF(YEAR([3]Feuil1!$K73)&lt;[3]Feuil2!$A$2,DATE([3]Feuil2!$A$2,8,1),IF(YEAR([3]Feuil1!$K73)&gt;[3]Feuil2!$A$2,"",IF(MONTH([3]Feuil1!$K73)=8,[3]Feuil1!$K73,IF(OR(AND(MONTH([3]Feuil1!$K73)&lt;8,MONTH([3]Feuil1!$C73)&gt;=8),YEAR([3]Feuil1!$C73)&gt;[3]Feuil2!$A$2),DATE([3]Feuil2!$A$2,8,1),"") ))),"")</f>
        <v/>
      </c>
      <c r="J73" s="13" t="str">
        <f>IF(AND([3]Feuil1!$K73&lt;&gt;"",[3]Feuil1!$C73&lt;&gt;"",[3]Feuil1!$K73&lt;=[3]Feuil1!$C73,YEAR([3]Feuil1!$K73)&lt;=[3]Feuil2!$A$2,YEAR([3]Feuil1!$C73)&gt;=[3]Feuil2!$A$2),IF(YEAR([3]Feuil1!$K73)&lt;[3]Feuil2!$A$2,DATE([3]Feuil2!$A$2,9,1),IF(YEAR([3]Feuil1!$K73)&gt;[3]Feuil2!$A$2,"",IF(MONTH([3]Feuil1!$K73)=9,[3]Feuil1!$K73,IF(OR(AND(MONTH([3]Feuil1!$K73)&lt;9,MONTH([3]Feuil1!$C73)&gt;=9),YEAR([3]Feuil1!$C73)&gt;[3]Feuil2!$A$2),DATE([3]Feuil2!$A$2,9,1),"") ))),"")</f>
        <v/>
      </c>
      <c r="K73" s="13" t="str">
        <f>IF(AND([3]Feuil1!$K73&lt;&gt;"",[3]Feuil1!$C73&lt;&gt;"",[3]Feuil1!$K73&lt;=[3]Feuil1!$C73,YEAR([3]Feuil1!$K73)&lt;=[3]Feuil2!$A$2,YEAR([3]Feuil1!$C73)&gt;=[3]Feuil2!$A$2),IF(YEAR([3]Feuil1!$K73)&lt;[3]Feuil2!$A$2,DATE([3]Feuil2!$A$2,10,1),IF(YEAR([3]Feuil1!$K73)&gt;[3]Feuil2!$A$2,"",IF(MONTH([3]Feuil1!$K73)=10,[3]Feuil1!$K73,IF(OR(AND(MONTH([3]Feuil1!$K73)&lt;10,MONTH([3]Feuil1!$C73)&gt;=10),YEAR([3]Feuil1!$C73)&gt;[3]Feuil2!$A$2),DATE([3]Feuil2!$A$2,10,1),"") ))),"")</f>
        <v/>
      </c>
      <c r="L73" s="13" t="str">
        <f>IF(AND([3]Feuil1!$K73&lt;&gt;"",[3]Feuil1!$C73&lt;&gt;"",[3]Feuil1!$K73&lt;=[3]Feuil1!$C73,YEAR([3]Feuil1!$K73)&lt;=[3]Feuil2!$A$2,YEAR([3]Feuil1!$C73)&gt;=[3]Feuil2!$A$2),IF(YEAR([3]Feuil1!$K73)&lt;[3]Feuil2!$A$2,DATE([3]Feuil2!$A$2,11,1),IF(YEAR([3]Feuil1!$K73)&gt;[3]Feuil2!$A$2,"",IF(MONTH([3]Feuil1!$K73)=11,[3]Feuil1!$K73,IF(OR(AND(MONTH([3]Feuil1!$K73)&lt;11,MONTH([3]Feuil1!$C73)&gt;=11),YEAR([3]Feuil1!$C73)&gt;[3]Feuil2!$A$2),DATE([3]Feuil2!$A$2,11,1),"") ))),"")</f>
        <v/>
      </c>
      <c r="M73" s="14" t="str">
        <f>IF(AND([3]Feuil1!$K73&lt;&gt;"",[3]Feuil1!$C73&lt;&gt;"",[3]Feuil1!$K73&lt;=[3]Feuil1!$C73,YEAR([3]Feuil1!$K73)&lt;=[3]Feuil2!$A$2,YEAR([3]Feuil1!$C73)&gt;=[3]Feuil2!$A$2),IF(YEAR([3]Feuil1!$K73)&lt;[3]Feuil2!$A$2,DATE([3]Feuil2!$A$2,12,1),IF(YEAR([3]Feuil1!$K73)&gt;[3]Feuil2!$A$2,"",IF(MONTH([3]Feuil1!$K73)=12,[3]Feuil1!$K73,IF(OR(AND(MONTH([3]Feuil1!$K73)&lt;12,MONTH([3]Feuil1!$C73)&gt;=12),YEAR([3]Feuil1!$C73)&gt;[3]Feuil2!$A$2),DATE([3]Feuil2!$A$2,12,1),"") ))),"")</f>
        <v/>
      </c>
      <c r="N73" s="12" t="str">
        <f>IF(AND([3]Feuil1!$K73&lt;&gt;"",[3]Feuil1!$C73&lt;&gt;"",[3]Feuil1!$K73&lt;=[3]Feuil1!$C73,YEAR([3]Feuil1!$K73)&lt;=[3]Feuil2!$A$2,YEAR([3]Feuil1!$C73)&gt;=[3]Feuil2!$A$2),IF(YEAR([3]Feuil1!$C73)&gt;[3]Feuil2!$A$2,DATE([3]Feuil2!$A$2,1,31),IF(YEAR([3]Feuil1!$C73)&lt;[3]Feuil2!$A$2,"",IF(MONTH([3]Feuil1!$C73)=1,[3]Feuil1!$C73,IF(AND(MONTH([3]Feuil1!$C73)&gt;1,MONTH([3]Feuil1!$K73)&lt;=1),DATE([3]Feuil2!$A$2,1,31),"") ))),"")</f>
        <v/>
      </c>
      <c r="O73" s="13" t="str">
        <f>IF(AND([3]Feuil1!$K73&lt;&gt;"",[3]Feuil1!$C73&lt;&gt;"",[3]Feuil1!$K73&lt;=[3]Feuil1!$C73,YEAR([3]Feuil1!$K73)&lt;=[3]Feuil2!$A$2,YEAR([3]Feuil1!$C73)&gt;=[3]Feuil2!$A$2),IF(YEAR([3]Feuil1!$C73)&gt;[3]Feuil2!$A$2,IF((MOD([3]Feuil2!$A$2,4)&lt;&gt;0),DATE([3]Feuil2!$A$2,2,28),DATE([3]Feuil2!$A$2,2,29)),IF(YEAR([3]Feuil1!$C73)&lt;[3]Feuil2!$A$2,"",IF(MONTH([3]Feuil1!$C73)=2,[3]Feuil1!$C73,IF(AND(MONTH([3]Feuil1!$C73)&gt;2,MONTH([3]Feuil1!$K73)&lt;=2),IF((MOD([3]Feuil2!$A$2,4)&lt;&gt;0),DATE([3]Feuil2!$A$2,2,28),DATE([3]Feuil2!$A$2,2,29)),"") ))),"")</f>
        <v/>
      </c>
      <c r="P73" s="13" t="str">
        <f>IF(AND([3]Feuil1!$K73&lt;&gt;"",[3]Feuil1!$C73&lt;&gt;"",[3]Feuil1!$K73&lt;=[3]Feuil1!$C73,YEAR([3]Feuil1!$K73)&lt;=[3]Feuil2!$A$2,YEAR([3]Feuil1!$C73)&gt;=[3]Feuil2!$A$2),IF(YEAR([3]Feuil1!$C73)&gt;[3]Feuil2!$A$2,DATE([3]Feuil2!$A$2,3,31),IF(YEAR([3]Feuil1!$C73)&lt;[3]Feuil2!$A$2,"",IF(MONTH([3]Feuil1!$C73)=3,[3]Feuil1!$C73,IF(AND(MONTH([3]Feuil1!$C73)&gt;3,MONTH([3]Feuil1!$K73)&lt;=3),DATE([3]Feuil2!$A$2,3,31),"") ))),"")</f>
        <v/>
      </c>
      <c r="Q73" s="13" t="str">
        <f>IF(AND([3]Feuil1!$K73&lt;&gt;"",[3]Feuil1!$C73&lt;&gt;"",[3]Feuil1!$K73&lt;=[3]Feuil1!$C73,YEAR([3]Feuil1!$K73)&lt;=[3]Feuil2!$A$2,YEAR([3]Feuil1!$C73)&gt;=[3]Feuil2!$A$2),IF(YEAR([3]Feuil1!$C73)&gt;[3]Feuil2!$A$2,DATE([3]Feuil2!$A$2,4,30),IF(YEAR([3]Feuil1!$C73)&lt;[3]Feuil2!$A$2,"",IF(MONTH([3]Feuil1!$C73)=4,[3]Feuil1!$C73,IF(AND(MONTH([3]Feuil1!$C73)&gt;4,MONTH([3]Feuil1!$K73)&lt;=4),DATE([3]Feuil2!$A$2,4,30),"") ))),"")</f>
        <v/>
      </c>
      <c r="R73" s="13" t="str">
        <f>IF(AND([3]Feuil1!$K73&lt;&gt;"",[3]Feuil1!$C73&lt;&gt;"",[3]Feuil1!$K73&lt;=[3]Feuil1!$C73,YEAR([3]Feuil1!$K73)&lt;=[3]Feuil2!$A$2,YEAR([3]Feuil1!$C73)&gt;=[3]Feuil2!$A$2),IF(YEAR([3]Feuil1!$C73)&gt;[3]Feuil2!$A$2,DATE([3]Feuil2!$A$2,5,31),IF(YEAR([3]Feuil1!$C73)&lt;[3]Feuil2!$A$2,"",IF(MONTH([3]Feuil1!$C73)=5,[3]Feuil1!$C73,IF(AND(MONTH([3]Feuil1!$C73)&gt;5,MONTH([3]Feuil1!$K73)&lt;=5),DATE([3]Feuil2!$A$2,5,31),"") ))),"")</f>
        <v/>
      </c>
      <c r="S73" s="13" t="str">
        <f>IF(AND([3]Feuil1!$K73&lt;&gt;"",[3]Feuil1!$C73&lt;&gt;"",[3]Feuil1!$K73&lt;=[3]Feuil1!$C73,YEAR([3]Feuil1!$K73)&lt;=[3]Feuil2!$A$2,YEAR([3]Feuil1!$C73)&gt;=[3]Feuil2!$A$2),IF(YEAR([3]Feuil1!$C73)&gt;[3]Feuil2!$A$2,DATE([3]Feuil2!$A$2,6,30),IF(YEAR([3]Feuil1!$C73)&lt;[3]Feuil2!$A$2,"",IF(MONTH([3]Feuil1!$C73)=6,[3]Feuil1!$C73,IF(AND(MONTH([3]Feuil1!$C73)&gt;6,MONTH([3]Feuil1!$K73)&lt;=6),DATE([3]Feuil2!$A$2,6,30),"") ))),"")</f>
        <v/>
      </c>
      <c r="T73" s="13" t="str">
        <f>IF(AND([3]Feuil1!$K73&lt;&gt;"",[3]Feuil1!$C73&lt;&gt;"",[3]Feuil1!$K73&lt;=[3]Feuil1!$C73,YEAR([3]Feuil1!$K73)&lt;=[3]Feuil2!$A$2,YEAR([3]Feuil1!$C73)&gt;=[3]Feuil2!$A$2),IF(YEAR([3]Feuil1!$C73)&gt;[3]Feuil2!$A$2,DATE([3]Feuil2!$A$2,7,31),IF(YEAR([3]Feuil1!$C73)&lt;[3]Feuil2!$A$2,"",IF(MONTH([3]Feuil1!$C73)=7,[3]Feuil1!$C73,IF(AND(MONTH([3]Feuil1!$C73)&gt;7,MONTH([3]Feuil1!$K73)&lt;=7),DATE([3]Feuil2!$A$2,7,31),"") ))),"")</f>
        <v/>
      </c>
      <c r="U73" s="13" t="str">
        <f>IF(AND([3]Feuil1!$K73&lt;&gt;"",[3]Feuil1!$C73&lt;&gt;"",[3]Feuil1!$K73&lt;=[3]Feuil1!$C73,YEAR([3]Feuil1!$K73)&lt;=[3]Feuil2!$A$2,YEAR([3]Feuil1!$C73)&gt;=[3]Feuil2!$A$2),IF(YEAR([3]Feuil1!$C73)&gt;[3]Feuil2!$A$2,DATE([3]Feuil2!$A$2,8,31),IF(YEAR([3]Feuil1!$C73)&lt;[3]Feuil2!$A$2,"",IF(MONTH([3]Feuil1!$C73)=8,[3]Feuil1!$C73,IF(AND(MONTH([3]Feuil1!$C73)&gt;8,MONTH([3]Feuil1!$K73)&lt;=8),DATE([3]Feuil2!$A$2,8,31),"") ))),"")</f>
        <v/>
      </c>
      <c r="V73" s="13" t="str">
        <f>IF(AND([3]Feuil1!$K73&lt;&gt;"",[3]Feuil1!$C73&lt;&gt;"",[3]Feuil1!$K73&lt;=[3]Feuil1!$C73,YEAR([3]Feuil1!$K73)&lt;=[3]Feuil2!$A$2,YEAR([3]Feuil1!$C73)&gt;=[3]Feuil2!$A$2),IF(YEAR([3]Feuil1!$C73)&gt;[3]Feuil2!$A$2,DATE([3]Feuil2!$A$2,9,30),IF(YEAR([3]Feuil1!$C73)&lt;[3]Feuil2!$A$2,"",IF(MONTH([3]Feuil1!$C73)=9,[3]Feuil1!$C73,IF(AND(MONTH([3]Feuil1!$C73)&gt;9,MONTH([3]Feuil1!$K73)&lt;=9),DATE([3]Feuil2!$A$2,9,30),"") ))),"")</f>
        <v/>
      </c>
      <c r="W73" s="13" t="str">
        <f>IF(AND([3]Feuil1!$K73&lt;&gt;"",[3]Feuil1!$C73&lt;&gt;"",[3]Feuil1!$K73&lt;=[3]Feuil1!$C73,YEAR([3]Feuil1!$K73)&lt;=[3]Feuil2!$A$2,YEAR([3]Feuil1!$C73)&gt;=[3]Feuil2!$A$2),IF(YEAR([3]Feuil1!$C73)&gt;[3]Feuil2!$A$2,DATE([3]Feuil2!$A$2,10,31),IF(YEAR([3]Feuil1!$C73)&lt;[3]Feuil2!$A$2,"",IF(MONTH([3]Feuil1!$C73)=10,[3]Feuil1!$C73,IF(AND(MONTH([3]Feuil1!$C73)&gt;10,MONTH([3]Feuil1!$K73)&lt;=10),DATE([3]Feuil2!$A$2,10,31),"") ))),"")</f>
        <v/>
      </c>
      <c r="X73" s="13" t="str">
        <f>IF(AND([3]Feuil1!$K73&lt;&gt;"",[3]Feuil1!$C73&lt;&gt;"",[3]Feuil1!$K73&lt;=[3]Feuil1!$C73,YEAR([3]Feuil1!$K73)&lt;=[3]Feuil2!$A$2,YEAR([3]Feuil1!$C73)&gt;=[3]Feuil2!$A$2),IF(YEAR([3]Feuil1!$C73)&gt;[3]Feuil2!$A$2,DATE([3]Feuil2!$A$2,11,30),IF(YEAR([3]Feuil1!$C73)&lt;[3]Feuil2!$A$2,"",IF(MONTH([3]Feuil1!$C73)=11,[3]Feuil1!$C73,IF(AND(MONTH([3]Feuil1!$C73)&gt;11,MONTH([3]Feuil1!$K73)&lt;=11),DATE([3]Feuil2!$A$2,11,30),"") ))),"")</f>
        <v/>
      </c>
      <c r="Y73" s="14" t="str">
        <f>IF(AND([3]Feuil1!$K73&lt;&gt;"",[3]Feuil1!$C73&lt;&gt;"",[3]Feuil1!$K73&lt;=[3]Feuil1!$C73,YEAR([3]Feuil1!$K73)&lt;=[3]Feuil2!$A$2,YEAR([3]Feuil1!$C73)&gt;=[3]Feuil2!$A$2),IF(YEAR([3]Feuil1!$C73)&gt;[3]Feuil2!$A$2,DATE([3]Feuil2!$A$2,12,31),IF(YEAR([3]Feuil1!$C73)&lt;[3]Feuil2!$A$2,"",IF(MONTH([3]Feuil1!$C73)=12,[3]Feuil1!$C73,IF(AND(MONTH([3]Feuil1!$C73)&gt;12,MONTH([3]Feuil1!$K73)&lt;=12),DATE([3]Feuil2!$A$2,12,31),"") ))),"")</f>
        <v/>
      </c>
    </row>
    <row r="74" spans="1:25" ht="15" x14ac:dyDescent="0.2">
      <c r="A74" s="11">
        <f>[3]Feuil1!E74</f>
        <v>0</v>
      </c>
      <c r="B74" s="12" t="str">
        <f>IF(AND([3]Feuil1!$K74&lt;&gt;"",[3]Feuil1!$C74&lt;&gt;"",[3]Feuil1!$K74&lt;=[3]Feuil1!$C74,YEAR([3]Feuil1!$K74)&lt;=[3]Feuil2!$A$2,YEAR([3]Feuil1!$C74)&gt;=[3]Feuil2!$A$2),IF(YEAR([3]Feuil1!$K74)&lt;[3]Feuil2!$A$2,DATE([3]Feuil2!$A$2,1,1),IF(YEAR([3]Feuil1!$K74)&gt;[3]Feuil2!$A$2,"",IF(MONTH([3]Feuil1!$K74)=1,[3]Feuil1!$K74,IF(OR(AND(
      MONTH([3]Feuil1!$K74)&lt;1,
      MONTH([3]Feuil1!$C74)&gt;=1
     ),YEAR([3]Feuil1!$C74)&gt;[3]Feuil2!$A$2),DATE([3]Feuil2!$A$2,1,1),"") ))),"")</f>
        <v/>
      </c>
      <c r="C74" s="13" t="str">
        <f>IF(AND([3]Feuil1!$K74&lt;&gt;"",[3]Feuil1!$C74&lt;&gt;"",[3]Feuil1!$K74&lt;=[3]Feuil1!$C74,YEAR([3]Feuil1!$K74)&lt;=[3]Feuil2!$A$2,YEAR([3]Feuil1!$C74)&gt;=[3]Feuil2!$A$2),IF(YEAR([3]Feuil1!$K74)&lt;[3]Feuil2!$A$2,DATE([3]Feuil2!$A$2,2,1),IF(YEAR([3]Feuil1!$K74)&gt;[3]Feuil2!$A$2,"",IF(MONTH([3]Feuil1!$K74)=2,[3]Feuil1!$K74,IF(OR(AND(MONTH([3]Feuil1!$K74)&lt;2,MONTH([3]Feuil1!$C74)&gt;=2),YEAR([3]Feuil1!$C74)&gt;[3]Feuil2!$A$2),DATE([3]Feuil2!$A$2,2,1),"") ))),"")</f>
        <v/>
      </c>
      <c r="D74" s="13" t="str">
        <f>IF(AND([3]Feuil1!$K74&lt;&gt;"",[3]Feuil1!$C74&lt;&gt;"",[3]Feuil1!$K74&lt;=[3]Feuil1!$C74,YEAR([3]Feuil1!$K74)&lt;=[3]Feuil2!$A$2,YEAR([3]Feuil1!$C74)&gt;=[3]Feuil2!$A$2),IF(YEAR([3]Feuil1!$K74)&lt;[3]Feuil2!$A$2,DATE([3]Feuil2!$A$2,3,1),IF(YEAR([3]Feuil1!$K74)&gt;[3]Feuil2!$A$2,"",IF(MONTH([3]Feuil1!$K74)=3,[3]Feuil1!$K74,IF(OR(AND(MONTH([3]Feuil1!$K74)&lt;3,MONTH([3]Feuil1!$C74)&gt;=3),YEAR([3]Feuil1!$C74)&gt;[3]Feuil2!$A$2),DATE([3]Feuil2!$A$2,3,1),"") ))),"")</f>
        <v/>
      </c>
      <c r="E74" s="13" t="str">
        <f>IF(AND([3]Feuil1!$K74&lt;&gt;"",[3]Feuil1!$C74&lt;&gt;"",[3]Feuil1!$K74&lt;=[3]Feuil1!$C74,YEAR([3]Feuil1!$K74)&lt;=[3]Feuil2!$A$2,YEAR([3]Feuil1!$C74)&gt;=[3]Feuil2!$A$2),IF(YEAR([3]Feuil1!$K74)&lt;[3]Feuil2!$A$2,DATE([3]Feuil2!$A$2,4,1),IF(YEAR([3]Feuil1!$K74)&gt;[3]Feuil2!$A$2,"",IF(MONTH([3]Feuil1!$K74)=4,[3]Feuil1!$K74,IF(OR(AND(MONTH([3]Feuil1!$K74)&lt;4,MONTH([3]Feuil1!$C74)&gt;=4),YEAR([3]Feuil1!$C74)&gt;[3]Feuil2!$A$2),DATE([3]Feuil2!$A$2,4,1),"") ))),"")</f>
        <v/>
      </c>
      <c r="F74" s="13" t="str">
        <f>IF(AND([3]Feuil1!$K74&lt;&gt;"",[3]Feuil1!$C74&lt;&gt;"",[3]Feuil1!$K74&lt;=[3]Feuil1!$C74,YEAR([3]Feuil1!$K74)&lt;=[3]Feuil2!$A$2,YEAR([3]Feuil1!$C74)&gt;=[3]Feuil2!$A$2),IF(YEAR([3]Feuil1!$K74)&lt;[3]Feuil2!$A$2,DATE([3]Feuil2!$A$2,5,1),IF(YEAR([3]Feuil1!$K74)&gt;[3]Feuil2!$A$2,"",IF(MONTH([3]Feuil1!$K74)=5,[3]Feuil1!$K74,IF(OR(AND(MONTH([3]Feuil1!$K74)&lt;5,MONTH([3]Feuil1!$C74)&gt;=5),YEAR([3]Feuil1!$C74)&gt;[3]Feuil2!$A$2),DATE([3]Feuil2!$A$2,5,1),"") ))),"")</f>
        <v/>
      </c>
      <c r="G74" s="13" t="str">
        <f>IF(AND([3]Feuil1!$K74&lt;&gt;"",[3]Feuil1!$C74&lt;&gt;"",[3]Feuil1!$K74&lt;=[3]Feuil1!$C74,YEAR([3]Feuil1!$K74)&lt;=[3]Feuil2!$A$2,YEAR([3]Feuil1!$C74)&gt;=[3]Feuil2!$A$2),IF(YEAR([3]Feuil1!$K74)&lt;[3]Feuil2!$A$2,DATE([3]Feuil2!$A$2,6,1),IF(YEAR([3]Feuil1!$K74)&gt;[3]Feuil2!$A$2,"",IF(MONTH([3]Feuil1!$K74)=6,[3]Feuil1!$K74,IF(OR(AND(MONTH([3]Feuil1!$K74)&lt;6,MONTH([3]Feuil1!$C74)&gt;=6),YEAR([3]Feuil1!$C74)&gt;[3]Feuil2!$A$2),DATE([3]Feuil2!$A$2,6,1),"") ))),"")</f>
        <v/>
      </c>
      <c r="H74" s="13" t="str">
        <f>IF(AND([3]Feuil1!$K74&lt;&gt;"",[3]Feuil1!$C74&lt;&gt;"",[3]Feuil1!$K74&lt;=[3]Feuil1!$C74,YEAR([3]Feuil1!$K74)&lt;=[3]Feuil2!$A$2,YEAR([3]Feuil1!$C74)&gt;=[3]Feuil2!$A$2),IF(YEAR([3]Feuil1!$K74)&lt;[3]Feuil2!$A$2,DATE([3]Feuil2!$A$2,7,1),IF(YEAR([3]Feuil1!$K74)&gt;[3]Feuil2!$A$2,"",IF(MONTH([3]Feuil1!$K74)=7,[3]Feuil1!$K74,IF(OR(AND(MONTH([3]Feuil1!$K74)&lt;7,MONTH([3]Feuil1!$C74)&gt;=7),YEAR([3]Feuil1!$C74)&gt;[3]Feuil2!$A$2),DATE([3]Feuil2!$A$2,7,1),"") ))),"")</f>
        <v/>
      </c>
      <c r="I74" s="13" t="str">
        <f>IF(AND([3]Feuil1!$K74&lt;&gt;"",[3]Feuil1!$C74&lt;&gt;"",[3]Feuil1!$K74&lt;=[3]Feuil1!$C74,YEAR([3]Feuil1!$K74)&lt;=[3]Feuil2!$A$2,YEAR([3]Feuil1!$C74)&gt;=[3]Feuil2!$A$2),IF(YEAR([3]Feuil1!$K74)&lt;[3]Feuil2!$A$2,DATE([3]Feuil2!$A$2,8,1),IF(YEAR([3]Feuil1!$K74)&gt;[3]Feuil2!$A$2,"",IF(MONTH([3]Feuil1!$K74)=8,[3]Feuil1!$K74,IF(OR(AND(MONTH([3]Feuil1!$K74)&lt;8,MONTH([3]Feuil1!$C74)&gt;=8),YEAR([3]Feuil1!$C74)&gt;[3]Feuil2!$A$2),DATE([3]Feuil2!$A$2,8,1),"") ))),"")</f>
        <v/>
      </c>
      <c r="J74" s="13" t="str">
        <f>IF(AND([3]Feuil1!$K74&lt;&gt;"",[3]Feuil1!$C74&lt;&gt;"",[3]Feuil1!$K74&lt;=[3]Feuil1!$C74,YEAR([3]Feuil1!$K74)&lt;=[3]Feuil2!$A$2,YEAR([3]Feuil1!$C74)&gt;=[3]Feuil2!$A$2),IF(YEAR([3]Feuil1!$K74)&lt;[3]Feuil2!$A$2,DATE([3]Feuil2!$A$2,9,1),IF(YEAR([3]Feuil1!$K74)&gt;[3]Feuil2!$A$2,"",IF(MONTH([3]Feuil1!$K74)=9,[3]Feuil1!$K74,IF(OR(AND(MONTH([3]Feuil1!$K74)&lt;9,MONTH([3]Feuil1!$C74)&gt;=9),YEAR([3]Feuil1!$C74)&gt;[3]Feuil2!$A$2),DATE([3]Feuil2!$A$2,9,1),"") ))),"")</f>
        <v/>
      </c>
      <c r="K74" s="13" t="str">
        <f>IF(AND([3]Feuil1!$K74&lt;&gt;"",[3]Feuil1!$C74&lt;&gt;"",[3]Feuil1!$K74&lt;=[3]Feuil1!$C74,YEAR([3]Feuil1!$K74)&lt;=[3]Feuil2!$A$2,YEAR([3]Feuil1!$C74)&gt;=[3]Feuil2!$A$2),IF(YEAR([3]Feuil1!$K74)&lt;[3]Feuil2!$A$2,DATE([3]Feuil2!$A$2,10,1),IF(YEAR([3]Feuil1!$K74)&gt;[3]Feuil2!$A$2,"",IF(MONTH([3]Feuil1!$K74)=10,[3]Feuil1!$K74,IF(OR(AND(MONTH([3]Feuil1!$K74)&lt;10,MONTH([3]Feuil1!$C74)&gt;=10),YEAR([3]Feuil1!$C74)&gt;[3]Feuil2!$A$2),DATE([3]Feuil2!$A$2,10,1),"") ))),"")</f>
        <v/>
      </c>
      <c r="L74" s="13" t="str">
        <f>IF(AND([3]Feuil1!$K74&lt;&gt;"",[3]Feuil1!$C74&lt;&gt;"",[3]Feuil1!$K74&lt;=[3]Feuil1!$C74,YEAR([3]Feuil1!$K74)&lt;=[3]Feuil2!$A$2,YEAR([3]Feuil1!$C74)&gt;=[3]Feuil2!$A$2),IF(YEAR([3]Feuil1!$K74)&lt;[3]Feuil2!$A$2,DATE([3]Feuil2!$A$2,11,1),IF(YEAR([3]Feuil1!$K74)&gt;[3]Feuil2!$A$2,"",IF(MONTH([3]Feuil1!$K74)=11,[3]Feuil1!$K74,IF(OR(AND(MONTH([3]Feuil1!$K74)&lt;11,MONTH([3]Feuil1!$C74)&gt;=11),YEAR([3]Feuil1!$C74)&gt;[3]Feuil2!$A$2),DATE([3]Feuil2!$A$2,11,1),"") ))),"")</f>
        <v/>
      </c>
      <c r="M74" s="14" t="str">
        <f>IF(AND([3]Feuil1!$K74&lt;&gt;"",[3]Feuil1!$C74&lt;&gt;"",[3]Feuil1!$K74&lt;=[3]Feuil1!$C74,YEAR([3]Feuil1!$K74)&lt;=[3]Feuil2!$A$2,YEAR([3]Feuil1!$C74)&gt;=[3]Feuil2!$A$2),IF(YEAR([3]Feuil1!$K74)&lt;[3]Feuil2!$A$2,DATE([3]Feuil2!$A$2,12,1),IF(YEAR([3]Feuil1!$K74)&gt;[3]Feuil2!$A$2,"",IF(MONTH([3]Feuil1!$K74)=12,[3]Feuil1!$K74,IF(OR(AND(MONTH([3]Feuil1!$K74)&lt;12,MONTH([3]Feuil1!$C74)&gt;=12),YEAR([3]Feuil1!$C74)&gt;[3]Feuil2!$A$2),DATE([3]Feuil2!$A$2,12,1),"") ))),"")</f>
        <v/>
      </c>
      <c r="N74" s="12" t="str">
        <f>IF(AND([3]Feuil1!$K74&lt;&gt;"",[3]Feuil1!$C74&lt;&gt;"",[3]Feuil1!$K74&lt;=[3]Feuil1!$C74,YEAR([3]Feuil1!$K74)&lt;=[3]Feuil2!$A$2,YEAR([3]Feuil1!$C74)&gt;=[3]Feuil2!$A$2),IF(YEAR([3]Feuil1!$C74)&gt;[3]Feuil2!$A$2,DATE([3]Feuil2!$A$2,1,31),IF(YEAR([3]Feuil1!$C74)&lt;[3]Feuil2!$A$2,"",IF(MONTH([3]Feuil1!$C74)=1,[3]Feuil1!$C74,IF(AND(MONTH([3]Feuil1!$C74)&gt;1,MONTH([3]Feuil1!$K74)&lt;=1),DATE([3]Feuil2!$A$2,1,31),"") ))),"")</f>
        <v/>
      </c>
      <c r="O74" s="13" t="str">
        <f>IF(AND([3]Feuil1!$K74&lt;&gt;"",[3]Feuil1!$C74&lt;&gt;"",[3]Feuil1!$K74&lt;=[3]Feuil1!$C74,YEAR([3]Feuil1!$K74)&lt;=[3]Feuil2!$A$2,YEAR([3]Feuil1!$C74)&gt;=[3]Feuil2!$A$2),IF(YEAR([3]Feuil1!$C74)&gt;[3]Feuil2!$A$2,IF((MOD([3]Feuil2!$A$2,4)&lt;&gt;0),DATE([3]Feuil2!$A$2,2,28),DATE([3]Feuil2!$A$2,2,29)),IF(YEAR([3]Feuil1!$C74)&lt;[3]Feuil2!$A$2,"",IF(MONTH([3]Feuil1!$C74)=2,[3]Feuil1!$C74,IF(AND(MONTH([3]Feuil1!$C74)&gt;2,MONTH([3]Feuil1!$K74)&lt;=2),IF((MOD([3]Feuil2!$A$2,4)&lt;&gt;0),DATE([3]Feuil2!$A$2,2,28),DATE([3]Feuil2!$A$2,2,29)),"") ))),"")</f>
        <v/>
      </c>
      <c r="P74" s="13" t="str">
        <f>IF(AND([3]Feuil1!$K74&lt;&gt;"",[3]Feuil1!$C74&lt;&gt;"",[3]Feuil1!$K74&lt;=[3]Feuil1!$C74,YEAR([3]Feuil1!$K74)&lt;=[3]Feuil2!$A$2,YEAR([3]Feuil1!$C74)&gt;=[3]Feuil2!$A$2),IF(YEAR([3]Feuil1!$C74)&gt;[3]Feuil2!$A$2,DATE([3]Feuil2!$A$2,3,31),IF(YEAR([3]Feuil1!$C74)&lt;[3]Feuil2!$A$2,"",IF(MONTH([3]Feuil1!$C74)=3,[3]Feuil1!$C74,IF(AND(MONTH([3]Feuil1!$C74)&gt;3,MONTH([3]Feuil1!$K74)&lt;=3),DATE([3]Feuil2!$A$2,3,31),"") ))),"")</f>
        <v/>
      </c>
      <c r="Q74" s="13" t="str">
        <f>IF(AND([3]Feuil1!$K74&lt;&gt;"",[3]Feuil1!$C74&lt;&gt;"",[3]Feuil1!$K74&lt;=[3]Feuil1!$C74,YEAR([3]Feuil1!$K74)&lt;=[3]Feuil2!$A$2,YEAR([3]Feuil1!$C74)&gt;=[3]Feuil2!$A$2),IF(YEAR([3]Feuil1!$C74)&gt;[3]Feuil2!$A$2,DATE([3]Feuil2!$A$2,4,30),IF(YEAR([3]Feuil1!$C74)&lt;[3]Feuil2!$A$2,"",IF(MONTH([3]Feuil1!$C74)=4,[3]Feuil1!$C74,IF(AND(MONTH([3]Feuil1!$C74)&gt;4,MONTH([3]Feuil1!$K74)&lt;=4),DATE([3]Feuil2!$A$2,4,30),"") ))),"")</f>
        <v/>
      </c>
      <c r="R74" s="13" t="str">
        <f>IF(AND([3]Feuil1!$K74&lt;&gt;"",[3]Feuil1!$C74&lt;&gt;"",[3]Feuil1!$K74&lt;=[3]Feuil1!$C74,YEAR([3]Feuil1!$K74)&lt;=[3]Feuil2!$A$2,YEAR([3]Feuil1!$C74)&gt;=[3]Feuil2!$A$2),IF(YEAR([3]Feuil1!$C74)&gt;[3]Feuil2!$A$2,DATE([3]Feuil2!$A$2,5,31),IF(YEAR([3]Feuil1!$C74)&lt;[3]Feuil2!$A$2,"",IF(MONTH([3]Feuil1!$C74)=5,[3]Feuil1!$C74,IF(AND(MONTH([3]Feuil1!$C74)&gt;5,MONTH([3]Feuil1!$K74)&lt;=5),DATE([3]Feuil2!$A$2,5,31),"") ))),"")</f>
        <v/>
      </c>
      <c r="S74" s="13" t="str">
        <f>IF(AND([3]Feuil1!$K74&lt;&gt;"",[3]Feuil1!$C74&lt;&gt;"",[3]Feuil1!$K74&lt;=[3]Feuil1!$C74,YEAR([3]Feuil1!$K74)&lt;=[3]Feuil2!$A$2,YEAR([3]Feuil1!$C74)&gt;=[3]Feuil2!$A$2),IF(YEAR([3]Feuil1!$C74)&gt;[3]Feuil2!$A$2,DATE([3]Feuil2!$A$2,6,30),IF(YEAR([3]Feuil1!$C74)&lt;[3]Feuil2!$A$2,"",IF(MONTH([3]Feuil1!$C74)=6,[3]Feuil1!$C74,IF(AND(MONTH([3]Feuil1!$C74)&gt;6,MONTH([3]Feuil1!$K74)&lt;=6),DATE([3]Feuil2!$A$2,6,30),"") ))),"")</f>
        <v/>
      </c>
      <c r="T74" s="13" t="str">
        <f>IF(AND([3]Feuil1!$K74&lt;&gt;"",[3]Feuil1!$C74&lt;&gt;"",[3]Feuil1!$K74&lt;=[3]Feuil1!$C74,YEAR([3]Feuil1!$K74)&lt;=[3]Feuil2!$A$2,YEAR([3]Feuil1!$C74)&gt;=[3]Feuil2!$A$2),IF(YEAR([3]Feuil1!$C74)&gt;[3]Feuil2!$A$2,DATE([3]Feuil2!$A$2,7,31),IF(YEAR([3]Feuil1!$C74)&lt;[3]Feuil2!$A$2,"",IF(MONTH([3]Feuil1!$C74)=7,[3]Feuil1!$C74,IF(AND(MONTH([3]Feuil1!$C74)&gt;7,MONTH([3]Feuil1!$K74)&lt;=7),DATE([3]Feuil2!$A$2,7,31),"") ))),"")</f>
        <v/>
      </c>
      <c r="U74" s="13" t="str">
        <f>IF(AND([3]Feuil1!$K74&lt;&gt;"",[3]Feuil1!$C74&lt;&gt;"",[3]Feuil1!$K74&lt;=[3]Feuil1!$C74,YEAR([3]Feuil1!$K74)&lt;=[3]Feuil2!$A$2,YEAR([3]Feuil1!$C74)&gt;=[3]Feuil2!$A$2),IF(YEAR([3]Feuil1!$C74)&gt;[3]Feuil2!$A$2,DATE([3]Feuil2!$A$2,8,31),IF(YEAR([3]Feuil1!$C74)&lt;[3]Feuil2!$A$2,"",IF(MONTH([3]Feuil1!$C74)=8,[3]Feuil1!$C74,IF(AND(MONTH([3]Feuil1!$C74)&gt;8,MONTH([3]Feuil1!$K74)&lt;=8),DATE([3]Feuil2!$A$2,8,31),"") ))),"")</f>
        <v/>
      </c>
      <c r="V74" s="13" t="str">
        <f>IF(AND([3]Feuil1!$K74&lt;&gt;"",[3]Feuil1!$C74&lt;&gt;"",[3]Feuil1!$K74&lt;=[3]Feuil1!$C74,YEAR([3]Feuil1!$K74)&lt;=[3]Feuil2!$A$2,YEAR([3]Feuil1!$C74)&gt;=[3]Feuil2!$A$2),IF(YEAR([3]Feuil1!$C74)&gt;[3]Feuil2!$A$2,DATE([3]Feuil2!$A$2,9,30),IF(YEAR([3]Feuil1!$C74)&lt;[3]Feuil2!$A$2,"",IF(MONTH([3]Feuil1!$C74)=9,[3]Feuil1!$C74,IF(AND(MONTH([3]Feuil1!$C74)&gt;9,MONTH([3]Feuil1!$K74)&lt;=9),DATE([3]Feuil2!$A$2,9,30),"") ))),"")</f>
        <v/>
      </c>
      <c r="W74" s="13" t="str">
        <f>IF(AND([3]Feuil1!$K74&lt;&gt;"",[3]Feuil1!$C74&lt;&gt;"",[3]Feuil1!$K74&lt;=[3]Feuil1!$C74,YEAR([3]Feuil1!$K74)&lt;=[3]Feuil2!$A$2,YEAR([3]Feuil1!$C74)&gt;=[3]Feuil2!$A$2),IF(YEAR([3]Feuil1!$C74)&gt;[3]Feuil2!$A$2,DATE([3]Feuil2!$A$2,10,31),IF(YEAR([3]Feuil1!$C74)&lt;[3]Feuil2!$A$2,"",IF(MONTH([3]Feuil1!$C74)=10,[3]Feuil1!$C74,IF(AND(MONTH([3]Feuil1!$C74)&gt;10,MONTH([3]Feuil1!$K74)&lt;=10),DATE([3]Feuil2!$A$2,10,31),"") ))),"")</f>
        <v/>
      </c>
      <c r="X74" s="13" t="str">
        <f>IF(AND([3]Feuil1!$K74&lt;&gt;"",[3]Feuil1!$C74&lt;&gt;"",[3]Feuil1!$K74&lt;=[3]Feuil1!$C74,YEAR([3]Feuil1!$K74)&lt;=[3]Feuil2!$A$2,YEAR([3]Feuil1!$C74)&gt;=[3]Feuil2!$A$2),IF(YEAR([3]Feuil1!$C74)&gt;[3]Feuil2!$A$2,DATE([3]Feuil2!$A$2,11,30),IF(YEAR([3]Feuil1!$C74)&lt;[3]Feuil2!$A$2,"",IF(MONTH([3]Feuil1!$C74)=11,[3]Feuil1!$C74,IF(AND(MONTH([3]Feuil1!$C74)&gt;11,MONTH([3]Feuil1!$K74)&lt;=11),DATE([3]Feuil2!$A$2,11,30),"") ))),"")</f>
        <v/>
      </c>
      <c r="Y74" s="14" t="str">
        <f>IF(AND([3]Feuil1!$K74&lt;&gt;"",[3]Feuil1!$C74&lt;&gt;"",[3]Feuil1!$K74&lt;=[3]Feuil1!$C74,YEAR([3]Feuil1!$K74)&lt;=[3]Feuil2!$A$2,YEAR([3]Feuil1!$C74)&gt;=[3]Feuil2!$A$2),IF(YEAR([3]Feuil1!$C74)&gt;[3]Feuil2!$A$2,DATE([3]Feuil2!$A$2,12,31),IF(YEAR([3]Feuil1!$C74)&lt;[3]Feuil2!$A$2,"",IF(MONTH([3]Feuil1!$C74)=12,[3]Feuil1!$C74,IF(AND(MONTH([3]Feuil1!$C74)&gt;12,MONTH([3]Feuil1!$K74)&lt;=12),DATE([3]Feuil2!$A$2,12,31),"") ))),"")</f>
        <v/>
      </c>
    </row>
    <row r="75" spans="1:25" ht="15" x14ac:dyDescent="0.2">
      <c r="A75" s="11">
        <f>[3]Feuil1!E75</f>
        <v>0</v>
      </c>
      <c r="B75" s="12" t="str">
        <f>IF(AND([3]Feuil1!$K75&lt;&gt;"",[3]Feuil1!$C75&lt;&gt;"",[3]Feuil1!$K75&lt;=[3]Feuil1!$C75,YEAR([3]Feuil1!$K75)&lt;=[3]Feuil2!$A$2,YEAR([3]Feuil1!$C75)&gt;=[3]Feuil2!$A$2),IF(YEAR([3]Feuil1!$K75)&lt;[3]Feuil2!$A$2,DATE([3]Feuil2!$A$2,1,1),IF(YEAR([3]Feuil1!$K75)&gt;[3]Feuil2!$A$2,"",IF(MONTH([3]Feuil1!$K75)=1,[3]Feuil1!$K75,IF(OR(AND(
      MONTH([3]Feuil1!$K75)&lt;1,
      MONTH([3]Feuil1!$C75)&gt;=1
     ),YEAR([3]Feuil1!$C75)&gt;[3]Feuil2!$A$2),DATE([3]Feuil2!$A$2,1,1),"") ))),"")</f>
        <v/>
      </c>
      <c r="C75" s="13" t="str">
        <f>IF(AND([3]Feuil1!$K75&lt;&gt;"",[3]Feuil1!$C75&lt;&gt;"",[3]Feuil1!$K75&lt;=[3]Feuil1!$C75,YEAR([3]Feuil1!$K75)&lt;=[3]Feuil2!$A$2,YEAR([3]Feuil1!$C75)&gt;=[3]Feuil2!$A$2),IF(YEAR([3]Feuil1!$K75)&lt;[3]Feuil2!$A$2,DATE([3]Feuil2!$A$2,2,1),IF(YEAR([3]Feuil1!$K75)&gt;[3]Feuil2!$A$2,"",IF(MONTH([3]Feuil1!$K75)=2,[3]Feuil1!$K75,IF(OR(AND(MONTH([3]Feuil1!$K75)&lt;2,MONTH([3]Feuil1!$C75)&gt;=2),YEAR([3]Feuil1!$C75)&gt;[3]Feuil2!$A$2),DATE([3]Feuil2!$A$2,2,1),"") ))),"")</f>
        <v/>
      </c>
      <c r="D75" s="13" t="str">
        <f>IF(AND([3]Feuil1!$K75&lt;&gt;"",[3]Feuil1!$C75&lt;&gt;"",[3]Feuil1!$K75&lt;=[3]Feuil1!$C75,YEAR([3]Feuil1!$K75)&lt;=[3]Feuil2!$A$2,YEAR([3]Feuil1!$C75)&gt;=[3]Feuil2!$A$2),IF(YEAR([3]Feuil1!$K75)&lt;[3]Feuil2!$A$2,DATE([3]Feuil2!$A$2,3,1),IF(YEAR([3]Feuil1!$K75)&gt;[3]Feuil2!$A$2,"",IF(MONTH([3]Feuil1!$K75)=3,[3]Feuil1!$K75,IF(OR(AND(MONTH([3]Feuil1!$K75)&lt;3,MONTH([3]Feuil1!$C75)&gt;=3),YEAR([3]Feuil1!$C75)&gt;[3]Feuil2!$A$2),DATE([3]Feuil2!$A$2,3,1),"") ))),"")</f>
        <v/>
      </c>
      <c r="E75" s="13" t="str">
        <f>IF(AND([3]Feuil1!$K75&lt;&gt;"",[3]Feuil1!$C75&lt;&gt;"",[3]Feuil1!$K75&lt;=[3]Feuil1!$C75,YEAR([3]Feuil1!$K75)&lt;=[3]Feuil2!$A$2,YEAR([3]Feuil1!$C75)&gt;=[3]Feuil2!$A$2),IF(YEAR([3]Feuil1!$K75)&lt;[3]Feuil2!$A$2,DATE([3]Feuil2!$A$2,4,1),IF(YEAR([3]Feuil1!$K75)&gt;[3]Feuil2!$A$2,"",IF(MONTH([3]Feuil1!$K75)=4,[3]Feuil1!$K75,IF(OR(AND(MONTH([3]Feuil1!$K75)&lt;4,MONTH([3]Feuil1!$C75)&gt;=4),YEAR([3]Feuil1!$C75)&gt;[3]Feuil2!$A$2),DATE([3]Feuil2!$A$2,4,1),"") ))),"")</f>
        <v/>
      </c>
      <c r="F75" s="13" t="str">
        <f>IF(AND([3]Feuil1!$K75&lt;&gt;"",[3]Feuil1!$C75&lt;&gt;"",[3]Feuil1!$K75&lt;=[3]Feuil1!$C75,YEAR([3]Feuil1!$K75)&lt;=[3]Feuil2!$A$2,YEAR([3]Feuil1!$C75)&gt;=[3]Feuil2!$A$2),IF(YEAR([3]Feuil1!$K75)&lt;[3]Feuil2!$A$2,DATE([3]Feuil2!$A$2,5,1),IF(YEAR([3]Feuil1!$K75)&gt;[3]Feuil2!$A$2,"",IF(MONTH([3]Feuil1!$K75)=5,[3]Feuil1!$K75,IF(OR(AND(MONTH([3]Feuil1!$K75)&lt;5,MONTH([3]Feuil1!$C75)&gt;=5),YEAR([3]Feuil1!$C75)&gt;[3]Feuil2!$A$2),DATE([3]Feuil2!$A$2,5,1),"") ))),"")</f>
        <v/>
      </c>
      <c r="G75" s="13" t="str">
        <f>IF(AND([3]Feuil1!$K75&lt;&gt;"",[3]Feuil1!$C75&lt;&gt;"",[3]Feuil1!$K75&lt;=[3]Feuil1!$C75,YEAR([3]Feuil1!$K75)&lt;=[3]Feuil2!$A$2,YEAR([3]Feuil1!$C75)&gt;=[3]Feuil2!$A$2),IF(YEAR([3]Feuil1!$K75)&lt;[3]Feuil2!$A$2,DATE([3]Feuil2!$A$2,6,1),IF(YEAR([3]Feuil1!$K75)&gt;[3]Feuil2!$A$2,"",IF(MONTH([3]Feuil1!$K75)=6,[3]Feuil1!$K75,IF(OR(AND(MONTH([3]Feuil1!$K75)&lt;6,MONTH([3]Feuil1!$C75)&gt;=6),YEAR([3]Feuil1!$C75)&gt;[3]Feuil2!$A$2),DATE([3]Feuil2!$A$2,6,1),"") ))),"")</f>
        <v/>
      </c>
      <c r="H75" s="13" t="str">
        <f>IF(AND([3]Feuil1!$K75&lt;&gt;"",[3]Feuil1!$C75&lt;&gt;"",[3]Feuil1!$K75&lt;=[3]Feuil1!$C75,YEAR([3]Feuil1!$K75)&lt;=[3]Feuil2!$A$2,YEAR([3]Feuil1!$C75)&gt;=[3]Feuil2!$A$2),IF(YEAR([3]Feuil1!$K75)&lt;[3]Feuil2!$A$2,DATE([3]Feuil2!$A$2,7,1),IF(YEAR([3]Feuil1!$K75)&gt;[3]Feuil2!$A$2,"",IF(MONTH([3]Feuil1!$K75)=7,[3]Feuil1!$K75,IF(OR(AND(MONTH([3]Feuil1!$K75)&lt;7,MONTH([3]Feuil1!$C75)&gt;=7),YEAR([3]Feuil1!$C75)&gt;[3]Feuil2!$A$2),DATE([3]Feuil2!$A$2,7,1),"") ))),"")</f>
        <v/>
      </c>
      <c r="I75" s="13" t="str">
        <f>IF(AND([3]Feuil1!$K75&lt;&gt;"",[3]Feuil1!$C75&lt;&gt;"",[3]Feuil1!$K75&lt;=[3]Feuil1!$C75,YEAR([3]Feuil1!$K75)&lt;=[3]Feuil2!$A$2,YEAR([3]Feuil1!$C75)&gt;=[3]Feuil2!$A$2),IF(YEAR([3]Feuil1!$K75)&lt;[3]Feuil2!$A$2,DATE([3]Feuil2!$A$2,8,1),IF(YEAR([3]Feuil1!$K75)&gt;[3]Feuil2!$A$2,"",IF(MONTH([3]Feuil1!$K75)=8,[3]Feuil1!$K75,IF(OR(AND(MONTH([3]Feuil1!$K75)&lt;8,MONTH([3]Feuil1!$C75)&gt;=8),YEAR([3]Feuil1!$C75)&gt;[3]Feuil2!$A$2),DATE([3]Feuil2!$A$2,8,1),"") ))),"")</f>
        <v/>
      </c>
      <c r="J75" s="13" t="str">
        <f>IF(AND([3]Feuil1!$K75&lt;&gt;"",[3]Feuil1!$C75&lt;&gt;"",[3]Feuil1!$K75&lt;=[3]Feuil1!$C75,YEAR([3]Feuil1!$K75)&lt;=[3]Feuil2!$A$2,YEAR([3]Feuil1!$C75)&gt;=[3]Feuil2!$A$2),IF(YEAR([3]Feuil1!$K75)&lt;[3]Feuil2!$A$2,DATE([3]Feuil2!$A$2,9,1),IF(YEAR([3]Feuil1!$K75)&gt;[3]Feuil2!$A$2,"",IF(MONTH([3]Feuil1!$K75)=9,[3]Feuil1!$K75,IF(OR(AND(MONTH([3]Feuil1!$K75)&lt;9,MONTH([3]Feuil1!$C75)&gt;=9),YEAR([3]Feuil1!$C75)&gt;[3]Feuil2!$A$2),DATE([3]Feuil2!$A$2,9,1),"") ))),"")</f>
        <v/>
      </c>
      <c r="K75" s="13" t="str">
        <f>IF(AND([3]Feuil1!$K75&lt;&gt;"",[3]Feuil1!$C75&lt;&gt;"",[3]Feuil1!$K75&lt;=[3]Feuil1!$C75,YEAR([3]Feuil1!$K75)&lt;=[3]Feuil2!$A$2,YEAR([3]Feuil1!$C75)&gt;=[3]Feuil2!$A$2),IF(YEAR([3]Feuil1!$K75)&lt;[3]Feuil2!$A$2,DATE([3]Feuil2!$A$2,10,1),IF(YEAR([3]Feuil1!$K75)&gt;[3]Feuil2!$A$2,"",IF(MONTH([3]Feuil1!$K75)=10,[3]Feuil1!$K75,IF(OR(AND(MONTH([3]Feuil1!$K75)&lt;10,MONTH([3]Feuil1!$C75)&gt;=10),YEAR([3]Feuil1!$C75)&gt;[3]Feuil2!$A$2),DATE([3]Feuil2!$A$2,10,1),"") ))),"")</f>
        <v/>
      </c>
      <c r="L75" s="13" t="str">
        <f>IF(AND([3]Feuil1!$K75&lt;&gt;"",[3]Feuil1!$C75&lt;&gt;"",[3]Feuil1!$K75&lt;=[3]Feuil1!$C75,YEAR([3]Feuil1!$K75)&lt;=[3]Feuil2!$A$2,YEAR([3]Feuil1!$C75)&gt;=[3]Feuil2!$A$2),IF(YEAR([3]Feuil1!$K75)&lt;[3]Feuil2!$A$2,DATE([3]Feuil2!$A$2,11,1),IF(YEAR([3]Feuil1!$K75)&gt;[3]Feuil2!$A$2,"",IF(MONTH([3]Feuil1!$K75)=11,[3]Feuil1!$K75,IF(OR(AND(MONTH([3]Feuil1!$K75)&lt;11,MONTH([3]Feuil1!$C75)&gt;=11),YEAR([3]Feuil1!$C75)&gt;[3]Feuil2!$A$2),DATE([3]Feuil2!$A$2,11,1),"") ))),"")</f>
        <v/>
      </c>
      <c r="M75" s="14" t="str">
        <f>IF(AND([3]Feuil1!$K75&lt;&gt;"",[3]Feuil1!$C75&lt;&gt;"",[3]Feuil1!$K75&lt;=[3]Feuil1!$C75,YEAR([3]Feuil1!$K75)&lt;=[3]Feuil2!$A$2,YEAR([3]Feuil1!$C75)&gt;=[3]Feuil2!$A$2),IF(YEAR([3]Feuil1!$K75)&lt;[3]Feuil2!$A$2,DATE([3]Feuil2!$A$2,12,1),IF(YEAR([3]Feuil1!$K75)&gt;[3]Feuil2!$A$2,"",IF(MONTH([3]Feuil1!$K75)=12,[3]Feuil1!$K75,IF(OR(AND(MONTH([3]Feuil1!$K75)&lt;12,MONTH([3]Feuil1!$C75)&gt;=12),YEAR([3]Feuil1!$C75)&gt;[3]Feuil2!$A$2),DATE([3]Feuil2!$A$2,12,1),"") ))),"")</f>
        <v/>
      </c>
      <c r="N75" s="12" t="str">
        <f>IF(AND([3]Feuil1!$K75&lt;&gt;"",[3]Feuil1!$C75&lt;&gt;"",[3]Feuil1!$K75&lt;=[3]Feuil1!$C75,YEAR([3]Feuil1!$K75)&lt;=[3]Feuil2!$A$2,YEAR([3]Feuil1!$C75)&gt;=[3]Feuil2!$A$2),IF(YEAR([3]Feuil1!$C75)&gt;[3]Feuil2!$A$2,DATE([3]Feuil2!$A$2,1,31),IF(YEAR([3]Feuil1!$C75)&lt;[3]Feuil2!$A$2,"",IF(MONTH([3]Feuil1!$C75)=1,[3]Feuil1!$C75,IF(AND(MONTH([3]Feuil1!$C75)&gt;1,MONTH([3]Feuil1!$K75)&lt;=1),DATE([3]Feuil2!$A$2,1,31),"") ))),"")</f>
        <v/>
      </c>
      <c r="O75" s="13" t="str">
        <f>IF(AND([3]Feuil1!$K75&lt;&gt;"",[3]Feuil1!$C75&lt;&gt;"",[3]Feuil1!$K75&lt;=[3]Feuil1!$C75,YEAR([3]Feuil1!$K75)&lt;=[3]Feuil2!$A$2,YEAR([3]Feuil1!$C75)&gt;=[3]Feuil2!$A$2),IF(YEAR([3]Feuil1!$C75)&gt;[3]Feuil2!$A$2,IF((MOD([3]Feuil2!$A$2,4)&lt;&gt;0),DATE([3]Feuil2!$A$2,2,28),DATE([3]Feuil2!$A$2,2,29)),IF(YEAR([3]Feuil1!$C75)&lt;[3]Feuil2!$A$2,"",IF(MONTH([3]Feuil1!$C75)=2,[3]Feuil1!$C75,IF(AND(MONTH([3]Feuil1!$C75)&gt;2,MONTH([3]Feuil1!$K75)&lt;=2),IF((MOD([3]Feuil2!$A$2,4)&lt;&gt;0),DATE([3]Feuil2!$A$2,2,28),DATE([3]Feuil2!$A$2,2,29)),"") ))),"")</f>
        <v/>
      </c>
      <c r="P75" s="13" t="str">
        <f>IF(AND([3]Feuil1!$K75&lt;&gt;"",[3]Feuil1!$C75&lt;&gt;"",[3]Feuil1!$K75&lt;=[3]Feuil1!$C75,YEAR([3]Feuil1!$K75)&lt;=[3]Feuil2!$A$2,YEAR([3]Feuil1!$C75)&gt;=[3]Feuil2!$A$2),IF(YEAR([3]Feuil1!$C75)&gt;[3]Feuil2!$A$2,DATE([3]Feuil2!$A$2,3,31),IF(YEAR([3]Feuil1!$C75)&lt;[3]Feuil2!$A$2,"",IF(MONTH([3]Feuil1!$C75)=3,[3]Feuil1!$C75,IF(AND(MONTH([3]Feuil1!$C75)&gt;3,MONTH([3]Feuil1!$K75)&lt;=3),DATE([3]Feuil2!$A$2,3,31),"") ))),"")</f>
        <v/>
      </c>
      <c r="Q75" s="13" t="str">
        <f>IF(AND([3]Feuil1!$K75&lt;&gt;"",[3]Feuil1!$C75&lt;&gt;"",[3]Feuil1!$K75&lt;=[3]Feuil1!$C75,YEAR([3]Feuil1!$K75)&lt;=[3]Feuil2!$A$2,YEAR([3]Feuil1!$C75)&gt;=[3]Feuil2!$A$2),IF(YEAR([3]Feuil1!$C75)&gt;[3]Feuil2!$A$2,DATE([3]Feuil2!$A$2,4,30),IF(YEAR([3]Feuil1!$C75)&lt;[3]Feuil2!$A$2,"",IF(MONTH([3]Feuil1!$C75)=4,[3]Feuil1!$C75,IF(AND(MONTH([3]Feuil1!$C75)&gt;4,MONTH([3]Feuil1!$K75)&lt;=4),DATE([3]Feuil2!$A$2,4,30),"") ))),"")</f>
        <v/>
      </c>
      <c r="R75" s="13" t="str">
        <f>IF(AND([3]Feuil1!$K75&lt;&gt;"",[3]Feuil1!$C75&lt;&gt;"",[3]Feuil1!$K75&lt;=[3]Feuil1!$C75,YEAR([3]Feuil1!$K75)&lt;=[3]Feuil2!$A$2,YEAR([3]Feuil1!$C75)&gt;=[3]Feuil2!$A$2),IF(YEAR([3]Feuil1!$C75)&gt;[3]Feuil2!$A$2,DATE([3]Feuil2!$A$2,5,31),IF(YEAR([3]Feuil1!$C75)&lt;[3]Feuil2!$A$2,"",IF(MONTH([3]Feuil1!$C75)=5,[3]Feuil1!$C75,IF(AND(MONTH([3]Feuil1!$C75)&gt;5,MONTH([3]Feuil1!$K75)&lt;=5),DATE([3]Feuil2!$A$2,5,31),"") ))),"")</f>
        <v/>
      </c>
      <c r="S75" s="13" t="str">
        <f>IF(AND([3]Feuil1!$K75&lt;&gt;"",[3]Feuil1!$C75&lt;&gt;"",[3]Feuil1!$K75&lt;=[3]Feuil1!$C75,YEAR([3]Feuil1!$K75)&lt;=[3]Feuil2!$A$2,YEAR([3]Feuil1!$C75)&gt;=[3]Feuil2!$A$2),IF(YEAR([3]Feuil1!$C75)&gt;[3]Feuil2!$A$2,DATE([3]Feuil2!$A$2,6,30),IF(YEAR([3]Feuil1!$C75)&lt;[3]Feuil2!$A$2,"",IF(MONTH([3]Feuil1!$C75)=6,[3]Feuil1!$C75,IF(AND(MONTH([3]Feuil1!$C75)&gt;6,MONTH([3]Feuil1!$K75)&lt;=6),DATE([3]Feuil2!$A$2,6,30),"") ))),"")</f>
        <v/>
      </c>
      <c r="T75" s="13" t="str">
        <f>IF(AND([3]Feuil1!$K75&lt;&gt;"",[3]Feuil1!$C75&lt;&gt;"",[3]Feuil1!$K75&lt;=[3]Feuil1!$C75,YEAR([3]Feuil1!$K75)&lt;=[3]Feuil2!$A$2,YEAR([3]Feuil1!$C75)&gt;=[3]Feuil2!$A$2),IF(YEAR([3]Feuil1!$C75)&gt;[3]Feuil2!$A$2,DATE([3]Feuil2!$A$2,7,31),IF(YEAR([3]Feuil1!$C75)&lt;[3]Feuil2!$A$2,"",IF(MONTH([3]Feuil1!$C75)=7,[3]Feuil1!$C75,IF(AND(MONTH([3]Feuil1!$C75)&gt;7,MONTH([3]Feuil1!$K75)&lt;=7),DATE([3]Feuil2!$A$2,7,31),"") ))),"")</f>
        <v/>
      </c>
      <c r="U75" s="13" t="str">
        <f>IF(AND([3]Feuil1!$K75&lt;&gt;"",[3]Feuil1!$C75&lt;&gt;"",[3]Feuil1!$K75&lt;=[3]Feuil1!$C75,YEAR([3]Feuil1!$K75)&lt;=[3]Feuil2!$A$2,YEAR([3]Feuil1!$C75)&gt;=[3]Feuil2!$A$2),IF(YEAR([3]Feuil1!$C75)&gt;[3]Feuil2!$A$2,DATE([3]Feuil2!$A$2,8,31),IF(YEAR([3]Feuil1!$C75)&lt;[3]Feuil2!$A$2,"",IF(MONTH([3]Feuil1!$C75)=8,[3]Feuil1!$C75,IF(AND(MONTH([3]Feuil1!$C75)&gt;8,MONTH([3]Feuil1!$K75)&lt;=8),DATE([3]Feuil2!$A$2,8,31),"") ))),"")</f>
        <v/>
      </c>
      <c r="V75" s="13" t="str">
        <f>IF(AND([3]Feuil1!$K75&lt;&gt;"",[3]Feuil1!$C75&lt;&gt;"",[3]Feuil1!$K75&lt;=[3]Feuil1!$C75,YEAR([3]Feuil1!$K75)&lt;=[3]Feuil2!$A$2,YEAR([3]Feuil1!$C75)&gt;=[3]Feuil2!$A$2),IF(YEAR([3]Feuil1!$C75)&gt;[3]Feuil2!$A$2,DATE([3]Feuil2!$A$2,9,30),IF(YEAR([3]Feuil1!$C75)&lt;[3]Feuil2!$A$2,"",IF(MONTH([3]Feuil1!$C75)=9,[3]Feuil1!$C75,IF(AND(MONTH([3]Feuil1!$C75)&gt;9,MONTH([3]Feuil1!$K75)&lt;=9),DATE([3]Feuil2!$A$2,9,30),"") ))),"")</f>
        <v/>
      </c>
      <c r="W75" s="13" t="str">
        <f>IF(AND([3]Feuil1!$K75&lt;&gt;"",[3]Feuil1!$C75&lt;&gt;"",[3]Feuil1!$K75&lt;=[3]Feuil1!$C75,YEAR([3]Feuil1!$K75)&lt;=[3]Feuil2!$A$2,YEAR([3]Feuil1!$C75)&gt;=[3]Feuil2!$A$2),IF(YEAR([3]Feuil1!$C75)&gt;[3]Feuil2!$A$2,DATE([3]Feuil2!$A$2,10,31),IF(YEAR([3]Feuil1!$C75)&lt;[3]Feuil2!$A$2,"",IF(MONTH([3]Feuil1!$C75)=10,[3]Feuil1!$C75,IF(AND(MONTH([3]Feuil1!$C75)&gt;10,MONTH([3]Feuil1!$K75)&lt;=10),DATE([3]Feuil2!$A$2,10,31),"") ))),"")</f>
        <v/>
      </c>
      <c r="X75" s="13" t="str">
        <f>IF(AND([3]Feuil1!$K75&lt;&gt;"",[3]Feuil1!$C75&lt;&gt;"",[3]Feuil1!$K75&lt;=[3]Feuil1!$C75,YEAR([3]Feuil1!$K75)&lt;=[3]Feuil2!$A$2,YEAR([3]Feuil1!$C75)&gt;=[3]Feuil2!$A$2),IF(YEAR([3]Feuil1!$C75)&gt;[3]Feuil2!$A$2,DATE([3]Feuil2!$A$2,11,30),IF(YEAR([3]Feuil1!$C75)&lt;[3]Feuil2!$A$2,"",IF(MONTH([3]Feuil1!$C75)=11,[3]Feuil1!$C75,IF(AND(MONTH([3]Feuil1!$C75)&gt;11,MONTH([3]Feuil1!$K75)&lt;=11),DATE([3]Feuil2!$A$2,11,30),"") ))),"")</f>
        <v/>
      </c>
      <c r="Y75" s="14" t="str">
        <f>IF(AND([3]Feuil1!$K75&lt;&gt;"",[3]Feuil1!$C75&lt;&gt;"",[3]Feuil1!$K75&lt;=[3]Feuil1!$C75,YEAR([3]Feuil1!$K75)&lt;=[3]Feuil2!$A$2,YEAR([3]Feuil1!$C75)&gt;=[3]Feuil2!$A$2),IF(YEAR([3]Feuil1!$C75)&gt;[3]Feuil2!$A$2,DATE([3]Feuil2!$A$2,12,31),IF(YEAR([3]Feuil1!$C75)&lt;[3]Feuil2!$A$2,"",IF(MONTH([3]Feuil1!$C75)=12,[3]Feuil1!$C75,IF(AND(MONTH([3]Feuil1!$C75)&gt;12,MONTH([3]Feuil1!$K75)&lt;=12),DATE([3]Feuil2!$A$2,12,31),"") ))),"")</f>
        <v/>
      </c>
    </row>
    <row r="76" spans="1:25" ht="15" x14ac:dyDescent="0.2">
      <c r="A76" s="11">
        <f>[3]Feuil1!E76</f>
        <v>0</v>
      </c>
      <c r="B76" s="12" t="str">
        <f>IF(AND([3]Feuil1!$K76&lt;&gt;"",[3]Feuil1!$C76&lt;&gt;"",[3]Feuil1!$K76&lt;=[3]Feuil1!$C76,YEAR([3]Feuil1!$K76)&lt;=[3]Feuil2!$A$2,YEAR([3]Feuil1!$C76)&gt;=[3]Feuil2!$A$2),IF(YEAR([3]Feuil1!$K76)&lt;[3]Feuil2!$A$2,DATE([3]Feuil2!$A$2,1,1),IF(YEAR([3]Feuil1!$K76)&gt;[3]Feuil2!$A$2,"",IF(MONTH([3]Feuil1!$K76)=1,[3]Feuil1!$K76,IF(OR(AND(
      MONTH([3]Feuil1!$K76)&lt;1,
      MONTH([3]Feuil1!$C76)&gt;=1
     ),YEAR([3]Feuil1!$C76)&gt;[3]Feuil2!$A$2),DATE([3]Feuil2!$A$2,1,1),"") ))),"")</f>
        <v/>
      </c>
      <c r="C76" s="13" t="str">
        <f>IF(AND([3]Feuil1!$K76&lt;&gt;"",[3]Feuil1!$C76&lt;&gt;"",[3]Feuil1!$K76&lt;=[3]Feuil1!$C76,YEAR([3]Feuil1!$K76)&lt;=[3]Feuil2!$A$2,YEAR([3]Feuil1!$C76)&gt;=[3]Feuil2!$A$2),IF(YEAR([3]Feuil1!$K76)&lt;[3]Feuil2!$A$2,DATE([3]Feuil2!$A$2,2,1),IF(YEAR([3]Feuil1!$K76)&gt;[3]Feuil2!$A$2,"",IF(MONTH([3]Feuil1!$K76)=2,[3]Feuil1!$K76,IF(OR(AND(MONTH([3]Feuil1!$K76)&lt;2,MONTH([3]Feuil1!$C76)&gt;=2),YEAR([3]Feuil1!$C76)&gt;[3]Feuil2!$A$2),DATE([3]Feuil2!$A$2,2,1),"") ))),"")</f>
        <v/>
      </c>
      <c r="D76" s="13" t="str">
        <f>IF(AND([3]Feuil1!$K76&lt;&gt;"",[3]Feuil1!$C76&lt;&gt;"",[3]Feuil1!$K76&lt;=[3]Feuil1!$C76,YEAR([3]Feuil1!$K76)&lt;=[3]Feuil2!$A$2,YEAR([3]Feuil1!$C76)&gt;=[3]Feuil2!$A$2),IF(YEAR([3]Feuil1!$K76)&lt;[3]Feuil2!$A$2,DATE([3]Feuil2!$A$2,3,1),IF(YEAR([3]Feuil1!$K76)&gt;[3]Feuil2!$A$2,"",IF(MONTH([3]Feuil1!$K76)=3,[3]Feuil1!$K76,IF(OR(AND(MONTH([3]Feuil1!$K76)&lt;3,MONTH([3]Feuil1!$C76)&gt;=3),YEAR([3]Feuil1!$C76)&gt;[3]Feuil2!$A$2),DATE([3]Feuil2!$A$2,3,1),"") ))),"")</f>
        <v/>
      </c>
      <c r="E76" s="13" t="str">
        <f>IF(AND([3]Feuil1!$K76&lt;&gt;"",[3]Feuil1!$C76&lt;&gt;"",[3]Feuil1!$K76&lt;=[3]Feuil1!$C76,YEAR([3]Feuil1!$K76)&lt;=[3]Feuil2!$A$2,YEAR([3]Feuil1!$C76)&gt;=[3]Feuil2!$A$2),IF(YEAR([3]Feuil1!$K76)&lt;[3]Feuil2!$A$2,DATE([3]Feuil2!$A$2,4,1),IF(YEAR([3]Feuil1!$K76)&gt;[3]Feuil2!$A$2,"",IF(MONTH([3]Feuil1!$K76)=4,[3]Feuil1!$K76,IF(OR(AND(MONTH([3]Feuil1!$K76)&lt;4,MONTH([3]Feuil1!$C76)&gt;=4),YEAR([3]Feuil1!$C76)&gt;[3]Feuil2!$A$2),DATE([3]Feuil2!$A$2,4,1),"") ))),"")</f>
        <v/>
      </c>
      <c r="F76" s="13" t="str">
        <f>IF(AND([3]Feuil1!$K76&lt;&gt;"",[3]Feuil1!$C76&lt;&gt;"",[3]Feuil1!$K76&lt;=[3]Feuil1!$C76,YEAR([3]Feuil1!$K76)&lt;=[3]Feuil2!$A$2,YEAR([3]Feuil1!$C76)&gt;=[3]Feuil2!$A$2),IF(YEAR([3]Feuil1!$K76)&lt;[3]Feuil2!$A$2,DATE([3]Feuil2!$A$2,5,1),IF(YEAR([3]Feuil1!$K76)&gt;[3]Feuil2!$A$2,"",IF(MONTH([3]Feuil1!$K76)=5,[3]Feuil1!$K76,IF(OR(AND(MONTH([3]Feuil1!$K76)&lt;5,MONTH([3]Feuil1!$C76)&gt;=5),YEAR([3]Feuil1!$C76)&gt;[3]Feuil2!$A$2),DATE([3]Feuil2!$A$2,5,1),"") ))),"")</f>
        <v/>
      </c>
      <c r="G76" s="13" t="str">
        <f>IF(AND([3]Feuil1!$K76&lt;&gt;"",[3]Feuil1!$C76&lt;&gt;"",[3]Feuil1!$K76&lt;=[3]Feuil1!$C76,YEAR([3]Feuil1!$K76)&lt;=[3]Feuil2!$A$2,YEAR([3]Feuil1!$C76)&gt;=[3]Feuil2!$A$2),IF(YEAR([3]Feuil1!$K76)&lt;[3]Feuil2!$A$2,DATE([3]Feuil2!$A$2,6,1),IF(YEAR([3]Feuil1!$K76)&gt;[3]Feuil2!$A$2,"",IF(MONTH([3]Feuil1!$K76)=6,[3]Feuil1!$K76,IF(OR(AND(MONTH([3]Feuil1!$K76)&lt;6,MONTH([3]Feuil1!$C76)&gt;=6),YEAR([3]Feuil1!$C76)&gt;[3]Feuil2!$A$2),DATE([3]Feuil2!$A$2,6,1),"") ))),"")</f>
        <v/>
      </c>
      <c r="H76" s="13" t="str">
        <f>IF(AND([3]Feuil1!$K76&lt;&gt;"",[3]Feuil1!$C76&lt;&gt;"",[3]Feuil1!$K76&lt;=[3]Feuil1!$C76,YEAR([3]Feuil1!$K76)&lt;=[3]Feuil2!$A$2,YEAR([3]Feuil1!$C76)&gt;=[3]Feuil2!$A$2),IF(YEAR([3]Feuil1!$K76)&lt;[3]Feuil2!$A$2,DATE([3]Feuil2!$A$2,7,1),IF(YEAR([3]Feuil1!$K76)&gt;[3]Feuil2!$A$2,"",IF(MONTH([3]Feuil1!$K76)=7,[3]Feuil1!$K76,IF(OR(AND(MONTH([3]Feuil1!$K76)&lt;7,MONTH([3]Feuil1!$C76)&gt;=7),YEAR([3]Feuil1!$C76)&gt;[3]Feuil2!$A$2),DATE([3]Feuil2!$A$2,7,1),"") ))),"")</f>
        <v/>
      </c>
      <c r="I76" s="13" t="str">
        <f>IF(AND([3]Feuil1!$K76&lt;&gt;"",[3]Feuil1!$C76&lt;&gt;"",[3]Feuil1!$K76&lt;=[3]Feuil1!$C76,YEAR([3]Feuil1!$K76)&lt;=[3]Feuil2!$A$2,YEAR([3]Feuil1!$C76)&gt;=[3]Feuil2!$A$2),IF(YEAR([3]Feuil1!$K76)&lt;[3]Feuil2!$A$2,DATE([3]Feuil2!$A$2,8,1),IF(YEAR([3]Feuil1!$K76)&gt;[3]Feuil2!$A$2,"",IF(MONTH([3]Feuil1!$K76)=8,[3]Feuil1!$K76,IF(OR(AND(MONTH([3]Feuil1!$K76)&lt;8,MONTH([3]Feuil1!$C76)&gt;=8),YEAR([3]Feuil1!$C76)&gt;[3]Feuil2!$A$2),DATE([3]Feuil2!$A$2,8,1),"") ))),"")</f>
        <v/>
      </c>
      <c r="J76" s="13" t="str">
        <f>IF(AND([3]Feuil1!$K76&lt;&gt;"",[3]Feuil1!$C76&lt;&gt;"",[3]Feuil1!$K76&lt;=[3]Feuil1!$C76,YEAR([3]Feuil1!$K76)&lt;=[3]Feuil2!$A$2,YEAR([3]Feuil1!$C76)&gt;=[3]Feuil2!$A$2),IF(YEAR([3]Feuil1!$K76)&lt;[3]Feuil2!$A$2,DATE([3]Feuil2!$A$2,9,1),IF(YEAR([3]Feuil1!$K76)&gt;[3]Feuil2!$A$2,"",IF(MONTH([3]Feuil1!$K76)=9,[3]Feuil1!$K76,IF(OR(AND(MONTH([3]Feuil1!$K76)&lt;9,MONTH([3]Feuil1!$C76)&gt;=9),YEAR([3]Feuil1!$C76)&gt;[3]Feuil2!$A$2),DATE([3]Feuil2!$A$2,9,1),"") ))),"")</f>
        <v/>
      </c>
      <c r="K76" s="13" t="str">
        <f>IF(AND([3]Feuil1!$K76&lt;&gt;"",[3]Feuil1!$C76&lt;&gt;"",[3]Feuil1!$K76&lt;=[3]Feuil1!$C76,YEAR([3]Feuil1!$K76)&lt;=[3]Feuil2!$A$2,YEAR([3]Feuil1!$C76)&gt;=[3]Feuil2!$A$2),IF(YEAR([3]Feuil1!$K76)&lt;[3]Feuil2!$A$2,DATE([3]Feuil2!$A$2,10,1),IF(YEAR([3]Feuil1!$K76)&gt;[3]Feuil2!$A$2,"",IF(MONTH([3]Feuil1!$K76)=10,[3]Feuil1!$K76,IF(OR(AND(MONTH([3]Feuil1!$K76)&lt;10,MONTH([3]Feuil1!$C76)&gt;=10),YEAR([3]Feuil1!$C76)&gt;[3]Feuil2!$A$2),DATE([3]Feuil2!$A$2,10,1),"") ))),"")</f>
        <v/>
      </c>
      <c r="L76" s="13" t="str">
        <f>IF(AND([3]Feuil1!$K76&lt;&gt;"",[3]Feuil1!$C76&lt;&gt;"",[3]Feuil1!$K76&lt;=[3]Feuil1!$C76,YEAR([3]Feuil1!$K76)&lt;=[3]Feuil2!$A$2,YEAR([3]Feuil1!$C76)&gt;=[3]Feuil2!$A$2),IF(YEAR([3]Feuil1!$K76)&lt;[3]Feuil2!$A$2,DATE([3]Feuil2!$A$2,11,1),IF(YEAR([3]Feuil1!$K76)&gt;[3]Feuil2!$A$2,"",IF(MONTH([3]Feuil1!$K76)=11,[3]Feuil1!$K76,IF(OR(AND(MONTH([3]Feuil1!$K76)&lt;11,MONTH([3]Feuil1!$C76)&gt;=11),YEAR([3]Feuil1!$C76)&gt;[3]Feuil2!$A$2),DATE([3]Feuil2!$A$2,11,1),"") ))),"")</f>
        <v/>
      </c>
      <c r="M76" s="14" t="str">
        <f>IF(AND([3]Feuil1!$K76&lt;&gt;"",[3]Feuil1!$C76&lt;&gt;"",[3]Feuil1!$K76&lt;=[3]Feuil1!$C76,YEAR([3]Feuil1!$K76)&lt;=[3]Feuil2!$A$2,YEAR([3]Feuil1!$C76)&gt;=[3]Feuil2!$A$2),IF(YEAR([3]Feuil1!$K76)&lt;[3]Feuil2!$A$2,DATE([3]Feuil2!$A$2,12,1),IF(YEAR([3]Feuil1!$K76)&gt;[3]Feuil2!$A$2,"",IF(MONTH([3]Feuil1!$K76)=12,[3]Feuil1!$K76,IF(OR(AND(MONTH([3]Feuil1!$K76)&lt;12,MONTH([3]Feuil1!$C76)&gt;=12),YEAR([3]Feuil1!$C76)&gt;[3]Feuil2!$A$2),DATE([3]Feuil2!$A$2,12,1),"") ))),"")</f>
        <v/>
      </c>
      <c r="N76" s="12" t="str">
        <f>IF(AND([3]Feuil1!$K76&lt;&gt;"",[3]Feuil1!$C76&lt;&gt;"",[3]Feuil1!$K76&lt;=[3]Feuil1!$C76,YEAR([3]Feuil1!$K76)&lt;=[3]Feuil2!$A$2,YEAR([3]Feuil1!$C76)&gt;=[3]Feuil2!$A$2),IF(YEAR([3]Feuil1!$C76)&gt;[3]Feuil2!$A$2,DATE([3]Feuil2!$A$2,1,31),IF(YEAR([3]Feuil1!$C76)&lt;[3]Feuil2!$A$2,"",IF(MONTH([3]Feuil1!$C76)=1,[3]Feuil1!$C76,IF(AND(MONTH([3]Feuil1!$C76)&gt;1,MONTH([3]Feuil1!$K76)&lt;=1),DATE([3]Feuil2!$A$2,1,31),"") ))),"")</f>
        <v/>
      </c>
      <c r="O76" s="13" t="str">
        <f>IF(AND([3]Feuil1!$K76&lt;&gt;"",[3]Feuil1!$C76&lt;&gt;"",[3]Feuil1!$K76&lt;=[3]Feuil1!$C76,YEAR([3]Feuil1!$K76)&lt;=[3]Feuil2!$A$2,YEAR([3]Feuil1!$C76)&gt;=[3]Feuil2!$A$2),IF(YEAR([3]Feuil1!$C76)&gt;[3]Feuil2!$A$2,IF((MOD([3]Feuil2!$A$2,4)&lt;&gt;0),DATE([3]Feuil2!$A$2,2,28),DATE([3]Feuil2!$A$2,2,29)),IF(YEAR([3]Feuil1!$C76)&lt;[3]Feuil2!$A$2,"",IF(MONTH([3]Feuil1!$C76)=2,[3]Feuil1!$C76,IF(AND(MONTH([3]Feuil1!$C76)&gt;2,MONTH([3]Feuil1!$K76)&lt;=2),IF((MOD([3]Feuil2!$A$2,4)&lt;&gt;0),DATE([3]Feuil2!$A$2,2,28),DATE([3]Feuil2!$A$2,2,29)),"") ))),"")</f>
        <v/>
      </c>
      <c r="P76" s="13" t="str">
        <f>IF(AND([3]Feuil1!$K76&lt;&gt;"",[3]Feuil1!$C76&lt;&gt;"",[3]Feuil1!$K76&lt;=[3]Feuil1!$C76,YEAR([3]Feuil1!$K76)&lt;=[3]Feuil2!$A$2,YEAR([3]Feuil1!$C76)&gt;=[3]Feuil2!$A$2),IF(YEAR([3]Feuil1!$C76)&gt;[3]Feuil2!$A$2,DATE([3]Feuil2!$A$2,3,31),IF(YEAR([3]Feuil1!$C76)&lt;[3]Feuil2!$A$2,"",IF(MONTH([3]Feuil1!$C76)=3,[3]Feuil1!$C76,IF(AND(MONTH([3]Feuil1!$C76)&gt;3,MONTH([3]Feuil1!$K76)&lt;=3),DATE([3]Feuil2!$A$2,3,31),"") ))),"")</f>
        <v/>
      </c>
      <c r="Q76" s="13" t="str">
        <f>IF(AND([3]Feuil1!$K76&lt;&gt;"",[3]Feuil1!$C76&lt;&gt;"",[3]Feuil1!$K76&lt;=[3]Feuil1!$C76,YEAR([3]Feuil1!$K76)&lt;=[3]Feuil2!$A$2,YEAR([3]Feuil1!$C76)&gt;=[3]Feuil2!$A$2),IF(YEAR([3]Feuil1!$C76)&gt;[3]Feuil2!$A$2,DATE([3]Feuil2!$A$2,4,30),IF(YEAR([3]Feuil1!$C76)&lt;[3]Feuil2!$A$2,"",IF(MONTH([3]Feuil1!$C76)=4,[3]Feuil1!$C76,IF(AND(MONTH([3]Feuil1!$C76)&gt;4,MONTH([3]Feuil1!$K76)&lt;=4),DATE([3]Feuil2!$A$2,4,30),"") ))),"")</f>
        <v/>
      </c>
      <c r="R76" s="13" t="str">
        <f>IF(AND([3]Feuil1!$K76&lt;&gt;"",[3]Feuil1!$C76&lt;&gt;"",[3]Feuil1!$K76&lt;=[3]Feuil1!$C76,YEAR([3]Feuil1!$K76)&lt;=[3]Feuil2!$A$2,YEAR([3]Feuil1!$C76)&gt;=[3]Feuil2!$A$2),IF(YEAR([3]Feuil1!$C76)&gt;[3]Feuil2!$A$2,DATE([3]Feuil2!$A$2,5,31),IF(YEAR([3]Feuil1!$C76)&lt;[3]Feuil2!$A$2,"",IF(MONTH([3]Feuil1!$C76)=5,[3]Feuil1!$C76,IF(AND(MONTH([3]Feuil1!$C76)&gt;5,MONTH([3]Feuil1!$K76)&lt;=5),DATE([3]Feuil2!$A$2,5,31),"") ))),"")</f>
        <v/>
      </c>
      <c r="S76" s="13" t="str">
        <f>IF(AND([3]Feuil1!$K76&lt;&gt;"",[3]Feuil1!$C76&lt;&gt;"",[3]Feuil1!$K76&lt;=[3]Feuil1!$C76,YEAR([3]Feuil1!$K76)&lt;=[3]Feuil2!$A$2,YEAR([3]Feuil1!$C76)&gt;=[3]Feuil2!$A$2),IF(YEAR([3]Feuil1!$C76)&gt;[3]Feuil2!$A$2,DATE([3]Feuil2!$A$2,6,30),IF(YEAR([3]Feuil1!$C76)&lt;[3]Feuil2!$A$2,"",IF(MONTH([3]Feuil1!$C76)=6,[3]Feuil1!$C76,IF(AND(MONTH([3]Feuil1!$C76)&gt;6,MONTH([3]Feuil1!$K76)&lt;=6),DATE([3]Feuil2!$A$2,6,30),"") ))),"")</f>
        <v/>
      </c>
      <c r="T76" s="13" t="str">
        <f>IF(AND([3]Feuil1!$K76&lt;&gt;"",[3]Feuil1!$C76&lt;&gt;"",[3]Feuil1!$K76&lt;=[3]Feuil1!$C76,YEAR([3]Feuil1!$K76)&lt;=[3]Feuil2!$A$2,YEAR([3]Feuil1!$C76)&gt;=[3]Feuil2!$A$2),IF(YEAR([3]Feuil1!$C76)&gt;[3]Feuil2!$A$2,DATE([3]Feuil2!$A$2,7,31),IF(YEAR([3]Feuil1!$C76)&lt;[3]Feuil2!$A$2,"",IF(MONTH([3]Feuil1!$C76)=7,[3]Feuil1!$C76,IF(AND(MONTH([3]Feuil1!$C76)&gt;7,MONTH([3]Feuil1!$K76)&lt;=7),DATE([3]Feuil2!$A$2,7,31),"") ))),"")</f>
        <v/>
      </c>
      <c r="U76" s="13" t="str">
        <f>IF(AND([3]Feuil1!$K76&lt;&gt;"",[3]Feuil1!$C76&lt;&gt;"",[3]Feuil1!$K76&lt;=[3]Feuil1!$C76,YEAR([3]Feuil1!$K76)&lt;=[3]Feuil2!$A$2,YEAR([3]Feuil1!$C76)&gt;=[3]Feuil2!$A$2),IF(YEAR([3]Feuil1!$C76)&gt;[3]Feuil2!$A$2,DATE([3]Feuil2!$A$2,8,31),IF(YEAR([3]Feuil1!$C76)&lt;[3]Feuil2!$A$2,"",IF(MONTH([3]Feuil1!$C76)=8,[3]Feuil1!$C76,IF(AND(MONTH([3]Feuil1!$C76)&gt;8,MONTH([3]Feuil1!$K76)&lt;=8),DATE([3]Feuil2!$A$2,8,31),"") ))),"")</f>
        <v/>
      </c>
      <c r="V76" s="13" t="str">
        <f>IF(AND([3]Feuil1!$K76&lt;&gt;"",[3]Feuil1!$C76&lt;&gt;"",[3]Feuil1!$K76&lt;=[3]Feuil1!$C76,YEAR([3]Feuil1!$K76)&lt;=[3]Feuil2!$A$2,YEAR([3]Feuil1!$C76)&gt;=[3]Feuil2!$A$2),IF(YEAR([3]Feuil1!$C76)&gt;[3]Feuil2!$A$2,DATE([3]Feuil2!$A$2,9,30),IF(YEAR([3]Feuil1!$C76)&lt;[3]Feuil2!$A$2,"",IF(MONTH([3]Feuil1!$C76)=9,[3]Feuil1!$C76,IF(AND(MONTH([3]Feuil1!$C76)&gt;9,MONTH([3]Feuil1!$K76)&lt;=9),DATE([3]Feuil2!$A$2,9,30),"") ))),"")</f>
        <v/>
      </c>
      <c r="W76" s="13" t="str">
        <f>IF(AND([3]Feuil1!$K76&lt;&gt;"",[3]Feuil1!$C76&lt;&gt;"",[3]Feuil1!$K76&lt;=[3]Feuil1!$C76,YEAR([3]Feuil1!$K76)&lt;=[3]Feuil2!$A$2,YEAR([3]Feuil1!$C76)&gt;=[3]Feuil2!$A$2),IF(YEAR([3]Feuil1!$C76)&gt;[3]Feuil2!$A$2,DATE([3]Feuil2!$A$2,10,31),IF(YEAR([3]Feuil1!$C76)&lt;[3]Feuil2!$A$2,"",IF(MONTH([3]Feuil1!$C76)=10,[3]Feuil1!$C76,IF(AND(MONTH([3]Feuil1!$C76)&gt;10,MONTH([3]Feuil1!$K76)&lt;=10),DATE([3]Feuil2!$A$2,10,31),"") ))),"")</f>
        <v/>
      </c>
      <c r="X76" s="13" t="str">
        <f>IF(AND([3]Feuil1!$K76&lt;&gt;"",[3]Feuil1!$C76&lt;&gt;"",[3]Feuil1!$K76&lt;=[3]Feuil1!$C76,YEAR([3]Feuil1!$K76)&lt;=[3]Feuil2!$A$2,YEAR([3]Feuil1!$C76)&gt;=[3]Feuil2!$A$2),IF(YEAR([3]Feuil1!$C76)&gt;[3]Feuil2!$A$2,DATE([3]Feuil2!$A$2,11,30),IF(YEAR([3]Feuil1!$C76)&lt;[3]Feuil2!$A$2,"",IF(MONTH([3]Feuil1!$C76)=11,[3]Feuil1!$C76,IF(AND(MONTH([3]Feuil1!$C76)&gt;11,MONTH([3]Feuil1!$K76)&lt;=11),DATE([3]Feuil2!$A$2,11,30),"") ))),"")</f>
        <v/>
      </c>
      <c r="Y76" s="14" t="str">
        <f>IF(AND([3]Feuil1!$K76&lt;&gt;"",[3]Feuil1!$C76&lt;&gt;"",[3]Feuil1!$K76&lt;=[3]Feuil1!$C76,YEAR([3]Feuil1!$K76)&lt;=[3]Feuil2!$A$2,YEAR([3]Feuil1!$C76)&gt;=[3]Feuil2!$A$2),IF(YEAR([3]Feuil1!$C76)&gt;[3]Feuil2!$A$2,DATE([3]Feuil2!$A$2,12,31),IF(YEAR([3]Feuil1!$C76)&lt;[3]Feuil2!$A$2,"",IF(MONTH([3]Feuil1!$C76)=12,[3]Feuil1!$C76,IF(AND(MONTH([3]Feuil1!$C76)&gt;12,MONTH([3]Feuil1!$K76)&lt;=12),DATE([3]Feuil2!$A$2,12,31),"") ))),"")</f>
        <v/>
      </c>
    </row>
    <row r="77" spans="1:25" ht="15" x14ac:dyDescent="0.2">
      <c r="A77" s="11">
        <f>[3]Feuil1!E77</f>
        <v>0</v>
      </c>
      <c r="B77" s="12" t="str">
        <f>IF(AND([3]Feuil1!$K77&lt;&gt;"",[3]Feuil1!$C77&lt;&gt;"",[3]Feuil1!$K77&lt;=[3]Feuil1!$C77,YEAR([3]Feuil1!$K77)&lt;=[3]Feuil2!$A$2,YEAR([3]Feuil1!$C77)&gt;=[3]Feuil2!$A$2),IF(YEAR([3]Feuil1!$K77)&lt;[3]Feuil2!$A$2,DATE([3]Feuil2!$A$2,1,1),IF(YEAR([3]Feuil1!$K77)&gt;[3]Feuil2!$A$2,"",IF(MONTH([3]Feuil1!$K77)=1,[3]Feuil1!$K77,IF(OR(AND(
      MONTH([3]Feuil1!$K77)&lt;1,
      MONTH([3]Feuil1!$C77)&gt;=1
     ),YEAR([3]Feuil1!$C77)&gt;[3]Feuil2!$A$2),DATE([3]Feuil2!$A$2,1,1),"") ))),"")</f>
        <v/>
      </c>
      <c r="C77" s="13" t="str">
        <f>IF(AND([3]Feuil1!$K77&lt;&gt;"",[3]Feuil1!$C77&lt;&gt;"",[3]Feuil1!$K77&lt;=[3]Feuil1!$C77,YEAR([3]Feuil1!$K77)&lt;=[3]Feuil2!$A$2,YEAR([3]Feuil1!$C77)&gt;=[3]Feuil2!$A$2),IF(YEAR([3]Feuil1!$K77)&lt;[3]Feuil2!$A$2,DATE([3]Feuil2!$A$2,2,1),IF(YEAR([3]Feuil1!$K77)&gt;[3]Feuil2!$A$2,"",IF(MONTH([3]Feuil1!$K77)=2,[3]Feuil1!$K77,IF(OR(AND(MONTH([3]Feuil1!$K77)&lt;2,MONTH([3]Feuil1!$C77)&gt;=2),YEAR([3]Feuil1!$C77)&gt;[3]Feuil2!$A$2),DATE([3]Feuil2!$A$2,2,1),"") ))),"")</f>
        <v/>
      </c>
      <c r="D77" s="13" t="str">
        <f>IF(AND([3]Feuil1!$K77&lt;&gt;"",[3]Feuil1!$C77&lt;&gt;"",[3]Feuil1!$K77&lt;=[3]Feuil1!$C77,YEAR([3]Feuil1!$K77)&lt;=[3]Feuil2!$A$2,YEAR([3]Feuil1!$C77)&gt;=[3]Feuil2!$A$2),IF(YEAR([3]Feuil1!$K77)&lt;[3]Feuil2!$A$2,DATE([3]Feuil2!$A$2,3,1),IF(YEAR([3]Feuil1!$K77)&gt;[3]Feuil2!$A$2,"",IF(MONTH([3]Feuil1!$K77)=3,[3]Feuil1!$K77,IF(OR(AND(MONTH([3]Feuil1!$K77)&lt;3,MONTH([3]Feuil1!$C77)&gt;=3),YEAR([3]Feuil1!$C77)&gt;[3]Feuil2!$A$2),DATE([3]Feuil2!$A$2,3,1),"") ))),"")</f>
        <v/>
      </c>
      <c r="E77" s="13" t="str">
        <f>IF(AND([3]Feuil1!$K77&lt;&gt;"",[3]Feuil1!$C77&lt;&gt;"",[3]Feuil1!$K77&lt;=[3]Feuil1!$C77,YEAR([3]Feuil1!$K77)&lt;=[3]Feuil2!$A$2,YEAR([3]Feuil1!$C77)&gt;=[3]Feuil2!$A$2),IF(YEAR([3]Feuil1!$K77)&lt;[3]Feuil2!$A$2,DATE([3]Feuil2!$A$2,4,1),IF(YEAR([3]Feuil1!$K77)&gt;[3]Feuil2!$A$2,"",IF(MONTH([3]Feuil1!$K77)=4,[3]Feuil1!$K77,IF(OR(AND(MONTH([3]Feuil1!$K77)&lt;4,MONTH([3]Feuil1!$C77)&gt;=4),YEAR([3]Feuil1!$C77)&gt;[3]Feuil2!$A$2),DATE([3]Feuil2!$A$2,4,1),"") ))),"")</f>
        <v/>
      </c>
      <c r="F77" s="13" t="str">
        <f>IF(AND([3]Feuil1!$K77&lt;&gt;"",[3]Feuil1!$C77&lt;&gt;"",[3]Feuil1!$K77&lt;=[3]Feuil1!$C77,YEAR([3]Feuil1!$K77)&lt;=[3]Feuil2!$A$2,YEAR([3]Feuil1!$C77)&gt;=[3]Feuil2!$A$2),IF(YEAR([3]Feuil1!$K77)&lt;[3]Feuil2!$A$2,DATE([3]Feuil2!$A$2,5,1),IF(YEAR([3]Feuil1!$K77)&gt;[3]Feuil2!$A$2,"",IF(MONTH([3]Feuil1!$K77)=5,[3]Feuil1!$K77,IF(OR(AND(MONTH([3]Feuil1!$K77)&lt;5,MONTH([3]Feuil1!$C77)&gt;=5),YEAR([3]Feuil1!$C77)&gt;[3]Feuil2!$A$2),DATE([3]Feuil2!$A$2,5,1),"") ))),"")</f>
        <v/>
      </c>
      <c r="G77" s="13" t="str">
        <f>IF(AND([3]Feuil1!$K77&lt;&gt;"",[3]Feuil1!$C77&lt;&gt;"",[3]Feuil1!$K77&lt;=[3]Feuil1!$C77,YEAR([3]Feuil1!$K77)&lt;=[3]Feuil2!$A$2,YEAR([3]Feuil1!$C77)&gt;=[3]Feuil2!$A$2),IF(YEAR([3]Feuil1!$K77)&lt;[3]Feuil2!$A$2,DATE([3]Feuil2!$A$2,6,1),IF(YEAR([3]Feuil1!$K77)&gt;[3]Feuil2!$A$2,"",IF(MONTH([3]Feuil1!$K77)=6,[3]Feuil1!$K77,IF(OR(AND(MONTH([3]Feuil1!$K77)&lt;6,MONTH([3]Feuil1!$C77)&gt;=6),YEAR([3]Feuil1!$C77)&gt;[3]Feuil2!$A$2),DATE([3]Feuil2!$A$2,6,1),"") ))),"")</f>
        <v/>
      </c>
      <c r="H77" s="13" t="str">
        <f>IF(AND([3]Feuil1!$K77&lt;&gt;"",[3]Feuil1!$C77&lt;&gt;"",[3]Feuil1!$K77&lt;=[3]Feuil1!$C77,YEAR([3]Feuil1!$K77)&lt;=[3]Feuil2!$A$2,YEAR([3]Feuil1!$C77)&gt;=[3]Feuil2!$A$2),IF(YEAR([3]Feuil1!$K77)&lt;[3]Feuil2!$A$2,DATE([3]Feuil2!$A$2,7,1),IF(YEAR([3]Feuil1!$K77)&gt;[3]Feuil2!$A$2,"",IF(MONTH([3]Feuil1!$K77)=7,[3]Feuil1!$K77,IF(OR(AND(MONTH([3]Feuil1!$K77)&lt;7,MONTH([3]Feuil1!$C77)&gt;=7),YEAR([3]Feuil1!$C77)&gt;[3]Feuil2!$A$2),DATE([3]Feuil2!$A$2,7,1),"") ))),"")</f>
        <v/>
      </c>
      <c r="I77" s="13" t="str">
        <f>IF(AND([3]Feuil1!$K77&lt;&gt;"",[3]Feuil1!$C77&lt;&gt;"",[3]Feuil1!$K77&lt;=[3]Feuil1!$C77,YEAR([3]Feuil1!$K77)&lt;=[3]Feuil2!$A$2,YEAR([3]Feuil1!$C77)&gt;=[3]Feuil2!$A$2),IF(YEAR([3]Feuil1!$K77)&lt;[3]Feuil2!$A$2,DATE([3]Feuil2!$A$2,8,1),IF(YEAR([3]Feuil1!$K77)&gt;[3]Feuil2!$A$2,"",IF(MONTH([3]Feuil1!$K77)=8,[3]Feuil1!$K77,IF(OR(AND(MONTH([3]Feuil1!$K77)&lt;8,MONTH([3]Feuil1!$C77)&gt;=8),YEAR([3]Feuil1!$C77)&gt;[3]Feuil2!$A$2),DATE([3]Feuil2!$A$2,8,1),"") ))),"")</f>
        <v/>
      </c>
      <c r="J77" s="13" t="str">
        <f>IF(AND([3]Feuil1!$K77&lt;&gt;"",[3]Feuil1!$C77&lt;&gt;"",[3]Feuil1!$K77&lt;=[3]Feuil1!$C77,YEAR([3]Feuil1!$K77)&lt;=[3]Feuil2!$A$2,YEAR([3]Feuil1!$C77)&gt;=[3]Feuil2!$A$2),IF(YEAR([3]Feuil1!$K77)&lt;[3]Feuil2!$A$2,DATE([3]Feuil2!$A$2,9,1),IF(YEAR([3]Feuil1!$K77)&gt;[3]Feuil2!$A$2,"",IF(MONTH([3]Feuil1!$K77)=9,[3]Feuil1!$K77,IF(OR(AND(MONTH([3]Feuil1!$K77)&lt;9,MONTH([3]Feuil1!$C77)&gt;=9),YEAR([3]Feuil1!$C77)&gt;[3]Feuil2!$A$2),DATE([3]Feuil2!$A$2,9,1),"") ))),"")</f>
        <v/>
      </c>
      <c r="K77" s="13" t="str">
        <f>IF(AND([3]Feuil1!$K77&lt;&gt;"",[3]Feuil1!$C77&lt;&gt;"",[3]Feuil1!$K77&lt;=[3]Feuil1!$C77,YEAR([3]Feuil1!$K77)&lt;=[3]Feuil2!$A$2,YEAR([3]Feuil1!$C77)&gt;=[3]Feuil2!$A$2),IF(YEAR([3]Feuil1!$K77)&lt;[3]Feuil2!$A$2,DATE([3]Feuil2!$A$2,10,1),IF(YEAR([3]Feuil1!$K77)&gt;[3]Feuil2!$A$2,"",IF(MONTH([3]Feuil1!$K77)=10,[3]Feuil1!$K77,IF(OR(AND(MONTH([3]Feuil1!$K77)&lt;10,MONTH([3]Feuil1!$C77)&gt;=10),YEAR([3]Feuil1!$C77)&gt;[3]Feuil2!$A$2),DATE([3]Feuil2!$A$2,10,1),"") ))),"")</f>
        <v/>
      </c>
      <c r="L77" s="13" t="str">
        <f>IF(AND([3]Feuil1!$K77&lt;&gt;"",[3]Feuil1!$C77&lt;&gt;"",[3]Feuil1!$K77&lt;=[3]Feuil1!$C77,YEAR([3]Feuil1!$K77)&lt;=[3]Feuil2!$A$2,YEAR([3]Feuil1!$C77)&gt;=[3]Feuil2!$A$2),IF(YEAR([3]Feuil1!$K77)&lt;[3]Feuil2!$A$2,DATE([3]Feuil2!$A$2,11,1),IF(YEAR([3]Feuil1!$K77)&gt;[3]Feuil2!$A$2,"",IF(MONTH([3]Feuil1!$K77)=11,[3]Feuil1!$K77,IF(OR(AND(MONTH([3]Feuil1!$K77)&lt;11,MONTH([3]Feuil1!$C77)&gt;=11),YEAR([3]Feuil1!$C77)&gt;[3]Feuil2!$A$2),DATE([3]Feuil2!$A$2,11,1),"") ))),"")</f>
        <v/>
      </c>
      <c r="M77" s="14" t="str">
        <f>IF(AND([3]Feuil1!$K77&lt;&gt;"",[3]Feuil1!$C77&lt;&gt;"",[3]Feuil1!$K77&lt;=[3]Feuil1!$C77,YEAR([3]Feuil1!$K77)&lt;=[3]Feuil2!$A$2,YEAR([3]Feuil1!$C77)&gt;=[3]Feuil2!$A$2),IF(YEAR([3]Feuil1!$K77)&lt;[3]Feuil2!$A$2,DATE([3]Feuil2!$A$2,12,1),IF(YEAR([3]Feuil1!$K77)&gt;[3]Feuil2!$A$2,"",IF(MONTH([3]Feuil1!$K77)=12,[3]Feuil1!$K77,IF(OR(AND(MONTH([3]Feuil1!$K77)&lt;12,MONTH([3]Feuil1!$C77)&gt;=12),YEAR([3]Feuil1!$C77)&gt;[3]Feuil2!$A$2),DATE([3]Feuil2!$A$2,12,1),"") ))),"")</f>
        <v/>
      </c>
      <c r="N77" s="12" t="str">
        <f>IF(AND([3]Feuil1!$K77&lt;&gt;"",[3]Feuil1!$C77&lt;&gt;"",[3]Feuil1!$K77&lt;=[3]Feuil1!$C77,YEAR([3]Feuil1!$K77)&lt;=[3]Feuil2!$A$2,YEAR([3]Feuil1!$C77)&gt;=[3]Feuil2!$A$2),IF(YEAR([3]Feuil1!$C77)&gt;[3]Feuil2!$A$2,DATE([3]Feuil2!$A$2,1,31),IF(YEAR([3]Feuil1!$C77)&lt;[3]Feuil2!$A$2,"",IF(MONTH([3]Feuil1!$C77)=1,[3]Feuil1!$C77,IF(AND(MONTH([3]Feuil1!$C77)&gt;1,MONTH([3]Feuil1!$K77)&lt;=1),DATE([3]Feuil2!$A$2,1,31),"") ))),"")</f>
        <v/>
      </c>
      <c r="O77" s="13" t="str">
        <f>IF(AND([3]Feuil1!$K77&lt;&gt;"",[3]Feuil1!$C77&lt;&gt;"",[3]Feuil1!$K77&lt;=[3]Feuil1!$C77,YEAR([3]Feuil1!$K77)&lt;=[3]Feuil2!$A$2,YEAR([3]Feuil1!$C77)&gt;=[3]Feuil2!$A$2),IF(YEAR([3]Feuil1!$C77)&gt;[3]Feuil2!$A$2,IF((MOD([3]Feuil2!$A$2,4)&lt;&gt;0),DATE([3]Feuil2!$A$2,2,28),DATE([3]Feuil2!$A$2,2,29)),IF(YEAR([3]Feuil1!$C77)&lt;[3]Feuil2!$A$2,"",IF(MONTH([3]Feuil1!$C77)=2,[3]Feuil1!$C77,IF(AND(MONTH([3]Feuil1!$C77)&gt;2,MONTH([3]Feuil1!$K77)&lt;=2),IF((MOD([3]Feuil2!$A$2,4)&lt;&gt;0),DATE([3]Feuil2!$A$2,2,28),DATE([3]Feuil2!$A$2,2,29)),"") ))),"")</f>
        <v/>
      </c>
      <c r="P77" s="13" t="str">
        <f>IF(AND([3]Feuil1!$K77&lt;&gt;"",[3]Feuil1!$C77&lt;&gt;"",[3]Feuil1!$K77&lt;=[3]Feuil1!$C77,YEAR([3]Feuil1!$K77)&lt;=[3]Feuil2!$A$2,YEAR([3]Feuil1!$C77)&gt;=[3]Feuil2!$A$2),IF(YEAR([3]Feuil1!$C77)&gt;[3]Feuil2!$A$2,DATE([3]Feuil2!$A$2,3,31),IF(YEAR([3]Feuil1!$C77)&lt;[3]Feuil2!$A$2,"",IF(MONTH([3]Feuil1!$C77)=3,[3]Feuil1!$C77,IF(AND(MONTH([3]Feuil1!$C77)&gt;3,MONTH([3]Feuil1!$K77)&lt;=3),DATE([3]Feuil2!$A$2,3,31),"") ))),"")</f>
        <v/>
      </c>
      <c r="Q77" s="13" t="str">
        <f>IF(AND([3]Feuil1!$K77&lt;&gt;"",[3]Feuil1!$C77&lt;&gt;"",[3]Feuil1!$K77&lt;=[3]Feuil1!$C77,YEAR([3]Feuil1!$K77)&lt;=[3]Feuil2!$A$2,YEAR([3]Feuil1!$C77)&gt;=[3]Feuil2!$A$2),IF(YEAR([3]Feuil1!$C77)&gt;[3]Feuil2!$A$2,DATE([3]Feuil2!$A$2,4,30),IF(YEAR([3]Feuil1!$C77)&lt;[3]Feuil2!$A$2,"",IF(MONTH([3]Feuil1!$C77)=4,[3]Feuil1!$C77,IF(AND(MONTH([3]Feuil1!$C77)&gt;4,MONTH([3]Feuil1!$K77)&lt;=4),DATE([3]Feuil2!$A$2,4,30),"") ))),"")</f>
        <v/>
      </c>
      <c r="R77" s="13" t="str">
        <f>IF(AND([3]Feuil1!$K77&lt;&gt;"",[3]Feuil1!$C77&lt;&gt;"",[3]Feuil1!$K77&lt;=[3]Feuil1!$C77,YEAR([3]Feuil1!$K77)&lt;=[3]Feuil2!$A$2,YEAR([3]Feuil1!$C77)&gt;=[3]Feuil2!$A$2),IF(YEAR([3]Feuil1!$C77)&gt;[3]Feuil2!$A$2,DATE([3]Feuil2!$A$2,5,31),IF(YEAR([3]Feuil1!$C77)&lt;[3]Feuil2!$A$2,"",IF(MONTH([3]Feuil1!$C77)=5,[3]Feuil1!$C77,IF(AND(MONTH([3]Feuil1!$C77)&gt;5,MONTH([3]Feuil1!$K77)&lt;=5),DATE([3]Feuil2!$A$2,5,31),"") ))),"")</f>
        <v/>
      </c>
      <c r="S77" s="13" t="str">
        <f>IF(AND([3]Feuil1!$K77&lt;&gt;"",[3]Feuil1!$C77&lt;&gt;"",[3]Feuil1!$K77&lt;=[3]Feuil1!$C77,YEAR([3]Feuil1!$K77)&lt;=[3]Feuil2!$A$2,YEAR([3]Feuil1!$C77)&gt;=[3]Feuil2!$A$2),IF(YEAR([3]Feuil1!$C77)&gt;[3]Feuil2!$A$2,DATE([3]Feuil2!$A$2,6,30),IF(YEAR([3]Feuil1!$C77)&lt;[3]Feuil2!$A$2,"",IF(MONTH([3]Feuil1!$C77)=6,[3]Feuil1!$C77,IF(AND(MONTH([3]Feuil1!$C77)&gt;6,MONTH([3]Feuil1!$K77)&lt;=6),DATE([3]Feuil2!$A$2,6,30),"") ))),"")</f>
        <v/>
      </c>
      <c r="T77" s="13" t="str">
        <f>IF(AND([3]Feuil1!$K77&lt;&gt;"",[3]Feuil1!$C77&lt;&gt;"",[3]Feuil1!$K77&lt;=[3]Feuil1!$C77,YEAR([3]Feuil1!$K77)&lt;=[3]Feuil2!$A$2,YEAR([3]Feuil1!$C77)&gt;=[3]Feuil2!$A$2),IF(YEAR([3]Feuil1!$C77)&gt;[3]Feuil2!$A$2,DATE([3]Feuil2!$A$2,7,31),IF(YEAR([3]Feuil1!$C77)&lt;[3]Feuil2!$A$2,"",IF(MONTH([3]Feuil1!$C77)=7,[3]Feuil1!$C77,IF(AND(MONTH([3]Feuil1!$C77)&gt;7,MONTH([3]Feuil1!$K77)&lt;=7),DATE([3]Feuil2!$A$2,7,31),"") ))),"")</f>
        <v/>
      </c>
      <c r="U77" s="13" t="str">
        <f>IF(AND([3]Feuil1!$K77&lt;&gt;"",[3]Feuil1!$C77&lt;&gt;"",[3]Feuil1!$K77&lt;=[3]Feuil1!$C77,YEAR([3]Feuil1!$K77)&lt;=[3]Feuil2!$A$2,YEAR([3]Feuil1!$C77)&gt;=[3]Feuil2!$A$2),IF(YEAR([3]Feuil1!$C77)&gt;[3]Feuil2!$A$2,DATE([3]Feuil2!$A$2,8,31),IF(YEAR([3]Feuil1!$C77)&lt;[3]Feuil2!$A$2,"",IF(MONTH([3]Feuil1!$C77)=8,[3]Feuil1!$C77,IF(AND(MONTH([3]Feuil1!$C77)&gt;8,MONTH([3]Feuil1!$K77)&lt;=8),DATE([3]Feuil2!$A$2,8,31),"") ))),"")</f>
        <v/>
      </c>
      <c r="V77" s="13" t="str">
        <f>IF(AND([3]Feuil1!$K77&lt;&gt;"",[3]Feuil1!$C77&lt;&gt;"",[3]Feuil1!$K77&lt;=[3]Feuil1!$C77,YEAR([3]Feuil1!$K77)&lt;=[3]Feuil2!$A$2,YEAR([3]Feuil1!$C77)&gt;=[3]Feuil2!$A$2),IF(YEAR([3]Feuil1!$C77)&gt;[3]Feuil2!$A$2,DATE([3]Feuil2!$A$2,9,30),IF(YEAR([3]Feuil1!$C77)&lt;[3]Feuil2!$A$2,"",IF(MONTH([3]Feuil1!$C77)=9,[3]Feuil1!$C77,IF(AND(MONTH([3]Feuil1!$C77)&gt;9,MONTH([3]Feuil1!$K77)&lt;=9),DATE([3]Feuil2!$A$2,9,30),"") ))),"")</f>
        <v/>
      </c>
      <c r="W77" s="13" t="str">
        <f>IF(AND([3]Feuil1!$K77&lt;&gt;"",[3]Feuil1!$C77&lt;&gt;"",[3]Feuil1!$K77&lt;=[3]Feuil1!$C77,YEAR([3]Feuil1!$K77)&lt;=[3]Feuil2!$A$2,YEAR([3]Feuil1!$C77)&gt;=[3]Feuil2!$A$2),IF(YEAR([3]Feuil1!$C77)&gt;[3]Feuil2!$A$2,DATE([3]Feuil2!$A$2,10,31),IF(YEAR([3]Feuil1!$C77)&lt;[3]Feuil2!$A$2,"",IF(MONTH([3]Feuil1!$C77)=10,[3]Feuil1!$C77,IF(AND(MONTH([3]Feuil1!$C77)&gt;10,MONTH([3]Feuil1!$K77)&lt;=10),DATE([3]Feuil2!$A$2,10,31),"") ))),"")</f>
        <v/>
      </c>
      <c r="X77" s="13" t="str">
        <f>IF(AND([3]Feuil1!$K77&lt;&gt;"",[3]Feuil1!$C77&lt;&gt;"",[3]Feuil1!$K77&lt;=[3]Feuil1!$C77,YEAR([3]Feuil1!$K77)&lt;=[3]Feuil2!$A$2,YEAR([3]Feuil1!$C77)&gt;=[3]Feuil2!$A$2),IF(YEAR([3]Feuil1!$C77)&gt;[3]Feuil2!$A$2,DATE([3]Feuil2!$A$2,11,30),IF(YEAR([3]Feuil1!$C77)&lt;[3]Feuil2!$A$2,"",IF(MONTH([3]Feuil1!$C77)=11,[3]Feuil1!$C77,IF(AND(MONTH([3]Feuil1!$C77)&gt;11,MONTH([3]Feuil1!$K77)&lt;=11),DATE([3]Feuil2!$A$2,11,30),"") ))),"")</f>
        <v/>
      </c>
      <c r="Y77" s="14" t="str">
        <f>IF(AND([3]Feuil1!$K77&lt;&gt;"",[3]Feuil1!$C77&lt;&gt;"",[3]Feuil1!$K77&lt;=[3]Feuil1!$C77,YEAR([3]Feuil1!$K77)&lt;=[3]Feuil2!$A$2,YEAR([3]Feuil1!$C77)&gt;=[3]Feuil2!$A$2),IF(YEAR([3]Feuil1!$C77)&gt;[3]Feuil2!$A$2,DATE([3]Feuil2!$A$2,12,31),IF(YEAR([3]Feuil1!$C77)&lt;[3]Feuil2!$A$2,"",IF(MONTH([3]Feuil1!$C77)=12,[3]Feuil1!$C77,IF(AND(MONTH([3]Feuil1!$C77)&gt;12,MONTH([3]Feuil1!$K77)&lt;=12),DATE([3]Feuil2!$A$2,12,31),"") ))),"")</f>
        <v/>
      </c>
    </row>
    <row r="78" spans="1:25" ht="15" x14ac:dyDescent="0.2">
      <c r="A78" s="11">
        <f>[3]Feuil1!E78</f>
        <v>0</v>
      </c>
      <c r="B78" s="12" t="str">
        <f>IF(AND([3]Feuil1!$K78&lt;&gt;"",[3]Feuil1!$C78&lt;&gt;"",[3]Feuil1!$K78&lt;=[3]Feuil1!$C78,YEAR([3]Feuil1!$K78)&lt;=[3]Feuil2!$A$2,YEAR([3]Feuil1!$C78)&gt;=[3]Feuil2!$A$2),IF(YEAR([3]Feuil1!$K78)&lt;[3]Feuil2!$A$2,DATE([3]Feuil2!$A$2,1,1),IF(YEAR([3]Feuil1!$K78)&gt;[3]Feuil2!$A$2,"",IF(MONTH([3]Feuil1!$K78)=1,[3]Feuil1!$K78,IF(OR(AND(
      MONTH([3]Feuil1!$K78)&lt;1,
      MONTH([3]Feuil1!$C78)&gt;=1
     ),YEAR([3]Feuil1!$C78)&gt;[3]Feuil2!$A$2),DATE([3]Feuil2!$A$2,1,1),"") ))),"")</f>
        <v/>
      </c>
      <c r="C78" s="13" t="str">
        <f>IF(AND([3]Feuil1!$K78&lt;&gt;"",[3]Feuil1!$C78&lt;&gt;"",[3]Feuil1!$K78&lt;=[3]Feuil1!$C78,YEAR([3]Feuil1!$K78)&lt;=[3]Feuil2!$A$2,YEAR([3]Feuil1!$C78)&gt;=[3]Feuil2!$A$2),IF(YEAR([3]Feuil1!$K78)&lt;[3]Feuil2!$A$2,DATE([3]Feuil2!$A$2,2,1),IF(YEAR([3]Feuil1!$K78)&gt;[3]Feuil2!$A$2,"",IF(MONTH([3]Feuil1!$K78)=2,[3]Feuil1!$K78,IF(OR(AND(MONTH([3]Feuil1!$K78)&lt;2,MONTH([3]Feuil1!$C78)&gt;=2),YEAR([3]Feuil1!$C78)&gt;[3]Feuil2!$A$2),DATE([3]Feuil2!$A$2,2,1),"") ))),"")</f>
        <v/>
      </c>
      <c r="D78" s="13" t="str">
        <f>IF(AND([3]Feuil1!$K78&lt;&gt;"",[3]Feuil1!$C78&lt;&gt;"",[3]Feuil1!$K78&lt;=[3]Feuil1!$C78,YEAR([3]Feuil1!$K78)&lt;=[3]Feuil2!$A$2,YEAR([3]Feuil1!$C78)&gt;=[3]Feuil2!$A$2),IF(YEAR([3]Feuil1!$K78)&lt;[3]Feuil2!$A$2,DATE([3]Feuil2!$A$2,3,1),IF(YEAR([3]Feuil1!$K78)&gt;[3]Feuil2!$A$2,"",IF(MONTH([3]Feuil1!$K78)=3,[3]Feuil1!$K78,IF(OR(AND(MONTH([3]Feuil1!$K78)&lt;3,MONTH([3]Feuil1!$C78)&gt;=3),YEAR([3]Feuil1!$C78)&gt;[3]Feuil2!$A$2),DATE([3]Feuil2!$A$2,3,1),"") ))),"")</f>
        <v/>
      </c>
      <c r="E78" s="13" t="str">
        <f>IF(AND([3]Feuil1!$K78&lt;&gt;"",[3]Feuil1!$C78&lt;&gt;"",[3]Feuil1!$K78&lt;=[3]Feuil1!$C78,YEAR([3]Feuil1!$K78)&lt;=[3]Feuil2!$A$2,YEAR([3]Feuil1!$C78)&gt;=[3]Feuil2!$A$2),IF(YEAR([3]Feuil1!$K78)&lt;[3]Feuil2!$A$2,DATE([3]Feuil2!$A$2,4,1),IF(YEAR([3]Feuil1!$K78)&gt;[3]Feuil2!$A$2,"",IF(MONTH([3]Feuil1!$K78)=4,[3]Feuil1!$K78,IF(OR(AND(MONTH([3]Feuil1!$K78)&lt;4,MONTH([3]Feuil1!$C78)&gt;=4),YEAR([3]Feuil1!$C78)&gt;[3]Feuil2!$A$2),DATE([3]Feuil2!$A$2,4,1),"") ))),"")</f>
        <v/>
      </c>
      <c r="F78" s="13" t="str">
        <f>IF(AND([3]Feuil1!$K78&lt;&gt;"",[3]Feuil1!$C78&lt;&gt;"",[3]Feuil1!$K78&lt;=[3]Feuil1!$C78,YEAR([3]Feuil1!$K78)&lt;=[3]Feuil2!$A$2,YEAR([3]Feuil1!$C78)&gt;=[3]Feuil2!$A$2),IF(YEAR([3]Feuil1!$K78)&lt;[3]Feuil2!$A$2,DATE([3]Feuil2!$A$2,5,1),IF(YEAR([3]Feuil1!$K78)&gt;[3]Feuil2!$A$2,"",IF(MONTH([3]Feuil1!$K78)=5,[3]Feuil1!$K78,IF(OR(AND(MONTH([3]Feuil1!$K78)&lt;5,MONTH([3]Feuil1!$C78)&gt;=5),YEAR([3]Feuil1!$C78)&gt;[3]Feuil2!$A$2),DATE([3]Feuil2!$A$2,5,1),"") ))),"")</f>
        <v/>
      </c>
      <c r="G78" s="13" t="str">
        <f>IF(AND([3]Feuil1!$K78&lt;&gt;"",[3]Feuil1!$C78&lt;&gt;"",[3]Feuil1!$K78&lt;=[3]Feuil1!$C78,YEAR([3]Feuil1!$K78)&lt;=[3]Feuil2!$A$2,YEAR([3]Feuil1!$C78)&gt;=[3]Feuil2!$A$2),IF(YEAR([3]Feuil1!$K78)&lt;[3]Feuil2!$A$2,DATE([3]Feuil2!$A$2,6,1),IF(YEAR([3]Feuil1!$K78)&gt;[3]Feuil2!$A$2,"",IF(MONTH([3]Feuil1!$K78)=6,[3]Feuil1!$K78,IF(OR(AND(MONTH([3]Feuil1!$K78)&lt;6,MONTH([3]Feuil1!$C78)&gt;=6),YEAR([3]Feuil1!$C78)&gt;[3]Feuil2!$A$2),DATE([3]Feuil2!$A$2,6,1),"") ))),"")</f>
        <v/>
      </c>
      <c r="H78" s="13" t="str">
        <f>IF(AND([3]Feuil1!$K78&lt;&gt;"",[3]Feuil1!$C78&lt;&gt;"",[3]Feuil1!$K78&lt;=[3]Feuil1!$C78,YEAR([3]Feuil1!$K78)&lt;=[3]Feuil2!$A$2,YEAR([3]Feuil1!$C78)&gt;=[3]Feuil2!$A$2),IF(YEAR([3]Feuil1!$K78)&lt;[3]Feuil2!$A$2,DATE([3]Feuil2!$A$2,7,1),IF(YEAR([3]Feuil1!$K78)&gt;[3]Feuil2!$A$2,"",IF(MONTH([3]Feuil1!$K78)=7,[3]Feuil1!$K78,IF(OR(AND(MONTH([3]Feuil1!$K78)&lt;7,MONTH([3]Feuil1!$C78)&gt;=7),YEAR([3]Feuil1!$C78)&gt;[3]Feuil2!$A$2),DATE([3]Feuil2!$A$2,7,1),"") ))),"")</f>
        <v/>
      </c>
      <c r="I78" s="13" t="str">
        <f>IF(AND([3]Feuil1!$K78&lt;&gt;"",[3]Feuil1!$C78&lt;&gt;"",[3]Feuil1!$K78&lt;=[3]Feuil1!$C78,YEAR([3]Feuil1!$K78)&lt;=[3]Feuil2!$A$2,YEAR([3]Feuil1!$C78)&gt;=[3]Feuil2!$A$2),IF(YEAR([3]Feuil1!$K78)&lt;[3]Feuil2!$A$2,DATE([3]Feuil2!$A$2,8,1),IF(YEAR([3]Feuil1!$K78)&gt;[3]Feuil2!$A$2,"",IF(MONTH([3]Feuil1!$K78)=8,[3]Feuil1!$K78,IF(OR(AND(MONTH([3]Feuil1!$K78)&lt;8,MONTH([3]Feuil1!$C78)&gt;=8),YEAR([3]Feuil1!$C78)&gt;[3]Feuil2!$A$2),DATE([3]Feuil2!$A$2,8,1),"") ))),"")</f>
        <v/>
      </c>
      <c r="J78" s="13" t="str">
        <f>IF(AND([3]Feuil1!$K78&lt;&gt;"",[3]Feuil1!$C78&lt;&gt;"",[3]Feuil1!$K78&lt;=[3]Feuil1!$C78,YEAR([3]Feuil1!$K78)&lt;=[3]Feuil2!$A$2,YEAR([3]Feuil1!$C78)&gt;=[3]Feuil2!$A$2),IF(YEAR([3]Feuil1!$K78)&lt;[3]Feuil2!$A$2,DATE([3]Feuil2!$A$2,9,1),IF(YEAR([3]Feuil1!$K78)&gt;[3]Feuil2!$A$2,"",IF(MONTH([3]Feuil1!$K78)=9,[3]Feuil1!$K78,IF(OR(AND(MONTH([3]Feuil1!$K78)&lt;9,MONTH([3]Feuil1!$C78)&gt;=9),YEAR([3]Feuil1!$C78)&gt;[3]Feuil2!$A$2),DATE([3]Feuil2!$A$2,9,1),"") ))),"")</f>
        <v/>
      </c>
      <c r="K78" s="13" t="str">
        <f>IF(AND([3]Feuil1!$K78&lt;&gt;"",[3]Feuil1!$C78&lt;&gt;"",[3]Feuil1!$K78&lt;=[3]Feuil1!$C78,YEAR([3]Feuil1!$K78)&lt;=[3]Feuil2!$A$2,YEAR([3]Feuil1!$C78)&gt;=[3]Feuil2!$A$2),IF(YEAR([3]Feuil1!$K78)&lt;[3]Feuil2!$A$2,DATE([3]Feuil2!$A$2,10,1),IF(YEAR([3]Feuil1!$K78)&gt;[3]Feuil2!$A$2,"",IF(MONTH([3]Feuil1!$K78)=10,[3]Feuil1!$K78,IF(OR(AND(MONTH([3]Feuil1!$K78)&lt;10,MONTH([3]Feuil1!$C78)&gt;=10),YEAR([3]Feuil1!$C78)&gt;[3]Feuil2!$A$2),DATE([3]Feuil2!$A$2,10,1),"") ))),"")</f>
        <v/>
      </c>
      <c r="L78" s="13" t="str">
        <f>IF(AND([3]Feuil1!$K78&lt;&gt;"",[3]Feuil1!$C78&lt;&gt;"",[3]Feuil1!$K78&lt;=[3]Feuil1!$C78,YEAR([3]Feuil1!$K78)&lt;=[3]Feuil2!$A$2,YEAR([3]Feuil1!$C78)&gt;=[3]Feuil2!$A$2),IF(YEAR([3]Feuil1!$K78)&lt;[3]Feuil2!$A$2,DATE([3]Feuil2!$A$2,11,1),IF(YEAR([3]Feuil1!$K78)&gt;[3]Feuil2!$A$2,"",IF(MONTH([3]Feuil1!$K78)=11,[3]Feuil1!$K78,IF(OR(AND(MONTH([3]Feuil1!$K78)&lt;11,MONTH([3]Feuil1!$C78)&gt;=11),YEAR([3]Feuil1!$C78)&gt;[3]Feuil2!$A$2),DATE([3]Feuil2!$A$2,11,1),"") ))),"")</f>
        <v/>
      </c>
      <c r="M78" s="14" t="str">
        <f>IF(AND([3]Feuil1!$K78&lt;&gt;"",[3]Feuil1!$C78&lt;&gt;"",[3]Feuil1!$K78&lt;=[3]Feuil1!$C78,YEAR([3]Feuil1!$K78)&lt;=[3]Feuil2!$A$2,YEAR([3]Feuil1!$C78)&gt;=[3]Feuil2!$A$2),IF(YEAR([3]Feuil1!$K78)&lt;[3]Feuil2!$A$2,DATE([3]Feuil2!$A$2,12,1),IF(YEAR([3]Feuil1!$K78)&gt;[3]Feuil2!$A$2,"",IF(MONTH([3]Feuil1!$K78)=12,[3]Feuil1!$K78,IF(OR(AND(MONTH([3]Feuil1!$K78)&lt;12,MONTH([3]Feuil1!$C78)&gt;=12),YEAR([3]Feuil1!$C78)&gt;[3]Feuil2!$A$2),DATE([3]Feuil2!$A$2,12,1),"") ))),"")</f>
        <v/>
      </c>
      <c r="N78" s="12" t="str">
        <f>IF(AND([3]Feuil1!$K78&lt;&gt;"",[3]Feuil1!$C78&lt;&gt;"",[3]Feuil1!$K78&lt;=[3]Feuil1!$C78,YEAR([3]Feuil1!$K78)&lt;=[3]Feuil2!$A$2,YEAR([3]Feuil1!$C78)&gt;=[3]Feuil2!$A$2),IF(YEAR([3]Feuil1!$C78)&gt;[3]Feuil2!$A$2,DATE([3]Feuil2!$A$2,1,31),IF(YEAR([3]Feuil1!$C78)&lt;[3]Feuil2!$A$2,"",IF(MONTH([3]Feuil1!$C78)=1,[3]Feuil1!$C78,IF(AND(MONTH([3]Feuil1!$C78)&gt;1,MONTH([3]Feuil1!$K78)&lt;=1),DATE([3]Feuil2!$A$2,1,31),"") ))),"")</f>
        <v/>
      </c>
      <c r="O78" s="13" t="str">
        <f>IF(AND([3]Feuil1!$K78&lt;&gt;"",[3]Feuil1!$C78&lt;&gt;"",[3]Feuil1!$K78&lt;=[3]Feuil1!$C78,YEAR([3]Feuil1!$K78)&lt;=[3]Feuil2!$A$2,YEAR([3]Feuil1!$C78)&gt;=[3]Feuil2!$A$2),IF(YEAR([3]Feuil1!$C78)&gt;[3]Feuil2!$A$2,IF((MOD([3]Feuil2!$A$2,4)&lt;&gt;0),DATE([3]Feuil2!$A$2,2,28),DATE([3]Feuil2!$A$2,2,29)),IF(YEAR([3]Feuil1!$C78)&lt;[3]Feuil2!$A$2,"",IF(MONTH([3]Feuil1!$C78)=2,[3]Feuil1!$C78,IF(AND(MONTH([3]Feuil1!$C78)&gt;2,MONTH([3]Feuil1!$K78)&lt;=2),IF((MOD([3]Feuil2!$A$2,4)&lt;&gt;0),DATE([3]Feuil2!$A$2,2,28),DATE([3]Feuil2!$A$2,2,29)),"") ))),"")</f>
        <v/>
      </c>
      <c r="P78" s="13" t="str">
        <f>IF(AND([3]Feuil1!$K78&lt;&gt;"",[3]Feuil1!$C78&lt;&gt;"",[3]Feuil1!$K78&lt;=[3]Feuil1!$C78,YEAR([3]Feuil1!$K78)&lt;=[3]Feuil2!$A$2,YEAR([3]Feuil1!$C78)&gt;=[3]Feuil2!$A$2),IF(YEAR([3]Feuil1!$C78)&gt;[3]Feuil2!$A$2,DATE([3]Feuil2!$A$2,3,31),IF(YEAR([3]Feuil1!$C78)&lt;[3]Feuil2!$A$2,"",IF(MONTH([3]Feuil1!$C78)=3,[3]Feuil1!$C78,IF(AND(MONTH([3]Feuil1!$C78)&gt;3,MONTH([3]Feuil1!$K78)&lt;=3),DATE([3]Feuil2!$A$2,3,31),"") ))),"")</f>
        <v/>
      </c>
      <c r="Q78" s="13" t="str">
        <f>IF(AND([3]Feuil1!$K78&lt;&gt;"",[3]Feuil1!$C78&lt;&gt;"",[3]Feuil1!$K78&lt;=[3]Feuil1!$C78,YEAR([3]Feuil1!$K78)&lt;=[3]Feuil2!$A$2,YEAR([3]Feuil1!$C78)&gt;=[3]Feuil2!$A$2),IF(YEAR([3]Feuil1!$C78)&gt;[3]Feuil2!$A$2,DATE([3]Feuil2!$A$2,4,30),IF(YEAR([3]Feuil1!$C78)&lt;[3]Feuil2!$A$2,"",IF(MONTH([3]Feuil1!$C78)=4,[3]Feuil1!$C78,IF(AND(MONTH([3]Feuil1!$C78)&gt;4,MONTH([3]Feuil1!$K78)&lt;=4),DATE([3]Feuil2!$A$2,4,30),"") ))),"")</f>
        <v/>
      </c>
      <c r="R78" s="13" t="str">
        <f>IF(AND([3]Feuil1!$K78&lt;&gt;"",[3]Feuil1!$C78&lt;&gt;"",[3]Feuil1!$K78&lt;=[3]Feuil1!$C78,YEAR([3]Feuil1!$K78)&lt;=[3]Feuil2!$A$2,YEAR([3]Feuil1!$C78)&gt;=[3]Feuil2!$A$2),IF(YEAR([3]Feuil1!$C78)&gt;[3]Feuil2!$A$2,DATE([3]Feuil2!$A$2,5,31),IF(YEAR([3]Feuil1!$C78)&lt;[3]Feuil2!$A$2,"",IF(MONTH([3]Feuil1!$C78)=5,[3]Feuil1!$C78,IF(AND(MONTH([3]Feuil1!$C78)&gt;5,MONTH([3]Feuil1!$K78)&lt;=5),DATE([3]Feuil2!$A$2,5,31),"") ))),"")</f>
        <v/>
      </c>
      <c r="S78" s="13" t="str">
        <f>IF(AND([3]Feuil1!$K78&lt;&gt;"",[3]Feuil1!$C78&lt;&gt;"",[3]Feuil1!$K78&lt;=[3]Feuil1!$C78,YEAR([3]Feuil1!$K78)&lt;=[3]Feuil2!$A$2,YEAR([3]Feuil1!$C78)&gt;=[3]Feuil2!$A$2),IF(YEAR([3]Feuil1!$C78)&gt;[3]Feuil2!$A$2,DATE([3]Feuil2!$A$2,6,30),IF(YEAR([3]Feuil1!$C78)&lt;[3]Feuil2!$A$2,"",IF(MONTH([3]Feuil1!$C78)=6,[3]Feuil1!$C78,IF(AND(MONTH([3]Feuil1!$C78)&gt;6,MONTH([3]Feuil1!$K78)&lt;=6),DATE([3]Feuil2!$A$2,6,30),"") ))),"")</f>
        <v/>
      </c>
      <c r="T78" s="13" t="str">
        <f>IF(AND([3]Feuil1!$K78&lt;&gt;"",[3]Feuil1!$C78&lt;&gt;"",[3]Feuil1!$K78&lt;=[3]Feuil1!$C78,YEAR([3]Feuil1!$K78)&lt;=[3]Feuil2!$A$2,YEAR([3]Feuil1!$C78)&gt;=[3]Feuil2!$A$2),IF(YEAR([3]Feuil1!$C78)&gt;[3]Feuil2!$A$2,DATE([3]Feuil2!$A$2,7,31),IF(YEAR([3]Feuil1!$C78)&lt;[3]Feuil2!$A$2,"",IF(MONTH([3]Feuil1!$C78)=7,[3]Feuil1!$C78,IF(AND(MONTH([3]Feuil1!$C78)&gt;7,MONTH([3]Feuil1!$K78)&lt;=7),DATE([3]Feuil2!$A$2,7,31),"") ))),"")</f>
        <v/>
      </c>
      <c r="U78" s="13" t="str">
        <f>IF(AND([3]Feuil1!$K78&lt;&gt;"",[3]Feuil1!$C78&lt;&gt;"",[3]Feuil1!$K78&lt;=[3]Feuil1!$C78,YEAR([3]Feuil1!$K78)&lt;=[3]Feuil2!$A$2,YEAR([3]Feuil1!$C78)&gt;=[3]Feuil2!$A$2),IF(YEAR([3]Feuil1!$C78)&gt;[3]Feuil2!$A$2,DATE([3]Feuil2!$A$2,8,31),IF(YEAR([3]Feuil1!$C78)&lt;[3]Feuil2!$A$2,"",IF(MONTH([3]Feuil1!$C78)=8,[3]Feuil1!$C78,IF(AND(MONTH([3]Feuil1!$C78)&gt;8,MONTH([3]Feuil1!$K78)&lt;=8),DATE([3]Feuil2!$A$2,8,31),"") ))),"")</f>
        <v/>
      </c>
      <c r="V78" s="13" t="str">
        <f>IF(AND([3]Feuil1!$K78&lt;&gt;"",[3]Feuil1!$C78&lt;&gt;"",[3]Feuil1!$K78&lt;=[3]Feuil1!$C78,YEAR([3]Feuil1!$K78)&lt;=[3]Feuil2!$A$2,YEAR([3]Feuil1!$C78)&gt;=[3]Feuil2!$A$2),IF(YEAR([3]Feuil1!$C78)&gt;[3]Feuil2!$A$2,DATE([3]Feuil2!$A$2,9,30),IF(YEAR([3]Feuil1!$C78)&lt;[3]Feuil2!$A$2,"",IF(MONTH([3]Feuil1!$C78)=9,[3]Feuil1!$C78,IF(AND(MONTH([3]Feuil1!$C78)&gt;9,MONTH([3]Feuil1!$K78)&lt;=9),DATE([3]Feuil2!$A$2,9,30),"") ))),"")</f>
        <v/>
      </c>
      <c r="W78" s="13" t="str">
        <f>IF(AND([3]Feuil1!$K78&lt;&gt;"",[3]Feuil1!$C78&lt;&gt;"",[3]Feuil1!$K78&lt;=[3]Feuil1!$C78,YEAR([3]Feuil1!$K78)&lt;=[3]Feuil2!$A$2,YEAR([3]Feuil1!$C78)&gt;=[3]Feuil2!$A$2),IF(YEAR([3]Feuil1!$C78)&gt;[3]Feuil2!$A$2,DATE([3]Feuil2!$A$2,10,31),IF(YEAR([3]Feuil1!$C78)&lt;[3]Feuil2!$A$2,"",IF(MONTH([3]Feuil1!$C78)=10,[3]Feuil1!$C78,IF(AND(MONTH([3]Feuil1!$C78)&gt;10,MONTH([3]Feuil1!$K78)&lt;=10),DATE([3]Feuil2!$A$2,10,31),"") ))),"")</f>
        <v/>
      </c>
      <c r="X78" s="13" t="str">
        <f>IF(AND([3]Feuil1!$K78&lt;&gt;"",[3]Feuil1!$C78&lt;&gt;"",[3]Feuil1!$K78&lt;=[3]Feuil1!$C78,YEAR([3]Feuil1!$K78)&lt;=[3]Feuil2!$A$2,YEAR([3]Feuil1!$C78)&gt;=[3]Feuil2!$A$2),IF(YEAR([3]Feuil1!$C78)&gt;[3]Feuil2!$A$2,DATE([3]Feuil2!$A$2,11,30),IF(YEAR([3]Feuil1!$C78)&lt;[3]Feuil2!$A$2,"",IF(MONTH([3]Feuil1!$C78)=11,[3]Feuil1!$C78,IF(AND(MONTH([3]Feuil1!$C78)&gt;11,MONTH([3]Feuil1!$K78)&lt;=11),DATE([3]Feuil2!$A$2,11,30),"") ))),"")</f>
        <v/>
      </c>
      <c r="Y78" s="14" t="str">
        <f>IF(AND([3]Feuil1!$K78&lt;&gt;"",[3]Feuil1!$C78&lt;&gt;"",[3]Feuil1!$K78&lt;=[3]Feuil1!$C78,YEAR([3]Feuil1!$K78)&lt;=[3]Feuil2!$A$2,YEAR([3]Feuil1!$C78)&gt;=[3]Feuil2!$A$2),IF(YEAR([3]Feuil1!$C78)&gt;[3]Feuil2!$A$2,DATE([3]Feuil2!$A$2,12,31),IF(YEAR([3]Feuil1!$C78)&lt;[3]Feuil2!$A$2,"",IF(MONTH([3]Feuil1!$C78)=12,[3]Feuil1!$C78,IF(AND(MONTH([3]Feuil1!$C78)&gt;12,MONTH([3]Feuil1!$K78)&lt;=12),DATE([3]Feuil2!$A$2,12,31),"") ))),"")</f>
        <v/>
      </c>
    </row>
    <row r="79" spans="1:25" ht="15" x14ac:dyDescent="0.2">
      <c r="A79" s="11">
        <f>[3]Feuil1!E79</f>
        <v>0</v>
      </c>
      <c r="B79" s="12" t="str">
        <f>IF(AND([3]Feuil1!$K79&lt;&gt;"",[3]Feuil1!$C79&lt;&gt;"",[3]Feuil1!$K79&lt;=[3]Feuil1!$C79,YEAR([3]Feuil1!$K79)&lt;=[3]Feuil2!$A$2,YEAR([3]Feuil1!$C79)&gt;=[3]Feuil2!$A$2),IF(YEAR([3]Feuil1!$K79)&lt;[3]Feuil2!$A$2,DATE([3]Feuil2!$A$2,1,1),IF(YEAR([3]Feuil1!$K79)&gt;[3]Feuil2!$A$2,"",IF(MONTH([3]Feuil1!$K79)=1,[3]Feuil1!$K79,IF(OR(AND(
      MONTH([3]Feuil1!$K79)&lt;1,
      MONTH([3]Feuil1!$C79)&gt;=1
     ),YEAR([3]Feuil1!$C79)&gt;[3]Feuil2!$A$2),DATE([3]Feuil2!$A$2,1,1),"") ))),"")</f>
        <v/>
      </c>
      <c r="C79" s="13" t="str">
        <f>IF(AND([3]Feuil1!$K79&lt;&gt;"",[3]Feuil1!$C79&lt;&gt;"",[3]Feuil1!$K79&lt;=[3]Feuil1!$C79,YEAR([3]Feuil1!$K79)&lt;=[3]Feuil2!$A$2,YEAR([3]Feuil1!$C79)&gt;=[3]Feuil2!$A$2),IF(YEAR([3]Feuil1!$K79)&lt;[3]Feuil2!$A$2,DATE([3]Feuil2!$A$2,2,1),IF(YEAR([3]Feuil1!$K79)&gt;[3]Feuil2!$A$2,"",IF(MONTH([3]Feuil1!$K79)=2,[3]Feuil1!$K79,IF(OR(AND(MONTH([3]Feuil1!$K79)&lt;2,MONTH([3]Feuil1!$C79)&gt;=2),YEAR([3]Feuil1!$C79)&gt;[3]Feuil2!$A$2),DATE([3]Feuil2!$A$2,2,1),"") ))),"")</f>
        <v/>
      </c>
      <c r="D79" s="13" t="str">
        <f>IF(AND([3]Feuil1!$K79&lt;&gt;"",[3]Feuil1!$C79&lt;&gt;"",[3]Feuil1!$K79&lt;=[3]Feuil1!$C79,YEAR([3]Feuil1!$K79)&lt;=[3]Feuil2!$A$2,YEAR([3]Feuil1!$C79)&gt;=[3]Feuil2!$A$2),IF(YEAR([3]Feuil1!$K79)&lt;[3]Feuil2!$A$2,DATE([3]Feuil2!$A$2,3,1),IF(YEAR([3]Feuil1!$K79)&gt;[3]Feuil2!$A$2,"",IF(MONTH([3]Feuil1!$K79)=3,[3]Feuil1!$K79,IF(OR(AND(MONTH([3]Feuil1!$K79)&lt;3,MONTH([3]Feuil1!$C79)&gt;=3),YEAR([3]Feuil1!$C79)&gt;[3]Feuil2!$A$2),DATE([3]Feuil2!$A$2,3,1),"") ))),"")</f>
        <v/>
      </c>
      <c r="E79" s="13" t="str">
        <f>IF(AND([3]Feuil1!$K79&lt;&gt;"",[3]Feuil1!$C79&lt;&gt;"",[3]Feuil1!$K79&lt;=[3]Feuil1!$C79,YEAR([3]Feuil1!$K79)&lt;=[3]Feuil2!$A$2,YEAR([3]Feuil1!$C79)&gt;=[3]Feuil2!$A$2),IF(YEAR([3]Feuil1!$K79)&lt;[3]Feuil2!$A$2,DATE([3]Feuil2!$A$2,4,1),IF(YEAR([3]Feuil1!$K79)&gt;[3]Feuil2!$A$2,"",IF(MONTH([3]Feuil1!$K79)=4,[3]Feuil1!$K79,IF(OR(AND(MONTH([3]Feuil1!$K79)&lt;4,MONTH([3]Feuil1!$C79)&gt;=4),YEAR([3]Feuil1!$C79)&gt;[3]Feuil2!$A$2),DATE([3]Feuil2!$A$2,4,1),"") ))),"")</f>
        <v/>
      </c>
      <c r="F79" s="13" t="str">
        <f>IF(AND([3]Feuil1!$K79&lt;&gt;"",[3]Feuil1!$C79&lt;&gt;"",[3]Feuil1!$K79&lt;=[3]Feuil1!$C79,YEAR([3]Feuil1!$K79)&lt;=[3]Feuil2!$A$2,YEAR([3]Feuil1!$C79)&gt;=[3]Feuil2!$A$2),IF(YEAR([3]Feuil1!$K79)&lt;[3]Feuil2!$A$2,DATE([3]Feuil2!$A$2,5,1),IF(YEAR([3]Feuil1!$K79)&gt;[3]Feuil2!$A$2,"",IF(MONTH([3]Feuil1!$K79)=5,[3]Feuil1!$K79,IF(OR(AND(MONTH([3]Feuil1!$K79)&lt;5,MONTH([3]Feuil1!$C79)&gt;=5),YEAR([3]Feuil1!$C79)&gt;[3]Feuil2!$A$2),DATE([3]Feuil2!$A$2,5,1),"") ))),"")</f>
        <v/>
      </c>
      <c r="G79" s="13" t="str">
        <f>IF(AND([3]Feuil1!$K79&lt;&gt;"",[3]Feuil1!$C79&lt;&gt;"",[3]Feuil1!$K79&lt;=[3]Feuil1!$C79,YEAR([3]Feuil1!$K79)&lt;=[3]Feuil2!$A$2,YEAR([3]Feuil1!$C79)&gt;=[3]Feuil2!$A$2),IF(YEAR([3]Feuil1!$K79)&lt;[3]Feuil2!$A$2,DATE([3]Feuil2!$A$2,6,1),IF(YEAR([3]Feuil1!$K79)&gt;[3]Feuil2!$A$2,"",IF(MONTH([3]Feuil1!$K79)=6,[3]Feuil1!$K79,IF(OR(AND(MONTH([3]Feuil1!$K79)&lt;6,MONTH([3]Feuil1!$C79)&gt;=6),YEAR([3]Feuil1!$C79)&gt;[3]Feuil2!$A$2),DATE([3]Feuil2!$A$2,6,1),"") ))),"")</f>
        <v/>
      </c>
      <c r="H79" s="13" t="str">
        <f>IF(AND([3]Feuil1!$K79&lt;&gt;"",[3]Feuil1!$C79&lt;&gt;"",[3]Feuil1!$K79&lt;=[3]Feuil1!$C79,YEAR([3]Feuil1!$K79)&lt;=[3]Feuil2!$A$2,YEAR([3]Feuil1!$C79)&gt;=[3]Feuil2!$A$2),IF(YEAR([3]Feuil1!$K79)&lt;[3]Feuil2!$A$2,DATE([3]Feuil2!$A$2,7,1),IF(YEAR([3]Feuil1!$K79)&gt;[3]Feuil2!$A$2,"",IF(MONTH([3]Feuil1!$K79)=7,[3]Feuil1!$K79,IF(OR(AND(MONTH([3]Feuil1!$K79)&lt;7,MONTH([3]Feuil1!$C79)&gt;=7),YEAR([3]Feuil1!$C79)&gt;[3]Feuil2!$A$2),DATE([3]Feuil2!$A$2,7,1),"") ))),"")</f>
        <v/>
      </c>
      <c r="I79" s="13" t="str">
        <f>IF(AND([3]Feuil1!$K79&lt;&gt;"",[3]Feuil1!$C79&lt;&gt;"",[3]Feuil1!$K79&lt;=[3]Feuil1!$C79,YEAR([3]Feuil1!$K79)&lt;=[3]Feuil2!$A$2,YEAR([3]Feuil1!$C79)&gt;=[3]Feuil2!$A$2),IF(YEAR([3]Feuil1!$K79)&lt;[3]Feuil2!$A$2,DATE([3]Feuil2!$A$2,8,1),IF(YEAR([3]Feuil1!$K79)&gt;[3]Feuil2!$A$2,"",IF(MONTH([3]Feuil1!$K79)=8,[3]Feuil1!$K79,IF(OR(AND(MONTH([3]Feuil1!$K79)&lt;8,MONTH([3]Feuil1!$C79)&gt;=8),YEAR([3]Feuil1!$C79)&gt;[3]Feuil2!$A$2),DATE([3]Feuil2!$A$2,8,1),"") ))),"")</f>
        <v/>
      </c>
      <c r="J79" s="13" t="str">
        <f>IF(AND([3]Feuil1!$K79&lt;&gt;"",[3]Feuil1!$C79&lt;&gt;"",[3]Feuil1!$K79&lt;=[3]Feuil1!$C79,YEAR([3]Feuil1!$K79)&lt;=[3]Feuil2!$A$2,YEAR([3]Feuil1!$C79)&gt;=[3]Feuil2!$A$2),IF(YEAR([3]Feuil1!$K79)&lt;[3]Feuil2!$A$2,DATE([3]Feuil2!$A$2,9,1),IF(YEAR([3]Feuil1!$K79)&gt;[3]Feuil2!$A$2,"",IF(MONTH([3]Feuil1!$K79)=9,[3]Feuil1!$K79,IF(OR(AND(MONTH([3]Feuil1!$K79)&lt;9,MONTH([3]Feuil1!$C79)&gt;=9),YEAR([3]Feuil1!$C79)&gt;[3]Feuil2!$A$2),DATE([3]Feuil2!$A$2,9,1),"") ))),"")</f>
        <v/>
      </c>
      <c r="K79" s="13" t="str">
        <f>IF(AND([3]Feuil1!$K79&lt;&gt;"",[3]Feuil1!$C79&lt;&gt;"",[3]Feuil1!$K79&lt;=[3]Feuil1!$C79,YEAR([3]Feuil1!$K79)&lt;=[3]Feuil2!$A$2,YEAR([3]Feuil1!$C79)&gt;=[3]Feuil2!$A$2),IF(YEAR([3]Feuil1!$K79)&lt;[3]Feuil2!$A$2,DATE([3]Feuil2!$A$2,10,1),IF(YEAR([3]Feuil1!$K79)&gt;[3]Feuil2!$A$2,"",IF(MONTH([3]Feuil1!$K79)=10,[3]Feuil1!$K79,IF(OR(AND(MONTH([3]Feuil1!$K79)&lt;10,MONTH([3]Feuil1!$C79)&gt;=10),YEAR([3]Feuil1!$C79)&gt;[3]Feuil2!$A$2),DATE([3]Feuil2!$A$2,10,1),"") ))),"")</f>
        <v/>
      </c>
      <c r="L79" s="13" t="str">
        <f>IF(AND([3]Feuil1!$K79&lt;&gt;"",[3]Feuil1!$C79&lt;&gt;"",[3]Feuil1!$K79&lt;=[3]Feuil1!$C79,YEAR([3]Feuil1!$K79)&lt;=[3]Feuil2!$A$2,YEAR([3]Feuil1!$C79)&gt;=[3]Feuil2!$A$2),IF(YEAR([3]Feuil1!$K79)&lt;[3]Feuil2!$A$2,DATE([3]Feuil2!$A$2,11,1),IF(YEAR([3]Feuil1!$K79)&gt;[3]Feuil2!$A$2,"",IF(MONTH([3]Feuil1!$K79)=11,[3]Feuil1!$K79,IF(OR(AND(MONTH([3]Feuil1!$K79)&lt;11,MONTH([3]Feuil1!$C79)&gt;=11),YEAR([3]Feuil1!$C79)&gt;[3]Feuil2!$A$2),DATE([3]Feuil2!$A$2,11,1),"") ))),"")</f>
        <v/>
      </c>
      <c r="M79" s="14" t="str">
        <f>IF(AND([3]Feuil1!$K79&lt;&gt;"",[3]Feuil1!$C79&lt;&gt;"",[3]Feuil1!$K79&lt;=[3]Feuil1!$C79,YEAR([3]Feuil1!$K79)&lt;=[3]Feuil2!$A$2,YEAR([3]Feuil1!$C79)&gt;=[3]Feuil2!$A$2),IF(YEAR([3]Feuil1!$K79)&lt;[3]Feuil2!$A$2,DATE([3]Feuil2!$A$2,12,1),IF(YEAR([3]Feuil1!$K79)&gt;[3]Feuil2!$A$2,"",IF(MONTH([3]Feuil1!$K79)=12,[3]Feuil1!$K79,IF(OR(AND(MONTH([3]Feuil1!$K79)&lt;12,MONTH([3]Feuil1!$C79)&gt;=12),YEAR([3]Feuil1!$C79)&gt;[3]Feuil2!$A$2),DATE([3]Feuil2!$A$2,12,1),"") ))),"")</f>
        <v/>
      </c>
      <c r="N79" s="12" t="str">
        <f>IF(AND([3]Feuil1!$K79&lt;&gt;"",[3]Feuil1!$C79&lt;&gt;"",[3]Feuil1!$K79&lt;=[3]Feuil1!$C79,YEAR([3]Feuil1!$K79)&lt;=[3]Feuil2!$A$2,YEAR([3]Feuil1!$C79)&gt;=[3]Feuil2!$A$2),IF(YEAR([3]Feuil1!$C79)&gt;[3]Feuil2!$A$2,DATE([3]Feuil2!$A$2,1,31),IF(YEAR([3]Feuil1!$C79)&lt;[3]Feuil2!$A$2,"",IF(MONTH([3]Feuil1!$C79)=1,[3]Feuil1!$C79,IF(AND(MONTH([3]Feuil1!$C79)&gt;1,MONTH([3]Feuil1!$K79)&lt;=1),DATE([3]Feuil2!$A$2,1,31),"") ))),"")</f>
        <v/>
      </c>
      <c r="O79" s="13" t="str">
        <f>IF(AND([3]Feuil1!$K79&lt;&gt;"",[3]Feuil1!$C79&lt;&gt;"",[3]Feuil1!$K79&lt;=[3]Feuil1!$C79,YEAR([3]Feuil1!$K79)&lt;=[3]Feuil2!$A$2,YEAR([3]Feuil1!$C79)&gt;=[3]Feuil2!$A$2),IF(YEAR([3]Feuil1!$C79)&gt;[3]Feuil2!$A$2,IF((MOD([3]Feuil2!$A$2,4)&lt;&gt;0),DATE([3]Feuil2!$A$2,2,28),DATE([3]Feuil2!$A$2,2,29)),IF(YEAR([3]Feuil1!$C79)&lt;[3]Feuil2!$A$2,"",IF(MONTH([3]Feuil1!$C79)=2,[3]Feuil1!$C79,IF(AND(MONTH([3]Feuil1!$C79)&gt;2,MONTH([3]Feuil1!$K79)&lt;=2),IF((MOD([3]Feuil2!$A$2,4)&lt;&gt;0),DATE([3]Feuil2!$A$2,2,28),DATE([3]Feuil2!$A$2,2,29)),"") ))),"")</f>
        <v/>
      </c>
      <c r="P79" s="13" t="str">
        <f>IF(AND([3]Feuil1!$K79&lt;&gt;"",[3]Feuil1!$C79&lt;&gt;"",[3]Feuil1!$K79&lt;=[3]Feuil1!$C79,YEAR([3]Feuil1!$K79)&lt;=[3]Feuil2!$A$2,YEAR([3]Feuil1!$C79)&gt;=[3]Feuil2!$A$2),IF(YEAR([3]Feuil1!$C79)&gt;[3]Feuil2!$A$2,DATE([3]Feuil2!$A$2,3,31),IF(YEAR([3]Feuil1!$C79)&lt;[3]Feuil2!$A$2,"",IF(MONTH([3]Feuil1!$C79)=3,[3]Feuil1!$C79,IF(AND(MONTH([3]Feuil1!$C79)&gt;3,MONTH([3]Feuil1!$K79)&lt;=3),DATE([3]Feuil2!$A$2,3,31),"") ))),"")</f>
        <v/>
      </c>
      <c r="Q79" s="13" t="str">
        <f>IF(AND([3]Feuil1!$K79&lt;&gt;"",[3]Feuil1!$C79&lt;&gt;"",[3]Feuil1!$K79&lt;=[3]Feuil1!$C79,YEAR([3]Feuil1!$K79)&lt;=[3]Feuil2!$A$2,YEAR([3]Feuil1!$C79)&gt;=[3]Feuil2!$A$2),IF(YEAR([3]Feuil1!$C79)&gt;[3]Feuil2!$A$2,DATE([3]Feuil2!$A$2,4,30),IF(YEAR([3]Feuil1!$C79)&lt;[3]Feuil2!$A$2,"",IF(MONTH([3]Feuil1!$C79)=4,[3]Feuil1!$C79,IF(AND(MONTH([3]Feuil1!$C79)&gt;4,MONTH([3]Feuil1!$K79)&lt;=4),DATE([3]Feuil2!$A$2,4,30),"") ))),"")</f>
        <v/>
      </c>
      <c r="R79" s="13" t="str">
        <f>IF(AND([3]Feuil1!$K79&lt;&gt;"",[3]Feuil1!$C79&lt;&gt;"",[3]Feuil1!$K79&lt;=[3]Feuil1!$C79,YEAR([3]Feuil1!$K79)&lt;=[3]Feuil2!$A$2,YEAR([3]Feuil1!$C79)&gt;=[3]Feuil2!$A$2),IF(YEAR([3]Feuil1!$C79)&gt;[3]Feuil2!$A$2,DATE([3]Feuil2!$A$2,5,31),IF(YEAR([3]Feuil1!$C79)&lt;[3]Feuil2!$A$2,"",IF(MONTH([3]Feuil1!$C79)=5,[3]Feuil1!$C79,IF(AND(MONTH([3]Feuil1!$C79)&gt;5,MONTH([3]Feuil1!$K79)&lt;=5),DATE([3]Feuil2!$A$2,5,31),"") ))),"")</f>
        <v/>
      </c>
      <c r="S79" s="13" t="str">
        <f>IF(AND([3]Feuil1!$K79&lt;&gt;"",[3]Feuil1!$C79&lt;&gt;"",[3]Feuil1!$K79&lt;=[3]Feuil1!$C79,YEAR([3]Feuil1!$K79)&lt;=[3]Feuil2!$A$2,YEAR([3]Feuil1!$C79)&gt;=[3]Feuil2!$A$2),IF(YEAR([3]Feuil1!$C79)&gt;[3]Feuil2!$A$2,DATE([3]Feuil2!$A$2,6,30),IF(YEAR([3]Feuil1!$C79)&lt;[3]Feuil2!$A$2,"",IF(MONTH([3]Feuil1!$C79)=6,[3]Feuil1!$C79,IF(AND(MONTH([3]Feuil1!$C79)&gt;6,MONTH([3]Feuil1!$K79)&lt;=6),DATE([3]Feuil2!$A$2,6,30),"") ))),"")</f>
        <v/>
      </c>
      <c r="T79" s="13" t="str">
        <f>IF(AND([3]Feuil1!$K79&lt;&gt;"",[3]Feuil1!$C79&lt;&gt;"",[3]Feuil1!$K79&lt;=[3]Feuil1!$C79,YEAR([3]Feuil1!$K79)&lt;=[3]Feuil2!$A$2,YEAR([3]Feuil1!$C79)&gt;=[3]Feuil2!$A$2),IF(YEAR([3]Feuil1!$C79)&gt;[3]Feuil2!$A$2,DATE([3]Feuil2!$A$2,7,31),IF(YEAR([3]Feuil1!$C79)&lt;[3]Feuil2!$A$2,"",IF(MONTH([3]Feuil1!$C79)=7,[3]Feuil1!$C79,IF(AND(MONTH([3]Feuil1!$C79)&gt;7,MONTH([3]Feuil1!$K79)&lt;=7),DATE([3]Feuil2!$A$2,7,31),"") ))),"")</f>
        <v/>
      </c>
      <c r="U79" s="13" t="str">
        <f>IF(AND([3]Feuil1!$K79&lt;&gt;"",[3]Feuil1!$C79&lt;&gt;"",[3]Feuil1!$K79&lt;=[3]Feuil1!$C79,YEAR([3]Feuil1!$K79)&lt;=[3]Feuil2!$A$2,YEAR([3]Feuil1!$C79)&gt;=[3]Feuil2!$A$2),IF(YEAR([3]Feuil1!$C79)&gt;[3]Feuil2!$A$2,DATE([3]Feuil2!$A$2,8,31),IF(YEAR([3]Feuil1!$C79)&lt;[3]Feuil2!$A$2,"",IF(MONTH([3]Feuil1!$C79)=8,[3]Feuil1!$C79,IF(AND(MONTH([3]Feuil1!$C79)&gt;8,MONTH([3]Feuil1!$K79)&lt;=8),DATE([3]Feuil2!$A$2,8,31),"") ))),"")</f>
        <v/>
      </c>
      <c r="V79" s="13" t="str">
        <f>IF(AND([3]Feuil1!$K79&lt;&gt;"",[3]Feuil1!$C79&lt;&gt;"",[3]Feuil1!$K79&lt;=[3]Feuil1!$C79,YEAR([3]Feuil1!$K79)&lt;=[3]Feuil2!$A$2,YEAR([3]Feuil1!$C79)&gt;=[3]Feuil2!$A$2),IF(YEAR([3]Feuil1!$C79)&gt;[3]Feuil2!$A$2,DATE([3]Feuil2!$A$2,9,30),IF(YEAR([3]Feuil1!$C79)&lt;[3]Feuil2!$A$2,"",IF(MONTH([3]Feuil1!$C79)=9,[3]Feuil1!$C79,IF(AND(MONTH([3]Feuil1!$C79)&gt;9,MONTH([3]Feuil1!$K79)&lt;=9),DATE([3]Feuil2!$A$2,9,30),"") ))),"")</f>
        <v/>
      </c>
      <c r="W79" s="13" t="str">
        <f>IF(AND([3]Feuil1!$K79&lt;&gt;"",[3]Feuil1!$C79&lt;&gt;"",[3]Feuil1!$K79&lt;=[3]Feuil1!$C79,YEAR([3]Feuil1!$K79)&lt;=[3]Feuil2!$A$2,YEAR([3]Feuil1!$C79)&gt;=[3]Feuil2!$A$2),IF(YEAR([3]Feuil1!$C79)&gt;[3]Feuil2!$A$2,DATE([3]Feuil2!$A$2,10,31),IF(YEAR([3]Feuil1!$C79)&lt;[3]Feuil2!$A$2,"",IF(MONTH([3]Feuil1!$C79)=10,[3]Feuil1!$C79,IF(AND(MONTH([3]Feuil1!$C79)&gt;10,MONTH([3]Feuil1!$K79)&lt;=10),DATE([3]Feuil2!$A$2,10,31),"") ))),"")</f>
        <v/>
      </c>
      <c r="X79" s="13" t="str">
        <f>IF(AND([3]Feuil1!$K79&lt;&gt;"",[3]Feuil1!$C79&lt;&gt;"",[3]Feuil1!$K79&lt;=[3]Feuil1!$C79,YEAR([3]Feuil1!$K79)&lt;=[3]Feuil2!$A$2,YEAR([3]Feuil1!$C79)&gt;=[3]Feuil2!$A$2),IF(YEAR([3]Feuil1!$C79)&gt;[3]Feuil2!$A$2,DATE([3]Feuil2!$A$2,11,30),IF(YEAR([3]Feuil1!$C79)&lt;[3]Feuil2!$A$2,"",IF(MONTH([3]Feuil1!$C79)=11,[3]Feuil1!$C79,IF(AND(MONTH([3]Feuil1!$C79)&gt;11,MONTH([3]Feuil1!$K79)&lt;=11),DATE([3]Feuil2!$A$2,11,30),"") ))),"")</f>
        <v/>
      </c>
      <c r="Y79" s="14" t="str">
        <f>IF(AND([3]Feuil1!$K79&lt;&gt;"",[3]Feuil1!$C79&lt;&gt;"",[3]Feuil1!$K79&lt;=[3]Feuil1!$C79,YEAR([3]Feuil1!$K79)&lt;=[3]Feuil2!$A$2,YEAR([3]Feuil1!$C79)&gt;=[3]Feuil2!$A$2),IF(YEAR([3]Feuil1!$C79)&gt;[3]Feuil2!$A$2,DATE([3]Feuil2!$A$2,12,31),IF(YEAR([3]Feuil1!$C79)&lt;[3]Feuil2!$A$2,"",IF(MONTH([3]Feuil1!$C79)=12,[3]Feuil1!$C79,IF(AND(MONTH([3]Feuil1!$C79)&gt;12,MONTH([3]Feuil1!$K79)&lt;=12),DATE([3]Feuil2!$A$2,12,31),"") ))),"")</f>
        <v/>
      </c>
    </row>
    <row r="80" spans="1:25" ht="15" x14ac:dyDescent="0.2">
      <c r="A80" s="11">
        <f>[3]Feuil1!E80</f>
        <v>0</v>
      </c>
      <c r="B80" s="12" t="str">
        <f>IF(AND([3]Feuil1!$K80&lt;&gt;"",[3]Feuil1!$C80&lt;&gt;"",[3]Feuil1!$K80&lt;=[3]Feuil1!$C80,YEAR([3]Feuil1!$K80)&lt;=[3]Feuil2!$A$2,YEAR([3]Feuil1!$C80)&gt;=[3]Feuil2!$A$2),IF(YEAR([3]Feuil1!$K80)&lt;[3]Feuil2!$A$2,DATE([3]Feuil2!$A$2,1,1),IF(YEAR([3]Feuil1!$K80)&gt;[3]Feuil2!$A$2,"",IF(MONTH([3]Feuil1!$K80)=1,[3]Feuil1!$K80,IF(OR(AND(
      MONTH([3]Feuil1!$K80)&lt;1,
      MONTH([3]Feuil1!$C80)&gt;=1
     ),YEAR([3]Feuil1!$C80)&gt;[3]Feuil2!$A$2),DATE([3]Feuil2!$A$2,1,1),"") ))),"")</f>
        <v/>
      </c>
      <c r="C80" s="13" t="str">
        <f>IF(AND([3]Feuil1!$K80&lt;&gt;"",[3]Feuil1!$C80&lt;&gt;"",[3]Feuil1!$K80&lt;=[3]Feuil1!$C80,YEAR([3]Feuil1!$K80)&lt;=[3]Feuil2!$A$2,YEAR([3]Feuil1!$C80)&gt;=[3]Feuil2!$A$2),IF(YEAR([3]Feuil1!$K80)&lt;[3]Feuil2!$A$2,DATE([3]Feuil2!$A$2,2,1),IF(YEAR([3]Feuil1!$K80)&gt;[3]Feuil2!$A$2,"",IF(MONTH([3]Feuil1!$K80)=2,[3]Feuil1!$K80,IF(OR(AND(MONTH([3]Feuil1!$K80)&lt;2,MONTH([3]Feuil1!$C80)&gt;=2),YEAR([3]Feuil1!$C80)&gt;[3]Feuil2!$A$2),DATE([3]Feuil2!$A$2,2,1),"") ))),"")</f>
        <v/>
      </c>
      <c r="D80" s="13" t="str">
        <f>IF(AND([3]Feuil1!$K80&lt;&gt;"",[3]Feuil1!$C80&lt;&gt;"",[3]Feuil1!$K80&lt;=[3]Feuil1!$C80,YEAR([3]Feuil1!$K80)&lt;=[3]Feuil2!$A$2,YEAR([3]Feuil1!$C80)&gt;=[3]Feuil2!$A$2),IF(YEAR([3]Feuil1!$K80)&lt;[3]Feuil2!$A$2,DATE([3]Feuil2!$A$2,3,1),IF(YEAR([3]Feuil1!$K80)&gt;[3]Feuil2!$A$2,"",IF(MONTH([3]Feuil1!$K80)=3,[3]Feuil1!$K80,IF(OR(AND(MONTH([3]Feuil1!$K80)&lt;3,MONTH([3]Feuil1!$C80)&gt;=3),YEAR([3]Feuil1!$C80)&gt;[3]Feuil2!$A$2),DATE([3]Feuil2!$A$2,3,1),"") ))),"")</f>
        <v/>
      </c>
      <c r="E80" s="13" t="str">
        <f>IF(AND([3]Feuil1!$K80&lt;&gt;"",[3]Feuil1!$C80&lt;&gt;"",[3]Feuil1!$K80&lt;=[3]Feuil1!$C80,YEAR([3]Feuil1!$K80)&lt;=[3]Feuil2!$A$2,YEAR([3]Feuil1!$C80)&gt;=[3]Feuil2!$A$2),IF(YEAR([3]Feuil1!$K80)&lt;[3]Feuil2!$A$2,DATE([3]Feuil2!$A$2,4,1),IF(YEAR([3]Feuil1!$K80)&gt;[3]Feuil2!$A$2,"",IF(MONTH([3]Feuil1!$K80)=4,[3]Feuil1!$K80,IF(OR(AND(MONTH([3]Feuil1!$K80)&lt;4,MONTH([3]Feuil1!$C80)&gt;=4),YEAR([3]Feuil1!$C80)&gt;[3]Feuil2!$A$2),DATE([3]Feuil2!$A$2,4,1),"") ))),"")</f>
        <v/>
      </c>
      <c r="F80" s="13" t="str">
        <f>IF(AND([3]Feuil1!$K80&lt;&gt;"",[3]Feuil1!$C80&lt;&gt;"",[3]Feuil1!$K80&lt;=[3]Feuil1!$C80,YEAR([3]Feuil1!$K80)&lt;=[3]Feuil2!$A$2,YEAR([3]Feuil1!$C80)&gt;=[3]Feuil2!$A$2),IF(YEAR([3]Feuil1!$K80)&lt;[3]Feuil2!$A$2,DATE([3]Feuil2!$A$2,5,1),IF(YEAR([3]Feuil1!$K80)&gt;[3]Feuil2!$A$2,"",IF(MONTH([3]Feuil1!$K80)=5,[3]Feuil1!$K80,IF(OR(AND(MONTH([3]Feuil1!$K80)&lt;5,MONTH([3]Feuil1!$C80)&gt;=5),YEAR([3]Feuil1!$C80)&gt;[3]Feuil2!$A$2),DATE([3]Feuil2!$A$2,5,1),"") ))),"")</f>
        <v/>
      </c>
      <c r="G80" s="13" t="str">
        <f>IF(AND([3]Feuil1!$K80&lt;&gt;"",[3]Feuil1!$C80&lt;&gt;"",[3]Feuil1!$K80&lt;=[3]Feuil1!$C80,YEAR([3]Feuil1!$K80)&lt;=[3]Feuil2!$A$2,YEAR([3]Feuil1!$C80)&gt;=[3]Feuil2!$A$2),IF(YEAR([3]Feuil1!$K80)&lt;[3]Feuil2!$A$2,DATE([3]Feuil2!$A$2,6,1),IF(YEAR([3]Feuil1!$K80)&gt;[3]Feuil2!$A$2,"",IF(MONTH([3]Feuil1!$K80)=6,[3]Feuil1!$K80,IF(OR(AND(MONTH([3]Feuil1!$K80)&lt;6,MONTH([3]Feuil1!$C80)&gt;=6),YEAR([3]Feuil1!$C80)&gt;[3]Feuil2!$A$2),DATE([3]Feuil2!$A$2,6,1),"") ))),"")</f>
        <v/>
      </c>
      <c r="H80" s="13" t="str">
        <f>IF(AND([3]Feuil1!$K80&lt;&gt;"",[3]Feuil1!$C80&lt;&gt;"",[3]Feuil1!$K80&lt;=[3]Feuil1!$C80,YEAR([3]Feuil1!$K80)&lt;=[3]Feuil2!$A$2,YEAR([3]Feuil1!$C80)&gt;=[3]Feuil2!$A$2),IF(YEAR([3]Feuil1!$K80)&lt;[3]Feuil2!$A$2,DATE([3]Feuil2!$A$2,7,1),IF(YEAR([3]Feuil1!$K80)&gt;[3]Feuil2!$A$2,"",IF(MONTH([3]Feuil1!$K80)=7,[3]Feuil1!$K80,IF(OR(AND(MONTH([3]Feuil1!$K80)&lt;7,MONTH([3]Feuil1!$C80)&gt;=7),YEAR([3]Feuil1!$C80)&gt;[3]Feuil2!$A$2),DATE([3]Feuil2!$A$2,7,1),"") ))),"")</f>
        <v/>
      </c>
      <c r="I80" s="13" t="str">
        <f>IF(AND([3]Feuil1!$K80&lt;&gt;"",[3]Feuil1!$C80&lt;&gt;"",[3]Feuil1!$K80&lt;=[3]Feuil1!$C80,YEAR([3]Feuil1!$K80)&lt;=[3]Feuil2!$A$2,YEAR([3]Feuil1!$C80)&gt;=[3]Feuil2!$A$2),IF(YEAR([3]Feuil1!$K80)&lt;[3]Feuil2!$A$2,DATE([3]Feuil2!$A$2,8,1),IF(YEAR([3]Feuil1!$K80)&gt;[3]Feuil2!$A$2,"",IF(MONTH([3]Feuil1!$K80)=8,[3]Feuil1!$K80,IF(OR(AND(MONTH([3]Feuil1!$K80)&lt;8,MONTH([3]Feuil1!$C80)&gt;=8),YEAR([3]Feuil1!$C80)&gt;[3]Feuil2!$A$2),DATE([3]Feuil2!$A$2,8,1),"") ))),"")</f>
        <v/>
      </c>
      <c r="J80" s="13" t="str">
        <f>IF(AND([3]Feuil1!$K80&lt;&gt;"",[3]Feuil1!$C80&lt;&gt;"",[3]Feuil1!$K80&lt;=[3]Feuil1!$C80,YEAR([3]Feuil1!$K80)&lt;=[3]Feuil2!$A$2,YEAR([3]Feuil1!$C80)&gt;=[3]Feuil2!$A$2),IF(YEAR([3]Feuil1!$K80)&lt;[3]Feuil2!$A$2,DATE([3]Feuil2!$A$2,9,1),IF(YEAR([3]Feuil1!$K80)&gt;[3]Feuil2!$A$2,"",IF(MONTH([3]Feuil1!$K80)=9,[3]Feuil1!$K80,IF(OR(AND(MONTH([3]Feuil1!$K80)&lt;9,MONTH([3]Feuil1!$C80)&gt;=9),YEAR([3]Feuil1!$C80)&gt;[3]Feuil2!$A$2),DATE([3]Feuil2!$A$2,9,1),"") ))),"")</f>
        <v/>
      </c>
      <c r="K80" s="13" t="str">
        <f>IF(AND([3]Feuil1!$K80&lt;&gt;"",[3]Feuil1!$C80&lt;&gt;"",[3]Feuil1!$K80&lt;=[3]Feuil1!$C80,YEAR([3]Feuil1!$K80)&lt;=[3]Feuil2!$A$2,YEAR([3]Feuil1!$C80)&gt;=[3]Feuil2!$A$2),IF(YEAR([3]Feuil1!$K80)&lt;[3]Feuil2!$A$2,DATE([3]Feuil2!$A$2,10,1),IF(YEAR([3]Feuil1!$K80)&gt;[3]Feuil2!$A$2,"",IF(MONTH([3]Feuil1!$K80)=10,[3]Feuil1!$K80,IF(OR(AND(MONTH([3]Feuil1!$K80)&lt;10,MONTH([3]Feuil1!$C80)&gt;=10),YEAR([3]Feuil1!$C80)&gt;[3]Feuil2!$A$2),DATE([3]Feuil2!$A$2,10,1),"") ))),"")</f>
        <v/>
      </c>
      <c r="L80" s="13" t="str">
        <f>IF(AND([3]Feuil1!$K80&lt;&gt;"",[3]Feuil1!$C80&lt;&gt;"",[3]Feuil1!$K80&lt;=[3]Feuil1!$C80,YEAR([3]Feuil1!$K80)&lt;=[3]Feuil2!$A$2,YEAR([3]Feuil1!$C80)&gt;=[3]Feuil2!$A$2),IF(YEAR([3]Feuil1!$K80)&lt;[3]Feuil2!$A$2,DATE([3]Feuil2!$A$2,11,1),IF(YEAR([3]Feuil1!$K80)&gt;[3]Feuil2!$A$2,"",IF(MONTH([3]Feuil1!$K80)=11,[3]Feuil1!$K80,IF(OR(AND(MONTH([3]Feuil1!$K80)&lt;11,MONTH([3]Feuil1!$C80)&gt;=11),YEAR([3]Feuil1!$C80)&gt;[3]Feuil2!$A$2),DATE([3]Feuil2!$A$2,11,1),"") ))),"")</f>
        <v/>
      </c>
      <c r="M80" s="14" t="str">
        <f>IF(AND([3]Feuil1!$K80&lt;&gt;"",[3]Feuil1!$C80&lt;&gt;"",[3]Feuil1!$K80&lt;=[3]Feuil1!$C80,YEAR([3]Feuil1!$K80)&lt;=[3]Feuil2!$A$2,YEAR([3]Feuil1!$C80)&gt;=[3]Feuil2!$A$2),IF(YEAR([3]Feuil1!$K80)&lt;[3]Feuil2!$A$2,DATE([3]Feuil2!$A$2,12,1),IF(YEAR([3]Feuil1!$K80)&gt;[3]Feuil2!$A$2,"",IF(MONTH([3]Feuil1!$K80)=12,[3]Feuil1!$K80,IF(OR(AND(MONTH([3]Feuil1!$K80)&lt;12,MONTH([3]Feuil1!$C80)&gt;=12),YEAR([3]Feuil1!$C80)&gt;[3]Feuil2!$A$2),DATE([3]Feuil2!$A$2,12,1),"") ))),"")</f>
        <v/>
      </c>
      <c r="N80" s="12" t="str">
        <f>IF(AND([3]Feuil1!$K80&lt;&gt;"",[3]Feuil1!$C80&lt;&gt;"",[3]Feuil1!$K80&lt;=[3]Feuil1!$C80,YEAR([3]Feuil1!$K80)&lt;=[3]Feuil2!$A$2,YEAR([3]Feuil1!$C80)&gt;=[3]Feuil2!$A$2),IF(YEAR([3]Feuil1!$C80)&gt;[3]Feuil2!$A$2,DATE([3]Feuil2!$A$2,1,31),IF(YEAR([3]Feuil1!$C80)&lt;[3]Feuil2!$A$2,"",IF(MONTH([3]Feuil1!$C80)=1,[3]Feuil1!$C80,IF(AND(MONTH([3]Feuil1!$C80)&gt;1,MONTH([3]Feuil1!$K80)&lt;=1),DATE([3]Feuil2!$A$2,1,31),"") ))),"")</f>
        <v/>
      </c>
      <c r="O80" s="13" t="str">
        <f>IF(AND([3]Feuil1!$K80&lt;&gt;"",[3]Feuil1!$C80&lt;&gt;"",[3]Feuil1!$K80&lt;=[3]Feuil1!$C80,YEAR([3]Feuil1!$K80)&lt;=[3]Feuil2!$A$2,YEAR([3]Feuil1!$C80)&gt;=[3]Feuil2!$A$2),IF(YEAR([3]Feuil1!$C80)&gt;[3]Feuil2!$A$2,IF((MOD([3]Feuil2!$A$2,4)&lt;&gt;0),DATE([3]Feuil2!$A$2,2,28),DATE([3]Feuil2!$A$2,2,29)),IF(YEAR([3]Feuil1!$C80)&lt;[3]Feuil2!$A$2,"",IF(MONTH([3]Feuil1!$C80)=2,[3]Feuil1!$C80,IF(AND(MONTH([3]Feuil1!$C80)&gt;2,MONTH([3]Feuil1!$K80)&lt;=2),IF((MOD([3]Feuil2!$A$2,4)&lt;&gt;0),DATE([3]Feuil2!$A$2,2,28),DATE([3]Feuil2!$A$2,2,29)),"") ))),"")</f>
        <v/>
      </c>
      <c r="P80" s="13" t="str">
        <f>IF(AND([3]Feuil1!$K80&lt;&gt;"",[3]Feuil1!$C80&lt;&gt;"",[3]Feuil1!$K80&lt;=[3]Feuil1!$C80,YEAR([3]Feuil1!$K80)&lt;=[3]Feuil2!$A$2,YEAR([3]Feuil1!$C80)&gt;=[3]Feuil2!$A$2),IF(YEAR([3]Feuil1!$C80)&gt;[3]Feuil2!$A$2,DATE([3]Feuil2!$A$2,3,31),IF(YEAR([3]Feuil1!$C80)&lt;[3]Feuil2!$A$2,"",IF(MONTH([3]Feuil1!$C80)=3,[3]Feuil1!$C80,IF(AND(MONTH([3]Feuil1!$C80)&gt;3,MONTH([3]Feuil1!$K80)&lt;=3),DATE([3]Feuil2!$A$2,3,31),"") ))),"")</f>
        <v/>
      </c>
      <c r="Q80" s="13" t="str">
        <f>IF(AND([3]Feuil1!$K80&lt;&gt;"",[3]Feuil1!$C80&lt;&gt;"",[3]Feuil1!$K80&lt;=[3]Feuil1!$C80,YEAR([3]Feuil1!$K80)&lt;=[3]Feuil2!$A$2,YEAR([3]Feuil1!$C80)&gt;=[3]Feuil2!$A$2),IF(YEAR([3]Feuil1!$C80)&gt;[3]Feuil2!$A$2,DATE([3]Feuil2!$A$2,4,30),IF(YEAR([3]Feuil1!$C80)&lt;[3]Feuil2!$A$2,"",IF(MONTH([3]Feuil1!$C80)=4,[3]Feuil1!$C80,IF(AND(MONTH([3]Feuil1!$C80)&gt;4,MONTH([3]Feuil1!$K80)&lt;=4),DATE([3]Feuil2!$A$2,4,30),"") ))),"")</f>
        <v/>
      </c>
      <c r="R80" s="13" t="str">
        <f>IF(AND([3]Feuil1!$K80&lt;&gt;"",[3]Feuil1!$C80&lt;&gt;"",[3]Feuil1!$K80&lt;=[3]Feuil1!$C80,YEAR([3]Feuil1!$K80)&lt;=[3]Feuil2!$A$2,YEAR([3]Feuil1!$C80)&gt;=[3]Feuil2!$A$2),IF(YEAR([3]Feuil1!$C80)&gt;[3]Feuil2!$A$2,DATE([3]Feuil2!$A$2,5,31),IF(YEAR([3]Feuil1!$C80)&lt;[3]Feuil2!$A$2,"",IF(MONTH([3]Feuil1!$C80)=5,[3]Feuil1!$C80,IF(AND(MONTH([3]Feuil1!$C80)&gt;5,MONTH([3]Feuil1!$K80)&lt;=5),DATE([3]Feuil2!$A$2,5,31),"") ))),"")</f>
        <v/>
      </c>
      <c r="S80" s="13" t="str">
        <f>IF(AND([3]Feuil1!$K80&lt;&gt;"",[3]Feuil1!$C80&lt;&gt;"",[3]Feuil1!$K80&lt;=[3]Feuil1!$C80,YEAR([3]Feuil1!$K80)&lt;=[3]Feuil2!$A$2,YEAR([3]Feuil1!$C80)&gt;=[3]Feuil2!$A$2),IF(YEAR([3]Feuil1!$C80)&gt;[3]Feuil2!$A$2,DATE([3]Feuil2!$A$2,6,30),IF(YEAR([3]Feuil1!$C80)&lt;[3]Feuil2!$A$2,"",IF(MONTH([3]Feuil1!$C80)=6,[3]Feuil1!$C80,IF(AND(MONTH([3]Feuil1!$C80)&gt;6,MONTH([3]Feuil1!$K80)&lt;=6),DATE([3]Feuil2!$A$2,6,30),"") ))),"")</f>
        <v/>
      </c>
      <c r="T80" s="13" t="str">
        <f>IF(AND([3]Feuil1!$K80&lt;&gt;"",[3]Feuil1!$C80&lt;&gt;"",[3]Feuil1!$K80&lt;=[3]Feuil1!$C80,YEAR([3]Feuil1!$K80)&lt;=[3]Feuil2!$A$2,YEAR([3]Feuil1!$C80)&gt;=[3]Feuil2!$A$2),IF(YEAR([3]Feuil1!$C80)&gt;[3]Feuil2!$A$2,DATE([3]Feuil2!$A$2,7,31),IF(YEAR([3]Feuil1!$C80)&lt;[3]Feuil2!$A$2,"",IF(MONTH([3]Feuil1!$C80)=7,[3]Feuil1!$C80,IF(AND(MONTH([3]Feuil1!$C80)&gt;7,MONTH([3]Feuil1!$K80)&lt;=7),DATE([3]Feuil2!$A$2,7,31),"") ))),"")</f>
        <v/>
      </c>
      <c r="U80" s="13" t="str">
        <f>IF(AND([3]Feuil1!$K80&lt;&gt;"",[3]Feuil1!$C80&lt;&gt;"",[3]Feuil1!$K80&lt;=[3]Feuil1!$C80,YEAR([3]Feuil1!$K80)&lt;=[3]Feuil2!$A$2,YEAR([3]Feuil1!$C80)&gt;=[3]Feuil2!$A$2),IF(YEAR([3]Feuil1!$C80)&gt;[3]Feuil2!$A$2,DATE([3]Feuil2!$A$2,8,31),IF(YEAR([3]Feuil1!$C80)&lt;[3]Feuil2!$A$2,"",IF(MONTH([3]Feuil1!$C80)=8,[3]Feuil1!$C80,IF(AND(MONTH([3]Feuil1!$C80)&gt;8,MONTH([3]Feuil1!$K80)&lt;=8),DATE([3]Feuil2!$A$2,8,31),"") ))),"")</f>
        <v/>
      </c>
      <c r="V80" s="13" t="str">
        <f>IF(AND([3]Feuil1!$K80&lt;&gt;"",[3]Feuil1!$C80&lt;&gt;"",[3]Feuil1!$K80&lt;=[3]Feuil1!$C80,YEAR([3]Feuil1!$K80)&lt;=[3]Feuil2!$A$2,YEAR([3]Feuil1!$C80)&gt;=[3]Feuil2!$A$2),IF(YEAR([3]Feuil1!$C80)&gt;[3]Feuil2!$A$2,DATE([3]Feuil2!$A$2,9,30),IF(YEAR([3]Feuil1!$C80)&lt;[3]Feuil2!$A$2,"",IF(MONTH([3]Feuil1!$C80)=9,[3]Feuil1!$C80,IF(AND(MONTH([3]Feuil1!$C80)&gt;9,MONTH([3]Feuil1!$K80)&lt;=9),DATE([3]Feuil2!$A$2,9,30),"") ))),"")</f>
        <v/>
      </c>
      <c r="W80" s="13" t="str">
        <f>IF(AND([3]Feuil1!$K80&lt;&gt;"",[3]Feuil1!$C80&lt;&gt;"",[3]Feuil1!$K80&lt;=[3]Feuil1!$C80,YEAR([3]Feuil1!$K80)&lt;=[3]Feuil2!$A$2,YEAR([3]Feuil1!$C80)&gt;=[3]Feuil2!$A$2),IF(YEAR([3]Feuil1!$C80)&gt;[3]Feuil2!$A$2,DATE([3]Feuil2!$A$2,10,31),IF(YEAR([3]Feuil1!$C80)&lt;[3]Feuil2!$A$2,"",IF(MONTH([3]Feuil1!$C80)=10,[3]Feuil1!$C80,IF(AND(MONTH([3]Feuil1!$C80)&gt;10,MONTH([3]Feuil1!$K80)&lt;=10),DATE([3]Feuil2!$A$2,10,31),"") ))),"")</f>
        <v/>
      </c>
      <c r="X80" s="13" t="str">
        <f>IF(AND([3]Feuil1!$K80&lt;&gt;"",[3]Feuil1!$C80&lt;&gt;"",[3]Feuil1!$K80&lt;=[3]Feuil1!$C80,YEAR([3]Feuil1!$K80)&lt;=[3]Feuil2!$A$2,YEAR([3]Feuil1!$C80)&gt;=[3]Feuil2!$A$2),IF(YEAR([3]Feuil1!$C80)&gt;[3]Feuil2!$A$2,DATE([3]Feuil2!$A$2,11,30),IF(YEAR([3]Feuil1!$C80)&lt;[3]Feuil2!$A$2,"",IF(MONTH([3]Feuil1!$C80)=11,[3]Feuil1!$C80,IF(AND(MONTH([3]Feuil1!$C80)&gt;11,MONTH([3]Feuil1!$K80)&lt;=11),DATE([3]Feuil2!$A$2,11,30),"") ))),"")</f>
        <v/>
      </c>
      <c r="Y80" s="14" t="str">
        <f>IF(AND([3]Feuil1!$K80&lt;&gt;"",[3]Feuil1!$C80&lt;&gt;"",[3]Feuil1!$K80&lt;=[3]Feuil1!$C80,YEAR([3]Feuil1!$K80)&lt;=[3]Feuil2!$A$2,YEAR([3]Feuil1!$C80)&gt;=[3]Feuil2!$A$2),IF(YEAR([3]Feuil1!$C80)&gt;[3]Feuil2!$A$2,DATE([3]Feuil2!$A$2,12,31),IF(YEAR([3]Feuil1!$C80)&lt;[3]Feuil2!$A$2,"",IF(MONTH([3]Feuil1!$C80)=12,[3]Feuil1!$C80,IF(AND(MONTH([3]Feuil1!$C80)&gt;12,MONTH([3]Feuil1!$K80)&lt;=12),DATE([3]Feuil2!$A$2,12,31),"") ))),"")</f>
        <v/>
      </c>
    </row>
    <row r="81" spans="1:25" ht="15" x14ac:dyDescent="0.2">
      <c r="A81" s="11">
        <f>[3]Feuil1!E81</f>
        <v>0</v>
      </c>
      <c r="B81" s="12" t="str">
        <f>IF(AND([3]Feuil1!$K81&lt;&gt;"",[3]Feuil1!$C81&lt;&gt;"",[3]Feuil1!$K81&lt;=[3]Feuil1!$C81,YEAR([3]Feuil1!$K81)&lt;=[3]Feuil2!$A$2,YEAR([3]Feuil1!$C81)&gt;=[3]Feuil2!$A$2),IF(YEAR([3]Feuil1!$K81)&lt;[3]Feuil2!$A$2,DATE([3]Feuil2!$A$2,1,1),IF(YEAR([3]Feuil1!$K81)&gt;[3]Feuil2!$A$2,"",IF(MONTH([3]Feuil1!$K81)=1,[3]Feuil1!$K81,IF(OR(AND(
      MONTH([3]Feuil1!$K81)&lt;1,
      MONTH([3]Feuil1!$C81)&gt;=1
     ),YEAR([3]Feuil1!$C81)&gt;[3]Feuil2!$A$2),DATE([3]Feuil2!$A$2,1,1),"") ))),"")</f>
        <v/>
      </c>
      <c r="C81" s="13" t="str">
        <f>IF(AND([3]Feuil1!$K81&lt;&gt;"",[3]Feuil1!$C81&lt;&gt;"",[3]Feuil1!$K81&lt;=[3]Feuil1!$C81,YEAR([3]Feuil1!$K81)&lt;=[3]Feuil2!$A$2,YEAR([3]Feuil1!$C81)&gt;=[3]Feuil2!$A$2),IF(YEAR([3]Feuil1!$K81)&lt;[3]Feuil2!$A$2,DATE([3]Feuil2!$A$2,2,1),IF(YEAR([3]Feuil1!$K81)&gt;[3]Feuil2!$A$2,"",IF(MONTH([3]Feuil1!$K81)=2,[3]Feuil1!$K81,IF(OR(AND(MONTH([3]Feuil1!$K81)&lt;2,MONTH([3]Feuil1!$C81)&gt;=2),YEAR([3]Feuil1!$C81)&gt;[3]Feuil2!$A$2),DATE([3]Feuil2!$A$2,2,1),"") ))),"")</f>
        <v/>
      </c>
      <c r="D81" s="13" t="str">
        <f>IF(AND([3]Feuil1!$K81&lt;&gt;"",[3]Feuil1!$C81&lt;&gt;"",[3]Feuil1!$K81&lt;=[3]Feuil1!$C81,YEAR([3]Feuil1!$K81)&lt;=[3]Feuil2!$A$2,YEAR([3]Feuil1!$C81)&gt;=[3]Feuil2!$A$2),IF(YEAR([3]Feuil1!$K81)&lt;[3]Feuil2!$A$2,DATE([3]Feuil2!$A$2,3,1),IF(YEAR([3]Feuil1!$K81)&gt;[3]Feuil2!$A$2,"",IF(MONTH([3]Feuil1!$K81)=3,[3]Feuil1!$K81,IF(OR(AND(MONTH([3]Feuil1!$K81)&lt;3,MONTH([3]Feuil1!$C81)&gt;=3),YEAR([3]Feuil1!$C81)&gt;[3]Feuil2!$A$2),DATE([3]Feuil2!$A$2,3,1),"") ))),"")</f>
        <v/>
      </c>
      <c r="E81" s="13" t="str">
        <f>IF(AND([3]Feuil1!$K81&lt;&gt;"",[3]Feuil1!$C81&lt;&gt;"",[3]Feuil1!$K81&lt;=[3]Feuil1!$C81,YEAR([3]Feuil1!$K81)&lt;=[3]Feuil2!$A$2,YEAR([3]Feuil1!$C81)&gt;=[3]Feuil2!$A$2),IF(YEAR([3]Feuil1!$K81)&lt;[3]Feuil2!$A$2,DATE([3]Feuil2!$A$2,4,1),IF(YEAR([3]Feuil1!$K81)&gt;[3]Feuil2!$A$2,"",IF(MONTH([3]Feuil1!$K81)=4,[3]Feuil1!$K81,IF(OR(AND(MONTH([3]Feuil1!$K81)&lt;4,MONTH([3]Feuil1!$C81)&gt;=4),YEAR([3]Feuil1!$C81)&gt;[3]Feuil2!$A$2),DATE([3]Feuil2!$A$2,4,1),"") ))),"")</f>
        <v/>
      </c>
      <c r="F81" s="13" t="str">
        <f>IF(AND([3]Feuil1!$K81&lt;&gt;"",[3]Feuil1!$C81&lt;&gt;"",[3]Feuil1!$K81&lt;=[3]Feuil1!$C81,YEAR([3]Feuil1!$K81)&lt;=[3]Feuil2!$A$2,YEAR([3]Feuil1!$C81)&gt;=[3]Feuil2!$A$2),IF(YEAR([3]Feuil1!$K81)&lt;[3]Feuil2!$A$2,DATE([3]Feuil2!$A$2,5,1),IF(YEAR([3]Feuil1!$K81)&gt;[3]Feuil2!$A$2,"",IF(MONTH([3]Feuil1!$K81)=5,[3]Feuil1!$K81,IF(OR(AND(MONTH([3]Feuil1!$K81)&lt;5,MONTH([3]Feuil1!$C81)&gt;=5),YEAR([3]Feuil1!$C81)&gt;[3]Feuil2!$A$2),DATE([3]Feuil2!$A$2,5,1),"") ))),"")</f>
        <v/>
      </c>
      <c r="G81" s="13" t="str">
        <f>IF(AND([3]Feuil1!$K81&lt;&gt;"",[3]Feuil1!$C81&lt;&gt;"",[3]Feuil1!$K81&lt;=[3]Feuil1!$C81,YEAR([3]Feuil1!$K81)&lt;=[3]Feuil2!$A$2,YEAR([3]Feuil1!$C81)&gt;=[3]Feuil2!$A$2),IF(YEAR([3]Feuil1!$K81)&lt;[3]Feuil2!$A$2,DATE([3]Feuil2!$A$2,6,1),IF(YEAR([3]Feuil1!$K81)&gt;[3]Feuil2!$A$2,"",IF(MONTH([3]Feuil1!$K81)=6,[3]Feuil1!$K81,IF(OR(AND(MONTH([3]Feuil1!$K81)&lt;6,MONTH([3]Feuil1!$C81)&gt;=6),YEAR([3]Feuil1!$C81)&gt;[3]Feuil2!$A$2),DATE([3]Feuil2!$A$2,6,1),"") ))),"")</f>
        <v/>
      </c>
      <c r="H81" s="13" t="str">
        <f>IF(AND([3]Feuil1!$K81&lt;&gt;"",[3]Feuil1!$C81&lt;&gt;"",[3]Feuil1!$K81&lt;=[3]Feuil1!$C81,YEAR([3]Feuil1!$K81)&lt;=[3]Feuil2!$A$2,YEAR([3]Feuil1!$C81)&gt;=[3]Feuil2!$A$2),IF(YEAR([3]Feuil1!$K81)&lt;[3]Feuil2!$A$2,DATE([3]Feuil2!$A$2,7,1),IF(YEAR([3]Feuil1!$K81)&gt;[3]Feuil2!$A$2,"",IF(MONTH([3]Feuil1!$K81)=7,[3]Feuil1!$K81,IF(OR(AND(MONTH([3]Feuil1!$K81)&lt;7,MONTH([3]Feuil1!$C81)&gt;=7),YEAR([3]Feuil1!$C81)&gt;[3]Feuil2!$A$2),DATE([3]Feuil2!$A$2,7,1),"") ))),"")</f>
        <v/>
      </c>
      <c r="I81" s="13" t="str">
        <f>IF(AND([3]Feuil1!$K81&lt;&gt;"",[3]Feuil1!$C81&lt;&gt;"",[3]Feuil1!$K81&lt;=[3]Feuil1!$C81,YEAR([3]Feuil1!$K81)&lt;=[3]Feuil2!$A$2,YEAR([3]Feuil1!$C81)&gt;=[3]Feuil2!$A$2),IF(YEAR([3]Feuil1!$K81)&lt;[3]Feuil2!$A$2,DATE([3]Feuil2!$A$2,8,1),IF(YEAR([3]Feuil1!$K81)&gt;[3]Feuil2!$A$2,"",IF(MONTH([3]Feuil1!$K81)=8,[3]Feuil1!$K81,IF(OR(AND(MONTH([3]Feuil1!$K81)&lt;8,MONTH([3]Feuil1!$C81)&gt;=8),YEAR([3]Feuil1!$C81)&gt;[3]Feuil2!$A$2),DATE([3]Feuil2!$A$2,8,1),"") ))),"")</f>
        <v/>
      </c>
      <c r="J81" s="13" t="str">
        <f>IF(AND([3]Feuil1!$K81&lt;&gt;"",[3]Feuil1!$C81&lt;&gt;"",[3]Feuil1!$K81&lt;=[3]Feuil1!$C81,YEAR([3]Feuil1!$K81)&lt;=[3]Feuil2!$A$2,YEAR([3]Feuil1!$C81)&gt;=[3]Feuil2!$A$2),IF(YEAR([3]Feuil1!$K81)&lt;[3]Feuil2!$A$2,DATE([3]Feuil2!$A$2,9,1),IF(YEAR([3]Feuil1!$K81)&gt;[3]Feuil2!$A$2,"",IF(MONTH([3]Feuil1!$K81)=9,[3]Feuil1!$K81,IF(OR(AND(MONTH([3]Feuil1!$K81)&lt;9,MONTH([3]Feuil1!$C81)&gt;=9),YEAR([3]Feuil1!$C81)&gt;[3]Feuil2!$A$2),DATE([3]Feuil2!$A$2,9,1),"") ))),"")</f>
        <v/>
      </c>
      <c r="K81" s="13" t="str">
        <f>IF(AND([3]Feuil1!$K81&lt;&gt;"",[3]Feuil1!$C81&lt;&gt;"",[3]Feuil1!$K81&lt;=[3]Feuil1!$C81,YEAR([3]Feuil1!$K81)&lt;=[3]Feuil2!$A$2,YEAR([3]Feuil1!$C81)&gt;=[3]Feuil2!$A$2),IF(YEAR([3]Feuil1!$K81)&lt;[3]Feuil2!$A$2,DATE([3]Feuil2!$A$2,10,1),IF(YEAR([3]Feuil1!$K81)&gt;[3]Feuil2!$A$2,"",IF(MONTH([3]Feuil1!$K81)=10,[3]Feuil1!$K81,IF(OR(AND(MONTH([3]Feuil1!$K81)&lt;10,MONTH([3]Feuil1!$C81)&gt;=10),YEAR([3]Feuil1!$C81)&gt;[3]Feuil2!$A$2),DATE([3]Feuil2!$A$2,10,1),"") ))),"")</f>
        <v/>
      </c>
      <c r="L81" s="13" t="str">
        <f>IF(AND([3]Feuil1!$K81&lt;&gt;"",[3]Feuil1!$C81&lt;&gt;"",[3]Feuil1!$K81&lt;=[3]Feuil1!$C81,YEAR([3]Feuil1!$K81)&lt;=[3]Feuil2!$A$2,YEAR([3]Feuil1!$C81)&gt;=[3]Feuil2!$A$2),IF(YEAR([3]Feuil1!$K81)&lt;[3]Feuil2!$A$2,DATE([3]Feuil2!$A$2,11,1),IF(YEAR([3]Feuil1!$K81)&gt;[3]Feuil2!$A$2,"",IF(MONTH([3]Feuil1!$K81)=11,[3]Feuil1!$K81,IF(OR(AND(MONTH([3]Feuil1!$K81)&lt;11,MONTH([3]Feuil1!$C81)&gt;=11),YEAR([3]Feuil1!$C81)&gt;[3]Feuil2!$A$2),DATE([3]Feuil2!$A$2,11,1),"") ))),"")</f>
        <v/>
      </c>
      <c r="M81" s="14" t="str">
        <f>IF(AND([3]Feuil1!$K81&lt;&gt;"",[3]Feuil1!$C81&lt;&gt;"",[3]Feuil1!$K81&lt;=[3]Feuil1!$C81,YEAR([3]Feuil1!$K81)&lt;=[3]Feuil2!$A$2,YEAR([3]Feuil1!$C81)&gt;=[3]Feuil2!$A$2),IF(YEAR([3]Feuil1!$K81)&lt;[3]Feuil2!$A$2,DATE([3]Feuil2!$A$2,12,1),IF(YEAR([3]Feuil1!$K81)&gt;[3]Feuil2!$A$2,"",IF(MONTH([3]Feuil1!$K81)=12,[3]Feuil1!$K81,IF(OR(AND(MONTH([3]Feuil1!$K81)&lt;12,MONTH([3]Feuil1!$C81)&gt;=12),YEAR([3]Feuil1!$C81)&gt;[3]Feuil2!$A$2),DATE([3]Feuil2!$A$2,12,1),"") ))),"")</f>
        <v/>
      </c>
      <c r="N81" s="12" t="str">
        <f>IF(AND([3]Feuil1!$K81&lt;&gt;"",[3]Feuil1!$C81&lt;&gt;"",[3]Feuil1!$K81&lt;=[3]Feuil1!$C81,YEAR([3]Feuil1!$K81)&lt;=[3]Feuil2!$A$2,YEAR([3]Feuil1!$C81)&gt;=[3]Feuil2!$A$2),IF(YEAR([3]Feuil1!$C81)&gt;[3]Feuil2!$A$2,DATE([3]Feuil2!$A$2,1,31),IF(YEAR([3]Feuil1!$C81)&lt;[3]Feuil2!$A$2,"",IF(MONTH([3]Feuil1!$C81)=1,[3]Feuil1!$C81,IF(AND(MONTH([3]Feuil1!$C81)&gt;1,MONTH([3]Feuil1!$K81)&lt;=1),DATE([3]Feuil2!$A$2,1,31),"") ))),"")</f>
        <v/>
      </c>
      <c r="O81" s="13" t="str">
        <f>IF(AND([3]Feuil1!$K81&lt;&gt;"",[3]Feuil1!$C81&lt;&gt;"",[3]Feuil1!$K81&lt;=[3]Feuil1!$C81,YEAR([3]Feuil1!$K81)&lt;=[3]Feuil2!$A$2,YEAR([3]Feuil1!$C81)&gt;=[3]Feuil2!$A$2),IF(YEAR([3]Feuil1!$C81)&gt;[3]Feuil2!$A$2,IF((MOD([3]Feuil2!$A$2,4)&lt;&gt;0),DATE([3]Feuil2!$A$2,2,28),DATE([3]Feuil2!$A$2,2,29)),IF(YEAR([3]Feuil1!$C81)&lt;[3]Feuil2!$A$2,"",IF(MONTH([3]Feuil1!$C81)=2,[3]Feuil1!$C81,IF(AND(MONTH([3]Feuil1!$C81)&gt;2,MONTH([3]Feuil1!$K81)&lt;=2),IF((MOD([3]Feuil2!$A$2,4)&lt;&gt;0),DATE([3]Feuil2!$A$2,2,28),DATE([3]Feuil2!$A$2,2,29)),"") ))),"")</f>
        <v/>
      </c>
      <c r="P81" s="13" t="str">
        <f>IF(AND([3]Feuil1!$K81&lt;&gt;"",[3]Feuil1!$C81&lt;&gt;"",[3]Feuil1!$K81&lt;=[3]Feuil1!$C81,YEAR([3]Feuil1!$K81)&lt;=[3]Feuil2!$A$2,YEAR([3]Feuil1!$C81)&gt;=[3]Feuil2!$A$2),IF(YEAR([3]Feuil1!$C81)&gt;[3]Feuil2!$A$2,DATE([3]Feuil2!$A$2,3,31),IF(YEAR([3]Feuil1!$C81)&lt;[3]Feuil2!$A$2,"",IF(MONTH([3]Feuil1!$C81)=3,[3]Feuil1!$C81,IF(AND(MONTH([3]Feuil1!$C81)&gt;3,MONTH([3]Feuil1!$K81)&lt;=3),DATE([3]Feuil2!$A$2,3,31),"") ))),"")</f>
        <v/>
      </c>
      <c r="Q81" s="13" t="str">
        <f>IF(AND([3]Feuil1!$K81&lt;&gt;"",[3]Feuil1!$C81&lt;&gt;"",[3]Feuil1!$K81&lt;=[3]Feuil1!$C81,YEAR([3]Feuil1!$K81)&lt;=[3]Feuil2!$A$2,YEAR([3]Feuil1!$C81)&gt;=[3]Feuil2!$A$2),IF(YEAR([3]Feuil1!$C81)&gt;[3]Feuil2!$A$2,DATE([3]Feuil2!$A$2,4,30),IF(YEAR([3]Feuil1!$C81)&lt;[3]Feuil2!$A$2,"",IF(MONTH([3]Feuil1!$C81)=4,[3]Feuil1!$C81,IF(AND(MONTH([3]Feuil1!$C81)&gt;4,MONTH([3]Feuil1!$K81)&lt;=4),DATE([3]Feuil2!$A$2,4,30),"") ))),"")</f>
        <v/>
      </c>
      <c r="R81" s="13" t="str">
        <f>IF(AND([3]Feuil1!$K81&lt;&gt;"",[3]Feuil1!$C81&lt;&gt;"",[3]Feuil1!$K81&lt;=[3]Feuil1!$C81,YEAR([3]Feuil1!$K81)&lt;=[3]Feuil2!$A$2,YEAR([3]Feuil1!$C81)&gt;=[3]Feuil2!$A$2),IF(YEAR([3]Feuil1!$C81)&gt;[3]Feuil2!$A$2,DATE([3]Feuil2!$A$2,5,31),IF(YEAR([3]Feuil1!$C81)&lt;[3]Feuil2!$A$2,"",IF(MONTH([3]Feuil1!$C81)=5,[3]Feuil1!$C81,IF(AND(MONTH([3]Feuil1!$C81)&gt;5,MONTH([3]Feuil1!$K81)&lt;=5),DATE([3]Feuil2!$A$2,5,31),"") ))),"")</f>
        <v/>
      </c>
      <c r="S81" s="13" t="str">
        <f>IF(AND([3]Feuil1!$K81&lt;&gt;"",[3]Feuil1!$C81&lt;&gt;"",[3]Feuil1!$K81&lt;=[3]Feuil1!$C81,YEAR([3]Feuil1!$K81)&lt;=[3]Feuil2!$A$2,YEAR([3]Feuil1!$C81)&gt;=[3]Feuil2!$A$2),IF(YEAR([3]Feuil1!$C81)&gt;[3]Feuil2!$A$2,DATE([3]Feuil2!$A$2,6,30),IF(YEAR([3]Feuil1!$C81)&lt;[3]Feuil2!$A$2,"",IF(MONTH([3]Feuil1!$C81)=6,[3]Feuil1!$C81,IF(AND(MONTH([3]Feuil1!$C81)&gt;6,MONTH([3]Feuil1!$K81)&lt;=6),DATE([3]Feuil2!$A$2,6,30),"") ))),"")</f>
        <v/>
      </c>
      <c r="T81" s="13" t="str">
        <f>IF(AND([3]Feuil1!$K81&lt;&gt;"",[3]Feuil1!$C81&lt;&gt;"",[3]Feuil1!$K81&lt;=[3]Feuil1!$C81,YEAR([3]Feuil1!$K81)&lt;=[3]Feuil2!$A$2,YEAR([3]Feuil1!$C81)&gt;=[3]Feuil2!$A$2),IF(YEAR([3]Feuil1!$C81)&gt;[3]Feuil2!$A$2,DATE([3]Feuil2!$A$2,7,31),IF(YEAR([3]Feuil1!$C81)&lt;[3]Feuil2!$A$2,"",IF(MONTH([3]Feuil1!$C81)=7,[3]Feuil1!$C81,IF(AND(MONTH([3]Feuil1!$C81)&gt;7,MONTH([3]Feuil1!$K81)&lt;=7),DATE([3]Feuil2!$A$2,7,31),"") ))),"")</f>
        <v/>
      </c>
      <c r="U81" s="13" t="str">
        <f>IF(AND([3]Feuil1!$K81&lt;&gt;"",[3]Feuil1!$C81&lt;&gt;"",[3]Feuil1!$K81&lt;=[3]Feuil1!$C81,YEAR([3]Feuil1!$K81)&lt;=[3]Feuil2!$A$2,YEAR([3]Feuil1!$C81)&gt;=[3]Feuil2!$A$2),IF(YEAR([3]Feuil1!$C81)&gt;[3]Feuil2!$A$2,DATE([3]Feuil2!$A$2,8,31),IF(YEAR([3]Feuil1!$C81)&lt;[3]Feuil2!$A$2,"",IF(MONTH([3]Feuil1!$C81)=8,[3]Feuil1!$C81,IF(AND(MONTH([3]Feuil1!$C81)&gt;8,MONTH([3]Feuil1!$K81)&lt;=8),DATE([3]Feuil2!$A$2,8,31),"") ))),"")</f>
        <v/>
      </c>
      <c r="V81" s="13" t="str">
        <f>IF(AND([3]Feuil1!$K81&lt;&gt;"",[3]Feuil1!$C81&lt;&gt;"",[3]Feuil1!$K81&lt;=[3]Feuil1!$C81,YEAR([3]Feuil1!$K81)&lt;=[3]Feuil2!$A$2,YEAR([3]Feuil1!$C81)&gt;=[3]Feuil2!$A$2),IF(YEAR([3]Feuil1!$C81)&gt;[3]Feuil2!$A$2,DATE([3]Feuil2!$A$2,9,30),IF(YEAR([3]Feuil1!$C81)&lt;[3]Feuil2!$A$2,"",IF(MONTH([3]Feuil1!$C81)=9,[3]Feuil1!$C81,IF(AND(MONTH([3]Feuil1!$C81)&gt;9,MONTH([3]Feuil1!$K81)&lt;=9),DATE([3]Feuil2!$A$2,9,30),"") ))),"")</f>
        <v/>
      </c>
      <c r="W81" s="13" t="str">
        <f>IF(AND([3]Feuil1!$K81&lt;&gt;"",[3]Feuil1!$C81&lt;&gt;"",[3]Feuil1!$K81&lt;=[3]Feuil1!$C81,YEAR([3]Feuil1!$K81)&lt;=[3]Feuil2!$A$2,YEAR([3]Feuil1!$C81)&gt;=[3]Feuil2!$A$2),IF(YEAR([3]Feuil1!$C81)&gt;[3]Feuil2!$A$2,DATE([3]Feuil2!$A$2,10,31),IF(YEAR([3]Feuil1!$C81)&lt;[3]Feuil2!$A$2,"",IF(MONTH([3]Feuil1!$C81)=10,[3]Feuil1!$C81,IF(AND(MONTH([3]Feuil1!$C81)&gt;10,MONTH([3]Feuil1!$K81)&lt;=10),DATE([3]Feuil2!$A$2,10,31),"") ))),"")</f>
        <v/>
      </c>
      <c r="X81" s="13" t="str">
        <f>IF(AND([3]Feuil1!$K81&lt;&gt;"",[3]Feuil1!$C81&lt;&gt;"",[3]Feuil1!$K81&lt;=[3]Feuil1!$C81,YEAR([3]Feuil1!$K81)&lt;=[3]Feuil2!$A$2,YEAR([3]Feuil1!$C81)&gt;=[3]Feuil2!$A$2),IF(YEAR([3]Feuil1!$C81)&gt;[3]Feuil2!$A$2,DATE([3]Feuil2!$A$2,11,30),IF(YEAR([3]Feuil1!$C81)&lt;[3]Feuil2!$A$2,"",IF(MONTH([3]Feuil1!$C81)=11,[3]Feuil1!$C81,IF(AND(MONTH([3]Feuil1!$C81)&gt;11,MONTH([3]Feuil1!$K81)&lt;=11),DATE([3]Feuil2!$A$2,11,30),"") ))),"")</f>
        <v/>
      </c>
      <c r="Y81" s="14" t="str">
        <f>IF(AND([3]Feuil1!$K81&lt;&gt;"",[3]Feuil1!$C81&lt;&gt;"",[3]Feuil1!$K81&lt;=[3]Feuil1!$C81,YEAR([3]Feuil1!$K81)&lt;=[3]Feuil2!$A$2,YEAR([3]Feuil1!$C81)&gt;=[3]Feuil2!$A$2),IF(YEAR([3]Feuil1!$C81)&gt;[3]Feuil2!$A$2,DATE([3]Feuil2!$A$2,12,31),IF(YEAR([3]Feuil1!$C81)&lt;[3]Feuil2!$A$2,"",IF(MONTH([3]Feuil1!$C81)=12,[3]Feuil1!$C81,IF(AND(MONTH([3]Feuil1!$C81)&gt;12,MONTH([3]Feuil1!$K81)&lt;=12),DATE([3]Feuil2!$A$2,12,31),"") ))),"")</f>
        <v/>
      </c>
    </row>
    <row r="82" spans="1:25" ht="15" x14ac:dyDescent="0.2">
      <c r="A82" s="11">
        <f>[3]Feuil1!E82</f>
        <v>0</v>
      </c>
      <c r="B82" s="12" t="str">
        <f>IF(AND([3]Feuil1!$K82&lt;&gt;"",[3]Feuil1!$C82&lt;&gt;"",[3]Feuil1!$K82&lt;=[3]Feuil1!$C82,YEAR([3]Feuil1!$K82)&lt;=[3]Feuil2!$A$2,YEAR([3]Feuil1!$C82)&gt;=[3]Feuil2!$A$2),IF(YEAR([3]Feuil1!$K82)&lt;[3]Feuil2!$A$2,DATE([3]Feuil2!$A$2,1,1),IF(YEAR([3]Feuil1!$K82)&gt;[3]Feuil2!$A$2,"",IF(MONTH([3]Feuil1!$K82)=1,[3]Feuil1!$K82,IF(OR(AND(
      MONTH([3]Feuil1!$K82)&lt;1,
      MONTH([3]Feuil1!$C82)&gt;=1
     ),YEAR([3]Feuil1!$C82)&gt;[3]Feuil2!$A$2),DATE([3]Feuil2!$A$2,1,1),"") ))),"")</f>
        <v/>
      </c>
      <c r="C82" s="13" t="str">
        <f>IF(AND([3]Feuil1!$K82&lt;&gt;"",[3]Feuil1!$C82&lt;&gt;"",[3]Feuil1!$K82&lt;=[3]Feuil1!$C82,YEAR([3]Feuil1!$K82)&lt;=[3]Feuil2!$A$2,YEAR([3]Feuil1!$C82)&gt;=[3]Feuil2!$A$2),IF(YEAR([3]Feuil1!$K82)&lt;[3]Feuil2!$A$2,DATE([3]Feuil2!$A$2,2,1),IF(YEAR([3]Feuil1!$K82)&gt;[3]Feuil2!$A$2,"",IF(MONTH([3]Feuil1!$K82)=2,[3]Feuil1!$K82,IF(OR(AND(MONTH([3]Feuil1!$K82)&lt;2,MONTH([3]Feuil1!$C82)&gt;=2),YEAR([3]Feuil1!$C82)&gt;[3]Feuil2!$A$2),DATE([3]Feuil2!$A$2,2,1),"") ))),"")</f>
        <v/>
      </c>
      <c r="D82" s="13" t="str">
        <f>IF(AND([3]Feuil1!$K82&lt;&gt;"",[3]Feuil1!$C82&lt;&gt;"",[3]Feuil1!$K82&lt;=[3]Feuil1!$C82,YEAR([3]Feuil1!$K82)&lt;=[3]Feuil2!$A$2,YEAR([3]Feuil1!$C82)&gt;=[3]Feuil2!$A$2),IF(YEAR([3]Feuil1!$K82)&lt;[3]Feuil2!$A$2,DATE([3]Feuil2!$A$2,3,1),IF(YEAR([3]Feuil1!$K82)&gt;[3]Feuil2!$A$2,"",IF(MONTH([3]Feuil1!$K82)=3,[3]Feuil1!$K82,IF(OR(AND(MONTH([3]Feuil1!$K82)&lt;3,MONTH([3]Feuil1!$C82)&gt;=3),YEAR([3]Feuil1!$C82)&gt;[3]Feuil2!$A$2),DATE([3]Feuil2!$A$2,3,1),"") ))),"")</f>
        <v/>
      </c>
      <c r="E82" s="13" t="str">
        <f>IF(AND([3]Feuil1!$K82&lt;&gt;"",[3]Feuil1!$C82&lt;&gt;"",[3]Feuil1!$K82&lt;=[3]Feuil1!$C82,YEAR([3]Feuil1!$K82)&lt;=[3]Feuil2!$A$2,YEAR([3]Feuil1!$C82)&gt;=[3]Feuil2!$A$2),IF(YEAR([3]Feuil1!$K82)&lt;[3]Feuil2!$A$2,DATE([3]Feuil2!$A$2,4,1),IF(YEAR([3]Feuil1!$K82)&gt;[3]Feuil2!$A$2,"",IF(MONTH([3]Feuil1!$K82)=4,[3]Feuil1!$K82,IF(OR(AND(MONTH([3]Feuil1!$K82)&lt;4,MONTH([3]Feuil1!$C82)&gt;=4),YEAR([3]Feuil1!$C82)&gt;[3]Feuil2!$A$2),DATE([3]Feuil2!$A$2,4,1),"") ))),"")</f>
        <v/>
      </c>
      <c r="F82" s="13" t="str">
        <f>IF(AND([3]Feuil1!$K82&lt;&gt;"",[3]Feuil1!$C82&lt;&gt;"",[3]Feuil1!$K82&lt;=[3]Feuil1!$C82,YEAR([3]Feuil1!$K82)&lt;=[3]Feuil2!$A$2,YEAR([3]Feuil1!$C82)&gt;=[3]Feuil2!$A$2),IF(YEAR([3]Feuil1!$K82)&lt;[3]Feuil2!$A$2,DATE([3]Feuil2!$A$2,5,1),IF(YEAR([3]Feuil1!$K82)&gt;[3]Feuil2!$A$2,"",IF(MONTH([3]Feuil1!$K82)=5,[3]Feuil1!$K82,IF(OR(AND(MONTH([3]Feuil1!$K82)&lt;5,MONTH([3]Feuil1!$C82)&gt;=5),YEAR([3]Feuil1!$C82)&gt;[3]Feuil2!$A$2),DATE([3]Feuil2!$A$2,5,1),"") ))),"")</f>
        <v/>
      </c>
      <c r="G82" s="13" t="str">
        <f>IF(AND([3]Feuil1!$K82&lt;&gt;"",[3]Feuil1!$C82&lt;&gt;"",[3]Feuil1!$K82&lt;=[3]Feuil1!$C82,YEAR([3]Feuil1!$K82)&lt;=[3]Feuil2!$A$2,YEAR([3]Feuil1!$C82)&gt;=[3]Feuil2!$A$2),IF(YEAR([3]Feuil1!$K82)&lt;[3]Feuil2!$A$2,DATE([3]Feuil2!$A$2,6,1),IF(YEAR([3]Feuil1!$K82)&gt;[3]Feuil2!$A$2,"",IF(MONTH([3]Feuil1!$K82)=6,[3]Feuil1!$K82,IF(OR(AND(MONTH([3]Feuil1!$K82)&lt;6,MONTH([3]Feuil1!$C82)&gt;=6),YEAR([3]Feuil1!$C82)&gt;[3]Feuil2!$A$2),DATE([3]Feuil2!$A$2,6,1),"") ))),"")</f>
        <v/>
      </c>
      <c r="H82" s="13" t="str">
        <f>IF(AND([3]Feuil1!$K82&lt;&gt;"",[3]Feuil1!$C82&lt;&gt;"",[3]Feuil1!$K82&lt;=[3]Feuil1!$C82,YEAR([3]Feuil1!$K82)&lt;=[3]Feuil2!$A$2,YEAR([3]Feuil1!$C82)&gt;=[3]Feuil2!$A$2),IF(YEAR([3]Feuil1!$K82)&lt;[3]Feuil2!$A$2,DATE([3]Feuil2!$A$2,7,1),IF(YEAR([3]Feuil1!$K82)&gt;[3]Feuil2!$A$2,"",IF(MONTH([3]Feuil1!$K82)=7,[3]Feuil1!$K82,IF(OR(AND(MONTH([3]Feuil1!$K82)&lt;7,MONTH([3]Feuil1!$C82)&gt;=7),YEAR([3]Feuil1!$C82)&gt;[3]Feuil2!$A$2),DATE([3]Feuil2!$A$2,7,1),"") ))),"")</f>
        <v/>
      </c>
      <c r="I82" s="13" t="str">
        <f>IF(AND([3]Feuil1!$K82&lt;&gt;"",[3]Feuil1!$C82&lt;&gt;"",[3]Feuil1!$K82&lt;=[3]Feuil1!$C82,YEAR([3]Feuil1!$K82)&lt;=[3]Feuil2!$A$2,YEAR([3]Feuil1!$C82)&gt;=[3]Feuil2!$A$2),IF(YEAR([3]Feuil1!$K82)&lt;[3]Feuil2!$A$2,DATE([3]Feuil2!$A$2,8,1),IF(YEAR([3]Feuil1!$K82)&gt;[3]Feuil2!$A$2,"",IF(MONTH([3]Feuil1!$K82)=8,[3]Feuil1!$K82,IF(OR(AND(MONTH([3]Feuil1!$K82)&lt;8,MONTH([3]Feuil1!$C82)&gt;=8),YEAR([3]Feuil1!$C82)&gt;[3]Feuil2!$A$2),DATE([3]Feuil2!$A$2,8,1),"") ))),"")</f>
        <v/>
      </c>
      <c r="J82" s="13" t="str">
        <f>IF(AND([3]Feuil1!$K82&lt;&gt;"",[3]Feuil1!$C82&lt;&gt;"",[3]Feuil1!$K82&lt;=[3]Feuil1!$C82,YEAR([3]Feuil1!$K82)&lt;=[3]Feuil2!$A$2,YEAR([3]Feuil1!$C82)&gt;=[3]Feuil2!$A$2),IF(YEAR([3]Feuil1!$K82)&lt;[3]Feuil2!$A$2,DATE([3]Feuil2!$A$2,9,1),IF(YEAR([3]Feuil1!$K82)&gt;[3]Feuil2!$A$2,"",IF(MONTH([3]Feuil1!$K82)=9,[3]Feuil1!$K82,IF(OR(AND(MONTH([3]Feuil1!$K82)&lt;9,MONTH([3]Feuil1!$C82)&gt;=9),YEAR([3]Feuil1!$C82)&gt;[3]Feuil2!$A$2),DATE([3]Feuil2!$A$2,9,1),"") ))),"")</f>
        <v/>
      </c>
      <c r="K82" s="13" t="str">
        <f>IF(AND([3]Feuil1!$K82&lt;&gt;"",[3]Feuil1!$C82&lt;&gt;"",[3]Feuil1!$K82&lt;=[3]Feuil1!$C82,YEAR([3]Feuil1!$K82)&lt;=[3]Feuil2!$A$2,YEAR([3]Feuil1!$C82)&gt;=[3]Feuil2!$A$2),IF(YEAR([3]Feuil1!$K82)&lt;[3]Feuil2!$A$2,DATE([3]Feuil2!$A$2,10,1),IF(YEAR([3]Feuil1!$K82)&gt;[3]Feuil2!$A$2,"",IF(MONTH([3]Feuil1!$K82)=10,[3]Feuil1!$K82,IF(OR(AND(MONTH([3]Feuil1!$K82)&lt;10,MONTH([3]Feuil1!$C82)&gt;=10),YEAR([3]Feuil1!$C82)&gt;[3]Feuil2!$A$2),DATE([3]Feuil2!$A$2,10,1),"") ))),"")</f>
        <v/>
      </c>
      <c r="L82" s="13" t="str">
        <f>IF(AND([3]Feuil1!$K82&lt;&gt;"",[3]Feuil1!$C82&lt;&gt;"",[3]Feuil1!$K82&lt;=[3]Feuil1!$C82,YEAR([3]Feuil1!$K82)&lt;=[3]Feuil2!$A$2,YEAR([3]Feuil1!$C82)&gt;=[3]Feuil2!$A$2),IF(YEAR([3]Feuil1!$K82)&lt;[3]Feuil2!$A$2,DATE([3]Feuil2!$A$2,11,1),IF(YEAR([3]Feuil1!$K82)&gt;[3]Feuil2!$A$2,"",IF(MONTH([3]Feuil1!$K82)=11,[3]Feuil1!$K82,IF(OR(AND(MONTH([3]Feuil1!$K82)&lt;11,MONTH([3]Feuil1!$C82)&gt;=11),YEAR([3]Feuil1!$C82)&gt;[3]Feuil2!$A$2),DATE([3]Feuil2!$A$2,11,1),"") ))),"")</f>
        <v/>
      </c>
      <c r="M82" s="14" t="str">
        <f>IF(AND([3]Feuil1!$K82&lt;&gt;"",[3]Feuil1!$C82&lt;&gt;"",[3]Feuil1!$K82&lt;=[3]Feuil1!$C82,YEAR([3]Feuil1!$K82)&lt;=[3]Feuil2!$A$2,YEAR([3]Feuil1!$C82)&gt;=[3]Feuil2!$A$2),IF(YEAR([3]Feuil1!$K82)&lt;[3]Feuil2!$A$2,DATE([3]Feuil2!$A$2,12,1),IF(YEAR([3]Feuil1!$K82)&gt;[3]Feuil2!$A$2,"",IF(MONTH([3]Feuil1!$K82)=12,[3]Feuil1!$K82,IF(OR(AND(MONTH([3]Feuil1!$K82)&lt;12,MONTH([3]Feuil1!$C82)&gt;=12),YEAR([3]Feuil1!$C82)&gt;[3]Feuil2!$A$2),DATE([3]Feuil2!$A$2,12,1),"") ))),"")</f>
        <v/>
      </c>
      <c r="N82" s="12" t="str">
        <f>IF(AND([3]Feuil1!$K82&lt;&gt;"",[3]Feuil1!$C82&lt;&gt;"",[3]Feuil1!$K82&lt;=[3]Feuil1!$C82,YEAR([3]Feuil1!$K82)&lt;=[3]Feuil2!$A$2,YEAR([3]Feuil1!$C82)&gt;=[3]Feuil2!$A$2),IF(YEAR([3]Feuil1!$C82)&gt;[3]Feuil2!$A$2,DATE([3]Feuil2!$A$2,1,31),IF(YEAR([3]Feuil1!$C82)&lt;[3]Feuil2!$A$2,"",IF(MONTH([3]Feuil1!$C82)=1,[3]Feuil1!$C82,IF(AND(MONTH([3]Feuil1!$C82)&gt;1,MONTH([3]Feuil1!$K82)&lt;=1),DATE([3]Feuil2!$A$2,1,31),"") ))),"")</f>
        <v/>
      </c>
      <c r="O82" s="13" t="str">
        <f>IF(AND([3]Feuil1!$K82&lt;&gt;"",[3]Feuil1!$C82&lt;&gt;"",[3]Feuil1!$K82&lt;=[3]Feuil1!$C82,YEAR([3]Feuil1!$K82)&lt;=[3]Feuil2!$A$2,YEAR([3]Feuil1!$C82)&gt;=[3]Feuil2!$A$2),IF(YEAR([3]Feuil1!$C82)&gt;[3]Feuil2!$A$2,IF((MOD([3]Feuil2!$A$2,4)&lt;&gt;0),DATE([3]Feuil2!$A$2,2,28),DATE([3]Feuil2!$A$2,2,29)),IF(YEAR([3]Feuil1!$C82)&lt;[3]Feuil2!$A$2,"",IF(MONTH([3]Feuil1!$C82)=2,[3]Feuil1!$C82,IF(AND(MONTH([3]Feuil1!$C82)&gt;2,MONTH([3]Feuil1!$K82)&lt;=2),IF((MOD([3]Feuil2!$A$2,4)&lt;&gt;0),DATE([3]Feuil2!$A$2,2,28),DATE([3]Feuil2!$A$2,2,29)),"") ))),"")</f>
        <v/>
      </c>
      <c r="P82" s="13" t="str">
        <f>IF(AND([3]Feuil1!$K82&lt;&gt;"",[3]Feuil1!$C82&lt;&gt;"",[3]Feuil1!$K82&lt;=[3]Feuil1!$C82,YEAR([3]Feuil1!$K82)&lt;=[3]Feuil2!$A$2,YEAR([3]Feuil1!$C82)&gt;=[3]Feuil2!$A$2),IF(YEAR([3]Feuil1!$C82)&gt;[3]Feuil2!$A$2,DATE([3]Feuil2!$A$2,3,31),IF(YEAR([3]Feuil1!$C82)&lt;[3]Feuil2!$A$2,"",IF(MONTH([3]Feuil1!$C82)=3,[3]Feuil1!$C82,IF(AND(MONTH([3]Feuil1!$C82)&gt;3,MONTH([3]Feuil1!$K82)&lt;=3),DATE([3]Feuil2!$A$2,3,31),"") ))),"")</f>
        <v/>
      </c>
      <c r="Q82" s="13" t="str">
        <f>IF(AND([3]Feuil1!$K82&lt;&gt;"",[3]Feuil1!$C82&lt;&gt;"",[3]Feuil1!$K82&lt;=[3]Feuil1!$C82,YEAR([3]Feuil1!$K82)&lt;=[3]Feuil2!$A$2,YEAR([3]Feuil1!$C82)&gt;=[3]Feuil2!$A$2),IF(YEAR([3]Feuil1!$C82)&gt;[3]Feuil2!$A$2,DATE([3]Feuil2!$A$2,4,30),IF(YEAR([3]Feuil1!$C82)&lt;[3]Feuil2!$A$2,"",IF(MONTH([3]Feuil1!$C82)=4,[3]Feuil1!$C82,IF(AND(MONTH([3]Feuil1!$C82)&gt;4,MONTH([3]Feuil1!$K82)&lt;=4),DATE([3]Feuil2!$A$2,4,30),"") ))),"")</f>
        <v/>
      </c>
      <c r="R82" s="13" t="str">
        <f>IF(AND([3]Feuil1!$K82&lt;&gt;"",[3]Feuil1!$C82&lt;&gt;"",[3]Feuil1!$K82&lt;=[3]Feuil1!$C82,YEAR([3]Feuil1!$K82)&lt;=[3]Feuil2!$A$2,YEAR([3]Feuil1!$C82)&gt;=[3]Feuil2!$A$2),IF(YEAR([3]Feuil1!$C82)&gt;[3]Feuil2!$A$2,DATE([3]Feuil2!$A$2,5,31),IF(YEAR([3]Feuil1!$C82)&lt;[3]Feuil2!$A$2,"",IF(MONTH([3]Feuil1!$C82)=5,[3]Feuil1!$C82,IF(AND(MONTH([3]Feuil1!$C82)&gt;5,MONTH([3]Feuil1!$K82)&lt;=5),DATE([3]Feuil2!$A$2,5,31),"") ))),"")</f>
        <v/>
      </c>
      <c r="S82" s="13" t="str">
        <f>IF(AND([3]Feuil1!$K82&lt;&gt;"",[3]Feuil1!$C82&lt;&gt;"",[3]Feuil1!$K82&lt;=[3]Feuil1!$C82,YEAR([3]Feuil1!$K82)&lt;=[3]Feuil2!$A$2,YEAR([3]Feuil1!$C82)&gt;=[3]Feuil2!$A$2),IF(YEAR([3]Feuil1!$C82)&gt;[3]Feuil2!$A$2,DATE([3]Feuil2!$A$2,6,30),IF(YEAR([3]Feuil1!$C82)&lt;[3]Feuil2!$A$2,"",IF(MONTH([3]Feuil1!$C82)=6,[3]Feuil1!$C82,IF(AND(MONTH([3]Feuil1!$C82)&gt;6,MONTH([3]Feuil1!$K82)&lt;=6),DATE([3]Feuil2!$A$2,6,30),"") ))),"")</f>
        <v/>
      </c>
      <c r="T82" s="13" t="str">
        <f>IF(AND([3]Feuil1!$K82&lt;&gt;"",[3]Feuil1!$C82&lt;&gt;"",[3]Feuil1!$K82&lt;=[3]Feuil1!$C82,YEAR([3]Feuil1!$K82)&lt;=[3]Feuil2!$A$2,YEAR([3]Feuil1!$C82)&gt;=[3]Feuil2!$A$2),IF(YEAR([3]Feuil1!$C82)&gt;[3]Feuil2!$A$2,DATE([3]Feuil2!$A$2,7,31),IF(YEAR([3]Feuil1!$C82)&lt;[3]Feuil2!$A$2,"",IF(MONTH([3]Feuil1!$C82)=7,[3]Feuil1!$C82,IF(AND(MONTH([3]Feuil1!$C82)&gt;7,MONTH([3]Feuil1!$K82)&lt;=7),DATE([3]Feuil2!$A$2,7,31),"") ))),"")</f>
        <v/>
      </c>
      <c r="U82" s="13" t="str">
        <f>IF(AND([3]Feuil1!$K82&lt;&gt;"",[3]Feuil1!$C82&lt;&gt;"",[3]Feuil1!$K82&lt;=[3]Feuil1!$C82,YEAR([3]Feuil1!$K82)&lt;=[3]Feuil2!$A$2,YEAR([3]Feuil1!$C82)&gt;=[3]Feuil2!$A$2),IF(YEAR([3]Feuil1!$C82)&gt;[3]Feuil2!$A$2,DATE([3]Feuil2!$A$2,8,31),IF(YEAR([3]Feuil1!$C82)&lt;[3]Feuil2!$A$2,"",IF(MONTH([3]Feuil1!$C82)=8,[3]Feuil1!$C82,IF(AND(MONTH([3]Feuil1!$C82)&gt;8,MONTH([3]Feuil1!$K82)&lt;=8),DATE([3]Feuil2!$A$2,8,31),"") ))),"")</f>
        <v/>
      </c>
      <c r="V82" s="13" t="str">
        <f>IF(AND([3]Feuil1!$K82&lt;&gt;"",[3]Feuil1!$C82&lt;&gt;"",[3]Feuil1!$K82&lt;=[3]Feuil1!$C82,YEAR([3]Feuil1!$K82)&lt;=[3]Feuil2!$A$2,YEAR([3]Feuil1!$C82)&gt;=[3]Feuil2!$A$2),IF(YEAR([3]Feuil1!$C82)&gt;[3]Feuil2!$A$2,DATE([3]Feuil2!$A$2,9,30),IF(YEAR([3]Feuil1!$C82)&lt;[3]Feuil2!$A$2,"",IF(MONTH([3]Feuil1!$C82)=9,[3]Feuil1!$C82,IF(AND(MONTH([3]Feuil1!$C82)&gt;9,MONTH([3]Feuil1!$K82)&lt;=9),DATE([3]Feuil2!$A$2,9,30),"") ))),"")</f>
        <v/>
      </c>
      <c r="W82" s="13" t="str">
        <f>IF(AND([3]Feuil1!$K82&lt;&gt;"",[3]Feuil1!$C82&lt;&gt;"",[3]Feuil1!$K82&lt;=[3]Feuil1!$C82,YEAR([3]Feuil1!$K82)&lt;=[3]Feuil2!$A$2,YEAR([3]Feuil1!$C82)&gt;=[3]Feuil2!$A$2),IF(YEAR([3]Feuil1!$C82)&gt;[3]Feuil2!$A$2,DATE([3]Feuil2!$A$2,10,31),IF(YEAR([3]Feuil1!$C82)&lt;[3]Feuil2!$A$2,"",IF(MONTH([3]Feuil1!$C82)=10,[3]Feuil1!$C82,IF(AND(MONTH([3]Feuil1!$C82)&gt;10,MONTH([3]Feuil1!$K82)&lt;=10),DATE([3]Feuil2!$A$2,10,31),"") ))),"")</f>
        <v/>
      </c>
      <c r="X82" s="13" t="str">
        <f>IF(AND([3]Feuil1!$K82&lt;&gt;"",[3]Feuil1!$C82&lt;&gt;"",[3]Feuil1!$K82&lt;=[3]Feuil1!$C82,YEAR([3]Feuil1!$K82)&lt;=[3]Feuil2!$A$2,YEAR([3]Feuil1!$C82)&gt;=[3]Feuil2!$A$2),IF(YEAR([3]Feuil1!$C82)&gt;[3]Feuil2!$A$2,DATE([3]Feuil2!$A$2,11,30),IF(YEAR([3]Feuil1!$C82)&lt;[3]Feuil2!$A$2,"",IF(MONTH([3]Feuil1!$C82)=11,[3]Feuil1!$C82,IF(AND(MONTH([3]Feuil1!$C82)&gt;11,MONTH([3]Feuil1!$K82)&lt;=11),DATE([3]Feuil2!$A$2,11,30),"") ))),"")</f>
        <v/>
      </c>
      <c r="Y82" s="14" t="str">
        <f>IF(AND([3]Feuil1!$K82&lt;&gt;"",[3]Feuil1!$C82&lt;&gt;"",[3]Feuil1!$K82&lt;=[3]Feuil1!$C82,YEAR([3]Feuil1!$K82)&lt;=[3]Feuil2!$A$2,YEAR([3]Feuil1!$C82)&gt;=[3]Feuil2!$A$2),IF(YEAR([3]Feuil1!$C82)&gt;[3]Feuil2!$A$2,DATE([3]Feuil2!$A$2,12,31),IF(YEAR([3]Feuil1!$C82)&lt;[3]Feuil2!$A$2,"",IF(MONTH([3]Feuil1!$C82)=12,[3]Feuil1!$C82,IF(AND(MONTH([3]Feuil1!$C82)&gt;12,MONTH([3]Feuil1!$K82)&lt;=12),DATE([3]Feuil2!$A$2,12,31),"") ))),"")</f>
        <v/>
      </c>
    </row>
    <row r="83" spans="1:25" ht="15" x14ac:dyDescent="0.2">
      <c r="A83" s="11">
        <f>[3]Feuil1!E83</f>
        <v>0</v>
      </c>
      <c r="B83" s="12" t="str">
        <f>IF(AND([3]Feuil1!$K83&lt;&gt;"",[3]Feuil1!$C83&lt;&gt;"",[3]Feuil1!$K83&lt;=[3]Feuil1!$C83,YEAR([3]Feuil1!$K83)&lt;=[3]Feuil2!$A$2,YEAR([3]Feuil1!$C83)&gt;=[3]Feuil2!$A$2),IF(YEAR([3]Feuil1!$K83)&lt;[3]Feuil2!$A$2,DATE([3]Feuil2!$A$2,1,1),IF(YEAR([3]Feuil1!$K83)&gt;[3]Feuil2!$A$2,"",IF(MONTH([3]Feuil1!$K83)=1,[3]Feuil1!$K83,IF(OR(AND(
      MONTH([3]Feuil1!$K83)&lt;1,
      MONTH([3]Feuil1!$C83)&gt;=1
     ),YEAR([3]Feuil1!$C83)&gt;[3]Feuil2!$A$2),DATE([3]Feuil2!$A$2,1,1),"") ))),"")</f>
        <v/>
      </c>
      <c r="C83" s="13" t="str">
        <f>IF(AND([3]Feuil1!$K83&lt;&gt;"",[3]Feuil1!$C83&lt;&gt;"",[3]Feuil1!$K83&lt;=[3]Feuil1!$C83,YEAR([3]Feuil1!$K83)&lt;=[3]Feuil2!$A$2,YEAR([3]Feuil1!$C83)&gt;=[3]Feuil2!$A$2),IF(YEAR([3]Feuil1!$K83)&lt;[3]Feuil2!$A$2,DATE([3]Feuil2!$A$2,2,1),IF(YEAR([3]Feuil1!$K83)&gt;[3]Feuil2!$A$2,"",IF(MONTH([3]Feuil1!$K83)=2,[3]Feuil1!$K83,IF(OR(AND(MONTH([3]Feuil1!$K83)&lt;2,MONTH([3]Feuil1!$C83)&gt;=2),YEAR([3]Feuil1!$C83)&gt;[3]Feuil2!$A$2),DATE([3]Feuil2!$A$2,2,1),"") ))),"")</f>
        <v/>
      </c>
      <c r="D83" s="13" t="str">
        <f>IF(AND([3]Feuil1!$K83&lt;&gt;"",[3]Feuil1!$C83&lt;&gt;"",[3]Feuil1!$K83&lt;=[3]Feuil1!$C83,YEAR([3]Feuil1!$K83)&lt;=[3]Feuil2!$A$2,YEAR([3]Feuil1!$C83)&gt;=[3]Feuil2!$A$2),IF(YEAR([3]Feuil1!$K83)&lt;[3]Feuil2!$A$2,DATE([3]Feuil2!$A$2,3,1),IF(YEAR([3]Feuil1!$K83)&gt;[3]Feuil2!$A$2,"",IF(MONTH([3]Feuil1!$K83)=3,[3]Feuil1!$K83,IF(OR(AND(MONTH([3]Feuil1!$K83)&lt;3,MONTH([3]Feuil1!$C83)&gt;=3),YEAR([3]Feuil1!$C83)&gt;[3]Feuil2!$A$2),DATE([3]Feuil2!$A$2,3,1),"") ))),"")</f>
        <v/>
      </c>
      <c r="E83" s="13" t="str">
        <f>IF(AND([3]Feuil1!$K83&lt;&gt;"",[3]Feuil1!$C83&lt;&gt;"",[3]Feuil1!$K83&lt;=[3]Feuil1!$C83,YEAR([3]Feuil1!$K83)&lt;=[3]Feuil2!$A$2,YEAR([3]Feuil1!$C83)&gt;=[3]Feuil2!$A$2),IF(YEAR([3]Feuil1!$K83)&lt;[3]Feuil2!$A$2,DATE([3]Feuil2!$A$2,4,1),IF(YEAR([3]Feuil1!$K83)&gt;[3]Feuil2!$A$2,"",IF(MONTH([3]Feuil1!$K83)=4,[3]Feuil1!$K83,IF(OR(AND(MONTH([3]Feuil1!$K83)&lt;4,MONTH([3]Feuil1!$C83)&gt;=4),YEAR([3]Feuil1!$C83)&gt;[3]Feuil2!$A$2),DATE([3]Feuil2!$A$2,4,1),"") ))),"")</f>
        <v/>
      </c>
      <c r="F83" s="13" t="str">
        <f>IF(AND([3]Feuil1!$K83&lt;&gt;"",[3]Feuil1!$C83&lt;&gt;"",[3]Feuil1!$K83&lt;=[3]Feuil1!$C83,YEAR([3]Feuil1!$K83)&lt;=[3]Feuil2!$A$2,YEAR([3]Feuil1!$C83)&gt;=[3]Feuil2!$A$2),IF(YEAR([3]Feuil1!$K83)&lt;[3]Feuil2!$A$2,DATE([3]Feuil2!$A$2,5,1),IF(YEAR([3]Feuil1!$K83)&gt;[3]Feuil2!$A$2,"",IF(MONTH([3]Feuil1!$K83)=5,[3]Feuil1!$K83,IF(OR(AND(MONTH([3]Feuil1!$K83)&lt;5,MONTH([3]Feuil1!$C83)&gt;=5),YEAR([3]Feuil1!$C83)&gt;[3]Feuil2!$A$2),DATE([3]Feuil2!$A$2,5,1),"") ))),"")</f>
        <v/>
      </c>
      <c r="G83" s="13" t="str">
        <f>IF(AND([3]Feuil1!$K83&lt;&gt;"",[3]Feuil1!$C83&lt;&gt;"",[3]Feuil1!$K83&lt;=[3]Feuil1!$C83,YEAR([3]Feuil1!$K83)&lt;=[3]Feuil2!$A$2,YEAR([3]Feuil1!$C83)&gt;=[3]Feuil2!$A$2),IF(YEAR([3]Feuil1!$K83)&lt;[3]Feuil2!$A$2,DATE([3]Feuil2!$A$2,6,1),IF(YEAR([3]Feuil1!$K83)&gt;[3]Feuil2!$A$2,"",IF(MONTH([3]Feuil1!$K83)=6,[3]Feuil1!$K83,IF(OR(AND(MONTH([3]Feuil1!$K83)&lt;6,MONTH([3]Feuil1!$C83)&gt;=6),YEAR([3]Feuil1!$C83)&gt;[3]Feuil2!$A$2),DATE([3]Feuil2!$A$2,6,1),"") ))),"")</f>
        <v/>
      </c>
      <c r="H83" s="13" t="str">
        <f>IF(AND([3]Feuil1!$K83&lt;&gt;"",[3]Feuil1!$C83&lt;&gt;"",[3]Feuil1!$K83&lt;=[3]Feuil1!$C83,YEAR([3]Feuil1!$K83)&lt;=[3]Feuil2!$A$2,YEAR([3]Feuil1!$C83)&gt;=[3]Feuil2!$A$2),IF(YEAR([3]Feuil1!$K83)&lt;[3]Feuil2!$A$2,DATE([3]Feuil2!$A$2,7,1),IF(YEAR([3]Feuil1!$K83)&gt;[3]Feuil2!$A$2,"",IF(MONTH([3]Feuil1!$K83)=7,[3]Feuil1!$K83,IF(OR(AND(MONTH([3]Feuil1!$K83)&lt;7,MONTH([3]Feuil1!$C83)&gt;=7),YEAR([3]Feuil1!$C83)&gt;[3]Feuil2!$A$2),DATE([3]Feuil2!$A$2,7,1),"") ))),"")</f>
        <v/>
      </c>
      <c r="I83" s="13" t="str">
        <f>IF(AND([3]Feuil1!$K83&lt;&gt;"",[3]Feuil1!$C83&lt;&gt;"",[3]Feuil1!$K83&lt;=[3]Feuil1!$C83,YEAR([3]Feuil1!$K83)&lt;=[3]Feuil2!$A$2,YEAR([3]Feuil1!$C83)&gt;=[3]Feuil2!$A$2),IF(YEAR([3]Feuil1!$K83)&lt;[3]Feuil2!$A$2,DATE([3]Feuil2!$A$2,8,1),IF(YEAR([3]Feuil1!$K83)&gt;[3]Feuil2!$A$2,"",IF(MONTH([3]Feuil1!$K83)=8,[3]Feuil1!$K83,IF(OR(AND(MONTH([3]Feuil1!$K83)&lt;8,MONTH([3]Feuil1!$C83)&gt;=8),YEAR([3]Feuil1!$C83)&gt;[3]Feuil2!$A$2),DATE([3]Feuil2!$A$2,8,1),"") ))),"")</f>
        <v/>
      </c>
      <c r="J83" s="13" t="str">
        <f>IF(AND([3]Feuil1!$K83&lt;&gt;"",[3]Feuil1!$C83&lt;&gt;"",[3]Feuil1!$K83&lt;=[3]Feuil1!$C83,YEAR([3]Feuil1!$K83)&lt;=[3]Feuil2!$A$2,YEAR([3]Feuil1!$C83)&gt;=[3]Feuil2!$A$2),IF(YEAR([3]Feuil1!$K83)&lt;[3]Feuil2!$A$2,DATE([3]Feuil2!$A$2,9,1),IF(YEAR([3]Feuil1!$K83)&gt;[3]Feuil2!$A$2,"",IF(MONTH([3]Feuil1!$K83)=9,[3]Feuil1!$K83,IF(OR(AND(MONTH([3]Feuil1!$K83)&lt;9,MONTH([3]Feuil1!$C83)&gt;=9),YEAR([3]Feuil1!$C83)&gt;[3]Feuil2!$A$2),DATE([3]Feuil2!$A$2,9,1),"") ))),"")</f>
        <v/>
      </c>
      <c r="K83" s="13" t="str">
        <f>IF(AND([3]Feuil1!$K83&lt;&gt;"",[3]Feuil1!$C83&lt;&gt;"",[3]Feuil1!$K83&lt;=[3]Feuil1!$C83,YEAR([3]Feuil1!$K83)&lt;=[3]Feuil2!$A$2,YEAR([3]Feuil1!$C83)&gt;=[3]Feuil2!$A$2),IF(YEAR([3]Feuil1!$K83)&lt;[3]Feuil2!$A$2,DATE([3]Feuil2!$A$2,10,1),IF(YEAR([3]Feuil1!$K83)&gt;[3]Feuil2!$A$2,"",IF(MONTH([3]Feuil1!$K83)=10,[3]Feuil1!$K83,IF(OR(AND(MONTH([3]Feuil1!$K83)&lt;10,MONTH([3]Feuil1!$C83)&gt;=10),YEAR([3]Feuil1!$C83)&gt;[3]Feuil2!$A$2),DATE([3]Feuil2!$A$2,10,1),"") ))),"")</f>
        <v/>
      </c>
      <c r="L83" s="13" t="str">
        <f>IF(AND([3]Feuil1!$K83&lt;&gt;"",[3]Feuil1!$C83&lt;&gt;"",[3]Feuil1!$K83&lt;=[3]Feuil1!$C83,YEAR([3]Feuil1!$K83)&lt;=[3]Feuil2!$A$2,YEAR([3]Feuil1!$C83)&gt;=[3]Feuil2!$A$2),IF(YEAR([3]Feuil1!$K83)&lt;[3]Feuil2!$A$2,DATE([3]Feuil2!$A$2,11,1),IF(YEAR([3]Feuil1!$K83)&gt;[3]Feuil2!$A$2,"",IF(MONTH([3]Feuil1!$K83)=11,[3]Feuil1!$K83,IF(OR(AND(MONTH([3]Feuil1!$K83)&lt;11,MONTH([3]Feuil1!$C83)&gt;=11),YEAR([3]Feuil1!$C83)&gt;[3]Feuil2!$A$2),DATE([3]Feuil2!$A$2,11,1),"") ))),"")</f>
        <v/>
      </c>
      <c r="M83" s="14" t="str">
        <f>IF(AND([3]Feuil1!$K83&lt;&gt;"",[3]Feuil1!$C83&lt;&gt;"",[3]Feuil1!$K83&lt;=[3]Feuil1!$C83,YEAR([3]Feuil1!$K83)&lt;=[3]Feuil2!$A$2,YEAR([3]Feuil1!$C83)&gt;=[3]Feuil2!$A$2),IF(YEAR([3]Feuil1!$K83)&lt;[3]Feuil2!$A$2,DATE([3]Feuil2!$A$2,12,1),IF(YEAR([3]Feuil1!$K83)&gt;[3]Feuil2!$A$2,"",IF(MONTH([3]Feuil1!$K83)=12,[3]Feuil1!$K83,IF(OR(AND(MONTH([3]Feuil1!$K83)&lt;12,MONTH([3]Feuil1!$C83)&gt;=12),YEAR([3]Feuil1!$C83)&gt;[3]Feuil2!$A$2),DATE([3]Feuil2!$A$2,12,1),"") ))),"")</f>
        <v/>
      </c>
      <c r="N83" s="12" t="str">
        <f>IF(AND([3]Feuil1!$K83&lt;&gt;"",[3]Feuil1!$C83&lt;&gt;"",[3]Feuil1!$K83&lt;=[3]Feuil1!$C83,YEAR([3]Feuil1!$K83)&lt;=[3]Feuil2!$A$2,YEAR([3]Feuil1!$C83)&gt;=[3]Feuil2!$A$2),IF(YEAR([3]Feuil1!$C83)&gt;[3]Feuil2!$A$2,DATE([3]Feuil2!$A$2,1,31),IF(YEAR([3]Feuil1!$C83)&lt;[3]Feuil2!$A$2,"",IF(MONTH([3]Feuil1!$C83)=1,[3]Feuil1!$C83,IF(AND(MONTH([3]Feuil1!$C83)&gt;1,MONTH([3]Feuil1!$K83)&lt;=1),DATE([3]Feuil2!$A$2,1,31),"") ))),"")</f>
        <v/>
      </c>
      <c r="O83" s="13" t="str">
        <f>IF(AND([3]Feuil1!$K83&lt;&gt;"",[3]Feuil1!$C83&lt;&gt;"",[3]Feuil1!$K83&lt;=[3]Feuil1!$C83,YEAR([3]Feuil1!$K83)&lt;=[3]Feuil2!$A$2,YEAR([3]Feuil1!$C83)&gt;=[3]Feuil2!$A$2),IF(YEAR([3]Feuil1!$C83)&gt;[3]Feuil2!$A$2,IF((MOD([3]Feuil2!$A$2,4)&lt;&gt;0),DATE([3]Feuil2!$A$2,2,28),DATE([3]Feuil2!$A$2,2,29)),IF(YEAR([3]Feuil1!$C83)&lt;[3]Feuil2!$A$2,"",IF(MONTH([3]Feuil1!$C83)=2,[3]Feuil1!$C83,IF(AND(MONTH([3]Feuil1!$C83)&gt;2,MONTH([3]Feuil1!$K83)&lt;=2),IF((MOD([3]Feuil2!$A$2,4)&lt;&gt;0),DATE([3]Feuil2!$A$2,2,28),DATE([3]Feuil2!$A$2,2,29)),"") ))),"")</f>
        <v/>
      </c>
      <c r="P83" s="13" t="str">
        <f>IF(AND([3]Feuil1!$K83&lt;&gt;"",[3]Feuil1!$C83&lt;&gt;"",[3]Feuil1!$K83&lt;=[3]Feuil1!$C83,YEAR([3]Feuil1!$K83)&lt;=[3]Feuil2!$A$2,YEAR([3]Feuil1!$C83)&gt;=[3]Feuil2!$A$2),IF(YEAR([3]Feuil1!$C83)&gt;[3]Feuil2!$A$2,DATE([3]Feuil2!$A$2,3,31),IF(YEAR([3]Feuil1!$C83)&lt;[3]Feuil2!$A$2,"",IF(MONTH([3]Feuil1!$C83)=3,[3]Feuil1!$C83,IF(AND(MONTH([3]Feuil1!$C83)&gt;3,MONTH([3]Feuil1!$K83)&lt;=3),DATE([3]Feuil2!$A$2,3,31),"") ))),"")</f>
        <v/>
      </c>
      <c r="Q83" s="13" t="str">
        <f>IF(AND([3]Feuil1!$K83&lt;&gt;"",[3]Feuil1!$C83&lt;&gt;"",[3]Feuil1!$K83&lt;=[3]Feuil1!$C83,YEAR([3]Feuil1!$K83)&lt;=[3]Feuil2!$A$2,YEAR([3]Feuil1!$C83)&gt;=[3]Feuil2!$A$2),IF(YEAR([3]Feuil1!$C83)&gt;[3]Feuil2!$A$2,DATE([3]Feuil2!$A$2,4,30),IF(YEAR([3]Feuil1!$C83)&lt;[3]Feuil2!$A$2,"",IF(MONTH([3]Feuil1!$C83)=4,[3]Feuil1!$C83,IF(AND(MONTH([3]Feuil1!$C83)&gt;4,MONTH([3]Feuil1!$K83)&lt;=4),DATE([3]Feuil2!$A$2,4,30),"") ))),"")</f>
        <v/>
      </c>
      <c r="R83" s="13" t="str">
        <f>IF(AND([3]Feuil1!$K83&lt;&gt;"",[3]Feuil1!$C83&lt;&gt;"",[3]Feuil1!$K83&lt;=[3]Feuil1!$C83,YEAR([3]Feuil1!$K83)&lt;=[3]Feuil2!$A$2,YEAR([3]Feuil1!$C83)&gt;=[3]Feuil2!$A$2),IF(YEAR([3]Feuil1!$C83)&gt;[3]Feuil2!$A$2,DATE([3]Feuil2!$A$2,5,31),IF(YEAR([3]Feuil1!$C83)&lt;[3]Feuil2!$A$2,"",IF(MONTH([3]Feuil1!$C83)=5,[3]Feuil1!$C83,IF(AND(MONTH([3]Feuil1!$C83)&gt;5,MONTH([3]Feuil1!$K83)&lt;=5),DATE([3]Feuil2!$A$2,5,31),"") ))),"")</f>
        <v/>
      </c>
      <c r="S83" s="13" t="str">
        <f>IF(AND([3]Feuil1!$K83&lt;&gt;"",[3]Feuil1!$C83&lt;&gt;"",[3]Feuil1!$K83&lt;=[3]Feuil1!$C83,YEAR([3]Feuil1!$K83)&lt;=[3]Feuil2!$A$2,YEAR([3]Feuil1!$C83)&gt;=[3]Feuil2!$A$2),IF(YEAR([3]Feuil1!$C83)&gt;[3]Feuil2!$A$2,DATE([3]Feuil2!$A$2,6,30),IF(YEAR([3]Feuil1!$C83)&lt;[3]Feuil2!$A$2,"",IF(MONTH([3]Feuil1!$C83)=6,[3]Feuil1!$C83,IF(AND(MONTH([3]Feuil1!$C83)&gt;6,MONTH([3]Feuil1!$K83)&lt;=6),DATE([3]Feuil2!$A$2,6,30),"") ))),"")</f>
        <v/>
      </c>
      <c r="T83" s="13" t="str">
        <f>IF(AND([3]Feuil1!$K83&lt;&gt;"",[3]Feuil1!$C83&lt;&gt;"",[3]Feuil1!$K83&lt;=[3]Feuil1!$C83,YEAR([3]Feuil1!$K83)&lt;=[3]Feuil2!$A$2,YEAR([3]Feuil1!$C83)&gt;=[3]Feuil2!$A$2),IF(YEAR([3]Feuil1!$C83)&gt;[3]Feuil2!$A$2,DATE([3]Feuil2!$A$2,7,31),IF(YEAR([3]Feuil1!$C83)&lt;[3]Feuil2!$A$2,"",IF(MONTH([3]Feuil1!$C83)=7,[3]Feuil1!$C83,IF(AND(MONTH([3]Feuil1!$C83)&gt;7,MONTH([3]Feuil1!$K83)&lt;=7),DATE([3]Feuil2!$A$2,7,31),"") ))),"")</f>
        <v/>
      </c>
      <c r="U83" s="13" t="str">
        <f>IF(AND([3]Feuil1!$K83&lt;&gt;"",[3]Feuil1!$C83&lt;&gt;"",[3]Feuil1!$K83&lt;=[3]Feuil1!$C83,YEAR([3]Feuil1!$K83)&lt;=[3]Feuil2!$A$2,YEAR([3]Feuil1!$C83)&gt;=[3]Feuil2!$A$2),IF(YEAR([3]Feuil1!$C83)&gt;[3]Feuil2!$A$2,DATE([3]Feuil2!$A$2,8,31),IF(YEAR([3]Feuil1!$C83)&lt;[3]Feuil2!$A$2,"",IF(MONTH([3]Feuil1!$C83)=8,[3]Feuil1!$C83,IF(AND(MONTH([3]Feuil1!$C83)&gt;8,MONTH([3]Feuil1!$K83)&lt;=8),DATE([3]Feuil2!$A$2,8,31),"") ))),"")</f>
        <v/>
      </c>
      <c r="V83" s="13" t="str">
        <f>IF(AND([3]Feuil1!$K83&lt;&gt;"",[3]Feuil1!$C83&lt;&gt;"",[3]Feuil1!$K83&lt;=[3]Feuil1!$C83,YEAR([3]Feuil1!$K83)&lt;=[3]Feuil2!$A$2,YEAR([3]Feuil1!$C83)&gt;=[3]Feuil2!$A$2),IF(YEAR([3]Feuil1!$C83)&gt;[3]Feuil2!$A$2,DATE([3]Feuil2!$A$2,9,30),IF(YEAR([3]Feuil1!$C83)&lt;[3]Feuil2!$A$2,"",IF(MONTH([3]Feuil1!$C83)=9,[3]Feuil1!$C83,IF(AND(MONTH([3]Feuil1!$C83)&gt;9,MONTH([3]Feuil1!$K83)&lt;=9),DATE([3]Feuil2!$A$2,9,30),"") ))),"")</f>
        <v/>
      </c>
      <c r="W83" s="13" t="str">
        <f>IF(AND([3]Feuil1!$K83&lt;&gt;"",[3]Feuil1!$C83&lt;&gt;"",[3]Feuil1!$K83&lt;=[3]Feuil1!$C83,YEAR([3]Feuil1!$K83)&lt;=[3]Feuil2!$A$2,YEAR([3]Feuil1!$C83)&gt;=[3]Feuil2!$A$2),IF(YEAR([3]Feuil1!$C83)&gt;[3]Feuil2!$A$2,DATE([3]Feuil2!$A$2,10,31),IF(YEAR([3]Feuil1!$C83)&lt;[3]Feuil2!$A$2,"",IF(MONTH([3]Feuil1!$C83)=10,[3]Feuil1!$C83,IF(AND(MONTH([3]Feuil1!$C83)&gt;10,MONTH([3]Feuil1!$K83)&lt;=10),DATE([3]Feuil2!$A$2,10,31),"") ))),"")</f>
        <v/>
      </c>
      <c r="X83" s="13" t="str">
        <f>IF(AND([3]Feuil1!$K83&lt;&gt;"",[3]Feuil1!$C83&lt;&gt;"",[3]Feuil1!$K83&lt;=[3]Feuil1!$C83,YEAR([3]Feuil1!$K83)&lt;=[3]Feuil2!$A$2,YEAR([3]Feuil1!$C83)&gt;=[3]Feuil2!$A$2),IF(YEAR([3]Feuil1!$C83)&gt;[3]Feuil2!$A$2,DATE([3]Feuil2!$A$2,11,30),IF(YEAR([3]Feuil1!$C83)&lt;[3]Feuil2!$A$2,"",IF(MONTH([3]Feuil1!$C83)=11,[3]Feuil1!$C83,IF(AND(MONTH([3]Feuil1!$C83)&gt;11,MONTH([3]Feuil1!$K83)&lt;=11),DATE([3]Feuil2!$A$2,11,30),"") ))),"")</f>
        <v/>
      </c>
      <c r="Y83" s="14" t="str">
        <f>IF(AND([3]Feuil1!$K83&lt;&gt;"",[3]Feuil1!$C83&lt;&gt;"",[3]Feuil1!$K83&lt;=[3]Feuil1!$C83,YEAR([3]Feuil1!$K83)&lt;=[3]Feuil2!$A$2,YEAR([3]Feuil1!$C83)&gt;=[3]Feuil2!$A$2),IF(YEAR([3]Feuil1!$C83)&gt;[3]Feuil2!$A$2,DATE([3]Feuil2!$A$2,12,31),IF(YEAR([3]Feuil1!$C83)&lt;[3]Feuil2!$A$2,"",IF(MONTH([3]Feuil1!$C83)=12,[3]Feuil1!$C83,IF(AND(MONTH([3]Feuil1!$C83)&gt;12,MONTH([3]Feuil1!$K83)&lt;=12),DATE([3]Feuil2!$A$2,12,31),"") ))),"")</f>
        <v/>
      </c>
    </row>
    <row r="84" spans="1:25" ht="15" x14ac:dyDescent="0.2">
      <c r="A84" s="11">
        <f>[3]Feuil1!E84</f>
        <v>0</v>
      </c>
      <c r="B84" s="12" t="str">
        <f>IF(AND([3]Feuil1!$K84&lt;&gt;"",[3]Feuil1!$C84&lt;&gt;"",[3]Feuil1!$K84&lt;=[3]Feuil1!$C84,YEAR([3]Feuil1!$K84)&lt;=[3]Feuil2!$A$2,YEAR([3]Feuil1!$C84)&gt;=[3]Feuil2!$A$2),IF(YEAR([3]Feuil1!$K84)&lt;[3]Feuil2!$A$2,DATE([3]Feuil2!$A$2,1,1),IF(YEAR([3]Feuil1!$K84)&gt;[3]Feuil2!$A$2,"",IF(MONTH([3]Feuil1!$K84)=1,[3]Feuil1!$K84,IF(OR(AND(
      MONTH([3]Feuil1!$K84)&lt;1,
      MONTH([3]Feuil1!$C84)&gt;=1
     ),YEAR([3]Feuil1!$C84)&gt;[3]Feuil2!$A$2),DATE([3]Feuil2!$A$2,1,1),"") ))),"")</f>
        <v/>
      </c>
      <c r="C84" s="13" t="str">
        <f>IF(AND([3]Feuil1!$K84&lt;&gt;"",[3]Feuil1!$C84&lt;&gt;"",[3]Feuil1!$K84&lt;=[3]Feuil1!$C84,YEAR([3]Feuil1!$K84)&lt;=[3]Feuil2!$A$2,YEAR([3]Feuil1!$C84)&gt;=[3]Feuil2!$A$2),IF(YEAR([3]Feuil1!$K84)&lt;[3]Feuil2!$A$2,DATE([3]Feuil2!$A$2,2,1),IF(YEAR([3]Feuil1!$K84)&gt;[3]Feuil2!$A$2,"",IF(MONTH([3]Feuil1!$K84)=2,[3]Feuil1!$K84,IF(OR(AND(MONTH([3]Feuil1!$K84)&lt;2,MONTH([3]Feuil1!$C84)&gt;=2),YEAR([3]Feuil1!$C84)&gt;[3]Feuil2!$A$2),DATE([3]Feuil2!$A$2,2,1),"") ))),"")</f>
        <v/>
      </c>
      <c r="D84" s="13" t="str">
        <f>IF(AND([3]Feuil1!$K84&lt;&gt;"",[3]Feuil1!$C84&lt;&gt;"",[3]Feuil1!$K84&lt;=[3]Feuil1!$C84,YEAR([3]Feuil1!$K84)&lt;=[3]Feuil2!$A$2,YEAR([3]Feuil1!$C84)&gt;=[3]Feuil2!$A$2),IF(YEAR([3]Feuil1!$K84)&lt;[3]Feuil2!$A$2,DATE([3]Feuil2!$A$2,3,1),IF(YEAR([3]Feuil1!$K84)&gt;[3]Feuil2!$A$2,"",IF(MONTH([3]Feuil1!$K84)=3,[3]Feuil1!$K84,IF(OR(AND(MONTH([3]Feuil1!$K84)&lt;3,MONTH([3]Feuil1!$C84)&gt;=3),YEAR([3]Feuil1!$C84)&gt;[3]Feuil2!$A$2),DATE([3]Feuil2!$A$2,3,1),"") ))),"")</f>
        <v/>
      </c>
      <c r="E84" s="13" t="str">
        <f>IF(AND([3]Feuil1!$K84&lt;&gt;"",[3]Feuil1!$C84&lt;&gt;"",[3]Feuil1!$K84&lt;=[3]Feuil1!$C84,YEAR([3]Feuil1!$K84)&lt;=[3]Feuil2!$A$2,YEAR([3]Feuil1!$C84)&gt;=[3]Feuil2!$A$2),IF(YEAR([3]Feuil1!$K84)&lt;[3]Feuil2!$A$2,DATE([3]Feuil2!$A$2,4,1),IF(YEAR([3]Feuil1!$K84)&gt;[3]Feuil2!$A$2,"",IF(MONTH([3]Feuil1!$K84)=4,[3]Feuil1!$K84,IF(OR(AND(MONTH([3]Feuil1!$K84)&lt;4,MONTH([3]Feuil1!$C84)&gt;=4),YEAR([3]Feuil1!$C84)&gt;[3]Feuil2!$A$2),DATE([3]Feuil2!$A$2,4,1),"") ))),"")</f>
        <v/>
      </c>
      <c r="F84" s="13" t="str">
        <f>IF(AND([3]Feuil1!$K84&lt;&gt;"",[3]Feuil1!$C84&lt;&gt;"",[3]Feuil1!$K84&lt;=[3]Feuil1!$C84,YEAR([3]Feuil1!$K84)&lt;=[3]Feuil2!$A$2,YEAR([3]Feuil1!$C84)&gt;=[3]Feuil2!$A$2),IF(YEAR([3]Feuil1!$K84)&lt;[3]Feuil2!$A$2,DATE([3]Feuil2!$A$2,5,1),IF(YEAR([3]Feuil1!$K84)&gt;[3]Feuil2!$A$2,"",IF(MONTH([3]Feuil1!$K84)=5,[3]Feuil1!$K84,IF(OR(AND(MONTH([3]Feuil1!$K84)&lt;5,MONTH([3]Feuil1!$C84)&gt;=5),YEAR([3]Feuil1!$C84)&gt;[3]Feuil2!$A$2),DATE([3]Feuil2!$A$2,5,1),"") ))),"")</f>
        <v/>
      </c>
      <c r="G84" s="13" t="str">
        <f>IF(AND([3]Feuil1!$K84&lt;&gt;"",[3]Feuil1!$C84&lt;&gt;"",[3]Feuil1!$K84&lt;=[3]Feuil1!$C84,YEAR([3]Feuil1!$K84)&lt;=[3]Feuil2!$A$2,YEAR([3]Feuil1!$C84)&gt;=[3]Feuil2!$A$2),IF(YEAR([3]Feuil1!$K84)&lt;[3]Feuil2!$A$2,DATE([3]Feuil2!$A$2,6,1),IF(YEAR([3]Feuil1!$K84)&gt;[3]Feuil2!$A$2,"",IF(MONTH([3]Feuil1!$K84)=6,[3]Feuil1!$K84,IF(OR(AND(MONTH([3]Feuil1!$K84)&lt;6,MONTH([3]Feuil1!$C84)&gt;=6),YEAR([3]Feuil1!$C84)&gt;[3]Feuil2!$A$2),DATE([3]Feuil2!$A$2,6,1),"") ))),"")</f>
        <v/>
      </c>
      <c r="H84" s="13" t="str">
        <f>IF(AND([3]Feuil1!$K84&lt;&gt;"",[3]Feuil1!$C84&lt;&gt;"",[3]Feuil1!$K84&lt;=[3]Feuil1!$C84,YEAR([3]Feuil1!$K84)&lt;=[3]Feuil2!$A$2,YEAR([3]Feuil1!$C84)&gt;=[3]Feuil2!$A$2),IF(YEAR([3]Feuil1!$K84)&lt;[3]Feuil2!$A$2,DATE([3]Feuil2!$A$2,7,1),IF(YEAR([3]Feuil1!$K84)&gt;[3]Feuil2!$A$2,"",IF(MONTH([3]Feuil1!$K84)=7,[3]Feuil1!$K84,IF(OR(AND(MONTH([3]Feuil1!$K84)&lt;7,MONTH([3]Feuil1!$C84)&gt;=7),YEAR([3]Feuil1!$C84)&gt;[3]Feuil2!$A$2),DATE([3]Feuil2!$A$2,7,1),"") ))),"")</f>
        <v/>
      </c>
      <c r="I84" s="13" t="str">
        <f>IF(AND([3]Feuil1!$K84&lt;&gt;"",[3]Feuil1!$C84&lt;&gt;"",[3]Feuil1!$K84&lt;=[3]Feuil1!$C84,YEAR([3]Feuil1!$K84)&lt;=[3]Feuil2!$A$2,YEAR([3]Feuil1!$C84)&gt;=[3]Feuil2!$A$2),IF(YEAR([3]Feuil1!$K84)&lt;[3]Feuil2!$A$2,DATE([3]Feuil2!$A$2,8,1),IF(YEAR([3]Feuil1!$K84)&gt;[3]Feuil2!$A$2,"",IF(MONTH([3]Feuil1!$K84)=8,[3]Feuil1!$K84,IF(OR(AND(MONTH([3]Feuil1!$K84)&lt;8,MONTH([3]Feuil1!$C84)&gt;=8),YEAR([3]Feuil1!$C84)&gt;[3]Feuil2!$A$2),DATE([3]Feuil2!$A$2,8,1),"") ))),"")</f>
        <v/>
      </c>
      <c r="J84" s="13" t="str">
        <f>IF(AND([3]Feuil1!$K84&lt;&gt;"",[3]Feuil1!$C84&lt;&gt;"",[3]Feuil1!$K84&lt;=[3]Feuil1!$C84,YEAR([3]Feuil1!$K84)&lt;=[3]Feuil2!$A$2,YEAR([3]Feuil1!$C84)&gt;=[3]Feuil2!$A$2),IF(YEAR([3]Feuil1!$K84)&lt;[3]Feuil2!$A$2,DATE([3]Feuil2!$A$2,9,1),IF(YEAR([3]Feuil1!$K84)&gt;[3]Feuil2!$A$2,"",IF(MONTH([3]Feuil1!$K84)=9,[3]Feuil1!$K84,IF(OR(AND(MONTH([3]Feuil1!$K84)&lt;9,MONTH([3]Feuil1!$C84)&gt;=9),YEAR([3]Feuil1!$C84)&gt;[3]Feuil2!$A$2),DATE([3]Feuil2!$A$2,9,1),"") ))),"")</f>
        <v/>
      </c>
      <c r="K84" s="13" t="str">
        <f>IF(AND([3]Feuil1!$K84&lt;&gt;"",[3]Feuil1!$C84&lt;&gt;"",[3]Feuil1!$K84&lt;=[3]Feuil1!$C84,YEAR([3]Feuil1!$K84)&lt;=[3]Feuil2!$A$2,YEAR([3]Feuil1!$C84)&gt;=[3]Feuil2!$A$2),IF(YEAR([3]Feuil1!$K84)&lt;[3]Feuil2!$A$2,DATE([3]Feuil2!$A$2,10,1),IF(YEAR([3]Feuil1!$K84)&gt;[3]Feuil2!$A$2,"",IF(MONTH([3]Feuil1!$K84)=10,[3]Feuil1!$K84,IF(OR(AND(MONTH([3]Feuil1!$K84)&lt;10,MONTH([3]Feuil1!$C84)&gt;=10),YEAR([3]Feuil1!$C84)&gt;[3]Feuil2!$A$2),DATE([3]Feuil2!$A$2,10,1),"") ))),"")</f>
        <v/>
      </c>
      <c r="L84" s="13" t="str">
        <f>IF(AND([3]Feuil1!$K84&lt;&gt;"",[3]Feuil1!$C84&lt;&gt;"",[3]Feuil1!$K84&lt;=[3]Feuil1!$C84,YEAR([3]Feuil1!$K84)&lt;=[3]Feuil2!$A$2,YEAR([3]Feuil1!$C84)&gt;=[3]Feuil2!$A$2),IF(YEAR([3]Feuil1!$K84)&lt;[3]Feuil2!$A$2,DATE([3]Feuil2!$A$2,11,1),IF(YEAR([3]Feuil1!$K84)&gt;[3]Feuil2!$A$2,"",IF(MONTH([3]Feuil1!$K84)=11,[3]Feuil1!$K84,IF(OR(AND(MONTH([3]Feuil1!$K84)&lt;11,MONTH([3]Feuil1!$C84)&gt;=11),YEAR([3]Feuil1!$C84)&gt;[3]Feuil2!$A$2),DATE([3]Feuil2!$A$2,11,1),"") ))),"")</f>
        <v/>
      </c>
      <c r="M84" s="14" t="str">
        <f>IF(AND([3]Feuil1!$K84&lt;&gt;"",[3]Feuil1!$C84&lt;&gt;"",[3]Feuil1!$K84&lt;=[3]Feuil1!$C84,YEAR([3]Feuil1!$K84)&lt;=[3]Feuil2!$A$2,YEAR([3]Feuil1!$C84)&gt;=[3]Feuil2!$A$2),IF(YEAR([3]Feuil1!$K84)&lt;[3]Feuil2!$A$2,DATE([3]Feuil2!$A$2,12,1),IF(YEAR([3]Feuil1!$K84)&gt;[3]Feuil2!$A$2,"",IF(MONTH([3]Feuil1!$K84)=12,[3]Feuil1!$K84,IF(OR(AND(MONTH([3]Feuil1!$K84)&lt;12,MONTH([3]Feuil1!$C84)&gt;=12),YEAR([3]Feuil1!$C84)&gt;[3]Feuil2!$A$2),DATE([3]Feuil2!$A$2,12,1),"") ))),"")</f>
        <v/>
      </c>
      <c r="N84" s="12" t="str">
        <f>IF(AND([3]Feuil1!$K84&lt;&gt;"",[3]Feuil1!$C84&lt;&gt;"",[3]Feuil1!$K84&lt;=[3]Feuil1!$C84,YEAR([3]Feuil1!$K84)&lt;=[3]Feuil2!$A$2,YEAR([3]Feuil1!$C84)&gt;=[3]Feuil2!$A$2),IF(YEAR([3]Feuil1!$C84)&gt;[3]Feuil2!$A$2,DATE([3]Feuil2!$A$2,1,31),IF(YEAR([3]Feuil1!$C84)&lt;[3]Feuil2!$A$2,"",IF(MONTH([3]Feuil1!$C84)=1,[3]Feuil1!$C84,IF(AND(MONTH([3]Feuil1!$C84)&gt;1,MONTH([3]Feuil1!$K84)&lt;=1),DATE([3]Feuil2!$A$2,1,31),"") ))),"")</f>
        <v/>
      </c>
      <c r="O84" s="13" t="str">
        <f>IF(AND([3]Feuil1!$K84&lt;&gt;"",[3]Feuil1!$C84&lt;&gt;"",[3]Feuil1!$K84&lt;=[3]Feuil1!$C84,YEAR([3]Feuil1!$K84)&lt;=[3]Feuil2!$A$2,YEAR([3]Feuil1!$C84)&gt;=[3]Feuil2!$A$2),IF(YEAR([3]Feuil1!$C84)&gt;[3]Feuil2!$A$2,IF((MOD([3]Feuil2!$A$2,4)&lt;&gt;0),DATE([3]Feuil2!$A$2,2,28),DATE([3]Feuil2!$A$2,2,29)),IF(YEAR([3]Feuil1!$C84)&lt;[3]Feuil2!$A$2,"",IF(MONTH([3]Feuil1!$C84)=2,[3]Feuil1!$C84,IF(AND(MONTH([3]Feuil1!$C84)&gt;2,MONTH([3]Feuil1!$K84)&lt;=2),IF((MOD([3]Feuil2!$A$2,4)&lt;&gt;0),DATE([3]Feuil2!$A$2,2,28),DATE([3]Feuil2!$A$2,2,29)),"") ))),"")</f>
        <v/>
      </c>
      <c r="P84" s="13" t="str">
        <f>IF(AND([3]Feuil1!$K84&lt;&gt;"",[3]Feuil1!$C84&lt;&gt;"",[3]Feuil1!$K84&lt;=[3]Feuil1!$C84,YEAR([3]Feuil1!$K84)&lt;=[3]Feuil2!$A$2,YEAR([3]Feuil1!$C84)&gt;=[3]Feuil2!$A$2),IF(YEAR([3]Feuil1!$C84)&gt;[3]Feuil2!$A$2,DATE([3]Feuil2!$A$2,3,31),IF(YEAR([3]Feuil1!$C84)&lt;[3]Feuil2!$A$2,"",IF(MONTH([3]Feuil1!$C84)=3,[3]Feuil1!$C84,IF(AND(MONTH([3]Feuil1!$C84)&gt;3,MONTH([3]Feuil1!$K84)&lt;=3),DATE([3]Feuil2!$A$2,3,31),"") ))),"")</f>
        <v/>
      </c>
      <c r="Q84" s="13" t="str">
        <f>IF(AND([3]Feuil1!$K84&lt;&gt;"",[3]Feuil1!$C84&lt;&gt;"",[3]Feuil1!$K84&lt;=[3]Feuil1!$C84,YEAR([3]Feuil1!$K84)&lt;=[3]Feuil2!$A$2,YEAR([3]Feuil1!$C84)&gt;=[3]Feuil2!$A$2),IF(YEAR([3]Feuil1!$C84)&gt;[3]Feuil2!$A$2,DATE([3]Feuil2!$A$2,4,30),IF(YEAR([3]Feuil1!$C84)&lt;[3]Feuil2!$A$2,"",IF(MONTH([3]Feuil1!$C84)=4,[3]Feuil1!$C84,IF(AND(MONTH([3]Feuil1!$C84)&gt;4,MONTH([3]Feuil1!$K84)&lt;=4),DATE([3]Feuil2!$A$2,4,30),"") ))),"")</f>
        <v/>
      </c>
      <c r="R84" s="13" t="str">
        <f>IF(AND([3]Feuil1!$K84&lt;&gt;"",[3]Feuil1!$C84&lt;&gt;"",[3]Feuil1!$K84&lt;=[3]Feuil1!$C84,YEAR([3]Feuil1!$K84)&lt;=[3]Feuil2!$A$2,YEAR([3]Feuil1!$C84)&gt;=[3]Feuil2!$A$2),IF(YEAR([3]Feuil1!$C84)&gt;[3]Feuil2!$A$2,DATE([3]Feuil2!$A$2,5,31),IF(YEAR([3]Feuil1!$C84)&lt;[3]Feuil2!$A$2,"",IF(MONTH([3]Feuil1!$C84)=5,[3]Feuil1!$C84,IF(AND(MONTH([3]Feuil1!$C84)&gt;5,MONTH([3]Feuil1!$K84)&lt;=5),DATE([3]Feuil2!$A$2,5,31),"") ))),"")</f>
        <v/>
      </c>
      <c r="S84" s="13" t="str">
        <f>IF(AND([3]Feuil1!$K84&lt;&gt;"",[3]Feuil1!$C84&lt;&gt;"",[3]Feuil1!$K84&lt;=[3]Feuil1!$C84,YEAR([3]Feuil1!$K84)&lt;=[3]Feuil2!$A$2,YEAR([3]Feuil1!$C84)&gt;=[3]Feuil2!$A$2),IF(YEAR([3]Feuil1!$C84)&gt;[3]Feuil2!$A$2,DATE([3]Feuil2!$A$2,6,30),IF(YEAR([3]Feuil1!$C84)&lt;[3]Feuil2!$A$2,"",IF(MONTH([3]Feuil1!$C84)=6,[3]Feuil1!$C84,IF(AND(MONTH([3]Feuil1!$C84)&gt;6,MONTH([3]Feuil1!$K84)&lt;=6),DATE([3]Feuil2!$A$2,6,30),"") ))),"")</f>
        <v/>
      </c>
      <c r="T84" s="13" t="str">
        <f>IF(AND([3]Feuil1!$K84&lt;&gt;"",[3]Feuil1!$C84&lt;&gt;"",[3]Feuil1!$K84&lt;=[3]Feuil1!$C84,YEAR([3]Feuil1!$K84)&lt;=[3]Feuil2!$A$2,YEAR([3]Feuil1!$C84)&gt;=[3]Feuil2!$A$2),IF(YEAR([3]Feuil1!$C84)&gt;[3]Feuil2!$A$2,DATE([3]Feuil2!$A$2,7,31),IF(YEAR([3]Feuil1!$C84)&lt;[3]Feuil2!$A$2,"",IF(MONTH([3]Feuil1!$C84)=7,[3]Feuil1!$C84,IF(AND(MONTH([3]Feuil1!$C84)&gt;7,MONTH([3]Feuil1!$K84)&lt;=7),DATE([3]Feuil2!$A$2,7,31),"") ))),"")</f>
        <v/>
      </c>
      <c r="U84" s="13" t="str">
        <f>IF(AND([3]Feuil1!$K84&lt;&gt;"",[3]Feuil1!$C84&lt;&gt;"",[3]Feuil1!$K84&lt;=[3]Feuil1!$C84,YEAR([3]Feuil1!$K84)&lt;=[3]Feuil2!$A$2,YEAR([3]Feuil1!$C84)&gt;=[3]Feuil2!$A$2),IF(YEAR([3]Feuil1!$C84)&gt;[3]Feuil2!$A$2,DATE([3]Feuil2!$A$2,8,31),IF(YEAR([3]Feuil1!$C84)&lt;[3]Feuil2!$A$2,"",IF(MONTH([3]Feuil1!$C84)=8,[3]Feuil1!$C84,IF(AND(MONTH([3]Feuil1!$C84)&gt;8,MONTH([3]Feuil1!$K84)&lt;=8),DATE([3]Feuil2!$A$2,8,31),"") ))),"")</f>
        <v/>
      </c>
      <c r="V84" s="13" t="str">
        <f>IF(AND([3]Feuil1!$K84&lt;&gt;"",[3]Feuil1!$C84&lt;&gt;"",[3]Feuil1!$K84&lt;=[3]Feuil1!$C84,YEAR([3]Feuil1!$K84)&lt;=[3]Feuil2!$A$2,YEAR([3]Feuil1!$C84)&gt;=[3]Feuil2!$A$2),IF(YEAR([3]Feuil1!$C84)&gt;[3]Feuil2!$A$2,DATE([3]Feuil2!$A$2,9,30),IF(YEAR([3]Feuil1!$C84)&lt;[3]Feuil2!$A$2,"",IF(MONTH([3]Feuil1!$C84)=9,[3]Feuil1!$C84,IF(AND(MONTH([3]Feuil1!$C84)&gt;9,MONTH([3]Feuil1!$K84)&lt;=9),DATE([3]Feuil2!$A$2,9,30),"") ))),"")</f>
        <v/>
      </c>
      <c r="W84" s="13" t="str">
        <f>IF(AND([3]Feuil1!$K84&lt;&gt;"",[3]Feuil1!$C84&lt;&gt;"",[3]Feuil1!$K84&lt;=[3]Feuil1!$C84,YEAR([3]Feuil1!$K84)&lt;=[3]Feuil2!$A$2,YEAR([3]Feuil1!$C84)&gt;=[3]Feuil2!$A$2),IF(YEAR([3]Feuil1!$C84)&gt;[3]Feuil2!$A$2,DATE([3]Feuil2!$A$2,10,31),IF(YEAR([3]Feuil1!$C84)&lt;[3]Feuil2!$A$2,"",IF(MONTH([3]Feuil1!$C84)=10,[3]Feuil1!$C84,IF(AND(MONTH([3]Feuil1!$C84)&gt;10,MONTH([3]Feuil1!$K84)&lt;=10),DATE([3]Feuil2!$A$2,10,31),"") ))),"")</f>
        <v/>
      </c>
      <c r="X84" s="13" t="str">
        <f>IF(AND([3]Feuil1!$K84&lt;&gt;"",[3]Feuil1!$C84&lt;&gt;"",[3]Feuil1!$K84&lt;=[3]Feuil1!$C84,YEAR([3]Feuil1!$K84)&lt;=[3]Feuil2!$A$2,YEAR([3]Feuil1!$C84)&gt;=[3]Feuil2!$A$2),IF(YEAR([3]Feuil1!$C84)&gt;[3]Feuil2!$A$2,DATE([3]Feuil2!$A$2,11,30),IF(YEAR([3]Feuil1!$C84)&lt;[3]Feuil2!$A$2,"",IF(MONTH([3]Feuil1!$C84)=11,[3]Feuil1!$C84,IF(AND(MONTH([3]Feuil1!$C84)&gt;11,MONTH([3]Feuil1!$K84)&lt;=11),DATE([3]Feuil2!$A$2,11,30),"") ))),"")</f>
        <v/>
      </c>
      <c r="Y84" s="14" t="str">
        <f>IF(AND([3]Feuil1!$K84&lt;&gt;"",[3]Feuil1!$C84&lt;&gt;"",[3]Feuil1!$K84&lt;=[3]Feuil1!$C84,YEAR([3]Feuil1!$K84)&lt;=[3]Feuil2!$A$2,YEAR([3]Feuil1!$C84)&gt;=[3]Feuil2!$A$2),IF(YEAR([3]Feuil1!$C84)&gt;[3]Feuil2!$A$2,DATE([3]Feuil2!$A$2,12,31),IF(YEAR([3]Feuil1!$C84)&lt;[3]Feuil2!$A$2,"",IF(MONTH([3]Feuil1!$C84)=12,[3]Feuil1!$C84,IF(AND(MONTH([3]Feuil1!$C84)&gt;12,MONTH([3]Feuil1!$K84)&lt;=12),DATE([3]Feuil2!$A$2,12,31),"") ))),"")</f>
        <v/>
      </c>
    </row>
    <row r="85" spans="1:25" ht="15" x14ac:dyDescent="0.2">
      <c r="A85" s="11">
        <f>[3]Feuil1!E85</f>
        <v>0</v>
      </c>
      <c r="B85" s="12" t="str">
        <f>IF(AND([3]Feuil1!$K85&lt;&gt;"",[3]Feuil1!$C85&lt;&gt;"",[3]Feuil1!$K85&lt;=[3]Feuil1!$C85,YEAR([3]Feuil1!$K85)&lt;=[3]Feuil2!$A$2,YEAR([3]Feuil1!$C85)&gt;=[3]Feuil2!$A$2),IF(YEAR([3]Feuil1!$K85)&lt;[3]Feuil2!$A$2,DATE([3]Feuil2!$A$2,1,1),IF(YEAR([3]Feuil1!$K85)&gt;[3]Feuil2!$A$2,"",IF(MONTH([3]Feuil1!$K85)=1,[3]Feuil1!$K85,IF(OR(AND(
      MONTH([3]Feuil1!$K85)&lt;1,
      MONTH([3]Feuil1!$C85)&gt;=1
     ),YEAR([3]Feuil1!$C85)&gt;[3]Feuil2!$A$2),DATE([3]Feuil2!$A$2,1,1),"") ))),"")</f>
        <v/>
      </c>
      <c r="C85" s="13" t="str">
        <f>IF(AND([3]Feuil1!$K85&lt;&gt;"",[3]Feuil1!$C85&lt;&gt;"",[3]Feuil1!$K85&lt;=[3]Feuil1!$C85,YEAR([3]Feuil1!$K85)&lt;=[3]Feuil2!$A$2,YEAR([3]Feuil1!$C85)&gt;=[3]Feuil2!$A$2),IF(YEAR([3]Feuil1!$K85)&lt;[3]Feuil2!$A$2,DATE([3]Feuil2!$A$2,2,1),IF(YEAR([3]Feuil1!$K85)&gt;[3]Feuil2!$A$2,"",IF(MONTH([3]Feuil1!$K85)=2,[3]Feuil1!$K85,IF(OR(AND(MONTH([3]Feuil1!$K85)&lt;2,MONTH([3]Feuil1!$C85)&gt;=2),YEAR([3]Feuil1!$C85)&gt;[3]Feuil2!$A$2),DATE([3]Feuil2!$A$2,2,1),"") ))),"")</f>
        <v/>
      </c>
      <c r="D85" s="13" t="str">
        <f>IF(AND([3]Feuil1!$K85&lt;&gt;"",[3]Feuil1!$C85&lt;&gt;"",[3]Feuil1!$K85&lt;=[3]Feuil1!$C85,YEAR([3]Feuil1!$K85)&lt;=[3]Feuil2!$A$2,YEAR([3]Feuil1!$C85)&gt;=[3]Feuil2!$A$2),IF(YEAR([3]Feuil1!$K85)&lt;[3]Feuil2!$A$2,DATE([3]Feuil2!$A$2,3,1),IF(YEAR([3]Feuil1!$K85)&gt;[3]Feuil2!$A$2,"",IF(MONTH([3]Feuil1!$K85)=3,[3]Feuil1!$K85,IF(OR(AND(MONTH([3]Feuil1!$K85)&lt;3,MONTH([3]Feuil1!$C85)&gt;=3),YEAR([3]Feuil1!$C85)&gt;[3]Feuil2!$A$2),DATE([3]Feuil2!$A$2,3,1),"") ))),"")</f>
        <v/>
      </c>
      <c r="E85" s="13" t="str">
        <f>IF(AND([3]Feuil1!$K85&lt;&gt;"",[3]Feuil1!$C85&lt;&gt;"",[3]Feuil1!$K85&lt;=[3]Feuil1!$C85,YEAR([3]Feuil1!$K85)&lt;=[3]Feuil2!$A$2,YEAR([3]Feuil1!$C85)&gt;=[3]Feuil2!$A$2),IF(YEAR([3]Feuil1!$K85)&lt;[3]Feuil2!$A$2,DATE([3]Feuil2!$A$2,4,1),IF(YEAR([3]Feuil1!$K85)&gt;[3]Feuil2!$A$2,"",IF(MONTH([3]Feuil1!$K85)=4,[3]Feuil1!$K85,IF(OR(AND(MONTH([3]Feuil1!$K85)&lt;4,MONTH([3]Feuil1!$C85)&gt;=4),YEAR([3]Feuil1!$C85)&gt;[3]Feuil2!$A$2),DATE([3]Feuil2!$A$2,4,1),"") ))),"")</f>
        <v/>
      </c>
      <c r="F85" s="13" t="str">
        <f>IF(AND([3]Feuil1!$K85&lt;&gt;"",[3]Feuil1!$C85&lt;&gt;"",[3]Feuil1!$K85&lt;=[3]Feuil1!$C85,YEAR([3]Feuil1!$K85)&lt;=[3]Feuil2!$A$2,YEAR([3]Feuil1!$C85)&gt;=[3]Feuil2!$A$2),IF(YEAR([3]Feuil1!$K85)&lt;[3]Feuil2!$A$2,DATE([3]Feuil2!$A$2,5,1),IF(YEAR([3]Feuil1!$K85)&gt;[3]Feuil2!$A$2,"",IF(MONTH([3]Feuil1!$K85)=5,[3]Feuil1!$K85,IF(OR(AND(MONTH([3]Feuil1!$K85)&lt;5,MONTH([3]Feuil1!$C85)&gt;=5),YEAR([3]Feuil1!$C85)&gt;[3]Feuil2!$A$2),DATE([3]Feuil2!$A$2,5,1),"") ))),"")</f>
        <v/>
      </c>
      <c r="G85" s="13" t="str">
        <f>IF(AND([3]Feuil1!$K85&lt;&gt;"",[3]Feuil1!$C85&lt;&gt;"",[3]Feuil1!$K85&lt;=[3]Feuil1!$C85,YEAR([3]Feuil1!$K85)&lt;=[3]Feuil2!$A$2,YEAR([3]Feuil1!$C85)&gt;=[3]Feuil2!$A$2),IF(YEAR([3]Feuil1!$K85)&lt;[3]Feuil2!$A$2,DATE([3]Feuil2!$A$2,6,1),IF(YEAR([3]Feuil1!$K85)&gt;[3]Feuil2!$A$2,"",IF(MONTH([3]Feuil1!$K85)=6,[3]Feuil1!$K85,IF(OR(AND(MONTH([3]Feuil1!$K85)&lt;6,MONTH([3]Feuil1!$C85)&gt;=6),YEAR([3]Feuil1!$C85)&gt;[3]Feuil2!$A$2),DATE([3]Feuil2!$A$2,6,1),"") ))),"")</f>
        <v/>
      </c>
      <c r="H85" s="13" t="str">
        <f>IF(AND([3]Feuil1!$K85&lt;&gt;"",[3]Feuil1!$C85&lt;&gt;"",[3]Feuil1!$K85&lt;=[3]Feuil1!$C85,YEAR([3]Feuil1!$K85)&lt;=[3]Feuil2!$A$2,YEAR([3]Feuil1!$C85)&gt;=[3]Feuil2!$A$2),IF(YEAR([3]Feuil1!$K85)&lt;[3]Feuil2!$A$2,DATE([3]Feuil2!$A$2,7,1),IF(YEAR([3]Feuil1!$K85)&gt;[3]Feuil2!$A$2,"",IF(MONTH([3]Feuil1!$K85)=7,[3]Feuil1!$K85,IF(OR(AND(MONTH([3]Feuil1!$K85)&lt;7,MONTH([3]Feuil1!$C85)&gt;=7),YEAR([3]Feuil1!$C85)&gt;[3]Feuil2!$A$2),DATE([3]Feuil2!$A$2,7,1),"") ))),"")</f>
        <v/>
      </c>
      <c r="I85" s="13" t="str">
        <f>IF(AND([3]Feuil1!$K85&lt;&gt;"",[3]Feuil1!$C85&lt;&gt;"",[3]Feuil1!$K85&lt;=[3]Feuil1!$C85,YEAR([3]Feuil1!$K85)&lt;=[3]Feuil2!$A$2,YEAR([3]Feuil1!$C85)&gt;=[3]Feuil2!$A$2),IF(YEAR([3]Feuil1!$K85)&lt;[3]Feuil2!$A$2,DATE([3]Feuil2!$A$2,8,1),IF(YEAR([3]Feuil1!$K85)&gt;[3]Feuil2!$A$2,"",IF(MONTH([3]Feuil1!$K85)=8,[3]Feuil1!$K85,IF(OR(AND(MONTH([3]Feuil1!$K85)&lt;8,MONTH([3]Feuil1!$C85)&gt;=8),YEAR([3]Feuil1!$C85)&gt;[3]Feuil2!$A$2),DATE([3]Feuil2!$A$2,8,1),"") ))),"")</f>
        <v/>
      </c>
      <c r="J85" s="13" t="str">
        <f>IF(AND([3]Feuil1!$K85&lt;&gt;"",[3]Feuil1!$C85&lt;&gt;"",[3]Feuil1!$K85&lt;=[3]Feuil1!$C85,YEAR([3]Feuil1!$K85)&lt;=[3]Feuil2!$A$2,YEAR([3]Feuil1!$C85)&gt;=[3]Feuil2!$A$2),IF(YEAR([3]Feuil1!$K85)&lt;[3]Feuil2!$A$2,DATE([3]Feuil2!$A$2,9,1),IF(YEAR([3]Feuil1!$K85)&gt;[3]Feuil2!$A$2,"",IF(MONTH([3]Feuil1!$K85)=9,[3]Feuil1!$K85,IF(OR(AND(MONTH([3]Feuil1!$K85)&lt;9,MONTH([3]Feuil1!$C85)&gt;=9),YEAR([3]Feuil1!$C85)&gt;[3]Feuil2!$A$2),DATE([3]Feuil2!$A$2,9,1),"") ))),"")</f>
        <v/>
      </c>
      <c r="K85" s="13" t="str">
        <f>IF(AND([3]Feuil1!$K85&lt;&gt;"",[3]Feuil1!$C85&lt;&gt;"",[3]Feuil1!$K85&lt;=[3]Feuil1!$C85,YEAR([3]Feuil1!$K85)&lt;=[3]Feuil2!$A$2,YEAR([3]Feuil1!$C85)&gt;=[3]Feuil2!$A$2),IF(YEAR([3]Feuil1!$K85)&lt;[3]Feuil2!$A$2,DATE([3]Feuil2!$A$2,10,1),IF(YEAR([3]Feuil1!$K85)&gt;[3]Feuil2!$A$2,"",IF(MONTH([3]Feuil1!$K85)=10,[3]Feuil1!$K85,IF(OR(AND(MONTH([3]Feuil1!$K85)&lt;10,MONTH([3]Feuil1!$C85)&gt;=10),YEAR([3]Feuil1!$C85)&gt;[3]Feuil2!$A$2),DATE([3]Feuil2!$A$2,10,1),"") ))),"")</f>
        <v/>
      </c>
      <c r="L85" s="13" t="str">
        <f>IF(AND([3]Feuil1!$K85&lt;&gt;"",[3]Feuil1!$C85&lt;&gt;"",[3]Feuil1!$K85&lt;=[3]Feuil1!$C85,YEAR([3]Feuil1!$K85)&lt;=[3]Feuil2!$A$2,YEAR([3]Feuil1!$C85)&gt;=[3]Feuil2!$A$2),IF(YEAR([3]Feuil1!$K85)&lt;[3]Feuil2!$A$2,DATE([3]Feuil2!$A$2,11,1),IF(YEAR([3]Feuil1!$K85)&gt;[3]Feuil2!$A$2,"",IF(MONTH([3]Feuil1!$K85)=11,[3]Feuil1!$K85,IF(OR(AND(MONTH([3]Feuil1!$K85)&lt;11,MONTH([3]Feuil1!$C85)&gt;=11),YEAR([3]Feuil1!$C85)&gt;[3]Feuil2!$A$2),DATE([3]Feuil2!$A$2,11,1),"") ))),"")</f>
        <v/>
      </c>
      <c r="M85" s="14" t="str">
        <f>IF(AND([3]Feuil1!$K85&lt;&gt;"",[3]Feuil1!$C85&lt;&gt;"",[3]Feuil1!$K85&lt;=[3]Feuil1!$C85,YEAR([3]Feuil1!$K85)&lt;=[3]Feuil2!$A$2,YEAR([3]Feuil1!$C85)&gt;=[3]Feuil2!$A$2),IF(YEAR([3]Feuil1!$K85)&lt;[3]Feuil2!$A$2,DATE([3]Feuil2!$A$2,12,1),IF(YEAR([3]Feuil1!$K85)&gt;[3]Feuil2!$A$2,"",IF(MONTH([3]Feuil1!$K85)=12,[3]Feuil1!$K85,IF(OR(AND(MONTH([3]Feuil1!$K85)&lt;12,MONTH([3]Feuil1!$C85)&gt;=12),YEAR([3]Feuil1!$C85)&gt;[3]Feuil2!$A$2),DATE([3]Feuil2!$A$2,12,1),"") ))),"")</f>
        <v/>
      </c>
      <c r="N85" s="12" t="str">
        <f>IF(AND([3]Feuil1!$K85&lt;&gt;"",[3]Feuil1!$C85&lt;&gt;"",[3]Feuil1!$K85&lt;=[3]Feuil1!$C85,YEAR([3]Feuil1!$K85)&lt;=[3]Feuil2!$A$2,YEAR([3]Feuil1!$C85)&gt;=[3]Feuil2!$A$2),IF(YEAR([3]Feuil1!$C85)&gt;[3]Feuil2!$A$2,DATE([3]Feuil2!$A$2,1,31),IF(YEAR([3]Feuil1!$C85)&lt;[3]Feuil2!$A$2,"",IF(MONTH([3]Feuil1!$C85)=1,[3]Feuil1!$C85,IF(AND(MONTH([3]Feuil1!$C85)&gt;1,MONTH([3]Feuil1!$K85)&lt;=1),DATE([3]Feuil2!$A$2,1,31),"") ))),"")</f>
        <v/>
      </c>
      <c r="O85" s="13" t="str">
        <f>IF(AND([3]Feuil1!$K85&lt;&gt;"",[3]Feuil1!$C85&lt;&gt;"",[3]Feuil1!$K85&lt;=[3]Feuil1!$C85,YEAR([3]Feuil1!$K85)&lt;=[3]Feuil2!$A$2,YEAR([3]Feuil1!$C85)&gt;=[3]Feuil2!$A$2),IF(YEAR([3]Feuil1!$C85)&gt;[3]Feuil2!$A$2,IF((MOD([3]Feuil2!$A$2,4)&lt;&gt;0),DATE([3]Feuil2!$A$2,2,28),DATE([3]Feuil2!$A$2,2,29)),IF(YEAR([3]Feuil1!$C85)&lt;[3]Feuil2!$A$2,"",IF(MONTH([3]Feuil1!$C85)=2,[3]Feuil1!$C85,IF(AND(MONTH([3]Feuil1!$C85)&gt;2,MONTH([3]Feuil1!$K85)&lt;=2),IF((MOD([3]Feuil2!$A$2,4)&lt;&gt;0),DATE([3]Feuil2!$A$2,2,28),DATE([3]Feuil2!$A$2,2,29)),"") ))),"")</f>
        <v/>
      </c>
      <c r="P85" s="13" t="str">
        <f>IF(AND([3]Feuil1!$K85&lt;&gt;"",[3]Feuil1!$C85&lt;&gt;"",[3]Feuil1!$K85&lt;=[3]Feuil1!$C85,YEAR([3]Feuil1!$K85)&lt;=[3]Feuil2!$A$2,YEAR([3]Feuil1!$C85)&gt;=[3]Feuil2!$A$2),IF(YEAR([3]Feuil1!$C85)&gt;[3]Feuil2!$A$2,DATE([3]Feuil2!$A$2,3,31),IF(YEAR([3]Feuil1!$C85)&lt;[3]Feuil2!$A$2,"",IF(MONTH([3]Feuil1!$C85)=3,[3]Feuil1!$C85,IF(AND(MONTH([3]Feuil1!$C85)&gt;3,MONTH([3]Feuil1!$K85)&lt;=3),DATE([3]Feuil2!$A$2,3,31),"") ))),"")</f>
        <v/>
      </c>
      <c r="Q85" s="13" t="str">
        <f>IF(AND([3]Feuil1!$K85&lt;&gt;"",[3]Feuil1!$C85&lt;&gt;"",[3]Feuil1!$K85&lt;=[3]Feuil1!$C85,YEAR([3]Feuil1!$K85)&lt;=[3]Feuil2!$A$2,YEAR([3]Feuil1!$C85)&gt;=[3]Feuil2!$A$2),IF(YEAR([3]Feuil1!$C85)&gt;[3]Feuil2!$A$2,DATE([3]Feuil2!$A$2,4,30),IF(YEAR([3]Feuil1!$C85)&lt;[3]Feuil2!$A$2,"",IF(MONTH([3]Feuil1!$C85)=4,[3]Feuil1!$C85,IF(AND(MONTH([3]Feuil1!$C85)&gt;4,MONTH([3]Feuil1!$K85)&lt;=4),DATE([3]Feuil2!$A$2,4,30),"") ))),"")</f>
        <v/>
      </c>
      <c r="R85" s="13" t="str">
        <f>IF(AND([3]Feuil1!$K85&lt;&gt;"",[3]Feuil1!$C85&lt;&gt;"",[3]Feuil1!$K85&lt;=[3]Feuil1!$C85,YEAR([3]Feuil1!$K85)&lt;=[3]Feuil2!$A$2,YEAR([3]Feuil1!$C85)&gt;=[3]Feuil2!$A$2),IF(YEAR([3]Feuil1!$C85)&gt;[3]Feuil2!$A$2,DATE([3]Feuil2!$A$2,5,31),IF(YEAR([3]Feuil1!$C85)&lt;[3]Feuil2!$A$2,"",IF(MONTH([3]Feuil1!$C85)=5,[3]Feuil1!$C85,IF(AND(MONTH([3]Feuil1!$C85)&gt;5,MONTH([3]Feuil1!$K85)&lt;=5),DATE([3]Feuil2!$A$2,5,31),"") ))),"")</f>
        <v/>
      </c>
      <c r="S85" s="13" t="str">
        <f>IF(AND([3]Feuil1!$K85&lt;&gt;"",[3]Feuil1!$C85&lt;&gt;"",[3]Feuil1!$K85&lt;=[3]Feuil1!$C85,YEAR([3]Feuil1!$K85)&lt;=[3]Feuil2!$A$2,YEAR([3]Feuil1!$C85)&gt;=[3]Feuil2!$A$2),IF(YEAR([3]Feuil1!$C85)&gt;[3]Feuil2!$A$2,DATE([3]Feuil2!$A$2,6,30),IF(YEAR([3]Feuil1!$C85)&lt;[3]Feuil2!$A$2,"",IF(MONTH([3]Feuil1!$C85)=6,[3]Feuil1!$C85,IF(AND(MONTH([3]Feuil1!$C85)&gt;6,MONTH([3]Feuil1!$K85)&lt;=6),DATE([3]Feuil2!$A$2,6,30),"") ))),"")</f>
        <v/>
      </c>
      <c r="T85" s="13" t="str">
        <f>IF(AND([3]Feuil1!$K85&lt;&gt;"",[3]Feuil1!$C85&lt;&gt;"",[3]Feuil1!$K85&lt;=[3]Feuil1!$C85,YEAR([3]Feuil1!$K85)&lt;=[3]Feuil2!$A$2,YEAR([3]Feuil1!$C85)&gt;=[3]Feuil2!$A$2),IF(YEAR([3]Feuil1!$C85)&gt;[3]Feuil2!$A$2,DATE([3]Feuil2!$A$2,7,31),IF(YEAR([3]Feuil1!$C85)&lt;[3]Feuil2!$A$2,"",IF(MONTH([3]Feuil1!$C85)=7,[3]Feuil1!$C85,IF(AND(MONTH([3]Feuil1!$C85)&gt;7,MONTH([3]Feuil1!$K85)&lt;=7),DATE([3]Feuil2!$A$2,7,31),"") ))),"")</f>
        <v/>
      </c>
      <c r="U85" s="13" t="str">
        <f>IF(AND([3]Feuil1!$K85&lt;&gt;"",[3]Feuil1!$C85&lt;&gt;"",[3]Feuil1!$K85&lt;=[3]Feuil1!$C85,YEAR([3]Feuil1!$K85)&lt;=[3]Feuil2!$A$2,YEAR([3]Feuil1!$C85)&gt;=[3]Feuil2!$A$2),IF(YEAR([3]Feuil1!$C85)&gt;[3]Feuil2!$A$2,DATE([3]Feuil2!$A$2,8,31),IF(YEAR([3]Feuil1!$C85)&lt;[3]Feuil2!$A$2,"",IF(MONTH([3]Feuil1!$C85)=8,[3]Feuil1!$C85,IF(AND(MONTH([3]Feuil1!$C85)&gt;8,MONTH([3]Feuil1!$K85)&lt;=8),DATE([3]Feuil2!$A$2,8,31),"") ))),"")</f>
        <v/>
      </c>
      <c r="V85" s="13" t="str">
        <f>IF(AND([3]Feuil1!$K85&lt;&gt;"",[3]Feuil1!$C85&lt;&gt;"",[3]Feuil1!$K85&lt;=[3]Feuil1!$C85,YEAR([3]Feuil1!$K85)&lt;=[3]Feuil2!$A$2,YEAR([3]Feuil1!$C85)&gt;=[3]Feuil2!$A$2),IF(YEAR([3]Feuil1!$C85)&gt;[3]Feuil2!$A$2,DATE([3]Feuil2!$A$2,9,30),IF(YEAR([3]Feuil1!$C85)&lt;[3]Feuil2!$A$2,"",IF(MONTH([3]Feuil1!$C85)=9,[3]Feuil1!$C85,IF(AND(MONTH([3]Feuil1!$C85)&gt;9,MONTH([3]Feuil1!$K85)&lt;=9),DATE([3]Feuil2!$A$2,9,30),"") ))),"")</f>
        <v/>
      </c>
      <c r="W85" s="13" t="str">
        <f>IF(AND([3]Feuil1!$K85&lt;&gt;"",[3]Feuil1!$C85&lt;&gt;"",[3]Feuil1!$K85&lt;=[3]Feuil1!$C85,YEAR([3]Feuil1!$K85)&lt;=[3]Feuil2!$A$2,YEAR([3]Feuil1!$C85)&gt;=[3]Feuil2!$A$2),IF(YEAR([3]Feuil1!$C85)&gt;[3]Feuil2!$A$2,DATE([3]Feuil2!$A$2,10,31),IF(YEAR([3]Feuil1!$C85)&lt;[3]Feuil2!$A$2,"",IF(MONTH([3]Feuil1!$C85)=10,[3]Feuil1!$C85,IF(AND(MONTH([3]Feuil1!$C85)&gt;10,MONTH([3]Feuil1!$K85)&lt;=10),DATE([3]Feuil2!$A$2,10,31),"") ))),"")</f>
        <v/>
      </c>
      <c r="X85" s="13" t="str">
        <f>IF(AND([3]Feuil1!$K85&lt;&gt;"",[3]Feuil1!$C85&lt;&gt;"",[3]Feuil1!$K85&lt;=[3]Feuil1!$C85,YEAR([3]Feuil1!$K85)&lt;=[3]Feuil2!$A$2,YEAR([3]Feuil1!$C85)&gt;=[3]Feuil2!$A$2),IF(YEAR([3]Feuil1!$C85)&gt;[3]Feuil2!$A$2,DATE([3]Feuil2!$A$2,11,30),IF(YEAR([3]Feuil1!$C85)&lt;[3]Feuil2!$A$2,"",IF(MONTH([3]Feuil1!$C85)=11,[3]Feuil1!$C85,IF(AND(MONTH([3]Feuil1!$C85)&gt;11,MONTH([3]Feuil1!$K85)&lt;=11),DATE([3]Feuil2!$A$2,11,30),"") ))),"")</f>
        <v/>
      </c>
      <c r="Y85" s="14" t="str">
        <f>IF(AND([3]Feuil1!$K85&lt;&gt;"",[3]Feuil1!$C85&lt;&gt;"",[3]Feuil1!$K85&lt;=[3]Feuil1!$C85,YEAR([3]Feuil1!$K85)&lt;=[3]Feuil2!$A$2,YEAR([3]Feuil1!$C85)&gt;=[3]Feuil2!$A$2),IF(YEAR([3]Feuil1!$C85)&gt;[3]Feuil2!$A$2,DATE([3]Feuil2!$A$2,12,31),IF(YEAR([3]Feuil1!$C85)&lt;[3]Feuil2!$A$2,"",IF(MONTH([3]Feuil1!$C85)=12,[3]Feuil1!$C85,IF(AND(MONTH([3]Feuil1!$C85)&gt;12,MONTH([3]Feuil1!$K85)&lt;=12),DATE([3]Feuil2!$A$2,12,31),"") ))),"")</f>
        <v/>
      </c>
    </row>
    <row r="86" spans="1:25" ht="15" x14ac:dyDescent="0.2">
      <c r="A86" s="11">
        <f>[3]Feuil1!E86</f>
        <v>0</v>
      </c>
      <c r="B86" s="12" t="str">
        <f>IF(AND([3]Feuil1!$K86&lt;&gt;"",[3]Feuil1!$C86&lt;&gt;"",[3]Feuil1!$K86&lt;=[3]Feuil1!$C86,YEAR([3]Feuil1!$K86)&lt;=[3]Feuil2!$A$2,YEAR([3]Feuil1!$C86)&gt;=[3]Feuil2!$A$2),IF(YEAR([3]Feuil1!$K86)&lt;[3]Feuil2!$A$2,DATE([3]Feuil2!$A$2,1,1),IF(YEAR([3]Feuil1!$K86)&gt;[3]Feuil2!$A$2,"",IF(MONTH([3]Feuil1!$K86)=1,[3]Feuil1!$K86,IF(OR(AND(
      MONTH([3]Feuil1!$K86)&lt;1,
      MONTH([3]Feuil1!$C86)&gt;=1
     ),YEAR([3]Feuil1!$C86)&gt;[3]Feuil2!$A$2),DATE([3]Feuil2!$A$2,1,1),"") ))),"")</f>
        <v/>
      </c>
      <c r="C86" s="13" t="str">
        <f>IF(AND([3]Feuil1!$K86&lt;&gt;"",[3]Feuil1!$C86&lt;&gt;"",[3]Feuil1!$K86&lt;=[3]Feuil1!$C86,YEAR([3]Feuil1!$K86)&lt;=[3]Feuil2!$A$2,YEAR([3]Feuil1!$C86)&gt;=[3]Feuil2!$A$2),IF(YEAR([3]Feuil1!$K86)&lt;[3]Feuil2!$A$2,DATE([3]Feuil2!$A$2,2,1),IF(YEAR([3]Feuil1!$K86)&gt;[3]Feuil2!$A$2,"",IF(MONTH([3]Feuil1!$K86)=2,[3]Feuil1!$K86,IF(OR(AND(MONTH([3]Feuil1!$K86)&lt;2,MONTH([3]Feuil1!$C86)&gt;=2),YEAR([3]Feuil1!$C86)&gt;[3]Feuil2!$A$2),DATE([3]Feuil2!$A$2,2,1),"") ))),"")</f>
        <v/>
      </c>
      <c r="D86" s="13" t="str">
        <f>IF(AND([3]Feuil1!$K86&lt;&gt;"",[3]Feuil1!$C86&lt;&gt;"",[3]Feuil1!$K86&lt;=[3]Feuil1!$C86,YEAR([3]Feuil1!$K86)&lt;=[3]Feuil2!$A$2,YEAR([3]Feuil1!$C86)&gt;=[3]Feuil2!$A$2),IF(YEAR([3]Feuil1!$K86)&lt;[3]Feuil2!$A$2,DATE([3]Feuil2!$A$2,3,1),IF(YEAR([3]Feuil1!$K86)&gt;[3]Feuil2!$A$2,"",IF(MONTH([3]Feuil1!$K86)=3,[3]Feuil1!$K86,IF(OR(AND(MONTH([3]Feuil1!$K86)&lt;3,MONTH([3]Feuil1!$C86)&gt;=3),YEAR([3]Feuil1!$C86)&gt;[3]Feuil2!$A$2),DATE([3]Feuil2!$A$2,3,1),"") ))),"")</f>
        <v/>
      </c>
      <c r="E86" s="13" t="str">
        <f>IF(AND([3]Feuil1!$K86&lt;&gt;"",[3]Feuil1!$C86&lt;&gt;"",[3]Feuil1!$K86&lt;=[3]Feuil1!$C86,YEAR([3]Feuil1!$K86)&lt;=[3]Feuil2!$A$2,YEAR([3]Feuil1!$C86)&gt;=[3]Feuil2!$A$2),IF(YEAR([3]Feuil1!$K86)&lt;[3]Feuil2!$A$2,DATE([3]Feuil2!$A$2,4,1),IF(YEAR([3]Feuil1!$K86)&gt;[3]Feuil2!$A$2,"",IF(MONTH([3]Feuil1!$K86)=4,[3]Feuil1!$K86,IF(OR(AND(MONTH([3]Feuil1!$K86)&lt;4,MONTH([3]Feuil1!$C86)&gt;=4),YEAR([3]Feuil1!$C86)&gt;[3]Feuil2!$A$2),DATE([3]Feuil2!$A$2,4,1),"") ))),"")</f>
        <v/>
      </c>
      <c r="F86" s="13" t="str">
        <f>IF(AND([3]Feuil1!$K86&lt;&gt;"",[3]Feuil1!$C86&lt;&gt;"",[3]Feuil1!$K86&lt;=[3]Feuil1!$C86,YEAR([3]Feuil1!$K86)&lt;=[3]Feuil2!$A$2,YEAR([3]Feuil1!$C86)&gt;=[3]Feuil2!$A$2),IF(YEAR([3]Feuil1!$K86)&lt;[3]Feuil2!$A$2,DATE([3]Feuil2!$A$2,5,1),IF(YEAR([3]Feuil1!$K86)&gt;[3]Feuil2!$A$2,"",IF(MONTH([3]Feuil1!$K86)=5,[3]Feuil1!$K86,IF(OR(AND(MONTH([3]Feuil1!$K86)&lt;5,MONTH([3]Feuil1!$C86)&gt;=5),YEAR([3]Feuil1!$C86)&gt;[3]Feuil2!$A$2),DATE([3]Feuil2!$A$2,5,1),"") ))),"")</f>
        <v/>
      </c>
      <c r="G86" s="13" t="str">
        <f>IF(AND([3]Feuil1!$K86&lt;&gt;"",[3]Feuil1!$C86&lt;&gt;"",[3]Feuil1!$K86&lt;=[3]Feuil1!$C86,YEAR([3]Feuil1!$K86)&lt;=[3]Feuil2!$A$2,YEAR([3]Feuil1!$C86)&gt;=[3]Feuil2!$A$2),IF(YEAR([3]Feuil1!$K86)&lt;[3]Feuil2!$A$2,DATE([3]Feuil2!$A$2,6,1),IF(YEAR([3]Feuil1!$K86)&gt;[3]Feuil2!$A$2,"",IF(MONTH([3]Feuil1!$K86)=6,[3]Feuil1!$K86,IF(OR(AND(MONTH([3]Feuil1!$K86)&lt;6,MONTH([3]Feuil1!$C86)&gt;=6),YEAR([3]Feuil1!$C86)&gt;[3]Feuil2!$A$2),DATE([3]Feuil2!$A$2,6,1),"") ))),"")</f>
        <v/>
      </c>
      <c r="H86" s="13" t="str">
        <f>IF(AND([3]Feuil1!$K86&lt;&gt;"",[3]Feuil1!$C86&lt;&gt;"",[3]Feuil1!$K86&lt;=[3]Feuil1!$C86,YEAR([3]Feuil1!$K86)&lt;=[3]Feuil2!$A$2,YEAR([3]Feuil1!$C86)&gt;=[3]Feuil2!$A$2),IF(YEAR([3]Feuil1!$K86)&lt;[3]Feuil2!$A$2,DATE([3]Feuil2!$A$2,7,1),IF(YEAR([3]Feuil1!$K86)&gt;[3]Feuil2!$A$2,"",IF(MONTH([3]Feuil1!$K86)=7,[3]Feuil1!$K86,IF(OR(AND(MONTH([3]Feuil1!$K86)&lt;7,MONTH([3]Feuil1!$C86)&gt;=7),YEAR([3]Feuil1!$C86)&gt;[3]Feuil2!$A$2),DATE([3]Feuil2!$A$2,7,1),"") ))),"")</f>
        <v/>
      </c>
      <c r="I86" s="13" t="str">
        <f>IF(AND([3]Feuil1!$K86&lt;&gt;"",[3]Feuil1!$C86&lt;&gt;"",[3]Feuil1!$K86&lt;=[3]Feuil1!$C86,YEAR([3]Feuil1!$K86)&lt;=[3]Feuil2!$A$2,YEAR([3]Feuil1!$C86)&gt;=[3]Feuil2!$A$2),IF(YEAR([3]Feuil1!$K86)&lt;[3]Feuil2!$A$2,DATE([3]Feuil2!$A$2,8,1),IF(YEAR([3]Feuil1!$K86)&gt;[3]Feuil2!$A$2,"",IF(MONTH([3]Feuil1!$K86)=8,[3]Feuil1!$K86,IF(OR(AND(MONTH([3]Feuil1!$K86)&lt;8,MONTH([3]Feuil1!$C86)&gt;=8),YEAR([3]Feuil1!$C86)&gt;[3]Feuil2!$A$2),DATE([3]Feuil2!$A$2,8,1),"") ))),"")</f>
        <v/>
      </c>
      <c r="J86" s="13" t="str">
        <f>IF(AND([3]Feuil1!$K86&lt;&gt;"",[3]Feuil1!$C86&lt;&gt;"",[3]Feuil1!$K86&lt;=[3]Feuil1!$C86,YEAR([3]Feuil1!$K86)&lt;=[3]Feuil2!$A$2,YEAR([3]Feuil1!$C86)&gt;=[3]Feuil2!$A$2),IF(YEAR([3]Feuil1!$K86)&lt;[3]Feuil2!$A$2,DATE([3]Feuil2!$A$2,9,1),IF(YEAR([3]Feuil1!$K86)&gt;[3]Feuil2!$A$2,"",IF(MONTH([3]Feuil1!$K86)=9,[3]Feuil1!$K86,IF(OR(AND(MONTH([3]Feuil1!$K86)&lt;9,MONTH([3]Feuil1!$C86)&gt;=9),YEAR([3]Feuil1!$C86)&gt;[3]Feuil2!$A$2),DATE([3]Feuil2!$A$2,9,1),"") ))),"")</f>
        <v/>
      </c>
      <c r="K86" s="13" t="str">
        <f>IF(AND([3]Feuil1!$K86&lt;&gt;"",[3]Feuil1!$C86&lt;&gt;"",[3]Feuil1!$K86&lt;=[3]Feuil1!$C86,YEAR([3]Feuil1!$K86)&lt;=[3]Feuil2!$A$2,YEAR([3]Feuil1!$C86)&gt;=[3]Feuil2!$A$2),IF(YEAR([3]Feuil1!$K86)&lt;[3]Feuil2!$A$2,DATE([3]Feuil2!$A$2,10,1),IF(YEAR([3]Feuil1!$K86)&gt;[3]Feuil2!$A$2,"",IF(MONTH([3]Feuil1!$K86)=10,[3]Feuil1!$K86,IF(OR(AND(MONTH([3]Feuil1!$K86)&lt;10,MONTH([3]Feuil1!$C86)&gt;=10),YEAR([3]Feuil1!$C86)&gt;[3]Feuil2!$A$2),DATE([3]Feuil2!$A$2,10,1),"") ))),"")</f>
        <v/>
      </c>
      <c r="L86" s="13" t="str">
        <f>IF(AND([3]Feuil1!$K86&lt;&gt;"",[3]Feuil1!$C86&lt;&gt;"",[3]Feuil1!$K86&lt;=[3]Feuil1!$C86,YEAR([3]Feuil1!$K86)&lt;=[3]Feuil2!$A$2,YEAR([3]Feuil1!$C86)&gt;=[3]Feuil2!$A$2),IF(YEAR([3]Feuil1!$K86)&lt;[3]Feuil2!$A$2,DATE([3]Feuil2!$A$2,11,1),IF(YEAR([3]Feuil1!$K86)&gt;[3]Feuil2!$A$2,"",IF(MONTH([3]Feuil1!$K86)=11,[3]Feuil1!$K86,IF(OR(AND(MONTH([3]Feuil1!$K86)&lt;11,MONTH([3]Feuil1!$C86)&gt;=11),YEAR([3]Feuil1!$C86)&gt;[3]Feuil2!$A$2),DATE([3]Feuil2!$A$2,11,1),"") ))),"")</f>
        <v/>
      </c>
      <c r="M86" s="14" t="str">
        <f>IF(AND([3]Feuil1!$K86&lt;&gt;"",[3]Feuil1!$C86&lt;&gt;"",[3]Feuil1!$K86&lt;=[3]Feuil1!$C86,YEAR([3]Feuil1!$K86)&lt;=[3]Feuil2!$A$2,YEAR([3]Feuil1!$C86)&gt;=[3]Feuil2!$A$2),IF(YEAR([3]Feuil1!$K86)&lt;[3]Feuil2!$A$2,DATE([3]Feuil2!$A$2,12,1),IF(YEAR([3]Feuil1!$K86)&gt;[3]Feuil2!$A$2,"",IF(MONTH([3]Feuil1!$K86)=12,[3]Feuil1!$K86,IF(OR(AND(MONTH([3]Feuil1!$K86)&lt;12,MONTH([3]Feuil1!$C86)&gt;=12),YEAR([3]Feuil1!$C86)&gt;[3]Feuil2!$A$2),DATE([3]Feuil2!$A$2,12,1),"") ))),"")</f>
        <v/>
      </c>
      <c r="N86" s="12" t="str">
        <f>IF(AND([3]Feuil1!$K86&lt;&gt;"",[3]Feuil1!$C86&lt;&gt;"",[3]Feuil1!$K86&lt;=[3]Feuil1!$C86,YEAR([3]Feuil1!$K86)&lt;=[3]Feuil2!$A$2,YEAR([3]Feuil1!$C86)&gt;=[3]Feuil2!$A$2),IF(YEAR([3]Feuil1!$C86)&gt;[3]Feuil2!$A$2,DATE([3]Feuil2!$A$2,1,31),IF(YEAR([3]Feuil1!$C86)&lt;[3]Feuil2!$A$2,"",IF(MONTH([3]Feuil1!$C86)=1,[3]Feuil1!$C86,IF(AND(MONTH([3]Feuil1!$C86)&gt;1,MONTH([3]Feuil1!$K86)&lt;=1),DATE([3]Feuil2!$A$2,1,31),"") ))),"")</f>
        <v/>
      </c>
      <c r="O86" s="13" t="str">
        <f>IF(AND([3]Feuil1!$K86&lt;&gt;"",[3]Feuil1!$C86&lt;&gt;"",[3]Feuil1!$K86&lt;=[3]Feuil1!$C86,YEAR([3]Feuil1!$K86)&lt;=[3]Feuil2!$A$2,YEAR([3]Feuil1!$C86)&gt;=[3]Feuil2!$A$2),IF(YEAR([3]Feuil1!$C86)&gt;[3]Feuil2!$A$2,IF((MOD([3]Feuil2!$A$2,4)&lt;&gt;0),DATE([3]Feuil2!$A$2,2,28),DATE([3]Feuil2!$A$2,2,29)),IF(YEAR([3]Feuil1!$C86)&lt;[3]Feuil2!$A$2,"",IF(MONTH([3]Feuil1!$C86)=2,[3]Feuil1!$C86,IF(AND(MONTH([3]Feuil1!$C86)&gt;2,MONTH([3]Feuil1!$K86)&lt;=2),IF((MOD([3]Feuil2!$A$2,4)&lt;&gt;0),DATE([3]Feuil2!$A$2,2,28),DATE([3]Feuil2!$A$2,2,29)),"") ))),"")</f>
        <v/>
      </c>
      <c r="P86" s="13" t="str">
        <f>IF(AND([3]Feuil1!$K86&lt;&gt;"",[3]Feuil1!$C86&lt;&gt;"",[3]Feuil1!$K86&lt;=[3]Feuil1!$C86,YEAR([3]Feuil1!$K86)&lt;=[3]Feuil2!$A$2,YEAR([3]Feuil1!$C86)&gt;=[3]Feuil2!$A$2),IF(YEAR([3]Feuil1!$C86)&gt;[3]Feuil2!$A$2,DATE([3]Feuil2!$A$2,3,31),IF(YEAR([3]Feuil1!$C86)&lt;[3]Feuil2!$A$2,"",IF(MONTH([3]Feuil1!$C86)=3,[3]Feuil1!$C86,IF(AND(MONTH([3]Feuil1!$C86)&gt;3,MONTH([3]Feuil1!$K86)&lt;=3),DATE([3]Feuil2!$A$2,3,31),"") ))),"")</f>
        <v/>
      </c>
      <c r="Q86" s="13" t="str">
        <f>IF(AND([3]Feuil1!$K86&lt;&gt;"",[3]Feuil1!$C86&lt;&gt;"",[3]Feuil1!$K86&lt;=[3]Feuil1!$C86,YEAR([3]Feuil1!$K86)&lt;=[3]Feuil2!$A$2,YEAR([3]Feuil1!$C86)&gt;=[3]Feuil2!$A$2),IF(YEAR([3]Feuil1!$C86)&gt;[3]Feuil2!$A$2,DATE([3]Feuil2!$A$2,4,30),IF(YEAR([3]Feuil1!$C86)&lt;[3]Feuil2!$A$2,"",IF(MONTH([3]Feuil1!$C86)=4,[3]Feuil1!$C86,IF(AND(MONTH([3]Feuil1!$C86)&gt;4,MONTH([3]Feuil1!$K86)&lt;=4),DATE([3]Feuil2!$A$2,4,30),"") ))),"")</f>
        <v/>
      </c>
      <c r="R86" s="13" t="str">
        <f>IF(AND([3]Feuil1!$K86&lt;&gt;"",[3]Feuil1!$C86&lt;&gt;"",[3]Feuil1!$K86&lt;=[3]Feuil1!$C86,YEAR([3]Feuil1!$K86)&lt;=[3]Feuil2!$A$2,YEAR([3]Feuil1!$C86)&gt;=[3]Feuil2!$A$2),IF(YEAR([3]Feuil1!$C86)&gt;[3]Feuil2!$A$2,DATE([3]Feuil2!$A$2,5,31),IF(YEAR([3]Feuil1!$C86)&lt;[3]Feuil2!$A$2,"",IF(MONTH([3]Feuil1!$C86)=5,[3]Feuil1!$C86,IF(AND(MONTH([3]Feuil1!$C86)&gt;5,MONTH([3]Feuil1!$K86)&lt;=5),DATE([3]Feuil2!$A$2,5,31),"") ))),"")</f>
        <v/>
      </c>
      <c r="S86" s="13" t="str">
        <f>IF(AND([3]Feuil1!$K86&lt;&gt;"",[3]Feuil1!$C86&lt;&gt;"",[3]Feuil1!$K86&lt;=[3]Feuil1!$C86,YEAR([3]Feuil1!$K86)&lt;=[3]Feuil2!$A$2,YEAR([3]Feuil1!$C86)&gt;=[3]Feuil2!$A$2),IF(YEAR([3]Feuil1!$C86)&gt;[3]Feuil2!$A$2,DATE([3]Feuil2!$A$2,6,30),IF(YEAR([3]Feuil1!$C86)&lt;[3]Feuil2!$A$2,"",IF(MONTH([3]Feuil1!$C86)=6,[3]Feuil1!$C86,IF(AND(MONTH([3]Feuil1!$C86)&gt;6,MONTH([3]Feuil1!$K86)&lt;=6),DATE([3]Feuil2!$A$2,6,30),"") ))),"")</f>
        <v/>
      </c>
      <c r="T86" s="13" t="str">
        <f>IF(AND([3]Feuil1!$K86&lt;&gt;"",[3]Feuil1!$C86&lt;&gt;"",[3]Feuil1!$K86&lt;=[3]Feuil1!$C86,YEAR([3]Feuil1!$K86)&lt;=[3]Feuil2!$A$2,YEAR([3]Feuil1!$C86)&gt;=[3]Feuil2!$A$2),IF(YEAR([3]Feuil1!$C86)&gt;[3]Feuil2!$A$2,DATE([3]Feuil2!$A$2,7,31),IF(YEAR([3]Feuil1!$C86)&lt;[3]Feuil2!$A$2,"",IF(MONTH([3]Feuil1!$C86)=7,[3]Feuil1!$C86,IF(AND(MONTH([3]Feuil1!$C86)&gt;7,MONTH([3]Feuil1!$K86)&lt;=7),DATE([3]Feuil2!$A$2,7,31),"") ))),"")</f>
        <v/>
      </c>
      <c r="U86" s="13" t="str">
        <f>IF(AND([3]Feuil1!$K86&lt;&gt;"",[3]Feuil1!$C86&lt;&gt;"",[3]Feuil1!$K86&lt;=[3]Feuil1!$C86,YEAR([3]Feuil1!$K86)&lt;=[3]Feuil2!$A$2,YEAR([3]Feuil1!$C86)&gt;=[3]Feuil2!$A$2),IF(YEAR([3]Feuil1!$C86)&gt;[3]Feuil2!$A$2,DATE([3]Feuil2!$A$2,8,31),IF(YEAR([3]Feuil1!$C86)&lt;[3]Feuil2!$A$2,"",IF(MONTH([3]Feuil1!$C86)=8,[3]Feuil1!$C86,IF(AND(MONTH([3]Feuil1!$C86)&gt;8,MONTH([3]Feuil1!$K86)&lt;=8),DATE([3]Feuil2!$A$2,8,31),"") ))),"")</f>
        <v/>
      </c>
      <c r="V86" s="13" t="str">
        <f>IF(AND([3]Feuil1!$K86&lt;&gt;"",[3]Feuil1!$C86&lt;&gt;"",[3]Feuil1!$K86&lt;=[3]Feuil1!$C86,YEAR([3]Feuil1!$K86)&lt;=[3]Feuil2!$A$2,YEAR([3]Feuil1!$C86)&gt;=[3]Feuil2!$A$2),IF(YEAR([3]Feuil1!$C86)&gt;[3]Feuil2!$A$2,DATE([3]Feuil2!$A$2,9,30),IF(YEAR([3]Feuil1!$C86)&lt;[3]Feuil2!$A$2,"",IF(MONTH([3]Feuil1!$C86)=9,[3]Feuil1!$C86,IF(AND(MONTH([3]Feuil1!$C86)&gt;9,MONTH([3]Feuil1!$K86)&lt;=9),DATE([3]Feuil2!$A$2,9,30),"") ))),"")</f>
        <v/>
      </c>
      <c r="W86" s="13" t="str">
        <f>IF(AND([3]Feuil1!$K86&lt;&gt;"",[3]Feuil1!$C86&lt;&gt;"",[3]Feuil1!$K86&lt;=[3]Feuil1!$C86,YEAR([3]Feuil1!$K86)&lt;=[3]Feuil2!$A$2,YEAR([3]Feuil1!$C86)&gt;=[3]Feuil2!$A$2),IF(YEAR([3]Feuil1!$C86)&gt;[3]Feuil2!$A$2,DATE([3]Feuil2!$A$2,10,31),IF(YEAR([3]Feuil1!$C86)&lt;[3]Feuil2!$A$2,"",IF(MONTH([3]Feuil1!$C86)=10,[3]Feuil1!$C86,IF(AND(MONTH([3]Feuil1!$C86)&gt;10,MONTH([3]Feuil1!$K86)&lt;=10),DATE([3]Feuil2!$A$2,10,31),"") ))),"")</f>
        <v/>
      </c>
      <c r="X86" s="13" t="str">
        <f>IF(AND([3]Feuil1!$K86&lt;&gt;"",[3]Feuil1!$C86&lt;&gt;"",[3]Feuil1!$K86&lt;=[3]Feuil1!$C86,YEAR([3]Feuil1!$K86)&lt;=[3]Feuil2!$A$2,YEAR([3]Feuil1!$C86)&gt;=[3]Feuil2!$A$2),IF(YEAR([3]Feuil1!$C86)&gt;[3]Feuil2!$A$2,DATE([3]Feuil2!$A$2,11,30),IF(YEAR([3]Feuil1!$C86)&lt;[3]Feuil2!$A$2,"",IF(MONTH([3]Feuil1!$C86)=11,[3]Feuil1!$C86,IF(AND(MONTH([3]Feuil1!$C86)&gt;11,MONTH([3]Feuil1!$K86)&lt;=11),DATE([3]Feuil2!$A$2,11,30),"") ))),"")</f>
        <v/>
      </c>
      <c r="Y86" s="14" t="str">
        <f>IF(AND([3]Feuil1!$K86&lt;&gt;"",[3]Feuil1!$C86&lt;&gt;"",[3]Feuil1!$K86&lt;=[3]Feuil1!$C86,YEAR([3]Feuil1!$K86)&lt;=[3]Feuil2!$A$2,YEAR([3]Feuil1!$C86)&gt;=[3]Feuil2!$A$2),IF(YEAR([3]Feuil1!$C86)&gt;[3]Feuil2!$A$2,DATE([3]Feuil2!$A$2,12,31),IF(YEAR([3]Feuil1!$C86)&lt;[3]Feuil2!$A$2,"",IF(MONTH([3]Feuil1!$C86)=12,[3]Feuil1!$C86,IF(AND(MONTH([3]Feuil1!$C86)&gt;12,MONTH([3]Feuil1!$K86)&lt;=12),DATE([3]Feuil2!$A$2,12,31),"") ))),"")</f>
        <v/>
      </c>
    </row>
    <row r="87" spans="1:25" ht="15" x14ac:dyDescent="0.2">
      <c r="A87" s="11">
        <f>[3]Feuil1!E87</f>
        <v>0</v>
      </c>
      <c r="B87" s="12" t="str">
        <f>IF(AND([3]Feuil1!$K87&lt;&gt;"",[3]Feuil1!$C87&lt;&gt;"",[3]Feuil1!$K87&lt;=[3]Feuil1!$C87,YEAR([3]Feuil1!$K87)&lt;=[3]Feuil2!$A$2,YEAR([3]Feuil1!$C87)&gt;=[3]Feuil2!$A$2),IF(YEAR([3]Feuil1!$K87)&lt;[3]Feuil2!$A$2,DATE([3]Feuil2!$A$2,1,1),IF(YEAR([3]Feuil1!$K87)&gt;[3]Feuil2!$A$2,"",IF(MONTH([3]Feuil1!$K87)=1,[3]Feuil1!$K87,IF(OR(AND(
      MONTH([3]Feuil1!$K87)&lt;1,
      MONTH([3]Feuil1!$C87)&gt;=1
     ),YEAR([3]Feuil1!$C87)&gt;[3]Feuil2!$A$2),DATE([3]Feuil2!$A$2,1,1),"") ))),"")</f>
        <v/>
      </c>
      <c r="C87" s="13" t="str">
        <f>IF(AND([3]Feuil1!$K87&lt;&gt;"",[3]Feuil1!$C87&lt;&gt;"",[3]Feuil1!$K87&lt;=[3]Feuil1!$C87,YEAR([3]Feuil1!$K87)&lt;=[3]Feuil2!$A$2,YEAR([3]Feuil1!$C87)&gt;=[3]Feuil2!$A$2),IF(YEAR([3]Feuil1!$K87)&lt;[3]Feuil2!$A$2,DATE([3]Feuil2!$A$2,2,1),IF(YEAR([3]Feuil1!$K87)&gt;[3]Feuil2!$A$2,"",IF(MONTH([3]Feuil1!$K87)=2,[3]Feuil1!$K87,IF(OR(AND(MONTH([3]Feuil1!$K87)&lt;2,MONTH([3]Feuil1!$C87)&gt;=2),YEAR([3]Feuil1!$C87)&gt;[3]Feuil2!$A$2),DATE([3]Feuil2!$A$2,2,1),"") ))),"")</f>
        <v/>
      </c>
      <c r="D87" s="13" t="str">
        <f>IF(AND([3]Feuil1!$K87&lt;&gt;"",[3]Feuil1!$C87&lt;&gt;"",[3]Feuil1!$K87&lt;=[3]Feuil1!$C87,YEAR([3]Feuil1!$K87)&lt;=[3]Feuil2!$A$2,YEAR([3]Feuil1!$C87)&gt;=[3]Feuil2!$A$2),IF(YEAR([3]Feuil1!$K87)&lt;[3]Feuil2!$A$2,DATE([3]Feuil2!$A$2,3,1),IF(YEAR([3]Feuil1!$K87)&gt;[3]Feuil2!$A$2,"",IF(MONTH([3]Feuil1!$K87)=3,[3]Feuil1!$K87,IF(OR(AND(MONTH([3]Feuil1!$K87)&lt;3,MONTH([3]Feuil1!$C87)&gt;=3),YEAR([3]Feuil1!$C87)&gt;[3]Feuil2!$A$2),DATE([3]Feuil2!$A$2,3,1),"") ))),"")</f>
        <v/>
      </c>
      <c r="E87" s="13" t="str">
        <f>IF(AND([3]Feuil1!$K87&lt;&gt;"",[3]Feuil1!$C87&lt;&gt;"",[3]Feuil1!$K87&lt;=[3]Feuil1!$C87,YEAR([3]Feuil1!$K87)&lt;=[3]Feuil2!$A$2,YEAR([3]Feuil1!$C87)&gt;=[3]Feuil2!$A$2),IF(YEAR([3]Feuil1!$K87)&lt;[3]Feuil2!$A$2,DATE([3]Feuil2!$A$2,4,1),IF(YEAR([3]Feuil1!$K87)&gt;[3]Feuil2!$A$2,"",IF(MONTH([3]Feuil1!$K87)=4,[3]Feuil1!$K87,IF(OR(AND(MONTH([3]Feuil1!$K87)&lt;4,MONTH([3]Feuil1!$C87)&gt;=4),YEAR([3]Feuil1!$C87)&gt;[3]Feuil2!$A$2),DATE([3]Feuil2!$A$2,4,1),"") ))),"")</f>
        <v/>
      </c>
      <c r="F87" s="13" t="str">
        <f>IF(AND([3]Feuil1!$K87&lt;&gt;"",[3]Feuil1!$C87&lt;&gt;"",[3]Feuil1!$K87&lt;=[3]Feuil1!$C87,YEAR([3]Feuil1!$K87)&lt;=[3]Feuil2!$A$2,YEAR([3]Feuil1!$C87)&gt;=[3]Feuil2!$A$2),IF(YEAR([3]Feuil1!$K87)&lt;[3]Feuil2!$A$2,DATE([3]Feuil2!$A$2,5,1),IF(YEAR([3]Feuil1!$K87)&gt;[3]Feuil2!$A$2,"",IF(MONTH([3]Feuil1!$K87)=5,[3]Feuil1!$K87,IF(OR(AND(MONTH([3]Feuil1!$K87)&lt;5,MONTH([3]Feuil1!$C87)&gt;=5),YEAR([3]Feuil1!$C87)&gt;[3]Feuil2!$A$2),DATE([3]Feuil2!$A$2,5,1),"") ))),"")</f>
        <v/>
      </c>
      <c r="G87" s="13" t="str">
        <f>IF(AND([3]Feuil1!$K87&lt;&gt;"",[3]Feuil1!$C87&lt;&gt;"",[3]Feuil1!$K87&lt;=[3]Feuil1!$C87,YEAR([3]Feuil1!$K87)&lt;=[3]Feuil2!$A$2,YEAR([3]Feuil1!$C87)&gt;=[3]Feuil2!$A$2),IF(YEAR([3]Feuil1!$K87)&lt;[3]Feuil2!$A$2,DATE([3]Feuil2!$A$2,6,1),IF(YEAR([3]Feuil1!$K87)&gt;[3]Feuil2!$A$2,"",IF(MONTH([3]Feuil1!$K87)=6,[3]Feuil1!$K87,IF(OR(AND(MONTH([3]Feuil1!$K87)&lt;6,MONTH([3]Feuil1!$C87)&gt;=6),YEAR([3]Feuil1!$C87)&gt;[3]Feuil2!$A$2),DATE([3]Feuil2!$A$2,6,1),"") ))),"")</f>
        <v/>
      </c>
      <c r="H87" s="13" t="str">
        <f>IF(AND([3]Feuil1!$K87&lt;&gt;"",[3]Feuil1!$C87&lt;&gt;"",[3]Feuil1!$K87&lt;=[3]Feuil1!$C87,YEAR([3]Feuil1!$K87)&lt;=[3]Feuil2!$A$2,YEAR([3]Feuil1!$C87)&gt;=[3]Feuil2!$A$2),IF(YEAR([3]Feuil1!$K87)&lt;[3]Feuil2!$A$2,DATE([3]Feuil2!$A$2,7,1),IF(YEAR([3]Feuil1!$K87)&gt;[3]Feuil2!$A$2,"",IF(MONTH([3]Feuil1!$K87)=7,[3]Feuil1!$K87,IF(OR(AND(MONTH([3]Feuil1!$K87)&lt;7,MONTH([3]Feuil1!$C87)&gt;=7),YEAR([3]Feuil1!$C87)&gt;[3]Feuil2!$A$2),DATE([3]Feuil2!$A$2,7,1),"") ))),"")</f>
        <v/>
      </c>
      <c r="I87" s="13" t="str">
        <f>IF(AND([3]Feuil1!$K87&lt;&gt;"",[3]Feuil1!$C87&lt;&gt;"",[3]Feuil1!$K87&lt;=[3]Feuil1!$C87,YEAR([3]Feuil1!$K87)&lt;=[3]Feuil2!$A$2,YEAR([3]Feuil1!$C87)&gt;=[3]Feuil2!$A$2),IF(YEAR([3]Feuil1!$K87)&lt;[3]Feuil2!$A$2,DATE([3]Feuil2!$A$2,8,1),IF(YEAR([3]Feuil1!$K87)&gt;[3]Feuil2!$A$2,"",IF(MONTH([3]Feuil1!$K87)=8,[3]Feuil1!$K87,IF(OR(AND(MONTH([3]Feuil1!$K87)&lt;8,MONTH([3]Feuil1!$C87)&gt;=8),YEAR([3]Feuil1!$C87)&gt;[3]Feuil2!$A$2),DATE([3]Feuil2!$A$2,8,1),"") ))),"")</f>
        <v/>
      </c>
      <c r="J87" s="13" t="str">
        <f>IF(AND([3]Feuil1!$K87&lt;&gt;"",[3]Feuil1!$C87&lt;&gt;"",[3]Feuil1!$K87&lt;=[3]Feuil1!$C87,YEAR([3]Feuil1!$K87)&lt;=[3]Feuil2!$A$2,YEAR([3]Feuil1!$C87)&gt;=[3]Feuil2!$A$2),IF(YEAR([3]Feuil1!$K87)&lt;[3]Feuil2!$A$2,DATE([3]Feuil2!$A$2,9,1),IF(YEAR([3]Feuil1!$K87)&gt;[3]Feuil2!$A$2,"",IF(MONTH([3]Feuil1!$K87)=9,[3]Feuil1!$K87,IF(OR(AND(MONTH([3]Feuil1!$K87)&lt;9,MONTH([3]Feuil1!$C87)&gt;=9),YEAR([3]Feuil1!$C87)&gt;[3]Feuil2!$A$2),DATE([3]Feuil2!$A$2,9,1),"") ))),"")</f>
        <v/>
      </c>
      <c r="K87" s="13" t="str">
        <f>IF(AND([3]Feuil1!$K87&lt;&gt;"",[3]Feuil1!$C87&lt;&gt;"",[3]Feuil1!$K87&lt;=[3]Feuil1!$C87,YEAR([3]Feuil1!$K87)&lt;=[3]Feuil2!$A$2,YEAR([3]Feuil1!$C87)&gt;=[3]Feuil2!$A$2),IF(YEAR([3]Feuil1!$K87)&lt;[3]Feuil2!$A$2,DATE([3]Feuil2!$A$2,10,1),IF(YEAR([3]Feuil1!$K87)&gt;[3]Feuil2!$A$2,"",IF(MONTH([3]Feuil1!$K87)=10,[3]Feuil1!$K87,IF(OR(AND(MONTH([3]Feuil1!$K87)&lt;10,MONTH([3]Feuil1!$C87)&gt;=10),YEAR([3]Feuil1!$C87)&gt;[3]Feuil2!$A$2),DATE([3]Feuil2!$A$2,10,1),"") ))),"")</f>
        <v/>
      </c>
      <c r="L87" s="13" t="str">
        <f>IF(AND([3]Feuil1!$K87&lt;&gt;"",[3]Feuil1!$C87&lt;&gt;"",[3]Feuil1!$K87&lt;=[3]Feuil1!$C87,YEAR([3]Feuil1!$K87)&lt;=[3]Feuil2!$A$2,YEAR([3]Feuil1!$C87)&gt;=[3]Feuil2!$A$2),IF(YEAR([3]Feuil1!$K87)&lt;[3]Feuil2!$A$2,DATE([3]Feuil2!$A$2,11,1),IF(YEAR([3]Feuil1!$K87)&gt;[3]Feuil2!$A$2,"",IF(MONTH([3]Feuil1!$K87)=11,[3]Feuil1!$K87,IF(OR(AND(MONTH([3]Feuil1!$K87)&lt;11,MONTH([3]Feuil1!$C87)&gt;=11),YEAR([3]Feuil1!$C87)&gt;[3]Feuil2!$A$2),DATE([3]Feuil2!$A$2,11,1),"") ))),"")</f>
        <v/>
      </c>
      <c r="M87" s="14" t="str">
        <f>IF(AND([3]Feuil1!$K87&lt;&gt;"",[3]Feuil1!$C87&lt;&gt;"",[3]Feuil1!$K87&lt;=[3]Feuil1!$C87,YEAR([3]Feuil1!$K87)&lt;=[3]Feuil2!$A$2,YEAR([3]Feuil1!$C87)&gt;=[3]Feuil2!$A$2),IF(YEAR([3]Feuil1!$K87)&lt;[3]Feuil2!$A$2,DATE([3]Feuil2!$A$2,12,1),IF(YEAR([3]Feuil1!$K87)&gt;[3]Feuil2!$A$2,"",IF(MONTH([3]Feuil1!$K87)=12,[3]Feuil1!$K87,IF(OR(AND(MONTH([3]Feuil1!$K87)&lt;12,MONTH([3]Feuil1!$C87)&gt;=12),YEAR([3]Feuil1!$C87)&gt;[3]Feuil2!$A$2),DATE([3]Feuil2!$A$2,12,1),"") ))),"")</f>
        <v/>
      </c>
      <c r="N87" s="12" t="str">
        <f>IF(AND([3]Feuil1!$K87&lt;&gt;"",[3]Feuil1!$C87&lt;&gt;"",[3]Feuil1!$K87&lt;=[3]Feuil1!$C87,YEAR([3]Feuil1!$K87)&lt;=[3]Feuil2!$A$2,YEAR([3]Feuil1!$C87)&gt;=[3]Feuil2!$A$2),IF(YEAR([3]Feuil1!$C87)&gt;[3]Feuil2!$A$2,DATE([3]Feuil2!$A$2,1,31),IF(YEAR([3]Feuil1!$C87)&lt;[3]Feuil2!$A$2,"",IF(MONTH([3]Feuil1!$C87)=1,[3]Feuil1!$C87,IF(AND(MONTH([3]Feuil1!$C87)&gt;1,MONTH([3]Feuil1!$K87)&lt;=1),DATE([3]Feuil2!$A$2,1,31),"") ))),"")</f>
        <v/>
      </c>
      <c r="O87" s="13" t="str">
        <f>IF(AND([3]Feuil1!$K87&lt;&gt;"",[3]Feuil1!$C87&lt;&gt;"",[3]Feuil1!$K87&lt;=[3]Feuil1!$C87,YEAR([3]Feuil1!$K87)&lt;=[3]Feuil2!$A$2,YEAR([3]Feuil1!$C87)&gt;=[3]Feuil2!$A$2),IF(YEAR([3]Feuil1!$C87)&gt;[3]Feuil2!$A$2,IF((MOD([3]Feuil2!$A$2,4)&lt;&gt;0),DATE([3]Feuil2!$A$2,2,28),DATE([3]Feuil2!$A$2,2,29)),IF(YEAR([3]Feuil1!$C87)&lt;[3]Feuil2!$A$2,"",IF(MONTH([3]Feuil1!$C87)=2,[3]Feuil1!$C87,IF(AND(MONTH([3]Feuil1!$C87)&gt;2,MONTH([3]Feuil1!$K87)&lt;=2),IF((MOD([3]Feuil2!$A$2,4)&lt;&gt;0),DATE([3]Feuil2!$A$2,2,28),DATE([3]Feuil2!$A$2,2,29)),"") ))),"")</f>
        <v/>
      </c>
      <c r="P87" s="13" t="str">
        <f>IF(AND([3]Feuil1!$K87&lt;&gt;"",[3]Feuil1!$C87&lt;&gt;"",[3]Feuil1!$K87&lt;=[3]Feuil1!$C87,YEAR([3]Feuil1!$K87)&lt;=[3]Feuil2!$A$2,YEAR([3]Feuil1!$C87)&gt;=[3]Feuil2!$A$2),IF(YEAR([3]Feuil1!$C87)&gt;[3]Feuil2!$A$2,DATE([3]Feuil2!$A$2,3,31),IF(YEAR([3]Feuil1!$C87)&lt;[3]Feuil2!$A$2,"",IF(MONTH([3]Feuil1!$C87)=3,[3]Feuil1!$C87,IF(AND(MONTH([3]Feuil1!$C87)&gt;3,MONTH([3]Feuil1!$K87)&lt;=3),DATE([3]Feuil2!$A$2,3,31),"") ))),"")</f>
        <v/>
      </c>
      <c r="Q87" s="13" t="str">
        <f>IF(AND([3]Feuil1!$K87&lt;&gt;"",[3]Feuil1!$C87&lt;&gt;"",[3]Feuil1!$K87&lt;=[3]Feuil1!$C87,YEAR([3]Feuil1!$K87)&lt;=[3]Feuil2!$A$2,YEAR([3]Feuil1!$C87)&gt;=[3]Feuil2!$A$2),IF(YEAR([3]Feuil1!$C87)&gt;[3]Feuil2!$A$2,DATE([3]Feuil2!$A$2,4,30),IF(YEAR([3]Feuil1!$C87)&lt;[3]Feuil2!$A$2,"",IF(MONTH([3]Feuil1!$C87)=4,[3]Feuil1!$C87,IF(AND(MONTH([3]Feuil1!$C87)&gt;4,MONTH([3]Feuil1!$K87)&lt;=4),DATE([3]Feuil2!$A$2,4,30),"") ))),"")</f>
        <v/>
      </c>
      <c r="R87" s="13" t="str">
        <f>IF(AND([3]Feuil1!$K87&lt;&gt;"",[3]Feuil1!$C87&lt;&gt;"",[3]Feuil1!$K87&lt;=[3]Feuil1!$C87,YEAR([3]Feuil1!$K87)&lt;=[3]Feuil2!$A$2,YEAR([3]Feuil1!$C87)&gt;=[3]Feuil2!$A$2),IF(YEAR([3]Feuil1!$C87)&gt;[3]Feuil2!$A$2,DATE([3]Feuil2!$A$2,5,31),IF(YEAR([3]Feuil1!$C87)&lt;[3]Feuil2!$A$2,"",IF(MONTH([3]Feuil1!$C87)=5,[3]Feuil1!$C87,IF(AND(MONTH([3]Feuil1!$C87)&gt;5,MONTH([3]Feuil1!$K87)&lt;=5),DATE([3]Feuil2!$A$2,5,31),"") ))),"")</f>
        <v/>
      </c>
      <c r="S87" s="13" t="str">
        <f>IF(AND([3]Feuil1!$K87&lt;&gt;"",[3]Feuil1!$C87&lt;&gt;"",[3]Feuil1!$K87&lt;=[3]Feuil1!$C87,YEAR([3]Feuil1!$K87)&lt;=[3]Feuil2!$A$2,YEAR([3]Feuil1!$C87)&gt;=[3]Feuil2!$A$2),IF(YEAR([3]Feuil1!$C87)&gt;[3]Feuil2!$A$2,DATE([3]Feuil2!$A$2,6,30),IF(YEAR([3]Feuil1!$C87)&lt;[3]Feuil2!$A$2,"",IF(MONTH([3]Feuil1!$C87)=6,[3]Feuil1!$C87,IF(AND(MONTH([3]Feuil1!$C87)&gt;6,MONTH([3]Feuil1!$K87)&lt;=6),DATE([3]Feuil2!$A$2,6,30),"") ))),"")</f>
        <v/>
      </c>
      <c r="T87" s="13" t="str">
        <f>IF(AND([3]Feuil1!$K87&lt;&gt;"",[3]Feuil1!$C87&lt;&gt;"",[3]Feuil1!$K87&lt;=[3]Feuil1!$C87,YEAR([3]Feuil1!$K87)&lt;=[3]Feuil2!$A$2,YEAR([3]Feuil1!$C87)&gt;=[3]Feuil2!$A$2),IF(YEAR([3]Feuil1!$C87)&gt;[3]Feuil2!$A$2,DATE([3]Feuil2!$A$2,7,31),IF(YEAR([3]Feuil1!$C87)&lt;[3]Feuil2!$A$2,"",IF(MONTH([3]Feuil1!$C87)=7,[3]Feuil1!$C87,IF(AND(MONTH([3]Feuil1!$C87)&gt;7,MONTH([3]Feuil1!$K87)&lt;=7),DATE([3]Feuil2!$A$2,7,31),"") ))),"")</f>
        <v/>
      </c>
      <c r="U87" s="13" t="str">
        <f>IF(AND([3]Feuil1!$K87&lt;&gt;"",[3]Feuil1!$C87&lt;&gt;"",[3]Feuil1!$K87&lt;=[3]Feuil1!$C87,YEAR([3]Feuil1!$K87)&lt;=[3]Feuil2!$A$2,YEAR([3]Feuil1!$C87)&gt;=[3]Feuil2!$A$2),IF(YEAR([3]Feuil1!$C87)&gt;[3]Feuil2!$A$2,DATE([3]Feuil2!$A$2,8,31),IF(YEAR([3]Feuil1!$C87)&lt;[3]Feuil2!$A$2,"",IF(MONTH([3]Feuil1!$C87)=8,[3]Feuil1!$C87,IF(AND(MONTH([3]Feuil1!$C87)&gt;8,MONTH([3]Feuil1!$K87)&lt;=8),DATE([3]Feuil2!$A$2,8,31),"") ))),"")</f>
        <v/>
      </c>
      <c r="V87" s="13" t="str">
        <f>IF(AND([3]Feuil1!$K87&lt;&gt;"",[3]Feuil1!$C87&lt;&gt;"",[3]Feuil1!$K87&lt;=[3]Feuil1!$C87,YEAR([3]Feuil1!$K87)&lt;=[3]Feuil2!$A$2,YEAR([3]Feuil1!$C87)&gt;=[3]Feuil2!$A$2),IF(YEAR([3]Feuil1!$C87)&gt;[3]Feuil2!$A$2,DATE([3]Feuil2!$A$2,9,30),IF(YEAR([3]Feuil1!$C87)&lt;[3]Feuil2!$A$2,"",IF(MONTH([3]Feuil1!$C87)=9,[3]Feuil1!$C87,IF(AND(MONTH([3]Feuil1!$C87)&gt;9,MONTH([3]Feuil1!$K87)&lt;=9),DATE([3]Feuil2!$A$2,9,30),"") ))),"")</f>
        <v/>
      </c>
      <c r="W87" s="13" t="str">
        <f>IF(AND([3]Feuil1!$K87&lt;&gt;"",[3]Feuil1!$C87&lt;&gt;"",[3]Feuil1!$K87&lt;=[3]Feuil1!$C87,YEAR([3]Feuil1!$K87)&lt;=[3]Feuil2!$A$2,YEAR([3]Feuil1!$C87)&gt;=[3]Feuil2!$A$2),IF(YEAR([3]Feuil1!$C87)&gt;[3]Feuil2!$A$2,DATE([3]Feuil2!$A$2,10,31),IF(YEAR([3]Feuil1!$C87)&lt;[3]Feuil2!$A$2,"",IF(MONTH([3]Feuil1!$C87)=10,[3]Feuil1!$C87,IF(AND(MONTH([3]Feuil1!$C87)&gt;10,MONTH([3]Feuil1!$K87)&lt;=10),DATE([3]Feuil2!$A$2,10,31),"") ))),"")</f>
        <v/>
      </c>
      <c r="X87" s="13" t="str">
        <f>IF(AND([3]Feuil1!$K87&lt;&gt;"",[3]Feuil1!$C87&lt;&gt;"",[3]Feuil1!$K87&lt;=[3]Feuil1!$C87,YEAR([3]Feuil1!$K87)&lt;=[3]Feuil2!$A$2,YEAR([3]Feuil1!$C87)&gt;=[3]Feuil2!$A$2),IF(YEAR([3]Feuil1!$C87)&gt;[3]Feuil2!$A$2,DATE([3]Feuil2!$A$2,11,30),IF(YEAR([3]Feuil1!$C87)&lt;[3]Feuil2!$A$2,"",IF(MONTH([3]Feuil1!$C87)=11,[3]Feuil1!$C87,IF(AND(MONTH([3]Feuil1!$C87)&gt;11,MONTH([3]Feuil1!$K87)&lt;=11),DATE([3]Feuil2!$A$2,11,30),"") ))),"")</f>
        <v/>
      </c>
      <c r="Y87" s="14" t="str">
        <f>IF(AND([3]Feuil1!$K87&lt;&gt;"",[3]Feuil1!$C87&lt;&gt;"",[3]Feuil1!$K87&lt;=[3]Feuil1!$C87,YEAR([3]Feuil1!$K87)&lt;=[3]Feuil2!$A$2,YEAR([3]Feuil1!$C87)&gt;=[3]Feuil2!$A$2),IF(YEAR([3]Feuil1!$C87)&gt;[3]Feuil2!$A$2,DATE([3]Feuil2!$A$2,12,31),IF(YEAR([3]Feuil1!$C87)&lt;[3]Feuil2!$A$2,"",IF(MONTH([3]Feuil1!$C87)=12,[3]Feuil1!$C87,IF(AND(MONTH([3]Feuil1!$C87)&gt;12,MONTH([3]Feuil1!$K87)&lt;=12),DATE([3]Feuil2!$A$2,12,31),"") ))),"")</f>
        <v/>
      </c>
    </row>
    <row r="88" spans="1:25" ht="15" x14ac:dyDescent="0.2">
      <c r="A88" s="11">
        <f>[3]Feuil1!E88</f>
        <v>0</v>
      </c>
      <c r="B88" s="12" t="str">
        <f>IF(AND([3]Feuil1!$K88&lt;&gt;"",[3]Feuil1!$C88&lt;&gt;"",[3]Feuil1!$K88&lt;=[3]Feuil1!$C88,YEAR([3]Feuil1!$K88)&lt;=[3]Feuil2!$A$2,YEAR([3]Feuil1!$C88)&gt;=[3]Feuil2!$A$2),IF(YEAR([3]Feuil1!$K88)&lt;[3]Feuil2!$A$2,DATE([3]Feuil2!$A$2,1,1),IF(YEAR([3]Feuil1!$K88)&gt;[3]Feuil2!$A$2,"",IF(MONTH([3]Feuil1!$K88)=1,[3]Feuil1!$K88,IF(OR(AND(
      MONTH([3]Feuil1!$K88)&lt;1,
      MONTH([3]Feuil1!$C88)&gt;=1
     ),YEAR([3]Feuil1!$C88)&gt;[3]Feuil2!$A$2),DATE([3]Feuil2!$A$2,1,1),"") ))),"")</f>
        <v/>
      </c>
      <c r="C88" s="13" t="str">
        <f>IF(AND([3]Feuil1!$K88&lt;&gt;"",[3]Feuil1!$C88&lt;&gt;"",[3]Feuil1!$K88&lt;=[3]Feuil1!$C88,YEAR([3]Feuil1!$K88)&lt;=[3]Feuil2!$A$2,YEAR([3]Feuil1!$C88)&gt;=[3]Feuil2!$A$2),IF(YEAR([3]Feuil1!$K88)&lt;[3]Feuil2!$A$2,DATE([3]Feuil2!$A$2,2,1),IF(YEAR([3]Feuil1!$K88)&gt;[3]Feuil2!$A$2,"",IF(MONTH([3]Feuil1!$K88)=2,[3]Feuil1!$K88,IF(OR(AND(MONTH([3]Feuil1!$K88)&lt;2,MONTH([3]Feuil1!$C88)&gt;=2),YEAR([3]Feuil1!$C88)&gt;[3]Feuil2!$A$2),DATE([3]Feuil2!$A$2,2,1),"") ))),"")</f>
        <v/>
      </c>
      <c r="D88" s="13" t="str">
        <f>IF(AND([3]Feuil1!$K88&lt;&gt;"",[3]Feuil1!$C88&lt;&gt;"",[3]Feuil1!$K88&lt;=[3]Feuil1!$C88,YEAR([3]Feuil1!$K88)&lt;=[3]Feuil2!$A$2,YEAR([3]Feuil1!$C88)&gt;=[3]Feuil2!$A$2),IF(YEAR([3]Feuil1!$K88)&lt;[3]Feuil2!$A$2,DATE([3]Feuil2!$A$2,3,1),IF(YEAR([3]Feuil1!$K88)&gt;[3]Feuil2!$A$2,"",IF(MONTH([3]Feuil1!$K88)=3,[3]Feuil1!$K88,IF(OR(AND(MONTH([3]Feuil1!$K88)&lt;3,MONTH([3]Feuil1!$C88)&gt;=3),YEAR([3]Feuil1!$C88)&gt;[3]Feuil2!$A$2),DATE([3]Feuil2!$A$2,3,1),"") ))),"")</f>
        <v/>
      </c>
      <c r="E88" s="13" t="str">
        <f>IF(AND([3]Feuil1!$K88&lt;&gt;"",[3]Feuil1!$C88&lt;&gt;"",[3]Feuil1!$K88&lt;=[3]Feuil1!$C88,YEAR([3]Feuil1!$K88)&lt;=[3]Feuil2!$A$2,YEAR([3]Feuil1!$C88)&gt;=[3]Feuil2!$A$2),IF(YEAR([3]Feuil1!$K88)&lt;[3]Feuil2!$A$2,DATE([3]Feuil2!$A$2,4,1),IF(YEAR([3]Feuil1!$K88)&gt;[3]Feuil2!$A$2,"",IF(MONTH([3]Feuil1!$K88)=4,[3]Feuil1!$K88,IF(OR(AND(MONTH([3]Feuil1!$K88)&lt;4,MONTH([3]Feuil1!$C88)&gt;=4),YEAR([3]Feuil1!$C88)&gt;[3]Feuil2!$A$2),DATE([3]Feuil2!$A$2,4,1),"") ))),"")</f>
        <v/>
      </c>
      <c r="F88" s="13" t="str">
        <f>IF(AND([3]Feuil1!$K88&lt;&gt;"",[3]Feuil1!$C88&lt;&gt;"",[3]Feuil1!$K88&lt;=[3]Feuil1!$C88,YEAR([3]Feuil1!$K88)&lt;=[3]Feuil2!$A$2,YEAR([3]Feuil1!$C88)&gt;=[3]Feuil2!$A$2),IF(YEAR([3]Feuil1!$K88)&lt;[3]Feuil2!$A$2,DATE([3]Feuil2!$A$2,5,1),IF(YEAR([3]Feuil1!$K88)&gt;[3]Feuil2!$A$2,"",IF(MONTH([3]Feuil1!$K88)=5,[3]Feuil1!$K88,IF(OR(AND(MONTH([3]Feuil1!$K88)&lt;5,MONTH([3]Feuil1!$C88)&gt;=5),YEAR([3]Feuil1!$C88)&gt;[3]Feuil2!$A$2),DATE([3]Feuil2!$A$2,5,1),"") ))),"")</f>
        <v/>
      </c>
      <c r="G88" s="13" t="str">
        <f>IF(AND([3]Feuil1!$K88&lt;&gt;"",[3]Feuil1!$C88&lt;&gt;"",[3]Feuil1!$K88&lt;=[3]Feuil1!$C88,YEAR([3]Feuil1!$K88)&lt;=[3]Feuil2!$A$2,YEAR([3]Feuil1!$C88)&gt;=[3]Feuil2!$A$2),IF(YEAR([3]Feuil1!$K88)&lt;[3]Feuil2!$A$2,DATE([3]Feuil2!$A$2,6,1),IF(YEAR([3]Feuil1!$K88)&gt;[3]Feuil2!$A$2,"",IF(MONTH([3]Feuil1!$K88)=6,[3]Feuil1!$K88,IF(OR(AND(MONTH([3]Feuil1!$K88)&lt;6,MONTH([3]Feuil1!$C88)&gt;=6),YEAR([3]Feuil1!$C88)&gt;[3]Feuil2!$A$2),DATE([3]Feuil2!$A$2,6,1),"") ))),"")</f>
        <v/>
      </c>
      <c r="H88" s="13" t="str">
        <f>IF(AND([3]Feuil1!$K88&lt;&gt;"",[3]Feuil1!$C88&lt;&gt;"",[3]Feuil1!$K88&lt;=[3]Feuil1!$C88,YEAR([3]Feuil1!$K88)&lt;=[3]Feuil2!$A$2,YEAR([3]Feuil1!$C88)&gt;=[3]Feuil2!$A$2),IF(YEAR([3]Feuil1!$K88)&lt;[3]Feuil2!$A$2,DATE([3]Feuil2!$A$2,7,1),IF(YEAR([3]Feuil1!$K88)&gt;[3]Feuil2!$A$2,"",IF(MONTH([3]Feuil1!$K88)=7,[3]Feuil1!$K88,IF(OR(AND(MONTH([3]Feuil1!$K88)&lt;7,MONTH([3]Feuil1!$C88)&gt;=7),YEAR([3]Feuil1!$C88)&gt;[3]Feuil2!$A$2),DATE([3]Feuil2!$A$2,7,1),"") ))),"")</f>
        <v/>
      </c>
      <c r="I88" s="13" t="str">
        <f>IF(AND([3]Feuil1!$K88&lt;&gt;"",[3]Feuil1!$C88&lt;&gt;"",[3]Feuil1!$K88&lt;=[3]Feuil1!$C88,YEAR([3]Feuil1!$K88)&lt;=[3]Feuil2!$A$2,YEAR([3]Feuil1!$C88)&gt;=[3]Feuil2!$A$2),IF(YEAR([3]Feuil1!$K88)&lt;[3]Feuil2!$A$2,DATE([3]Feuil2!$A$2,8,1),IF(YEAR([3]Feuil1!$K88)&gt;[3]Feuil2!$A$2,"",IF(MONTH([3]Feuil1!$K88)=8,[3]Feuil1!$K88,IF(OR(AND(MONTH([3]Feuil1!$K88)&lt;8,MONTH([3]Feuil1!$C88)&gt;=8),YEAR([3]Feuil1!$C88)&gt;[3]Feuil2!$A$2),DATE([3]Feuil2!$A$2,8,1),"") ))),"")</f>
        <v/>
      </c>
      <c r="J88" s="13" t="str">
        <f>IF(AND([3]Feuil1!$K88&lt;&gt;"",[3]Feuil1!$C88&lt;&gt;"",[3]Feuil1!$K88&lt;=[3]Feuil1!$C88,YEAR([3]Feuil1!$K88)&lt;=[3]Feuil2!$A$2,YEAR([3]Feuil1!$C88)&gt;=[3]Feuil2!$A$2),IF(YEAR([3]Feuil1!$K88)&lt;[3]Feuil2!$A$2,DATE([3]Feuil2!$A$2,9,1),IF(YEAR([3]Feuil1!$K88)&gt;[3]Feuil2!$A$2,"",IF(MONTH([3]Feuil1!$K88)=9,[3]Feuil1!$K88,IF(OR(AND(MONTH([3]Feuil1!$K88)&lt;9,MONTH([3]Feuil1!$C88)&gt;=9),YEAR([3]Feuil1!$C88)&gt;[3]Feuil2!$A$2),DATE([3]Feuil2!$A$2,9,1),"") ))),"")</f>
        <v/>
      </c>
      <c r="K88" s="13" t="str">
        <f>IF(AND([3]Feuil1!$K88&lt;&gt;"",[3]Feuil1!$C88&lt;&gt;"",[3]Feuil1!$K88&lt;=[3]Feuil1!$C88,YEAR([3]Feuil1!$K88)&lt;=[3]Feuil2!$A$2,YEAR([3]Feuil1!$C88)&gt;=[3]Feuil2!$A$2),IF(YEAR([3]Feuil1!$K88)&lt;[3]Feuil2!$A$2,DATE([3]Feuil2!$A$2,10,1),IF(YEAR([3]Feuil1!$K88)&gt;[3]Feuil2!$A$2,"",IF(MONTH([3]Feuil1!$K88)=10,[3]Feuil1!$K88,IF(OR(AND(MONTH([3]Feuil1!$K88)&lt;10,MONTH([3]Feuil1!$C88)&gt;=10),YEAR([3]Feuil1!$C88)&gt;[3]Feuil2!$A$2),DATE([3]Feuil2!$A$2,10,1),"") ))),"")</f>
        <v/>
      </c>
      <c r="L88" s="13" t="str">
        <f>IF(AND([3]Feuil1!$K88&lt;&gt;"",[3]Feuil1!$C88&lt;&gt;"",[3]Feuil1!$K88&lt;=[3]Feuil1!$C88,YEAR([3]Feuil1!$K88)&lt;=[3]Feuil2!$A$2,YEAR([3]Feuil1!$C88)&gt;=[3]Feuil2!$A$2),IF(YEAR([3]Feuil1!$K88)&lt;[3]Feuil2!$A$2,DATE([3]Feuil2!$A$2,11,1),IF(YEAR([3]Feuil1!$K88)&gt;[3]Feuil2!$A$2,"",IF(MONTH([3]Feuil1!$K88)=11,[3]Feuil1!$K88,IF(OR(AND(MONTH([3]Feuil1!$K88)&lt;11,MONTH([3]Feuil1!$C88)&gt;=11),YEAR([3]Feuil1!$C88)&gt;[3]Feuil2!$A$2),DATE([3]Feuil2!$A$2,11,1),"") ))),"")</f>
        <v/>
      </c>
      <c r="M88" s="14" t="str">
        <f>IF(AND([3]Feuil1!$K88&lt;&gt;"",[3]Feuil1!$C88&lt;&gt;"",[3]Feuil1!$K88&lt;=[3]Feuil1!$C88,YEAR([3]Feuil1!$K88)&lt;=[3]Feuil2!$A$2,YEAR([3]Feuil1!$C88)&gt;=[3]Feuil2!$A$2),IF(YEAR([3]Feuil1!$K88)&lt;[3]Feuil2!$A$2,DATE([3]Feuil2!$A$2,12,1),IF(YEAR([3]Feuil1!$K88)&gt;[3]Feuil2!$A$2,"",IF(MONTH([3]Feuil1!$K88)=12,[3]Feuil1!$K88,IF(OR(AND(MONTH([3]Feuil1!$K88)&lt;12,MONTH([3]Feuil1!$C88)&gt;=12),YEAR([3]Feuil1!$C88)&gt;[3]Feuil2!$A$2),DATE([3]Feuil2!$A$2,12,1),"") ))),"")</f>
        <v/>
      </c>
      <c r="N88" s="12" t="str">
        <f>IF(AND([3]Feuil1!$K88&lt;&gt;"",[3]Feuil1!$C88&lt;&gt;"",[3]Feuil1!$K88&lt;=[3]Feuil1!$C88,YEAR([3]Feuil1!$K88)&lt;=[3]Feuil2!$A$2,YEAR([3]Feuil1!$C88)&gt;=[3]Feuil2!$A$2),IF(YEAR([3]Feuil1!$C88)&gt;[3]Feuil2!$A$2,DATE([3]Feuil2!$A$2,1,31),IF(YEAR([3]Feuil1!$C88)&lt;[3]Feuil2!$A$2,"",IF(MONTH([3]Feuil1!$C88)=1,[3]Feuil1!$C88,IF(AND(MONTH([3]Feuil1!$C88)&gt;1,MONTH([3]Feuil1!$K88)&lt;=1),DATE([3]Feuil2!$A$2,1,31),"") ))),"")</f>
        <v/>
      </c>
      <c r="O88" s="13" t="str">
        <f>IF(AND([3]Feuil1!$K88&lt;&gt;"",[3]Feuil1!$C88&lt;&gt;"",[3]Feuil1!$K88&lt;=[3]Feuil1!$C88,YEAR([3]Feuil1!$K88)&lt;=[3]Feuil2!$A$2,YEAR([3]Feuil1!$C88)&gt;=[3]Feuil2!$A$2),IF(YEAR([3]Feuil1!$C88)&gt;[3]Feuil2!$A$2,IF((MOD([3]Feuil2!$A$2,4)&lt;&gt;0),DATE([3]Feuil2!$A$2,2,28),DATE([3]Feuil2!$A$2,2,29)),IF(YEAR([3]Feuil1!$C88)&lt;[3]Feuil2!$A$2,"",IF(MONTH([3]Feuil1!$C88)=2,[3]Feuil1!$C88,IF(AND(MONTH([3]Feuil1!$C88)&gt;2,MONTH([3]Feuil1!$K88)&lt;=2),IF((MOD([3]Feuil2!$A$2,4)&lt;&gt;0),DATE([3]Feuil2!$A$2,2,28),DATE([3]Feuil2!$A$2,2,29)),"") ))),"")</f>
        <v/>
      </c>
      <c r="P88" s="13" t="str">
        <f>IF(AND([3]Feuil1!$K88&lt;&gt;"",[3]Feuil1!$C88&lt;&gt;"",[3]Feuil1!$K88&lt;=[3]Feuil1!$C88,YEAR([3]Feuil1!$K88)&lt;=[3]Feuil2!$A$2,YEAR([3]Feuil1!$C88)&gt;=[3]Feuil2!$A$2),IF(YEAR([3]Feuil1!$C88)&gt;[3]Feuil2!$A$2,DATE([3]Feuil2!$A$2,3,31),IF(YEAR([3]Feuil1!$C88)&lt;[3]Feuil2!$A$2,"",IF(MONTH([3]Feuil1!$C88)=3,[3]Feuil1!$C88,IF(AND(MONTH([3]Feuil1!$C88)&gt;3,MONTH([3]Feuil1!$K88)&lt;=3),DATE([3]Feuil2!$A$2,3,31),"") ))),"")</f>
        <v/>
      </c>
      <c r="Q88" s="13" t="str">
        <f>IF(AND([3]Feuil1!$K88&lt;&gt;"",[3]Feuil1!$C88&lt;&gt;"",[3]Feuil1!$K88&lt;=[3]Feuil1!$C88,YEAR([3]Feuil1!$K88)&lt;=[3]Feuil2!$A$2,YEAR([3]Feuil1!$C88)&gt;=[3]Feuil2!$A$2),IF(YEAR([3]Feuil1!$C88)&gt;[3]Feuil2!$A$2,DATE([3]Feuil2!$A$2,4,30),IF(YEAR([3]Feuil1!$C88)&lt;[3]Feuil2!$A$2,"",IF(MONTH([3]Feuil1!$C88)=4,[3]Feuil1!$C88,IF(AND(MONTH([3]Feuil1!$C88)&gt;4,MONTH([3]Feuil1!$K88)&lt;=4),DATE([3]Feuil2!$A$2,4,30),"") ))),"")</f>
        <v/>
      </c>
      <c r="R88" s="13" t="str">
        <f>IF(AND([3]Feuil1!$K88&lt;&gt;"",[3]Feuil1!$C88&lt;&gt;"",[3]Feuil1!$K88&lt;=[3]Feuil1!$C88,YEAR([3]Feuil1!$K88)&lt;=[3]Feuil2!$A$2,YEAR([3]Feuil1!$C88)&gt;=[3]Feuil2!$A$2),IF(YEAR([3]Feuil1!$C88)&gt;[3]Feuil2!$A$2,DATE([3]Feuil2!$A$2,5,31),IF(YEAR([3]Feuil1!$C88)&lt;[3]Feuil2!$A$2,"",IF(MONTH([3]Feuil1!$C88)=5,[3]Feuil1!$C88,IF(AND(MONTH([3]Feuil1!$C88)&gt;5,MONTH([3]Feuil1!$K88)&lt;=5),DATE([3]Feuil2!$A$2,5,31),"") ))),"")</f>
        <v/>
      </c>
      <c r="S88" s="13" t="str">
        <f>IF(AND([3]Feuil1!$K88&lt;&gt;"",[3]Feuil1!$C88&lt;&gt;"",[3]Feuil1!$K88&lt;=[3]Feuil1!$C88,YEAR([3]Feuil1!$K88)&lt;=[3]Feuil2!$A$2,YEAR([3]Feuil1!$C88)&gt;=[3]Feuil2!$A$2),IF(YEAR([3]Feuil1!$C88)&gt;[3]Feuil2!$A$2,DATE([3]Feuil2!$A$2,6,30),IF(YEAR([3]Feuil1!$C88)&lt;[3]Feuil2!$A$2,"",IF(MONTH([3]Feuil1!$C88)=6,[3]Feuil1!$C88,IF(AND(MONTH([3]Feuil1!$C88)&gt;6,MONTH([3]Feuil1!$K88)&lt;=6),DATE([3]Feuil2!$A$2,6,30),"") ))),"")</f>
        <v/>
      </c>
      <c r="T88" s="13" t="str">
        <f>IF(AND([3]Feuil1!$K88&lt;&gt;"",[3]Feuil1!$C88&lt;&gt;"",[3]Feuil1!$K88&lt;=[3]Feuil1!$C88,YEAR([3]Feuil1!$K88)&lt;=[3]Feuil2!$A$2,YEAR([3]Feuil1!$C88)&gt;=[3]Feuil2!$A$2),IF(YEAR([3]Feuil1!$C88)&gt;[3]Feuil2!$A$2,DATE([3]Feuil2!$A$2,7,31),IF(YEAR([3]Feuil1!$C88)&lt;[3]Feuil2!$A$2,"",IF(MONTH([3]Feuil1!$C88)=7,[3]Feuil1!$C88,IF(AND(MONTH([3]Feuil1!$C88)&gt;7,MONTH([3]Feuil1!$K88)&lt;=7),DATE([3]Feuil2!$A$2,7,31),"") ))),"")</f>
        <v/>
      </c>
      <c r="U88" s="13" t="str">
        <f>IF(AND([3]Feuil1!$K88&lt;&gt;"",[3]Feuil1!$C88&lt;&gt;"",[3]Feuil1!$K88&lt;=[3]Feuil1!$C88,YEAR([3]Feuil1!$K88)&lt;=[3]Feuil2!$A$2,YEAR([3]Feuil1!$C88)&gt;=[3]Feuil2!$A$2),IF(YEAR([3]Feuil1!$C88)&gt;[3]Feuil2!$A$2,DATE([3]Feuil2!$A$2,8,31),IF(YEAR([3]Feuil1!$C88)&lt;[3]Feuil2!$A$2,"",IF(MONTH([3]Feuil1!$C88)=8,[3]Feuil1!$C88,IF(AND(MONTH([3]Feuil1!$C88)&gt;8,MONTH([3]Feuil1!$K88)&lt;=8),DATE([3]Feuil2!$A$2,8,31),"") ))),"")</f>
        <v/>
      </c>
      <c r="V88" s="13" t="str">
        <f>IF(AND([3]Feuil1!$K88&lt;&gt;"",[3]Feuil1!$C88&lt;&gt;"",[3]Feuil1!$K88&lt;=[3]Feuil1!$C88,YEAR([3]Feuil1!$K88)&lt;=[3]Feuil2!$A$2,YEAR([3]Feuil1!$C88)&gt;=[3]Feuil2!$A$2),IF(YEAR([3]Feuil1!$C88)&gt;[3]Feuil2!$A$2,DATE([3]Feuil2!$A$2,9,30),IF(YEAR([3]Feuil1!$C88)&lt;[3]Feuil2!$A$2,"",IF(MONTH([3]Feuil1!$C88)=9,[3]Feuil1!$C88,IF(AND(MONTH([3]Feuil1!$C88)&gt;9,MONTH([3]Feuil1!$K88)&lt;=9),DATE([3]Feuil2!$A$2,9,30),"") ))),"")</f>
        <v/>
      </c>
      <c r="W88" s="13" t="str">
        <f>IF(AND([3]Feuil1!$K88&lt;&gt;"",[3]Feuil1!$C88&lt;&gt;"",[3]Feuil1!$K88&lt;=[3]Feuil1!$C88,YEAR([3]Feuil1!$K88)&lt;=[3]Feuil2!$A$2,YEAR([3]Feuil1!$C88)&gt;=[3]Feuil2!$A$2),IF(YEAR([3]Feuil1!$C88)&gt;[3]Feuil2!$A$2,DATE([3]Feuil2!$A$2,10,31),IF(YEAR([3]Feuil1!$C88)&lt;[3]Feuil2!$A$2,"",IF(MONTH([3]Feuil1!$C88)=10,[3]Feuil1!$C88,IF(AND(MONTH([3]Feuil1!$C88)&gt;10,MONTH([3]Feuil1!$K88)&lt;=10),DATE([3]Feuil2!$A$2,10,31),"") ))),"")</f>
        <v/>
      </c>
      <c r="X88" s="13" t="str">
        <f>IF(AND([3]Feuil1!$K88&lt;&gt;"",[3]Feuil1!$C88&lt;&gt;"",[3]Feuil1!$K88&lt;=[3]Feuil1!$C88,YEAR([3]Feuil1!$K88)&lt;=[3]Feuil2!$A$2,YEAR([3]Feuil1!$C88)&gt;=[3]Feuil2!$A$2),IF(YEAR([3]Feuil1!$C88)&gt;[3]Feuil2!$A$2,DATE([3]Feuil2!$A$2,11,30),IF(YEAR([3]Feuil1!$C88)&lt;[3]Feuil2!$A$2,"",IF(MONTH([3]Feuil1!$C88)=11,[3]Feuil1!$C88,IF(AND(MONTH([3]Feuil1!$C88)&gt;11,MONTH([3]Feuil1!$K88)&lt;=11),DATE([3]Feuil2!$A$2,11,30),"") ))),"")</f>
        <v/>
      </c>
      <c r="Y88" s="14" t="str">
        <f>IF(AND([3]Feuil1!$K88&lt;&gt;"",[3]Feuil1!$C88&lt;&gt;"",[3]Feuil1!$K88&lt;=[3]Feuil1!$C88,YEAR([3]Feuil1!$K88)&lt;=[3]Feuil2!$A$2,YEAR([3]Feuil1!$C88)&gt;=[3]Feuil2!$A$2),IF(YEAR([3]Feuil1!$C88)&gt;[3]Feuil2!$A$2,DATE([3]Feuil2!$A$2,12,31),IF(YEAR([3]Feuil1!$C88)&lt;[3]Feuil2!$A$2,"",IF(MONTH([3]Feuil1!$C88)=12,[3]Feuil1!$C88,IF(AND(MONTH([3]Feuil1!$C88)&gt;12,MONTH([3]Feuil1!$K88)&lt;=12),DATE([3]Feuil2!$A$2,12,31),"") ))),"")</f>
        <v/>
      </c>
    </row>
    <row r="89" spans="1:25" ht="15" x14ac:dyDescent="0.2">
      <c r="A89" s="11">
        <f>[3]Feuil1!E89</f>
        <v>0</v>
      </c>
      <c r="B89" s="12" t="str">
        <f>IF(AND([3]Feuil1!$K89&lt;&gt;"",[3]Feuil1!$C89&lt;&gt;"",[3]Feuil1!$K89&lt;=[3]Feuil1!$C89,YEAR([3]Feuil1!$K89)&lt;=[3]Feuil2!$A$2,YEAR([3]Feuil1!$C89)&gt;=[3]Feuil2!$A$2),IF(YEAR([3]Feuil1!$K89)&lt;[3]Feuil2!$A$2,DATE([3]Feuil2!$A$2,1,1),IF(YEAR([3]Feuil1!$K89)&gt;[3]Feuil2!$A$2,"",IF(MONTH([3]Feuil1!$K89)=1,[3]Feuil1!$K89,IF(OR(AND(
      MONTH([3]Feuil1!$K89)&lt;1,
      MONTH([3]Feuil1!$C89)&gt;=1
     ),YEAR([3]Feuil1!$C89)&gt;[3]Feuil2!$A$2),DATE([3]Feuil2!$A$2,1,1),"") ))),"")</f>
        <v/>
      </c>
      <c r="C89" s="13" t="str">
        <f>IF(AND([3]Feuil1!$K89&lt;&gt;"",[3]Feuil1!$C89&lt;&gt;"",[3]Feuil1!$K89&lt;=[3]Feuil1!$C89,YEAR([3]Feuil1!$K89)&lt;=[3]Feuil2!$A$2,YEAR([3]Feuil1!$C89)&gt;=[3]Feuil2!$A$2),IF(YEAR([3]Feuil1!$K89)&lt;[3]Feuil2!$A$2,DATE([3]Feuil2!$A$2,2,1),IF(YEAR([3]Feuil1!$K89)&gt;[3]Feuil2!$A$2,"",IF(MONTH([3]Feuil1!$K89)=2,[3]Feuil1!$K89,IF(OR(AND(MONTH([3]Feuil1!$K89)&lt;2,MONTH([3]Feuil1!$C89)&gt;=2),YEAR([3]Feuil1!$C89)&gt;[3]Feuil2!$A$2),DATE([3]Feuil2!$A$2,2,1),"") ))),"")</f>
        <v/>
      </c>
      <c r="D89" s="13" t="str">
        <f>IF(AND([3]Feuil1!$K89&lt;&gt;"",[3]Feuil1!$C89&lt;&gt;"",[3]Feuil1!$K89&lt;=[3]Feuil1!$C89,YEAR([3]Feuil1!$K89)&lt;=[3]Feuil2!$A$2,YEAR([3]Feuil1!$C89)&gt;=[3]Feuil2!$A$2),IF(YEAR([3]Feuil1!$K89)&lt;[3]Feuil2!$A$2,DATE([3]Feuil2!$A$2,3,1),IF(YEAR([3]Feuil1!$K89)&gt;[3]Feuil2!$A$2,"",IF(MONTH([3]Feuil1!$K89)=3,[3]Feuil1!$K89,IF(OR(AND(MONTH([3]Feuil1!$K89)&lt;3,MONTH([3]Feuil1!$C89)&gt;=3),YEAR([3]Feuil1!$C89)&gt;[3]Feuil2!$A$2),DATE([3]Feuil2!$A$2,3,1),"") ))),"")</f>
        <v/>
      </c>
      <c r="E89" s="13" t="str">
        <f>IF(AND([3]Feuil1!$K89&lt;&gt;"",[3]Feuil1!$C89&lt;&gt;"",[3]Feuil1!$K89&lt;=[3]Feuil1!$C89,YEAR([3]Feuil1!$K89)&lt;=[3]Feuil2!$A$2,YEAR([3]Feuil1!$C89)&gt;=[3]Feuil2!$A$2),IF(YEAR([3]Feuil1!$K89)&lt;[3]Feuil2!$A$2,DATE([3]Feuil2!$A$2,4,1),IF(YEAR([3]Feuil1!$K89)&gt;[3]Feuil2!$A$2,"",IF(MONTH([3]Feuil1!$K89)=4,[3]Feuil1!$K89,IF(OR(AND(MONTH([3]Feuil1!$K89)&lt;4,MONTH([3]Feuil1!$C89)&gt;=4),YEAR([3]Feuil1!$C89)&gt;[3]Feuil2!$A$2),DATE([3]Feuil2!$A$2,4,1),"") ))),"")</f>
        <v/>
      </c>
      <c r="F89" s="13" t="str">
        <f>IF(AND([3]Feuil1!$K89&lt;&gt;"",[3]Feuil1!$C89&lt;&gt;"",[3]Feuil1!$K89&lt;=[3]Feuil1!$C89,YEAR([3]Feuil1!$K89)&lt;=[3]Feuil2!$A$2,YEAR([3]Feuil1!$C89)&gt;=[3]Feuil2!$A$2),IF(YEAR([3]Feuil1!$K89)&lt;[3]Feuil2!$A$2,DATE([3]Feuil2!$A$2,5,1),IF(YEAR([3]Feuil1!$K89)&gt;[3]Feuil2!$A$2,"",IF(MONTH([3]Feuil1!$K89)=5,[3]Feuil1!$K89,IF(OR(AND(MONTH([3]Feuil1!$K89)&lt;5,MONTH([3]Feuil1!$C89)&gt;=5),YEAR([3]Feuil1!$C89)&gt;[3]Feuil2!$A$2),DATE([3]Feuil2!$A$2,5,1),"") ))),"")</f>
        <v/>
      </c>
      <c r="G89" s="13" t="str">
        <f>IF(AND([3]Feuil1!$K89&lt;&gt;"",[3]Feuil1!$C89&lt;&gt;"",[3]Feuil1!$K89&lt;=[3]Feuil1!$C89,YEAR([3]Feuil1!$K89)&lt;=[3]Feuil2!$A$2,YEAR([3]Feuil1!$C89)&gt;=[3]Feuil2!$A$2),IF(YEAR([3]Feuil1!$K89)&lt;[3]Feuil2!$A$2,DATE([3]Feuil2!$A$2,6,1),IF(YEAR([3]Feuil1!$K89)&gt;[3]Feuil2!$A$2,"",IF(MONTH([3]Feuil1!$K89)=6,[3]Feuil1!$K89,IF(OR(AND(MONTH([3]Feuil1!$K89)&lt;6,MONTH([3]Feuil1!$C89)&gt;=6),YEAR([3]Feuil1!$C89)&gt;[3]Feuil2!$A$2),DATE([3]Feuil2!$A$2,6,1),"") ))),"")</f>
        <v/>
      </c>
      <c r="H89" s="13" t="str">
        <f>IF(AND([3]Feuil1!$K89&lt;&gt;"",[3]Feuil1!$C89&lt;&gt;"",[3]Feuil1!$K89&lt;=[3]Feuil1!$C89,YEAR([3]Feuil1!$K89)&lt;=[3]Feuil2!$A$2,YEAR([3]Feuil1!$C89)&gt;=[3]Feuil2!$A$2),IF(YEAR([3]Feuil1!$K89)&lt;[3]Feuil2!$A$2,DATE([3]Feuil2!$A$2,7,1),IF(YEAR([3]Feuil1!$K89)&gt;[3]Feuil2!$A$2,"",IF(MONTH([3]Feuil1!$K89)=7,[3]Feuil1!$K89,IF(OR(AND(MONTH([3]Feuil1!$K89)&lt;7,MONTH([3]Feuil1!$C89)&gt;=7),YEAR([3]Feuil1!$C89)&gt;[3]Feuil2!$A$2),DATE([3]Feuil2!$A$2,7,1),"") ))),"")</f>
        <v/>
      </c>
      <c r="I89" s="13" t="str">
        <f>IF(AND([3]Feuil1!$K89&lt;&gt;"",[3]Feuil1!$C89&lt;&gt;"",[3]Feuil1!$K89&lt;=[3]Feuil1!$C89,YEAR([3]Feuil1!$K89)&lt;=[3]Feuil2!$A$2,YEAR([3]Feuil1!$C89)&gt;=[3]Feuil2!$A$2),IF(YEAR([3]Feuil1!$K89)&lt;[3]Feuil2!$A$2,DATE([3]Feuil2!$A$2,8,1),IF(YEAR([3]Feuil1!$K89)&gt;[3]Feuil2!$A$2,"",IF(MONTH([3]Feuil1!$K89)=8,[3]Feuil1!$K89,IF(OR(AND(MONTH([3]Feuil1!$K89)&lt;8,MONTH([3]Feuil1!$C89)&gt;=8),YEAR([3]Feuil1!$C89)&gt;[3]Feuil2!$A$2),DATE([3]Feuil2!$A$2,8,1),"") ))),"")</f>
        <v/>
      </c>
      <c r="J89" s="13" t="str">
        <f>IF(AND([3]Feuil1!$K89&lt;&gt;"",[3]Feuil1!$C89&lt;&gt;"",[3]Feuil1!$K89&lt;=[3]Feuil1!$C89,YEAR([3]Feuil1!$K89)&lt;=[3]Feuil2!$A$2,YEAR([3]Feuil1!$C89)&gt;=[3]Feuil2!$A$2),IF(YEAR([3]Feuil1!$K89)&lt;[3]Feuil2!$A$2,DATE([3]Feuil2!$A$2,9,1),IF(YEAR([3]Feuil1!$K89)&gt;[3]Feuil2!$A$2,"",IF(MONTH([3]Feuil1!$K89)=9,[3]Feuil1!$K89,IF(OR(AND(MONTH([3]Feuil1!$K89)&lt;9,MONTH([3]Feuil1!$C89)&gt;=9),YEAR([3]Feuil1!$C89)&gt;[3]Feuil2!$A$2),DATE([3]Feuil2!$A$2,9,1),"") ))),"")</f>
        <v/>
      </c>
      <c r="K89" s="13" t="str">
        <f>IF(AND([3]Feuil1!$K89&lt;&gt;"",[3]Feuil1!$C89&lt;&gt;"",[3]Feuil1!$K89&lt;=[3]Feuil1!$C89,YEAR([3]Feuil1!$K89)&lt;=[3]Feuil2!$A$2,YEAR([3]Feuil1!$C89)&gt;=[3]Feuil2!$A$2),IF(YEAR([3]Feuil1!$K89)&lt;[3]Feuil2!$A$2,DATE([3]Feuil2!$A$2,10,1),IF(YEAR([3]Feuil1!$K89)&gt;[3]Feuil2!$A$2,"",IF(MONTH([3]Feuil1!$K89)=10,[3]Feuil1!$K89,IF(OR(AND(MONTH([3]Feuil1!$K89)&lt;10,MONTH([3]Feuil1!$C89)&gt;=10),YEAR([3]Feuil1!$C89)&gt;[3]Feuil2!$A$2),DATE([3]Feuil2!$A$2,10,1),"") ))),"")</f>
        <v/>
      </c>
      <c r="L89" s="13" t="str">
        <f>IF(AND([3]Feuil1!$K89&lt;&gt;"",[3]Feuil1!$C89&lt;&gt;"",[3]Feuil1!$K89&lt;=[3]Feuil1!$C89,YEAR([3]Feuil1!$K89)&lt;=[3]Feuil2!$A$2,YEAR([3]Feuil1!$C89)&gt;=[3]Feuil2!$A$2),IF(YEAR([3]Feuil1!$K89)&lt;[3]Feuil2!$A$2,DATE([3]Feuil2!$A$2,11,1),IF(YEAR([3]Feuil1!$K89)&gt;[3]Feuil2!$A$2,"",IF(MONTH([3]Feuil1!$K89)=11,[3]Feuil1!$K89,IF(OR(AND(MONTH([3]Feuil1!$K89)&lt;11,MONTH([3]Feuil1!$C89)&gt;=11),YEAR([3]Feuil1!$C89)&gt;[3]Feuil2!$A$2),DATE([3]Feuil2!$A$2,11,1),"") ))),"")</f>
        <v/>
      </c>
      <c r="M89" s="14" t="str">
        <f>IF(AND([3]Feuil1!$K89&lt;&gt;"",[3]Feuil1!$C89&lt;&gt;"",[3]Feuil1!$K89&lt;=[3]Feuil1!$C89,YEAR([3]Feuil1!$K89)&lt;=[3]Feuil2!$A$2,YEAR([3]Feuil1!$C89)&gt;=[3]Feuil2!$A$2),IF(YEAR([3]Feuil1!$K89)&lt;[3]Feuil2!$A$2,DATE([3]Feuil2!$A$2,12,1),IF(YEAR([3]Feuil1!$K89)&gt;[3]Feuil2!$A$2,"",IF(MONTH([3]Feuil1!$K89)=12,[3]Feuil1!$K89,IF(OR(AND(MONTH([3]Feuil1!$K89)&lt;12,MONTH([3]Feuil1!$C89)&gt;=12),YEAR([3]Feuil1!$C89)&gt;[3]Feuil2!$A$2),DATE([3]Feuil2!$A$2,12,1),"") ))),"")</f>
        <v/>
      </c>
      <c r="N89" s="12" t="str">
        <f>IF(AND([3]Feuil1!$K89&lt;&gt;"",[3]Feuil1!$C89&lt;&gt;"",[3]Feuil1!$K89&lt;=[3]Feuil1!$C89,YEAR([3]Feuil1!$K89)&lt;=[3]Feuil2!$A$2,YEAR([3]Feuil1!$C89)&gt;=[3]Feuil2!$A$2),IF(YEAR([3]Feuil1!$C89)&gt;[3]Feuil2!$A$2,DATE([3]Feuil2!$A$2,1,31),IF(YEAR([3]Feuil1!$C89)&lt;[3]Feuil2!$A$2,"",IF(MONTH([3]Feuil1!$C89)=1,[3]Feuil1!$C89,IF(AND(MONTH([3]Feuil1!$C89)&gt;1,MONTH([3]Feuil1!$K89)&lt;=1),DATE([3]Feuil2!$A$2,1,31),"") ))),"")</f>
        <v/>
      </c>
      <c r="O89" s="13" t="str">
        <f>IF(AND([3]Feuil1!$K89&lt;&gt;"",[3]Feuil1!$C89&lt;&gt;"",[3]Feuil1!$K89&lt;=[3]Feuil1!$C89,YEAR([3]Feuil1!$K89)&lt;=[3]Feuil2!$A$2,YEAR([3]Feuil1!$C89)&gt;=[3]Feuil2!$A$2),IF(YEAR([3]Feuil1!$C89)&gt;[3]Feuil2!$A$2,IF((MOD([3]Feuil2!$A$2,4)&lt;&gt;0),DATE([3]Feuil2!$A$2,2,28),DATE([3]Feuil2!$A$2,2,29)),IF(YEAR([3]Feuil1!$C89)&lt;[3]Feuil2!$A$2,"",IF(MONTH([3]Feuil1!$C89)=2,[3]Feuil1!$C89,IF(AND(MONTH([3]Feuil1!$C89)&gt;2,MONTH([3]Feuil1!$K89)&lt;=2),IF((MOD([3]Feuil2!$A$2,4)&lt;&gt;0),DATE([3]Feuil2!$A$2,2,28),DATE([3]Feuil2!$A$2,2,29)),"") ))),"")</f>
        <v/>
      </c>
      <c r="P89" s="13" t="str">
        <f>IF(AND([3]Feuil1!$K89&lt;&gt;"",[3]Feuil1!$C89&lt;&gt;"",[3]Feuil1!$K89&lt;=[3]Feuil1!$C89,YEAR([3]Feuil1!$K89)&lt;=[3]Feuil2!$A$2,YEAR([3]Feuil1!$C89)&gt;=[3]Feuil2!$A$2),IF(YEAR([3]Feuil1!$C89)&gt;[3]Feuil2!$A$2,DATE([3]Feuil2!$A$2,3,31),IF(YEAR([3]Feuil1!$C89)&lt;[3]Feuil2!$A$2,"",IF(MONTH([3]Feuil1!$C89)=3,[3]Feuil1!$C89,IF(AND(MONTH([3]Feuil1!$C89)&gt;3,MONTH([3]Feuil1!$K89)&lt;=3),DATE([3]Feuil2!$A$2,3,31),"") ))),"")</f>
        <v/>
      </c>
      <c r="Q89" s="13" t="str">
        <f>IF(AND([3]Feuil1!$K89&lt;&gt;"",[3]Feuil1!$C89&lt;&gt;"",[3]Feuil1!$K89&lt;=[3]Feuil1!$C89,YEAR([3]Feuil1!$K89)&lt;=[3]Feuil2!$A$2,YEAR([3]Feuil1!$C89)&gt;=[3]Feuil2!$A$2),IF(YEAR([3]Feuil1!$C89)&gt;[3]Feuil2!$A$2,DATE([3]Feuil2!$A$2,4,30),IF(YEAR([3]Feuil1!$C89)&lt;[3]Feuil2!$A$2,"",IF(MONTH([3]Feuil1!$C89)=4,[3]Feuil1!$C89,IF(AND(MONTH([3]Feuil1!$C89)&gt;4,MONTH([3]Feuil1!$K89)&lt;=4),DATE([3]Feuil2!$A$2,4,30),"") ))),"")</f>
        <v/>
      </c>
      <c r="R89" s="13" t="str">
        <f>IF(AND([3]Feuil1!$K89&lt;&gt;"",[3]Feuil1!$C89&lt;&gt;"",[3]Feuil1!$K89&lt;=[3]Feuil1!$C89,YEAR([3]Feuil1!$K89)&lt;=[3]Feuil2!$A$2,YEAR([3]Feuil1!$C89)&gt;=[3]Feuil2!$A$2),IF(YEAR([3]Feuil1!$C89)&gt;[3]Feuil2!$A$2,DATE([3]Feuil2!$A$2,5,31),IF(YEAR([3]Feuil1!$C89)&lt;[3]Feuil2!$A$2,"",IF(MONTH([3]Feuil1!$C89)=5,[3]Feuil1!$C89,IF(AND(MONTH([3]Feuil1!$C89)&gt;5,MONTH([3]Feuil1!$K89)&lt;=5),DATE([3]Feuil2!$A$2,5,31),"") ))),"")</f>
        <v/>
      </c>
      <c r="S89" s="13" t="str">
        <f>IF(AND([3]Feuil1!$K89&lt;&gt;"",[3]Feuil1!$C89&lt;&gt;"",[3]Feuil1!$K89&lt;=[3]Feuil1!$C89,YEAR([3]Feuil1!$K89)&lt;=[3]Feuil2!$A$2,YEAR([3]Feuil1!$C89)&gt;=[3]Feuil2!$A$2),IF(YEAR([3]Feuil1!$C89)&gt;[3]Feuil2!$A$2,DATE([3]Feuil2!$A$2,6,30),IF(YEAR([3]Feuil1!$C89)&lt;[3]Feuil2!$A$2,"",IF(MONTH([3]Feuil1!$C89)=6,[3]Feuil1!$C89,IF(AND(MONTH([3]Feuil1!$C89)&gt;6,MONTH([3]Feuil1!$K89)&lt;=6),DATE([3]Feuil2!$A$2,6,30),"") ))),"")</f>
        <v/>
      </c>
      <c r="T89" s="13" t="str">
        <f>IF(AND([3]Feuil1!$K89&lt;&gt;"",[3]Feuil1!$C89&lt;&gt;"",[3]Feuil1!$K89&lt;=[3]Feuil1!$C89,YEAR([3]Feuil1!$K89)&lt;=[3]Feuil2!$A$2,YEAR([3]Feuil1!$C89)&gt;=[3]Feuil2!$A$2),IF(YEAR([3]Feuil1!$C89)&gt;[3]Feuil2!$A$2,DATE([3]Feuil2!$A$2,7,31),IF(YEAR([3]Feuil1!$C89)&lt;[3]Feuil2!$A$2,"",IF(MONTH([3]Feuil1!$C89)=7,[3]Feuil1!$C89,IF(AND(MONTH([3]Feuil1!$C89)&gt;7,MONTH([3]Feuil1!$K89)&lt;=7),DATE([3]Feuil2!$A$2,7,31),"") ))),"")</f>
        <v/>
      </c>
      <c r="U89" s="13" t="str">
        <f>IF(AND([3]Feuil1!$K89&lt;&gt;"",[3]Feuil1!$C89&lt;&gt;"",[3]Feuil1!$K89&lt;=[3]Feuil1!$C89,YEAR([3]Feuil1!$K89)&lt;=[3]Feuil2!$A$2,YEAR([3]Feuil1!$C89)&gt;=[3]Feuil2!$A$2),IF(YEAR([3]Feuil1!$C89)&gt;[3]Feuil2!$A$2,DATE([3]Feuil2!$A$2,8,31),IF(YEAR([3]Feuil1!$C89)&lt;[3]Feuil2!$A$2,"",IF(MONTH([3]Feuil1!$C89)=8,[3]Feuil1!$C89,IF(AND(MONTH([3]Feuil1!$C89)&gt;8,MONTH([3]Feuil1!$K89)&lt;=8),DATE([3]Feuil2!$A$2,8,31),"") ))),"")</f>
        <v/>
      </c>
      <c r="V89" s="13" t="str">
        <f>IF(AND([3]Feuil1!$K89&lt;&gt;"",[3]Feuil1!$C89&lt;&gt;"",[3]Feuil1!$K89&lt;=[3]Feuil1!$C89,YEAR([3]Feuil1!$K89)&lt;=[3]Feuil2!$A$2,YEAR([3]Feuil1!$C89)&gt;=[3]Feuil2!$A$2),IF(YEAR([3]Feuil1!$C89)&gt;[3]Feuil2!$A$2,DATE([3]Feuil2!$A$2,9,30),IF(YEAR([3]Feuil1!$C89)&lt;[3]Feuil2!$A$2,"",IF(MONTH([3]Feuil1!$C89)=9,[3]Feuil1!$C89,IF(AND(MONTH([3]Feuil1!$C89)&gt;9,MONTH([3]Feuil1!$K89)&lt;=9),DATE([3]Feuil2!$A$2,9,30),"") ))),"")</f>
        <v/>
      </c>
      <c r="W89" s="13" t="str">
        <f>IF(AND([3]Feuil1!$K89&lt;&gt;"",[3]Feuil1!$C89&lt;&gt;"",[3]Feuil1!$K89&lt;=[3]Feuil1!$C89,YEAR([3]Feuil1!$K89)&lt;=[3]Feuil2!$A$2,YEAR([3]Feuil1!$C89)&gt;=[3]Feuil2!$A$2),IF(YEAR([3]Feuil1!$C89)&gt;[3]Feuil2!$A$2,DATE([3]Feuil2!$A$2,10,31),IF(YEAR([3]Feuil1!$C89)&lt;[3]Feuil2!$A$2,"",IF(MONTH([3]Feuil1!$C89)=10,[3]Feuil1!$C89,IF(AND(MONTH([3]Feuil1!$C89)&gt;10,MONTH([3]Feuil1!$K89)&lt;=10),DATE([3]Feuil2!$A$2,10,31),"") ))),"")</f>
        <v/>
      </c>
      <c r="X89" s="13" t="str">
        <f>IF(AND([3]Feuil1!$K89&lt;&gt;"",[3]Feuil1!$C89&lt;&gt;"",[3]Feuil1!$K89&lt;=[3]Feuil1!$C89,YEAR([3]Feuil1!$K89)&lt;=[3]Feuil2!$A$2,YEAR([3]Feuil1!$C89)&gt;=[3]Feuil2!$A$2),IF(YEAR([3]Feuil1!$C89)&gt;[3]Feuil2!$A$2,DATE([3]Feuil2!$A$2,11,30),IF(YEAR([3]Feuil1!$C89)&lt;[3]Feuil2!$A$2,"",IF(MONTH([3]Feuil1!$C89)=11,[3]Feuil1!$C89,IF(AND(MONTH([3]Feuil1!$C89)&gt;11,MONTH([3]Feuil1!$K89)&lt;=11),DATE([3]Feuil2!$A$2,11,30),"") ))),"")</f>
        <v/>
      </c>
      <c r="Y89" s="14" t="str">
        <f>IF(AND([3]Feuil1!$K89&lt;&gt;"",[3]Feuil1!$C89&lt;&gt;"",[3]Feuil1!$K89&lt;=[3]Feuil1!$C89,YEAR([3]Feuil1!$K89)&lt;=[3]Feuil2!$A$2,YEAR([3]Feuil1!$C89)&gt;=[3]Feuil2!$A$2),IF(YEAR([3]Feuil1!$C89)&gt;[3]Feuil2!$A$2,DATE([3]Feuil2!$A$2,12,31),IF(YEAR([3]Feuil1!$C89)&lt;[3]Feuil2!$A$2,"",IF(MONTH([3]Feuil1!$C89)=12,[3]Feuil1!$C89,IF(AND(MONTH([3]Feuil1!$C89)&gt;12,MONTH([3]Feuil1!$K89)&lt;=12),DATE([3]Feuil2!$A$2,12,31),"") ))),"")</f>
        <v/>
      </c>
    </row>
    <row r="90" spans="1:25" ht="15" x14ac:dyDescent="0.2">
      <c r="A90" s="11">
        <f>[3]Feuil1!E90</f>
        <v>0</v>
      </c>
      <c r="B90" s="12" t="str">
        <f>IF(AND([3]Feuil1!$K90&lt;&gt;"",[3]Feuil1!$C90&lt;&gt;"",[3]Feuil1!$K90&lt;=[3]Feuil1!$C90,YEAR([3]Feuil1!$K90)&lt;=[3]Feuil2!$A$2,YEAR([3]Feuil1!$C90)&gt;=[3]Feuil2!$A$2),IF(YEAR([3]Feuil1!$K90)&lt;[3]Feuil2!$A$2,DATE([3]Feuil2!$A$2,1,1),IF(YEAR([3]Feuil1!$K90)&gt;[3]Feuil2!$A$2,"",IF(MONTH([3]Feuil1!$K90)=1,[3]Feuil1!$K90,IF(OR(AND(
      MONTH([3]Feuil1!$K90)&lt;1,
      MONTH([3]Feuil1!$C90)&gt;=1
     ),YEAR([3]Feuil1!$C90)&gt;[3]Feuil2!$A$2),DATE([3]Feuil2!$A$2,1,1),"") ))),"")</f>
        <v/>
      </c>
      <c r="C90" s="13" t="str">
        <f>IF(AND([3]Feuil1!$K90&lt;&gt;"",[3]Feuil1!$C90&lt;&gt;"",[3]Feuil1!$K90&lt;=[3]Feuil1!$C90,YEAR([3]Feuil1!$K90)&lt;=[3]Feuil2!$A$2,YEAR([3]Feuil1!$C90)&gt;=[3]Feuil2!$A$2),IF(YEAR([3]Feuil1!$K90)&lt;[3]Feuil2!$A$2,DATE([3]Feuil2!$A$2,2,1),IF(YEAR([3]Feuil1!$K90)&gt;[3]Feuil2!$A$2,"",IF(MONTH([3]Feuil1!$K90)=2,[3]Feuil1!$K90,IF(OR(AND(MONTH([3]Feuil1!$K90)&lt;2,MONTH([3]Feuil1!$C90)&gt;=2),YEAR([3]Feuil1!$C90)&gt;[3]Feuil2!$A$2),DATE([3]Feuil2!$A$2,2,1),"") ))),"")</f>
        <v/>
      </c>
      <c r="D90" s="13" t="str">
        <f>IF(AND([3]Feuil1!$K90&lt;&gt;"",[3]Feuil1!$C90&lt;&gt;"",[3]Feuil1!$K90&lt;=[3]Feuil1!$C90,YEAR([3]Feuil1!$K90)&lt;=[3]Feuil2!$A$2,YEAR([3]Feuil1!$C90)&gt;=[3]Feuil2!$A$2),IF(YEAR([3]Feuil1!$K90)&lt;[3]Feuil2!$A$2,DATE([3]Feuil2!$A$2,3,1),IF(YEAR([3]Feuil1!$K90)&gt;[3]Feuil2!$A$2,"",IF(MONTH([3]Feuil1!$K90)=3,[3]Feuil1!$K90,IF(OR(AND(MONTH([3]Feuil1!$K90)&lt;3,MONTH([3]Feuil1!$C90)&gt;=3),YEAR([3]Feuil1!$C90)&gt;[3]Feuil2!$A$2),DATE([3]Feuil2!$A$2,3,1),"") ))),"")</f>
        <v/>
      </c>
      <c r="E90" s="13" t="str">
        <f>IF(AND([3]Feuil1!$K90&lt;&gt;"",[3]Feuil1!$C90&lt;&gt;"",[3]Feuil1!$K90&lt;=[3]Feuil1!$C90,YEAR([3]Feuil1!$K90)&lt;=[3]Feuil2!$A$2,YEAR([3]Feuil1!$C90)&gt;=[3]Feuil2!$A$2),IF(YEAR([3]Feuil1!$K90)&lt;[3]Feuil2!$A$2,DATE([3]Feuil2!$A$2,4,1),IF(YEAR([3]Feuil1!$K90)&gt;[3]Feuil2!$A$2,"",IF(MONTH([3]Feuil1!$K90)=4,[3]Feuil1!$K90,IF(OR(AND(MONTH([3]Feuil1!$K90)&lt;4,MONTH([3]Feuil1!$C90)&gt;=4),YEAR([3]Feuil1!$C90)&gt;[3]Feuil2!$A$2),DATE([3]Feuil2!$A$2,4,1),"") ))),"")</f>
        <v/>
      </c>
      <c r="F90" s="13" t="str">
        <f>IF(AND([3]Feuil1!$K90&lt;&gt;"",[3]Feuil1!$C90&lt;&gt;"",[3]Feuil1!$K90&lt;=[3]Feuil1!$C90,YEAR([3]Feuil1!$K90)&lt;=[3]Feuil2!$A$2,YEAR([3]Feuil1!$C90)&gt;=[3]Feuil2!$A$2),IF(YEAR([3]Feuil1!$K90)&lt;[3]Feuil2!$A$2,DATE([3]Feuil2!$A$2,5,1),IF(YEAR([3]Feuil1!$K90)&gt;[3]Feuil2!$A$2,"",IF(MONTH([3]Feuil1!$K90)=5,[3]Feuil1!$K90,IF(OR(AND(MONTH([3]Feuil1!$K90)&lt;5,MONTH([3]Feuil1!$C90)&gt;=5),YEAR([3]Feuil1!$C90)&gt;[3]Feuil2!$A$2),DATE([3]Feuil2!$A$2,5,1),"") ))),"")</f>
        <v/>
      </c>
      <c r="G90" s="13" t="str">
        <f>IF(AND([3]Feuil1!$K90&lt;&gt;"",[3]Feuil1!$C90&lt;&gt;"",[3]Feuil1!$K90&lt;=[3]Feuil1!$C90,YEAR([3]Feuil1!$K90)&lt;=[3]Feuil2!$A$2,YEAR([3]Feuil1!$C90)&gt;=[3]Feuil2!$A$2),IF(YEAR([3]Feuil1!$K90)&lt;[3]Feuil2!$A$2,DATE([3]Feuil2!$A$2,6,1),IF(YEAR([3]Feuil1!$K90)&gt;[3]Feuil2!$A$2,"",IF(MONTH([3]Feuil1!$K90)=6,[3]Feuil1!$K90,IF(OR(AND(MONTH([3]Feuil1!$K90)&lt;6,MONTH([3]Feuil1!$C90)&gt;=6),YEAR([3]Feuil1!$C90)&gt;[3]Feuil2!$A$2),DATE([3]Feuil2!$A$2,6,1),"") ))),"")</f>
        <v/>
      </c>
      <c r="H90" s="13" t="str">
        <f>IF(AND([3]Feuil1!$K90&lt;&gt;"",[3]Feuil1!$C90&lt;&gt;"",[3]Feuil1!$K90&lt;=[3]Feuil1!$C90,YEAR([3]Feuil1!$K90)&lt;=[3]Feuil2!$A$2,YEAR([3]Feuil1!$C90)&gt;=[3]Feuil2!$A$2),IF(YEAR([3]Feuil1!$K90)&lt;[3]Feuil2!$A$2,DATE([3]Feuil2!$A$2,7,1),IF(YEAR([3]Feuil1!$K90)&gt;[3]Feuil2!$A$2,"",IF(MONTH([3]Feuil1!$K90)=7,[3]Feuil1!$K90,IF(OR(AND(MONTH([3]Feuil1!$K90)&lt;7,MONTH([3]Feuil1!$C90)&gt;=7),YEAR([3]Feuil1!$C90)&gt;[3]Feuil2!$A$2),DATE([3]Feuil2!$A$2,7,1),"") ))),"")</f>
        <v/>
      </c>
      <c r="I90" s="13" t="str">
        <f>IF(AND([3]Feuil1!$K90&lt;&gt;"",[3]Feuil1!$C90&lt;&gt;"",[3]Feuil1!$K90&lt;=[3]Feuil1!$C90,YEAR([3]Feuil1!$K90)&lt;=[3]Feuil2!$A$2,YEAR([3]Feuil1!$C90)&gt;=[3]Feuil2!$A$2),IF(YEAR([3]Feuil1!$K90)&lt;[3]Feuil2!$A$2,DATE([3]Feuil2!$A$2,8,1),IF(YEAR([3]Feuil1!$K90)&gt;[3]Feuil2!$A$2,"",IF(MONTH([3]Feuil1!$K90)=8,[3]Feuil1!$K90,IF(OR(AND(MONTH([3]Feuil1!$K90)&lt;8,MONTH([3]Feuil1!$C90)&gt;=8),YEAR([3]Feuil1!$C90)&gt;[3]Feuil2!$A$2),DATE([3]Feuil2!$A$2,8,1),"") ))),"")</f>
        <v/>
      </c>
      <c r="J90" s="13" t="str">
        <f>IF(AND([3]Feuil1!$K90&lt;&gt;"",[3]Feuil1!$C90&lt;&gt;"",[3]Feuil1!$K90&lt;=[3]Feuil1!$C90,YEAR([3]Feuil1!$K90)&lt;=[3]Feuil2!$A$2,YEAR([3]Feuil1!$C90)&gt;=[3]Feuil2!$A$2),IF(YEAR([3]Feuil1!$K90)&lt;[3]Feuil2!$A$2,DATE([3]Feuil2!$A$2,9,1),IF(YEAR([3]Feuil1!$K90)&gt;[3]Feuil2!$A$2,"",IF(MONTH([3]Feuil1!$K90)=9,[3]Feuil1!$K90,IF(OR(AND(MONTH([3]Feuil1!$K90)&lt;9,MONTH([3]Feuil1!$C90)&gt;=9),YEAR([3]Feuil1!$C90)&gt;[3]Feuil2!$A$2),DATE([3]Feuil2!$A$2,9,1),"") ))),"")</f>
        <v/>
      </c>
      <c r="K90" s="13" t="str">
        <f>IF(AND([3]Feuil1!$K90&lt;&gt;"",[3]Feuil1!$C90&lt;&gt;"",[3]Feuil1!$K90&lt;=[3]Feuil1!$C90,YEAR([3]Feuil1!$K90)&lt;=[3]Feuil2!$A$2,YEAR([3]Feuil1!$C90)&gt;=[3]Feuil2!$A$2),IF(YEAR([3]Feuil1!$K90)&lt;[3]Feuil2!$A$2,DATE([3]Feuil2!$A$2,10,1),IF(YEAR([3]Feuil1!$K90)&gt;[3]Feuil2!$A$2,"",IF(MONTH([3]Feuil1!$K90)=10,[3]Feuil1!$K90,IF(OR(AND(MONTH([3]Feuil1!$K90)&lt;10,MONTH([3]Feuil1!$C90)&gt;=10),YEAR([3]Feuil1!$C90)&gt;[3]Feuil2!$A$2),DATE([3]Feuil2!$A$2,10,1),"") ))),"")</f>
        <v/>
      </c>
      <c r="L90" s="13" t="str">
        <f>IF(AND([3]Feuil1!$K90&lt;&gt;"",[3]Feuil1!$C90&lt;&gt;"",[3]Feuil1!$K90&lt;=[3]Feuil1!$C90,YEAR([3]Feuil1!$K90)&lt;=[3]Feuil2!$A$2,YEAR([3]Feuil1!$C90)&gt;=[3]Feuil2!$A$2),IF(YEAR([3]Feuil1!$K90)&lt;[3]Feuil2!$A$2,DATE([3]Feuil2!$A$2,11,1),IF(YEAR([3]Feuil1!$K90)&gt;[3]Feuil2!$A$2,"",IF(MONTH([3]Feuil1!$K90)=11,[3]Feuil1!$K90,IF(OR(AND(MONTH([3]Feuil1!$K90)&lt;11,MONTH([3]Feuil1!$C90)&gt;=11),YEAR([3]Feuil1!$C90)&gt;[3]Feuil2!$A$2),DATE([3]Feuil2!$A$2,11,1),"") ))),"")</f>
        <v/>
      </c>
      <c r="M90" s="14" t="str">
        <f>IF(AND([3]Feuil1!$K90&lt;&gt;"",[3]Feuil1!$C90&lt;&gt;"",[3]Feuil1!$K90&lt;=[3]Feuil1!$C90,YEAR([3]Feuil1!$K90)&lt;=[3]Feuil2!$A$2,YEAR([3]Feuil1!$C90)&gt;=[3]Feuil2!$A$2),IF(YEAR([3]Feuil1!$K90)&lt;[3]Feuil2!$A$2,DATE([3]Feuil2!$A$2,12,1),IF(YEAR([3]Feuil1!$K90)&gt;[3]Feuil2!$A$2,"",IF(MONTH([3]Feuil1!$K90)=12,[3]Feuil1!$K90,IF(OR(AND(MONTH([3]Feuil1!$K90)&lt;12,MONTH([3]Feuil1!$C90)&gt;=12),YEAR([3]Feuil1!$C90)&gt;[3]Feuil2!$A$2),DATE([3]Feuil2!$A$2,12,1),"") ))),"")</f>
        <v/>
      </c>
      <c r="N90" s="12" t="str">
        <f>IF(AND([3]Feuil1!$K90&lt;&gt;"",[3]Feuil1!$C90&lt;&gt;"",[3]Feuil1!$K90&lt;=[3]Feuil1!$C90,YEAR([3]Feuil1!$K90)&lt;=[3]Feuil2!$A$2,YEAR([3]Feuil1!$C90)&gt;=[3]Feuil2!$A$2),IF(YEAR([3]Feuil1!$C90)&gt;[3]Feuil2!$A$2,DATE([3]Feuil2!$A$2,1,31),IF(YEAR([3]Feuil1!$C90)&lt;[3]Feuil2!$A$2,"",IF(MONTH([3]Feuil1!$C90)=1,[3]Feuil1!$C90,IF(AND(MONTH([3]Feuil1!$C90)&gt;1,MONTH([3]Feuil1!$K90)&lt;=1),DATE([3]Feuil2!$A$2,1,31),"") ))),"")</f>
        <v/>
      </c>
      <c r="O90" s="13" t="str">
        <f>IF(AND([3]Feuil1!$K90&lt;&gt;"",[3]Feuil1!$C90&lt;&gt;"",[3]Feuil1!$K90&lt;=[3]Feuil1!$C90,YEAR([3]Feuil1!$K90)&lt;=[3]Feuil2!$A$2,YEAR([3]Feuil1!$C90)&gt;=[3]Feuil2!$A$2),IF(YEAR([3]Feuil1!$C90)&gt;[3]Feuil2!$A$2,IF((MOD([3]Feuil2!$A$2,4)&lt;&gt;0),DATE([3]Feuil2!$A$2,2,28),DATE([3]Feuil2!$A$2,2,29)),IF(YEAR([3]Feuil1!$C90)&lt;[3]Feuil2!$A$2,"",IF(MONTH([3]Feuil1!$C90)=2,[3]Feuil1!$C90,IF(AND(MONTH([3]Feuil1!$C90)&gt;2,MONTH([3]Feuil1!$K90)&lt;=2),IF((MOD([3]Feuil2!$A$2,4)&lt;&gt;0),DATE([3]Feuil2!$A$2,2,28),DATE([3]Feuil2!$A$2,2,29)),"") ))),"")</f>
        <v/>
      </c>
      <c r="P90" s="13" t="str">
        <f>IF(AND([3]Feuil1!$K90&lt;&gt;"",[3]Feuil1!$C90&lt;&gt;"",[3]Feuil1!$K90&lt;=[3]Feuil1!$C90,YEAR([3]Feuil1!$K90)&lt;=[3]Feuil2!$A$2,YEAR([3]Feuil1!$C90)&gt;=[3]Feuil2!$A$2),IF(YEAR([3]Feuil1!$C90)&gt;[3]Feuil2!$A$2,DATE([3]Feuil2!$A$2,3,31),IF(YEAR([3]Feuil1!$C90)&lt;[3]Feuil2!$A$2,"",IF(MONTH([3]Feuil1!$C90)=3,[3]Feuil1!$C90,IF(AND(MONTH([3]Feuil1!$C90)&gt;3,MONTH([3]Feuil1!$K90)&lt;=3),DATE([3]Feuil2!$A$2,3,31),"") ))),"")</f>
        <v/>
      </c>
      <c r="Q90" s="13" t="str">
        <f>IF(AND([3]Feuil1!$K90&lt;&gt;"",[3]Feuil1!$C90&lt;&gt;"",[3]Feuil1!$K90&lt;=[3]Feuil1!$C90,YEAR([3]Feuil1!$K90)&lt;=[3]Feuil2!$A$2,YEAR([3]Feuil1!$C90)&gt;=[3]Feuil2!$A$2),IF(YEAR([3]Feuil1!$C90)&gt;[3]Feuil2!$A$2,DATE([3]Feuil2!$A$2,4,30),IF(YEAR([3]Feuil1!$C90)&lt;[3]Feuil2!$A$2,"",IF(MONTH([3]Feuil1!$C90)=4,[3]Feuil1!$C90,IF(AND(MONTH([3]Feuil1!$C90)&gt;4,MONTH([3]Feuil1!$K90)&lt;=4),DATE([3]Feuil2!$A$2,4,30),"") ))),"")</f>
        <v/>
      </c>
      <c r="R90" s="13" t="str">
        <f>IF(AND([3]Feuil1!$K90&lt;&gt;"",[3]Feuil1!$C90&lt;&gt;"",[3]Feuil1!$K90&lt;=[3]Feuil1!$C90,YEAR([3]Feuil1!$K90)&lt;=[3]Feuil2!$A$2,YEAR([3]Feuil1!$C90)&gt;=[3]Feuil2!$A$2),IF(YEAR([3]Feuil1!$C90)&gt;[3]Feuil2!$A$2,DATE([3]Feuil2!$A$2,5,31),IF(YEAR([3]Feuil1!$C90)&lt;[3]Feuil2!$A$2,"",IF(MONTH([3]Feuil1!$C90)=5,[3]Feuil1!$C90,IF(AND(MONTH([3]Feuil1!$C90)&gt;5,MONTH([3]Feuil1!$K90)&lt;=5),DATE([3]Feuil2!$A$2,5,31),"") ))),"")</f>
        <v/>
      </c>
      <c r="S90" s="13" t="str">
        <f>IF(AND([3]Feuil1!$K90&lt;&gt;"",[3]Feuil1!$C90&lt;&gt;"",[3]Feuil1!$K90&lt;=[3]Feuil1!$C90,YEAR([3]Feuil1!$K90)&lt;=[3]Feuil2!$A$2,YEAR([3]Feuil1!$C90)&gt;=[3]Feuil2!$A$2),IF(YEAR([3]Feuil1!$C90)&gt;[3]Feuil2!$A$2,DATE([3]Feuil2!$A$2,6,30),IF(YEAR([3]Feuil1!$C90)&lt;[3]Feuil2!$A$2,"",IF(MONTH([3]Feuil1!$C90)=6,[3]Feuil1!$C90,IF(AND(MONTH([3]Feuil1!$C90)&gt;6,MONTH([3]Feuil1!$K90)&lt;=6),DATE([3]Feuil2!$A$2,6,30),"") ))),"")</f>
        <v/>
      </c>
      <c r="T90" s="13" t="str">
        <f>IF(AND([3]Feuil1!$K90&lt;&gt;"",[3]Feuil1!$C90&lt;&gt;"",[3]Feuil1!$K90&lt;=[3]Feuil1!$C90,YEAR([3]Feuil1!$K90)&lt;=[3]Feuil2!$A$2,YEAR([3]Feuil1!$C90)&gt;=[3]Feuil2!$A$2),IF(YEAR([3]Feuil1!$C90)&gt;[3]Feuil2!$A$2,DATE([3]Feuil2!$A$2,7,31),IF(YEAR([3]Feuil1!$C90)&lt;[3]Feuil2!$A$2,"",IF(MONTH([3]Feuil1!$C90)=7,[3]Feuil1!$C90,IF(AND(MONTH([3]Feuil1!$C90)&gt;7,MONTH([3]Feuil1!$K90)&lt;=7),DATE([3]Feuil2!$A$2,7,31),"") ))),"")</f>
        <v/>
      </c>
      <c r="U90" s="13" t="str">
        <f>IF(AND([3]Feuil1!$K90&lt;&gt;"",[3]Feuil1!$C90&lt;&gt;"",[3]Feuil1!$K90&lt;=[3]Feuil1!$C90,YEAR([3]Feuil1!$K90)&lt;=[3]Feuil2!$A$2,YEAR([3]Feuil1!$C90)&gt;=[3]Feuil2!$A$2),IF(YEAR([3]Feuil1!$C90)&gt;[3]Feuil2!$A$2,DATE([3]Feuil2!$A$2,8,31),IF(YEAR([3]Feuil1!$C90)&lt;[3]Feuil2!$A$2,"",IF(MONTH([3]Feuil1!$C90)=8,[3]Feuil1!$C90,IF(AND(MONTH([3]Feuil1!$C90)&gt;8,MONTH([3]Feuil1!$K90)&lt;=8),DATE([3]Feuil2!$A$2,8,31),"") ))),"")</f>
        <v/>
      </c>
      <c r="V90" s="13" t="str">
        <f>IF(AND([3]Feuil1!$K90&lt;&gt;"",[3]Feuil1!$C90&lt;&gt;"",[3]Feuil1!$K90&lt;=[3]Feuil1!$C90,YEAR([3]Feuil1!$K90)&lt;=[3]Feuil2!$A$2,YEAR([3]Feuil1!$C90)&gt;=[3]Feuil2!$A$2),IF(YEAR([3]Feuil1!$C90)&gt;[3]Feuil2!$A$2,DATE([3]Feuil2!$A$2,9,30),IF(YEAR([3]Feuil1!$C90)&lt;[3]Feuil2!$A$2,"",IF(MONTH([3]Feuil1!$C90)=9,[3]Feuil1!$C90,IF(AND(MONTH([3]Feuil1!$C90)&gt;9,MONTH([3]Feuil1!$K90)&lt;=9),DATE([3]Feuil2!$A$2,9,30),"") ))),"")</f>
        <v/>
      </c>
      <c r="W90" s="13" t="str">
        <f>IF(AND([3]Feuil1!$K90&lt;&gt;"",[3]Feuil1!$C90&lt;&gt;"",[3]Feuil1!$K90&lt;=[3]Feuil1!$C90,YEAR([3]Feuil1!$K90)&lt;=[3]Feuil2!$A$2,YEAR([3]Feuil1!$C90)&gt;=[3]Feuil2!$A$2),IF(YEAR([3]Feuil1!$C90)&gt;[3]Feuil2!$A$2,DATE([3]Feuil2!$A$2,10,31),IF(YEAR([3]Feuil1!$C90)&lt;[3]Feuil2!$A$2,"",IF(MONTH([3]Feuil1!$C90)=10,[3]Feuil1!$C90,IF(AND(MONTH([3]Feuil1!$C90)&gt;10,MONTH([3]Feuil1!$K90)&lt;=10),DATE([3]Feuil2!$A$2,10,31),"") ))),"")</f>
        <v/>
      </c>
      <c r="X90" s="13" t="str">
        <f>IF(AND([3]Feuil1!$K90&lt;&gt;"",[3]Feuil1!$C90&lt;&gt;"",[3]Feuil1!$K90&lt;=[3]Feuil1!$C90,YEAR([3]Feuil1!$K90)&lt;=[3]Feuil2!$A$2,YEAR([3]Feuil1!$C90)&gt;=[3]Feuil2!$A$2),IF(YEAR([3]Feuil1!$C90)&gt;[3]Feuil2!$A$2,DATE([3]Feuil2!$A$2,11,30),IF(YEAR([3]Feuil1!$C90)&lt;[3]Feuil2!$A$2,"",IF(MONTH([3]Feuil1!$C90)=11,[3]Feuil1!$C90,IF(AND(MONTH([3]Feuil1!$C90)&gt;11,MONTH([3]Feuil1!$K90)&lt;=11),DATE([3]Feuil2!$A$2,11,30),"") ))),"")</f>
        <v/>
      </c>
      <c r="Y90" s="14" t="str">
        <f>IF(AND([3]Feuil1!$K90&lt;&gt;"",[3]Feuil1!$C90&lt;&gt;"",[3]Feuil1!$K90&lt;=[3]Feuil1!$C90,YEAR([3]Feuil1!$K90)&lt;=[3]Feuil2!$A$2,YEAR([3]Feuil1!$C90)&gt;=[3]Feuil2!$A$2),IF(YEAR([3]Feuil1!$C90)&gt;[3]Feuil2!$A$2,DATE([3]Feuil2!$A$2,12,31),IF(YEAR([3]Feuil1!$C90)&lt;[3]Feuil2!$A$2,"",IF(MONTH([3]Feuil1!$C90)=12,[3]Feuil1!$C90,IF(AND(MONTH([3]Feuil1!$C90)&gt;12,MONTH([3]Feuil1!$K90)&lt;=12),DATE([3]Feuil2!$A$2,12,31),"") ))),"")</f>
        <v/>
      </c>
    </row>
    <row r="91" spans="1:25" ht="15" x14ac:dyDescent="0.2">
      <c r="A91" s="11">
        <f>[3]Feuil1!E91</f>
        <v>0</v>
      </c>
      <c r="B91" s="12" t="str">
        <f>IF(AND([3]Feuil1!$K91&lt;&gt;"",[3]Feuil1!$C91&lt;&gt;"",[3]Feuil1!$K91&lt;=[3]Feuil1!$C91,YEAR([3]Feuil1!$K91)&lt;=[3]Feuil2!$A$2,YEAR([3]Feuil1!$C91)&gt;=[3]Feuil2!$A$2),IF(YEAR([3]Feuil1!$K91)&lt;[3]Feuil2!$A$2,DATE([3]Feuil2!$A$2,1,1),IF(YEAR([3]Feuil1!$K91)&gt;[3]Feuil2!$A$2,"",IF(MONTH([3]Feuil1!$K91)=1,[3]Feuil1!$K91,IF(OR(AND(
      MONTH([3]Feuil1!$K91)&lt;1,
      MONTH([3]Feuil1!$C91)&gt;=1
     ),YEAR([3]Feuil1!$C91)&gt;[3]Feuil2!$A$2),DATE([3]Feuil2!$A$2,1,1),"") ))),"")</f>
        <v/>
      </c>
      <c r="C91" s="13" t="str">
        <f>IF(AND([3]Feuil1!$K91&lt;&gt;"",[3]Feuil1!$C91&lt;&gt;"",[3]Feuil1!$K91&lt;=[3]Feuil1!$C91,YEAR([3]Feuil1!$K91)&lt;=[3]Feuil2!$A$2,YEAR([3]Feuil1!$C91)&gt;=[3]Feuil2!$A$2),IF(YEAR([3]Feuil1!$K91)&lt;[3]Feuil2!$A$2,DATE([3]Feuil2!$A$2,2,1),IF(YEAR([3]Feuil1!$K91)&gt;[3]Feuil2!$A$2,"",IF(MONTH([3]Feuil1!$K91)=2,[3]Feuil1!$K91,IF(OR(AND(MONTH([3]Feuil1!$K91)&lt;2,MONTH([3]Feuil1!$C91)&gt;=2),YEAR([3]Feuil1!$C91)&gt;[3]Feuil2!$A$2),DATE([3]Feuil2!$A$2,2,1),"") ))),"")</f>
        <v/>
      </c>
      <c r="D91" s="13" t="str">
        <f>IF(AND([3]Feuil1!$K91&lt;&gt;"",[3]Feuil1!$C91&lt;&gt;"",[3]Feuil1!$K91&lt;=[3]Feuil1!$C91,YEAR([3]Feuil1!$K91)&lt;=[3]Feuil2!$A$2,YEAR([3]Feuil1!$C91)&gt;=[3]Feuil2!$A$2),IF(YEAR([3]Feuil1!$K91)&lt;[3]Feuil2!$A$2,DATE([3]Feuil2!$A$2,3,1),IF(YEAR([3]Feuil1!$K91)&gt;[3]Feuil2!$A$2,"",IF(MONTH([3]Feuil1!$K91)=3,[3]Feuil1!$K91,IF(OR(AND(MONTH([3]Feuil1!$K91)&lt;3,MONTH([3]Feuil1!$C91)&gt;=3),YEAR([3]Feuil1!$C91)&gt;[3]Feuil2!$A$2),DATE([3]Feuil2!$A$2,3,1),"") ))),"")</f>
        <v/>
      </c>
      <c r="E91" s="13" t="str">
        <f>IF(AND([3]Feuil1!$K91&lt;&gt;"",[3]Feuil1!$C91&lt;&gt;"",[3]Feuil1!$K91&lt;=[3]Feuil1!$C91,YEAR([3]Feuil1!$K91)&lt;=[3]Feuil2!$A$2,YEAR([3]Feuil1!$C91)&gt;=[3]Feuil2!$A$2),IF(YEAR([3]Feuil1!$K91)&lt;[3]Feuil2!$A$2,DATE([3]Feuil2!$A$2,4,1),IF(YEAR([3]Feuil1!$K91)&gt;[3]Feuil2!$A$2,"",IF(MONTH([3]Feuil1!$K91)=4,[3]Feuil1!$K91,IF(OR(AND(MONTH([3]Feuil1!$K91)&lt;4,MONTH([3]Feuil1!$C91)&gt;=4),YEAR([3]Feuil1!$C91)&gt;[3]Feuil2!$A$2),DATE([3]Feuil2!$A$2,4,1),"") ))),"")</f>
        <v/>
      </c>
      <c r="F91" s="13" t="str">
        <f>IF(AND([3]Feuil1!$K91&lt;&gt;"",[3]Feuil1!$C91&lt;&gt;"",[3]Feuil1!$K91&lt;=[3]Feuil1!$C91,YEAR([3]Feuil1!$K91)&lt;=[3]Feuil2!$A$2,YEAR([3]Feuil1!$C91)&gt;=[3]Feuil2!$A$2),IF(YEAR([3]Feuil1!$K91)&lt;[3]Feuil2!$A$2,DATE([3]Feuil2!$A$2,5,1),IF(YEAR([3]Feuil1!$K91)&gt;[3]Feuil2!$A$2,"",IF(MONTH([3]Feuil1!$K91)=5,[3]Feuil1!$K91,IF(OR(AND(MONTH([3]Feuil1!$K91)&lt;5,MONTH([3]Feuil1!$C91)&gt;=5),YEAR([3]Feuil1!$C91)&gt;[3]Feuil2!$A$2),DATE([3]Feuil2!$A$2,5,1),"") ))),"")</f>
        <v/>
      </c>
      <c r="G91" s="13" t="str">
        <f>IF(AND([3]Feuil1!$K91&lt;&gt;"",[3]Feuil1!$C91&lt;&gt;"",[3]Feuil1!$K91&lt;=[3]Feuil1!$C91,YEAR([3]Feuil1!$K91)&lt;=[3]Feuil2!$A$2,YEAR([3]Feuil1!$C91)&gt;=[3]Feuil2!$A$2),IF(YEAR([3]Feuil1!$K91)&lt;[3]Feuil2!$A$2,DATE([3]Feuil2!$A$2,6,1),IF(YEAR([3]Feuil1!$K91)&gt;[3]Feuil2!$A$2,"",IF(MONTH([3]Feuil1!$K91)=6,[3]Feuil1!$K91,IF(OR(AND(MONTH([3]Feuil1!$K91)&lt;6,MONTH([3]Feuil1!$C91)&gt;=6),YEAR([3]Feuil1!$C91)&gt;[3]Feuil2!$A$2),DATE([3]Feuil2!$A$2,6,1),"") ))),"")</f>
        <v/>
      </c>
      <c r="H91" s="13" t="str">
        <f>IF(AND([3]Feuil1!$K91&lt;&gt;"",[3]Feuil1!$C91&lt;&gt;"",[3]Feuil1!$K91&lt;=[3]Feuil1!$C91,YEAR([3]Feuil1!$K91)&lt;=[3]Feuil2!$A$2,YEAR([3]Feuil1!$C91)&gt;=[3]Feuil2!$A$2),IF(YEAR([3]Feuil1!$K91)&lt;[3]Feuil2!$A$2,DATE([3]Feuil2!$A$2,7,1),IF(YEAR([3]Feuil1!$K91)&gt;[3]Feuil2!$A$2,"",IF(MONTH([3]Feuil1!$K91)=7,[3]Feuil1!$K91,IF(OR(AND(MONTH([3]Feuil1!$K91)&lt;7,MONTH([3]Feuil1!$C91)&gt;=7),YEAR([3]Feuil1!$C91)&gt;[3]Feuil2!$A$2),DATE([3]Feuil2!$A$2,7,1),"") ))),"")</f>
        <v/>
      </c>
      <c r="I91" s="13" t="str">
        <f>IF(AND([3]Feuil1!$K91&lt;&gt;"",[3]Feuil1!$C91&lt;&gt;"",[3]Feuil1!$K91&lt;=[3]Feuil1!$C91,YEAR([3]Feuil1!$K91)&lt;=[3]Feuil2!$A$2,YEAR([3]Feuil1!$C91)&gt;=[3]Feuil2!$A$2),IF(YEAR([3]Feuil1!$K91)&lt;[3]Feuil2!$A$2,DATE([3]Feuil2!$A$2,8,1),IF(YEAR([3]Feuil1!$K91)&gt;[3]Feuil2!$A$2,"",IF(MONTH([3]Feuil1!$K91)=8,[3]Feuil1!$K91,IF(OR(AND(MONTH([3]Feuil1!$K91)&lt;8,MONTH([3]Feuil1!$C91)&gt;=8),YEAR([3]Feuil1!$C91)&gt;[3]Feuil2!$A$2),DATE([3]Feuil2!$A$2,8,1),"") ))),"")</f>
        <v/>
      </c>
      <c r="J91" s="13" t="str">
        <f>IF(AND([3]Feuil1!$K91&lt;&gt;"",[3]Feuil1!$C91&lt;&gt;"",[3]Feuil1!$K91&lt;=[3]Feuil1!$C91,YEAR([3]Feuil1!$K91)&lt;=[3]Feuil2!$A$2,YEAR([3]Feuil1!$C91)&gt;=[3]Feuil2!$A$2),IF(YEAR([3]Feuil1!$K91)&lt;[3]Feuil2!$A$2,DATE([3]Feuil2!$A$2,9,1),IF(YEAR([3]Feuil1!$K91)&gt;[3]Feuil2!$A$2,"",IF(MONTH([3]Feuil1!$K91)=9,[3]Feuil1!$K91,IF(OR(AND(MONTH([3]Feuil1!$K91)&lt;9,MONTH([3]Feuil1!$C91)&gt;=9),YEAR([3]Feuil1!$C91)&gt;[3]Feuil2!$A$2),DATE([3]Feuil2!$A$2,9,1),"") ))),"")</f>
        <v/>
      </c>
      <c r="K91" s="13" t="str">
        <f>IF(AND([3]Feuil1!$K91&lt;&gt;"",[3]Feuil1!$C91&lt;&gt;"",[3]Feuil1!$K91&lt;=[3]Feuil1!$C91,YEAR([3]Feuil1!$K91)&lt;=[3]Feuil2!$A$2,YEAR([3]Feuil1!$C91)&gt;=[3]Feuil2!$A$2),IF(YEAR([3]Feuil1!$K91)&lt;[3]Feuil2!$A$2,DATE([3]Feuil2!$A$2,10,1),IF(YEAR([3]Feuil1!$K91)&gt;[3]Feuil2!$A$2,"",IF(MONTH([3]Feuil1!$K91)=10,[3]Feuil1!$K91,IF(OR(AND(MONTH([3]Feuil1!$K91)&lt;10,MONTH([3]Feuil1!$C91)&gt;=10),YEAR([3]Feuil1!$C91)&gt;[3]Feuil2!$A$2),DATE([3]Feuil2!$A$2,10,1),"") ))),"")</f>
        <v/>
      </c>
      <c r="L91" s="13" t="str">
        <f>IF(AND([3]Feuil1!$K91&lt;&gt;"",[3]Feuil1!$C91&lt;&gt;"",[3]Feuil1!$K91&lt;=[3]Feuil1!$C91,YEAR([3]Feuil1!$K91)&lt;=[3]Feuil2!$A$2,YEAR([3]Feuil1!$C91)&gt;=[3]Feuil2!$A$2),IF(YEAR([3]Feuil1!$K91)&lt;[3]Feuil2!$A$2,DATE([3]Feuil2!$A$2,11,1),IF(YEAR([3]Feuil1!$K91)&gt;[3]Feuil2!$A$2,"",IF(MONTH([3]Feuil1!$K91)=11,[3]Feuil1!$K91,IF(OR(AND(MONTH([3]Feuil1!$K91)&lt;11,MONTH([3]Feuil1!$C91)&gt;=11),YEAR([3]Feuil1!$C91)&gt;[3]Feuil2!$A$2),DATE([3]Feuil2!$A$2,11,1),"") ))),"")</f>
        <v/>
      </c>
      <c r="M91" s="14" t="str">
        <f>IF(AND([3]Feuil1!$K91&lt;&gt;"",[3]Feuil1!$C91&lt;&gt;"",[3]Feuil1!$K91&lt;=[3]Feuil1!$C91,YEAR([3]Feuil1!$K91)&lt;=[3]Feuil2!$A$2,YEAR([3]Feuil1!$C91)&gt;=[3]Feuil2!$A$2),IF(YEAR([3]Feuil1!$K91)&lt;[3]Feuil2!$A$2,DATE([3]Feuil2!$A$2,12,1),IF(YEAR([3]Feuil1!$K91)&gt;[3]Feuil2!$A$2,"",IF(MONTH([3]Feuil1!$K91)=12,[3]Feuil1!$K91,IF(OR(AND(MONTH([3]Feuil1!$K91)&lt;12,MONTH([3]Feuil1!$C91)&gt;=12),YEAR([3]Feuil1!$C91)&gt;[3]Feuil2!$A$2),DATE([3]Feuil2!$A$2,12,1),"") ))),"")</f>
        <v/>
      </c>
      <c r="N91" s="12" t="str">
        <f>IF(AND([3]Feuil1!$K91&lt;&gt;"",[3]Feuil1!$C91&lt;&gt;"",[3]Feuil1!$K91&lt;=[3]Feuil1!$C91,YEAR([3]Feuil1!$K91)&lt;=[3]Feuil2!$A$2,YEAR([3]Feuil1!$C91)&gt;=[3]Feuil2!$A$2),IF(YEAR([3]Feuil1!$C91)&gt;[3]Feuil2!$A$2,DATE([3]Feuil2!$A$2,1,31),IF(YEAR([3]Feuil1!$C91)&lt;[3]Feuil2!$A$2,"",IF(MONTH([3]Feuil1!$C91)=1,[3]Feuil1!$C91,IF(AND(MONTH([3]Feuil1!$C91)&gt;1,MONTH([3]Feuil1!$K91)&lt;=1),DATE([3]Feuil2!$A$2,1,31),"") ))),"")</f>
        <v/>
      </c>
      <c r="O91" s="13" t="str">
        <f>IF(AND([3]Feuil1!$K91&lt;&gt;"",[3]Feuil1!$C91&lt;&gt;"",[3]Feuil1!$K91&lt;=[3]Feuil1!$C91,YEAR([3]Feuil1!$K91)&lt;=[3]Feuil2!$A$2,YEAR([3]Feuil1!$C91)&gt;=[3]Feuil2!$A$2),IF(YEAR([3]Feuil1!$C91)&gt;[3]Feuil2!$A$2,IF((MOD([3]Feuil2!$A$2,4)&lt;&gt;0),DATE([3]Feuil2!$A$2,2,28),DATE([3]Feuil2!$A$2,2,29)),IF(YEAR([3]Feuil1!$C91)&lt;[3]Feuil2!$A$2,"",IF(MONTH([3]Feuil1!$C91)=2,[3]Feuil1!$C91,IF(AND(MONTH([3]Feuil1!$C91)&gt;2,MONTH([3]Feuil1!$K91)&lt;=2),IF((MOD([3]Feuil2!$A$2,4)&lt;&gt;0),DATE([3]Feuil2!$A$2,2,28),DATE([3]Feuil2!$A$2,2,29)),"") ))),"")</f>
        <v/>
      </c>
      <c r="P91" s="13" t="str">
        <f>IF(AND([3]Feuil1!$K91&lt;&gt;"",[3]Feuil1!$C91&lt;&gt;"",[3]Feuil1!$K91&lt;=[3]Feuil1!$C91,YEAR([3]Feuil1!$K91)&lt;=[3]Feuil2!$A$2,YEAR([3]Feuil1!$C91)&gt;=[3]Feuil2!$A$2),IF(YEAR([3]Feuil1!$C91)&gt;[3]Feuil2!$A$2,DATE([3]Feuil2!$A$2,3,31),IF(YEAR([3]Feuil1!$C91)&lt;[3]Feuil2!$A$2,"",IF(MONTH([3]Feuil1!$C91)=3,[3]Feuil1!$C91,IF(AND(MONTH([3]Feuil1!$C91)&gt;3,MONTH([3]Feuil1!$K91)&lt;=3),DATE([3]Feuil2!$A$2,3,31),"") ))),"")</f>
        <v/>
      </c>
      <c r="Q91" s="13" t="str">
        <f>IF(AND([3]Feuil1!$K91&lt;&gt;"",[3]Feuil1!$C91&lt;&gt;"",[3]Feuil1!$K91&lt;=[3]Feuil1!$C91,YEAR([3]Feuil1!$K91)&lt;=[3]Feuil2!$A$2,YEAR([3]Feuil1!$C91)&gt;=[3]Feuil2!$A$2),IF(YEAR([3]Feuil1!$C91)&gt;[3]Feuil2!$A$2,DATE([3]Feuil2!$A$2,4,30),IF(YEAR([3]Feuil1!$C91)&lt;[3]Feuil2!$A$2,"",IF(MONTH([3]Feuil1!$C91)=4,[3]Feuil1!$C91,IF(AND(MONTH([3]Feuil1!$C91)&gt;4,MONTH([3]Feuil1!$K91)&lt;=4),DATE([3]Feuil2!$A$2,4,30),"") ))),"")</f>
        <v/>
      </c>
      <c r="R91" s="13" t="str">
        <f>IF(AND([3]Feuil1!$K91&lt;&gt;"",[3]Feuil1!$C91&lt;&gt;"",[3]Feuil1!$K91&lt;=[3]Feuil1!$C91,YEAR([3]Feuil1!$K91)&lt;=[3]Feuil2!$A$2,YEAR([3]Feuil1!$C91)&gt;=[3]Feuil2!$A$2),IF(YEAR([3]Feuil1!$C91)&gt;[3]Feuil2!$A$2,DATE([3]Feuil2!$A$2,5,31),IF(YEAR([3]Feuil1!$C91)&lt;[3]Feuil2!$A$2,"",IF(MONTH([3]Feuil1!$C91)=5,[3]Feuil1!$C91,IF(AND(MONTH([3]Feuil1!$C91)&gt;5,MONTH([3]Feuil1!$K91)&lt;=5),DATE([3]Feuil2!$A$2,5,31),"") ))),"")</f>
        <v/>
      </c>
      <c r="S91" s="13" t="str">
        <f>IF(AND([3]Feuil1!$K91&lt;&gt;"",[3]Feuil1!$C91&lt;&gt;"",[3]Feuil1!$K91&lt;=[3]Feuil1!$C91,YEAR([3]Feuil1!$K91)&lt;=[3]Feuil2!$A$2,YEAR([3]Feuil1!$C91)&gt;=[3]Feuil2!$A$2),IF(YEAR([3]Feuil1!$C91)&gt;[3]Feuil2!$A$2,DATE([3]Feuil2!$A$2,6,30),IF(YEAR([3]Feuil1!$C91)&lt;[3]Feuil2!$A$2,"",IF(MONTH([3]Feuil1!$C91)=6,[3]Feuil1!$C91,IF(AND(MONTH([3]Feuil1!$C91)&gt;6,MONTH([3]Feuil1!$K91)&lt;=6),DATE([3]Feuil2!$A$2,6,30),"") ))),"")</f>
        <v/>
      </c>
      <c r="T91" s="13" t="str">
        <f>IF(AND([3]Feuil1!$K91&lt;&gt;"",[3]Feuil1!$C91&lt;&gt;"",[3]Feuil1!$K91&lt;=[3]Feuil1!$C91,YEAR([3]Feuil1!$K91)&lt;=[3]Feuil2!$A$2,YEAR([3]Feuil1!$C91)&gt;=[3]Feuil2!$A$2),IF(YEAR([3]Feuil1!$C91)&gt;[3]Feuil2!$A$2,DATE([3]Feuil2!$A$2,7,31),IF(YEAR([3]Feuil1!$C91)&lt;[3]Feuil2!$A$2,"",IF(MONTH([3]Feuil1!$C91)=7,[3]Feuil1!$C91,IF(AND(MONTH([3]Feuil1!$C91)&gt;7,MONTH([3]Feuil1!$K91)&lt;=7),DATE([3]Feuil2!$A$2,7,31),"") ))),"")</f>
        <v/>
      </c>
      <c r="U91" s="13" t="str">
        <f>IF(AND([3]Feuil1!$K91&lt;&gt;"",[3]Feuil1!$C91&lt;&gt;"",[3]Feuil1!$K91&lt;=[3]Feuil1!$C91,YEAR([3]Feuil1!$K91)&lt;=[3]Feuil2!$A$2,YEAR([3]Feuil1!$C91)&gt;=[3]Feuil2!$A$2),IF(YEAR([3]Feuil1!$C91)&gt;[3]Feuil2!$A$2,DATE([3]Feuil2!$A$2,8,31),IF(YEAR([3]Feuil1!$C91)&lt;[3]Feuil2!$A$2,"",IF(MONTH([3]Feuil1!$C91)=8,[3]Feuil1!$C91,IF(AND(MONTH([3]Feuil1!$C91)&gt;8,MONTH([3]Feuil1!$K91)&lt;=8),DATE([3]Feuil2!$A$2,8,31),"") ))),"")</f>
        <v/>
      </c>
      <c r="V91" s="13" t="str">
        <f>IF(AND([3]Feuil1!$K91&lt;&gt;"",[3]Feuil1!$C91&lt;&gt;"",[3]Feuil1!$K91&lt;=[3]Feuil1!$C91,YEAR([3]Feuil1!$K91)&lt;=[3]Feuil2!$A$2,YEAR([3]Feuil1!$C91)&gt;=[3]Feuil2!$A$2),IF(YEAR([3]Feuil1!$C91)&gt;[3]Feuil2!$A$2,DATE([3]Feuil2!$A$2,9,30),IF(YEAR([3]Feuil1!$C91)&lt;[3]Feuil2!$A$2,"",IF(MONTH([3]Feuil1!$C91)=9,[3]Feuil1!$C91,IF(AND(MONTH([3]Feuil1!$C91)&gt;9,MONTH([3]Feuil1!$K91)&lt;=9),DATE([3]Feuil2!$A$2,9,30),"") ))),"")</f>
        <v/>
      </c>
      <c r="W91" s="13" t="str">
        <f>IF(AND([3]Feuil1!$K91&lt;&gt;"",[3]Feuil1!$C91&lt;&gt;"",[3]Feuil1!$K91&lt;=[3]Feuil1!$C91,YEAR([3]Feuil1!$K91)&lt;=[3]Feuil2!$A$2,YEAR([3]Feuil1!$C91)&gt;=[3]Feuil2!$A$2),IF(YEAR([3]Feuil1!$C91)&gt;[3]Feuil2!$A$2,DATE([3]Feuil2!$A$2,10,31),IF(YEAR([3]Feuil1!$C91)&lt;[3]Feuil2!$A$2,"",IF(MONTH([3]Feuil1!$C91)=10,[3]Feuil1!$C91,IF(AND(MONTH([3]Feuil1!$C91)&gt;10,MONTH([3]Feuil1!$K91)&lt;=10),DATE([3]Feuil2!$A$2,10,31),"") ))),"")</f>
        <v/>
      </c>
      <c r="X91" s="13" t="str">
        <f>IF(AND([3]Feuil1!$K91&lt;&gt;"",[3]Feuil1!$C91&lt;&gt;"",[3]Feuil1!$K91&lt;=[3]Feuil1!$C91,YEAR([3]Feuil1!$K91)&lt;=[3]Feuil2!$A$2,YEAR([3]Feuil1!$C91)&gt;=[3]Feuil2!$A$2),IF(YEAR([3]Feuil1!$C91)&gt;[3]Feuil2!$A$2,DATE([3]Feuil2!$A$2,11,30),IF(YEAR([3]Feuil1!$C91)&lt;[3]Feuil2!$A$2,"",IF(MONTH([3]Feuil1!$C91)=11,[3]Feuil1!$C91,IF(AND(MONTH([3]Feuil1!$C91)&gt;11,MONTH([3]Feuil1!$K91)&lt;=11),DATE([3]Feuil2!$A$2,11,30),"") ))),"")</f>
        <v/>
      </c>
      <c r="Y91" s="14" t="str">
        <f>IF(AND([3]Feuil1!$K91&lt;&gt;"",[3]Feuil1!$C91&lt;&gt;"",[3]Feuil1!$K91&lt;=[3]Feuil1!$C91,YEAR([3]Feuil1!$K91)&lt;=[3]Feuil2!$A$2,YEAR([3]Feuil1!$C91)&gt;=[3]Feuil2!$A$2),IF(YEAR([3]Feuil1!$C91)&gt;[3]Feuil2!$A$2,DATE([3]Feuil2!$A$2,12,31),IF(YEAR([3]Feuil1!$C91)&lt;[3]Feuil2!$A$2,"",IF(MONTH([3]Feuil1!$C91)=12,[3]Feuil1!$C91,IF(AND(MONTH([3]Feuil1!$C91)&gt;12,MONTH([3]Feuil1!$K91)&lt;=12),DATE([3]Feuil2!$A$2,12,31),"") ))),"")</f>
        <v/>
      </c>
    </row>
    <row r="92" spans="1:25" ht="15" x14ac:dyDescent="0.2">
      <c r="A92" s="11">
        <f>[3]Feuil1!E92</f>
        <v>0</v>
      </c>
      <c r="B92" s="12" t="str">
        <f>IF(AND([3]Feuil1!$K92&lt;&gt;"",[3]Feuil1!$C92&lt;&gt;"",[3]Feuil1!$K92&lt;=[3]Feuil1!$C92,YEAR([3]Feuil1!$K92)&lt;=[3]Feuil2!$A$2,YEAR([3]Feuil1!$C92)&gt;=[3]Feuil2!$A$2),IF(YEAR([3]Feuil1!$K92)&lt;[3]Feuil2!$A$2,DATE([3]Feuil2!$A$2,1,1),IF(YEAR([3]Feuil1!$K92)&gt;[3]Feuil2!$A$2,"",IF(MONTH([3]Feuil1!$K92)=1,[3]Feuil1!$K92,IF(OR(AND(
      MONTH([3]Feuil1!$K92)&lt;1,
      MONTH([3]Feuil1!$C92)&gt;=1
     ),YEAR([3]Feuil1!$C92)&gt;[3]Feuil2!$A$2),DATE([3]Feuil2!$A$2,1,1),"") ))),"")</f>
        <v/>
      </c>
      <c r="C92" s="13" t="str">
        <f>IF(AND([3]Feuil1!$K92&lt;&gt;"",[3]Feuil1!$C92&lt;&gt;"",[3]Feuil1!$K92&lt;=[3]Feuil1!$C92,YEAR([3]Feuil1!$K92)&lt;=[3]Feuil2!$A$2,YEAR([3]Feuil1!$C92)&gt;=[3]Feuil2!$A$2),IF(YEAR([3]Feuil1!$K92)&lt;[3]Feuil2!$A$2,DATE([3]Feuil2!$A$2,2,1),IF(YEAR([3]Feuil1!$K92)&gt;[3]Feuil2!$A$2,"",IF(MONTH([3]Feuil1!$K92)=2,[3]Feuil1!$K92,IF(OR(AND(MONTH([3]Feuil1!$K92)&lt;2,MONTH([3]Feuil1!$C92)&gt;=2),YEAR([3]Feuil1!$C92)&gt;[3]Feuil2!$A$2),DATE([3]Feuil2!$A$2,2,1),"") ))),"")</f>
        <v/>
      </c>
      <c r="D92" s="13" t="str">
        <f>IF(AND([3]Feuil1!$K92&lt;&gt;"",[3]Feuil1!$C92&lt;&gt;"",[3]Feuil1!$K92&lt;=[3]Feuil1!$C92,YEAR([3]Feuil1!$K92)&lt;=[3]Feuil2!$A$2,YEAR([3]Feuil1!$C92)&gt;=[3]Feuil2!$A$2),IF(YEAR([3]Feuil1!$K92)&lt;[3]Feuil2!$A$2,DATE([3]Feuil2!$A$2,3,1),IF(YEAR([3]Feuil1!$K92)&gt;[3]Feuil2!$A$2,"",IF(MONTH([3]Feuil1!$K92)=3,[3]Feuil1!$K92,IF(OR(AND(MONTH([3]Feuil1!$K92)&lt;3,MONTH([3]Feuil1!$C92)&gt;=3),YEAR([3]Feuil1!$C92)&gt;[3]Feuil2!$A$2),DATE([3]Feuil2!$A$2,3,1),"") ))),"")</f>
        <v/>
      </c>
      <c r="E92" s="13" t="str">
        <f>IF(AND([3]Feuil1!$K92&lt;&gt;"",[3]Feuil1!$C92&lt;&gt;"",[3]Feuil1!$K92&lt;=[3]Feuil1!$C92,YEAR([3]Feuil1!$K92)&lt;=[3]Feuil2!$A$2,YEAR([3]Feuil1!$C92)&gt;=[3]Feuil2!$A$2),IF(YEAR([3]Feuil1!$K92)&lt;[3]Feuil2!$A$2,DATE([3]Feuil2!$A$2,4,1),IF(YEAR([3]Feuil1!$K92)&gt;[3]Feuil2!$A$2,"",IF(MONTH([3]Feuil1!$K92)=4,[3]Feuil1!$K92,IF(OR(AND(MONTH([3]Feuil1!$K92)&lt;4,MONTH([3]Feuil1!$C92)&gt;=4),YEAR([3]Feuil1!$C92)&gt;[3]Feuil2!$A$2),DATE([3]Feuil2!$A$2,4,1),"") ))),"")</f>
        <v/>
      </c>
      <c r="F92" s="13" t="str">
        <f>IF(AND([3]Feuil1!$K92&lt;&gt;"",[3]Feuil1!$C92&lt;&gt;"",[3]Feuil1!$K92&lt;=[3]Feuil1!$C92,YEAR([3]Feuil1!$K92)&lt;=[3]Feuil2!$A$2,YEAR([3]Feuil1!$C92)&gt;=[3]Feuil2!$A$2),IF(YEAR([3]Feuil1!$K92)&lt;[3]Feuil2!$A$2,DATE([3]Feuil2!$A$2,5,1),IF(YEAR([3]Feuil1!$K92)&gt;[3]Feuil2!$A$2,"",IF(MONTH([3]Feuil1!$K92)=5,[3]Feuil1!$K92,IF(OR(AND(MONTH([3]Feuil1!$K92)&lt;5,MONTH([3]Feuil1!$C92)&gt;=5),YEAR([3]Feuil1!$C92)&gt;[3]Feuil2!$A$2),DATE([3]Feuil2!$A$2,5,1),"") ))),"")</f>
        <v/>
      </c>
      <c r="G92" s="13" t="str">
        <f>IF(AND([3]Feuil1!$K92&lt;&gt;"",[3]Feuil1!$C92&lt;&gt;"",[3]Feuil1!$K92&lt;=[3]Feuil1!$C92,YEAR([3]Feuil1!$K92)&lt;=[3]Feuil2!$A$2,YEAR([3]Feuil1!$C92)&gt;=[3]Feuil2!$A$2),IF(YEAR([3]Feuil1!$K92)&lt;[3]Feuil2!$A$2,DATE([3]Feuil2!$A$2,6,1),IF(YEAR([3]Feuil1!$K92)&gt;[3]Feuil2!$A$2,"",IF(MONTH([3]Feuil1!$K92)=6,[3]Feuil1!$K92,IF(OR(AND(MONTH([3]Feuil1!$K92)&lt;6,MONTH([3]Feuil1!$C92)&gt;=6),YEAR([3]Feuil1!$C92)&gt;[3]Feuil2!$A$2),DATE([3]Feuil2!$A$2,6,1),"") ))),"")</f>
        <v/>
      </c>
      <c r="H92" s="13" t="str">
        <f>IF(AND([3]Feuil1!$K92&lt;&gt;"",[3]Feuil1!$C92&lt;&gt;"",[3]Feuil1!$K92&lt;=[3]Feuil1!$C92,YEAR([3]Feuil1!$K92)&lt;=[3]Feuil2!$A$2,YEAR([3]Feuil1!$C92)&gt;=[3]Feuil2!$A$2),IF(YEAR([3]Feuil1!$K92)&lt;[3]Feuil2!$A$2,DATE([3]Feuil2!$A$2,7,1),IF(YEAR([3]Feuil1!$K92)&gt;[3]Feuil2!$A$2,"",IF(MONTH([3]Feuil1!$K92)=7,[3]Feuil1!$K92,IF(OR(AND(MONTH([3]Feuil1!$K92)&lt;7,MONTH([3]Feuil1!$C92)&gt;=7),YEAR([3]Feuil1!$C92)&gt;[3]Feuil2!$A$2),DATE([3]Feuil2!$A$2,7,1),"") ))),"")</f>
        <v/>
      </c>
      <c r="I92" s="13" t="str">
        <f>IF(AND([3]Feuil1!$K92&lt;&gt;"",[3]Feuil1!$C92&lt;&gt;"",[3]Feuil1!$K92&lt;=[3]Feuil1!$C92,YEAR([3]Feuil1!$K92)&lt;=[3]Feuil2!$A$2,YEAR([3]Feuil1!$C92)&gt;=[3]Feuil2!$A$2),IF(YEAR([3]Feuil1!$K92)&lt;[3]Feuil2!$A$2,DATE([3]Feuil2!$A$2,8,1),IF(YEAR([3]Feuil1!$K92)&gt;[3]Feuil2!$A$2,"",IF(MONTH([3]Feuil1!$K92)=8,[3]Feuil1!$K92,IF(OR(AND(MONTH([3]Feuil1!$K92)&lt;8,MONTH([3]Feuil1!$C92)&gt;=8),YEAR([3]Feuil1!$C92)&gt;[3]Feuil2!$A$2),DATE([3]Feuil2!$A$2,8,1),"") ))),"")</f>
        <v/>
      </c>
      <c r="J92" s="13" t="str">
        <f>IF(AND([3]Feuil1!$K92&lt;&gt;"",[3]Feuil1!$C92&lt;&gt;"",[3]Feuil1!$K92&lt;=[3]Feuil1!$C92,YEAR([3]Feuil1!$K92)&lt;=[3]Feuil2!$A$2,YEAR([3]Feuil1!$C92)&gt;=[3]Feuil2!$A$2),IF(YEAR([3]Feuil1!$K92)&lt;[3]Feuil2!$A$2,DATE([3]Feuil2!$A$2,9,1),IF(YEAR([3]Feuil1!$K92)&gt;[3]Feuil2!$A$2,"",IF(MONTH([3]Feuil1!$K92)=9,[3]Feuil1!$K92,IF(OR(AND(MONTH([3]Feuil1!$K92)&lt;9,MONTH([3]Feuil1!$C92)&gt;=9),YEAR([3]Feuil1!$C92)&gt;[3]Feuil2!$A$2),DATE([3]Feuil2!$A$2,9,1),"") ))),"")</f>
        <v/>
      </c>
      <c r="K92" s="13" t="str">
        <f>IF(AND([3]Feuil1!$K92&lt;&gt;"",[3]Feuil1!$C92&lt;&gt;"",[3]Feuil1!$K92&lt;=[3]Feuil1!$C92,YEAR([3]Feuil1!$K92)&lt;=[3]Feuil2!$A$2,YEAR([3]Feuil1!$C92)&gt;=[3]Feuil2!$A$2),IF(YEAR([3]Feuil1!$K92)&lt;[3]Feuil2!$A$2,DATE([3]Feuil2!$A$2,10,1),IF(YEAR([3]Feuil1!$K92)&gt;[3]Feuil2!$A$2,"",IF(MONTH([3]Feuil1!$K92)=10,[3]Feuil1!$K92,IF(OR(AND(MONTH([3]Feuil1!$K92)&lt;10,MONTH([3]Feuil1!$C92)&gt;=10),YEAR([3]Feuil1!$C92)&gt;[3]Feuil2!$A$2),DATE([3]Feuil2!$A$2,10,1),"") ))),"")</f>
        <v/>
      </c>
      <c r="L92" s="13" t="str">
        <f>IF(AND([3]Feuil1!$K92&lt;&gt;"",[3]Feuil1!$C92&lt;&gt;"",[3]Feuil1!$K92&lt;=[3]Feuil1!$C92,YEAR([3]Feuil1!$K92)&lt;=[3]Feuil2!$A$2,YEAR([3]Feuil1!$C92)&gt;=[3]Feuil2!$A$2),IF(YEAR([3]Feuil1!$K92)&lt;[3]Feuil2!$A$2,DATE([3]Feuil2!$A$2,11,1),IF(YEAR([3]Feuil1!$K92)&gt;[3]Feuil2!$A$2,"",IF(MONTH([3]Feuil1!$K92)=11,[3]Feuil1!$K92,IF(OR(AND(MONTH([3]Feuil1!$K92)&lt;11,MONTH([3]Feuil1!$C92)&gt;=11),YEAR([3]Feuil1!$C92)&gt;[3]Feuil2!$A$2),DATE([3]Feuil2!$A$2,11,1),"") ))),"")</f>
        <v/>
      </c>
      <c r="M92" s="14" t="str">
        <f>IF(AND([3]Feuil1!$K92&lt;&gt;"",[3]Feuil1!$C92&lt;&gt;"",[3]Feuil1!$K92&lt;=[3]Feuil1!$C92,YEAR([3]Feuil1!$K92)&lt;=[3]Feuil2!$A$2,YEAR([3]Feuil1!$C92)&gt;=[3]Feuil2!$A$2),IF(YEAR([3]Feuil1!$K92)&lt;[3]Feuil2!$A$2,DATE([3]Feuil2!$A$2,12,1),IF(YEAR([3]Feuil1!$K92)&gt;[3]Feuil2!$A$2,"",IF(MONTH([3]Feuil1!$K92)=12,[3]Feuil1!$K92,IF(OR(AND(MONTH([3]Feuil1!$K92)&lt;12,MONTH([3]Feuil1!$C92)&gt;=12),YEAR([3]Feuil1!$C92)&gt;[3]Feuil2!$A$2),DATE([3]Feuil2!$A$2,12,1),"") ))),"")</f>
        <v/>
      </c>
      <c r="N92" s="12" t="str">
        <f>IF(AND([3]Feuil1!$K92&lt;&gt;"",[3]Feuil1!$C92&lt;&gt;"",[3]Feuil1!$K92&lt;=[3]Feuil1!$C92,YEAR([3]Feuil1!$K92)&lt;=[3]Feuil2!$A$2,YEAR([3]Feuil1!$C92)&gt;=[3]Feuil2!$A$2),IF(YEAR([3]Feuil1!$C92)&gt;[3]Feuil2!$A$2,DATE([3]Feuil2!$A$2,1,31),IF(YEAR([3]Feuil1!$C92)&lt;[3]Feuil2!$A$2,"",IF(MONTH([3]Feuil1!$C92)=1,[3]Feuil1!$C92,IF(AND(MONTH([3]Feuil1!$C92)&gt;1,MONTH([3]Feuil1!$K92)&lt;=1),DATE([3]Feuil2!$A$2,1,31),"") ))),"")</f>
        <v/>
      </c>
      <c r="O92" s="13" t="str">
        <f>IF(AND([3]Feuil1!$K92&lt;&gt;"",[3]Feuil1!$C92&lt;&gt;"",[3]Feuil1!$K92&lt;=[3]Feuil1!$C92,YEAR([3]Feuil1!$K92)&lt;=[3]Feuil2!$A$2,YEAR([3]Feuil1!$C92)&gt;=[3]Feuil2!$A$2),IF(YEAR([3]Feuil1!$C92)&gt;[3]Feuil2!$A$2,IF((MOD([3]Feuil2!$A$2,4)&lt;&gt;0),DATE([3]Feuil2!$A$2,2,28),DATE([3]Feuil2!$A$2,2,29)),IF(YEAR([3]Feuil1!$C92)&lt;[3]Feuil2!$A$2,"",IF(MONTH([3]Feuil1!$C92)=2,[3]Feuil1!$C92,IF(AND(MONTH([3]Feuil1!$C92)&gt;2,MONTH([3]Feuil1!$K92)&lt;=2),IF((MOD([3]Feuil2!$A$2,4)&lt;&gt;0),DATE([3]Feuil2!$A$2,2,28),DATE([3]Feuil2!$A$2,2,29)),"") ))),"")</f>
        <v/>
      </c>
      <c r="P92" s="13" t="str">
        <f>IF(AND([3]Feuil1!$K92&lt;&gt;"",[3]Feuil1!$C92&lt;&gt;"",[3]Feuil1!$K92&lt;=[3]Feuil1!$C92,YEAR([3]Feuil1!$K92)&lt;=[3]Feuil2!$A$2,YEAR([3]Feuil1!$C92)&gt;=[3]Feuil2!$A$2),IF(YEAR([3]Feuil1!$C92)&gt;[3]Feuil2!$A$2,DATE([3]Feuil2!$A$2,3,31),IF(YEAR([3]Feuil1!$C92)&lt;[3]Feuil2!$A$2,"",IF(MONTH([3]Feuil1!$C92)=3,[3]Feuil1!$C92,IF(AND(MONTH([3]Feuil1!$C92)&gt;3,MONTH([3]Feuil1!$K92)&lt;=3),DATE([3]Feuil2!$A$2,3,31),"") ))),"")</f>
        <v/>
      </c>
      <c r="Q92" s="13" t="str">
        <f>IF(AND([3]Feuil1!$K92&lt;&gt;"",[3]Feuil1!$C92&lt;&gt;"",[3]Feuil1!$K92&lt;=[3]Feuil1!$C92,YEAR([3]Feuil1!$K92)&lt;=[3]Feuil2!$A$2,YEAR([3]Feuil1!$C92)&gt;=[3]Feuil2!$A$2),IF(YEAR([3]Feuil1!$C92)&gt;[3]Feuil2!$A$2,DATE([3]Feuil2!$A$2,4,30),IF(YEAR([3]Feuil1!$C92)&lt;[3]Feuil2!$A$2,"",IF(MONTH([3]Feuil1!$C92)=4,[3]Feuil1!$C92,IF(AND(MONTH([3]Feuil1!$C92)&gt;4,MONTH([3]Feuil1!$K92)&lt;=4),DATE([3]Feuil2!$A$2,4,30),"") ))),"")</f>
        <v/>
      </c>
      <c r="R92" s="13" t="str">
        <f>IF(AND([3]Feuil1!$K92&lt;&gt;"",[3]Feuil1!$C92&lt;&gt;"",[3]Feuil1!$K92&lt;=[3]Feuil1!$C92,YEAR([3]Feuil1!$K92)&lt;=[3]Feuil2!$A$2,YEAR([3]Feuil1!$C92)&gt;=[3]Feuil2!$A$2),IF(YEAR([3]Feuil1!$C92)&gt;[3]Feuil2!$A$2,DATE([3]Feuil2!$A$2,5,31),IF(YEAR([3]Feuil1!$C92)&lt;[3]Feuil2!$A$2,"",IF(MONTH([3]Feuil1!$C92)=5,[3]Feuil1!$C92,IF(AND(MONTH([3]Feuil1!$C92)&gt;5,MONTH([3]Feuil1!$K92)&lt;=5),DATE([3]Feuil2!$A$2,5,31),"") ))),"")</f>
        <v/>
      </c>
      <c r="S92" s="13" t="str">
        <f>IF(AND([3]Feuil1!$K92&lt;&gt;"",[3]Feuil1!$C92&lt;&gt;"",[3]Feuil1!$K92&lt;=[3]Feuil1!$C92,YEAR([3]Feuil1!$K92)&lt;=[3]Feuil2!$A$2,YEAR([3]Feuil1!$C92)&gt;=[3]Feuil2!$A$2),IF(YEAR([3]Feuil1!$C92)&gt;[3]Feuil2!$A$2,DATE([3]Feuil2!$A$2,6,30),IF(YEAR([3]Feuil1!$C92)&lt;[3]Feuil2!$A$2,"",IF(MONTH([3]Feuil1!$C92)=6,[3]Feuil1!$C92,IF(AND(MONTH([3]Feuil1!$C92)&gt;6,MONTH([3]Feuil1!$K92)&lt;=6),DATE([3]Feuil2!$A$2,6,30),"") ))),"")</f>
        <v/>
      </c>
      <c r="T92" s="13" t="str">
        <f>IF(AND([3]Feuil1!$K92&lt;&gt;"",[3]Feuil1!$C92&lt;&gt;"",[3]Feuil1!$K92&lt;=[3]Feuil1!$C92,YEAR([3]Feuil1!$K92)&lt;=[3]Feuil2!$A$2,YEAR([3]Feuil1!$C92)&gt;=[3]Feuil2!$A$2),IF(YEAR([3]Feuil1!$C92)&gt;[3]Feuil2!$A$2,DATE([3]Feuil2!$A$2,7,31),IF(YEAR([3]Feuil1!$C92)&lt;[3]Feuil2!$A$2,"",IF(MONTH([3]Feuil1!$C92)=7,[3]Feuil1!$C92,IF(AND(MONTH([3]Feuil1!$C92)&gt;7,MONTH([3]Feuil1!$K92)&lt;=7),DATE([3]Feuil2!$A$2,7,31),"") ))),"")</f>
        <v/>
      </c>
      <c r="U92" s="13" t="str">
        <f>IF(AND([3]Feuil1!$K92&lt;&gt;"",[3]Feuil1!$C92&lt;&gt;"",[3]Feuil1!$K92&lt;=[3]Feuil1!$C92,YEAR([3]Feuil1!$K92)&lt;=[3]Feuil2!$A$2,YEAR([3]Feuil1!$C92)&gt;=[3]Feuil2!$A$2),IF(YEAR([3]Feuil1!$C92)&gt;[3]Feuil2!$A$2,DATE([3]Feuil2!$A$2,8,31),IF(YEAR([3]Feuil1!$C92)&lt;[3]Feuil2!$A$2,"",IF(MONTH([3]Feuil1!$C92)=8,[3]Feuil1!$C92,IF(AND(MONTH([3]Feuil1!$C92)&gt;8,MONTH([3]Feuil1!$K92)&lt;=8),DATE([3]Feuil2!$A$2,8,31),"") ))),"")</f>
        <v/>
      </c>
      <c r="V92" s="13" t="str">
        <f>IF(AND([3]Feuil1!$K92&lt;&gt;"",[3]Feuil1!$C92&lt;&gt;"",[3]Feuil1!$K92&lt;=[3]Feuil1!$C92,YEAR([3]Feuil1!$K92)&lt;=[3]Feuil2!$A$2,YEAR([3]Feuil1!$C92)&gt;=[3]Feuil2!$A$2),IF(YEAR([3]Feuil1!$C92)&gt;[3]Feuil2!$A$2,DATE([3]Feuil2!$A$2,9,30),IF(YEAR([3]Feuil1!$C92)&lt;[3]Feuil2!$A$2,"",IF(MONTH([3]Feuil1!$C92)=9,[3]Feuil1!$C92,IF(AND(MONTH([3]Feuil1!$C92)&gt;9,MONTH([3]Feuil1!$K92)&lt;=9),DATE([3]Feuil2!$A$2,9,30),"") ))),"")</f>
        <v/>
      </c>
      <c r="W92" s="13" t="str">
        <f>IF(AND([3]Feuil1!$K92&lt;&gt;"",[3]Feuil1!$C92&lt;&gt;"",[3]Feuil1!$K92&lt;=[3]Feuil1!$C92,YEAR([3]Feuil1!$K92)&lt;=[3]Feuil2!$A$2,YEAR([3]Feuil1!$C92)&gt;=[3]Feuil2!$A$2),IF(YEAR([3]Feuil1!$C92)&gt;[3]Feuil2!$A$2,DATE([3]Feuil2!$A$2,10,31),IF(YEAR([3]Feuil1!$C92)&lt;[3]Feuil2!$A$2,"",IF(MONTH([3]Feuil1!$C92)=10,[3]Feuil1!$C92,IF(AND(MONTH([3]Feuil1!$C92)&gt;10,MONTH([3]Feuil1!$K92)&lt;=10),DATE([3]Feuil2!$A$2,10,31),"") ))),"")</f>
        <v/>
      </c>
      <c r="X92" s="13" t="str">
        <f>IF(AND([3]Feuil1!$K92&lt;&gt;"",[3]Feuil1!$C92&lt;&gt;"",[3]Feuil1!$K92&lt;=[3]Feuil1!$C92,YEAR([3]Feuil1!$K92)&lt;=[3]Feuil2!$A$2,YEAR([3]Feuil1!$C92)&gt;=[3]Feuil2!$A$2),IF(YEAR([3]Feuil1!$C92)&gt;[3]Feuil2!$A$2,DATE([3]Feuil2!$A$2,11,30),IF(YEAR([3]Feuil1!$C92)&lt;[3]Feuil2!$A$2,"",IF(MONTH([3]Feuil1!$C92)=11,[3]Feuil1!$C92,IF(AND(MONTH([3]Feuil1!$C92)&gt;11,MONTH([3]Feuil1!$K92)&lt;=11),DATE([3]Feuil2!$A$2,11,30),"") ))),"")</f>
        <v/>
      </c>
      <c r="Y92" s="14" t="str">
        <f>IF(AND([3]Feuil1!$K92&lt;&gt;"",[3]Feuil1!$C92&lt;&gt;"",[3]Feuil1!$K92&lt;=[3]Feuil1!$C92,YEAR([3]Feuil1!$K92)&lt;=[3]Feuil2!$A$2,YEAR([3]Feuil1!$C92)&gt;=[3]Feuil2!$A$2),IF(YEAR([3]Feuil1!$C92)&gt;[3]Feuil2!$A$2,DATE([3]Feuil2!$A$2,12,31),IF(YEAR([3]Feuil1!$C92)&lt;[3]Feuil2!$A$2,"",IF(MONTH([3]Feuil1!$C92)=12,[3]Feuil1!$C92,IF(AND(MONTH([3]Feuil1!$C92)&gt;12,MONTH([3]Feuil1!$K92)&lt;=12),DATE([3]Feuil2!$A$2,12,31),"") ))),"")</f>
        <v/>
      </c>
    </row>
    <row r="93" spans="1:25" ht="15" x14ac:dyDescent="0.2">
      <c r="A93" s="11">
        <f>[3]Feuil1!E93</f>
        <v>0</v>
      </c>
      <c r="B93" s="12" t="str">
        <f>IF(AND([3]Feuil1!$K93&lt;&gt;"",[3]Feuil1!$C93&lt;&gt;"",[3]Feuil1!$K93&lt;=[3]Feuil1!$C93,YEAR([3]Feuil1!$K93)&lt;=[3]Feuil2!$A$2,YEAR([3]Feuil1!$C93)&gt;=[3]Feuil2!$A$2),IF(YEAR([3]Feuil1!$K93)&lt;[3]Feuil2!$A$2,DATE([3]Feuil2!$A$2,1,1),IF(YEAR([3]Feuil1!$K93)&gt;[3]Feuil2!$A$2,"",IF(MONTH([3]Feuil1!$K93)=1,[3]Feuil1!$K93,IF(OR(AND(
      MONTH([3]Feuil1!$K93)&lt;1,
      MONTH([3]Feuil1!$C93)&gt;=1
     ),YEAR([3]Feuil1!$C93)&gt;[3]Feuil2!$A$2),DATE([3]Feuil2!$A$2,1,1),"") ))),"")</f>
        <v/>
      </c>
      <c r="C93" s="13" t="str">
        <f>IF(AND([3]Feuil1!$K93&lt;&gt;"",[3]Feuil1!$C93&lt;&gt;"",[3]Feuil1!$K93&lt;=[3]Feuil1!$C93,YEAR([3]Feuil1!$K93)&lt;=[3]Feuil2!$A$2,YEAR([3]Feuil1!$C93)&gt;=[3]Feuil2!$A$2),IF(YEAR([3]Feuil1!$K93)&lt;[3]Feuil2!$A$2,DATE([3]Feuil2!$A$2,2,1),IF(YEAR([3]Feuil1!$K93)&gt;[3]Feuil2!$A$2,"",IF(MONTH([3]Feuil1!$K93)=2,[3]Feuil1!$K93,IF(OR(AND(MONTH([3]Feuil1!$K93)&lt;2,MONTH([3]Feuil1!$C93)&gt;=2),YEAR([3]Feuil1!$C93)&gt;[3]Feuil2!$A$2),DATE([3]Feuil2!$A$2,2,1),"") ))),"")</f>
        <v/>
      </c>
      <c r="D93" s="13" t="str">
        <f>IF(AND([3]Feuil1!$K93&lt;&gt;"",[3]Feuil1!$C93&lt;&gt;"",[3]Feuil1!$K93&lt;=[3]Feuil1!$C93,YEAR([3]Feuil1!$K93)&lt;=[3]Feuil2!$A$2,YEAR([3]Feuil1!$C93)&gt;=[3]Feuil2!$A$2),IF(YEAR([3]Feuil1!$K93)&lt;[3]Feuil2!$A$2,DATE([3]Feuil2!$A$2,3,1),IF(YEAR([3]Feuil1!$K93)&gt;[3]Feuil2!$A$2,"",IF(MONTH([3]Feuil1!$K93)=3,[3]Feuil1!$K93,IF(OR(AND(MONTH([3]Feuil1!$K93)&lt;3,MONTH([3]Feuil1!$C93)&gt;=3),YEAR([3]Feuil1!$C93)&gt;[3]Feuil2!$A$2),DATE([3]Feuil2!$A$2,3,1),"") ))),"")</f>
        <v/>
      </c>
      <c r="E93" s="13" t="str">
        <f>IF(AND([3]Feuil1!$K93&lt;&gt;"",[3]Feuil1!$C93&lt;&gt;"",[3]Feuil1!$K93&lt;=[3]Feuil1!$C93,YEAR([3]Feuil1!$K93)&lt;=[3]Feuil2!$A$2,YEAR([3]Feuil1!$C93)&gt;=[3]Feuil2!$A$2),IF(YEAR([3]Feuil1!$K93)&lt;[3]Feuil2!$A$2,DATE([3]Feuil2!$A$2,4,1),IF(YEAR([3]Feuil1!$K93)&gt;[3]Feuil2!$A$2,"",IF(MONTH([3]Feuil1!$K93)=4,[3]Feuil1!$K93,IF(OR(AND(MONTH([3]Feuil1!$K93)&lt;4,MONTH([3]Feuil1!$C93)&gt;=4),YEAR([3]Feuil1!$C93)&gt;[3]Feuil2!$A$2),DATE([3]Feuil2!$A$2,4,1),"") ))),"")</f>
        <v/>
      </c>
      <c r="F93" s="13" t="str">
        <f>IF(AND([3]Feuil1!$K93&lt;&gt;"",[3]Feuil1!$C93&lt;&gt;"",[3]Feuil1!$K93&lt;=[3]Feuil1!$C93,YEAR([3]Feuil1!$K93)&lt;=[3]Feuil2!$A$2,YEAR([3]Feuil1!$C93)&gt;=[3]Feuil2!$A$2),IF(YEAR([3]Feuil1!$K93)&lt;[3]Feuil2!$A$2,DATE([3]Feuil2!$A$2,5,1),IF(YEAR([3]Feuil1!$K93)&gt;[3]Feuil2!$A$2,"",IF(MONTH([3]Feuil1!$K93)=5,[3]Feuil1!$K93,IF(OR(AND(MONTH([3]Feuil1!$K93)&lt;5,MONTH([3]Feuil1!$C93)&gt;=5),YEAR([3]Feuil1!$C93)&gt;[3]Feuil2!$A$2),DATE([3]Feuil2!$A$2,5,1),"") ))),"")</f>
        <v/>
      </c>
      <c r="G93" s="13" t="str">
        <f>IF(AND([3]Feuil1!$K93&lt;&gt;"",[3]Feuil1!$C93&lt;&gt;"",[3]Feuil1!$K93&lt;=[3]Feuil1!$C93,YEAR([3]Feuil1!$K93)&lt;=[3]Feuil2!$A$2,YEAR([3]Feuil1!$C93)&gt;=[3]Feuil2!$A$2),IF(YEAR([3]Feuil1!$K93)&lt;[3]Feuil2!$A$2,DATE([3]Feuil2!$A$2,6,1),IF(YEAR([3]Feuil1!$K93)&gt;[3]Feuil2!$A$2,"",IF(MONTH([3]Feuil1!$K93)=6,[3]Feuil1!$K93,IF(OR(AND(MONTH([3]Feuil1!$K93)&lt;6,MONTH([3]Feuil1!$C93)&gt;=6),YEAR([3]Feuil1!$C93)&gt;[3]Feuil2!$A$2),DATE([3]Feuil2!$A$2,6,1),"") ))),"")</f>
        <v/>
      </c>
      <c r="H93" s="13" t="str">
        <f>IF(AND([3]Feuil1!$K93&lt;&gt;"",[3]Feuil1!$C93&lt;&gt;"",[3]Feuil1!$K93&lt;=[3]Feuil1!$C93,YEAR([3]Feuil1!$K93)&lt;=[3]Feuil2!$A$2,YEAR([3]Feuil1!$C93)&gt;=[3]Feuil2!$A$2),IF(YEAR([3]Feuil1!$K93)&lt;[3]Feuil2!$A$2,DATE([3]Feuil2!$A$2,7,1),IF(YEAR([3]Feuil1!$K93)&gt;[3]Feuil2!$A$2,"",IF(MONTH([3]Feuil1!$K93)=7,[3]Feuil1!$K93,IF(OR(AND(MONTH([3]Feuil1!$K93)&lt;7,MONTH([3]Feuil1!$C93)&gt;=7),YEAR([3]Feuil1!$C93)&gt;[3]Feuil2!$A$2),DATE([3]Feuil2!$A$2,7,1),"") ))),"")</f>
        <v/>
      </c>
      <c r="I93" s="13" t="str">
        <f>IF(AND([3]Feuil1!$K93&lt;&gt;"",[3]Feuil1!$C93&lt;&gt;"",[3]Feuil1!$K93&lt;=[3]Feuil1!$C93,YEAR([3]Feuil1!$K93)&lt;=[3]Feuil2!$A$2,YEAR([3]Feuil1!$C93)&gt;=[3]Feuil2!$A$2),IF(YEAR([3]Feuil1!$K93)&lt;[3]Feuil2!$A$2,DATE([3]Feuil2!$A$2,8,1),IF(YEAR([3]Feuil1!$K93)&gt;[3]Feuil2!$A$2,"",IF(MONTH([3]Feuil1!$K93)=8,[3]Feuil1!$K93,IF(OR(AND(MONTH([3]Feuil1!$K93)&lt;8,MONTH([3]Feuil1!$C93)&gt;=8),YEAR([3]Feuil1!$C93)&gt;[3]Feuil2!$A$2),DATE([3]Feuil2!$A$2,8,1),"") ))),"")</f>
        <v/>
      </c>
      <c r="J93" s="13" t="str">
        <f>IF(AND([3]Feuil1!$K93&lt;&gt;"",[3]Feuil1!$C93&lt;&gt;"",[3]Feuil1!$K93&lt;=[3]Feuil1!$C93,YEAR([3]Feuil1!$K93)&lt;=[3]Feuil2!$A$2,YEAR([3]Feuil1!$C93)&gt;=[3]Feuil2!$A$2),IF(YEAR([3]Feuil1!$K93)&lt;[3]Feuil2!$A$2,DATE([3]Feuil2!$A$2,9,1),IF(YEAR([3]Feuil1!$K93)&gt;[3]Feuil2!$A$2,"",IF(MONTH([3]Feuil1!$K93)=9,[3]Feuil1!$K93,IF(OR(AND(MONTH([3]Feuil1!$K93)&lt;9,MONTH([3]Feuil1!$C93)&gt;=9),YEAR([3]Feuil1!$C93)&gt;[3]Feuil2!$A$2),DATE([3]Feuil2!$A$2,9,1),"") ))),"")</f>
        <v/>
      </c>
      <c r="K93" s="13" t="str">
        <f>IF(AND([3]Feuil1!$K93&lt;&gt;"",[3]Feuil1!$C93&lt;&gt;"",[3]Feuil1!$K93&lt;=[3]Feuil1!$C93,YEAR([3]Feuil1!$K93)&lt;=[3]Feuil2!$A$2,YEAR([3]Feuil1!$C93)&gt;=[3]Feuil2!$A$2),IF(YEAR([3]Feuil1!$K93)&lt;[3]Feuil2!$A$2,DATE([3]Feuil2!$A$2,10,1),IF(YEAR([3]Feuil1!$K93)&gt;[3]Feuil2!$A$2,"",IF(MONTH([3]Feuil1!$K93)=10,[3]Feuil1!$K93,IF(OR(AND(MONTH([3]Feuil1!$K93)&lt;10,MONTH([3]Feuil1!$C93)&gt;=10),YEAR([3]Feuil1!$C93)&gt;[3]Feuil2!$A$2),DATE([3]Feuil2!$A$2,10,1),"") ))),"")</f>
        <v/>
      </c>
      <c r="L93" s="13" t="str">
        <f>IF(AND([3]Feuil1!$K93&lt;&gt;"",[3]Feuil1!$C93&lt;&gt;"",[3]Feuil1!$K93&lt;=[3]Feuil1!$C93,YEAR([3]Feuil1!$K93)&lt;=[3]Feuil2!$A$2,YEAR([3]Feuil1!$C93)&gt;=[3]Feuil2!$A$2),IF(YEAR([3]Feuil1!$K93)&lt;[3]Feuil2!$A$2,DATE([3]Feuil2!$A$2,11,1),IF(YEAR([3]Feuil1!$K93)&gt;[3]Feuil2!$A$2,"",IF(MONTH([3]Feuil1!$K93)=11,[3]Feuil1!$K93,IF(OR(AND(MONTH([3]Feuil1!$K93)&lt;11,MONTH([3]Feuil1!$C93)&gt;=11),YEAR([3]Feuil1!$C93)&gt;[3]Feuil2!$A$2),DATE([3]Feuil2!$A$2,11,1),"") ))),"")</f>
        <v/>
      </c>
      <c r="M93" s="14" t="str">
        <f>IF(AND([3]Feuil1!$K93&lt;&gt;"",[3]Feuil1!$C93&lt;&gt;"",[3]Feuil1!$K93&lt;=[3]Feuil1!$C93,YEAR([3]Feuil1!$K93)&lt;=[3]Feuil2!$A$2,YEAR([3]Feuil1!$C93)&gt;=[3]Feuil2!$A$2),IF(YEAR([3]Feuil1!$K93)&lt;[3]Feuil2!$A$2,DATE([3]Feuil2!$A$2,12,1),IF(YEAR([3]Feuil1!$K93)&gt;[3]Feuil2!$A$2,"",IF(MONTH([3]Feuil1!$K93)=12,[3]Feuil1!$K93,IF(OR(AND(MONTH([3]Feuil1!$K93)&lt;12,MONTH([3]Feuil1!$C93)&gt;=12),YEAR([3]Feuil1!$C93)&gt;[3]Feuil2!$A$2),DATE([3]Feuil2!$A$2,12,1),"") ))),"")</f>
        <v/>
      </c>
      <c r="N93" s="12" t="str">
        <f>IF(AND([3]Feuil1!$K93&lt;&gt;"",[3]Feuil1!$C93&lt;&gt;"",[3]Feuil1!$K93&lt;=[3]Feuil1!$C93,YEAR([3]Feuil1!$K93)&lt;=[3]Feuil2!$A$2,YEAR([3]Feuil1!$C93)&gt;=[3]Feuil2!$A$2),IF(YEAR([3]Feuil1!$C93)&gt;[3]Feuil2!$A$2,DATE([3]Feuil2!$A$2,1,31),IF(YEAR([3]Feuil1!$C93)&lt;[3]Feuil2!$A$2,"",IF(MONTH([3]Feuil1!$C93)=1,[3]Feuil1!$C93,IF(AND(MONTH([3]Feuil1!$C93)&gt;1,MONTH([3]Feuil1!$K93)&lt;=1),DATE([3]Feuil2!$A$2,1,31),"") ))),"")</f>
        <v/>
      </c>
      <c r="O93" s="13" t="str">
        <f>IF(AND([3]Feuil1!$K93&lt;&gt;"",[3]Feuil1!$C93&lt;&gt;"",[3]Feuil1!$K93&lt;=[3]Feuil1!$C93,YEAR([3]Feuil1!$K93)&lt;=[3]Feuil2!$A$2,YEAR([3]Feuil1!$C93)&gt;=[3]Feuil2!$A$2),IF(YEAR([3]Feuil1!$C93)&gt;[3]Feuil2!$A$2,IF((MOD([3]Feuil2!$A$2,4)&lt;&gt;0),DATE([3]Feuil2!$A$2,2,28),DATE([3]Feuil2!$A$2,2,29)),IF(YEAR([3]Feuil1!$C93)&lt;[3]Feuil2!$A$2,"",IF(MONTH([3]Feuil1!$C93)=2,[3]Feuil1!$C93,IF(AND(MONTH([3]Feuil1!$C93)&gt;2,MONTH([3]Feuil1!$K93)&lt;=2),IF((MOD([3]Feuil2!$A$2,4)&lt;&gt;0),DATE([3]Feuil2!$A$2,2,28),DATE([3]Feuil2!$A$2,2,29)),"") ))),"")</f>
        <v/>
      </c>
      <c r="P93" s="13" t="str">
        <f>IF(AND([3]Feuil1!$K93&lt;&gt;"",[3]Feuil1!$C93&lt;&gt;"",[3]Feuil1!$K93&lt;=[3]Feuil1!$C93,YEAR([3]Feuil1!$K93)&lt;=[3]Feuil2!$A$2,YEAR([3]Feuil1!$C93)&gt;=[3]Feuil2!$A$2),IF(YEAR([3]Feuil1!$C93)&gt;[3]Feuil2!$A$2,DATE([3]Feuil2!$A$2,3,31),IF(YEAR([3]Feuil1!$C93)&lt;[3]Feuil2!$A$2,"",IF(MONTH([3]Feuil1!$C93)=3,[3]Feuil1!$C93,IF(AND(MONTH([3]Feuil1!$C93)&gt;3,MONTH([3]Feuil1!$K93)&lt;=3),DATE([3]Feuil2!$A$2,3,31),"") ))),"")</f>
        <v/>
      </c>
      <c r="Q93" s="13" t="str">
        <f>IF(AND([3]Feuil1!$K93&lt;&gt;"",[3]Feuil1!$C93&lt;&gt;"",[3]Feuil1!$K93&lt;=[3]Feuil1!$C93,YEAR([3]Feuil1!$K93)&lt;=[3]Feuil2!$A$2,YEAR([3]Feuil1!$C93)&gt;=[3]Feuil2!$A$2),IF(YEAR([3]Feuil1!$C93)&gt;[3]Feuil2!$A$2,DATE([3]Feuil2!$A$2,4,30),IF(YEAR([3]Feuil1!$C93)&lt;[3]Feuil2!$A$2,"",IF(MONTH([3]Feuil1!$C93)=4,[3]Feuil1!$C93,IF(AND(MONTH([3]Feuil1!$C93)&gt;4,MONTH([3]Feuil1!$K93)&lt;=4),DATE([3]Feuil2!$A$2,4,30),"") ))),"")</f>
        <v/>
      </c>
      <c r="R93" s="13" t="str">
        <f>IF(AND([3]Feuil1!$K93&lt;&gt;"",[3]Feuil1!$C93&lt;&gt;"",[3]Feuil1!$K93&lt;=[3]Feuil1!$C93,YEAR([3]Feuil1!$K93)&lt;=[3]Feuil2!$A$2,YEAR([3]Feuil1!$C93)&gt;=[3]Feuil2!$A$2),IF(YEAR([3]Feuil1!$C93)&gt;[3]Feuil2!$A$2,DATE([3]Feuil2!$A$2,5,31),IF(YEAR([3]Feuil1!$C93)&lt;[3]Feuil2!$A$2,"",IF(MONTH([3]Feuil1!$C93)=5,[3]Feuil1!$C93,IF(AND(MONTH([3]Feuil1!$C93)&gt;5,MONTH([3]Feuil1!$K93)&lt;=5),DATE([3]Feuil2!$A$2,5,31),"") ))),"")</f>
        <v/>
      </c>
      <c r="S93" s="13" t="str">
        <f>IF(AND([3]Feuil1!$K93&lt;&gt;"",[3]Feuil1!$C93&lt;&gt;"",[3]Feuil1!$K93&lt;=[3]Feuil1!$C93,YEAR([3]Feuil1!$K93)&lt;=[3]Feuil2!$A$2,YEAR([3]Feuil1!$C93)&gt;=[3]Feuil2!$A$2),IF(YEAR([3]Feuil1!$C93)&gt;[3]Feuil2!$A$2,DATE([3]Feuil2!$A$2,6,30),IF(YEAR([3]Feuil1!$C93)&lt;[3]Feuil2!$A$2,"",IF(MONTH([3]Feuil1!$C93)=6,[3]Feuil1!$C93,IF(AND(MONTH([3]Feuil1!$C93)&gt;6,MONTH([3]Feuil1!$K93)&lt;=6),DATE([3]Feuil2!$A$2,6,30),"") ))),"")</f>
        <v/>
      </c>
      <c r="T93" s="13" t="str">
        <f>IF(AND([3]Feuil1!$K93&lt;&gt;"",[3]Feuil1!$C93&lt;&gt;"",[3]Feuil1!$K93&lt;=[3]Feuil1!$C93,YEAR([3]Feuil1!$K93)&lt;=[3]Feuil2!$A$2,YEAR([3]Feuil1!$C93)&gt;=[3]Feuil2!$A$2),IF(YEAR([3]Feuil1!$C93)&gt;[3]Feuil2!$A$2,DATE([3]Feuil2!$A$2,7,31),IF(YEAR([3]Feuil1!$C93)&lt;[3]Feuil2!$A$2,"",IF(MONTH([3]Feuil1!$C93)=7,[3]Feuil1!$C93,IF(AND(MONTH([3]Feuil1!$C93)&gt;7,MONTH([3]Feuil1!$K93)&lt;=7),DATE([3]Feuil2!$A$2,7,31),"") ))),"")</f>
        <v/>
      </c>
      <c r="U93" s="13" t="str">
        <f>IF(AND([3]Feuil1!$K93&lt;&gt;"",[3]Feuil1!$C93&lt;&gt;"",[3]Feuil1!$K93&lt;=[3]Feuil1!$C93,YEAR([3]Feuil1!$K93)&lt;=[3]Feuil2!$A$2,YEAR([3]Feuil1!$C93)&gt;=[3]Feuil2!$A$2),IF(YEAR([3]Feuil1!$C93)&gt;[3]Feuil2!$A$2,DATE([3]Feuil2!$A$2,8,31),IF(YEAR([3]Feuil1!$C93)&lt;[3]Feuil2!$A$2,"",IF(MONTH([3]Feuil1!$C93)=8,[3]Feuil1!$C93,IF(AND(MONTH([3]Feuil1!$C93)&gt;8,MONTH([3]Feuil1!$K93)&lt;=8),DATE([3]Feuil2!$A$2,8,31),"") ))),"")</f>
        <v/>
      </c>
      <c r="V93" s="13" t="str">
        <f>IF(AND([3]Feuil1!$K93&lt;&gt;"",[3]Feuil1!$C93&lt;&gt;"",[3]Feuil1!$K93&lt;=[3]Feuil1!$C93,YEAR([3]Feuil1!$K93)&lt;=[3]Feuil2!$A$2,YEAR([3]Feuil1!$C93)&gt;=[3]Feuil2!$A$2),IF(YEAR([3]Feuil1!$C93)&gt;[3]Feuil2!$A$2,DATE([3]Feuil2!$A$2,9,30),IF(YEAR([3]Feuil1!$C93)&lt;[3]Feuil2!$A$2,"",IF(MONTH([3]Feuil1!$C93)=9,[3]Feuil1!$C93,IF(AND(MONTH([3]Feuil1!$C93)&gt;9,MONTH([3]Feuil1!$K93)&lt;=9),DATE([3]Feuil2!$A$2,9,30),"") ))),"")</f>
        <v/>
      </c>
      <c r="W93" s="13" t="str">
        <f>IF(AND([3]Feuil1!$K93&lt;&gt;"",[3]Feuil1!$C93&lt;&gt;"",[3]Feuil1!$K93&lt;=[3]Feuil1!$C93,YEAR([3]Feuil1!$K93)&lt;=[3]Feuil2!$A$2,YEAR([3]Feuil1!$C93)&gt;=[3]Feuil2!$A$2),IF(YEAR([3]Feuil1!$C93)&gt;[3]Feuil2!$A$2,DATE([3]Feuil2!$A$2,10,31),IF(YEAR([3]Feuil1!$C93)&lt;[3]Feuil2!$A$2,"",IF(MONTH([3]Feuil1!$C93)=10,[3]Feuil1!$C93,IF(AND(MONTH([3]Feuil1!$C93)&gt;10,MONTH([3]Feuil1!$K93)&lt;=10),DATE([3]Feuil2!$A$2,10,31),"") ))),"")</f>
        <v/>
      </c>
      <c r="X93" s="13" t="str">
        <f>IF(AND([3]Feuil1!$K93&lt;&gt;"",[3]Feuil1!$C93&lt;&gt;"",[3]Feuil1!$K93&lt;=[3]Feuil1!$C93,YEAR([3]Feuil1!$K93)&lt;=[3]Feuil2!$A$2,YEAR([3]Feuil1!$C93)&gt;=[3]Feuil2!$A$2),IF(YEAR([3]Feuil1!$C93)&gt;[3]Feuil2!$A$2,DATE([3]Feuil2!$A$2,11,30),IF(YEAR([3]Feuil1!$C93)&lt;[3]Feuil2!$A$2,"",IF(MONTH([3]Feuil1!$C93)=11,[3]Feuil1!$C93,IF(AND(MONTH([3]Feuil1!$C93)&gt;11,MONTH([3]Feuil1!$K93)&lt;=11),DATE([3]Feuil2!$A$2,11,30),"") ))),"")</f>
        <v/>
      </c>
      <c r="Y93" s="14" t="str">
        <f>IF(AND([3]Feuil1!$K93&lt;&gt;"",[3]Feuil1!$C93&lt;&gt;"",[3]Feuil1!$K93&lt;=[3]Feuil1!$C93,YEAR([3]Feuil1!$K93)&lt;=[3]Feuil2!$A$2,YEAR([3]Feuil1!$C93)&gt;=[3]Feuil2!$A$2),IF(YEAR([3]Feuil1!$C93)&gt;[3]Feuil2!$A$2,DATE([3]Feuil2!$A$2,12,31),IF(YEAR([3]Feuil1!$C93)&lt;[3]Feuil2!$A$2,"",IF(MONTH([3]Feuil1!$C93)=12,[3]Feuil1!$C93,IF(AND(MONTH([3]Feuil1!$C93)&gt;12,MONTH([3]Feuil1!$K93)&lt;=12),DATE([3]Feuil2!$A$2,12,31),"") ))),"")</f>
        <v/>
      </c>
    </row>
    <row r="94" spans="1:25" ht="15" x14ac:dyDescent="0.2">
      <c r="A94" s="11">
        <f>[3]Feuil1!E94</f>
        <v>0</v>
      </c>
      <c r="B94" s="12" t="str">
        <f>IF(AND([3]Feuil1!$K94&lt;&gt;"",[3]Feuil1!$C94&lt;&gt;"",[3]Feuil1!$K94&lt;=[3]Feuil1!$C94,YEAR([3]Feuil1!$K94)&lt;=[3]Feuil2!$A$2,YEAR([3]Feuil1!$C94)&gt;=[3]Feuil2!$A$2),IF(YEAR([3]Feuil1!$K94)&lt;[3]Feuil2!$A$2,DATE([3]Feuil2!$A$2,1,1),IF(YEAR([3]Feuil1!$K94)&gt;[3]Feuil2!$A$2,"",IF(MONTH([3]Feuil1!$K94)=1,[3]Feuil1!$K94,IF(OR(AND(
      MONTH([3]Feuil1!$K94)&lt;1,
      MONTH([3]Feuil1!$C94)&gt;=1
     ),YEAR([3]Feuil1!$C94)&gt;[3]Feuil2!$A$2),DATE([3]Feuil2!$A$2,1,1),"") ))),"")</f>
        <v/>
      </c>
      <c r="C94" s="13" t="str">
        <f>IF(AND([3]Feuil1!$K94&lt;&gt;"",[3]Feuil1!$C94&lt;&gt;"",[3]Feuil1!$K94&lt;=[3]Feuil1!$C94,YEAR([3]Feuil1!$K94)&lt;=[3]Feuil2!$A$2,YEAR([3]Feuil1!$C94)&gt;=[3]Feuil2!$A$2),IF(YEAR([3]Feuil1!$K94)&lt;[3]Feuil2!$A$2,DATE([3]Feuil2!$A$2,2,1),IF(YEAR([3]Feuil1!$K94)&gt;[3]Feuil2!$A$2,"",IF(MONTH([3]Feuil1!$K94)=2,[3]Feuil1!$K94,IF(OR(AND(MONTH([3]Feuil1!$K94)&lt;2,MONTH([3]Feuil1!$C94)&gt;=2),YEAR([3]Feuil1!$C94)&gt;[3]Feuil2!$A$2),DATE([3]Feuil2!$A$2,2,1),"") ))),"")</f>
        <v/>
      </c>
      <c r="D94" s="13" t="str">
        <f>IF(AND([3]Feuil1!$K94&lt;&gt;"",[3]Feuil1!$C94&lt;&gt;"",[3]Feuil1!$K94&lt;=[3]Feuil1!$C94,YEAR([3]Feuil1!$K94)&lt;=[3]Feuil2!$A$2,YEAR([3]Feuil1!$C94)&gt;=[3]Feuil2!$A$2),IF(YEAR([3]Feuil1!$K94)&lt;[3]Feuil2!$A$2,DATE([3]Feuil2!$A$2,3,1),IF(YEAR([3]Feuil1!$K94)&gt;[3]Feuil2!$A$2,"",IF(MONTH([3]Feuil1!$K94)=3,[3]Feuil1!$K94,IF(OR(AND(MONTH([3]Feuil1!$K94)&lt;3,MONTH([3]Feuil1!$C94)&gt;=3),YEAR([3]Feuil1!$C94)&gt;[3]Feuil2!$A$2),DATE([3]Feuil2!$A$2,3,1),"") ))),"")</f>
        <v/>
      </c>
      <c r="E94" s="13" t="str">
        <f>IF(AND([3]Feuil1!$K94&lt;&gt;"",[3]Feuil1!$C94&lt;&gt;"",[3]Feuil1!$K94&lt;=[3]Feuil1!$C94,YEAR([3]Feuil1!$K94)&lt;=[3]Feuil2!$A$2,YEAR([3]Feuil1!$C94)&gt;=[3]Feuil2!$A$2),IF(YEAR([3]Feuil1!$K94)&lt;[3]Feuil2!$A$2,DATE([3]Feuil2!$A$2,4,1),IF(YEAR([3]Feuil1!$K94)&gt;[3]Feuil2!$A$2,"",IF(MONTH([3]Feuil1!$K94)=4,[3]Feuil1!$K94,IF(OR(AND(MONTH([3]Feuil1!$K94)&lt;4,MONTH([3]Feuil1!$C94)&gt;=4),YEAR([3]Feuil1!$C94)&gt;[3]Feuil2!$A$2),DATE([3]Feuil2!$A$2,4,1),"") ))),"")</f>
        <v/>
      </c>
      <c r="F94" s="13" t="str">
        <f>IF(AND([3]Feuil1!$K94&lt;&gt;"",[3]Feuil1!$C94&lt;&gt;"",[3]Feuil1!$K94&lt;=[3]Feuil1!$C94,YEAR([3]Feuil1!$K94)&lt;=[3]Feuil2!$A$2,YEAR([3]Feuil1!$C94)&gt;=[3]Feuil2!$A$2),IF(YEAR([3]Feuil1!$K94)&lt;[3]Feuil2!$A$2,DATE([3]Feuil2!$A$2,5,1),IF(YEAR([3]Feuil1!$K94)&gt;[3]Feuil2!$A$2,"",IF(MONTH([3]Feuil1!$K94)=5,[3]Feuil1!$K94,IF(OR(AND(MONTH([3]Feuil1!$K94)&lt;5,MONTH([3]Feuil1!$C94)&gt;=5),YEAR([3]Feuil1!$C94)&gt;[3]Feuil2!$A$2),DATE([3]Feuil2!$A$2,5,1),"") ))),"")</f>
        <v/>
      </c>
      <c r="G94" s="13" t="str">
        <f>IF(AND([3]Feuil1!$K94&lt;&gt;"",[3]Feuil1!$C94&lt;&gt;"",[3]Feuil1!$K94&lt;=[3]Feuil1!$C94,YEAR([3]Feuil1!$K94)&lt;=[3]Feuil2!$A$2,YEAR([3]Feuil1!$C94)&gt;=[3]Feuil2!$A$2),IF(YEAR([3]Feuil1!$K94)&lt;[3]Feuil2!$A$2,DATE([3]Feuil2!$A$2,6,1),IF(YEAR([3]Feuil1!$K94)&gt;[3]Feuil2!$A$2,"",IF(MONTH([3]Feuil1!$K94)=6,[3]Feuil1!$K94,IF(OR(AND(MONTH([3]Feuil1!$K94)&lt;6,MONTH([3]Feuil1!$C94)&gt;=6),YEAR([3]Feuil1!$C94)&gt;[3]Feuil2!$A$2),DATE([3]Feuil2!$A$2,6,1),"") ))),"")</f>
        <v/>
      </c>
      <c r="H94" s="13" t="str">
        <f>IF(AND([3]Feuil1!$K94&lt;&gt;"",[3]Feuil1!$C94&lt;&gt;"",[3]Feuil1!$K94&lt;=[3]Feuil1!$C94,YEAR([3]Feuil1!$K94)&lt;=[3]Feuil2!$A$2,YEAR([3]Feuil1!$C94)&gt;=[3]Feuil2!$A$2),IF(YEAR([3]Feuil1!$K94)&lt;[3]Feuil2!$A$2,DATE([3]Feuil2!$A$2,7,1),IF(YEAR([3]Feuil1!$K94)&gt;[3]Feuil2!$A$2,"",IF(MONTH([3]Feuil1!$K94)=7,[3]Feuil1!$K94,IF(OR(AND(MONTH([3]Feuil1!$K94)&lt;7,MONTH([3]Feuil1!$C94)&gt;=7),YEAR([3]Feuil1!$C94)&gt;[3]Feuil2!$A$2),DATE([3]Feuil2!$A$2,7,1),"") ))),"")</f>
        <v/>
      </c>
      <c r="I94" s="13" t="str">
        <f>IF(AND([3]Feuil1!$K94&lt;&gt;"",[3]Feuil1!$C94&lt;&gt;"",[3]Feuil1!$K94&lt;=[3]Feuil1!$C94,YEAR([3]Feuil1!$K94)&lt;=[3]Feuil2!$A$2,YEAR([3]Feuil1!$C94)&gt;=[3]Feuil2!$A$2),IF(YEAR([3]Feuil1!$K94)&lt;[3]Feuil2!$A$2,DATE([3]Feuil2!$A$2,8,1),IF(YEAR([3]Feuil1!$K94)&gt;[3]Feuil2!$A$2,"",IF(MONTH([3]Feuil1!$K94)=8,[3]Feuil1!$K94,IF(OR(AND(MONTH([3]Feuil1!$K94)&lt;8,MONTH([3]Feuil1!$C94)&gt;=8),YEAR([3]Feuil1!$C94)&gt;[3]Feuil2!$A$2),DATE([3]Feuil2!$A$2,8,1),"") ))),"")</f>
        <v/>
      </c>
      <c r="J94" s="13" t="str">
        <f>IF(AND([3]Feuil1!$K94&lt;&gt;"",[3]Feuil1!$C94&lt;&gt;"",[3]Feuil1!$K94&lt;=[3]Feuil1!$C94,YEAR([3]Feuil1!$K94)&lt;=[3]Feuil2!$A$2,YEAR([3]Feuil1!$C94)&gt;=[3]Feuil2!$A$2),IF(YEAR([3]Feuil1!$K94)&lt;[3]Feuil2!$A$2,DATE([3]Feuil2!$A$2,9,1),IF(YEAR([3]Feuil1!$K94)&gt;[3]Feuil2!$A$2,"",IF(MONTH([3]Feuil1!$K94)=9,[3]Feuil1!$K94,IF(OR(AND(MONTH([3]Feuil1!$K94)&lt;9,MONTH([3]Feuil1!$C94)&gt;=9),YEAR([3]Feuil1!$C94)&gt;[3]Feuil2!$A$2),DATE([3]Feuil2!$A$2,9,1),"") ))),"")</f>
        <v/>
      </c>
      <c r="K94" s="13" t="str">
        <f>IF(AND([3]Feuil1!$K94&lt;&gt;"",[3]Feuil1!$C94&lt;&gt;"",[3]Feuil1!$K94&lt;=[3]Feuil1!$C94,YEAR([3]Feuil1!$K94)&lt;=[3]Feuil2!$A$2,YEAR([3]Feuil1!$C94)&gt;=[3]Feuil2!$A$2),IF(YEAR([3]Feuil1!$K94)&lt;[3]Feuil2!$A$2,DATE([3]Feuil2!$A$2,10,1),IF(YEAR([3]Feuil1!$K94)&gt;[3]Feuil2!$A$2,"",IF(MONTH([3]Feuil1!$K94)=10,[3]Feuil1!$K94,IF(OR(AND(MONTH([3]Feuil1!$K94)&lt;10,MONTH([3]Feuil1!$C94)&gt;=10),YEAR([3]Feuil1!$C94)&gt;[3]Feuil2!$A$2),DATE([3]Feuil2!$A$2,10,1),"") ))),"")</f>
        <v/>
      </c>
      <c r="L94" s="13" t="str">
        <f>IF(AND([3]Feuil1!$K94&lt;&gt;"",[3]Feuil1!$C94&lt;&gt;"",[3]Feuil1!$K94&lt;=[3]Feuil1!$C94,YEAR([3]Feuil1!$K94)&lt;=[3]Feuil2!$A$2,YEAR([3]Feuil1!$C94)&gt;=[3]Feuil2!$A$2),IF(YEAR([3]Feuil1!$K94)&lt;[3]Feuil2!$A$2,DATE([3]Feuil2!$A$2,11,1),IF(YEAR([3]Feuil1!$K94)&gt;[3]Feuil2!$A$2,"",IF(MONTH([3]Feuil1!$K94)=11,[3]Feuil1!$K94,IF(OR(AND(MONTH([3]Feuil1!$K94)&lt;11,MONTH([3]Feuil1!$C94)&gt;=11),YEAR([3]Feuil1!$C94)&gt;[3]Feuil2!$A$2),DATE([3]Feuil2!$A$2,11,1),"") ))),"")</f>
        <v/>
      </c>
      <c r="M94" s="14" t="str">
        <f>IF(AND([3]Feuil1!$K94&lt;&gt;"",[3]Feuil1!$C94&lt;&gt;"",[3]Feuil1!$K94&lt;=[3]Feuil1!$C94,YEAR([3]Feuil1!$K94)&lt;=[3]Feuil2!$A$2,YEAR([3]Feuil1!$C94)&gt;=[3]Feuil2!$A$2),IF(YEAR([3]Feuil1!$K94)&lt;[3]Feuil2!$A$2,DATE([3]Feuil2!$A$2,12,1),IF(YEAR([3]Feuil1!$K94)&gt;[3]Feuil2!$A$2,"",IF(MONTH([3]Feuil1!$K94)=12,[3]Feuil1!$K94,IF(OR(AND(MONTH([3]Feuil1!$K94)&lt;12,MONTH([3]Feuil1!$C94)&gt;=12),YEAR([3]Feuil1!$C94)&gt;[3]Feuil2!$A$2),DATE([3]Feuil2!$A$2,12,1),"") ))),"")</f>
        <v/>
      </c>
      <c r="N94" s="12" t="str">
        <f>IF(AND([3]Feuil1!$K94&lt;&gt;"",[3]Feuil1!$C94&lt;&gt;"",[3]Feuil1!$K94&lt;=[3]Feuil1!$C94,YEAR([3]Feuil1!$K94)&lt;=[3]Feuil2!$A$2,YEAR([3]Feuil1!$C94)&gt;=[3]Feuil2!$A$2),IF(YEAR([3]Feuil1!$C94)&gt;[3]Feuil2!$A$2,DATE([3]Feuil2!$A$2,1,31),IF(YEAR([3]Feuil1!$C94)&lt;[3]Feuil2!$A$2,"",IF(MONTH([3]Feuil1!$C94)=1,[3]Feuil1!$C94,IF(AND(MONTH([3]Feuil1!$C94)&gt;1,MONTH([3]Feuil1!$K94)&lt;=1),DATE([3]Feuil2!$A$2,1,31),"") ))),"")</f>
        <v/>
      </c>
      <c r="O94" s="13" t="str">
        <f>IF(AND([3]Feuil1!$K94&lt;&gt;"",[3]Feuil1!$C94&lt;&gt;"",[3]Feuil1!$K94&lt;=[3]Feuil1!$C94,YEAR([3]Feuil1!$K94)&lt;=[3]Feuil2!$A$2,YEAR([3]Feuil1!$C94)&gt;=[3]Feuil2!$A$2),IF(YEAR([3]Feuil1!$C94)&gt;[3]Feuil2!$A$2,IF((MOD([3]Feuil2!$A$2,4)&lt;&gt;0),DATE([3]Feuil2!$A$2,2,28),DATE([3]Feuil2!$A$2,2,29)),IF(YEAR([3]Feuil1!$C94)&lt;[3]Feuil2!$A$2,"",IF(MONTH([3]Feuil1!$C94)=2,[3]Feuil1!$C94,IF(AND(MONTH([3]Feuil1!$C94)&gt;2,MONTH([3]Feuil1!$K94)&lt;=2),IF((MOD([3]Feuil2!$A$2,4)&lt;&gt;0),DATE([3]Feuil2!$A$2,2,28),DATE([3]Feuil2!$A$2,2,29)),"") ))),"")</f>
        <v/>
      </c>
      <c r="P94" s="13" t="str">
        <f>IF(AND([3]Feuil1!$K94&lt;&gt;"",[3]Feuil1!$C94&lt;&gt;"",[3]Feuil1!$K94&lt;=[3]Feuil1!$C94,YEAR([3]Feuil1!$K94)&lt;=[3]Feuil2!$A$2,YEAR([3]Feuil1!$C94)&gt;=[3]Feuil2!$A$2),IF(YEAR([3]Feuil1!$C94)&gt;[3]Feuil2!$A$2,DATE([3]Feuil2!$A$2,3,31),IF(YEAR([3]Feuil1!$C94)&lt;[3]Feuil2!$A$2,"",IF(MONTH([3]Feuil1!$C94)=3,[3]Feuil1!$C94,IF(AND(MONTH([3]Feuil1!$C94)&gt;3,MONTH([3]Feuil1!$K94)&lt;=3),DATE([3]Feuil2!$A$2,3,31),"") ))),"")</f>
        <v/>
      </c>
      <c r="Q94" s="13" t="str">
        <f>IF(AND([3]Feuil1!$K94&lt;&gt;"",[3]Feuil1!$C94&lt;&gt;"",[3]Feuil1!$K94&lt;=[3]Feuil1!$C94,YEAR([3]Feuil1!$K94)&lt;=[3]Feuil2!$A$2,YEAR([3]Feuil1!$C94)&gt;=[3]Feuil2!$A$2),IF(YEAR([3]Feuil1!$C94)&gt;[3]Feuil2!$A$2,DATE([3]Feuil2!$A$2,4,30),IF(YEAR([3]Feuil1!$C94)&lt;[3]Feuil2!$A$2,"",IF(MONTH([3]Feuil1!$C94)=4,[3]Feuil1!$C94,IF(AND(MONTH([3]Feuil1!$C94)&gt;4,MONTH([3]Feuil1!$K94)&lt;=4),DATE([3]Feuil2!$A$2,4,30),"") ))),"")</f>
        <v/>
      </c>
      <c r="R94" s="13" t="str">
        <f>IF(AND([3]Feuil1!$K94&lt;&gt;"",[3]Feuil1!$C94&lt;&gt;"",[3]Feuil1!$K94&lt;=[3]Feuil1!$C94,YEAR([3]Feuil1!$K94)&lt;=[3]Feuil2!$A$2,YEAR([3]Feuil1!$C94)&gt;=[3]Feuil2!$A$2),IF(YEAR([3]Feuil1!$C94)&gt;[3]Feuil2!$A$2,DATE([3]Feuil2!$A$2,5,31),IF(YEAR([3]Feuil1!$C94)&lt;[3]Feuil2!$A$2,"",IF(MONTH([3]Feuil1!$C94)=5,[3]Feuil1!$C94,IF(AND(MONTH([3]Feuil1!$C94)&gt;5,MONTH([3]Feuil1!$K94)&lt;=5),DATE([3]Feuil2!$A$2,5,31),"") ))),"")</f>
        <v/>
      </c>
      <c r="S94" s="13" t="str">
        <f>IF(AND([3]Feuil1!$K94&lt;&gt;"",[3]Feuil1!$C94&lt;&gt;"",[3]Feuil1!$K94&lt;=[3]Feuil1!$C94,YEAR([3]Feuil1!$K94)&lt;=[3]Feuil2!$A$2,YEAR([3]Feuil1!$C94)&gt;=[3]Feuil2!$A$2),IF(YEAR([3]Feuil1!$C94)&gt;[3]Feuil2!$A$2,DATE([3]Feuil2!$A$2,6,30),IF(YEAR([3]Feuil1!$C94)&lt;[3]Feuil2!$A$2,"",IF(MONTH([3]Feuil1!$C94)=6,[3]Feuil1!$C94,IF(AND(MONTH([3]Feuil1!$C94)&gt;6,MONTH([3]Feuil1!$K94)&lt;=6),DATE([3]Feuil2!$A$2,6,30),"") ))),"")</f>
        <v/>
      </c>
      <c r="T94" s="13" t="str">
        <f>IF(AND([3]Feuil1!$K94&lt;&gt;"",[3]Feuil1!$C94&lt;&gt;"",[3]Feuil1!$K94&lt;=[3]Feuil1!$C94,YEAR([3]Feuil1!$K94)&lt;=[3]Feuil2!$A$2,YEAR([3]Feuil1!$C94)&gt;=[3]Feuil2!$A$2),IF(YEAR([3]Feuil1!$C94)&gt;[3]Feuil2!$A$2,DATE([3]Feuil2!$A$2,7,31),IF(YEAR([3]Feuil1!$C94)&lt;[3]Feuil2!$A$2,"",IF(MONTH([3]Feuil1!$C94)=7,[3]Feuil1!$C94,IF(AND(MONTH([3]Feuil1!$C94)&gt;7,MONTH([3]Feuil1!$K94)&lt;=7),DATE([3]Feuil2!$A$2,7,31),"") ))),"")</f>
        <v/>
      </c>
      <c r="U94" s="13" t="str">
        <f>IF(AND([3]Feuil1!$K94&lt;&gt;"",[3]Feuil1!$C94&lt;&gt;"",[3]Feuil1!$K94&lt;=[3]Feuil1!$C94,YEAR([3]Feuil1!$K94)&lt;=[3]Feuil2!$A$2,YEAR([3]Feuil1!$C94)&gt;=[3]Feuil2!$A$2),IF(YEAR([3]Feuil1!$C94)&gt;[3]Feuil2!$A$2,DATE([3]Feuil2!$A$2,8,31),IF(YEAR([3]Feuil1!$C94)&lt;[3]Feuil2!$A$2,"",IF(MONTH([3]Feuil1!$C94)=8,[3]Feuil1!$C94,IF(AND(MONTH([3]Feuil1!$C94)&gt;8,MONTH([3]Feuil1!$K94)&lt;=8),DATE([3]Feuil2!$A$2,8,31),"") ))),"")</f>
        <v/>
      </c>
      <c r="V94" s="13" t="str">
        <f>IF(AND([3]Feuil1!$K94&lt;&gt;"",[3]Feuil1!$C94&lt;&gt;"",[3]Feuil1!$K94&lt;=[3]Feuil1!$C94,YEAR([3]Feuil1!$K94)&lt;=[3]Feuil2!$A$2,YEAR([3]Feuil1!$C94)&gt;=[3]Feuil2!$A$2),IF(YEAR([3]Feuil1!$C94)&gt;[3]Feuil2!$A$2,DATE([3]Feuil2!$A$2,9,30),IF(YEAR([3]Feuil1!$C94)&lt;[3]Feuil2!$A$2,"",IF(MONTH([3]Feuil1!$C94)=9,[3]Feuil1!$C94,IF(AND(MONTH([3]Feuil1!$C94)&gt;9,MONTH([3]Feuil1!$K94)&lt;=9),DATE([3]Feuil2!$A$2,9,30),"") ))),"")</f>
        <v/>
      </c>
      <c r="W94" s="13" t="str">
        <f>IF(AND([3]Feuil1!$K94&lt;&gt;"",[3]Feuil1!$C94&lt;&gt;"",[3]Feuil1!$K94&lt;=[3]Feuil1!$C94,YEAR([3]Feuil1!$K94)&lt;=[3]Feuil2!$A$2,YEAR([3]Feuil1!$C94)&gt;=[3]Feuil2!$A$2),IF(YEAR([3]Feuil1!$C94)&gt;[3]Feuil2!$A$2,DATE([3]Feuil2!$A$2,10,31),IF(YEAR([3]Feuil1!$C94)&lt;[3]Feuil2!$A$2,"",IF(MONTH([3]Feuil1!$C94)=10,[3]Feuil1!$C94,IF(AND(MONTH([3]Feuil1!$C94)&gt;10,MONTH([3]Feuil1!$K94)&lt;=10),DATE([3]Feuil2!$A$2,10,31),"") ))),"")</f>
        <v/>
      </c>
      <c r="X94" s="13" t="str">
        <f>IF(AND([3]Feuil1!$K94&lt;&gt;"",[3]Feuil1!$C94&lt;&gt;"",[3]Feuil1!$K94&lt;=[3]Feuil1!$C94,YEAR([3]Feuil1!$K94)&lt;=[3]Feuil2!$A$2,YEAR([3]Feuil1!$C94)&gt;=[3]Feuil2!$A$2),IF(YEAR([3]Feuil1!$C94)&gt;[3]Feuil2!$A$2,DATE([3]Feuil2!$A$2,11,30),IF(YEAR([3]Feuil1!$C94)&lt;[3]Feuil2!$A$2,"",IF(MONTH([3]Feuil1!$C94)=11,[3]Feuil1!$C94,IF(AND(MONTH([3]Feuil1!$C94)&gt;11,MONTH([3]Feuil1!$K94)&lt;=11),DATE([3]Feuil2!$A$2,11,30),"") ))),"")</f>
        <v/>
      </c>
      <c r="Y94" s="14" t="str">
        <f>IF(AND([3]Feuil1!$K94&lt;&gt;"",[3]Feuil1!$C94&lt;&gt;"",[3]Feuil1!$K94&lt;=[3]Feuil1!$C94,YEAR([3]Feuil1!$K94)&lt;=[3]Feuil2!$A$2,YEAR([3]Feuil1!$C94)&gt;=[3]Feuil2!$A$2),IF(YEAR([3]Feuil1!$C94)&gt;[3]Feuil2!$A$2,DATE([3]Feuil2!$A$2,12,31),IF(YEAR([3]Feuil1!$C94)&lt;[3]Feuil2!$A$2,"",IF(MONTH([3]Feuil1!$C94)=12,[3]Feuil1!$C94,IF(AND(MONTH([3]Feuil1!$C94)&gt;12,MONTH([3]Feuil1!$K94)&lt;=12),DATE([3]Feuil2!$A$2,12,31),"") ))),"")</f>
        <v/>
      </c>
    </row>
    <row r="95" spans="1:25" ht="15" x14ac:dyDescent="0.2">
      <c r="A95" s="11">
        <f>[3]Feuil1!E95</f>
        <v>0</v>
      </c>
      <c r="B95" s="12" t="str">
        <f>IF(AND([3]Feuil1!$K95&lt;&gt;"",[3]Feuil1!$C95&lt;&gt;"",[3]Feuil1!$K95&lt;=[3]Feuil1!$C95,YEAR([3]Feuil1!$K95)&lt;=[3]Feuil2!$A$2,YEAR([3]Feuil1!$C95)&gt;=[3]Feuil2!$A$2),IF(YEAR([3]Feuil1!$K95)&lt;[3]Feuil2!$A$2,DATE([3]Feuil2!$A$2,1,1),IF(YEAR([3]Feuil1!$K95)&gt;[3]Feuil2!$A$2,"",IF(MONTH([3]Feuil1!$K95)=1,[3]Feuil1!$K95,IF(OR(AND(
      MONTH([3]Feuil1!$K95)&lt;1,
      MONTH([3]Feuil1!$C95)&gt;=1
     ),YEAR([3]Feuil1!$C95)&gt;[3]Feuil2!$A$2),DATE([3]Feuil2!$A$2,1,1),"") ))),"")</f>
        <v/>
      </c>
      <c r="C95" s="13" t="str">
        <f>IF(AND([3]Feuil1!$K95&lt;&gt;"",[3]Feuil1!$C95&lt;&gt;"",[3]Feuil1!$K95&lt;=[3]Feuil1!$C95,YEAR([3]Feuil1!$K95)&lt;=[3]Feuil2!$A$2,YEAR([3]Feuil1!$C95)&gt;=[3]Feuil2!$A$2),IF(YEAR([3]Feuil1!$K95)&lt;[3]Feuil2!$A$2,DATE([3]Feuil2!$A$2,2,1),IF(YEAR([3]Feuil1!$K95)&gt;[3]Feuil2!$A$2,"",IF(MONTH([3]Feuil1!$K95)=2,[3]Feuil1!$K95,IF(OR(AND(MONTH([3]Feuil1!$K95)&lt;2,MONTH([3]Feuil1!$C95)&gt;=2),YEAR([3]Feuil1!$C95)&gt;[3]Feuil2!$A$2),DATE([3]Feuil2!$A$2,2,1),"") ))),"")</f>
        <v/>
      </c>
      <c r="D95" s="13" t="str">
        <f>IF(AND([3]Feuil1!$K95&lt;&gt;"",[3]Feuil1!$C95&lt;&gt;"",[3]Feuil1!$K95&lt;=[3]Feuil1!$C95,YEAR([3]Feuil1!$K95)&lt;=[3]Feuil2!$A$2,YEAR([3]Feuil1!$C95)&gt;=[3]Feuil2!$A$2),IF(YEAR([3]Feuil1!$K95)&lt;[3]Feuil2!$A$2,DATE([3]Feuil2!$A$2,3,1),IF(YEAR([3]Feuil1!$K95)&gt;[3]Feuil2!$A$2,"",IF(MONTH([3]Feuil1!$K95)=3,[3]Feuil1!$K95,IF(OR(AND(MONTH([3]Feuil1!$K95)&lt;3,MONTH([3]Feuil1!$C95)&gt;=3),YEAR([3]Feuil1!$C95)&gt;[3]Feuil2!$A$2),DATE([3]Feuil2!$A$2,3,1),"") ))),"")</f>
        <v/>
      </c>
      <c r="E95" s="13" t="str">
        <f>IF(AND([3]Feuil1!$K95&lt;&gt;"",[3]Feuil1!$C95&lt;&gt;"",[3]Feuil1!$K95&lt;=[3]Feuil1!$C95,YEAR([3]Feuil1!$K95)&lt;=[3]Feuil2!$A$2,YEAR([3]Feuil1!$C95)&gt;=[3]Feuil2!$A$2),IF(YEAR([3]Feuil1!$K95)&lt;[3]Feuil2!$A$2,DATE([3]Feuil2!$A$2,4,1),IF(YEAR([3]Feuil1!$K95)&gt;[3]Feuil2!$A$2,"",IF(MONTH([3]Feuil1!$K95)=4,[3]Feuil1!$K95,IF(OR(AND(MONTH([3]Feuil1!$K95)&lt;4,MONTH([3]Feuil1!$C95)&gt;=4),YEAR([3]Feuil1!$C95)&gt;[3]Feuil2!$A$2),DATE([3]Feuil2!$A$2,4,1),"") ))),"")</f>
        <v/>
      </c>
      <c r="F95" s="13" t="str">
        <f>IF(AND([3]Feuil1!$K95&lt;&gt;"",[3]Feuil1!$C95&lt;&gt;"",[3]Feuil1!$K95&lt;=[3]Feuil1!$C95,YEAR([3]Feuil1!$K95)&lt;=[3]Feuil2!$A$2,YEAR([3]Feuil1!$C95)&gt;=[3]Feuil2!$A$2),IF(YEAR([3]Feuil1!$K95)&lt;[3]Feuil2!$A$2,DATE([3]Feuil2!$A$2,5,1),IF(YEAR([3]Feuil1!$K95)&gt;[3]Feuil2!$A$2,"",IF(MONTH([3]Feuil1!$K95)=5,[3]Feuil1!$K95,IF(OR(AND(MONTH([3]Feuil1!$K95)&lt;5,MONTH([3]Feuil1!$C95)&gt;=5),YEAR([3]Feuil1!$C95)&gt;[3]Feuil2!$A$2),DATE([3]Feuil2!$A$2,5,1),"") ))),"")</f>
        <v/>
      </c>
      <c r="G95" s="13" t="str">
        <f>IF(AND([3]Feuil1!$K95&lt;&gt;"",[3]Feuil1!$C95&lt;&gt;"",[3]Feuil1!$K95&lt;=[3]Feuil1!$C95,YEAR([3]Feuil1!$K95)&lt;=[3]Feuil2!$A$2,YEAR([3]Feuil1!$C95)&gt;=[3]Feuil2!$A$2),IF(YEAR([3]Feuil1!$K95)&lt;[3]Feuil2!$A$2,DATE([3]Feuil2!$A$2,6,1),IF(YEAR([3]Feuil1!$K95)&gt;[3]Feuil2!$A$2,"",IF(MONTH([3]Feuil1!$K95)=6,[3]Feuil1!$K95,IF(OR(AND(MONTH([3]Feuil1!$K95)&lt;6,MONTH([3]Feuil1!$C95)&gt;=6),YEAR([3]Feuil1!$C95)&gt;[3]Feuil2!$A$2),DATE([3]Feuil2!$A$2,6,1),"") ))),"")</f>
        <v/>
      </c>
      <c r="H95" s="13" t="str">
        <f>IF(AND([3]Feuil1!$K95&lt;&gt;"",[3]Feuil1!$C95&lt;&gt;"",[3]Feuil1!$K95&lt;=[3]Feuil1!$C95,YEAR([3]Feuil1!$K95)&lt;=[3]Feuil2!$A$2,YEAR([3]Feuil1!$C95)&gt;=[3]Feuil2!$A$2),IF(YEAR([3]Feuil1!$K95)&lt;[3]Feuil2!$A$2,DATE([3]Feuil2!$A$2,7,1),IF(YEAR([3]Feuil1!$K95)&gt;[3]Feuil2!$A$2,"",IF(MONTH([3]Feuil1!$K95)=7,[3]Feuil1!$K95,IF(OR(AND(MONTH([3]Feuil1!$K95)&lt;7,MONTH([3]Feuil1!$C95)&gt;=7),YEAR([3]Feuil1!$C95)&gt;[3]Feuil2!$A$2),DATE([3]Feuil2!$A$2,7,1),"") ))),"")</f>
        <v/>
      </c>
      <c r="I95" s="13" t="str">
        <f>IF(AND([3]Feuil1!$K95&lt;&gt;"",[3]Feuil1!$C95&lt;&gt;"",[3]Feuil1!$K95&lt;=[3]Feuil1!$C95,YEAR([3]Feuil1!$K95)&lt;=[3]Feuil2!$A$2,YEAR([3]Feuil1!$C95)&gt;=[3]Feuil2!$A$2),IF(YEAR([3]Feuil1!$K95)&lt;[3]Feuil2!$A$2,DATE([3]Feuil2!$A$2,8,1),IF(YEAR([3]Feuil1!$K95)&gt;[3]Feuil2!$A$2,"",IF(MONTH([3]Feuil1!$K95)=8,[3]Feuil1!$K95,IF(OR(AND(MONTH([3]Feuil1!$K95)&lt;8,MONTH([3]Feuil1!$C95)&gt;=8),YEAR([3]Feuil1!$C95)&gt;[3]Feuil2!$A$2),DATE([3]Feuil2!$A$2,8,1),"") ))),"")</f>
        <v/>
      </c>
      <c r="J95" s="13" t="str">
        <f>IF(AND([3]Feuil1!$K95&lt;&gt;"",[3]Feuil1!$C95&lt;&gt;"",[3]Feuil1!$K95&lt;=[3]Feuil1!$C95,YEAR([3]Feuil1!$K95)&lt;=[3]Feuil2!$A$2,YEAR([3]Feuil1!$C95)&gt;=[3]Feuil2!$A$2),IF(YEAR([3]Feuil1!$K95)&lt;[3]Feuil2!$A$2,DATE([3]Feuil2!$A$2,9,1),IF(YEAR([3]Feuil1!$K95)&gt;[3]Feuil2!$A$2,"",IF(MONTH([3]Feuil1!$K95)=9,[3]Feuil1!$K95,IF(OR(AND(MONTH([3]Feuil1!$K95)&lt;9,MONTH([3]Feuil1!$C95)&gt;=9),YEAR([3]Feuil1!$C95)&gt;[3]Feuil2!$A$2),DATE([3]Feuil2!$A$2,9,1),"") ))),"")</f>
        <v/>
      </c>
      <c r="K95" s="13" t="str">
        <f>IF(AND([3]Feuil1!$K95&lt;&gt;"",[3]Feuil1!$C95&lt;&gt;"",[3]Feuil1!$K95&lt;=[3]Feuil1!$C95,YEAR([3]Feuil1!$K95)&lt;=[3]Feuil2!$A$2,YEAR([3]Feuil1!$C95)&gt;=[3]Feuil2!$A$2),IF(YEAR([3]Feuil1!$K95)&lt;[3]Feuil2!$A$2,DATE([3]Feuil2!$A$2,10,1),IF(YEAR([3]Feuil1!$K95)&gt;[3]Feuil2!$A$2,"",IF(MONTH([3]Feuil1!$K95)=10,[3]Feuil1!$K95,IF(OR(AND(MONTH([3]Feuil1!$K95)&lt;10,MONTH([3]Feuil1!$C95)&gt;=10),YEAR([3]Feuil1!$C95)&gt;[3]Feuil2!$A$2),DATE([3]Feuil2!$A$2,10,1),"") ))),"")</f>
        <v/>
      </c>
      <c r="L95" s="13" t="str">
        <f>IF(AND([3]Feuil1!$K95&lt;&gt;"",[3]Feuil1!$C95&lt;&gt;"",[3]Feuil1!$K95&lt;=[3]Feuil1!$C95,YEAR([3]Feuil1!$K95)&lt;=[3]Feuil2!$A$2,YEAR([3]Feuil1!$C95)&gt;=[3]Feuil2!$A$2),IF(YEAR([3]Feuil1!$K95)&lt;[3]Feuil2!$A$2,DATE([3]Feuil2!$A$2,11,1),IF(YEAR([3]Feuil1!$K95)&gt;[3]Feuil2!$A$2,"",IF(MONTH([3]Feuil1!$K95)=11,[3]Feuil1!$K95,IF(OR(AND(MONTH([3]Feuil1!$K95)&lt;11,MONTH([3]Feuil1!$C95)&gt;=11),YEAR([3]Feuil1!$C95)&gt;[3]Feuil2!$A$2),DATE([3]Feuil2!$A$2,11,1),"") ))),"")</f>
        <v/>
      </c>
      <c r="M95" s="14" t="str">
        <f>IF(AND([3]Feuil1!$K95&lt;&gt;"",[3]Feuil1!$C95&lt;&gt;"",[3]Feuil1!$K95&lt;=[3]Feuil1!$C95,YEAR([3]Feuil1!$K95)&lt;=[3]Feuil2!$A$2,YEAR([3]Feuil1!$C95)&gt;=[3]Feuil2!$A$2),IF(YEAR([3]Feuil1!$K95)&lt;[3]Feuil2!$A$2,DATE([3]Feuil2!$A$2,12,1),IF(YEAR([3]Feuil1!$K95)&gt;[3]Feuil2!$A$2,"",IF(MONTH([3]Feuil1!$K95)=12,[3]Feuil1!$K95,IF(OR(AND(MONTH([3]Feuil1!$K95)&lt;12,MONTH([3]Feuil1!$C95)&gt;=12),YEAR([3]Feuil1!$C95)&gt;[3]Feuil2!$A$2),DATE([3]Feuil2!$A$2,12,1),"") ))),"")</f>
        <v/>
      </c>
      <c r="N95" s="12" t="str">
        <f>IF(AND([3]Feuil1!$K95&lt;&gt;"",[3]Feuil1!$C95&lt;&gt;"",[3]Feuil1!$K95&lt;=[3]Feuil1!$C95,YEAR([3]Feuil1!$K95)&lt;=[3]Feuil2!$A$2,YEAR([3]Feuil1!$C95)&gt;=[3]Feuil2!$A$2),IF(YEAR([3]Feuil1!$C95)&gt;[3]Feuil2!$A$2,DATE([3]Feuil2!$A$2,1,31),IF(YEAR([3]Feuil1!$C95)&lt;[3]Feuil2!$A$2,"",IF(MONTH([3]Feuil1!$C95)=1,[3]Feuil1!$C95,IF(AND(MONTH([3]Feuil1!$C95)&gt;1,MONTH([3]Feuil1!$K95)&lt;=1),DATE([3]Feuil2!$A$2,1,31),"") ))),"")</f>
        <v/>
      </c>
      <c r="O95" s="13" t="str">
        <f>IF(AND([3]Feuil1!$K95&lt;&gt;"",[3]Feuil1!$C95&lt;&gt;"",[3]Feuil1!$K95&lt;=[3]Feuil1!$C95,YEAR([3]Feuil1!$K95)&lt;=[3]Feuil2!$A$2,YEAR([3]Feuil1!$C95)&gt;=[3]Feuil2!$A$2),IF(YEAR([3]Feuil1!$C95)&gt;[3]Feuil2!$A$2,IF((MOD([3]Feuil2!$A$2,4)&lt;&gt;0),DATE([3]Feuil2!$A$2,2,28),DATE([3]Feuil2!$A$2,2,29)),IF(YEAR([3]Feuil1!$C95)&lt;[3]Feuil2!$A$2,"",IF(MONTH([3]Feuil1!$C95)=2,[3]Feuil1!$C95,IF(AND(MONTH([3]Feuil1!$C95)&gt;2,MONTH([3]Feuil1!$K95)&lt;=2),IF((MOD([3]Feuil2!$A$2,4)&lt;&gt;0),DATE([3]Feuil2!$A$2,2,28),DATE([3]Feuil2!$A$2,2,29)),"") ))),"")</f>
        <v/>
      </c>
      <c r="P95" s="13" t="str">
        <f>IF(AND([3]Feuil1!$K95&lt;&gt;"",[3]Feuil1!$C95&lt;&gt;"",[3]Feuil1!$K95&lt;=[3]Feuil1!$C95,YEAR([3]Feuil1!$K95)&lt;=[3]Feuil2!$A$2,YEAR([3]Feuil1!$C95)&gt;=[3]Feuil2!$A$2),IF(YEAR([3]Feuil1!$C95)&gt;[3]Feuil2!$A$2,DATE([3]Feuil2!$A$2,3,31),IF(YEAR([3]Feuil1!$C95)&lt;[3]Feuil2!$A$2,"",IF(MONTH([3]Feuil1!$C95)=3,[3]Feuil1!$C95,IF(AND(MONTH([3]Feuil1!$C95)&gt;3,MONTH([3]Feuil1!$K95)&lt;=3),DATE([3]Feuil2!$A$2,3,31),"") ))),"")</f>
        <v/>
      </c>
      <c r="Q95" s="13" t="str">
        <f>IF(AND([3]Feuil1!$K95&lt;&gt;"",[3]Feuil1!$C95&lt;&gt;"",[3]Feuil1!$K95&lt;=[3]Feuil1!$C95,YEAR([3]Feuil1!$K95)&lt;=[3]Feuil2!$A$2,YEAR([3]Feuil1!$C95)&gt;=[3]Feuil2!$A$2),IF(YEAR([3]Feuil1!$C95)&gt;[3]Feuil2!$A$2,DATE([3]Feuil2!$A$2,4,30),IF(YEAR([3]Feuil1!$C95)&lt;[3]Feuil2!$A$2,"",IF(MONTH([3]Feuil1!$C95)=4,[3]Feuil1!$C95,IF(AND(MONTH([3]Feuil1!$C95)&gt;4,MONTH([3]Feuil1!$K95)&lt;=4),DATE([3]Feuil2!$A$2,4,30),"") ))),"")</f>
        <v/>
      </c>
      <c r="R95" s="13" t="str">
        <f>IF(AND([3]Feuil1!$K95&lt;&gt;"",[3]Feuil1!$C95&lt;&gt;"",[3]Feuil1!$K95&lt;=[3]Feuil1!$C95,YEAR([3]Feuil1!$K95)&lt;=[3]Feuil2!$A$2,YEAR([3]Feuil1!$C95)&gt;=[3]Feuil2!$A$2),IF(YEAR([3]Feuil1!$C95)&gt;[3]Feuil2!$A$2,DATE([3]Feuil2!$A$2,5,31),IF(YEAR([3]Feuil1!$C95)&lt;[3]Feuil2!$A$2,"",IF(MONTH([3]Feuil1!$C95)=5,[3]Feuil1!$C95,IF(AND(MONTH([3]Feuil1!$C95)&gt;5,MONTH([3]Feuil1!$K95)&lt;=5),DATE([3]Feuil2!$A$2,5,31),"") ))),"")</f>
        <v/>
      </c>
      <c r="S95" s="13" t="str">
        <f>IF(AND([3]Feuil1!$K95&lt;&gt;"",[3]Feuil1!$C95&lt;&gt;"",[3]Feuil1!$K95&lt;=[3]Feuil1!$C95,YEAR([3]Feuil1!$K95)&lt;=[3]Feuil2!$A$2,YEAR([3]Feuil1!$C95)&gt;=[3]Feuil2!$A$2),IF(YEAR([3]Feuil1!$C95)&gt;[3]Feuil2!$A$2,DATE([3]Feuil2!$A$2,6,30),IF(YEAR([3]Feuil1!$C95)&lt;[3]Feuil2!$A$2,"",IF(MONTH([3]Feuil1!$C95)=6,[3]Feuil1!$C95,IF(AND(MONTH([3]Feuil1!$C95)&gt;6,MONTH([3]Feuil1!$K95)&lt;=6),DATE([3]Feuil2!$A$2,6,30),"") ))),"")</f>
        <v/>
      </c>
      <c r="T95" s="13" t="str">
        <f>IF(AND([3]Feuil1!$K95&lt;&gt;"",[3]Feuil1!$C95&lt;&gt;"",[3]Feuil1!$K95&lt;=[3]Feuil1!$C95,YEAR([3]Feuil1!$K95)&lt;=[3]Feuil2!$A$2,YEAR([3]Feuil1!$C95)&gt;=[3]Feuil2!$A$2),IF(YEAR([3]Feuil1!$C95)&gt;[3]Feuil2!$A$2,DATE([3]Feuil2!$A$2,7,31),IF(YEAR([3]Feuil1!$C95)&lt;[3]Feuil2!$A$2,"",IF(MONTH([3]Feuil1!$C95)=7,[3]Feuil1!$C95,IF(AND(MONTH([3]Feuil1!$C95)&gt;7,MONTH([3]Feuil1!$K95)&lt;=7),DATE([3]Feuil2!$A$2,7,31),"") ))),"")</f>
        <v/>
      </c>
      <c r="U95" s="13" t="str">
        <f>IF(AND([3]Feuil1!$K95&lt;&gt;"",[3]Feuil1!$C95&lt;&gt;"",[3]Feuil1!$K95&lt;=[3]Feuil1!$C95,YEAR([3]Feuil1!$K95)&lt;=[3]Feuil2!$A$2,YEAR([3]Feuil1!$C95)&gt;=[3]Feuil2!$A$2),IF(YEAR([3]Feuil1!$C95)&gt;[3]Feuil2!$A$2,DATE([3]Feuil2!$A$2,8,31),IF(YEAR([3]Feuil1!$C95)&lt;[3]Feuil2!$A$2,"",IF(MONTH([3]Feuil1!$C95)=8,[3]Feuil1!$C95,IF(AND(MONTH([3]Feuil1!$C95)&gt;8,MONTH([3]Feuil1!$K95)&lt;=8),DATE([3]Feuil2!$A$2,8,31),"") ))),"")</f>
        <v/>
      </c>
      <c r="V95" s="13" t="str">
        <f>IF(AND([3]Feuil1!$K95&lt;&gt;"",[3]Feuil1!$C95&lt;&gt;"",[3]Feuil1!$K95&lt;=[3]Feuil1!$C95,YEAR([3]Feuil1!$K95)&lt;=[3]Feuil2!$A$2,YEAR([3]Feuil1!$C95)&gt;=[3]Feuil2!$A$2),IF(YEAR([3]Feuil1!$C95)&gt;[3]Feuil2!$A$2,DATE([3]Feuil2!$A$2,9,30),IF(YEAR([3]Feuil1!$C95)&lt;[3]Feuil2!$A$2,"",IF(MONTH([3]Feuil1!$C95)=9,[3]Feuil1!$C95,IF(AND(MONTH([3]Feuil1!$C95)&gt;9,MONTH([3]Feuil1!$K95)&lt;=9),DATE([3]Feuil2!$A$2,9,30),"") ))),"")</f>
        <v/>
      </c>
      <c r="W95" s="13" t="str">
        <f>IF(AND([3]Feuil1!$K95&lt;&gt;"",[3]Feuil1!$C95&lt;&gt;"",[3]Feuil1!$K95&lt;=[3]Feuil1!$C95,YEAR([3]Feuil1!$K95)&lt;=[3]Feuil2!$A$2,YEAR([3]Feuil1!$C95)&gt;=[3]Feuil2!$A$2),IF(YEAR([3]Feuil1!$C95)&gt;[3]Feuil2!$A$2,DATE([3]Feuil2!$A$2,10,31),IF(YEAR([3]Feuil1!$C95)&lt;[3]Feuil2!$A$2,"",IF(MONTH([3]Feuil1!$C95)=10,[3]Feuil1!$C95,IF(AND(MONTH([3]Feuil1!$C95)&gt;10,MONTH([3]Feuil1!$K95)&lt;=10),DATE([3]Feuil2!$A$2,10,31),"") ))),"")</f>
        <v/>
      </c>
      <c r="X95" s="13" t="str">
        <f>IF(AND([3]Feuil1!$K95&lt;&gt;"",[3]Feuil1!$C95&lt;&gt;"",[3]Feuil1!$K95&lt;=[3]Feuil1!$C95,YEAR([3]Feuil1!$K95)&lt;=[3]Feuil2!$A$2,YEAR([3]Feuil1!$C95)&gt;=[3]Feuil2!$A$2),IF(YEAR([3]Feuil1!$C95)&gt;[3]Feuil2!$A$2,DATE([3]Feuil2!$A$2,11,30),IF(YEAR([3]Feuil1!$C95)&lt;[3]Feuil2!$A$2,"",IF(MONTH([3]Feuil1!$C95)=11,[3]Feuil1!$C95,IF(AND(MONTH([3]Feuil1!$C95)&gt;11,MONTH([3]Feuil1!$K95)&lt;=11),DATE([3]Feuil2!$A$2,11,30),"") ))),"")</f>
        <v/>
      </c>
      <c r="Y95" s="14" t="str">
        <f>IF(AND([3]Feuil1!$K95&lt;&gt;"",[3]Feuil1!$C95&lt;&gt;"",[3]Feuil1!$K95&lt;=[3]Feuil1!$C95,YEAR([3]Feuil1!$K95)&lt;=[3]Feuil2!$A$2,YEAR([3]Feuil1!$C95)&gt;=[3]Feuil2!$A$2),IF(YEAR([3]Feuil1!$C95)&gt;[3]Feuil2!$A$2,DATE([3]Feuil2!$A$2,12,31),IF(YEAR([3]Feuil1!$C95)&lt;[3]Feuil2!$A$2,"",IF(MONTH([3]Feuil1!$C95)=12,[3]Feuil1!$C95,IF(AND(MONTH([3]Feuil1!$C95)&gt;12,MONTH([3]Feuil1!$K95)&lt;=12),DATE([3]Feuil2!$A$2,12,31),"") ))),"")</f>
        <v/>
      </c>
    </row>
    <row r="96" spans="1:25" ht="15" x14ac:dyDescent="0.2">
      <c r="A96" s="11">
        <f>[3]Feuil1!E96</f>
        <v>0</v>
      </c>
      <c r="B96" s="12" t="str">
        <f>IF(AND([3]Feuil1!$K96&lt;&gt;"",[3]Feuil1!$C96&lt;&gt;"",[3]Feuil1!$K96&lt;=[3]Feuil1!$C96,YEAR([3]Feuil1!$K96)&lt;=[3]Feuil2!$A$2,YEAR([3]Feuil1!$C96)&gt;=[3]Feuil2!$A$2),IF(YEAR([3]Feuil1!$K96)&lt;[3]Feuil2!$A$2,DATE([3]Feuil2!$A$2,1,1),IF(YEAR([3]Feuil1!$K96)&gt;[3]Feuil2!$A$2,"",IF(MONTH([3]Feuil1!$K96)=1,[3]Feuil1!$K96,IF(OR(AND(
      MONTH([3]Feuil1!$K96)&lt;1,
      MONTH([3]Feuil1!$C96)&gt;=1
     ),YEAR([3]Feuil1!$C96)&gt;[3]Feuil2!$A$2),DATE([3]Feuil2!$A$2,1,1),"") ))),"")</f>
        <v/>
      </c>
      <c r="C96" s="13" t="str">
        <f>IF(AND([3]Feuil1!$K96&lt;&gt;"",[3]Feuil1!$C96&lt;&gt;"",[3]Feuil1!$K96&lt;=[3]Feuil1!$C96,YEAR([3]Feuil1!$K96)&lt;=[3]Feuil2!$A$2,YEAR([3]Feuil1!$C96)&gt;=[3]Feuil2!$A$2),IF(YEAR([3]Feuil1!$K96)&lt;[3]Feuil2!$A$2,DATE([3]Feuil2!$A$2,2,1),IF(YEAR([3]Feuil1!$K96)&gt;[3]Feuil2!$A$2,"",IF(MONTH([3]Feuil1!$K96)=2,[3]Feuil1!$K96,IF(OR(AND(MONTH([3]Feuil1!$K96)&lt;2,MONTH([3]Feuil1!$C96)&gt;=2),YEAR([3]Feuil1!$C96)&gt;[3]Feuil2!$A$2),DATE([3]Feuil2!$A$2,2,1),"") ))),"")</f>
        <v/>
      </c>
      <c r="D96" s="13" t="str">
        <f>IF(AND([3]Feuil1!$K96&lt;&gt;"",[3]Feuil1!$C96&lt;&gt;"",[3]Feuil1!$K96&lt;=[3]Feuil1!$C96,YEAR([3]Feuil1!$K96)&lt;=[3]Feuil2!$A$2,YEAR([3]Feuil1!$C96)&gt;=[3]Feuil2!$A$2),IF(YEAR([3]Feuil1!$K96)&lt;[3]Feuil2!$A$2,DATE([3]Feuil2!$A$2,3,1),IF(YEAR([3]Feuil1!$K96)&gt;[3]Feuil2!$A$2,"",IF(MONTH([3]Feuil1!$K96)=3,[3]Feuil1!$K96,IF(OR(AND(MONTH([3]Feuil1!$K96)&lt;3,MONTH([3]Feuil1!$C96)&gt;=3),YEAR([3]Feuil1!$C96)&gt;[3]Feuil2!$A$2),DATE([3]Feuil2!$A$2,3,1),"") ))),"")</f>
        <v/>
      </c>
      <c r="E96" s="13" t="str">
        <f>IF(AND([3]Feuil1!$K96&lt;&gt;"",[3]Feuil1!$C96&lt;&gt;"",[3]Feuil1!$K96&lt;=[3]Feuil1!$C96,YEAR([3]Feuil1!$K96)&lt;=[3]Feuil2!$A$2,YEAR([3]Feuil1!$C96)&gt;=[3]Feuil2!$A$2),IF(YEAR([3]Feuil1!$K96)&lt;[3]Feuil2!$A$2,DATE([3]Feuil2!$A$2,4,1),IF(YEAR([3]Feuil1!$K96)&gt;[3]Feuil2!$A$2,"",IF(MONTH([3]Feuil1!$K96)=4,[3]Feuil1!$K96,IF(OR(AND(MONTH([3]Feuil1!$K96)&lt;4,MONTH([3]Feuil1!$C96)&gt;=4),YEAR([3]Feuil1!$C96)&gt;[3]Feuil2!$A$2),DATE([3]Feuil2!$A$2,4,1),"") ))),"")</f>
        <v/>
      </c>
      <c r="F96" s="13" t="str">
        <f>IF(AND([3]Feuil1!$K96&lt;&gt;"",[3]Feuil1!$C96&lt;&gt;"",[3]Feuil1!$K96&lt;=[3]Feuil1!$C96,YEAR([3]Feuil1!$K96)&lt;=[3]Feuil2!$A$2,YEAR([3]Feuil1!$C96)&gt;=[3]Feuil2!$A$2),IF(YEAR([3]Feuil1!$K96)&lt;[3]Feuil2!$A$2,DATE([3]Feuil2!$A$2,5,1),IF(YEAR([3]Feuil1!$K96)&gt;[3]Feuil2!$A$2,"",IF(MONTH([3]Feuil1!$K96)=5,[3]Feuil1!$K96,IF(OR(AND(MONTH([3]Feuil1!$K96)&lt;5,MONTH([3]Feuil1!$C96)&gt;=5),YEAR([3]Feuil1!$C96)&gt;[3]Feuil2!$A$2),DATE([3]Feuil2!$A$2,5,1),"") ))),"")</f>
        <v/>
      </c>
      <c r="G96" s="13" t="str">
        <f>IF(AND([3]Feuil1!$K96&lt;&gt;"",[3]Feuil1!$C96&lt;&gt;"",[3]Feuil1!$K96&lt;=[3]Feuil1!$C96,YEAR([3]Feuil1!$K96)&lt;=[3]Feuil2!$A$2,YEAR([3]Feuil1!$C96)&gt;=[3]Feuil2!$A$2),IF(YEAR([3]Feuil1!$K96)&lt;[3]Feuil2!$A$2,DATE([3]Feuil2!$A$2,6,1),IF(YEAR([3]Feuil1!$K96)&gt;[3]Feuil2!$A$2,"",IF(MONTH([3]Feuil1!$K96)=6,[3]Feuil1!$K96,IF(OR(AND(MONTH([3]Feuil1!$K96)&lt;6,MONTH([3]Feuil1!$C96)&gt;=6),YEAR([3]Feuil1!$C96)&gt;[3]Feuil2!$A$2),DATE([3]Feuil2!$A$2,6,1),"") ))),"")</f>
        <v/>
      </c>
      <c r="H96" s="13" t="str">
        <f>IF(AND([3]Feuil1!$K96&lt;&gt;"",[3]Feuil1!$C96&lt;&gt;"",[3]Feuil1!$K96&lt;=[3]Feuil1!$C96,YEAR([3]Feuil1!$K96)&lt;=[3]Feuil2!$A$2,YEAR([3]Feuil1!$C96)&gt;=[3]Feuil2!$A$2),IF(YEAR([3]Feuil1!$K96)&lt;[3]Feuil2!$A$2,DATE([3]Feuil2!$A$2,7,1),IF(YEAR([3]Feuil1!$K96)&gt;[3]Feuil2!$A$2,"",IF(MONTH([3]Feuil1!$K96)=7,[3]Feuil1!$K96,IF(OR(AND(MONTH([3]Feuil1!$K96)&lt;7,MONTH([3]Feuil1!$C96)&gt;=7),YEAR([3]Feuil1!$C96)&gt;[3]Feuil2!$A$2),DATE([3]Feuil2!$A$2,7,1),"") ))),"")</f>
        <v/>
      </c>
      <c r="I96" s="13" t="str">
        <f>IF(AND([3]Feuil1!$K96&lt;&gt;"",[3]Feuil1!$C96&lt;&gt;"",[3]Feuil1!$K96&lt;=[3]Feuil1!$C96,YEAR([3]Feuil1!$K96)&lt;=[3]Feuil2!$A$2,YEAR([3]Feuil1!$C96)&gt;=[3]Feuil2!$A$2),IF(YEAR([3]Feuil1!$K96)&lt;[3]Feuil2!$A$2,DATE([3]Feuil2!$A$2,8,1),IF(YEAR([3]Feuil1!$K96)&gt;[3]Feuil2!$A$2,"",IF(MONTH([3]Feuil1!$K96)=8,[3]Feuil1!$K96,IF(OR(AND(MONTH([3]Feuil1!$K96)&lt;8,MONTH([3]Feuil1!$C96)&gt;=8),YEAR([3]Feuil1!$C96)&gt;[3]Feuil2!$A$2),DATE([3]Feuil2!$A$2,8,1),"") ))),"")</f>
        <v/>
      </c>
      <c r="J96" s="13" t="str">
        <f>IF(AND([3]Feuil1!$K96&lt;&gt;"",[3]Feuil1!$C96&lt;&gt;"",[3]Feuil1!$K96&lt;=[3]Feuil1!$C96,YEAR([3]Feuil1!$K96)&lt;=[3]Feuil2!$A$2,YEAR([3]Feuil1!$C96)&gt;=[3]Feuil2!$A$2),IF(YEAR([3]Feuil1!$K96)&lt;[3]Feuil2!$A$2,DATE([3]Feuil2!$A$2,9,1),IF(YEAR([3]Feuil1!$K96)&gt;[3]Feuil2!$A$2,"",IF(MONTH([3]Feuil1!$K96)=9,[3]Feuil1!$K96,IF(OR(AND(MONTH([3]Feuil1!$K96)&lt;9,MONTH([3]Feuil1!$C96)&gt;=9),YEAR([3]Feuil1!$C96)&gt;[3]Feuil2!$A$2),DATE([3]Feuil2!$A$2,9,1),"") ))),"")</f>
        <v/>
      </c>
      <c r="K96" s="13" t="str">
        <f>IF(AND([3]Feuil1!$K96&lt;&gt;"",[3]Feuil1!$C96&lt;&gt;"",[3]Feuil1!$K96&lt;=[3]Feuil1!$C96,YEAR([3]Feuil1!$K96)&lt;=[3]Feuil2!$A$2,YEAR([3]Feuil1!$C96)&gt;=[3]Feuil2!$A$2),IF(YEAR([3]Feuil1!$K96)&lt;[3]Feuil2!$A$2,DATE([3]Feuil2!$A$2,10,1),IF(YEAR([3]Feuil1!$K96)&gt;[3]Feuil2!$A$2,"",IF(MONTH([3]Feuil1!$K96)=10,[3]Feuil1!$K96,IF(OR(AND(MONTH([3]Feuil1!$K96)&lt;10,MONTH([3]Feuil1!$C96)&gt;=10),YEAR([3]Feuil1!$C96)&gt;[3]Feuil2!$A$2),DATE([3]Feuil2!$A$2,10,1),"") ))),"")</f>
        <v/>
      </c>
      <c r="L96" s="13" t="str">
        <f>IF(AND([3]Feuil1!$K96&lt;&gt;"",[3]Feuil1!$C96&lt;&gt;"",[3]Feuil1!$K96&lt;=[3]Feuil1!$C96,YEAR([3]Feuil1!$K96)&lt;=[3]Feuil2!$A$2,YEAR([3]Feuil1!$C96)&gt;=[3]Feuil2!$A$2),IF(YEAR([3]Feuil1!$K96)&lt;[3]Feuil2!$A$2,DATE([3]Feuil2!$A$2,11,1),IF(YEAR([3]Feuil1!$K96)&gt;[3]Feuil2!$A$2,"",IF(MONTH([3]Feuil1!$K96)=11,[3]Feuil1!$K96,IF(OR(AND(MONTH([3]Feuil1!$K96)&lt;11,MONTH([3]Feuil1!$C96)&gt;=11),YEAR([3]Feuil1!$C96)&gt;[3]Feuil2!$A$2),DATE([3]Feuil2!$A$2,11,1),"") ))),"")</f>
        <v/>
      </c>
      <c r="M96" s="14" t="str">
        <f>IF(AND([3]Feuil1!$K96&lt;&gt;"",[3]Feuil1!$C96&lt;&gt;"",[3]Feuil1!$K96&lt;=[3]Feuil1!$C96,YEAR([3]Feuil1!$K96)&lt;=[3]Feuil2!$A$2,YEAR([3]Feuil1!$C96)&gt;=[3]Feuil2!$A$2),IF(YEAR([3]Feuil1!$K96)&lt;[3]Feuil2!$A$2,DATE([3]Feuil2!$A$2,12,1),IF(YEAR([3]Feuil1!$K96)&gt;[3]Feuil2!$A$2,"",IF(MONTH([3]Feuil1!$K96)=12,[3]Feuil1!$K96,IF(OR(AND(MONTH([3]Feuil1!$K96)&lt;12,MONTH([3]Feuil1!$C96)&gt;=12),YEAR([3]Feuil1!$C96)&gt;[3]Feuil2!$A$2),DATE([3]Feuil2!$A$2,12,1),"") ))),"")</f>
        <v/>
      </c>
      <c r="N96" s="12" t="str">
        <f>IF(AND([3]Feuil1!$K96&lt;&gt;"",[3]Feuil1!$C96&lt;&gt;"",[3]Feuil1!$K96&lt;=[3]Feuil1!$C96,YEAR([3]Feuil1!$K96)&lt;=[3]Feuil2!$A$2,YEAR([3]Feuil1!$C96)&gt;=[3]Feuil2!$A$2),IF(YEAR([3]Feuil1!$C96)&gt;[3]Feuil2!$A$2,DATE([3]Feuil2!$A$2,1,31),IF(YEAR([3]Feuil1!$C96)&lt;[3]Feuil2!$A$2,"",IF(MONTH([3]Feuil1!$C96)=1,[3]Feuil1!$C96,IF(AND(MONTH([3]Feuil1!$C96)&gt;1,MONTH([3]Feuil1!$K96)&lt;=1),DATE([3]Feuil2!$A$2,1,31),"") ))),"")</f>
        <v/>
      </c>
      <c r="O96" s="13" t="str">
        <f>IF(AND([3]Feuil1!$K96&lt;&gt;"",[3]Feuil1!$C96&lt;&gt;"",[3]Feuil1!$K96&lt;=[3]Feuil1!$C96,YEAR([3]Feuil1!$K96)&lt;=[3]Feuil2!$A$2,YEAR([3]Feuil1!$C96)&gt;=[3]Feuil2!$A$2),IF(YEAR([3]Feuil1!$C96)&gt;[3]Feuil2!$A$2,IF((MOD([3]Feuil2!$A$2,4)&lt;&gt;0),DATE([3]Feuil2!$A$2,2,28),DATE([3]Feuil2!$A$2,2,29)),IF(YEAR([3]Feuil1!$C96)&lt;[3]Feuil2!$A$2,"",IF(MONTH([3]Feuil1!$C96)=2,[3]Feuil1!$C96,IF(AND(MONTH([3]Feuil1!$C96)&gt;2,MONTH([3]Feuil1!$K96)&lt;=2),IF((MOD([3]Feuil2!$A$2,4)&lt;&gt;0),DATE([3]Feuil2!$A$2,2,28),DATE([3]Feuil2!$A$2,2,29)),"") ))),"")</f>
        <v/>
      </c>
      <c r="P96" s="13" t="str">
        <f>IF(AND([3]Feuil1!$K96&lt;&gt;"",[3]Feuil1!$C96&lt;&gt;"",[3]Feuil1!$K96&lt;=[3]Feuil1!$C96,YEAR([3]Feuil1!$K96)&lt;=[3]Feuil2!$A$2,YEAR([3]Feuil1!$C96)&gt;=[3]Feuil2!$A$2),IF(YEAR([3]Feuil1!$C96)&gt;[3]Feuil2!$A$2,DATE([3]Feuil2!$A$2,3,31),IF(YEAR([3]Feuil1!$C96)&lt;[3]Feuil2!$A$2,"",IF(MONTH([3]Feuil1!$C96)=3,[3]Feuil1!$C96,IF(AND(MONTH([3]Feuil1!$C96)&gt;3,MONTH([3]Feuil1!$K96)&lt;=3),DATE([3]Feuil2!$A$2,3,31),"") ))),"")</f>
        <v/>
      </c>
      <c r="Q96" s="13" t="str">
        <f>IF(AND([3]Feuil1!$K96&lt;&gt;"",[3]Feuil1!$C96&lt;&gt;"",[3]Feuil1!$K96&lt;=[3]Feuil1!$C96,YEAR([3]Feuil1!$K96)&lt;=[3]Feuil2!$A$2,YEAR([3]Feuil1!$C96)&gt;=[3]Feuil2!$A$2),IF(YEAR([3]Feuil1!$C96)&gt;[3]Feuil2!$A$2,DATE([3]Feuil2!$A$2,4,30),IF(YEAR([3]Feuil1!$C96)&lt;[3]Feuil2!$A$2,"",IF(MONTH([3]Feuil1!$C96)=4,[3]Feuil1!$C96,IF(AND(MONTH([3]Feuil1!$C96)&gt;4,MONTH([3]Feuil1!$K96)&lt;=4),DATE([3]Feuil2!$A$2,4,30),"") ))),"")</f>
        <v/>
      </c>
      <c r="R96" s="13" t="str">
        <f>IF(AND([3]Feuil1!$K96&lt;&gt;"",[3]Feuil1!$C96&lt;&gt;"",[3]Feuil1!$K96&lt;=[3]Feuil1!$C96,YEAR([3]Feuil1!$K96)&lt;=[3]Feuil2!$A$2,YEAR([3]Feuil1!$C96)&gt;=[3]Feuil2!$A$2),IF(YEAR([3]Feuil1!$C96)&gt;[3]Feuil2!$A$2,DATE([3]Feuil2!$A$2,5,31),IF(YEAR([3]Feuil1!$C96)&lt;[3]Feuil2!$A$2,"",IF(MONTH([3]Feuil1!$C96)=5,[3]Feuil1!$C96,IF(AND(MONTH([3]Feuil1!$C96)&gt;5,MONTH([3]Feuil1!$K96)&lt;=5),DATE([3]Feuil2!$A$2,5,31),"") ))),"")</f>
        <v/>
      </c>
      <c r="S96" s="13" t="str">
        <f>IF(AND([3]Feuil1!$K96&lt;&gt;"",[3]Feuil1!$C96&lt;&gt;"",[3]Feuil1!$K96&lt;=[3]Feuil1!$C96,YEAR([3]Feuil1!$K96)&lt;=[3]Feuil2!$A$2,YEAR([3]Feuil1!$C96)&gt;=[3]Feuil2!$A$2),IF(YEAR([3]Feuil1!$C96)&gt;[3]Feuil2!$A$2,DATE([3]Feuil2!$A$2,6,30),IF(YEAR([3]Feuil1!$C96)&lt;[3]Feuil2!$A$2,"",IF(MONTH([3]Feuil1!$C96)=6,[3]Feuil1!$C96,IF(AND(MONTH([3]Feuil1!$C96)&gt;6,MONTH([3]Feuil1!$K96)&lt;=6),DATE([3]Feuil2!$A$2,6,30),"") ))),"")</f>
        <v/>
      </c>
      <c r="T96" s="13" t="str">
        <f>IF(AND([3]Feuil1!$K96&lt;&gt;"",[3]Feuil1!$C96&lt;&gt;"",[3]Feuil1!$K96&lt;=[3]Feuil1!$C96,YEAR([3]Feuil1!$K96)&lt;=[3]Feuil2!$A$2,YEAR([3]Feuil1!$C96)&gt;=[3]Feuil2!$A$2),IF(YEAR([3]Feuil1!$C96)&gt;[3]Feuil2!$A$2,DATE([3]Feuil2!$A$2,7,31),IF(YEAR([3]Feuil1!$C96)&lt;[3]Feuil2!$A$2,"",IF(MONTH([3]Feuil1!$C96)=7,[3]Feuil1!$C96,IF(AND(MONTH([3]Feuil1!$C96)&gt;7,MONTH([3]Feuil1!$K96)&lt;=7),DATE([3]Feuil2!$A$2,7,31),"") ))),"")</f>
        <v/>
      </c>
      <c r="U96" s="13" t="str">
        <f>IF(AND([3]Feuil1!$K96&lt;&gt;"",[3]Feuil1!$C96&lt;&gt;"",[3]Feuil1!$K96&lt;=[3]Feuil1!$C96,YEAR([3]Feuil1!$K96)&lt;=[3]Feuil2!$A$2,YEAR([3]Feuil1!$C96)&gt;=[3]Feuil2!$A$2),IF(YEAR([3]Feuil1!$C96)&gt;[3]Feuil2!$A$2,DATE([3]Feuil2!$A$2,8,31),IF(YEAR([3]Feuil1!$C96)&lt;[3]Feuil2!$A$2,"",IF(MONTH([3]Feuil1!$C96)=8,[3]Feuil1!$C96,IF(AND(MONTH([3]Feuil1!$C96)&gt;8,MONTH([3]Feuil1!$K96)&lt;=8),DATE([3]Feuil2!$A$2,8,31),"") ))),"")</f>
        <v/>
      </c>
      <c r="V96" s="13" t="str">
        <f>IF(AND([3]Feuil1!$K96&lt;&gt;"",[3]Feuil1!$C96&lt;&gt;"",[3]Feuil1!$K96&lt;=[3]Feuil1!$C96,YEAR([3]Feuil1!$K96)&lt;=[3]Feuil2!$A$2,YEAR([3]Feuil1!$C96)&gt;=[3]Feuil2!$A$2),IF(YEAR([3]Feuil1!$C96)&gt;[3]Feuil2!$A$2,DATE([3]Feuil2!$A$2,9,30),IF(YEAR([3]Feuil1!$C96)&lt;[3]Feuil2!$A$2,"",IF(MONTH([3]Feuil1!$C96)=9,[3]Feuil1!$C96,IF(AND(MONTH([3]Feuil1!$C96)&gt;9,MONTH([3]Feuil1!$K96)&lt;=9),DATE([3]Feuil2!$A$2,9,30),"") ))),"")</f>
        <v/>
      </c>
      <c r="W96" s="13" t="str">
        <f>IF(AND([3]Feuil1!$K96&lt;&gt;"",[3]Feuil1!$C96&lt;&gt;"",[3]Feuil1!$K96&lt;=[3]Feuil1!$C96,YEAR([3]Feuil1!$K96)&lt;=[3]Feuil2!$A$2,YEAR([3]Feuil1!$C96)&gt;=[3]Feuil2!$A$2),IF(YEAR([3]Feuil1!$C96)&gt;[3]Feuil2!$A$2,DATE([3]Feuil2!$A$2,10,31),IF(YEAR([3]Feuil1!$C96)&lt;[3]Feuil2!$A$2,"",IF(MONTH([3]Feuil1!$C96)=10,[3]Feuil1!$C96,IF(AND(MONTH([3]Feuil1!$C96)&gt;10,MONTH([3]Feuil1!$K96)&lt;=10),DATE([3]Feuil2!$A$2,10,31),"") ))),"")</f>
        <v/>
      </c>
      <c r="X96" s="13" t="str">
        <f>IF(AND([3]Feuil1!$K96&lt;&gt;"",[3]Feuil1!$C96&lt;&gt;"",[3]Feuil1!$K96&lt;=[3]Feuil1!$C96,YEAR([3]Feuil1!$K96)&lt;=[3]Feuil2!$A$2,YEAR([3]Feuil1!$C96)&gt;=[3]Feuil2!$A$2),IF(YEAR([3]Feuil1!$C96)&gt;[3]Feuil2!$A$2,DATE([3]Feuil2!$A$2,11,30),IF(YEAR([3]Feuil1!$C96)&lt;[3]Feuil2!$A$2,"",IF(MONTH([3]Feuil1!$C96)=11,[3]Feuil1!$C96,IF(AND(MONTH([3]Feuil1!$C96)&gt;11,MONTH([3]Feuil1!$K96)&lt;=11),DATE([3]Feuil2!$A$2,11,30),"") ))),"")</f>
        <v/>
      </c>
      <c r="Y96" s="14" t="str">
        <f>IF(AND([3]Feuil1!$K96&lt;&gt;"",[3]Feuil1!$C96&lt;&gt;"",[3]Feuil1!$K96&lt;=[3]Feuil1!$C96,YEAR([3]Feuil1!$K96)&lt;=[3]Feuil2!$A$2,YEAR([3]Feuil1!$C96)&gt;=[3]Feuil2!$A$2),IF(YEAR([3]Feuil1!$C96)&gt;[3]Feuil2!$A$2,DATE([3]Feuil2!$A$2,12,31),IF(YEAR([3]Feuil1!$C96)&lt;[3]Feuil2!$A$2,"",IF(MONTH([3]Feuil1!$C96)=12,[3]Feuil1!$C96,IF(AND(MONTH([3]Feuil1!$C96)&gt;12,MONTH([3]Feuil1!$K96)&lt;=12),DATE([3]Feuil2!$A$2,12,31),"") ))),"")</f>
        <v/>
      </c>
    </row>
    <row r="97" spans="1:25" ht="15" x14ac:dyDescent="0.2">
      <c r="A97" s="11">
        <f>[3]Feuil1!E97</f>
        <v>0</v>
      </c>
      <c r="B97" s="12" t="str">
        <f>IF(AND([3]Feuil1!$K97&lt;&gt;"",[3]Feuil1!$C97&lt;&gt;"",[3]Feuil1!$K97&lt;=[3]Feuil1!$C97,YEAR([3]Feuil1!$K97)&lt;=[3]Feuil2!$A$2,YEAR([3]Feuil1!$C97)&gt;=[3]Feuil2!$A$2),IF(YEAR([3]Feuil1!$K97)&lt;[3]Feuil2!$A$2,DATE([3]Feuil2!$A$2,1,1),IF(YEAR([3]Feuil1!$K97)&gt;[3]Feuil2!$A$2,"",IF(MONTH([3]Feuil1!$K97)=1,[3]Feuil1!$K97,IF(OR(AND(
      MONTH([3]Feuil1!$K97)&lt;1,
      MONTH([3]Feuil1!$C97)&gt;=1
     ),YEAR([3]Feuil1!$C97)&gt;[3]Feuil2!$A$2),DATE([3]Feuil2!$A$2,1,1),"") ))),"")</f>
        <v/>
      </c>
      <c r="C97" s="13" t="str">
        <f>IF(AND([3]Feuil1!$K97&lt;&gt;"",[3]Feuil1!$C97&lt;&gt;"",[3]Feuil1!$K97&lt;=[3]Feuil1!$C97,YEAR([3]Feuil1!$K97)&lt;=[3]Feuil2!$A$2,YEAR([3]Feuil1!$C97)&gt;=[3]Feuil2!$A$2),IF(YEAR([3]Feuil1!$K97)&lt;[3]Feuil2!$A$2,DATE([3]Feuil2!$A$2,2,1),IF(YEAR([3]Feuil1!$K97)&gt;[3]Feuil2!$A$2,"",IF(MONTH([3]Feuil1!$K97)=2,[3]Feuil1!$K97,IF(OR(AND(MONTH([3]Feuil1!$K97)&lt;2,MONTH([3]Feuil1!$C97)&gt;=2),YEAR([3]Feuil1!$C97)&gt;[3]Feuil2!$A$2),DATE([3]Feuil2!$A$2,2,1),"") ))),"")</f>
        <v/>
      </c>
      <c r="D97" s="13" t="str">
        <f>IF(AND([3]Feuil1!$K97&lt;&gt;"",[3]Feuil1!$C97&lt;&gt;"",[3]Feuil1!$K97&lt;=[3]Feuil1!$C97,YEAR([3]Feuil1!$K97)&lt;=[3]Feuil2!$A$2,YEAR([3]Feuil1!$C97)&gt;=[3]Feuil2!$A$2),IF(YEAR([3]Feuil1!$K97)&lt;[3]Feuil2!$A$2,DATE([3]Feuil2!$A$2,3,1),IF(YEAR([3]Feuil1!$K97)&gt;[3]Feuil2!$A$2,"",IF(MONTH([3]Feuil1!$K97)=3,[3]Feuil1!$K97,IF(OR(AND(MONTH([3]Feuil1!$K97)&lt;3,MONTH([3]Feuil1!$C97)&gt;=3),YEAR([3]Feuil1!$C97)&gt;[3]Feuil2!$A$2),DATE([3]Feuil2!$A$2,3,1),"") ))),"")</f>
        <v/>
      </c>
      <c r="E97" s="13" t="str">
        <f>IF(AND([3]Feuil1!$K97&lt;&gt;"",[3]Feuil1!$C97&lt;&gt;"",[3]Feuil1!$K97&lt;=[3]Feuil1!$C97,YEAR([3]Feuil1!$K97)&lt;=[3]Feuil2!$A$2,YEAR([3]Feuil1!$C97)&gt;=[3]Feuil2!$A$2),IF(YEAR([3]Feuil1!$K97)&lt;[3]Feuil2!$A$2,DATE([3]Feuil2!$A$2,4,1),IF(YEAR([3]Feuil1!$K97)&gt;[3]Feuil2!$A$2,"",IF(MONTH([3]Feuil1!$K97)=4,[3]Feuil1!$K97,IF(OR(AND(MONTH([3]Feuil1!$K97)&lt;4,MONTH([3]Feuil1!$C97)&gt;=4),YEAR([3]Feuil1!$C97)&gt;[3]Feuil2!$A$2),DATE([3]Feuil2!$A$2,4,1),"") ))),"")</f>
        <v/>
      </c>
      <c r="F97" s="13" t="str">
        <f>IF(AND([3]Feuil1!$K97&lt;&gt;"",[3]Feuil1!$C97&lt;&gt;"",[3]Feuil1!$K97&lt;=[3]Feuil1!$C97,YEAR([3]Feuil1!$K97)&lt;=[3]Feuil2!$A$2,YEAR([3]Feuil1!$C97)&gt;=[3]Feuil2!$A$2),IF(YEAR([3]Feuil1!$K97)&lt;[3]Feuil2!$A$2,DATE([3]Feuil2!$A$2,5,1),IF(YEAR([3]Feuil1!$K97)&gt;[3]Feuil2!$A$2,"",IF(MONTH([3]Feuil1!$K97)=5,[3]Feuil1!$K97,IF(OR(AND(MONTH([3]Feuil1!$K97)&lt;5,MONTH([3]Feuil1!$C97)&gt;=5),YEAR([3]Feuil1!$C97)&gt;[3]Feuil2!$A$2),DATE([3]Feuil2!$A$2,5,1),"") ))),"")</f>
        <v/>
      </c>
      <c r="G97" s="13" t="str">
        <f>IF(AND([3]Feuil1!$K97&lt;&gt;"",[3]Feuil1!$C97&lt;&gt;"",[3]Feuil1!$K97&lt;=[3]Feuil1!$C97,YEAR([3]Feuil1!$K97)&lt;=[3]Feuil2!$A$2,YEAR([3]Feuil1!$C97)&gt;=[3]Feuil2!$A$2),IF(YEAR([3]Feuil1!$K97)&lt;[3]Feuil2!$A$2,DATE([3]Feuil2!$A$2,6,1),IF(YEAR([3]Feuil1!$K97)&gt;[3]Feuil2!$A$2,"",IF(MONTH([3]Feuil1!$K97)=6,[3]Feuil1!$K97,IF(OR(AND(MONTH([3]Feuil1!$K97)&lt;6,MONTH([3]Feuil1!$C97)&gt;=6),YEAR([3]Feuil1!$C97)&gt;[3]Feuil2!$A$2),DATE([3]Feuil2!$A$2,6,1),"") ))),"")</f>
        <v/>
      </c>
      <c r="H97" s="13" t="str">
        <f>IF(AND([3]Feuil1!$K97&lt;&gt;"",[3]Feuil1!$C97&lt;&gt;"",[3]Feuil1!$K97&lt;=[3]Feuil1!$C97,YEAR([3]Feuil1!$K97)&lt;=[3]Feuil2!$A$2,YEAR([3]Feuil1!$C97)&gt;=[3]Feuil2!$A$2),IF(YEAR([3]Feuil1!$K97)&lt;[3]Feuil2!$A$2,DATE([3]Feuil2!$A$2,7,1),IF(YEAR([3]Feuil1!$K97)&gt;[3]Feuil2!$A$2,"",IF(MONTH([3]Feuil1!$K97)=7,[3]Feuil1!$K97,IF(OR(AND(MONTH([3]Feuil1!$K97)&lt;7,MONTH([3]Feuil1!$C97)&gt;=7),YEAR([3]Feuil1!$C97)&gt;[3]Feuil2!$A$2),DATE([3]Feuil2!$A$2,7,1),"") ))),"")</f>
        <v/>
      </c>
      <c r="I97" s="13" t="str">
        <f>IF(AND([3]Feuil1!$K97&lt;&gt;"",[3]Feuil1!$C97&lt;&gt;"",[3]Feuil1!$K97&lt;=[3]Feuil1!$C97,YEAR([3]Feuil1!$K97)&lt;=[3]Feuil2!$A$2,YEAR([3]Feuil1!$C97)&gt;=[3]Feuil2!$A$2),IF(YEAR([3]Feuil1!$K97)&lt;[3]Feuil2!$A$2,DATE([3]Feuil2!$A$2,8,1),IF(YEAR([3]Feuil1!$K97)&gt;[3]Feuil2!$A$2,"",IF(MONTH([3]Feuil1!$K97)=8,[3]Feuil1!$K97,IF(OR(AND(MONTH([3]Feuil1!$K97)&lt;8,MONTH([3]Feuil1!$C97)&gt;=8),YEAR([3]Feuil1!$C97)&gt;[3]Feuil2!$A$2),DATE([3]Feuil2!$A$2,8,1),"") ))),"")</f>
        <v/>
      </c>
      <c r="J97" s="13" t="str">
        <f>IF(AND([3]Feuil1!$K97&lt;&gt;"",[3]Feuil1!$C97&lt;&gt;"",[3]Feuil1!$K97&lt;=[3]Feuil1!$C97,YEAR([3]Feuil1!$K97)&lt;=[3]Feuil2!$A$2,YEAR([3]Feuil1!$C97)&gt;=[3]Feuil2!$A$2),IF(YEAR([3]Feuil1!$K97)&lt;[3]Feuil2!$A$2,DATE([3]Feuil2!$A$2,9,1),IF(YEAR([3]Feuil1!$K97)&gt;[3]Feuil2!$A$2,"",IF(MONTH([3]Feuil1!$K97)=9,[3]Feuil1!$K97,IF(OR(AND(MONTH([3]Feuil1!$K97)&lt;9,MONTH([3]Feuil1!$C97)&gt;=9),YEAR([3]Feuil1!$C97)&gt;[3]Feuil2!$A$2),DATE([3]Feuil2!$A$2,9,1),"") ))),"")</f>
        <v/>
      </c>
      <c r="K97" s="13" t="str">
        <f>IF(AND([3]Feuil1!$K97&lt;&gt;"",[3]Feuil1!$C97&lt;&gt;"",[3]Feuil1!$K97&lt;=[3]Feuil1!$C97,YEAR([3]Feuil1!$K97)&lt;=[3]Feuil2!$A$2,YEAR([3]Feuil1!$C97)&gt;=[3]Feuil2!$A$2),IF(YEAR([3]Feuil1!$K97)&lt;[3]Feuil2!$A$2,DATE([3]Feuil2!$A$2,10,1),IF(YEAR([3]Feuil1!$K97)&gt;[3]Feuil2!$A$2,"",IF(MONTH([3]Feuil1!$K97)=10,[3]Feuil1!$K97,IF(OR(AND(MONTH([3]Feuil1!$K97)&lt;10,MONTH([3]Feuil1!$C97)&gt;=10),YEAR([3]Feuil1!$C97)&gt;[3]Feuil2!$A$2),DATE([3]Feuil2!$A$2,10,1),"") ))),"")</f>
        <v/>
      </c>
      <c r="L97" s="13" t="str">
        <f>IF(AND([3]Feuil1!$K97&lt;&gt;"",[3]Feuil1!$C97&lt;&gt;"",[3]Feuil1!$K97&lt;=[3]Feuil1!$C97,YEAR([3]Feuil1!$K97)&lt;=[3]Feuil2!$A$2,YEAR([3]Feuil1!$C97)&gt;=[3]Feuil2!$A$2),IF(YEAR([3]Feuil1!$K97)&lt;[3]Feuil2!$A$2,DATE([3]Feuil2!$A$2,11,1),IF(YEAR([3]Feuil1!$K97)&gt;[3]Feuil2!$A$2,"",IF(MONTH([3]Feuil1!$K97)=11,[3]Feuil1!$K97,IF(OR(AND(MONTH([3]Feuil1!$K97)&lt;11,MONTH([3]Feuil1!$C97)&gt;=11),YEAR([3]Feuil1!$C97)&gt;[3]Feuil2!$A$2),DATE([3]Feuil2!$A$2,11,1),"") ))),"")</f>
        <v/>
      </c>
      <c r="M97" s="14" t="str">
        <f>IF(AND([3]Feuil1!$K97&lt;&gt;"",[3]Feuil1!$C97&lt;&gt;"",[3]Feuil1!$K97&lt;=[3]Feuil1!$C97,YEAR([3]Feuil1!$K97)&lt;=[3]Feuil2!$A$2,YEAR([3]Feuil1!$C97)&gt;=[3]Feuil2!$A$2),IF(YEAR([3]Feuil1!$K97)&lt;[3]Feuil2!$A$2,DATE([3]Feuil2!$A$2,12,1),IF(YEAR([3]Feuil1!$K97)&gt;[3]Feuil2!$A$2,"",IF(MONTH([3]Feuil1!$K97)=12,[3]Feuil1!$K97,IF(OR(AND(MONTH([3]Feuil1!$K97)&lt;12,MONTH([3]Feuil1!$C97)&gt;=12),YEAR([3]Feuil1!$C97)&gt;[3]Feuil2!$A$2),DATE([3]Feuil2!$A$2,12,1),"") ))),"")</f>
        <v/>
      </c>
      <c r="N97" s="12" t="str">
        <f>IF(AND([3]Feuil1!$K97&lt;&gt;"",[3]Feuil1!$C97&lt;&gt;"",[3]Feuil1!$K97&lt;=[3]Feuil1!$C97,YEAR([3]Feuil1!$K97)&lt;=[3]Feuil2!$A$2,YEAR([3]Feuil1!$C97)&gt;=[3]Feuil2!$A$2),IF(YEAR([3]Feuil1!$C97)&gt;[3]Feuil2!$A$2,DATE([3]Feuil2!$A$2,1,31),IF(YEAR([3]Feuil1!$C97)&lt;[3]Feuil2!$A$2,"",IF(MONTH([3]Feuil1!$C97)=1,[3]Feuil1!$C97,IF(AND(MONTH([3]Feuil1!$C97)&gt;1,MONTH([3]Feuil1!$K97)&lt;=1),DATE([3]Feuil2!$A$2,1,31),"") ))),"")</f>
        <v/>
      </c>
      <c r="O97" s="13" t="str">
        <f>IF(AND([3]Feuil1!$K97&lt;&gt;"",[3]Feuil1!$C97&lt;&gt;"",[3]Feuil1!$K97&lt;=[3]Feuil1!$C97,YEAR([3]Feuil1!$K97)&lt;=[3]Feuil2!$A$2,YEAR([3]Feuil1!$C97)&gt;=[3]Feuil2!$A$2),IF(YEAR([3]Feuil1!$C97)&gt;[3]Feuil2!$A$2,IF((MOD([3]Feuil2!$A$2,4)&lt;&gt;0),DATE([3]Feuil2!$A$2,2,28),DATE([3]Feuil2!$A$2,2,29)),IF(YEAR([3]Feuil1!$C97)&lt;[3]Feuil2!$A$2,"",IF(MONTH([3]Feuil1!$C97)=2,[3]Feuil1!$C97,IF(AND(MONTH([3]Feuil1!$C97)&gt;2,MONTH([3]Feuil1!$K97)&lt;=2),IF((MOD([3]Feuil2!$A$2,4)&lt;&gt;0),DATE([3]Feuil2!$A$2,2,28),DATE([3]Feuil2!$A$2,2,29)),"") ))),"")</f>
        <v/>
      </c>
      <c r="P97" s="13" t="str">
        <f>IF(AND([3]Feuil1!$K97&lt;&gt;"",[3]Feuil1!$C97&lt;&gt;"",[3]Feuil1!$K97&lt;=[3]Feuil1!$C97,YEAR([3]Feuil1!$K97)&lt;=[3]Feuil2!$A$2,YEAR([3]Feuil1!$C97)&gt;=[3]Feuil2!$A$2),IF(YEAR([3]Feuil1!$C97)&gt;[3]Feuil2!$A$2,DATE([3]Feuil2!$A$2,3,31),IF(YEAR([3]Feuil1!$C97)&lt;[3]Feuil2!$A$2,"",IF(MONTH([3]Feuil1!$C97)=3,[3]Feuil1!$C97,IF(AND(MONTH([3]Feuil1!$C97)&gt;3,MONTH([3]Feuil1!$K97)&lt;=3),DATE([3]Feuil2!$A$2,3,31),"") ))),"")</f>
        <v/>
      </c>
      <c r="Q97" s="13" t="str">
        <f>IF(AND([3]Feuil1!$K97&lt;&gt;"",[3]Feuil1!$C97&lt;&gt;"",[3]Feuil1!$K97&lt;=[3]Feuil1!$C97,YEAR([3]Feuil1!$K97)&lt;=[3]Feuil2!$A$2,YEAR([3]Feuil1!$C97)&gt;=[3]Feuil2!$A$2),IF(YEAR([3]Feuil1!$C97)&gt;[3]Feuil2!$A$2,DATE([3]Feuil2!$A$2,4,30),IF(YEAR([3]Feuil1!$C97)&lt;[3]Feuil2!$A$2,"",IF(MONTH([3]Feuil1!$C97)=4,[3]Feuil1!$C97,IF(AND(MONTH([3]Feuil1!$C97)&gt;4,MONTH([3]Feuil1!$K97)&lt;=4),DATE([3]Feuil2!$A$2,4,30),"") ))),"")</f>
        <v/>
      </c>
      <c r="R97" s="13" t="str">
        <f>IF(AND([3]Feuil1!$K97&lt;&gt;"",[3]Feuil1!$C97&lt;&gt;"",[3]Feuil1!$K97&lt;=[3]Feuil1!$C97,YEAR([3]Feuil1!$K97)&lt;=[3]Feuil2!$A$2,YEAR([3]Feuil1!$C97)&gt;=[3]Feuil2!$A$2),IF(YEAR([3]Feuil1!$C97)&gt;[3]Feuil2!$A$2,DATE([3]Feuil2!$A$2,5,31),IF(YEAR([3]Feuil1!$C97)&lt;[3]Feuil2!$A$2,"",IF(MONTH([3]Feuil1!$C97)=5,[3]Feuil1!$C97,IF(AND(MONTH([3]Feuil1!$C97)&gt;5,MONTH([3]Feuil1!$K97)&lt;=5),DATE([3]Feuil2!$A$2,5,31),"") ))),"")</f>
        <v/>
      </c>
      <c r="S97" s="13" t="str">
        <f>IF(AND([3]Feuil1!$K97&lt;&gt;"",[3]Feuil1!$C97&lt;&gt;"",[3]Feuil1!$K97&lt;=[3]Feuil1!$C97,YEAR([3]Feuil1!$K97)&lt;=[3]Feuil2!$A$2,YEAR([3]Feuil1!$C97)&gt;=[3]Feuil2!$A$2),IF(YEAR([3]Feuil1!$C97)&gt;[3]Feuil2!$A$2,DATE([3]Feuil2!$A$2,6,30),IF(YEAR([3]Feuil1!$C97)&lt;[3]Feuil2!$A$2,"",IF(MONTH([3]Feuil1!$C97)=6,[3]Feuil1!$C97,IF(AND(MONTH([3]Feuil1!$C97)&gt;6,MONTH([3]Feuil1!$K97)&lt;=6),DATE([3]Feuil2!$A$2,6,30),"") ))),"")</f>
        <v/>
      </c>
      <c r="T97" s="13" t="str">
        <f>IF(AND([3]Feuil1!$K97&lt;&gt;"",[3]Feuil1!$C97&lt;&gt;"",[3]Feuil1!$K97&lt;=[3]Feuil1!$C97,YEAR([3]Feuil1!$K97)&lt;=[3]Feuil2!$A$2,YEAR([3]Feuil1!$C97)&gt;=[3]Feuil2!$A$2),IF(YEAR([3]Feuil1!$C97)&gt;[3]Feuil2!$A$2,DATE([3]Feuil2!$A$2,7,31),IF(YEAR([3]Feuil1!$C97)&lt;[3]Feuil2!$A$2,"",IF(MONTH([3]Feuil1!$C97)=7,[3]Feuil1!$C97,IF(AND(MONTH([3]Feuil1!$C97)&gt;7,MONTH([3]Feuil1!$K97)&lt;=7),DATE([3]Feuil2!$A$2,7,31),"") ))),"")</f>
        <v/>
      </c>
      <c r="U97" s="13" t="str">
        <f>IF(AND([3]Feuil1!$K97&lt;&gt;"",[3]Feuil1!$C97&lt;&gt;"",[3]Feuil1!$K97&lt;=[3]Feuil1!$C97,YEAR([3]Feuil1!$K97)&lt;=[3]Feuil2!$A$2,YEAR([3]Feuil1!$C97)&gt;=[3]Feuil2!$A$2),IF(YEAR([3]Feuil1!$C97)&gt;[3]Feuil2!$A$2,DATE([3]Feuil2!$A$2,8,31),IF(YEAR([3]Feuil1!$C97)&lt;[3]Feuil2!$A$2,"",IF(MONTH([3]Feuil1!$C97)=8,[3]Feuil1!$C97,IF(AND(MONTH([3]Feuil1!$C97)&gt;8,MONTH([3]Feuil1!$K97)&lt;=8),DATE([3]Feuil2!$A$2,8,31),"") ))),"")</f>
        <v/>
      </c>
      <c r="V97" s="13" t="str">
        <f>IF(AND([3]Feuil1!$K97&lt;&gt;"",[3]Feuil1!$C97&lt;&gt;"",[3]Feuil1!$K97&lt;=[3]Feuil1!$C97,YEAR([3]Feuil1!$K97)&lt;=[3]Feuil2!$A$2,YEAR([3]Feuil1!$C97)&gt;=[3]Feuil2!$A$2),IF(YEAR([3]Feuil1!$C97)&gt;[3]Feuil2!$A$2,DATE([3]Feuil2!$A$2,9,30),IF(YEAR([3]Feuil1!$C97)&lt;[3]Feuil2!$A$2,"",IF(MONTH([3]Feuil1!$C97)=9,[3]Feuil1!$C97,IF(AND(MONTH([3]Feuil1!$C97)&gt;9,MONTH([3]Feuil1!$K97)&lt;=9),DATE([3]Feuil2!$A$2,9,30),"") ))),"")</f>
        <v/>
      </c>
      <c r="W97" s="13" t="str">
        <f>IF(AND([3]Feuil1!$K97&lt;&gt;"",[3]Feuil1!$C97&lt;&gt;"",[3]Feuil1!$K97&lt;=[3]Feuil1!$C97,YEAR([3]Feuil1!$K97)&lt;=[3]Feuil2!$A$2,YEAR([3]Feuil1!$C97)&gt;=[3]Feuil2!$A$2),IF(YEAR([3]Feuil1!$C97)&gt;[3]Feuil2!$A$2,DATE([3]Feuil2!$A$2,10,31),IF(YEAR([3]Feuil1!$C97)&lt;[3]Feuil2!$A$2,"",IF(MONTH([3]Feuil1!$C97)=10,[3]Feuil1!$C97,IF(AND(MONTH([3]Feuil1!$C97)&gt;10,MONTH([3]Feuil1!$K97)&lt;=10),DATE([3]Feuil2!$A$2,10,31),"") ))),"")</f>
        <v/>
      </c>
      <c r="X97" s="13" t="str">
        <f>IF(AND([3]Feuil1!$K97&lt;&gt;"",[3]Feuil1!$C97&lt;&gt;"",[3]Feuil1!$K97&lt;=[3]Feuil1!$C97,YEAR([3]Feuil1!$K97)&lt;=[3]Feuil2!$A$2,YEAR([3]Feuil1!$C97)&gt;=[3]Feuil2!$A$2),IF(YEAR([3]Feuil1!$C97)&gt;[3]Feuil2!$A$2,DATE([3]Feuil2!$A$2,11,30),IF(YEAR([3]Feuil1!$C97)&lt;[3]Feuil2!$A$2,"",IF(MONTH([3]Feuil1!$C97)=11,[3]Feuil1!$C97,IF(AND(MONTH([3]Feuil1!$C97)&gt;11,MONTH([3]Feuil1!$K97)&lt;=11),DATE([3]Feuil2!$A$2,11,30),"") ))),"")</f>
        <v/>
      </c>
      <c r="Y97" s="14" t="str">
        <f>IF(AND([3]Feuil1!$K97&lt;&gt;"",[3]Feuil1!$C97&lt;&gt;"",[3]Feuil1!$K97&lt;=[3]Feuil1!$C97,YEAR([3]Feuil1!$K97)&lt;=[3]Feuil2!$A$2,YEAR([3]Feuil1!$C97)&gt;=[3]Feuil2!$A$2),IF(YEAR([3]Feuil1!$C97)&gt;[3]Feuil2!$A$2,DATE([3]Feuil2!$A$2,12,31),IF(YEAR([3]Feuil1!$C97)&lt;[3]Feuil2!$A$2,"",IF(MONTH([3]Feuil1!$C97)=12,[3]Feuil1!$C97,IF(AND(MONTH([3]Feuil1!$C97)&gt;12,MONTH([3]Feuil1!$K97)&lt;=12),DATE([3]Feuil2!$A$2,12,31),"") ))),"")</f>
        <v/>
      </c>
    </row>
    <row r="98" spans="1:25" ht="15" x14ac:dyDescent="0.2">
      <c r="A98" s="11">
        <f>[3]Feuil1!E98</f>
        <v>0</v>
      </c>
      <c r="B98" s="12" t="str">
        <f>IF(AND([3]Feuil1!$K98&lt;&gt;"",[3]Feuil1!$C98&lt;&gt;"",[3]Feuil1!$K98&lt;=[3]Feuil1!$C98,YEAR([3]Feuil1!$K98)&lt;=[3]Feuil2!$A$2,YEAR([3]Feuil1!$C98)&gt;=[3]Feuil2!$A$2),IF(YEAR([3]Feuil1!$K98)&lt;[3]Feuil2!$A$2,DATE([3]Feuil2!$A$2,1,1),IF(YEAR([3]Feuil1!$K98)&gt;[3]Feuil2!$A$2,"",IF(MONTH([3]Feuil1!$K98)=1,[3]Feuil1!$K98,IF(OR(AND(
      MONTH([3]Feuil1!$K98)&lt;1,
      MONTH([3]Feuil1!$C98)&gt;=1
     ),YEAR([3]Feuil1!$C98)&gt;[3]Feuil2!$A$2),DATE([3]Feuil2!$A$2,1,1),"") ))),"")</f>
        <v/>
      </c>
      <c r="C98" s="13" t="str">
        <f>IF(AND([3]Feuil1!$K98&lt;&gt;"",[3]Feuil1!$C98&lt;&gt;"",[3]Feuil1!$K98&lt;=[3]Feuil1!$C98,YEAR([3]Feuil1!$K98)&lt;=[3]Feuil2!$A$2,YEAR([3]Feuil1!$C98)&gt;=[3]Feuil2!$A$2),IF(YEAR([3]Feuil1!$K98)&lt;[3]Feuil2!$A$2,DATE([3]Feuil2!$A$2,2,1),IF(YEAR([3]Feuil1!$K98)&gt;[3]Feuil2!$A$2,"",IF(MONTH([3]Feuil1!$K98)=2,[3]Feuil1!$K98,IF(OR(AND(MONTH([3]Feuil1!$K98)&lt;2,MONTH([3]Feuil1!$C98)&gt;=2),YEAR([3]Feuil1!$C98)&gt;[3]Feuil2!$A$2),DATE([3]Feuil2!$A$2,2,1),"") ))),"")</f>
        <v/>
      </c>
      <c r="D98" s="13" t="str">
        <f>IF(AND([3]Feuil1!$K98&lt;&gt;"",[3]Feuil1!$C98&lt;&gt;"",[3]Feuil1!$K98&lt;=[3]Feuil1!$C98,YEAR([3]Feuil1!$K98)&lt;=[3]Feuil2!$A$2,YEAR([3]Feuil1!$C98)&gt;=[3]Feuil2!$A$2),IF(YEAR([3]Feuil1!$K98)&lt;[3]Feuil2!$A$2,DATE([3]Feuil2!$A$2,3,1),IF(YEAR([3]Feuil1!$K98)&gt;[3]Feuil2!$A$2,"",IF(MONTH([3]Feuil1!$K98)=3,[3]Feuil1!$K98,IF(OR(AND(MONTH([3]Feuil1!$K98)&lt;3,MONTH([3]Feuil1!$C98)&gt;=3),YEAR([3]Feuil1!$C98)&gt;[3]Feuil2!$A$2),DATE([3]Feuil2!$A$2,3,1),"") ))),"")</f>
        <v/>
      </c>
      <c r="E98" s="13" t="str">
        <f>IF(AND([3]Feuil1!$K98&lt;&gt;"",[3]Feuil1!$C98&lt;&gt;"",[3]Feuil1!$K98&lt;=[3]Feuil1!$C98,YEAR([3]Feuil1!$K98)&lt;=[3]Feuil2!$A$2,YEAR([3]Feuil1!$C98)&gt;=[3]Feuil2!$A$2),IF(YEAR([3]Feuil1!$K98)&lt;[3]Feuil2!$A$2,DATE([3]Feuil2!$A$2,4,1),IF(YEAR([3]Feuil1!$K98)&gt;[3]Feuil2!$A$2,"",IF(MONTH([3]Feuil1!$K98)=4,[3]Feuil1!$K98,IF(OR(AND(MONTH([3]Feuil1!$K98)&lt;4,MONTH([3]Feuil1!$C98)&gt;=4),YEAR([3]Feuil1!$C98)&gt;[3]Feuil2!$A$2),DATE([3]Feuil2!$A$2,4,1),"") ))),"")</f>
        <v/>
      </c>
      <c r="F98" s="13" t="str">
        <f>IF(AND([3]Feuil1!$K98&lt;&gt;"",[3]Feuil1!$C98&lt;&gt;"",[3]Feuil1!$K98&lt;=[3]Feuil1!$C98,YEAR([3]Feuil1!$K98)&lt;=[3]Feuil2!$A$2,YEAR([3]Feuil1!$C98)&gt;=[3]Feuil2!$A$2),IF(YEAR([3]Feuil1!$K98)&lt;[3]Feuil2!$A$2,DATE([3]Feuil2!$A$2,5,1),IF(YEAR([3]Feuil1!$K98)&gt;[3]Feuil2!$A$2,"",IF(MONTH([3]Feuil1!$K98)=5,[3]Feuil1!$K98,IF(OR(AND(MONTH([3]Feuil1!$K98)&lt;5,MONTH([3]Feuil1!$C98)&gt;=5),YEAR([3]Feuil1!$C98)&gt;[3]Feuil2!$A$2),DATE([3]Feuil2!$A$2,5,1),"") ))),"")</f>
        <v/>
      </c>
      <c r="G98" s="13" t="str">
        <f>IF(AND([3]Feuil1!$K98&lt;&gt;"",[3]Feuil1!$C98&lt;&gt;"",[3]Feuil1!$K98&lt;=[3]Feuil1!$C98,YEAR([3]Feuil1!$K98)&lt;=[3]Feuil2!$A$2,YEAR([3]Feuil1!$C98)&gt;=[3]Feuil2!$A$2),IF(YEAR([3]Feuil1!$K98)&lt;[3]Feuil2!$A$2,DATE([3]Feuil2!$A$2,6,1),IF(YEAR([3]Feuil1!$K98)&gt;[3]Feuil2!$A$2,"",IF(MONTH([3]Feuil1!$K98)=6,[3]Feuil1!$K98,IF(OR(AND(MONTH([3]Feuil1!$K98)&lt;6,MONTH([3]Feuil1!$C98)&gt;=6),YEAR([3]Feuil1!$C98)&gt;[3]Feuil2!$A$2),DATE([3]Feuil2!$A$2,6,1),"") ))),"")</f>
        <v/>
      </c>
      <c r="H98" s="13" t="str">
        <f>IF(AND([3]Feuil1!$K98&lt;&gt;"",[3]Feuil1!$C98&lt;&gt;"",[3]Feuil1!$K98&lt;=[3]Feuil1!$C98,YEAR([3]Feuil1!$K98)&lt;=[3]Feuil2!$A$2,YEAR([3]Feuil1!$C98)&gt;=[3]Feuil2!$A$2),IF(YEAR([3]Feuil1!$K98)&lt;[3]Feuil2!$A$2,DATE([3]Feuil2!$A$2,7,1),IF(YEAR([3]Feuil1!$K98)&gt;[3]Feuil2!$A$2,"",IF(MONTH([3]Feuil1!$K98)=7,[3]Feuil1!$K98,IF(OR(AND(MONTH([3]Feuil1!$K98)&lt;7,MONTH([3]Feuil1!$C98)&gt;=7),YEAR([3]Feuil1!$C98)&gt;[3]Feuil2!$A$2),DATE([3]Feuil2!$A$2,7,1),"") ))),"")</f>
        <v/>
      </c>
      <c r="I98" s="13" t="str">
        <f>IF(AND([3]Feuil1!$K98&lt;&gt;"",[3]Feuil1!$C98&lt;&gt;"",[3]Feuil1!$K98&lt;=[3]Feuil1!$C98,YEAR([3]Feuil1!$K98)&lt;=[3]Feuil2!$A$2,YEAR([3]Feuil1!$C98)&gt;=[3]Feuil2!$A$2),IF(YEAR([3]Feuil1!$K98)&lt;[3]Feuil2!$A$2,DATE([3]Feuil2!$A$2,8,1),IF(YEAR([3]Feuil1!$K98)&gt;[3]Feuil2!$A$2,"",IF(MONTH([3]Feuil1!$K98)=8,[3]Feuil1!$K98,IF(OR(AND(MONTH([3]Feuil1!$K98)&lt;8,MONTH([3]Feuil1!$C98)&gt;=8),YEAR([3]Feuil1!$C98)&gt;[3]Feuil2!$A$2),DATE([3]Feuil2!$A$2,8,1),"") ))),"")</f>
        <v/>
      </c>
      <c r="J98" s="13" t="str">
        <f>IF(AND([3]Feuil1!$K98&lt;&gt;"",[3]Feuil1!$C98&lt;&gt;"",[3]Feuil1!$K98&lt;=[3]Feuil1!$C98,YEAR([3]Feuil1!$K98)&lt;=[3]Feuil2!$A$2,YEAR([3]Feuil1!$C98)&gt;=[3]Feuil2!$A$2),IF(YEAR([3]Feuil1!$K98)&lt;[3]Feuil2!$A$2,DATE([3]Feuil2!$A$2,9,1),IF(YEAR([3]Feuil1!$K98)&gt;[3]Feuil2!$A$2,"",IF(MONTH([3]Feuil1!$K98)=9,[3]Feuil1!$K98,IF(OR(AND(MONTH([3]Feuil1!$K98)&lt;9,MONTH([3]Feuil1!$C98)&gt;=9),YEAR([3]Feuil1!$C98)&gt;[3]Feuil2!$A$2),DATE([3]Feuil2!$A$2,9,1),"") ))),"")</f>
        <v/>
      </c>
      <c r="K98" s="13" t="str">
        <f>IF(AND([3]Feuil1!$K98&lt;&gt;"",[3]Feuil1!$C98&lt;&gt;"",[3]Feuil1!$K98&lt;=[3]Feuil1!$C98,YEAR([3]Feuil1!$K98)&lt;=[3]Feuil2!$A$2,YEAR([3]Feuil1!$C98)&gt;=[3]Feuil2!$A$2),IF(YEAR([3]Feuil1!$K98)&lt;[3]Feuil2!$A$2,DATE([3]Feuil2!$A$2,10,1),IF(YEAR([3]Feuil1!$K98)&gt;[3]Feuil2!$A$2,"",IF(MONTH([3]Feuil1!$K98)=10,[3]Feuil1!$K98,IF(OR(AND(MONTH([3]Feuil1!$K98)&lt;10,MONTH([3]Feuil1!$C98)&gt;=10),YEAR([3]Feuil1!$C98)&gt;[3]Feuil2!$A$2),DATE([3]Feuil2!$A$2,10,1),"") ))),"")</f>
        <v/>
      </c>
      <c r="L98" s="13" t="str">
        <f>IF(AND([3]Feuil1!$K98&lt;&gt;"",[3]Feuil1!$C98&lt;&gt;"",[3]Feuil1!$K98&lt;=[3]Feuil1!$C98,YEAR([3]Feuil1!$K98)&lt;=[3]Feuil2!$A$2,YEAR([3]Feuil1!$C98)&gt;=[3]Feuil2!$A$2),IF(YEAR([3]Feuil1!$K98)&lt;[3]Feuil2!$A$2,DATE([3]Feuil2!$A$2,11,1),IF(YEAR([3]Feuil1!$K98)&gt;[3]Feuil2!$A$2,"",IF(MONTH([3]Feuil1!$K98)=11,[3]Feuil1!$K98,IF(OR(AND(MONTH([3]Feuil1!$K98)&lt;11,MONTH([3]Feuil1!$C98)&gt;=11),YEAR([3]Feuil1!$C98)&gt;[3]Feuil2!$A$2),DATE([3]Feuil2!$A$2,11,1),"") ))),"")</f>
        <v/>
      </c>
      <c r="M98" s="14" t="str">
        <f>IF(AND([3]Feuil1!$K98&lt;&gt;"",[3]Feuil1!$C98&lt;&gt;"",[3]Feuil1!$K98&lt;=[3]Feuil1!$C98,YEAR([3]Feuil1!$K98)&lt;=[3]Feuil2!$A$2,YEAR([3]Feuil1!$C98)&gt;=[3]Feuil2!$A$2),IF(YEAR([3]Feuil1!$K98)&lt;[3]Feuil2!$A$2,DATE([3]Feuil2!$A$2,12,1),IF(YEAR([3]Feuil1!$K98)&gt;[3]Feuil2!$A$2,"",IF(MONTH([3]Feuil1!$K98)=12,[3]Feuil1!$K98,IF(OR(AND(MONTH([3]Feuil1!$K98)&lt;12,MONTH([3]Feuil1!$C98)&gt;=12),YEAR([3]Feuil1!$C98)&gt;[3]Feuil2!$A$2),DATE([3]Feuil2!$A$2,12,1),"") ))),"")</f>
        <v/>
      </c>
      <c r="N98" s="12" t="str">
        <f>IF(AND([3]Feuil1!$K98&lt;&gt;"",[3]Feuil1!$C98&lt;&gt;"",[3]Feuil1!$K98&lt;=[3]Feuil1!$C98,YEAR([3]Feuil1!$K98)&lt;=[3]Feuil2!$A$2,YEAR([3]Feuil1!$C98)&gt;=[3]Feuil2!$A$2),IF(YEAR([3]Feuil1!$C98)&gt;[3]Feuil2!$A$2,DATE([3]Feuil2!$A$2,1,31),IF(YEAR([3]Feuil1!$C98)&lt;[3]Feuil2!$A$2,"",IF(MONTH([3]Feuil1!$C98)=1,[3]Feuil1!$C98,IF(AND(MONTH([3]Feuil1!$C98)&gt;1,MONTH([3]Feuil1!$K98)&lt;=1),DATE([3]Feuil2!$A$2,1,31),"") ))),"")</f>
        <v/>
      </c>
      <c r="O98" s="13" t="str">
        <f>IF(AND([3]Feuil1!$K98&lt;&gt;"",[3]Feuil1!$C98&lt;&gt;"",[3]Feuil1!$K98&lt;=[3]Feuil1!$C98,YEAR([3]Feuil1!$K98)&lt;=[3]Feuil2!$A$2,YEAR([3]Feuil1!$C98)&gt;=[3]Feuil2!$A$2),IF(YEAR([3]Feuil1!$C98)&gt;[3]Feuil2!$A$2,IF((MOD([3]Feuil2!$A$2,4)&lt;&gt;0),DATE([3]Feuil2!$A$2,2,28),DATE([3]Feuil2!$A$2,2,29)),IF(YEAR([3]Feuil1!$C98)&lt;[3]Feuil2!$A$2,"",IF(MONTH([3]Feuil1!$C98)=2,[3]Feuil1!$C98,IF(AND(MONTH([3]Feuil1!$C98)&gt;2,MONTH([3]Feuil1!$K98)&lt;=2),IF((MOD([3]Feuil2!$A$2,4)&lt;&gt;0),DATE([3]Feuil2!$A$2,2,28),DATE([3]Feuil2!$A$2,2,29)),"") ))),"")</f>
        <v/>
      </c>
      <c r="P98" s="13" t="str">
        <f>IF(AND([3]Feuil1!$K98&lt;&gt;"",[3]Feuil1!$C98&lt;&gt;"",[3]Feuil1!$K98&lt;=[3]Feuil1!$C98,YEAR([3]Feuil1!$K98)&lt;=[3]Feuil2!$A$2,YEAR([3]Feuil1!$C98)&gt;=[3]Feuil2!$A$2),IF(YEAR([3]Feuil1!$C98)&gt;[3]Feuil2!$A$2,DATE([3]Feuil2!$A$2,3,31),IF(YEAR([3]Feuil1!$C98)&lt;[3]Feuil2!$A$2,"",IF(MONTH([3]Feuil1!$C98)=3,[3]Feuil1!$C98,IF(AND(MONTH([3]Feuil1!$C98)&gt;3,MONTH([3]Feuil1!$K98)&lt;=3),DATE([3]Feuil2!$A$2,3,31),"") ))),"")</f>
        <v/>
      </c>
      <c r="Q98" s="13" t="str">
        <f>IF(AND([3]Feuil1!$K98&lt;&gt;"",[3]Feuil1!$C98&lt;&gt;"",[3]Feuil1!$K98&lt;=[3]Feuil1!$C98,YEAR([3]Feuil1!$K98)&lt;=[3]Feuil2!$A$2,YEAR([3]Feuil1!$C98)&gt;=[3]Feuil2!$A$2),IF(YEAR([3]Feuil1!$C98)&gt;[3]Feuil2!$A$2,DATE([3]Feuil2!$A$2,4,30),IF(YEAR([3]Feuil1!$C98)&lt;[3]Feuil2!$A$2,"",IF(MONTH([3]Feuil1!$C98)=4,[3]Feuil1!$C98,IF(AND(MONTH([3]Feuil1!$C98)&gt;4,MONTH([3]Feuil1!$K98)&lt;=4),DATE([3]Feuil2!$A$2,4,30),"") ))),"")</f>
        <v/>
      </c>
      <c r="R98" s="13" t="str">
        <f>IF(AND([3]Feuil1!$K98&lt;&gt;"",[3]Feuil1!$C98&lt;&gt;"",[3]Feuil1!$K98&lt;=[3]Feuil1!$C98,YEAR([3]Feuil1!$K98)&lt;=[3]Feuil2!$A$2,YEAR([3]Feuil1!$C98)&gt;=[3]Feuil2!$A$2),IF(YEAR([3]Feuil1!$C98)&gt;[3]Feuil2!$A$2,DATE([3]Feuil2!$A$2,5,31),IF(YEAR([3]Feuil1!$C98)&lt;[3]Feuil2!$A$2,"",IF(MONTH([3]Feuil1!$C98)=5,[3]Feuil1!$C98,IF(AND(MONTH([3]Feuil1!$C98)&gt;5,MONTH([3]Feuil1!$K98)&lt;=5),DATE([3]Feuil2!$A$2,5,31),"") ))),"")</f>
        <v/>
      </c>
      <c r="S98" s="13" t="str">
        <f>IF(AND([3]Feuil1!$K98&lt;&gt;"",[3]Feuil1!$C98&lt;&gt;"",[3]Feuil1!$K98&lt;=[3]Feuil1!$C98,YEAR([3]Feuil1!$K98)&lt;=[3]Feuil2!$A$2,YEAR([3]Feuil1!$C98)&gt;=[3]Feuil2!$A$2),IF(YEAR([3]Feuil1!$C98)&gt;[3]Feuil2!$A$2,DATE([3]Feuil2!$A$2,6,30),IF(YEAR([3]Feuil1!$C98)&lt;[3]Feuil2!$A$2,"",IF(MONTH([3]Feuil1!$C98)=6,[3]Feuil1!$C98,IF(AND(MONTH([3]Feuil1!$C98)&gt;6,MONTH([3]Feuil1!$K98)&lt;=6),DATE([3]Feuil2!$A$2,6,30),"") ))),"")</f>
        <v/>
      </c>
      <c r="T98" s="13" t="str">
        <f>IF(AND([3]Feuil1!$K98&lt;&gt;"",[3]Feuil1!$C98&lt;&gt;"",[3]Feuil1!$K98&lt;=[3]Feuil1!$C98,YEAR([3]Feuil1!$K98)&lt;=[3]Feuil2!$A$2,YEAR([3]Feuil1!$C98)&gt;=[3]Feuil2!$A$2),IF(YEAR([3]Feuil1!$C98)&gt;[3]Feuil2!$A$2,DATE([3]Feuil2!$A$2,7,31),IF(YEAR([3]Feuil1!$C98)&lt;[3]Feuil2!$A$2,"",IF(MONTH([3]Feuil1!$C98)=7,[3]Feuil1!$C98,IF(AND(MONTH([3]Feuil1!$C98)&gt;7,MONTH([3]Feuil1!$K98)&lt;=7),DATE([3]Feuil2!$A$2,7,31),"") ))),"")</f>
        <v/>
      </c>
      <c r="U98" s="13" t="str">
        <f>IF(AND([3]Feuil1!$K98&lt;&gt;"",[3]Feuil1!$C98&lt;&gt;"",[3]Feuil1!$K98&lt;=[3]Feuil1!$C98,YEAR([3]Feuil1!$K98)&lt;=[3]Feuil2!$A$2,YEAR([3]Feuil1!$C98)&gt;=[3]Feuil2!$A$2),IF(YEAR([3]Feuil1!$C98)&gt;[3]Feuil2!$A$2,DATE([3]Feuil2!$A$2,8,31),IF(YEAR([3]Feuil1!$C98)&lt;[3]Feuil2!$A$2,"",IF(MONTH([3]Feuil1!$C98)=8,[3]Feuil1!$C98,IF(AND(MONTH([3]Feuil1!$C98)&gt;8,MONTH([3]Feuil1!$K98)&lt;=8),DATE([3]Feuil2!$A$2,8,31),"") ))),"")</f>
        <v/>
      </c>
      <c r="V98" s="13" t="str">
        <f>IF(AND([3]Feuil1!$K98&lt;&gt;"",[3]Feuil1!$C98&lt;&gt;"",[3]Feuil1!$K98&lt;=[3]Feuil1!$C98,YEAR([3]Feuil1!$K98)&lt;=[3]Feuil2!$A$2,YEAR([3]Feuil1!$C98)&gt;=[3]Feuil2!$A$2),IF(YEAR([3]Feuil1!$C98)&gt;[3]Feuil2!$A$2,DATE([3]Feuil2!$A$2,9,30),IF(YEAR([3]Feuil1!$C98)&lt;[3]Feuil2!$A$2,"",IF(MONTH([3]Feuil1!$C98)=9,[3]Feuil1!$C98,IF(AND(MONTH([3]Feuil1!$C98)&gt;9,MONTH([3]Feuil1!$K98)&lt;=9),DATE([3]Feuil2!$A$2,9,30),"") ))),"")</f>
        <v/>
      </c>
      <c r="W98" s="13" t="str">
        <f>IF(AND([3]Feuil1!$K98&lt;&gt;"",[3]Feuil1!$C98&lt;&gt;"",[3]Feuil1!$K98&lt;=[3]Feuil1!$C98,YEAR([3]Feuil1!$K98)&lt;=[3]Feuil2!$A$2,YEAR([3]Feuil1!$C98)&gt;=[3]Feuil2!$A$2),IF(YEAR([3]Feuil1!$C98)&gt;[3]Feuil2!$A$2,DATE([3]Feuil2!$A$2,10,31),IF(YEAR([3]Feuil1!$C98)&lt;[3]Feuil2!$A$2,"",IF(MONTH([3]Feuil1!$C98)=10,[3]Feuil1!$C98,IF(AND(MONTH([3]Feuil1!$C98)&gt;10,MONTH([3]Feuil1!$K98)&lt;=10),DATE([3]Feuil2!$A$2,10,31),"") ))),"")</f>
        <v/>
      </c>
      <c r="X98" s="13" t="str">
        <f>IF(AND([3]Feuil1!$K98&lt;&gt;"",[3]Feuil1!$C98&lt;&gt;"",[3]Feuil1!$K98&lt;=[3]Feuil1!$C98,YEAR([3]Feuil1!$K98)&lt;=[3]Feuil2!$A$2,YEAR([3]Feuil1!$C98)&gt;=[3]Feuil2!$A$2),IF(YEAR([3]Feuil1!$C98)&gt;[3]Feuil2!$A$2,DATE([3]Feuil2!$A$2,11,30),IF(YEAR([3]Feuil1!$C98)&lt;[3]Feuil2!$A$2,"",IF(MONTH([3]Feuil1!$C98)=11,[3]Feuil1!$C98,IF(AND(MONTH([3]Feuil1!$C98)&gt;11,MONTH([3]Feuil1!$K98)&lt;=11),DATE([3]Feuil2!$A$2,11,30),"") ))),"")</f>
        <v/>
      </c>
      <c r="Y98" s="14" t="str">
        <f>IF(AND([3]Feuil1!$K98&lt;&gt;"",[3]Feuil1!$C98&lt;&gt;"",[3]Feuil1!$K98&lt;=[3]Feuil1!$C98,YEAR([3]Feuil1!$K98)&lt;=[3]Feuil2!$A$2,YEAR([3]Feuil1!$C98)&gt;=[3]Feuil2!$A$2),IF(YEAR([3]Feuil1!$C98)&gt;[3]Feuil2!$A$2,DATE([3]Feuil2!$A$2,12,31),IF(YEAR([3]Feuil1!$C98)&lt;[3]Feuil2!$A$2,"",IF(MONTH([3]Feuil1!$C98)=12,[3]Feuil1!$C98,IF(AND(MONTH([3]Feuil1!$C98)&gt;12,MONTH([3]Feuil1!$K98)&lt;=12),DATE([3]Feuil2!$A$2,12,31),"") ))),"")</f>
        <v/>
      </c>
    </row>
    <row r="99" spans="1:25" ht="15" x14ac:dyDescent="0.2">
      <c r="A99" s="11">
        <f>[3]Feuil1!E99</f>
        <v>0</v>
      </c>
      <c r="B99" s="12" t="str">
        <f>IF(AND([3]Feuil1!$K99&lt;&gt;"",[3]Feuil1!$C99&lt;&gt;"",[3]Feuil1!$K99&lt;=[3]Feuil1!$C99,YEAR([3]Feuil1!$K99)&lt;=[3]Feuil2!$A$2,YEAR([3]Feuil1!$C99)&gt;=[3]Feuil2!$A$2),IF(YEAR([3]Feuil1!$K99)&lt;[3]Feuil2!$A$2,DATE([3]Feuil2!$A$2,1,1),IF(YEAR([3]Feuil1!$K99)&gt;[3]Feuil2!$A$2,"",IF(MONTH([3]Feuil1!$K99)=1,[3]Feuil1!$K99,IF(OR(AND(
      MONTH([3]Feuil1!$K99)&lt;1,
      MONTH([3]Feuil1!$C99)&gt;=1
     ),YEAR([3]Feuil1!$C99)&gt;[3]Feuil2!$A$2),DATE([3]Feuil2!$A$2,1,1),"") ))),"")</f>
        <v/>
      </c>
      <c r="C99" s="13" t="str">
        <f>IF(AND([3]Feuil1!$K99&lt;&gt;"",[3]Feuil1!$C99&lt;&gt;"",[3]Feuil1!$K99&lt;=[3]Feuil1!$C99,YEAR([3]Feuil1!$K99)&lt;=[3]Feuil2!$A$2,YEAR([3]Feuil1!$C99)&gt;=[3]Feuil2!$A$2),IF(YEAR([3]Feuil1!$K99)&lt;[3]Feuil2!$A$2,DATE([3]Feuil2!$A$2,2,1),IF(YEAR([3]Feuil1!$K99)&gt;[3]Feuil2!$A$2,"",IF(MONTH([3]Feuil1!$K99)=2,[3]Feuil1!$K99,IF(OR(AND(MONTH([3]Feuil1!$K99)&lt;2,MONTH([3]Feuil1!$C99)&gt;=2),YEAR([3]Feuil1!$C99)&gt;[3]Feuil2!$A$2),DATE([3]Feuil2!$A$2,2,1),"") ))),"")</f>
        <v/>
      </c>
      <c r="D99" s="13" t="str">
        <f>IF(AND([3]Feuil1!$K99&lt;&gt;"",[3]Feuil1!$C99&lt;&gt;"",[3]Feuil1!$K99&lt;=[3]Feuil1!$C99,YEAR([3]Feuil1!$K99)&lt;=[3]Feuil2!$A$2,YEAR([3]Feuil1!$C99)&gt;=[3]Feuil2!$A$2),IF(YEAR([3]Feuil1!$K99)&lt;[3]Feuil2!$A$2,DATE([3]Feuil2!$A$2,3,1),IF(YEAR([3]Feuil1!$K99)&gt;[3]Feuil2!$A$2,"",IF(MONTH([3]Feuil1!$K99)=3,[3]Feuil1!$K99,IF(OR(AND(MONTH([3]Feuil1!$K99)&lt;3,MONTH([3]Feuil1!$C99)&gt;=3),YEAR([3]Feuil1!$C99)&gt;[3]Feuil2!$A$2),DATE([3]Feuil2!$A$2,3,1),"") ))),"")</f>
        <v/>
      </c>
      <c r="E99" s="13" t="str">
        <f>IF(AND([3]Feuil1!$K99&lt;&gt;"",[3]Feuil1!$C99&lt;&gt;"",[3]Feuil1!$K99&lt;=[3]Feuil1!$C99,YEAR([3]Feuil1!$K99)&lt;=[3]Feuil2!$A$2,YEAR([3]Feuil1!$C99)&gt;=[3]Feuil2!$A$2),IF(YEAR([3]Feuil1!$K99)&lt;[3]Feuil2!$A$2,DATE([3]Feuil2!$A$2,4,1),IF(YEAR([3]Feuil1!$K99)&gt;[3]Feuil2!$A$2,"",IF(MONTH([3]Feuil1!$K99)=4,[3]Feuil1!$K99,IF(OR(AND(MONTH([3]Feuil1!$K99)&lt;4,MONTH([3]Feuil1!$C99)&gt;=4),YEAR([3]Feuil1!$C99)&gt;[3]Feuil2!$A$2),DATE([3]Feuil2!$A$2,4,1),"") ))),"")</f>
        <v/>
      </c>
      <c r="F99" s="13" t="str">
        <f>IF(AND([3]Feuil1!$K99&lt;&gt;"",[3]Feuil1!$C99&lt;&gt;"",[3]Feuil1!$K99&lt;=[3]Feuil1!$C99,YEAR([3]Feuil1!$K99)&lt;=[3]Feuil2!$A$2,YEAR([3]Feuil1!$C99)&gt;=[3]Feuil2!$A$2),IF(YEAR([3]Feuil1!$K99)&lt;[3]Feuil2!$A$2,DATE([3]Feuil2!$A$2,5,1),IF(YEAR([3]Feuil1!$K99)&gt;[3]Feuil2!$A$2,"",IF(MONTH([3]Feuil1!$K99)=5,[3]Feuil1!$K99,IF(OR(AND(MONTH([3]Feuil1!$K99)&lt;5,MONTH([3]Feuil1!$C99)&gt;=5),YEAR([3]Feuil1!$C99)&gt;[3]Feuil2!$A$2),DATE([3]Feuil2!$A$2,5,1),"") ))),"")</f>
        <v/>
      </c>
      <c r="G99" s="13" t="str">
        <f>IF(AND([3]Feuil1!$K99&lt;&gt;"",[3]Feuil1!$C99&lt;&gt;"",[3]Feuil1!$K99&lt;=[3]Feuil1!$C99,YEAR([3]Feuil1!$K99)&lt;=[3]Feuil2!$A$2,YEAR([3]Feuil1!$C99)&gt;=[3]Feuil2!$A$2),IF(YEAR([3]Feuil1!$K99)&lt;[3]Feuil2!$A$2,DATE([3]Feuil2!$A$2,6,1),IF(YEAR([3]Feuil1!$K99)&gt;[3]Feuil2!$A$2,"",IF(MONTH([3]Feuil1!$K99)=6,[3]Feuil1!$K99,IF(OR(AND(MONTH([3]Feuil1!$K99)&lt;6,MONTH([3]Feuil1!$C99)&gt;=6),YEAR([3]Feuil1!$C99)&gt;[3]Feuil2!$A$2),DATE([3]Feuil2!$A$2,6,1),"") ))),"")</f>
        <v/>
      </c>
      <c r="H99" s="13" t="str">
        <f>IF(AND([3]Feuil1!$K99&lt;&gt;"",[3]Feuil1!$C99&lt;&gt;"",[3]Feuil1!$K99&lt;=[3]Feuil1!$C99,YEAR([3]Feuil1!$K99)&lt;=[3]Feuil2!$A$2,YEAR([3]Feuil1!$C99)&gt;=[3]Feuil2!$A$2),IF(YEAR([3]Feuil1!$K99)&lt;[3]Feuil2!$A$2,DATE([3]Feuil2!$A$2,7,1),IF(YEAR([3]Feuil1!$K99)&gt;[3]Feuil2!$A$2,"",IF(MONTH([3]Feuil1!$K99)=7,[3]Feuil1!$K99,IF(OR(AND(MONTH([3]Feuil1!$K99)&lt;7,MONTH([3]Feuil1!$C99)&gt;=7),YEAR([3]Feuil1!$C99)&gt;[3]Feuil2!$A$2),DATE([3]Feuil2!$A$2,7,1),"") ))),"")</f>
        <v/>
      </c>
      <c r="I99" s="13" t="str">
        <f>IF(AND([3]Feuil1!$K99&lt;&gt;"",[3]Feuil1!$C99&lt;&gt;"",[3]Feuil1!$K99&lt;=[3]Feuil1!$C99,YEAR([3]Feuil1!$K99)&lt;=[3]Feuil2!$A$2,YEAR([3]Feuil1!$C99)&gt;=[3]Feuil2!$A$2),IF(YEAR([3]Feuil1!$K99)&lt;[3]Feuil2!$A$2,DATE([3]Feuil2!$A$2,8,1),IF(YEAR([3]Feuil1!$K99)&gt;[3]Feuil2!$A$2,"",IF(MONTH([3]Feuil1!$K99)=8,[3]Feuil1!$K99,IF(OR(AND(MONTH([3]Feuil1!$K99)&lt;8,MONTH([3]Feuil1!$C99)&gt;=8),YEAR([3]Feuil1!$C99)&gt;[3]Feuil2!$A$2),DATE([3]Feuil2!$A$2,8,1),"") ))),"")</f>
        <v/>
      </c>
      <c r="J99" s="13" t="str">
        <f>IF(AND([3]Feuil1!$K99&lt;&gt;"",[3]Feuil1!$C99&lt;&gt;"",[3]Feuil1!$K99&lt;=[3]Feuil1!$C99,YEAR([3]Feuil1!$K99)&lt;=[3]Feuil2!$A$2,YEAR([3]Feuil1!$C99)&gt;=[3]Feuil2!$A$2),IF(YEAR([3]Feuil1!$K99)&lt;[3]Feuil2!$A$2,DATE([3]Feuil2!$A$2,9,1),IF(YEAR([3]Feuil1!$K99)&gt;[3]Feuil2!$A$2,"",IF(MONTH([3]Feuil1!$K99)=9,[3]Feuil1!$K99,IF(OR(AND(MONTH([3]Feuil1!$K99)&lt;9,MONTH([3]Feuil1!$C99)&gt;=9),YEAR([3]Feuil1!$C99)&gt;[3]Feuil2!$A$2),DATE([3]Feuil2!$A$2,9,1),"") ))),"")</f>
        <v/>
      </c>
      <c r="K99" s="13" t="str">
        <f>IF(AND([3]Feuil1!$K99&lt;&gt;"",[3]Feuil1!$C99&lt;&gt;"",[3]Feuil1!$K99&lt;=[3]Feuil1!$C99,YEAR([3]Feuil1!$K99)&lt;=[3]Feuil2!$A$2,YEAR([3]Feuil1!$C99)&gt;=[3]Feuil2!$A$2),IF(YEAR([3]Feuil1!$K99)&lt;[3]Feuil2!$A$2,DATE([3]Feuil2!$A$2,10,1),IF(YEAR([3]Feuil1!$K99)&gt;[3]Feuil2!$A$2,"",IF(MONTH([3]Feuil1!$K99)=10,[3]Feuil1!$K99,IF(OR(AND(MONTH([3]Feuil1!$K99)&lt;10,MONTH([3]Feuil1!$C99)&gt;=10),YEAR([3]Feuil1!$C99)&gt;[3]Feuil2!$A$2),DATE([3]Feuil2!$A$2,10,1),"") ))),"")</f>
        <v/>
      </c>
      <c r="L99" s="13" t="str">
        <f>IF(AND([3]Feuil1!$K99&lt;&gt;"",[3]Feuil1!$C99&lt;&gt;"",[3]Feuil1!$K99&lt;=[3]Feuil1!$C99,YEAR([3]Feuil1!$K99)&lt;=[3]Feuil2!$A$2,YEAR([3]Feuil1!$C99)&gt;=[3]Feuil2!$A$2),IF(YEAR([3]Feuil1!$K99)&lt;[3]Feuil2!$A$2,DATE([3]Feuil2!$A$2,11,1),IF(YEAR([3]Feuil1!$K99)&gt;[3]Feuil2!$A$2,"",IF(MONTH([3]Feuil1!$K99)=11,[3]Feuil1!$K99,IF(OR(AND(MONTH([3]Feuil1!$K99)&lt;11,MONTH([3]Feuil1!$C99)&gt;=11),YEAR([3]Feuil1!$C99)&gt;[3]Feuil2!$A$2),DATE([3]Feuil2!$A$2,11,1),"") ))),"")</f>
        <v/>
      </c>
      <c r="M99" s="14" t="str">
        <f>IF(AND([3]Feuil1!$K99&lt;&gt;"",[3]Feuil1!$C99&lt;&gt;"",[3]Feuil1!$K99&lt;=[3]Feuil1!$C99,YEAR([3]Feuil1!$K99)&lt;=[3]Feuil2!$A$2,YEAR([3]Feuil1!$C99)&gt;=[3]Feuil2!$A$2),IF(YEAR([3]Feuil1!$K99)&lt;[3]Feuil2!$A$2,DATE([3]Feuil2!$A$2,12,1),IF(YEAR([3]Feuil1!$K99)&gt;[3]Feuil2!$A$2,"",IF(MONTH([3]Feuil1!$K99)=12,[3]Feuil1!$K99,IF(OR(AND(MONTH([3]Feuil1!$K99)&lt;12,MONTH([3]Feuil1!$C99)&gt;=12),YEAR([3]Feuil1!$C99)&gt;[3]Feuil2!$A$2),DATE([3]Feuil2!$A$2,12,1),"") ))),"")</f>
        <v/>
      </c>
      <c r="N99" s="12" t="str">
        <f>IF(AND([3]Feuil1!$K99&lt;&gt;"",[3]Feuil1!$C99&lt;&gt;"",[3]Feuil1!$K99&lt;=[3]Feuil1!$C99,YEAR([3]Feuil1!$K99)&lt;=[3]Feuil2!$A$2,YEAR([3]Feuil1!$C99)&gt;=[3]Feuil2!$A$2),IF(YEAR([3]Feuil1!$C99)&gt;[3]Feuil2!$A$2,DATE([3]Feuil2!$A$2,1,31),IF(YEAR([3]Feuil1!$C99)&lt;[3]Feuil2!$A$2,"",IF(MONTH([3]Feuil1!$C99)=1,[3]Feuil1!$C99,IF(AND(MONTH([3]Feuil1!$C99)&gt;1,MONTH([3]Feuil1!$K99)&lt;=1),DATE([3]Feuil2!$A$2,1,31),"") ))),"")</f>
        <v/>
      </c>
      <c r="O99" s="13" t="str">
        <f>IF(AND([3]Feuil1!$K99&lt;&gt;"",[3]Feuil1!$C99&lt;&gt;"",[3]Feuil1!$K99&lt;=[3]Feuil1!$C99,YEAR([3]Feuil1!$K99)&lt;=[3]Feuil2!$A$2,YEAR([3]Feuil1!$C99)&gt;=[3]Feuil2!$A$2),IF(YEAR([3]Feuil1!$C99)&gt;[3]Feuil2!$A$2,IF((MOD([3]Feuil2!$A$2,4)&lt;&gt;0),DATE([3]Feuil2!$A$2,2,28),DATE([3]Feuil2!$A$2,2,29)),IF(YEAR([3]Feuil1!$C99)&lt;[3]Feuil2!$A$2,"",IF(MONTH([3]Feuil1!$C99)=2,[3]Feuil1!$C99,IF(AND(MONTH([3]Feuil1!$C99)&gt;2,MONTH([3]Feuil1!$K99)&lt;=2),IF((MOD([3]Feuil2!$A$2,4)&lt;&gt;0),DATE([3]Feuil2!$A$2,2,28),DATE([3]Feuil2!$A$2,2,29)),"") ))),"")</f>
        <v/>
      </c>
      <c r="P99" s="13" t="str">
        <f>IF(AND([3]Feuil1!$K99&lt;&gt;"",[3]Feuil1!$C99&lt;&gt;"",[3]Feuil1!$K99&lt;=[3]Feuil1!$C99,YEAR([3]Feuil1!$K99)&lt;=[3]Feuil2!$A$2,YEAR([3]Feuil1!$C99)&gt;=[3]Feuil2!$A$2),IF(YEAR([3]Feuil1!$C99)&gt;[3]Feuil2!$A$2,DATE([3]Feuil2!$A$2,3,31),IF(YEAR([3]Feuil1!$C99)&lt;[3]Feuil2!$A$2,"",IF(MONTH([3]Feuil1!$C99)=3,[3]Feuil1!$C99,IF(AND(MONTH([3]Feuil1!$C99)&gt;3,MONTH([3]Feuil1!$K99)&lt;=3),DATE([3]Feuil2!$A$2,3,31),"") ))),"")</f>
        <v/>
      </c>
      <c r="Q99" s="13" t="str">
        <f>IF(AND([3]Feuil1!$K99&lt;&gt;"",[3]Feuil1!$C99&lt;&gt;"",[3]Feuil1!$K99&lt;=[3]Feuil1!$C99,YEAR([3]Feuil1!$K99)&lt;=[3]Feuil2!$A$2,YEAR([3]Feuil1!$C99)&gt;=[3]Feuil2!$A$2),IF(YEAR([3]Feuil1!$C99)&gt;[3]Feuil2!$A$2,DATE([3]Feuil2!$A$2,4,30),IF(YEAR([3]Feuil1!$C99)&lt;[3]Feuil2!$A$2,"",IF(MONTH([3]Feuil1!$C99)=4,[3]Feuil1!$C99,IF(AND(MONTH([3]Feuil1!$C99)&gt;4,MONTH([3]Feuil1!$K99)&lt;=4),DATE([3]Feuil2!$A$2,4,30),"") ))),"")</f>
        <v/>
      </c>
      <c r="R99" s="13" t="str">
        <f>IF(AND([3]Feuil1!$K99&lt;&gt;"",[3]Feuil1!$C99&lt;&gt;"",[3]Feuil1!$K99&lt;=[3]Feuil1!$C99,YEAR([3]Feuil1!$K99)&lt;=[3]Feuil2!$A$2,YEAR([3]Feuil1!$C99)&gt;=[3]Feuil2!$A$2),IF(YEAR([3]Feuil1!$C99)&gt;[3]Feuil2!$A$2,DATE([3]Feuil2!$A$2,5,31),IF(YEAR([3]Feuil1!$C99)&lt;[3]Feuil2!$A$2,"",IF(MONTH([3]Feuil1!$C99)=5,[3]Feuil1!$C99,IF(AND(MONTH([3]Feuil1!$C99)&gt;5,MONTH([3]Feuil1!$K99)&lt;=5),DATE([3]Feuil2!$A$2,5,31),"") ))),"")</f>
        <v/>
      </c>
      <c r="S99" s="13" t="str">
        <f>IF(AND([3]Feuil1!$K99&lt;&gt;"",[3]Feuil1!$C99&lt;&gt;"",[3]Feuil1!$K99&lt;=[3]Feuil1!$C99,YEAR([3]Feuil1!$K99)&lt;=[3]Feuil2!$A$2,YEAR([3]Feuil1!$C99)&gt;=[3]Feuil2!$A$2),IF(YEAR([3]Feuil1!$C99)&gt;[3]Feuil2!$A$2,DATE([3]Feuil2!$A$2,6,30),IF(YEAR([3]Feuil1!$C99)&lt;[3]Feuil2!$A$2,"",IF(MONTH([3]Feuil1!$C99)=6,[3]Feuil1!$C99,IF(AND(MONTH([3]Feuil1!$C99)&gt;6,MONTH([3]Feuil1!$K99)&lt;=6),DATE([3]Feuil2!$A$2,6,30),"") ))),"")</f>
        <v/>
      </c>
      <c r="T99" s="13" t="str">
        <f>IF(AND([3]Feuil1!$K99&lt;&gt;"",[3]Feuil1!$C99&lt;&gt;"",[3]Feuil1!$K99&lt;=[3]Feuil1!$C99,YEAR([3]Feuil1!$K99)&lt;=[3]Feuil2!$A$2,YEAR([3]Feuil1!$C99)&gt;=[3]Feuil2!$A$2),IF(YEAR([3]Feuil1!$C99)&gt;[3]Feuil2!$A$2,DATE([3]Feuil2!$A$2,7,31),IF(YEAR([3]Feuil1!$C99)&lt;[3]Feuil2!$A$2,"",IF(MONTH([3]Feuil1!$C99)=7,[3]Feuil1!$C99,IF(AND(MONTH([3]Feuil1!$C99)&gt;7,MONTH([3]Feuil1!$K99)&lt;=7),DATE([3]Feuil2!$A$2,7,31),"") ))),"")</f>
        <v/>
      </c>
      <c r="U99" s="13" t="str">
        <f>IF(AND([3]Feuil1!$K99&lt;&gt;"",[3]Feuil1!$C99&lt;&gt;"",[3]Feuil1!$K99&lt;=[3]Feuil1!$C99,YEAR([3]Feuil1!$K99)&lt;=[3]Feuil2!$A$2,YEAR([3]Feuil1!$C99)&gt;=[3]Feuil2!$A$2),IF(YEAR([3]Feuil1!$C99)&gt;[3]Feuil2!$A$2,DATE([3]Feuil2!$A$2,8,31),IF(YEAR([3]Feuil1!$C99)&lt;[3]Feuil2!$A$2,"",IF(MONTH([3]Feuil1!$C99)=8,[3]Feuil1!$C99,IF(AND(MONTH([3]Feuil1!$C99)&gt;8,MONTH([3]Feuil1!$K99)&lt;=8),DATE([3]Feuil2!$A$2,8,31),"") ))),"")</f>
        <v/>
      </c>
      <c r="V99" s="13" t="str">
        <f>IF(AND([3]Feuil1!$K99&lt;&gt;"",[3]Feuil1!$C99&lt;&gt;"",[3]Feuil1!$K99&lt;=[3]Feuil1!$C99,YEAR([3]Feuil1!$K99)&lt;=[3]Feuil2!$A$2,YEAR([3]Feuil1!$C99)&gt;=[3]Feuil2!$A$2),IF(YEAR([3]Feuil1!$C99)&gt;[3]Feuil2!$A$2,DATE([3]Feuil2!$A$2,9,30),IF(YEAR([3]Feuil1!$C99)&lt;[3]Feuil2!$A$2,"",IF(MONTH([3]Feuil1!$C99)=9,[3]Feuil1!$C99,IF(AND(MONTH([3]Feuil1!$C99)&gt;9,MONTH([3]Feuil1!$K99)&lt;=9),DATE([3]Feuil2!$A$2,9,30),"") ))),"")</f>
        <v/>
      </c>
      <c r="W99" s="13" t="str">
        <f>IF(AND([3]Feuil1!$K99&lt;&gt;"",[3]Feuil1!$C99&lt;&gt;"",[3]Feuil1!$K99&lt;=[3]Feuil1!$C99,YEAR([3]Feuil1!$K99)&lt;=[3]Feuil2!$A$2,YEAR([3]Feuil1!$C99)&gt;=[3]Feuil2!$A$2),IF(YEAR([3]Feuil1!$C99)&gt;[3]Feuil2!$A$2,DATE([3]Feuil2!$A$2,10,31),IF(YEAR([3]Feuil1!$C99)&lt;[3]Feuil2!$A$2,"",IF(MONTH([3]Feuil1!$C99)=10,[3]Feuil1!$C99,IF(AND(MONTH([3]Feuil1!$C99)&gt;10,MONTH([3]Feuil1!$K99)&lt;=10),DATE([3]Feuil2!$A$2,10,31),"") ))),"")</f>
        <v/>
      </c>
      <c r="X99" s="13" t="str">
        <f>IF(AND([3]Feuil1!$K99&lt;&gt;"",[3]Feuil1!$C99&lt;&gt;"",[3]Feuil1!$K99&lt;=[3]Feuil1!$C99,YEAR([3]Feuil1!$K99)&lt;=[3]Feuil2!$A$2,YEAR([3]Feuil1!$C99)&gt;=[3]Feuil2!$A$2),IF(YEAR([3]Feuil1!$C99)&gt;[3]Feuil2!$A$2,DATE([3]Feuil2!$A$2,11,30),IF(YEAR([3]Feuil1!$C99)&lt;[3]Feuil2!$A$2,"",IF(MONTH([3]Feuil1!$C99)=11,[3]Feuil1!$C99,IF(AND(MONTH([3]Feuil1!$C99)&gt;11,MONTH([3]Feuil1!$K99)&lt;=11),DATE([3]Feuil2!$A$2,11,30),"") ))),"")</f>
        <v/>
      </c>
      <c r="Y99" s="14" t="str">
        <f>IF(AND([3]Feuil1!$K99&lt;&gt;"",[3]Feuil1!$C99&lt;&gt;"",[3]Feuil1!$K99&lt;=[3]Feuil1!$C99,YEAR([3]Feuil1!$K99)&lt;=[3]Feuil2!$A$2,YEAR([3]Feuil1!$C99)&gt;=[3]Feuil2!$A$2),IF(YEAR([3]Feuil1!$C99)&gt;[3]Feuil2!$A$2,DATE([3]Feuil2!$A$2,12,31),IF(YEAR([3]Feuil1!$C99)&lt;[3]Feuil2!$A$2,"",IF(MONTH([3]Feuil1!$C99)=12,[3]Feuil1!$C99,IF(AND(MONTH([3]Feuil1!$C99)&gt;12,MONTH([3]Feuil1!$K99)&lt;=12),DATE([3]Feuil2!$A$2,12,31),"") ))),"")</f>
        <v/>
      </c>
    </row>
    <row r="100" spans="1:25" ht="15" x14ac:dyDescent="0.2">
      <c r="A100" s="11">
        <f>[3]Feuil1!E100</f>
        <v>0</v>
      </c>
      <c r="B100" s="12" t="str">
        <f>IF(AND([3]Feuil1!$K100&lt;&gt;"",[3]Feuil1!$C100&lt;&gt;"",[3]Feuil1!$K100&lt;=[3]Feuil1!$C100,YEAR([3]Feuil1!$K100)&lt;=[3]Feuil2!$A$2,YEAR([3]Feuil1!$C100)&gt;=[3]Feuil2!$A$2),IF(YEAR([3]Feuil1!$K100)&lt;[3]Feuil2!$A$2,DATE([3]Feuil2!$A$2,1,1),IF(YEAR([3]Feuil1!$K100)&gt;[3]Feuil2!$A$2,"",IF(MONTH([3]Feuil1!$K100)=1,[3]Feuil1!$K100,IF(OR(AND(
      MONTH([3]Feuil1!$K100)&lt;1,
      MONTH([3]Feuil1!$C100)&gt;=1
     ),YEAR([3]Feuil1!$C100)&gt;[3]Feuil2!$A$2),DATE([3]Feuil2!$A$2,1,1),"") ))),"")</f>
        <v/>
      </c>
      <c r="C100" s="13" t="str">
        <f>IF(AND([3]Feuil1!$K100&lt;&gt;"",[3]Feuil1!$C100&lt;&gt;"",[3]Feuil1!$K100&lt;=[3]Feuil1!$C100,YEAR([3]Feuil1!$K100)&lt;=[3]Feuil2!$A$2,YEAR([3]Feuil1!$C100)&gt;=[3]Feuil2!$A$2),IF(YEAR([3]Feuil1!$K100)&lt;[3]Feuil2!$A$2,DATE([3]Feuil2!$A$2,2,1),IF(YEAR([3]Feuil1!$K100)&gt;[3]Feuil2!$A$2,"",IF(MONTH([3]Feuil1!$K100)=2,[3]Feuil1!$K100,IF(OR(AND(MONTH([3]Feuil1!$K100)&lt;2,MONTH([3]Feuil1!$C100)&gt;=2),YEAR([3]Feuil1!$C100)&gt;[3]Feuil2!$A$2),DATE([3]Feuil2!$A$2,2,1),"") ))),"")</f>
        <v/>
      </c>
      <c r="D100" s="13" t="str">
        <f>IF(AND([3]Feuil1!$K100&lt;&gt;"",[3]Feuil1!$C100&lt;&gt;"",[3]Feuil1!$K100&lt;=[3]Feuil1!$C100,YEAR([3]Feuil1!$K100)&lt;=[3]Feuil2!$A$2,YEAR([3]Feuil1!$C100)&gt;=[3]Feuil2!$A$2),IF(YEAR([3]Feuil1!$K100)&lt;[3]Feuil2!$A$2,DATE([3]Feuil2!$A$2,3,1),IF(YEAR([3]Feuil1!$K100)&gt;[3]Feuil2!$A$2,"",IF(MONTH([3]Feuil1!$K100)=3,[3]Feuil1!$K100,IF(OR(AND(MONTH([3]Feuil1!$K100)&lt;3,MONTH([3]Feuil1!$C100)&gt;=3),YEAR([3]Feuil1!$C100)&gt;[3]Feuil2!$A$2),DATE([3]Feuil2!$A$2,3,1),"") ))),"")</f>
        <v/>
      </c>
      <c r="E100" s="13" t="str">
        <f>IF(AND([3]Feuil1!$K100&lt;&gt;"",[3]Feuil1!$C100&lt;&gt;"",[3]Feuil1!$K100&lt;=[3]Feuil1!$C100,YEAR([3]Feuil1!$K100)&lt;=[3]Feuil2!$A$2,YEAR([3]Feuil1!$C100)&gt;=[3]Feuil2!$A$2),IF(YEAR([3]Feuil1!$K100)&lt;[3]Feuil2!$A$2,DATE([3]Feuil2!$A$2,4,1),IF(YEAR([3]Feuil1!$K100)&gt;[3]Feuil2!$A$2,"",IF(MONTH([3]Feuil1!$K100)=4,[3]Feuil1!$K100,IF(OR(AND(MONTH([3]Feuil1!$K100)&lt;4,MONTH([3]Feuil1!$C100)&gt;=4),YEAR([3]Feuil1!$C100)&gt;[3]Feuil2!$A$2),DATE([3]Feuil2!$A$2,4,1),"") ))),"")</f>
        <v/>
      </c>
      <c r="F100" s="13" t="str">
        <f>IF(AND([3]Feuil1!$K100&lt;&gt;"",[3]Feuil1!$C100&lt;&gt;"",[3]Feuil1!$K100&lt;=[3]Feuil1!$C100,YEAR([3]Feuil1!$K100)&lt;=[3]Feuil2!$A$2,YEAR([3]Feuil1!$C100)&gt;=[3]Feuil2!$A$2),IF(YEAR([3]Feuil1!$K100)&lt;[3]Feuil2!$A$2,DATE([3]Feuil2!$A$2,5,1),IF(YEAR([3]Feuil1!$K100)&gt;[3]Feuil2!$A$2,"",IF(MONTH([3]Feuil1!$K100)=5,[3]Feuil1!$K100,IF(OR(AND(MONTH([3]Feuil1!$K100)&lt;5,MONTH([3]Feuil1!$C100)&gt;=5),YEAR([3]Feuil1!$C100)&gt;[3]Feuil2!$A$2),DATE([3]Feuil2!$A$2,5,1),"") ))),"")</f>
        <v/>
      </c>
      <c r="G100" s="13" t="str">
        <f>IF(AND([3]Feuil1!$K100&lt;&gt;"",[3]Feuil1!$C100&lt;&gt;"",[3]Feuil1!$K100&lt;=[3]Feuil1!$C100,YEAR([3]Feuil1!$K100)&lt;=[3]Feuil2!$A$2,YEAR([3]Feuil1!$C100)&gt;=[3]Feuil2!$A$2),IF(YEAR([3]Feuil1!$K100)&lt;[3]Feuil2!$A$2,DATE([3]Feuil2!$A$2,6,1),IF(YEAR([3]Feuil1!$K100)&gt;[3]Feuil2!$A$2,"",IF(MONTH([3]Feuil1!$K100)=6,[3]Feuil1!$K100,IF(OR(AND(MONTH([3]Feuil1!$K100)&lt;6,MONTH([3]Feuil1!$C100)&gt;=6),YEAR([3]Feuil1!$C100)&gt;[3]Feuil2!$A$2),DATE([3]Feuil2!$A$2,6,1),"") ))),"")</f>
        <v/>
      </c>
      <c r="H100" s="13" t="str">
        <f>IF(AND([3]Feuil1!$K100&lt;&gt;"",[3]Feuil1!$C100&lt;&gt;"",[3]Feuil1!$K100&lt;=[3]Feuil1!$C100,YEAR([3]Feuil1!$K100)&lt;=[3]Feuil2!$A$2,YEAR([3]Feuil1!$C100)&gt;=[3]Feuil2!$A$2),IF(YEAR([3]Feuil1!$K100)&lt;[3]Feuil2!$A$2,DATE([3]Feuil2!$A$2,7,1),IF(YEAR([3]Feuil1!$K100)&gt;[3]Feuil2!$A$2,"",IF(MONTH([3]Feuil1!$K100)=7,[3]Feuil1!$K100,IF(OR(AND(MONTH([3]Feuil1!$K100)&lt;7,MONTH([3]Feuil1!$C100)&gt;=7),YEAR([3]Feuil1!$C100)&gt;[3]Feuil2!$A$2),DATE([3]Feuil2!$A$2,7,1),"") ))),"")</f>
        <v/>
      </c>
      <c r="I100" s="13" t="str">
        <f>IF(AND([3]Feuil1!$K100&lt;&gt;"",[3]Feuil1!$C100&lt;&gt;"",[3]Feuil1!$K100&lt;=[3]Feuil1!$C100,YEAR([3]Feuil1!$K100)&lt;=[3]Feuil2!$A$2,YEAR([3]Feuil1!$C100)&gt;=[3]Feuil2!$A$2),IF(YEAR([3]Feuil1!$K100)&lt;[3]Feuil2!$A$2,DATE([3]Feuil2!$A$2,8,1),IF(YEAR([3]Feuil1!$K100)&gt;[3]Feuil2!$A$2,"",IF(MONTH([3]Feuil1!$K100)=8,[3]Feuil1!$K100,IF(OR(AND(MONTH([3]Feuil1!$K100)&lt;8,MONTH([3]Feuil1!$C100)&gt;=8),YEAR([3]Feuil1!$C100)&gt;[3]Feuil2!$A$2),DATE([3]Feuil2!$A$2,8,1),"") ))),"")</f>
        <v/>
      </c>
      <c r="J100" s="13" t="str">
        <f>IF(AND([3]Feuil1!$K100&lt;&gt;"",[3]Feuil1!$C100&lt;&gt;"",[3]Feuil1!$K100&lt;=[3]Feuil1!$C100,YEAR([3]Feuil1!$K100)&lt;=[3]Feuil2!$A$2,YEAR([3]Feuil1!$C100)&gt;=[3]Feuil2!$A$2),IF(YEAR([3]Feuil1!$K100)&lt;[3]Feuil2!$A$2,DATE([3]Feuil2!$A$2,9,1),IF(YEAR([3]Feuil1!$K100)&gt;[3]Feuil2!$A$2,"",IF(MONTH([3]Feuil1!$K100)=9,[3]Feuil1!$K100,IF(OR(AND(MONTH([3]Feuil1!$K100)&lt;9,MONTH([3]Feuil1!$C100)&gt;=9),YEAR([3]Feuil1!$C100)&gt;[3]Feuil2!$A$2),DATE([3]Feuil2!$A$2,9,1),"") ))),"")</f>
        <v/>
      </c>
      <c r="K100" s="13" t="str">
        <f>IF(AND([3]Feuil1!$K100&lt;&gt;"",[3]Feuil1!$C100&lt;&gt;"",[3]Feuil1!$K100&lt;=[3]Feuil1!$C100,YEAR([3]Feuil1!$K100)&lt;=[3]Feuil2!$A$2,YEAR([3]Feuil1!$C100)&gt;=[3]Feuil2!$A$2),IF(YEAR([3]Feuil1!$K100)&lt;[3]Feuil2!$A$2,DATE([3]Feuil2!$A$2,10,1),IF(YEAR([3]Feuil1!$K100)&gt;[3]Feuil2!$A$2,"",IF(MONTH([3]Feuil1!$K100)=10,[3]Feuil1!$K100,IF(OR(AND(MONTH([3]Feuil1!$K100)&lt;10,MONTH([3]Feuil1!$C100)&gt;=10),YEAR([3]Feuil1!$C100)&gt;[3]Feuil2!$A$2),DATE([3]Feuil2!$A$2,10,1),"") ))),"")</f>
        <v/>
      </c>
      <c r="L100" s="13" t="str">
        <f>IF(AND([3]Feuil1!$K100&lt;&gt;"",[3]Feuil1!$C100&lt;&gt;"",[3]Feuil1!$K100&lt;=[3]Feuil1!$C100,YEAR([3]Feuil1!$K100)&lt;=[3]Feuil2!$A$2,YEAR([3]Feuil1!$C100)&gt;=[3]Feuil2!$A$2),IF(YEAR([3]Feuil1!$K100)&lt;[3]Feuil2!$A$2,DATE([3]Feuil2!$A$2,11,1),IF(YEAR([3]Feuil1!$K100)&gt;[3]Feuil2!$A$2,"",IF(MONTH([3]Feuil1!$K100)=11,[3]Feuil1!$K100,IF(OR(AND(MONTH([3]Feuil1!$K100)&lt;11,MONTH([3]Feuil1!$C100)&gt;=11),YEAR([3]Feuil1!$C100)&gt;[3]Feuil2!$A$2),DATE([3]Feuil2!$A$2,11,1),"") ))),"")</f>
        <v/>
      </c>
      <c r="M100" s="14" t="str">
        <f>IF(AND([3]Feuil1!$K100&lt;&gt;"",[3]Feuil1!$C100&lt;&gt;"",[3]Feuil1!$K100&lt;=[3]Feuil1!$C100,YEAR([3]Feuil1!$K100)&lt;=[3]Feuil2!$A$2,YEAR([3]Feuil1!$C100)&gt;=[3]Feuil2!$A$2),IF(YEAR([3]Feuil1!$K100)&lt;[3]Feuil2!$A$2,DATE([3]Feuil2!$A$2,12,1),IF(YEAR([3]Feuil1!$K100)&gt;[3]Feuil2!$A$2,"",IF(MONTH([3]Feuil1!$K100)=12,[3]Feuil1!$K100,IF(OR(AND(MONTH([3]Feuil1!$K100)&lt;12,MONTH([3]Feuil1!$C100)&gt;=12),YEAR([3]Feuil1!$C100)&gt;[3]Feuil2!$A$2),DATE([3]Feuil2!$A$2,12,1),"") ))),"")</f>
        <v/>
      </c>
      <c r="N100" s="12" t="str">
        <f>IF(AND([3]Feuil1!$K100&lt;&gt;"",[3]Feuil1!$C100&lt;&gt;"",[3]Feuil1!$K100&lt;=[3]Feuil1!$C100,YEAR([3]Feuil1!$K100)&lt;=[3]Feuil2!$A$2,YEAR([3]Feuil1!$C100)&gt;=[3]Feuil2!$A$2),IF(YEAR([3]Feuil1!$C100)&gt;[3]Feuil2!$A$2,DATE([3]Feuil2!$A$2,1,31),IF(YEAR([3]Feuil1!$C100)&lt;[3]Feuil2!$A$2,"",IF(MONTH([3]Feuil1!$C100)=1,[3]Feuil1!$C100,IF(AND(MONTH([3]Feuil1!$C100)&gt;1,MONTH([3]Feuil1!$K100)&lt;=1),DATE([3]Feuil2!$A$2,1,31),"") ))),"")</f>
        <v/>
      </c>
      <c r="O100" s="13" t="str">
        <f>IF(AND([3]Feuil1!$K100&lt;&gt;"",[3]Feuil1!$C100&lt;&gt;"",[3]Feuil1!$K100&lt;=[3]Feuil1!$C100,YEAR([3]Feuil1!$K100)&lt;=[3]Feuil2!$A$2,YEAR([3]Feuil1!$C100)&gt;=[3]Feuil2!$A$2),IF(YEAR([3]Feuil1!$C100)&gt;[3]Feuil2!$A$2,IF((MOD([3]Feuil2!$A$2,4)&lt;&gt;0),DATE([3]Feuil2!$A$2,2,28),DATE([3]Feuil2!$A$2,2,29)),IF(YEAR([3]Feuil1!$C100)&lt;[3]Feuil2!$A$2,"",IF(MONTH([3]Feuil1!$C100)=2,[3]Feuil1!$C100,IF(AND(MONTH([3]Feuil1!$C100)&gt;2,MONTH([3]Feuil1!$K100)&lt;=2),IF((MOD([3]Feuil2!$A$2,4)&lt;&gt;0),DATE([3]Feuil2!$A$2,2,28),DATE([3]Feuil2!$A$2,2,29)),"") ))),"")</f>
        <v/>
      </c>
      <c r="P100" s="13" t="str">
        <f>IF(AND([3]Feuil1!$K100&lt;&gt;"",[3]Feuil1!$C100&lt;&gt;"",[3]Feuil1!$K100&lt;=[3]Feuil1!$C100,YEAR([3]Feuil1!$K100)&lt;=[3]Feuil2!$A$2,YEAR([3]Feuil1!$C100)&gt;=[3]Feuil2!$A$2),IF(YEAR([3]Feuil1!$C100)&gt;[3]Feuil2!$A$2,DATE([3]Feuil2!$A$2,3,31),IF(YEAR([3]Feuil1!$C100)&lt;[3]Feuil2!$A$2,"",IF(MONTH([3]Feuil1!$C100)=3,[3]Feuil1!$C100,IF(AND(MONTH([3]Feuil1!$C100)&gt;3,MONTH([3]Feuil1!$K100)&lt;=3),DATE([3]Feuil2!$A$2,3,31),"") ))),"")</f>
        <v/>
      </c>
      <c r="Q100" s="13" t="str">
        <f>IF(AND([3]Feuil1!$K100&lt;&gt;"",[3]Feuil1!$C100&lt;&gt;"",[3]Feuil1!$K100&lt;=[3]Feuil1!$C100,YEAR([3]Feuil1!$K100)&lt;=[3]Feuil2!$A$2,YEAR([3]Feuil1!$C100)&gt;=[3]Feuil2!$A$2),IF(YEAR([3]Feuil1!$C100)&gt;[3]Feuil2!$A$2,DATE([3]Feuil2!$A$2,4,30),IF(YEAR([3]Feuil1!$C100)&lt;[3]Feuil2!$A$2,"",IF(MONTH([3]Feuil1!$C100)=4,[3]Feuil1!$C100,IF(AND(MONTH([3]Feuil1!$C100)&gt;4,MONTH([3]Feuil1!$K100)&lt;=4),DATE([3]Feuil2!$A$2,4,30),"") ))),"")</f>
        <v/>
      </c>
      <c r="R100" s="13" t="str">
        <f>IF(AND([3]Feuil1!$K100&lt;&gt;"",[3]Feuil1!$C100&lt;&gt;"",[3]Feuil1!$K100&lt;=[3]Feuil1!$C100,YEAR([3]Feuil1!$K100)&lt;=[3]Feuil2!$A$2,YEAR([3]Feuil1!$C100)&gt;=[3]Feuil2!$A$2),IF(YEAR([3]Feuil1!$C100)&gt;[3]Feuil2!$A$2,DATE([3]Feuil2!$A$2,5,31),IF(YEAR([3]Feuil1!$C100)&lt;[3]Feuil2!$A$2,"",IF(MONTH([3]Feuil1!$C100)=5,[3]Feuil1!$C100,IF(AND(MONTH([3]Feuil1!$C100)&gt;5,MONTH([3]Feuil1!$K100)&lt;=5),DATE([3]Feuil2!$A$2,5,31),"") ))),"")</f>
        <v/>
      </c>
      <c r="S100" s="13" t="str">
        <f>IF(AND([3]Feuil1!$K100&lt;&gt;"",[3]Feuil1!$C100&lt;&gt;"",[3]Feuil1!$K100&lt;=[3]Feuil1!$C100,YEAR([3]Feuil1!$K100)&lt;=[3]Feuil2!$A$2,YEAR([3]Feuil1!$C100)&gt;=[3]Feuil2!$A$2),IF(YEAR([3]Feuil1!$C100)&gt;[3]Feuil2!$A$2,DATE([3]Feuil2!$A$2,6,30),IF(YEAR([3]Feuil1!$C100)&lt;[3]Feuil2!$A$2,"",IF(MONTH([3]Feuil1!$C100)=6,[3]Feuil1!$C100,IF(AND(MONTH([3]Feuil1!$C100)&gt;6,MONTH([3]Feuil1!$K100)&lt;=6),DATE([3]Feuil2!$A$2,6,30),"") ))),"")</f>
        <v/>
      </c>
      <c r="T100" s="13" t="str">
        <f>IF(AND([3]Feuil1!$K100&lt;&gt;"",[3]Feuil1!$C100&lt;&gt;"",[3]Feuil1!$K100&lt;=[3]Feuil1!$C100,YEAR([3]Feuil1!$K100)&lt;=[3]Feuil2!$A$2,YEAR([3]Feuil1!$C100)&gt;=[3]Feuil2!$A$2),IF(YEAR([3]Feuil1!$C100)&gt;[3]Feuil2!$A$2,DATE([3]Feuil2!$A$2,7,31),IF(YEAR([3]Feuil1!$C100)&lt;[3]Feuil2!$A$2,"",IF(MONTH([3]Feuil1!$C100)=7,[3]Feuil1!$C100,IF(AND(MONTH([3]Feuil1!$C100)&gt;7,MONTH([3]Feuil1!$K100)&lt;=7),DATE([3]Feuil2!$A$2,7,31),"") ))),"")</f>
        <v/>
      </c>
      <c r="U100" s="13" t="str">
        <f>IF(AND([3]Feuil1!$K100&lt;&gt;"",[3]Feuil1!$C100&lt;&gt;"",[3]Feuil1!$K100&lt;=[3]Feuil1!$C100,YEAR([3]Feuil1!$K100)&lt;=[3]Feuil2!$A$2,YEAR([3]Feuil1!$C100)&gt;=[3]Feuil2!$A$2),IF(YEAR([3]Feuil1!$C100)&gt;[3]Feuil2!$A$2,DATE([3]Feuil2!$A$2,8,31),IF(YEAR([3]Feuil1!$C100)&lt;[3]Feuil2!$A$2,"",IF(MONTH([3]Feuil1!$C100)=8,[3]Feuil1!$C100,IF(AND(MONTH([3]Feuil1!$C100)&gt;8,MONTH([3]Feuil1!$K100)&lt;=8),DATE([3]Feuil2!$A$2,8,31),"") ))),"")</f>
        <v/>
      </c>
      <c r="V100" s="13" t="str">
        <f>IF(AND([3]Feuil1!$K100&lt;&gt;"",[3]Feuil1!$C100&lt;&gt;"",[3]Feuil1!$K100&lt;=[3]Feuil1!$C100,YEAR([3]Feuil1!$K100)&lt;=[3]Feuil2!$A$2,YEAR([3]Feuil1!$C100)&gt;=[3]Feuil2!$A$2),IF(YEAR([3]Feuil1!$C100)&gt;[3]Feuil2!$A$2,DATE([3]Feuil2!$A$2,9,30),IF(YEAR([3]Feuil1!$C100)&lt;[3]Feuil2!$A$2,"",IF(MONTH([3]Feuil1!$C100)=9,[3]Feuil1!$C100,IF(AND(MONTH([3]Feuil1!$C100)&gt;9,MONTH([3]Feuil1!$K100)&lt;=9),DATE([3]Feuil2!$A$2,9,30),"") ))),"")</f>
        <v/>
      </c>
      <c r="W100" s="13" t="str">
        <f>IF(AND([3]Feuil1!$K100&lt;&gt;"",[3]Feuil1!$C100&lt;&gt;"",[3]Feuil1!$K100&lt;=[3]Feuil1!$C100,YEAR([3]Feuil1!$K100)&lt;=[3]Feuil2!$A$2,YEAR([3]Feuil1!$C100)&gt;=[3]Feuil2!$A$2),IF(YEAR([3]Feuil1!$C100)&gt;[3]Feuil2!$A$2,DATE([3]Feuil2!$A$2,10,31),IF(YEAR([3]Feuil1!$C100)&lt;[3]Feuil2!$A$2,"",IF(MONTH([3]Feuil1!$C100)=10,[3]Feuil1!$C100,IF(AND(MONTH([3]Feuil1!$C100)&gt;10,MONTH([3]Feuil1!$K100)&lt;=10),DATE([3]Feuil2!$A$2,10,31),"") ))),"")</f>
        <v/>
      </c>
      <c r="X100" s="13" t="str">
        <f>IF(AND([3]Feuil1!$K100&lt;&gt;"",[3]Feuil1!$C100&lt;&gt;"",[3]Feuil1!$K100&lt;=[3]Feuil1!$C100,YEAR([3]Feuil1!$K100)&lt;=[3]Feuil2!$A$2,YEAR([3]Feuil1!$C100)&gt;=[3]Feuil2!$A$2),IF(YEAR([3]Feuil1!$C100)&gt;[3]Feuil2!$A$2,DATE([3]Feuil2!$A$2,11,30),IF(YEAR([3]Feuil1!$C100)&lt;[3]Feuil2!$A$2,"",IF(MONTH([3]Feuil1!$C100)=11,[3]Feuil1!$C100,IF(AND(MONTH([3]Feuil1!$C100)&gt;11,MONTH([3]Feuil1!$K100)&lt;=11),DATE([3]Feuil2!$A$2,11,30),"") ))),"")</f>
        <v/>
      </c>
      <c r="Y100" s="14" t="str">
        <f>IF(AND([3]Feuil1!$K100&lt;&gt;"",[3]Feuil1!$C100&lt;&gt;"",[3]Feuil1!$K100&lt;=[3]Feuil1!$C100,YEAR([3]Feuil1!$K100)&lt;=[3]Feuil2!$A$2,YEAR([3]Feuil1!$C100)&gt;=[3]Feuil2!$A$2),IF(YEAR([3]Feuil1!$C100)&gt;[3]Feuil2!$A$2,DATE([3]Feuil2!$A$2,12,31),IF(YEAR([3]Feuil1!$C100)&lt;[3]Feuil2!$A$2,"",IF(MONTH([3]Feuil1!$C100)=12,[3]Feuil1!$C100,IF(AND(MONTH([3]Feuil1!$C100)&gt;12,MONTH([3]Feuil1!$K100)&lt;=12),DATE([3]Feuil2!$A$2,12,31),"") ))),"")</f>
        <v/>
      </c>
    </row>
    <row r="101" spans="1:25" ht="15" x14ac:dyDescent="0.2">
      <c r="A101" s="11">
        <f>[3]Feuil1!E101</f>
        <v>0</v>
      </c>
      <c r="B101" s="12" t="str">
        <f>IF(AND([3]Feuil1!$K101&lt;&gt;"",[3]Feuil1!$C101&lt;&gt;"",[3]Feuil1!$K101&lt;=[3]Feuil1!$C101,YEAR([3]Feuil1!$K101)&lt;=[3]Feuil2!$A$2,YEAR([3]Feuil1!$C101)&gt;=[3]Feuil2!$A$2),IF(YEAR([3]Feuil1!$K101)&lt;[3]Feuil2!$A$2,DATE([3]Feuil2!$A$2,1,1),IF(YEAR([3]Feuil1!$K101)&gt;[3]Feuil2!$A$2,"",IF(MONTH([3]Feuil1!$K101)=1,[3]Feuil1!$K101,IF(OR(AND(
      MONTH([3]Feuil1!$K101)&lt;1,
      MONTH([3]Feuil1!$C101)&gt;=1
     ),YEAR([3]Feuil1!$C101)&gt;[3]Feuil2!$A$2),DATE([3]Feuil2!$A$2,1,1),"") ))),"")</f>
        <v/>
      </c>
      <c r="C101" s="13" t="str">
        <f>IF(AND([3]Feuil1!$K101&lt;&gt;"",[3]Feuil1!$C101&lt;&gt;"",[3]Feuil1!$K101&lt;=[3]Feuil1!$C101,YEAR([3]Feuil1!$K101)&lt;=[3]Feuil2!$A$2,YEAR([3]Feuil1!$C101)&gt;=[3]Feuil2!$A$2),IF(YEAR([3]Feuil1!$K101)&lt;[3]Feuil2!$A$2,DATE([3]Feuil2!$A$2,2,1),IF(YEAR([3]Feuil1!$K101)&gt;[3]Feuil2!$A$2,"",IF(MONTH([3]Feuil1!$K101)=2,[3]Feuil1!$K101,IF(OR(AND(MONTH([3]Feuil1!$K101)&lt;2,MONTH([3]Feuil1!$C101)&gt;=2),YEAR([3]Feuil1!$C101)&gt;[3]Feuil2!$A$2),DATE([3]Feuil2!$A$2,2,1),"") ))),"")</f>
        <v/>
      </c>
      <c r="D101" s="13" t="str">
        <f>IF(AND([3]Feuil1!$K101&lt;&gt;"",[3]Feuil1!$C101&lt;&gt;"",[3]Feuil1!$K101&lt;=[3]Feuil1!$C101,YEAR([3]Feuil1!$K101)&lt;=[3]Feuil2!$A$2,YEAR([3]Feuil1!$C101)&gt;=[3]Feuil2!$A$2),IF(YEAR([3]Feuil1!$K101)&lt;[3]Feuil2!$A$2,DATE([3]Feuil2!$A$2,3,1),IF(YEAR([3]Feuil1!$K101)&gt;[3]Feuil2!$A$2,"",IF(MONTH([3]Feuil1!$K101)=3,[3]Feuil1!$K101,IF(OR(AND(MONTH([3]Feuil1!$K101)&lt;3,MONTH([3]Feuil1!$C101)&gt;=3),YEAR([3]Feuil1!$C101)&gt;[3]Feuil2!$A$2),DATE([3]Feuil2!$A$2,3,1),"") ))),"")</f>
        <v/>
      </c>
      <c r="E101" s="13" t="str">
        <f>IF(AND([3]Feuil1!$K101&lt;&gt;"",[3]Feuil1!$C101&lt;&gt;"",[3]Feuil1!$K101&lt;=[3]Feuil1!$C101,YEAR([3]Feuil1!$K101)&lt;=[3]Feuil2!$A$2,YEAR([3]Feuil1!$C101)&gt;=[3]Feuil2!$A$2),IF(YEAR([3]Feuil1!$K101)&lt;[3]Feuil2!$A$2,DATE([3]Feuil2!$A$2,4,1),IF(YEAR([3]Feuil1!$K101)&gt;[3]Feuil2!$A$2,"",IF(MONTH([3]Feuil1!$K101)=4,[3]Feuil1!$K101,IF(OR(AND(MONTH([3]Feuil1!$K101)&lt;4,MONTH([3]Feuil1!$C101)&gt;=4),YEAR([3]Feuil1!$C101)&gt;[3]Feuil2!$A$2),DATE([3]Feuil2!$A$2,4,1),"") ))),"")</f>
        <v/>
      </c>
      <c r="F101" s="13" t="str">
        <f>IF(AND([3]Feuil1!$K101&lt;&gt;"",[3]Feuil1!$C101&lt;&gt;"",[3]Feuil1!$K101&lt;=[3]Feuil1!$C101,YEAR([3]Feuil1!$K101)&lt;=[3]Feuil2!$A$2,YEAR([3]Feuil1!$C101)&gt;=[3]Feuil2!$A$2),IF(YEAR([3]Feuil1!$K101)&lt;[3]Feuil2!$A$2,DATE([3]Feuil2!$A$2,5,1),IF(YEAR([3]Feuil1!$K101)&gt;[3]Feuil2!$A$2,"",IF(MONTH([3]Feuil1!$K101)=5,[3]Feuil1!$K101,IF(OR(AND(MONTH([3]Feuil1!$K101)&lt;5,MONTH([3]Feuil1!$C101)&gt;=5),YEAR([3]Feuil1!$C101)&gt;[3]Feuil2!$A$2),DATE([3]Feuil2!$A$2,5,1),"") ))),"")</f>
        <v/>
      </c>
      <c r="G101" s="13" t="str">
        <f>IF(AND([3]Feuil1!$K101&lt;&gt;"",[3]Feuil1!$C101&lt;&gt;"",[3]Feuil1!$K101&lt;=[3]Feuil1!$C101,YEAR([3]Feuil1!$K101)&lt;=[3]Feuil2!$A$2,YEAR([3]Feuil1!$C101)&gt;=[3]Feuil2!$A$2),IF(YEAR([3]Feuil1!$K101)&lt;[3]Feuil2!$A$2,DATE([3]Feuil2!$A$2,6,1),IF(YEAR([3]Feuil1!$K101)&gt;[3]Feuil2!$A$2,"",IF(MONTH([3]Feuil1!$K101)=6,[3]Feuil1!$K101,IF(OR(AND(MONTH([3]Feuil1!$K101)&lt;6,MONTH([3]Feuil1!$C101)&gt;=6),YEAR([3]Feuil1!$C101)&gt;[3]Feuil2!$A$2),DATE([3]Feuil2!$A$2,6,1),"") ))),"")</f>
        <v/>
      </c>
      <c r="H101" s="13" t="str">
        <f>IF(AND([3]Feuil1!$K101&lt;&gt;"",[3]Feuil1!$C101&lt;&gt;"",[3]Feuil1!$K101&lt;=[3]Feuil1!$C101,YEAR([3]Feuil1!$K101)&lt;=[3]Feuil2!$A$2,YEAR([3]Feuil1!$C101)&gt;=[3]Feuil2!$A$2),IF(YEAR([3]Feuil1!$K101)&lt;[3]Feuil2!$A$2,DATE([3]Feuil2!$A$2,7,1),IF(YEAR([3]Feuil1!$K101)&gt;[3]Feuil2!$A$2,"",IF(MONTH([3]Feuil1!$K101)=7,[3]Feuil1!$K101,IF(OR(AND(MONTH([3]Feuil1!$K101)&lt;7,MONTH([3]Feuil1!$C101)&gt;=7),YEAR([3]Feuil1!$C101)&gt;[3]Feuil2!$A$2),DATE([3]Feuil2!$A$2,7,1),"") ))),"")</f>
        <v/>
      </c>
      <c r="I101" s="13" t="str">
        <f>IF(AND([3]Feuil1!$K101&lt;&gt;"",[3]Feuil1!$C101&lt;&gt;"",[3]Feuil1!$K101&lt;=[3]Feuil1!$C101,YEAR([3]Feuil1!$K101)&lt;=[3]Feuil2!$A$2,YEAR([3]Feuil1!$C101)&gt;=[3]Feuil2!$A$2),IF(YEAR([3]Feuil1!$K101)&lt;[3]Feuil2!$A$2,DATE([3]Feuil2!$A$2,8,1),IF(YEAR([3]Feuil1!$K101)&gt;[3]Feuil2!$A$2,"",IF(MONTH([3]Feuil1!$K101)=8,[3]Feuil1!$K101,IF(OR(AND(MONTH([3]Feuil1!$K101)&lt;8,MONTH([3]Feuil1!$C101)&gt;=8),YEAR([3]Feuil1!$C101)&gt;[3]Feuil2!$A$2),DATE([3]Feuil2!$A$2,8,1),"") ))),"")</f>
        <v/>
      </c>
      <c r="J101" s="13" t="str">
        <f>IF(AND([3]Feuil1!$K101&lt;&gt;"",[3]Feuil1!$C101&lt;&gt;"",[3]Feuil1!$K101&lt;=[3]Feuil1!$C101,YEAR([3]Feuil1!$K101)&lt;=[3]Feuil2!$A$2,YEAR([3]Feuil1!$C101)&gt;=[3]Feuil2!$A$2),IF(YEAR([3]Feuil1!$K101)&lt;[3]Feuil2!$A$2,DATE([3]Feuil2!$A$2,9,1),IF(YEAR([3]Feuil1!$K101)&gt;[3]Feuil2!$A$2,"",IF(MONTH([3]Feuil1!$K101)=9,[3]Feuil1!$K101,IF(OR(AND(MONTH([3]Feuil1!$K101)&lt;9,MONTH([3]Feuil1!$C101)&gt;=9),YEAR([3]Feuil1!$C101)&gt;[3]Feuil2!$A$2),DATE([3]Feuil2!$A$2,9,1),"") ))),"")</f>
        <v/>
      </c>
      <c r="K101" s="13" t="str">
        <f>IF(AND([3]Feuil1!$K101&lt;&gt;"",[3]Feuil1!$C101&lt;&gt;"",[3]Feuil1!$K101&lt;=[3]Feuil1!$C101,YEAR([3]Feuil1!$K101)&lt;=[3]Feuil2!$A$2,YEAR([3]Feuil1!$C101)&gt;=[3]Feuil2!$A$2),IF(YEAR([3]Feuil1!$K101)&lt;[3]Feuil2!$A$2,DATE([3]Feuil2!$A$2,10,1),IF(YEAR([3]Feuil1!$K101)&gt;[3]Feuil2!$A$2,"",IF(MONTH([3]Feuil1!$K101)=10,[3]Feuil1!$K101,IF(OR(AND(MONTH([3]Feuil1!$K101)&lt;10,MONTH([3]Feuil1!$C101)&gt;=10),YEAR([3]Feuil1!$C101)&gt;[3]Feuil2!$A$2),DATE([3]Feuil2!$A$2,10,1),"") ))),"")</f>
        <v/>
      </c>
      <c r="L101" s="13" t="str">
        <f>IF(AND([3]Feuil1!$K101&lt;&gt;"",[3]Feuil1!$C101&lt;&gt;"",[3]Feuil1!$K101&lt;=[3]Feuil1!$C101,YEAR([3]Feuil1!$K101)&lt;=[3]Feuil2!$A$2,YEAR([3]Feuil1!$C101)&gt;=[3]Feuil2!$A$2),IF(YEAR([3]Feuil1!$K101)&lt;[3]Feuil2!$A$2,DATE([3]Feuil2!$A$2,11,1),IF(YEAR([3]Feuil1!$K101)&gt;[3]Feuil2!$A$2,"",IF(MONTH([3]Feuil1!$K101)=11,[3]Feuil1!$K101,IF(OR(AND(MONTH([3]Feuil1!$K101)&lt;11,MONTH([3]Feuil1!$C101)&gt;=11),YEAR([3]Feuil1!$C101)&gt;[3]Feuil2!$A$2),DATE([3]Feuil2!$A$2,11,1),"") ))),"")</f>
        <v/>
      </c>
      <c r="M101" s="14" t="str">
        <f>IF(AND([3]Feuil1!$K101&lt;&gt;"",[3]Feuil1!$C101&lt;&gt;"",[3]Feuil1!$K101&lt;=[3]Feuil1!$C101,YEAR([3]Feuil1!$K101)&lt;=[3]Feuil2!$A$2,YEAR([3]Feuil1!$C101)&gt;=[3]Feuil2!$A$2),IF(YEAR([3]Feuil1!$K101)&lt;[3]Feuil2!$A$2,DATE([3]Feuil2!$A$2,12,1),IF(YEAR([3]Feuil1!$K101)&gt;[3]Feuil2!$A$2,"",IF(MONTH([3]Feuil1!$K101)=12,[3]Feuil1!$K101,IF(OR(AND(MONTH([3]Feuil1!$K101)&lt;12,MONTH([3]Feuil1!$C101)&gt;=12),YEAR([3]Feuil1!$C101)&gt;[3]Feuil2!$A$2),DATE([3]Feuil2!$A$2,12,1),"") ))),"")</f>
        <v/>
      </c>
      <c r="N101" s="12" t="str">
        <f>IF(AND([3]Feuil1!$K101&lt;&gt;"",[3]Feuil1!$C101&lt;&gt;"",[3]Feuil1!$K101&lt;=[3]Feuil1!$C101,YEAR([3]Feuil1!$K101)&lt;=[3]Feuil2!$A$2,YEAR([3]Feuil1!$C101)&gt;=[3]Feuil2!$A$2),IF(YEAR([3]Feuil1!$C101)&gt;[3]Feuil2!$A$2,DATE([3]Feuil2!$A$2,1,31),IF(YEAR([3]Feuil1!$C101)&lt;[3]Feuil2!$A$2,"",IF(MONTH([3]Feuil1!$C101)=1,[3]Feuil1!$C101,IF(AND(MONTH([3]Feuil1!$C101)&gt;1,MONTH([3]Feuil1!$K101)&lt;=1),DATE([3]Feuil2!$A$2,1,31),"") ))),"")</f>
        <v/>
      </c>
      <c r="O101" s="13" t="str">
        <f>IF(AND([3]Feuil1!$K101&lt;&gt;"",[3]Feuil1!$C101&lt;&gt;"",[3]Feuil1!$K101&lt;=[3]Feuil1!$C101,YEAR([3]Feuil1!$K101)&lt;=[3]Feuil2!$A$2,YEAR([3]Feuil1!$C101)&gt;=[3]Feuil2!$A$2),IF(YEAR([3]Feuil1!$C101)&gt;[3]Feuil2!$A$2,IF((MOD([3]Feuil2!$A$2,4)&lt;&gt;0),DATE([3]Feuil2!$A$2,2,28),DATE([3]Feuil2!$A$2,2,29)),IF(YEAR([3]Feuil1!$C101)&lt;[3]Feuil2!$A$2,"",IF(MONTH([3]Feuil1!$C101)=2,[3]Feuil1!$C101,IF(AND(MONTH([3]Feuil1!$C101)&gt;2,MONTH([3]Feuil1!$K101)&lt;=2),IF((MOD([3]Feuil2!$A$2,4)&lt;&gt;0),DATE([3]Feuil2!$A$2,2,28),DATE([3]Feuil2!$A$2,2,29)),"") ))),"")</f>
        <v/>
      </c>
      <c r="P101" s="13" t="str">
        <f>IF(AND([3]Feuil1!$K101&lt;&gt;"",[3]Feuil1!$C101&lt;&gt;"",[3]Feuil1!$K101&lt;=[3]Feuil1!$C101,YEAR([3]Feuil1!$K101)&lt;=[3]Feuil2!$A$2,YEAR([3]Feuil1!$C101)&gt;=[3]Feuil2!$A$2),IF(YEAR([3]Feuil1!$C101)&gt;[3]Feuil2!$A$2,DATE([3]Feuil2!$A$2,3,31),IF(YEAR([3]Feuil1!$C101)&lt;[3]Feuil2!$A$2,"",IF(MONTH([3]Feuil1!$C101)=3,[3]Feuil1!$C101,IF(AND(MONTH([3]Feuil1!$C101)&gt;3,MONTH([3]Feuil1!$K101)&lt;=3),DATE([3]Feuil2!$A$2,3,31),"") ))),"")</f>
        <v/>
      </c>
      <c r="Q101" s="13" t="str">
        <f>IF(AND([3]Feuil1!$K101&lt;&gt;"",[3]Feuil1!$C101&lt;&gt;"",[3]Feuil1!$K101&lt;=[3]Feuil1!$C101,YEAR([3]Feuil1!$K101)&lt;=[3]Feuil2!$A$2,YEAR([3]Feuil1!$C101)&gt;=[3]Feuil2!$A$2),IF(YEAR([3]Feuil1!$C101)&gt;[3]Feuil2!$A$2,DATE([3]Feuil2!$A$2,4,30),IF(YEAR([3]Feuil1!$C101)&lt;[3]Feuil2!$A$2,"",IF(MONTH([3]Feuil1!$C101)=4,[3]Feuil1!$C101,IF(AND(MONTH([3]Feuil1!$C101)&gt;4,MONTH([3]Feuil1!$K101)&lt;=4),DATE([3]Feuil2!$A$2,4,30),"") ))),"")</f>
        <v/>
      </c>
      <c r="R101" s="13" t="str">
        <f>IF(AND([3]Feuil1!$K101&lt;&gt;"",[3]Feuil1!$C101&lt;&gt;"",[3]Feuil1!$K101&lt;=[3]Feuil1!$C101,YEAR([3]Feuil1!$K101)&lt;=[3]Feuil2!$A$2,YEAR([3]Feuil1!$C101)&gt;=[3]Feuil2!$A$2),IF(YEAR([3]Feuil1!$C101)&gt;[3]Feuil2!$A$2,DATE([3]Feuil2!$A$2,5,31),IF(YEAR([3]Feuil1!$C101)&lt;[3]Feuil2!$A$2,"",IF(MONTH([3]Feuil1!$C101)=5,[3]Feuil1!$C101,IF(AND(MONTH([3]Feuil1!$C101)&gt;5,MONTH([3]Feuil1!$K101)&lt;=5),DATE([3]Feuil2!$A$2,5,31),"") ))),"")</f>
        <v/>
      </c>
      <c r="S101" s="13" t="str">
        <f>IF(AND([3]Feuil1!$K101&lt;&gt;"",[3]Feuil1!$C101&lt;&gt;"",[3]Feuil1!$K101&lt;=[3]Feuil1!$C101,YEAR([3]Feuil1!$K101)&lt;=[3]Feuil2!$A$2,YEAR([3]Feuil1!$C101)&gt;=[3]Feuil2!$A$2),IF(YEAR([3]Feuil1!$C101)&gt;[3]Feuil2!$A$2,DATE([3]Feuil2!$A$2,6,30),IF(YEAR([3]Feuil1!$C101)&lt;[3]Feuil2!$A$2,"",IF(MONTH([3]Feuil1!$C101)=6,[3]Feuil1!$C101,IF(AND(MONTH([3]Feuil1!$C101)&gt;6,MONTH([3]Feuil1!$K101)&lt;=6),DATE([3]Feuil2!$A$2,6,30),"") ))),"")</f>
        <v/>
      </c>
      <c r="T101" s="13" t="str">
        <f>IF(AND([3]Feuil1!$K101&lt;&gt;"",[3]Feuil1!$C101&lt;&gt;"",[3]Feuil1!$K101&lt;=[3]Feuil1!$C101,YEAR([3]Feuil1!$K101)&lt;=[3]Feuil2!$A$2,YEAR([3]Feuil1!$C101)&gt;=[3]Feuil2!$A$2),IF(YEAR([3]Feuil1!$C101)&gt;[3]Feuil2!$A$2,DATE([3]Feuil2!$A$2,7,31),IF(YEAR([3]Feuil1!$C101)&lt;[3]Feuil2!$A$2,"",IF(MONTH([3]Feuil1!$C101)=7,[3]Feuil1!$C101,IF(AND(MONTH([3]Feuil1!$C101)&gt;7,MONTH([3]Feuil1!$K101)&lt;=7),DATE([3]Feuil2!$A$2,7,31),"") ))),"")</f>
        <v/>
      </c>
      <c r="U101" s="13" t="str">
        <f>IF(AND([3]Feuil1!$K101&lt;&gt;"",[3]Feuil1!$C101&lt;&gt;"",[3]Feuil1!$K101&lt;=[3]Feuil1!$C101,YEAR([3]Feuil1!$K101)&lt;=[3]Feuil2!$A$2,YEAR([3]Feuil1!$C101)&gt;=[3]Feuil2!$A$2),IF(YEAR([3]Feuil1!$C101)&gt;[3]Feuil2!$A$2,DATE([3]Feuil2!$A$2,8,31),IF(YEAR([3]Feuil1!$C101)&lt;[3]Feuil2!$A$2,"",IF(MONTH([3]Feuil1!$C101)=8,[3]Feuil1!$C101,IF(AND(MONTH([3]Feuil1!$C101)&gt;8,MONTH([3]Feuil1!$K101)&lt;=8),DATE([3]Feuil2!$A$2,8,31),"") ))),"")</f>
        <v/>
      </c>
      <c r="V101" s="13" t="str">
        <f>IF(AND([3]Feuil1!$K101&lt;&gt;"",[3]Feuil1!$C101&lt;&gt;"",[3]Feuil1!$K101&lt;=[3]Feuil1!$C101,YEAR([3]Feuil1!$K101)&lt;=[3]Feuil2!$A$2,YEAR([3]Feuil1!$C101)&gt;=[3]Feuil2!$A$2),IF(YEAR([3]Feuil1!$C101)&gt;[3]Feuil2!$A$2,DATE([3]Feuil2!$A$2,9,30),IF(YEAR([3]Feuil1!$C101)&lt;[3]Feuil2!$A$2,"",IF(MONTH([3]Feuil1!$C101)=9,[3]Feuil1!$C101,IF(AND(MONTH([3]Feuil1!$C101)&gt;9,MONTH([3]Feuil1!$K101)&lt;=9),DATE([3]Feuil2!$A$2,9,30),"") ))),"")</f>
        <v/>
      </c>
      <c r="W101" s="13" t="str">
        <f>IF(AND([3]Feuil1!$K101&lt;&gt;"",[3]Feuil1!$C101&lt;&gt;"",[3]Feuil1!$K101&lt;=[3]Feuil1!$C101,YEAR([3]Feuil1!$K101)&lt;=[3]Feuil2!$A$2,YEAR([3]Feuil1!$C101)&gt;=[3]Feuil2!$A$2),IF(YEAR([3]Feuil1!$C101)&gt;[3]Feuil2!$A$2,DATE([3]Feuil2!$A$2,10,31),IF(YEAR([3]Feuil1!$C101)&lt;[3]Feuil2!$A$2,"",IF(MONTH([3]Feuil1!$C101)=10,[3]Feuil1!$C101,IF(AND(MONTH([3]Feuil1!$C101)&gt;10,MONTH([3]Feuil1!$K101)&lt;=10),DATE([3]Feuil2!$A$2,10,31),"") ))),"")</f>
        <v/>
      </c>
      <c r="X101" s="13" t="str">
        <f>IF(AND([3]Feuil1!$K101&lt;&gt;"",[3]Feuil1!$C101&lt;&gt;"",[3]Feuil1!$K101&lt;=[3]Feuil1!$C101,YEAR([3]Feuil1!$K101)&lt;=[3]Feuil2!$A$2,YEAR([3]Feuil1!$C101)&gt;=[3]Feuil2!$A$2),IF(YEAR([3]Feuil1!$C101)&gt;[3]Feuil2!$A$2,DATE([3]Feuil2!$A$2,11,30),IF(YEAR([3]Feuil1!$C101)&lt;[3]Feuil2!$A$2,"",IF(MONTH([3]Feuil1!$C101)=11,[3]Feuil1!$C101,IF(AND(MONTH([3]Feuil1!$C101)&gt;11,MONTH([3]Feuil1!$K101)&lt;=11),DATE([3]Feuil2!$A$2,11,30),"") ))),"")</f>
        <v/>
      </c>
      <c r="Y101" s="14" t="str">
        <f>IF(AND([3]Feuil1!$K101&lt;&gt;"",[3]Feuil1!$C101&lt;&gt;"",[3]Feuil1!$K101&lt;=[3]Feuil1!$C101,YEAR([3]Feuil1!$K101)&lt;=[3]Feuil2!$A$2,YEAR([3]Feuil1!$C101)&gt;=[3]Feuil2!$A$2),IF(YEAR([3]Feuil1!$C101)&gt;[3]Feuil2!$A$2,DATE([3]Feuil2!$A$2,12,31),IF(YEAR([3]Feuil1!$C101)&lt;[3]Feuil2!$A$2,"",IF(MONTH([3]Feuil1!$C101)=12,[3]Feuil1!$C101,IF(AND(MONTH([3]Feuil1!$C101)&gt;12,MONTH([3]Feuil1!$K101)&lt;=12),DATE([3]Feuil2!$A$2,12,31),"") ))),"")</f>
        <v/>
      </c>
    </row>
    <row r="102" spans="1:25" ht="15" x14ac:dyDescent="0.2">
      <c r="A102" s="11">
        <f>[3]Feuil1!E102</f>
        <v>0</v>
      </c>
      <c r="B102" s="12" t="str">
        <f>IF(AND([3]Feuil1!$K102&lt;&gt;"",[3]Feuil1!$C102&lt;&gt;"",[3]Feuil1!$K102&lt;=[3]Feuil1!$C102,YEAR([3]Feuil1!$K102)&lt;=[3]Feuil2!$A$2,YEAR([3]Feuil1!$C102)&gt;=[3]Feuil2!$A$2),IF(YEAR([3]Feuil1!$K102)&lt;[3]Feuil2!$A$2,DATE([3]Feuil2!$A$2,1,1),IF(YEAR([3]Feuil1!$K102)&gt;[3]Feuil2!$A$2,"",IF(MONTH([3]Feuil1!$K102)=1,[3]Feuil1!$K102,IF(OR(AND(
      MONTH([3]Feuil1!$K102)&lt;1,
      MONTH([3]Feuil1!$C102)&gt;=1
     ),YEAR([3]Feuil1!$C102)&gt;[3]Feuil2!$A$2),DATE([3]Feuil2!$A$2,1,1),"") ))),"")</f>
        <v/>
      </c>
      <c r="C102" s="13" t="str">
        <f>IF(AND([3]Feuil1!$K102&lt;&gt;"",[3]Feuil1!$C102&lt;&gt;"",[3]Feuil1!$K102&lt;=[3]Feuil1!$C102,YEAR([3]Feuil1!$K102)&lt;=[3]Feuil2!$A$2,YEAR([3]Feuil1!$C102)&gt;=[3]Feuil2!$A$2),IF(YEAR([3]Feuil1!$K102)&lt;[3]Feuil2!$A$2,DATE([3]Feuil2!$A$2,2,1),IF(YEAR([3]Feuil1!$K102)&gt;[3]Feuil2!$A$2,"",IF(MONTH([3]Feuil1!$K102)=2,[3]Feuil1!$K102,IF(OR(AND(MONTH([3]Feuil1!$K102)&lt;2,MONTH([3]Feuil1!$C102)&gt;=2),YEAR([3]Feuil1!$C102)&gt;[3]Feuil2!$A$2),DATE([3]Feuil2!$A$2,2,1),"") ))),"")</f>
        <v/>
      </c>
      <c r="D102" s="13" t="str">
        <f>IF(AND([3]Feuil1!$K102&lt;&gt;"",[3]Feuil1!$C102&lt;&gt;"",[3]Feuil1!$K102&lt;=[3]Feuil1!$C102,YEAR([3]Feuil1!$K102)&lt;=[3]Feuil2!$A$2,YEAR([3]Feuil1!$C102)&gt;=[3]Feuil2!$A$2),IF(YEAR([3]Feuil1!$K102)&lt;[3]Feuil2!$A$2,DATE([3]Feuil2!$A$2,3,1),IF(YEAR([3]Feuil1!$K102)&gt;[3]Feuil2!$A$2,"",IF(MONTH([3]Feuil1!$K102)=3,[3]Feuil1!$K102,IF(OR(AND(MONTH([3]Feuil1!$K102)&lt;3,MONTH([3]Feuil1!$C102)&gt;=3),YEAR([3]Feuil1!$C102)&gt;[3]Feuil2!$A$2),DATE([3]Feuil2!$A$2,3,1),"") ))),"")</f>
        <v/>
      </c>
      <c r="E102" s="13" t="str">
        <f>IF(AND([3]Feuil1!$K102&lt;&gt;"",[3]Feuil1!$C102&lt;&gt;"",[3]Feuil1!$K102&lt;=[3]Feuil1!$C102,YEAR([3]Feuil1!$K102)&lt;=[3]Feuil2!$A$2,YEAR([3]Feuil1!$C102)&gt;=[3]Feuil2!$A$2),IF(YEAR([3]Feuil1!$K102)&lt;[3]Feuil2!$A$2,DATE([3]Feuil2!$A$2,4,1),IF(YEAR([3]Feuil1!$K102)&gt;[3]Feuil2!$A$2,"",IF(MONTH([3]Feuil1!$K102)=4,[3]Feuil1!$K102,IF(OR(AND(MONTH([3]Feuil1!$K102)&lt;4,MONTH([3]Feuil1!$C102)&gt;=4),YEAR([3]Feuil1!$C102)&gt;[3]Feuil2!$A$2),DATE([3]Feuil2!$A$2,4,1),"") ))),"")</f>
        <v/>
      </c>
      <c r="F102" s="13" t="str">
        <f>IF(AND([3]Feuil1!$K102&lt;&gt;"",[3]Feuil1!$C102&lt;&gt;"",[3]Feuil1!$K102&lt;=[3]Feuil1!$C102,YEAR([3]Feuil1!$K102)&lt;=[3]Feuil2!$A$2,YEAR([3]Feuil1!$C102)&gt;=[3]Feuil2!$A$2),IF(YEAR([3]Feuil1!$K102)&lt;[3]Feuil2!$A$2,DATE([3]Feuil2!$A$2,5,1),IF(YEAR([3]Feuil1!$K102)&gt;[3]Feuil2!$A$2,"",IF(MONTH([3]Feuil1!$K102)=5,[3]Feuil1!$K102,IF(OR(AND(MONTH([3]Feuil1!$K102)&lt;5,MONTH([3]Feuil1!$C102)&gt;=5),YEAR([3]Feuil1!$C102)&gt;[3]Feuil2!$A$2),DATE([3]Feuil2!$A$2,5,1),"") ))),"")</f>
        <v/>
      </c>
      <c r="G102" s="13" t="str">
        <f>IF(AND([3]Feuil1!$K102&lt;&gt;"",[3]Feuil1!$C102&lt;&gt;"",[3]Feuil1!$K102&lt;=[3]Feuil1!$C102,YEAR([3]Feuil1!$K102)&lt;=[3]Feuil2!$A$2,YEAR([3]Feuil1!$C102)&gt;=[3]Feuil2!$A$2),IF(YEAR([3]Feuil1!$K102)&lt;[3]Feuil2!$A$2,DATE([3]Feuil2!$A$2,6,1),IF(YEAR([3]Feuil1!$K102)&gt;[3]Feuil2!$A$2,"",IF(MONTH([3]Feuil1!$K102)=6,[3]Feuil1!$K102,IF(OR(AND(MONTH([3]Feuil1!$K102)&lt;6,MONTH([3]Feuil1!$C102)&gt;=6),YEAR([3]Feuil1!$C102)&gt;[3]Feuil2!$A$2),DATE([3]Feuil2!$A$2,6,1),"") ))),"")</f>
        <v/>
      </c>
      <c r="H102" s="13" t="str">
        <f>IF(AND([3]Feuil1!$K102&lt;&gt;"",[3]Feuil1!$C102&lt;&gt;"",[3]Feuil1!$K102&lt;=[3]Feuil1!$C102,YEAR([3]Feuil1!$K102)&lt;=[3]Feuil2!$A$2,YEAR([3]Feuil1!$C102)&gt;=[3]Feuil2!$A$2),IF(YEAR([3]Feuil1!$K102)&lt;[3]Feuil2!$A$2,DATE([3]Feuil2!$A$2,7,1),IF(YEAR([3]Feuil1!$K102)&gt;[3]Feuil2!$A$2,"",IF(MONTH([3]Feuil1!$K102)=7,[3]Feuil1!$K102,IF(OR(AND(MONTH([3]Feuil1!$K102)&lt;7,MONTH([3]Feuil1!$C102)&gt;=7),YEAR([3]Feuil1!$C102)&gt;[3]Feuil2!$A$2),DATE([3]Feuil2!$A$2,7,1),"") ))),"")</f>
        <v/>
      </c>
      <c r="I102" s="13" t="str">
        <f>IF(AND([3]Feuil1!$K102&lt;&gt;"",[3]Feuil1!$C102&lt;&gt;"",[3]Feuil1!$K102&lt;=[3]Feuil1!$C102,YEAR([3]Feuil1!$K102)&lt;=[3]Feuil2!$A$2,YEAR([3]Feuil1!$C102)&gt;=[3]Feuil2!$A$2),IF(YEAR([3]Feuil1!$K102)&lt;[3]Feuil2!$A$2,DATE([3]Feuil2!$A$2,8,1),IF(YEAR([3]Feuil1!$K102)&gt;[3]Feuil2!$A$2,"",IF(MONTH([3]Feuil1!$K102)=8,[3]Feuil1!$K102,IF(OR(AND(MONTH([3]Feuil1!$K102)&lt;8,MONTH([3]Feuil1!$C102)&gt;=8),YEAR([3]Feuil1!$C102)&gt;[3]Feuil2!$A$2),DATE([3]Feuil2!$A$2,8,1),"") ))),"")</f>
        <v/>
      </c>
      <c r="J102" s="13" t="str">
        <f>IF(AND([3]Feuil1!$K102&lt;&gt;"",[3]Feuil1!$C102&lt;&gt;"",[3]Feuil1!$K102&lt;=[3]Feuil1!$C102,YEAR([3]Feuil1!$K102)&lt;=[3]Feuil2!$A$2,YEAR([3]Feuil1!$C102)&gt;=[3]Feuil2!$A$2),IF(YEAR([3]Feuil1!$K102)&lt;[3]Feuil2!$A$2,DATE([3]Feuil2!$A$2,9,1),IF(YEAR([3]Feuil1!$K102)&gt;[3]Feuil2!$A$2,"",IF(MONTH([3]Feuil1!$K102)=9,[3]Feuil1!$K102,IF(OR(AND(MONTH([3]Feuil1!$K102)&lt;9,MONTH([3]Feuil1!$C102)&gt;=9),YEAR([3]Feuil1!$C102)&gt;[3]Feuil2!$A$2),DATE([3]Feuil2!$A$2,9,1),"") ))),"")</f>
        <v/>
      </c>
      <c r="K102" s="13" t="str">
        <f>IF(AND([3]Feuil1!$K102&lt;&gt;"",[3]Feuil1!$C102&lt;&gt;"",[3]Feuil1!$K102&lt;=[3]Feuil1!$C102,YEAR([3]Feuil1!$K102)&lt;=[3]Feuil2!$A$2,YEAR([3]Feuil1!$C102)&gt;=[3]Feuil2!$A$2),IF(YEAR([3]Feuil1!$K102)&lt;[3]Feuil2!$A$2,DATE([3]Feuil2!$A$2,10,1),IF(YEAR([3]Feuil1!$K102)&gt;[3]Feuil2!$A$2,"",IF(MONTH([3]Feuil1!$K102)=10,[3]Feuil1!$K102,IF(OR(AND(MONTH([3]Feuil1!$K102)&lt;10,MONTH([3]Feuil1!$C102)&gt;=10),YEAR([3]Feuil1!$C102)&gt;[3]Feuil2!$A$2),DATE([3]Feuil2!$A$2,10,1),"") ))),"")</f>
        <v/>
      </c>
      <c r="L102" s="13" t="str">
        <f>IF(AND([3]Feuil1!$K102&lt;&gt;"",[3]Feuil1!$C102&lt;&gt;"",[3]Feuil1!$K102&lt;=[3]Feuil1!$C102,YEAR([3]Feuil1!$K102)&lt;=[3]Feuil2!$A$2,YEAR([3]Feuil1!$C102)&gt;=[3]Feuil2!$A$2),IF(YEAR([3]Feuil1!$K102)&lt;[3]Feuil2!$A$2,DATE([3]Feuil2!$A$2,11,1),IF(YEAR([3]Feuil1!$K102)&gt;[3]Feuil2!$A$2,"",IF(MONTH([3]Feuil1!$K102)=11,[3]Feuil1!$K102,IF(OR(AND(MONTH([3]Feuil1!$K102)&lt;11,MONTH([3]Feuil1!$C102)&gt;=11),YEAR([3]Feuil1!$C102)&gt;[3]Feuil2!$A$2),DATE([3]Feuil2!$A$2,11,1),"") ))),"")</f>
        <v/>
      </c>
      <c r="M102" s="14" t="str">
        <f>IF(AND([3]Feuil1!$K102&lt;&gt;"",[3]Feuil1!$C102&lt;&gt;"",[3]Feuil1!$K102&lt;=[3]Feuil1!$C102,YEAR([3]Feuil1!$K102)&lt;=[3]Feuil2!$A$2,YEAR([3]Feuil1!$C102)&gt;=[3]Feuil2!$A$2),IF(YEAR([3]Feuil1!$K102)&lt;[3]Feuil2!$A$2,DATE([3]Feuil2!$A$2,12,1),IF(YEAR([3]Feuil1!$K102)&gt;[3]Feuil2!$A$2,"",IF(MONTH([3]Feuil1!$K102)=12,[3]Feuil1!$K102,IF(OR(AND(MONTH([3]Feuil1!$K102)&lt;12,MONTH([3]Feuil1!$C102)&gt;=12),YEAR([3]Feuil1!$C102)&gt;[3]Feuil2!$A$2),DATE([3]Feuil2!$A$2,12,1),"") ))),"")</f>
        <v/>
      </c>
      <c r="N102" s="12" t="str">
        <f>IF(AND([3]Feuil1!$K102&lt;&gt;"",[3]Feuil1!$C102&lt;&gt;"",[3]Feuil1!$K102&lt;=[3]Feuil1!$C102,YEAR([3]Feuil1!$K102)&lt;=[3]Feuil2!$A$2,YEAR([3]Feuil1!$C102)&gt;=[3]Feuil2!$A$2),IF(YEAR([3]Feuil1!$C102)&gt;[3]Feuil2!$A$2,DATE([3]Feuil2!$A$2,1,31),IF(YEAR([3]Feuil1!$C102)&lt;[3]Feuil2!$A$2,"",IF(MONTH([3]Feuil1!$C102)=1,[3]Feuil1!$C102,IF(AND(MONTH([3]Feuil1!$C102)&gt;1,MONTH([3]Feuil1!$K102)&lt;=1),DATE([3]Feuil2!$A$2,1,31),"") ))),"")</f>
        <v/>
      </c>
      <c r="O102" s="13" t="str">
        <f>IF(AND([3]Feuil1!$K102&lt;&gt;"",[3]Feuil1!$C102&lt;&gt;"",[3]Feuil1!$K102&lt;=[3]Feuil1!$C102,YEAR([3]Feuil1!$K102)&lt;=[3]Feuil2!$A$2,YEAR([3]Feuil1!$C102)&gt;=[3]Feuil2!$A$2),IF(YEAR([3]Feuil1!$C102)&gt;[3]Feuil2!$A$2,IF((MOD([3]Feuil2!$A$2,4)&lt;&gt;0),DATE([3]Feuil2!$A$2,2,28),DATE([3]Feuil2!$A$2,2,29)),IF(YEAR([3]Feuil1!$C102)&lt;[3]Feuil2!$A$2,"",IF(MONTH([3]Feuil1!$C102)=2,[3]Feuil1!$C102,IF(AND(MONTH([3]Feuil1!$C102)&gt;2,MONTH([3]Feuil1!$K102)&lt;=2),IF((MOD([3]Feuil2!$A$2,4)&lt;&gt;0),DATE([3]Feuil2!$A$2,2,28),DATE([3]Feuil2!$A$2,2,29)),"") ))),"")</f>
        <v/>
      </c>
      <c r="P102" s="13" t="str">
        <f>IF(AND([3]Feuil1!$K102&lt;&gt;"",[3]Feuil1!$C102&lt;&gt;"",[3]Feuil1!$K102&lt;=[3]Feuil1!$C102,YEAR([3]Feuil1!$K102)&lt;=[3]Feuil2!$A$2,YEAR([3]Feuil1!$C102)&gt;=[3]Feuil2!$A$2),IF(YEAR([3]Feuil1!$C102)&gt;[3]Feuil2!$A$2,DATE([3]Feuil2!$A$2,3,31),IF(YEAR([3]Feuil1!$C102)&lt;[3]Feuil2!$A$2,"",IF(MONTH([3]Feuil1!$C102)=3,[3]Feuil1!$C102,IF(AND(MONTH([3]Feuil1!$C102)&gt;3,MONTH([3]Feuil1!$K102)&lt;=3),DATE([3]Feuil2!$A$2,3,31),"") ))),"")</f>
        <v/>
      </c>
      <c r="Q102" s="13" t="str">
        <f>IF(AND([3]Feuil1!$K102&lt;&gt;"",[3]Feuil1!$C102&lt;&gt;"",[3]Feuil1!$K102&lt;=[3]Feuil1!$C102,YEAR([3]Feuil1!$K102)&lt;=[3]Feuil2!$A$2,YEAR([3]Feuil1!$C102)&gt;=[3]Feuil2!$A$2),IF(YEAR([3]Feuil1!$C102)&gt;[3]Feuil2!$A$2,DATE([3]Feuil2!$A$2,4,30),IF(YEAR([3]Feuil1!$C102)&lt;[3]Feuil2!$A$2,"",IF(MONTH([3]Feuil1!$C102)=4,[3]Feuil1!$C102,IF(AND(MONTH([3]Feuil1!$C102)&gt;4,MONTH([3]Feuil1!$K102)&lt;=4),DATE([3]Feuil2!$A$2,4,30),"") ))),"")</f>
        <v/>
      </c>
      <c r="R102" s="13" t="str">
        <f>IF(AND([3]Feuil1!$K102&lt;&gt;"",[3]Feuil1!$C102&lt;&gt;"",[3]Feuil1!$K102&lt;=[3]Feuil1!$C102,YEAR([3]Feuil1!$K102)&lt;=[3]Feuil2!$A$2,YEAR([3]Feuil1!$C102)&gt;=[3]Feuil2!$A$2),IF(YEAR([3]Feuil1!$C102)&gt;[3]Feuil2!$A$2,DATE([3]Feuil2!$A$2,5,31),IF(YEAR([3]Feuil1!$C102)&lt;[3]Feuil2!$A$2,"",IF(MONTH([3]Feuil1!$C102)=5,[3]Feuil1!$C102,IF(AND(MONTH([3]Feuil1!$C102)&gt;5,MONTH([3]Feuil1!$K102)&lt;=5),DATE([3]Feuil2!$A$2,5,31),"") ))),"")</f>
        <v/>
      </c>
      <c r="S102" s="13" t="str">
        <f>IF(AND([3]Feuil1!$K102&lt;&gt;"",[3]Feuil1!$C102&lt;&gt;"",[3]Feuil1!$K102&lt;=[3]Feuil1!$C102,YEAR([3]Feuil1!$K102)&lt;=[3]Feuil2!$A$2,YEAR([3]Feuil1!$C102)&gt;=[3]Feuil2!$A$2),IF(YEAR([3]Feuil1!$C102)&gt;[3]Feuil2!$A$2,DATE([3]Feuil2!$A$2,6,30),IF(YEAR([3]Feuil1!$C102)&lt;[3]Feuil2!$A$2,"",IF(MONTH([3]Feuil1!$C102)=6,[3]Feuil1!$C102,IF(AND(MONTH([3]Feuil1!$C102)&gt;6,MONTH([3]Feuil1!$K102)&lt;=6),DATE([3]Feuil2!$A$2,6,30),"") ))),"")</f>
        <v/>
      </c>
      <c r="T102" s="13" t="str">
        <f>IF(AND([3]Feuil1!$K102&lt;&gt;"",[3]Feuil1!$C102&lt;&gt;"",[3]Feuil1!$K102&lt;=[3]Feuil1!$C102,YEAR([3]Feuil1!$K102)&lt;=[3]Feuil2!$A$2,YEAR([3]Feuil1!$C102)&gt;=[3]Feuil2!$A$2),IF(YEAR([3]Feuil1!$C102)&gt;[3]Feuil2!$A$2,DATE([3]Feuil2!$A$2,7,31),IF(YEAR([3]Feuil1!$C102)&lt;[3]Feuil2!$A$2,"",IF(MONTH([3]Feuil1!$C102)=7,[3]Feuil1!$C102,IF(AND(MONTH([3]Feuil1!$C102)&gt;7,MONTH([3]Feuil1!$K102)&lt;=7),DATE([3]Feuil2!$A$2,7,31),"") ))),"")</f>
        <v/>
      </c>
      <c r="U102" s="13" t="str">
        <f>IF(AND([3]Feuil1!$K102&lt;&gt;"",[3]Feuil1!$C102&lt;&gt;"",[3]Feuil1!$K102&lt;=[3]Feuil1!$C102,YEAR([3]Feuil1!$K102)&lt;=[3]Feuil2!$A$2,YEAR([3]Feuil1!$C102)&gt;=[3]Feuil2!$A$2),IF(YEAR([3]Feuil1!$C102)&gt;[3]Feuil2!$A$2,DATE([3]Feuil2!$A$2,8,31),IF(YEAR([3]Feuil1!$C102)&lt;[3]Feuil2!$A$2,"",IF(MONTH([3]Feuil1!$C102)=8,[3]Feuil1!$C102,IF(AND(MONTH([3]Feuil1!$C102)&gt;8,MONTH([3]Feuil1!$K102)&lt;=8),DATE([3]Feuil2!$A$2,8,31),"") ))),"")</f>
        <v/>
      </c>
      <c r="V102" s="13" t="str">
        <f>IF(AND([3]Feuil1!$K102&lt;&gt;"",[3]Feuil1!$C102&lt;&gt;"",[3]Feuil1!$K102&lt;=[3]Feuil1!$C102,YEAR([3]Feuil1!$K102)&lt;=[3]Feuil2!$A$2,YEAR([3]Feuil1!$C102)&gt;=[3]Feuil2!$A$2),IF(YEAR([3]Feuil1!$C102)&gt;[3]Feuil2!$A$2,DATE([3]Feuil2!$A$2,9,30),IF(YEAR([3]Feuil1!$C102)&lt;[3]Feuil2!$A$2,"",IF(MONTH([3]Feuil1!$C102)=9,[3]Feuil1!$C102,IF(AND(MONTH([3]Feuil1!$C102)&gt;9,MONTH([3]Feuil1!$K102)&lt;=9),DATE([3]Feuil2!$A$2,9,30),"") ))),"")</f>
        <v/>
      </c>
      <c r="W102" s="13" t="str">
        <f>IF(AND([3]Feuil1!$K102&lt;&gt;"",[3]Feuil1!$C102&lt;&gt;"",[3]Feuil1!$K102&lt;=[3]Feuil1!$C102,YEAR([3]Feuil1!$K102)&lt;=[3]Feuil2!$A$2,YEAR([3]Feuil1!$C102)&gt;=[3]Feuil2!$A$2),IF(YEAR([3]Feuil1!$C102)&gt;[3]Feuil2!$A$2,DATE([3]Feuil2!$A$2,10,31),IF(YEAR([3]Feuil1!$C102)&lt;[3]Feuil2!$A$2,"",IF(MONTH([3]Feuil1!$C102)=10,[3]Feuil1!$C102,IF(AND(MONTH([3]Feuil1!$C102)&gt;10,MONTH([3]Feuil1!$K102)&lt;=10),DATE([3]Feuil2!$A$2,10,31),"") ))),"")</f>
        <v/>
      </c>
      <c r="X102" s="13" t="str">
        <f>IF(AND([3]Feuil1!$K102&lt;&gt;"",[3]Feuil1!$C102&lt;&gt;"",[3]Feuil1!$K102&lt;=[3]Feuil1!$C102,YEAR([3]Feuil1!$K102)&lt;=[3]Feuil2!$A$2,YEAR([3]Feuil1!$C102)&gt;=[3]Feuil2!$A$2),IF(YEAR([3]Feuil1!$C102)&gt;[3]Feuil2!$A$2,DATE([3]Feuil2!$A$2,11,30),IF(YEAR([3]Feuil1!$C102)&lt;[3]Feuil2!$A$2,"",IF(MONTH([3]Feuil1!$C102)=11,[3]Feuil1!$C102,IF(AND(MONTH([3]Feuil1!$C102)&gt;11,MONTH([3]Feuil1!$K102)&lt;=11),DATE([3]Feuil2!$A$2,11,30),"") ))),"")</f>
        <v/>
      </c>
      <c r="Y102" s="14" t="str">
        <f>IF(AND([3]Feuil1!$K102&lt;&gt;"",[3]Feuil1!$C102&lt;&gt;"",[3]Feuil1!$K102&lt;=[3]Feuil1!$C102,YEAR([3]Feuil1!$K102)&lt;=[3]Feuil2!$A$2,YEAR([3]Feuil1!$C102)&gt;=[3]Feuil2!$A$2),IF(YEAR([3]Feuil1!$C102)&gt;[3]Feuil2!$A$2,DATE([3]Feuil2!$A$2,12,31),IF(YEAR([3]Feuil1!$C102)&lt;[3]Feuil2!$A$2,"",IF(MONTH([3]Feuil1!$C102)=12,[3]Feuil1!$C102,IF(AND(MONTH([3]Feuil1!$C102)&gt;12,MONTH([3]Feuil1!$K102)&lt;=12),DATE([3]Feuil2!$A$2,12,31),"") ))),"")</f>
        <v/>
      </c>
    </row>
    <row r="103" spans="1:25" ht="15" x14ac:dyDescent="0.2">
      <c r="A103" s="11">
        <f>[3]Feuil1!E103</f>
        <v>0</v>
      </c>
      <c r="B103" s="12" t="str">
        <f>IF(AND([3]Feuil1!$K103&lt;&gt;"",[3]Feuil1!$C103&lt;&gt;"",[3]Feuil1!$K103&lt;=[3]Feuil1!$C103,YEAR([3]Feuil1!$K103)&lt;=[3]Feuil2!$A$2,YEAR([3]Feuil1!$C103)&gt;=[3]Feuil2!$A$2),IF(YEAR([3]Feuil1!$K103)&lt;[3]Feuil2!$A$2,DATE([3]Feuil2!$A$2,1,1),IF(YEAR([3]Feuil1!$K103)&gt;[3]Feuil2!$A$2,"",IF(MONTH([3]Feuil1!$K103)=1,[3]Feuil1!$K103,IF(OR(AND(
      MONTH([3]Feuil1!$K103)&lt;1,
      MONTH([3]Feuil1!$C103)&gt;=1
     ),YEAR([3]Feuil1!$C103)&gt;[3]Feuil2!$A$2),DATE([3]Feuil2!$A$2,1,1),"") ))),"")</f>
        <v/>
      </c>
      <c r="C103" s="13" t="str">
        <f>IF(AND([3]Feuil1!$K103&lt;&gt;"",[3]Feuil1!$C103&lt;&gt;"",[3]Feuil1!$K103&lt;=[3]Feuil1!$C103,YEAR([3]Feuil1!$K103)&lt;=[3]Feuil2!$A$2,YEAR([3]Feuil1!$C103)&gt;=[3]Feuil2!$A$2),IF(YEAR([3]Feuil1!$K103)&lt;[3]Feuil2!$A$2,DATE([3]Feuil2!$A$2,2,1),IF(YEAR([3]Feuil1!$K103)&gt;[3]Feuil2!$A$2,"",IF(MONTH([3]Feuil1!$K103)=2,[3]Feuil1!$K103,IF(OR(AND(MONTH([3]Feuil1!$K103)&lt;2,MONTH([3]Feuil1!$C103)&gt;=2),YEAR([3]Feuil1!$C103)&gt;[3]Feuil2!$A$2),DATE([3]Feuil2!$A$2,2,1),"") ))),"")</f>
        <v/>
      </c>
      <c r="D103" s="13" t="str">
        <f>IF(AND([3]Feuil1!$K103&lt;&gt;"",[3]Feuil1!$C103&lt;&gt;"",[3]Feuil1!$K103&lt;=[3]Feuil1!$C103,YEAR([3]Feuil1!$K103)&lt;=[3]Feuil2!$A$2,YEAR([3]Feuil1!$C103)&gt;=[3]Feuil2!$A$2),IF(YEAR([3]Feuil1!$K103)&lt;[3]Feuil2!$A$2,DATE([3]Feuil2!$A$2,3,1),IF(YEAR([3]Feuil1!$K103)&gt;[3]Feuil2!$A$2,"",IF(MONTH([3]Feuil1!$K103)=3,[3]Feuil1!$K103,IF(OR(AND(MONTH([3]Feuil1!$K103)&lt;3,MONTH([3]Feuil1!$C103)&gt;=3),YEAR([3]Feuil1!$C103)&gt;[3]Feuil2!$A$2),DATE([3]Feuil2!$A$2,3,1),"") ))),"")</f>
        <v/>
      </c>
      <c r="E103" s="13" t="str">
        <f>IF(AND([3]Feuil1!$K103&lt;&gt;"",[3]Feuil1!$C103&lt;&gt;"",[3]Feuil1!$K103&lt;=[3]Feuil1!$C103,YEAR([3]Feuil1!$K103)&lt;=[3]Feuil2!$A$2,YEAR([3]Feuil1!$C103)&gt;=[3]Feuil2!$A$2),IF(YEAR([3]Feuil1!$K103)&lt;[3]Feuil2!$A$2,DATE([3]Feuil2!$A$2,4,1),IF(YEAR([3]Feuil1!$K103)&gt;[3]Feuil2!$A$2,"",IF(MONTH([3]Feuil1!$K103)=4,[3]Feuil1!$K103,IF(OR(AND(MONTH([3]Feuil1!$K103)&lt;4,MONTH([3]Feuil1!$C103)&gt;=4),YEAR([3]Feuil1!$C103)&gt;[3]Feuil2!$A$2),DATE([3]Feuil2!$A$2,4,1),"") ))),"")</f>
        <v/>
      </c>
      <c r="F103" s="13" t="str">
        <f>IF(AND([3]Feuil1!$K103&lt;&gt;"",[3]Feuil1!$C103&lt;&gt;"",[3]Feuil1!$K103&lt;=[3]Feuil1!$C103,YEAR([3]Feuil1!$K103)&lt;=[3]Feuil2!$A$2,YEAR([3]Feuil1!$C103)&gt;=[3]Feuil2!$A$2),IF(YEAR([3]Feuil1!$K103)&lt;[3]Feuil2!$A$2,DATE([3]Feuil2!$A$2,5,1),IF(YEAR([3]Feuil1!$K103)&gt;[3]Feuil2!$A$2,"",IF(MONTH([3]Feuil1!$K103)=5,[3]Feuil1!$K103,IF(OR(AND(MONTH([3]Feuil1!$K103)&lt;5,MONTH([3]Feuil1!$C103)&gt;=5),YEAR([3]Feuil1!$C103)&gt;[3]Feuil2!$A$2),DATE([3]Feuil2!$A$2,5,1),"") ))),"")</f>
        <v/>
      </c>
      <c r="G103" s="13" t="str">
        <f>IF(AND([3]Feuil1!$K103&lt;&gt;"",[3]Feuil1!$C103&lt;&gt;"",[3]Feuil1!$K103&lt;=[3]Feuil1!$C103,YEAR([3]Feuil1!$K103)&lt;=[3]Feuil2!$A$2,YEAR([3]Feuil1!$C103)&gt;=[3]Feuil2!$A$2),IF(YEAR([3]Feuil1!$K103)&lt;[3]Feuil2!$A$2,DATE([3]Feuil2!$A$2,6,1),IF(YEAR([3]Feuil1!$K103)&gt;[3]Feuil2!$A$2,"",IF(MONTH([3]Feuil1!$K103)=6,[3]Feuil1!$K103,IF(OR(AND(MONTH([3]Feuil1!$K103)&lt;6,MONTH([3]Feuil1!$C103)&gt;=6),YEAR([3]Feuil1!$C103)&gt;[3]Feuil2!$A$2),DATE([3]Feuil2!$A$2,6,1),"") ))),"")</f>
        <v/>
      </c>
      <c r="H103" s="13" t="str">
        <f>IF(AND([3]Feuil1!$K103&lt;&gt;"",[3]Feuil1!$C103&lt;&gt;"",[3]Feuil1!$K103&lt;=[3]Feuil1!$C103,YEAR([3]Feuil1!$K103)&lt;=[3]Feuil2!$A$2,YEAR([3]Feuil1!$C103)&gt;=[3]Feuil2!$A$2),IF(YEAR([3]Feuil1!$K103)&lt;[3]Feuil2!$A$2,DATE([3]Feuil2!$A$2,7,1),IF(YEAR([3]Feuil1!$K103)&gt;[3]Feuil2!$A$2,"",IF(MONTH([3]Feuil1!$K103)=7,[3]Feuil1!$K103,IF(OR(AND(MONTH([3]Feuil1!$K103)&lt;7,MONTH([3]Feuil1!$C103)&gt;=7),YEAR([3]Feuil1!$C103)&gt;[3]Feuil2!$A$2),DATE([3]Feuil2!$A$2,7,1),"") ))),"")</f>
        <v/>
      </c>
      <c r="I103" s="13" t="str">
        <f>IF(AND([3]Feuil1!$K103&lt;&gt;"",[3]Feuil1!$C103&lt;&gt;"",[3]Feuil1!$K103&lt;=[3]Feuil1!$C103,YEAR([3]Feuil1!$K103)&lt;=[3]Feuil2!$A$2,YEAR([3]Feuil1!$C103)&gt;=[3]Feuil2!$A$2),IF(YEAR([3]Feuil1!$K103)&lt;[3]Feuil2!$A$2,DATE([3]Feuil2!$A$2,8,1),IF(YEAR([3]Feuil1!$K103)&gt;[3]Feuil2!$A$2,"",IF(MONTH([3]Feuil1!$K103)=8,[3]Feuil1!$K103,IF(OR(AND(MONTH([3]Feuil1!$K103)&lt;8,MONTH([3]Feuil1!$C103)&gt;=8),YEAR([3]Feuil1!$C103)&gt;[3]Feuil2!$A$2),DATE([3]Feuil2!$A$2,8,1),"") ))),"")</f>
        <v/>
      </c>
      <c r="J103" s="13" t="str">
        <f>IF(AND([3]Feuil1!$K103&lt;&gt;"",[3]Feuil1!$C103&lt;&gt;"",[3]Feuil1!$K103&lt;=[3]Feuil1!$C103,YEAR([3]Feuil1!$K103)&lt;=[3]Feuil2!$A$2,YEAR([3]Feuil1!$C103)&gt;=[3]Feuil2!$A$2),IF(YEAR([3]Feuil1!$K103)&lt;[3]Feuil2!$A$2,DATE([3]Feuil2!$A$2,9,1),IF(YEAR([3]Feuil1!$K103)&gt;[3]Feuil2!$A$2,"",IF(MONTH([3]Feuil1!$K103)=9,[3]Feuil1!$K103,IF(OR(AND(MONTH([3]Feuil1!$K103)&lt;9,MONTH([3]Feuil1!$C103)&gt;=9),YEAR([3]Feuil1!$C103)&gt;[3]Feuil2!$A$2),DATE([3]Feuil2!$A$2,9,1),"") ))),"")</f>
        <v/>
      </c>
      <c r="K103" s="13" t="str">
        <f>IF(AND([3]Feuil1!$K103&lt;&gt;"",[3]Feuil1!$C103&lt;&gt;"",[3]Feuil1!$K103&lt;=[3]Feuil1!$C103,YEAR([3]Feuil1!$K103)&lt;=[3]Feuil2!$A$2,YEAR([3]Feuil1!$C103)&gt;=[3]Feuil2!$A$2),IF(YEAR([3]Feuil1!$K103)&lt;[3]Feuil2!$A$2,DATE([3]Feuil2!$A$2,10,1),IF(YEAR([3]Feuil1!$K103)&gt;[3]Feuil2!$A$2,"",IF(MONTH([3]Feuil1!$K103)=10,[3]Feuil1!$K103,IF(OR(AND(MONTH([3]Feuil1!$K103)&lt;10,MONTH([3]Feuil1!$C103)&gt;=10),YEAR([3]Feuil1!$C103)&gt;[3]Feuil2!$A$2),DATE([3]Feuil2!$A$2,10,1),"") ))),"")</f>
        <v/>
      </c>
      <c r="L103" s="13" t="str">
        <f>IF(AND([3]Feuil1!$K103&lt;&gt;"",[3]Feuil1!$C103&lt;&gt;"",[3]Feuil1!$K103&lt;=[3]Feuil1!$C103,YEAR([3]Feuil1!$K103)&lt;=[3]Feuil2!$A$2,YEAR([3]Feuil1!$C103)&gt;=[3]Feuil2!$A$2),IF(YEAR([3]Feuil1!$K103)&lt;[3]Feuil2!$A$2,DATE([3]Feuil2!$A$2,11,1),IF(YEAR([3]Feuil1!$K103)&gt;[3]Feuil2!$A$2,"",IF(MONTH([3]Feuil1!$K103)=11,[3]Feuil1!$K103,IF(OR(AND(MONTH([3]Feuil1!$K103)&lt;11,MONTH([3]Feuil1!$C103)&gt;=11),YEAR([3]Feuil1!$C103)&gt;[3]Feuil2!$A$2),DATE([3]Feuil2!$A$2,11,1),"") ))),"")</f>
        <v/>
      </c>
      <c r="M103" s="14" t="str">
        <f>IF(AND([3]Feuil1!$K103&lt;&gt;"",[3]Feuil1!$C103&lt;&gt;"",[3]Feuil1!$K103&lt;=[3]Feuil1!$C103,YEAR([3]Feuil1!$K103)&lt;=[3]Feuil2!$A$2,YEAR([3]Feuil1!$C103)&gt;=[3]Feuil2!$A$2),IF(YEAR([3]Feuil1!$K103)&lt;[3]Feuil2!$A$2,DATE([3]Feuil2!$A$2,12,1),IF(YEAR([3]Feuil1!$K103)&gt;[3]Feuil2!$A$2,"",IF(MONTH([3]Feuil1!$K103)=12,[3]Feuil1!$K103,IF(OR(AND(MONTH([3]Feuil1!$K103)&lt;12,MONTH([3]Feuil1!$C103)&gt;=12),YEAR([3]Feuil1!$C103)&gt;[3]Feuil2!$A$2),DATE([3]Feuil2!$A$2,12,1),"") ))),"")</f>
        <v/>
      </c>
      <c r="N103" s="12" t="str">
        <f>IF(AND([3]Feuil1!$K103&lt;&gt;"",[3]Feuil1!$C103&lt;&gt;"",[3]Feuil1!$K103&lt;=[3]Feuil1!$C103,YEAR([3]Feuil1!$K103)&lt;=[3]Feuil2!$A$2,YEAR([3]Feuil1!$C103)&gt;=[3]Feuil2!$A$2),IF(YEAR([3]Feuil1!$C103)&gt;[3]Feuil2!$A$2,DATE([3]Feuil2!$A$2,1,31),IF(YEAR([3]Feuil1!$C103)&lt;[3]Feuil2!$A$2,"",IF(MONTH([3]Feuil1!$C103)=1,[3]Feuil1!$C103,IF(AND(MONTH([3]Feuil1!$C103)&gt;1,MONTH([3]Feuil1!$K103)&lt;=1),DATE([3]Feuil2!$A$2,1,31),"") ))),"")</f>
        <v/>
      </c>
      <c r="O103" s="13" t="str">
        <f>IF(AND([3]Feuil1!$K103&lt;&gt;"",[3]Feuil1!$C103&lt;&gt;"",[3]Feuil1!$K103&lt;=[3]Feuil1!$C103,YEAR([3]Feuil1!$K103)&lt;=[3]Feuil2!$A$2,YEAR([3]Feuil1!$C103)&gt;=[3]Feuil2!$A$2),IF(YEAR([3]Feuil1!$C103)&gt;[3]Feuil2!$A$2,IF((MOD([3]Feuil2!$A$2,4)&lt;&gt;0),DATE([3]Feuil2!$A$2,2,28),DATE([3]Feuil2!$A$2,2,29)),IF(YEAR([3]Feuil1!$C103)&lt;[3]Feuil2!$A$2,"",IF(MONTH([3]Feuil1!$C103)=2,[3]Feuil1!$C103,IF(AND(MONTH([3]Feuil1!$C103)&gt;2,MONTH([3]Feuil1!$K103)&lt;=2),IF((MOD([3]Feuil2!$A$2,4)&lt;&gt;0),DATE([3]Feuil2!$A$2,2,28),DATE([3]Feuil2!$A$2,2,29)),"") ))),"")</f>
        <v/>
      </c>
      <c r="P103" s="13" t="str">
        <f>IF(AND([3]Feuil1!$K103&lt;&gt;"",[3]Feuil1!$C103&lt;&gt;"",[3]Feuil1!$K103&lt;=[3]Feuil1!$C103,YEAR([3]Feuil1!$K103)&lt;=[3]Feuil2!$A$2,YEAR([3]Feuil1!$C103)&gt;=[3]Feuil2!$A$2),IF(YEAR([3]Feuil1!$C103)&gt;[3]Feuil2!$A$2,DATE([3]Feuil2!$A$2,3,31),IF(YEAR([3]Feuil1!$C103)&lt;[3]Feuil2!$A$2,"",IF(MONTH([3]Feuil1!$C103)=3,[3]Feuil1!$C103,IF(AND(MONTH([3]Feuil1!$C103)&gt;3,MONTH([3]Feuil1!$K103)&lt;=3),DATE([3]Feuil2!$A$2,3,31),"") ))),"")</f>
        <v/>
      </c>
      <c r="Q103" s="13" t="str">
        <f>IF(AND([3]Feuil1!$K103&lt;&gt;"",[3]Feuil1!$C103&lt;&gt;"",[3]Feuil1!$K103&lt;=[3]Feuil1!$C103,YEAR([3]Feuil1!$K103)&lt;=[3]Feuil2!$A$2,YEAR([3]Feuil1!$C103)&gt;=[3]Feuil2!$A$2),IF(YEAR([3]Feuil1!$C103)&gt;[3]Feuil2!$A$2,DATE([3]Feuil2!$A$2,4,30),IF(YEAR([3]Feuil1!$C103)&lt;[3]Feuil2!$A$2,"",IF(MONTH([3]Feuil1!$C103)=4,[3]Feuil1!$C103,IF(AND(MONTH([3]Feuil1!$C103)&gt;4,MONTH([3]Feuil1!$K103)&lt;=4),DATE([3]Feuil2!$A$2,4,30),"") ))),"")</f>
        <v/>
      </c>
      <c r="R103" s="13" t="str">
        <f>IF(AND([3]Feuil1!$K103&lt;&gt;"",[3]Feuil1!$C103&lt;&gt;"",[3]Feuil1!$K103&lt;=[3]Feuil1!$C103,YEAR([3]Feuil1!$K103)&lt;=[3]Feuil2!$A$2,YEAR([3]Feuil1!$C103)&gt;=[3]Feuil2!$A$2),IF(YEAR([3]Feuil1!$C103)&gt;[3]Feuil2!$A$2,DATE([3]Feuil2!$A$2,5,31),IF(YEAR([3]Feuil1!$C103)&lt;[3]Feuil2!$A$2,"",IF(MONTH([3]Feuil1!$C103)=5,[3]Feuil1!$C103,IF(AND(MONTH([3]Feuil1!$C103)&gt;5,MONTH([3]Feuil1!$K103)&lt;=5),DATE([3]Feuil2!$A$2,5,31),"") ))),"")</f>
        <v/>
      </c>
      <c r="S103" s="13" t="str">
        <f>IF(AND([3]Feuil1!$K103&lt;&gt;"",[3]Feuil1!$C103&lt;&gt;"",[3]Feuil1!$K103&lt;=[3]Feuil1!$C103,YEAR([3]Feuil1!$K103)&lt;=[3]Feuil2!$A$2,YEAR([3]Feuil1!$C103)&gt;=[3]Feuil2!$A$2),IF(YEAR([3]Feuil1!$C103)&gt;[3]Feuil2!$A$2,DATE([3]Feuil2!$A$2,6,30),IF(YEAR([3]Feuil1!$C103)&lt;[3]Feuil2!$A$2,"",IF(MONTH([3]Feuil1!$C103)=6,[3]Feuil1!$C103,IF(AND(MONTH([3]Feuil1!$C103)&gt;6,MONTH([3]Feuil1!$K103)&lt;=6),DATE([3]Feuil2!$A$2,6,30),"") ))),"")</f>
        <v/>
      </c>
      <c r="T103" s="13" t="str">
        <f>IF(AND([3]Feuil1!$K103&lt;&gt;"",[3]Feuil1!$C103&lt;&gt;"",[3]Feuil1!$K103&lt;=[3]Feuil1!$C103,YEAR([3]Feuil1!$K103)&lt;=[3]Feuil2!$A$2,YEAR([3]Feuil1!$C103)&gt;=[3]Feuil2!$A$2),IF(YEAR([3]Feuil1!$C103)&gt;[3]Feuil2!$A$2,DATE([3]Feuil2!$A$2,7,31),IF(YEAR([3]Feuil1!$C103)&lt;[3]Feuil2!$A$2,"",IF(MONTH([3]Feuil1!$C103)=7,[3]Feuil1!$C103,IF(AND(MONTH([3]Feuil1!$C103)&gt;7,MONTH([3]Feuil1!$K103)&lt;=7),DATE([3]Feuil2!$A$2,7,31),"") ))),"")</f>
        <v/>
      </c>
      <c r="U103" s="13" t="str">
        <f>IF(AND([3]Feuil1!$K103&lt;&gt;"",[3]Feuil1!$C103&lt;&gt;"",[3]Feuil1!$K103&lt;=[3]Feuil1!$C103,YEAR([3]Feuil1!$K103)&lt;=[3]Feuil2!$A$2,YEAR([3]Feuil1!$C103)&gt;=[3]Feuil2!$A$2),IF(YEAR([3]Feuil1!$C103)&gt;[3]Feuil2!$A$2,DATE([3]Feuil2!$A$2,8,31),IF(YEAR([3]Feuil1!$C103)&lt;[3]Feuil2!$A$2,"",IF(MONTH([3]Feuil1!$C103)=8,[3]Feuil1!$C103,IF(AND(MONTH([3]Feuil1!$C103)&gt;8,MONTH([3]Feuil1!$K103)&lt;=8),DATE([3]Feuil2!$A$2,8,31),"") ))),"")</f>
        <v/>
      </c>
      <c r="V103" s="13" t="str">
        <f>IF(AND([3]Feuil1!$K103&lt;&gt;"",[3]Feuil1!$C103&lt;&gt;"",[3]Feuil1!$K103&lt;=[3]Feuil1!$C103,YEAR([3]Feuil1!$K103)&lt;=[3]Feuil2!$A$2,YEAR([3]Feuil1!$C103)&gt;=[3]Feuil2!$A$2),IF(YEAR([3]Feuil1!$C103)&gt;[3]Feuil2!$A$2,DATE([3]Feuil2!$A$2,9,30),IF(YEAR([3]Feuil1!$C103)&lt;[3]Feuil2!$A$2,"",IF(MONTH([3]Feuil1!$C103)=9,[3]Feuil1!$C103,IF(AND(MONTH([3]Feuil1!$C103)&gt;9,MONTH([3]Feuil1!$K103)&lt;=9),DATE([3]Feuil2!$A$2,9,30),"") ))),"")</f>
        <v/>
      </c>
      <c r="W103" s="13" t="str">
        <f>IF(AND([3]Feuil1!$K103&lt;&gt;"",[3]Feuil1!$C103&lt;&gt;"",[3]Feuil1!$K103&lt;=[3]Feuil1!$C103,YEAR([3]Feuil1!$K103)&lt;=[3]Feuil2!$A$2,YEAR([3]Feuil1!$C103)&gt;=[3]Feuil2!$A$2),IF(YEAR([3]Feuil1!$C103)&gt;[3]Feuil2!$A$2,DATE([3]Feuil2!$A$2,10,31),IF(YEAR([3]Feuil1!$C103)&lt;[3]Feuil2!$A$2,"",IF(MONTH([3]Feuil1!$C103)=10,[3]Feuil1!$C103,IF(AND(MONTH([3]Feuil1!$C103)&gt;10,MONTH([3]Feuil1!$K103)&lt;=10),DATE([3]Feuil2!$A$2,10,31),"") ))),"")</f>
        <v/>
      </c>
      <c r="X103" s="13" t="str">
        <f>IF(AND([3]Feuil1!$K103&lt;&gt;"",[3]Feuil1!$C103&lt;&gt;"",[3]Feuil1!$K103&lt;=[3]Feuil1!$C103,YEAR([3]Feuil1!$K103)&lt;=[3]Feuil2!$A$2,YEAR([3]Feuil1!$C103)&gt;=[3]Feuil2!$A$2),IF(YEAR([3]Feuil1!$C103)&gt;[3]Feuil2!$A$2,DATE([3]Feuil2!$A$2,11,30),IF(YEAR([3]Feuil1!$C103)&lt;[3]Feuil2!$A$2,"",IF(MONTH([3]Feuil1!$C103)=11,[3]Feuil1!$C103,IF(AND(MONTH([3]Feuil1!$C103)&gt;11,MONTH([3]Feuil1!$K103)&lt;=11),DATE([3]Feuil2!$A$2,11,30),"") ))),"")</f>
        <v/>
      </c>
      <c r="Y103" s="14" t="str">
        <f>IF(AND([3]Feuil1!$K103&lt;&gt;"",[3]Feuil1!$C103&lt;&gt;"",[3]Feuil1!$K103&lt;=[3]Feuil1!$C103,YEAR([3]Feuil1!$K103)&lt;=[3]Feuil2!$A$2,YEAR([3]Feuil1!$C103)&gt;=[3]Feuil2!$A$2),IF(YEAR([3]Feuil1!$C103)&gt;[3]Feuil2!$A$2,DATE([3]Feuil2!$A$2,12,31),IF(YEAR([3]Feuil1!$C103)&lt;[3]Feuil2!$A$2,"",IF(MONTH([3]Feuil1!$C103)=12,[3]Feuil1!$C103,IF(AND(MONTH([3]Feuil1!$C103)&gt;12,MONTH([3]Feuil1!$K103)&lt;=12),DATE([3]Feuil2!$A$2,12,31),"") ))),"")</f>
        <v/>
      </c>
    </row>
    <row r="104" spans="1:25" ht="15" x14ac:dyDescent="0.2">
      <c r="A104" s="11">
        <f>[3]Feuil1!E104</f>
        <v>0</v>
      </c>
      <c r="B104" s="12" t="str">
        <f>IF(AND([3]Feuil1!$K104&lt;&gt;"",[3]Feuil1!$C104&lt;&gt;"",[3]Feuil1!$K104&lt;=[3]Feuil1!$C104,YEAR([3]Feuil1!$K104)&lt;=[3]Feuil2!$A$2,YEAR([3]Feuil1!$C104)&gt;=[3]Feuil2!$A$2),IF(YEAR([3]Feuil1!$K104)&lt;[3]Feuil2!$A$2,DATE([3]Feuil2!$A$2,1,1),IF(YEAR([3]Feuil1!$K104)&gt;[3]Feuil2!$A$2,"",IF(MONTH([3]Feuil1!$K104)=1,[3]Feuil1!$K104,IF(OR(AND(
      MONTH([3]Feuil1!$K104)&lt;1,
      MONTH([3]Feuil1!$C104)&gt;=1
     ),YEAR([3]Feuil1!$C104)&gt;[3]Feuil2!$A$2),DATE([3]Feuil2!$A$2,1,1),"") ))),"")</f>
        <v/>
      </c>
      <c r="C104" s="13" t="str">
        <f>IF(AND([3]Feuil1!$K104&lt;&gt;"",[3]Feuil1!$C104&lt;&gt;"",[3]Feuil1!$K104&lt;=[3]Feuil1!$C104,YEAR([3]Feuil1!$K104)&lt;=[3]Feuil2!$A$2,YEAR([3]Feuil1!$C104)&gt;=[3]Feuil2!$A$2),IF(YEAR([3]Feuil1!$K104)&lt;[3]Feuil2!$A$2,DATE([3]Feuil2!$A$2,2,1),IF(YEAR([3]Feuil1!$K104)&gt;[3]Feuil2!$A$2,"",IF(MONTH([3]Feuil1!$K104)=2,[3]Feuil1!$K104,IF(OR(AND(MONTH([3]Feuil1!$K104)&lt;2,MONTH([3]Feuil1!$C104)&gt;=2),YEAR([3]Feuil1!$C104)&gt;[3]Feuil2!$A$2),DATE([3]Feuil2!$A$2,2,1),"") ))),"")</f>
        <v/>
      </c>
      <c r="D104" s="13" t="str">
        <f>IF(AND([3]Feuil1!$K104&lt;&gt;"",[3]Feuil1!$C104&lt;&gt;"",[3]Feuil1!$K104&lt;=[3]Feuil1!$C104,YEAR([3]Feuil1!$K104)&lt;=[3]Feuil2!$A$2,YEAR([3]Feuil1!$C104)&gt;=[3]Feuil2!$A$2),IF(YEAR([3]Feuil1!$K104)&lt;[3]Feuil2!$A$2,DATE([3]Feuil2!$A$2,3,1),IF(YEAR([3]Feuil1!$K104)&gt;[3]Feuil2!$A$2,"",IF(MONTH([3]Feuil1!$K104)=3,[3]Feuil1!$K104,IF(OR(AND(MONTH([3]Feuil1!$K104)&lt;3,MONTH([3]Feuil1!$C104)&gt;=3),YEAR([3]Feuil1!$C104)&gt;[3]Feuil2!$A$2),DATE([3]Feuil2!$A$2,3,1),"") ))),"")</f>
        <v/>
      </c>
      <c r="E104" s="13" t="str">
        <f>IF(AND([3]Feuil1!$K104&lt;&gt;"",[3]Feuil1!$C104&lt;&gt;"",[3]Feuil1!$K104&lt;=[3]Feuil1!$C104,YEAR([3]Feuil1!$K104)&lt;=[3]Feuil2!$A$2,YEAR([3]Feuil1!$C104)&gt;=[3]Feuil2!$A$2),IF(YEAR([3]Feuil1!$K104)&lt;[3]Feuil2!$A$2,DATE([3]Feuil2!$A$2,4,1),IF(YEAR([3]Feuil1!$K104)&gt;[3]Feuil2!$A$2,"",IF(MONTH([3]Feuil1!$K104)=4,[3]Feuil1!$K104,IF(OR(AND(MONTH([3]Feuil1!$K104)&lt;4,MONTH([3]Feuil1!$C104)&gt;=4),YEAR([3]Feuil1!$C104)&gt;[3]Feuil2!$A$2),DATE([3]Feuil2!$A$2,4,1),"") ))),"")</f>
        <v/>
      </c>
      <c r="F104" s="13" t="str">
        <f>IF(AND([3]Feuil1!$K104&lt;&gt;"",[3]Feuil1!$C104&lt;&gt;"",[3]Feuil1!$K104&lt;=[3]Feuil1!$C104,YEAR([3]Feuil1!$K104)&lt;=[3]Feuil2!$A$2,YEAR([3]Feuil1!$C104)&gt;=[3]Feuil2!$A$2),IF(YEAR([3]Feuil1!$K104)&lt;[3]Feuil2!$A$2,DATE([3]Feuil2!$A$2,5,1),IF(YEAR([3]Feuil1!$K104)&gt;[3]Feuil2!$A$2,"",IF(MONTH([3]Feuil1!$K104)=5,[3]Feuil1!$K104,IF(OR(AND(MONTH([3]Feuil1!$K104)&lt;5,MONTH([3]Feuil1!$C104)&gt;=5),YEAR([3]Feuil1!$C104)&gt;[3]Feuil2!$A$2),DATE([3]Feuil2!$A$2,5,1),"") ))),"")</f>
        <v/>
      </c>
      <c r="G104" s="13" t="str">
        <f>IF(AND([3]Feuil1!$K104&lt;&gt;"",[3]Feuil1!$C104&lt;&gt;"",[3]Feuil1!$K104&lt;=[3]Feuil1!$C104,YEAR([3]Feuil1!$K104)&lt;=[3]Feuil2!$A$2,YEAR([3]Feuil1!$C104)&gt;=[3]Feuil2!$A$2),IF(YEAR([3]Feuil1!$K104)&lt;[3]Feuil2!$A$2,DATE([3]Feuil2!$A$2,6,1),IF(YEAR([3]Feuil1!$K104)&gt;[3]Feuil2!$A$2,"",IF(MONTH([3]Feuil1!$K104)=6,[3]Feuil1!$K104,IF(OR(AND(MONTH([3]Feuil1!$K104)&lt;6,MONTH([3]Feuil1!$C104)&gt;=6),YEAR([3]Feuil1!$C104)&gt;[3]Feuil2!$A$2),DATE([3]Feuil2!$A$2,6,1),"") ))),"")</f>
        <v/>
      </c>
      <c r="H104" s="13" t="str">
        <f>IF(AND([3]Feuil1!$K104&lt;&gt;"",[3]Feuil1!$C104&lt;&gt;"",[3]Feuil1!$K104&lt;=[3]Feuil1!$C104,YEAR([3]Feuil1!$K104)&lt;=[3]Feuil2!$A$2,YEAR([3]Feuil1!$C104)&gt;=[3]Feuil2!$A$2),IF(YEAR([3]Feuil1!$K104)&lt;[3]Feuil2!$A$2,DATE([3]Feuil2!$A$2,7,1),IF(YEAR([3]Feuil1!$K104)&gt;[3]Feuil2!$A$2,"",IF(MONTH([3]Feuil1!$K104)=7,[3]Feuil1!$K104,IF(OR(AND(MONTH([3]Feuil1!$K104)&lt;7,MONTH([3]Feuil1!$C104)&gt;=7),YEAR([3]Feuil1!$C104)&gt;[3]Feuil2!$A$2),DATE([3]Feuil2!$A$2,7,1),"") ))),"")</f>
        <v/>
      </c>
      <c r="I104" s="13" t="str">
        <f>IF(AND([3]Feuil1!$K104&lt;&gt;"",[3]Feuil1!$C104&lt;&gt;"",[3]Feuil1!$K104&lt;=[3]Feuil1!$C104,YEAR([3]Feuil1!$K104)&lt;=[3]Feuil2!$A$2,YEAR([3]Feuil1!$C104)&gt;=[3]Feuil2!$A$2),IF(YEAR([3]Feuil1!$K104)&lt;[3]Feuil2!$A$2,DATE([3]Feuil2!$A$2,8,1),IF(YEAR([3]Feuil1!$K104)&gt;[3]Feuil2!$A$2,"",IF(MONTH([3]Feuil1!$K104)=8,[3]Feuil1!$K104,IF(OR(AND(MONTH([3]Feuil1!$K104)&lt;8,MONTH([3]Feuil1!$C104)&gt;=8),YEAR([3]Feuil1!$C104)&gt;[3]Feuil2!$A$2),DATE([3]Feuil2!$A$2,8,1),"") ))),"")</f>
        <v/>
      </c>
      <c r="J104" s="13" t="str">
        <f>IF(AND([3]Feuil1!$K104&lt;&gt;"",[3]Feuil1!$C104&lt;&gt;"",[3]Feuil1!$K104&lt;=[3]Feuil1!$C104,YEAR([3]Feuil1!$K104)&lt;=[3]Feuil2!$A$2,YEAR([3]Feuil1!$C104)&gt;=[3]Feuil2!$A$2),IF(YEAR([3]Feuil1!$K104)&lt;[3]Feuil2!$A$2,DATE([3]Feuil2!$A$2,9,1),IF(YEAR([3]Feuil1!$K104)&gt;[3]Feuil2!$A$2,"",IF(MONTH([3]Feuil1!$K104)=9,[3]Feuil1!$K104,IF(OR(AND(MONTH([3]Feuil1!$K104)&lt;9,MONTH([3]Feuil1!$C104)&gt;=9),YEAR([3]Feuil1!$C104)&gt;[3]Feuil2!$A$2),DATE([3]Feuil2!$A$2,9,1),"") ))),"")</f>
        <v/>
      </c>
      <c r="K104" s="13" t="str">
        <f>IF(AND([3]Feuil1!$K104&lt;&gt;"",[3]Feuil1!$C104&lt;&gt;"",[3]Feuil1!$K104&lt;=[3]Feuil1!$C104,YEAR([3]Feuil1!$K104)&lt;=[3]Feuil2!$A$2,YEAR([3]Feuil1!$C104)&gt;=[3]Feuil2!$A$2),IF(YEAR([3]Feuil1!$K104)&lt;[3]Feuil2!$A$2,DATE([3]Feuil2!$A$2,10,1),IF(YEAR([3]Feuil1!$K104)&gt;[3]Feuil2!$A$2,"",IF(MONTH([3]Feuil1!$K104)=10,[3]Feuil1!$K104,IF(OR(AND(MONTH([3]Feuil1!$K104)&lt;10,MONTH([3]Feuil1!$C104)&gt;=10),YEAR([3]Feuil1!$C104)&gt;[3]Feuil2!$A$2),DATE([3]Feuil2!$A$2,10,1),"") ))),"")</f>
        <v/>
      </c>
      <c r="L104" s="13" t="str">
        <f>IF(AND([3]Feuil1!$K104&lt;&gt;"",[3]Feuil1!$C104&lt;&gt;"",[3]Feuil1!$K104&lt;=[3]Feuil1!$C104,YEAR([3]Feuil1!$K104)&lt;=[3]Feuil2!$A$2,YEAR([3]Feuil1!$C104)&gt;=[3]Feuil2!$A$2),IF(YEAR([3]Feuil1!$K104)&lt;[3]Feuil2!$A$2,DATE([3]Feuil2!$A$2,11,1),IF(YEAR([3]Feuil1!$K104)&gt;[3]Feuil2!$A$2,"",IF(MONTH([3]Feuil1!$K104)=11,[3]Feuil1!$K104,IF(OR(AND(MONTH([3]Feuil1!$K104)&lt;11,MONTH([3]Feuil1!$C104)&gt;=11),YEAR([3]Feuil1!$C104)&gt;[3]Feuil2!$A$2),DATE([3]Feuil2!$A$2,11,1),"") ))),"")</f>
        <v/>
      </c>
      <c r="M104" s="14" t="str">
        <f>IF(AND([3]Feuil1!$K104&lt;&gt;"",[3]Feuil1!$C104&lt;&gt;"",[3]Feuil1!$K104&lt;=[3]Feuil1!$C104,YEAR([3]Feuil1!$K104)&lt;=[3]Feuil2!$A$2,YEAR([3]Feuil1!$C104)&gt;=[3]Feuil2!$A$2),IF(YEAR([3]Feuil1!$K104)&lt;[3]Feuil2!$A$2,DATE([3]Feuil2!$A$2,12,1),IF(YEAR([3]Feuil1!$K104)&gt;[3]Feuil2!$A$2,"",IF(MONTH([3]Feuil1!$K104)=12,[3]Feuil1!$K104,IF(OR(AND(MONTH([3]Feuil1!$K104)&lt;12,MONTH([3]Feuil1!$C104)&gt;=12),YEAR([3]Feuil1!$C104)&gt;[3]Feuil2!$A$2),DATE([3]Feuil2!$A$2,12,1),"") ))),"")</f>
        <v/>
      </c>
      <c r="N104" s="12" t="str">
        <f>IF(AND([3]Feuil1!$K104&lt;&gt;"",[3]Feuil1!$C104&lt;&gt;"",[3]Feuil1!$K104&lt;=[3]Feuil1!$C104,YEAR([3]Feuil1!$K104)&lt;=[3]Feuil2!$A$2,YEAR([3]Feuil1!$C104)&gt;=[3]Feuil2!$A$2),IF(YEAR([3]Feuil1!$C104)&gt;[3]Feuil2!$A$2,DATE([3]Feuil2!$A$2,1,31),IF(YEAR([3]Feuil1!$C104)&lt;[3]Feuil2!$A$2,"",IF(MONTH([3]Feuil1!$C104)=1,[3]Feuil1!$C104,IF(AND(MONTH([3]Feuil1!$C104)&gt;1,MONTH([3]Feuil1!$K104)&lt;=1),DATE([3]Feuil2!$A$2,1,31),"") ))),"")</f>
        <v/>
      </c>
      <c r="O104" s="13" t="str">
        <f>IF(AND([3]Feuil1!$K104&lt;&gt;"",[3]Feuil1!$C104&lt;&gt;"",[3]Feuil1!$K104&lt;=[3]Feuil1!$C104,YEAR([3]Feuil1!$K104)&lt;=[3]Feuil2!$A$2,YEAR([3]Feuil1!$C104)&gt;=[3]Feuil2!$A$2),IF(YEAR([3]Feuil1!$C104)&gt;[3]Feuil2!$A$2,IF((MOD([3]Feuil2!$A$2,4)&lt;&gt;0),DATE([3]Feuil2!$A$2,2,28),DATE([3]Feuil2!$A$2,2,29)),IF(YEAR([3]Feuil1!$C104)&lt;[3]Feuil2!$A$2,"",IF(MONTH([3]Feuil1!$C104)=2,[3]Feuil1!$C104,IF(AND(MONTH([3]Feuil1!$C104)&gt;2,MONTH([3]Feuil1!$K104)&lt;=2),IF((MOD([3]Feuil2!$A$2,4)&lt;&gt;0),DATE([3]Feuil2!$A$2,2,28),DATE([3]Feuil2!$A$2,2,29)),"") ))),"")</f>
        <v/>
      </c>
      <c r="P104" s="13" t="str">
        <f>IF(AND([3]Feuil1!$K104&lt;&gt;"",[3]Feuil1!$C104&lt;&gt;"",[3]Feuil1!$K104&lt;=[3]Feuil1!$C104,YEAR([3]Feuil1!$K104)&lt;=[3]Feuil2!$A$2,YEAR([3]Feuil1!$C104)&gt;=[3]Feuil2!$A$2),IF(YEAR([3]Feuil1!$C104)&gt;[3]Feuil2!$A$2,DATE([3]Feuil2!$A$2,3,31),IF(YEAR([3]Feuil1!$C104)&lt;[3]Feuil2!$A$2,"",IF(MONTH([3]Feuil1!$C104)=3,[3]Feuil1!$C104,IF(AND(MONTH([3]Feuil1!$C104)&gt;3,MONTH([3]Feuil1!$K104)&lt;=3),DATE([3]Feuil2!$A$2,3,31),"") ))),"")</f>
        <v/>
      </c>
      <c r="Q104" s="13" t="str">
        <f>IF(AND([3]Feuil1!$K104&lt;&gt;"",[3]Feuil1!$C104&lt;&gt;"",[3]Feuil1!$K104&lt;=[3]Feuil1!$C104,YEAR([3]Feuil1!$K104)&lt;=[3]Feuil2!$A$2,YEAR([3]Feuil1!$C104)&gt;=[3]Feuil2!$A$2),IF(YEAR([3]Feuil1!$C104)&gt;[3]Feuil2!$A$2,DATE([3]Feuil2!$A$2,4,30),IF(YEAR([3]Feuil1!$C104)&lt;[3]Feuil2!$A$2,"",IF(MONTH([3]Feuil1!$C104)=4,[3]Feuil1!$C104,IF(AND(MONTH([3]Feuil1!$C104)&gt;4,MONTH([3]Feuil1!$K104)&lt;=4),DATE([3]Feuil2!$A$2,4,30),"") ))),"")</f>
        <v/>
      </c>
      <c r="R104" s="13" t="str">
        <f>IF(AND([3]Feuil1!$K104&lt;&gt;"",[3]Feuil1!$C104&lt;&gt;"",[3]Feuil1!$K104&lt;=[3]Feuil1!$C104,YEAR([3]Feuil1!$K104)&lt;=[3]Feuil2!$A$2,YEAR([3]Feuil1!$C104)&gt;=[3]Feuil2!$A$2),IF(YEAR([3]Feuil1!$C104)&gt;[3]Feuil2!$A$2,DATE([3]Feuil2!$A$2,5,31),IF(YEAR([3]Feuil1!$C104)&lt;[3]Feuil2!$A$2,"",IF(MONTH([3]Feuil1!$C104)=5,[3]Feuil1!$C104,IF(AND(MONTH([3]Feuil1!$C104)&gt;5,MONTH([3]Feuil1!$K104)&lt;=5),DATE([3]Feuil2!$A$2,5,31),"") ))),"")</f>
        <v/>
      </c>
      <c r="S104" s="13" t="str">
        <f>IF(AND([3]Feuil1!$K104&lt;&gt;"",[3]Feuil1!$C104&lt;&gt;"",[3]Feuil1!$K104&lt;=[3]Feuil1!$C104,YEAR([3]Feuil1!$K104)&lt;=[3]Feuil2!$A$2,YEAR([3]Feuil1!$C104)&gt;=[3]Feuil2!$A$2),IF(YEAR([3]Feuil1!$C104)&gt;[3]Feuil2!$A$2,DATE([3]Feuil2!$A$2,6,30),IF(YEAR([3]Feuil1!$C104)&lt;[3]Feuil2!$A$2,"",IF(MONTH([3]Feuil1!$C104)=6,[3]Feuil1!$C104,IF(AND(MONTH([3]Feuil1!$C104)&gt;6,MONTH([3]Feuil1!$K104)&lt;=6),DATE([3]Feuil2!$A$2,6,30),"") ))),"")</f>
        <v/>
      </c>
      <c r="T104" s="13" t="str">
        <f>IF(AND([3]Feuil1!$K104&lt;&gt;"",[3]Feuil1!$C104&lt;&gt;"",[3]Feuil1!$K104&lt;=[3]Feuil1!$C104,YEAR([3]Feuil1!$K104)&lt;=[3]Feuil2!$A$2,YEAR([3]Feuil1!$C104)&gt;=[3]Feuil2!$A$2),IF(YEAR([3]Feuil1!$C104)&gt;[3]Feuil2!$A$2,DATE([3]Feuil2!$A$2,7,31),IF(YEAR([3]Feuil1!$C104)&lt;[3]Feuil2!$A$2,"",IF(MONTH([3]Feuil1!$C104)=7,[3]Feuil1!$C104,IF(AND(MONTH([3]Feuil1!$C104)&gt;7,MONTH([3]Feuil1!$K104)&lt;=7),DATE([3]Feuil2!$A$2,7,31),"") ))),"")</f>
        <v/>
      </c>
      <c r="U104" s="13" t="str">
        <f>IF(AND([3]Feuil1!$K104&lt;&gt;"",[3]Feuil1!$C104&lt;&gt;"",[3]Feuil1!$K104&lt;=[3]Feuil1!$C104,YEAR([3]Feuil1!$K104)&lt;=[3]Feuil2!$A$2,YEAR([3]Feuil1!$C104)&gt;=[3]Feuil2!$A$2),IF(YEAR([3]Feuil1!$C104)&gt;[3]Feuil2!$A$2,DATE([3]Feuil2!$A$2,8,31),IF(YEAR([3]Feuil1!$C104)&lt;[3]Feuil2!$A$2,"",IF(MONTH([3]Feuil1!$C104)=8,[3]Feuil1!$C104,IF(AND(MONTH([3]Feuil1!$C104)&gt;8,MONTH([3]Feuil1!$K104)&lt;=8),DATE([3]Feuil2!$A$2,8,31),"") ))),"")</f>
        <v/>
      </c>
      <c r="V104" s="13" t="str">
        <f>IF(AND([3]Feuil1!$K104&lt;&gt;"",[3]Feuil1!$C104&lt;&gt;"",[3]Feuil1!$K104&lt;=[3]Feuil1!$C104,YEAR([3]Feuil1!$K104)&lt;=[3]Feuil2!$A$2,YEAR([3]Feuil1!$C104)&gt;=[3]Feuil2!$A$2),IF(YEAR([3]Feuil1!$C104)&gt;[3]Feuil2!$A$2,DATE([3]Feuil2!$A$2,9,30),IF(YEAR([3]Feuil1!$C104)&lt;[3]Feuil2!$A$2,"",IF(MONTH([3]Feuil1!$C104)=9,[3]Feuil1!$C104,IF(AND(MONTH([3]Feuil1!$C104)&gt;9,MONTH([3]Feuil1!$K104)&lt;=9),DATE([3]Feuil2!$A$2,9,30),"") ))),"")</f>
        <v/>
      </c>
      <c r="W104" s="13" t="str">
        <f>IF(AND([3]Feuil1!$K104&lt;&gt;"",[3]Feuil1!$C104&lt;&gt;"",[3]Feuil1!$K104&lt;=[3]Feuil1!$C104,YEAR([3]Feuil1!$K104)&lt;=[3]Feuil2!$A$2,YEAR([3]Feuil1!$C104)&gt;=[3]Feuil2!$A$2),IF(YEAR([3]Feuil1!$C104)&gt;[3]Feuil2!$A$2,DATE([3]Feuil2!$A$2,10,31),IF(YEAR([3]Feuil1!$C104)&lt;[3]Feuil2!$A$2,"",IF(MONTH([3]Feuil1!$C104)=10,[3]Feuil1!$C104,IF(AND(MONTH([3]Feuil1!$C104)&gt;10,MONTH([3]Feuil1!$K104)&lt;=10),DATE([3]Feuil2!$A$2,10,31),"") ))),"")</f>
        <v/>
      </c>
      <c r="X104" s="13" t="str">
        <f>IF(AND([3]Feuil1!$K104&lt;&gt;"",[3]Feuil1!$C104&lt;&gt;"",[3]Feuil1!$K104&lt;=[3]Feuil1!$C104,YEAR([3]Feuil1!$K104)&lt;=[3]Feuil2!$A$2,YEAR([3]Feuil1!$C104)&gt;=[3]Feuil2!$A$2),IF(YEAR([3]Feuil1!$C104)&gt;[3]Feuil2!$A$2,DATE([3]Feuil2!$A$2,11,30),IF(YEAR([3]Feuil1!$C104)&lt;[3]Feuil2!$A$2,"",IF(MONTH([3]Feuil1!$C104)=11,[3]Feuil1!$C104,IF(AND(MONTH([3]Feuil1!$C104)&gt;11,MONTH([3]Feuil1!$K104)&lt;=11),DATE([3]Feuil2!$A$2,11,30),"") ))),"")</f>
        <v/>
      </c>
      <c r="Y104" s="14" t="str">
        <f>IF(AND([3]Feuil1!$K104&lt;&gt;"",[3]Feuil1!$C104&lt;&gt;"",[3]Feuil1!$K104&lt;=[3]Feuil1!$C104,YEAR([3]Feuil1!$K104)&lt;=[3]Feuil2!$A$2,YEAR([3]Feuil1!$C104)&gt;=[3]Feuil2!$A$2),IF(YEAR([3]Feuil1!$C104)&gt;[3]Feuil2!$A$2,DATE([3]Feuil2!$A$2,12,31),IF(YEAR([3]Feuil1!$C104)&lt;[3]Feuil2!$A$2,"",IF(MONTH([3]Feuil1!$C104)=12,[3]Feuil1!$C104,IF(AND(MONTH([3]Feuil1!$C104)&gt;12,MONTH([3]Feuil1!$K104)&lt;=12),DATE([3]Feuil2!$A$2,12,31),"") ))),"")</f>
        <v/>
      </c>
    </row>
    <row r="105" spans="1:25" ht="15" x14ac:dyDescent="0.2">
      <c r="A105" s="11">
        <f>[3]Feuil1!E105</f>
        <v>0</v>
      </c>
      <c r="B105" s="12" t="str">
        <f>IF(AND([3]Feuil1!$K105&lt;&gt;"",[3]Feuil1!$C105&lt;&gt;"",[3]Feuil1!$K105&lt;=[3]Feuil1!$C105,YEAR([3]Feuil1!$K105)&lt;=[3]Feuil2!$A$2,YEAR([3]Feuil1!$C105)&gt;=[3]Feuil2!$A$2),IF(YEAR([3]Feuil1!$K105)&lt;[3]Feuil2!$A$2,DATE([3]Feuil2!$A$2,1,1),IF(YEAR([3]Feuil1!$K105)&gt;[3]Feuil2!$A$2,"",IF(MONTH([3]Feuil1!$K105)=1,[3]Feuil1!$K105,IF(OR(AND(
      MONTH([3]Feuil1!$K105)&lt;1,
      MONTH([3]Feuil1!$C105)&gt;=1
     ),YEAR([3]Feuil1!$C105)&gt;[3]Feuil2!$A$2),DATE([3]Feuil2!$A$2,1,1),"") ))),"")</f>
        <v/>
      </c>
      <c r="C105" s="13" t="str">
        <f>IF(AND([3]Feuil1!$K105&lt;&gt;"",[3]Feuil1!$C105&lt;&gt;"",[3]Feuil1!$K105&lt;=[3]Feuil1!$C105,YEAR([3]Feuil1!$K105)&lt;=[3]Feuil2!$A$2,YEAR([3]Feuil1!$C105)&gt;=[3]Feuil2!$A$2),IF(YEAR([3]Feuil1!$K105)&lt;[3]Feuil2!$A$2,DATE([3]Feuil2!$A$2,2,1),IF(YEAR([3]Feuil1!$K105)&gt;[3]Feuil2!$A$2,"",IF(MONTH([3]Feuil1!$K105)=2,[3]Feuil1!$K105,IF(OR(AND(MONTH([3]Feuil1!$K105)&lt;2,MONTH([3]Feuil1!$C105)&gt;=2),YEAR([3]Feuil1!$C105)&gt;[3]Feuil2!$A$2),DATE([3]Feuil2!$A$2,2,1),"") ))),"")</f>
        <v/>
      </c>
      <c r="D105" s="13" t="str">
        <f>IF(AND([3]Feuil1!$K105&lt;&gt;"",[3]Feuil1!$C105&lt;&gt;"",[3]Feuil1!$K105&lt;=[3]Feuil1!$C105,YEAR([3]Feuil1!$K105)&lt;=[3]Feuil2!$A$2,YEAR([3]Feuil1!$C105)&gt;=[3]Feuil2!$A$2),IF(YEAR([3]Feuil1!$K105)&lt;[3]Feuil2!$A$2,DATE([3]Feuil2!$A$2,3,1),IF(YEAR([3]Feuil1!$K105)&gt;[3]Feuil2!$A$2,"",IF(MONTH([3]Feuil1!$K105)=3,[3]Feuil1!$K105,IF(OR(AND(MONTH([3]Feuil1!$K105)&lt;3,MONTH([3]Feuil1!$C105)&gt;=3),YEAR([3]Feuil1!$C105)&gt;[3]Feuil2!$A$2),DATE([3]Feuil2!$A$2,3,1),"") ))),"")</f>
        <v/>
      </c>
      <c r="E105" s="13" t="str">
        <f>IF(AND([3]Feuil1!$K105&lt;&gt;"",[3]Feuil1!$C105&lt;&gt;"",[3]Feuil1!$K105&lt;=[3]Feuil1!$C105,YEAR([3]Feuil1!$K105)&lt;=[3]Feuil2!$A$2,YEAR([3]Feuil1!$C105)&gt;=[3]Feuil2!$A$2),IF(YEAR([3]Feuil1!$K105)&lt;[3]Feuil2!$A$2,DATE([3]Feuil2!$A$2,4,1),IF(YEAR([3]Feuil1!$K105)&gt;[3]Feuil2!$A$2,"",IF(MONTH([3]Feuil1!$K105)=4,[3]Feuil1!$K105,IF(OR(AND(MONTH([3]Feuil1!$K105)&lt;4,MONTH([3]Feuil1!$C105)&gt;=4),YEAR([3]Feuil1!$C105)&gt;[3]Feuil2!$A$2),DATE([3]Feuil2!$A$2,4,1),"") ))),"")</f>
        <v/>
      </c>
      <c r="F105" s="13" t="str">
        <f>IF(AND([3]Feuil1!$K105&lt;&gt;"",[3]Feuil1!$C105&lt;&gt;"",[3]Feuil1!$K105&lt;=[3]Feuil1!$C105,YEAR([3]Feuil1!$K105)&lt;=[3]Feuil2!$A$2,YEAR([3]Feuil1!$C105)&gt;=[3]Feuil2!$A$2),IF(YEAR([3]Feuil1!$K105)&lt;[3]Feuil2!$A$2,DATE([3]Feuil2!$A$2,5,1),IF(YEAR([3]Feuil1!$K105)&gt;[3]Feuil2!$A$2,"",IF(MONTH([3]Feuil1!$K105)=5,[3]Feuil1!$K105,IF(OR(AND(MONTH([3]Feuil1!$K105)&lt;5,MONTH([3]Feuil1!$C105)&gt;=5),YEAR([3]Feuil1!$C105)&gt;[3]Feuil2!$A$2),DATE([3]Feuil2!$A$2,5,1),"") ))),"")</f>
        <v/>
      </c>
      <c r="G105" s="13" t="str">
        <f>IF(AND([3]Feuil1!$K105&lt;&gt;"",[3]Feuil1!$C105&lt;&gt;"",[3]Feuil1!$K105&lt;=[3]Feuil1!$C105,YEAR([3]Feuil1!$K105)&lt;=[3]Feuil2!$A$2,YEAR([3]Feuil1!$C105)&gt;=[3]Feuil2!$A$2),IF(YEAR([3]Feuil1!$K105)&lt;[3]Feuil2!$A$2,DATE([3]Feuil2!$A$2,6,1),IF(YEAR([3]Feuil1!$K105)&gt;[3]Feuil2!$A$2,"",IF(MONTH([3]Feuil1!$K105)=6,[3]Feuil1!$K105,IF(OR(AND(MONTH([3]Feuil1!$K105)&lt;6,MONTH([3]Feuil1!$C105)&gt;=6),YEAR([3]Feuil1!$C105)&gt;[3]Feuil2!$A$2),DATE([3]Feuil2!$A$2,6,1),"") ))),"")</f>
        <v/>
      </c>
      <c r="H105" s="13" t="str">
        <f>IF(AND([3]Feuil1!$K105&lt;&gt;"",[3]Feuil1!$C105&lt;&gt;"",[3]Feuil1!$K105&lt;=[3]Feuil1!$C105,YEAR([3]Feuil1!$K105)&lt;=[3]Feuil2!$A$2,YEAR([3]Feuil1!$C105)&gt;=[3]Feuil2!$A$2),IF(YEAR([3]Feuil1!$K105)&lt;[3]Feuil2!$A$2,DATE([3]Feuil2!$A$2,7,1),IF(YEAR([3]Feuil1!$K105)&gt;[3]Feuil2!$A$2,"",IF(MONTH([3]Feuil1!$K105)=7,[3]Feuil1!$K105,IF(OR(AND(MONTH([3]Feuil1!$K105)&lt;7,MONTH([3]Feuil1!$C105)&gt;=7),YEAR([3]Feuil1!$C105)&gt;[3]Feuil2!$A$2),DATE([3]Feuil2!$A$2,7,1),"") ))),"")</f>
        <v/>
      </c>
      <c r="I105" s="13" t="str">
        <f>IF(AND([3]Feuil1!$K105&lt;&gt;"",[3]Feuil1!$C105&lt;&gt;"",[3]Feuil1!$K105&lt;=[3]Feuil1!$C105,YEAR([3]Feuil1!$K105)&lt;=[3]Feuil2!$A$2,YEAR([3]Feuil1!$C105)&gt;=[3]Feuil2!$A$2),IF(YEAR([3]Feuil1!$K105)&lt;[3]Feuil2!$A$2,DATE([3]Feuil2!$A$2,8,1),IF(YEAR([3]Feuil1!$K105)&gt;[3]Feuil2!$A$2,"",IF(MONTH([3]Feuil1!$K105)=8,[3]Feuil1!$K105,IF(OR(AND(MONTH([3]Feuil1!$K105)&lt;8,MONTH([3]Feuil1!$C105)&gt;=8),YEAR([3]Feuil1!$C105)&gt;[3]Feuil2!$A$2),DATE([3]Feuil2!$A$2,8,1),"") ))),"")</f>
        <v/>
      </c>
      <c r="J105" s="13" t="str">
        <f>IF(AND([3]Feuil1!$K105&lt;&gt;"",[3]Feuil1!$C105&lt;&gt;"",[3]Feuil1!$K105&lt;=[3]Feuil1!$C105,YEAR([3]Feuil1!$K105)&lt;=[3]Feuil2!$A$2,YEAR([3]Feuil1!$C105)&gt;=[3]Feuil2!$A$2),IF(YEAR([3]Feuil1!$K105)&lt;[3]Feuil2!$A$2,DATE([3]Feuil2!$A$2,9,1),IF(YEAR([3]Feuil1!$K105)&gt;[3]Feuil2!$A$2,"",IF(MONTH([3]Feuil1!$K105)=9,[3]Feuil1!$K105,IF(OR(AND(MONTH([3]Feuil1!$K105)&lt;9,MONTH([3]Feuil1!$C105)&gt;=9),YEAR([3]Feuil1!$C105)&gt;[3]Feuil2!$A$2),DATE([3]Feuil2!$A$2,9,1),"") ))),"")</f>
        <v/>
      </c>
      <c r="K105" s="13" t="str">
        <f>IF(AND([3]Feuil1!$K105&lt;&gt;"",[3]Feuil1!$C105&lt;&gt;"",[3]Feuil1!$K105&lt;=[3]Feuil1!$C105,YEAR([3]Feuil1!$K105)&lt;=[3]Feuil2!$A$2,YEAR([3]Feuil1!$C105)&gt;=[3]Feuil2!$A$2),IF(YEAR([3]Feuil1!$K105)&lt;[3]Feuil2!$A$2,DATE([3]Feuil2!$A$2,10,1),IF(YEAR([3]Feuil1!$K105)&gt;[3]Feuil2!$A$2,"",IF(MONTH([3]Feuil1!$K105)=10,[3]Feuil1!$K105,IF(OR(AND(MONTH([3]Feuil1!$K105)&lt;10,MONTH([3]Feuil1!$C105)&gt;=10),YEAR([3]Feuil1!$C105)&gt;[3]Feuil2!$A$2),DATE([3]Feuil2!$A$2,10,1),"") ))),"")</f>
        <v/>
      </c>
      <c r="L105" s="13" t="str">
        <f>IF(AND([3]Feuil1!$K105&lt;&gt;"",[3]Feuil1!$C105&lt;&gt;"",[3]Feuil1!$K105&lt;=[3]Feuil1!$C105,YEAR([3]Feuil1!$K105)&lt;=[3]Feuil2!$A$2,YEAR([3]Feuil1!$C105)&gt;=[3]Feuil2!$A$2),IF(YEAR([3]Feuil1!$K105)&lt;[3]Feuil2!$A$2,DATE([3]Feuil2!$A$2,11,1),IF(YEAR([3]Feuil1!$K105)&gt;[3]Feuil2!$A$2,"",IF(MONTH([3]Feuil1!$K105)=11,[3]Feuil1!$K105,IF(OR(AND(MONTH([3]Feuil1!$K105)&lt;11,MONTH([3]Feuil1!$C105)&gt;=11),YEAR([3]Feuil1!$C105)&gt;[3]Feuil2!$A$2),DATE([3]Feuil2!$A$2,11,1),"") ))),"")</f>
        <v/>
      </c>
      <c r="M105" s="14" t="str">
        <f>IF(AND([3]Feuil1!$K105&lt;&gt;"",[3]Feuil1!$C105&lt;&gt;"",[3]Feuil1!$K105&lt;=[3]Feuil1!$C105,YEAR([3]Feuil1!$K105)&lt;=[3]Feuil2!$A$2,YEAR([3]Feuil1!$C105)&gt;=[3]Feuil2!$A$2),IF(YEAR([3]Feuil1!$K105)&lt;[3]Feuil2!$A$2,DATE([3]Feuil2!$A$2,12,1),IF(YEAR([3]Feuil1!$K105)&gt;[3]Feuil2!$A$2,"",IF(MONTH([3]Feuil1!$K105)=12,[3]Feuil1!$K105,IF(OR(AND(MONTH([3]Feuil1!$K105)&lt;12,MONTH([3]Feuil1!$C105)&gt;=12),YEAR([3]Feuil1!$C105)&gt;[3]Feuil2!$A$2),DATE([3]Feuil2!$A$2,12,1),"") ))),"")</f>
        <v/>
      </c>
      <c r="N105" s="12" t="str">
        <f>IF(AND([3]Feuil1!$K105&lt;&gt;"",[3]Feuil1!$C105&lt;&gt;"",[3]Feuil1!$K105&lt;=[3]Feuil1!$C105,YEAR([3]Feuil1!$K105)&lt;=[3]Feuil2!$A$2,YEAR([3]Feuil1!$C105)&gt;=[3]Feuil2!$A$2),IF(YEAR([3]Feuil1!$C105)&gt;[3]Feuil2!$A$2,DATE([3]Feuil2!$A$2,1,31),IF(YEAR([3]Feuil1!$C105)&lt;[3]Feuil2!$A$2,"",IF(MONTH([3]Feuil1!$C105)=1,[3]Feuil1!$C105,IF(AND(MONTH([3]Feuil1!$C105)&gt;1,MONTH([3]Feuil1!$K105)&lt;=1),DATE([3]Feuil2!$A$2,1,31),"") ))),"")</f>
        <v/>
      </c>
      <c r="O105" s="13" t="str">
        <f>IF(AND([3]Feuil1!$K105&lt;&gt;"",[3]Feuil1!$C105&lt;&gt;"",[3]Feuil1!$K105&lt;=[3]Feuil1!$C105,YEAR([3]Feuil1!$K105)&lt;=[3]Feuil2!$A$2,YEAR([3]Feuil1!$C105)&gt;=[3]Feuil2!$A$2),IF(YEAR([3]Feuil1!$C105)&gt;[3]Feuil2!$A$2,IF((MOD([3]Feuil2!$A$2,4)&lt;&gt;0),DATE([3]Feuil2!$A$2,2,28),DATE([3]Feuil2!$A$2,2,29)),IF(YEAR([3]Feuil1!$C105)&lt;[3]Feuil2!$A$2,"",IF(MONTH([3]Feuil1!$C105)=2,[3]Feuil1!$C105,IF(AND(MONTH([3]Feuil1!$C105)&gt;2,MONTH([3]Feuil1!$K105)&lt;=2),IF((MOD([3]Feuil2!$A$2,4)&lt;&gt;0),DATE([3]Feuil2!$A$2,2,28),DATE([3]Feuil2!$A$2,2,29)),"") ))),"")</f>
        <v/>
      </c>
      <c r="P105" s="13" t="str">
        <f>IF(AND([3]Feuil1!$K105&lt;&gt;"",[3]Feuil1!$C105&lt;&gt;"",[3]Feuil1!$K105&lt;=[3]Feuil1!$C105,YEAR([3]Feuil1!$K105)&lt;=[3]Feuil2!$A$2,YEAR([3]Feuil1!$C105)&gt;=[3]Feuil2!$A$2),IF(YEAR([3]Feuil1!$C105)&gt;[3]Feuil2!$A$2,DATE([3]Feuil2!$A$2,3,31),IF(YEAR([3]Feuil1!$C105)&lt;[3]Feuil2!$A$2,"",IF(MONTH([3]Feuil1!$C105)=3,[3]Feuil1!$C105,IF(AND(MONTH([3]Feuil1!$C105)&gt;3,MONTH([3]Feuil1!$K105)&lt;=3),DATE([3]Feuil2!$A$2,3,31),"") ))),"")</f>
        <v/>
      </c>
      <c r="Q105" s="13" t="str">
        <f>IF(AND([3]Feuil1!$K105&lt;&gt;"",[3]Feuil1!$C105&lt;&gt;"",[3]Feuil1!$K105&lt;=[3]Feuil1!$C105,YEAR([3]Feuil1!$K105)&lt;=[3]Feuil2!$A$2,YEAR([3]Feuil1!$C105)&gt;=[3]Feuil2!$A$2),IF(YEAR([3]Feuil1!$C105)&gt;[3]Feuil2!$A$2,DATE([3]Feuil2!$A$2,4,30),IF(YEAR([3]Feuil1!$C105)&lt;[3]Feuil2!$A$2,"",IF(MONTH([3]Feuil1!$C105)=4,[3]Feuil1!$C105,IF(AND(MONTH([3]Feuil1!$C105)&gt;4,MONTH([3]Feuil1!$K105)&lt;=4),DATE([3]Feuil2!$A$2,4,30),"") ))),"")</f>
        <v/>
      </c>
      <c r="R105" s="13" t="str">
        <f>IF(AND([3]Feuil1!$K105&lt;&gt;"",[3]Feuil1!$C105&lt;&gt;"",[3]Feuil1!$K105&lt;=[3]Feuil1!$C105,YEAR([3]Feuil1!$K105)&lt;=[3]Feuil2!$A$2,YEAR([3]Feuil1!$C105)&gt;=[3]Feuil2!$A$2),IF(YEAR([3]Feuil1!$C105)&gt;[3]Feuil2!$A$2,DATE([3]Feuil2!$A$2,5,31),IF(YEAR([3]Feuil1!$C105)&lt;[3]Feuil2!$A$2,"",IF(MONTH([3]Feuil1!$C105)=5,[3]Feuil1!$C105,IF(AND(MONTH([3]Feuil1!$C105)&gt;5,MONTH([3]Feuil1!$K105)&lt;=5),DATE([3]Feuil2!$A$2,5,31),"") ))),"")</f>
        <v/>
      </c>
      <c r="S105" s="13" t="str">
        <f>IF(AND([3]Feuil1!$K105&lt;&gt;"",[3]Feuil1!$C105&lt;&gt;"",[3]Feuil1!$K105&lt;=[3]Feuil1!$C105,YEAR([3]Feuil1!$K105)&lt;=[3]Feuil2!$A$2,YEAR([3]Feuil1!$C105)&gt;=[3]Feuil2!$A$2),IF(YEAR([3]Feuil1!$C105)&gt;[3]Feuil2!$A$2,DATE([3]Feuil2!$A$2,6,30),IF(YEAR([3]Feuil1!$C105)&lt;[3]Feuil2!$A$2,"",IF(MONTH([3]Feuil1!$C105)=6,[3]Feuil1!$C105,IF(AND(MONTH([3]Feuil1!$C105)&gt;6,MONTH([3]Feuil1!$K105)&lt;=6),DATE([3]Feuil2!$A$2,6,30),"") ))),"")</f>
        <v/>
      </c>
      <c r="T105" s="13" t="str">
        <f>IF(AND([3]Feuil1!$K105&lt;&gt;"",[3]Feuil1!$C105&lt;&gt;"",[3]Feuil1!$K105&lt;=[3]Feuil1!$C105,YEAR([3]Feuil1!$K105)&lt;=[3]Feuil2!$A$2,YEAR([3]Feuil1!$C105)&gt;=[3]Feuil2!$A$2),IF(YEAR([3]Feuil1!$C105)&gt;[3]Feuil2!$A$2,DATE([3]Feuil2!$A$2,7,31),IF(YEAR([3]Feuil1!$C105)&lt;[3]Feuil2!$A$2,"",IF(MONTH([3]Feuil1!$C105)=7,[3]Feuil1!$C105,IF(AND(MONTH([3]Feuil1!$C105)&gt;7,MONTH([3]Feuil1!$K105)&lt;=7),DATE([3]Feuil2!$A$2,7,31),"") ))),"")</f>
        <v/>
      </c>
      <c r="U105" s="13" t="str">
        <f>IF(AND([3]Feuil1!$K105&lt;&gt;"",[3]Feuil1!$C105&lt;&gt;"",[3]Feuil1!$K105&lt;=[3]Feuil1!$C105,YEAR([3]Feuil1!$K105)&lt;=[3]Feuil2!$A$2,YEAR([3]Feuil1!$C105)&gt;=[3]Feuil2!$A$2),IF(YEAR([3]Feuil1!$C105)&gt;[3]Feuil2!$A$2,DATE([3]Feuil2!$A$2,8,31),IF(YEAR([3]Feuil1!$C105)&lt;[3]Feuil2!$A$2,"",IF(MONTH([3]Feuil1!$C105)=8,[3]Feuil1!$C105,IF(AND(MONTH([3]Feuil1!$C105)&gt;8,MONTH([3]Feuil1!$K105)&lt;=8),DATE([3]Feuil2!$A$2,8,31),"") ))),"")</f>
        <v/>
      </c>
      <c r="V105" s="13" t="str">
        <f>IF(AND([3]Feuil1!$K105&lt;&gt;"",[3]Feuil1!$C105&lt;&gt;"",[3]Feuil1!$K105&lt;=[3]Feuil1!$C105,YEAR([3]Feuil1!$K105)&lt;=[3]Feuil2!$A$2,YEAR([3]Feuil1!$C105)&gt;=[3]Feuil2!$A$2),IF(YEAR([3]Feuil1!$C105)&gt;[3]Feuil2!$A$2,DATE([3]Feuil2!$A$2,9,30),IF(YEAR([3]Feuil1!$C105)&lt;[3]Feuil2!$A$2,"",IF(MONTH([3]Feuil1!$C105)=9,[3]Feuil1!$C105,IF(AND(MONTH([3]Feuil1!$C105)&gt;9,MONTH([3]Feuil1!$K105)&lt;=9),DATE([3]Feuil2!$A$2,9,30),"") ))),"")</f>
        <v/>
      </c>
      <c r="W105" s="13" t="str">
        <f>IF(AND([3]Feuil1!$K105&lt;&gt;"",[3]Feuil1!$C105&lt;&gt;"",[3]Feuil1!$K105&lt;=[3]Feuil1!$C105,YEAR([3]Feuil1!$K105)&lt;=[3]Feuil2!$A$2,YEAR([3]Feuil1!$C105)&gt;=[3]Feuil2!$A$2),IF(YEAR([3]Feuil1!$C105)&gt;[3]Feuil2!$A$2,DATE([3]Feuil2!$A$2,10,31),IF(YEAR([3]Feuil1!$C105)&lt;[3]Feuil2!$A$2,"",IF(MONTH([3]Feuil1!$C105)=10,[3]Feuil1!$C105,IF(AND(MONTH([3]Feuil1!$C105)&gt;10,MONTH([3]Feuil1!$K105)&lt;=10),DATE([3]Feuil2!$A$2,10,31),"") ))),"")</f>
        <v/>
      </c>
      <c r="X105" s="13" t="str">
        <f>IF(AND([3]Feuil1!$K105&lt;&gt;"",[3]Feuil1!$C105&lt;&gt;"",[3]Feuil1!$K105&lt;=[3]Feuil1!$C105,YEAR([3]Feuil1!$K105)&lt;=[3]Feuil2!$A$2,YEAR([3]Feuil1!$C105)&gt;=[3]Feuil2!$A$2),IF(YEAR([3]Feuil1!$C105)&gt;[3]Feuil2!$A$2,DATE([3]Feuil2!$A$2,11,30),IF(YEAR([3]Feuil1!$C105)&lt;[3]Feuil2!$A$2,"",IF(MONTH([3]Feuil1!$C105)=11,[3]Feuil1!$C105,IF(AND(MONTH([3]Feuil1!$C105)&gt;11,MONTH([3]Feuil1!$K105)&lt;=11),DATE([3]Feuil2!$A$2,11,30),"") ))),"")</f>
        <v/>
      </c>
      <c r="Y105" s="14" t="str">
        <f>IF(AND([3]Feuil1!$K105&lt;&gt;"",[3]Feuil1!$C105&lt;&gt;"",[3]Feuil1!$K105&lt;=[3]Feuil1!$C105,YEAR([3]Feuil1!$K105)&lt;=[3]Feuil2!$A$2,YEAR([3]Feuil1!$C105)&gt;=[3]Feuil2!$A$2),IF(YEAR([3]Feuil1!$C105)&gt;[3]Feuil2!$A$2,DATE([3]Feuil2!$A$2,12,31),IF(YEAR([3]Feuil1!$C105)&lt;[3]Feuil2!$A$2,"",IF(MONTH([3]Feuil1!$C105)=12,[3]Feuil1!$C105,IF(AND(MONTH([3]Feuil1!$C105)&gt;12,MONTH([3]Feuil1!$K105)&lt;=12),DATE([3]Feuil2!$A$2,12,31),"") ))),"")</f>
        <v/>
      </c>
    </row>
    <row r="106" spans="1:25" ht="15" x14ac:dyDescent="0.2">
      <c r="A106" s="11">
        <f>[3]Feuil1!E106</f>
        <v>0</v>
      </c>
      <c r="B106" s="12" t="str">
        <f>IF(AND([3]Feuil1!$K106&lt;&gt;"",[3]Feuil1!$C106&lt;&gt;"",[3]Feuil1!$K106&lt;=[3]Feuil1!$C106,YEAR([3]Feuil1!$K106)&lt;=[3]Feuil2!$A$2,YEAR([3]Feuil1!$C106)&gt;=[3]Feuil2!$A$2),IF(YEAR([3]Feuil1!$K106)&lt;[3]Feuil2!$A$2,DATE([3]Feuil2!$A$2,1,1),IF(YEAR([3]Feuil1!$K106)&gt;[3]Feuil2!$A$2,"",IF(MONTH([3]Feuil1!$K106)=1,[3]Feuil1!$K106,IF(OR(AND(
      MONTH([3]Feuil1!$K106)&lt;1,
      MONTH([3]Feuil1!$C106)&gt;=1
     ),YEAR([3]Feuil1!$C106)&gt;[3]Feuil2!$A$2),DATE([3]Feuil2!$A$2,1,1),"") ))),"")</f>
        <v/>
      </c>
      <c r="C106" s="13" t="str">
        <f>IF(AND([3]Feuil1!$K106&lt;&gt;"",[3]Feuil1!$C106&lt;&gt;"",[3]Feuil1!$K106&lt;=[3]Feuil1!$C106,YEAR([3]Feuil1!$K106)&lt;=[3]Feuil2!$A$2,YEAR([3]Feuil1!$C106)&gt;=[3]Feuil2!$A$2),IF(YEAR([3]Feuil1!$K106)&lt;[3]Feuil2!$A$2,DATE([3]Feuil2!$A$2,2,1),IF(YEAR([3]Feuil1!$K106)&gt;[3]Feuil2!$A$2,"",IF(MONTH([3]Feuil1!$K106)=2,[3]Feuil1!$K106,IF(OR(AND(MONTH([3]Feuil1!$K106)&lt;2,MONTH([3]Feuil1!$C106)&gt;=2),YEAR([3]Feuil1!$C106)&gt;[3]Feuil2!$A$2),DATE([3]Feuil2!$A$2,2,1),"") ))),"")</f>
        <v/>
      </c>
      <c r="D106" s="13" t="str">
        <f>IF(AND([3]Feuil1!$K106&lt;&gt;"",[3]Feuil1!$C106&lt;&gt;"",[3]Feuil1!$K106&lt;=[3]Feuil1!$C106,YEAR([3]Feuil1!$K106)&lt;=[3]Feuil2!$A$2,YEAR([3]Feuil1!$C106)&gt;=[3]Feuil2!$A$2),IF(YEAR([3]Feuil1!$K106)&lt;[3]Feuil2!$A$2,DATE([3]Feuil2!$A$2,3,1),IF(YEAR([3]Feuil1!$K106)&gt;[3]Feuil2!$A$2,"",IF(MONTH([3]Feuil1!$K106)=3,[3]Feuil1!$K106,IF(OR(AND(MONTH([3]Feuil1!$K106)&lt;3,MONTH([3]Feuil1!$C106)&gt;=3),YEAR([3]Feuil1!$C106)&gt;[3]Feuil2!$A$2),DATE([3]Feuil2!$A$2,3,1),"") ))),"")</f>
        <v/>
      </c>
      <c r="E106" s="13" t="str">
        <f>IF(AND([3]Feuil1!$K106&lt;&gt;"",[3]Feuil1!$C106&lt;&gt;"",[3]Feuil1!$K106&lt;=[3]Feuil1!$C106,YEAR([3]Feuil1!$K106)&lt;=[3]Feuil2!$A$2,YEAR([3]Feuil1!$C106)&gt;=[3]Feuil2!$A$2),IF(YEAR([3]Feuil1!$K106)&lt;[3]Feuil2!$A$2,DATE([3]Feuil2!$A$2,4,1),IF(YEAR([3]Feuil1!$K106)&gt;[3]Feuil2!$A$2,"",IF(MONTH([3]Feuil1!$K106)=4,[3]Feuil1!$K106,IF(OR(AND(MONTH([3]Feuil1!$K106)&lt;4,MONTH([3]Feuil1!$C106)&gt;=4),YEAR([3]Feuil1!$C106)&gt;[3]Feuil2!$A$2),DATE([3]Feuil2!$A$2,4,1),"") ))),"")</f>
        <v/>
      </c>
      <c r="F106" s="13" t="str">
        <f>IF(AND([3]Feuil1!$K106&lt;&gt;"",[3]Feuil1!$C106&lt;&gt;"",[3]Feuil1!$K106&lt;=[3]Feuil1!$C106,YEAR([3]Feuil1!$K106)&lt;=[3]Feuil2!$A$2,YEAR([3]Feuil1!$C106)&gt;=[3]Feuil2!$A$2),IF(YEAR([3]Feuil1!$K106)&lt;[3]Feuil2!$A$2,DATE([3]Feuil2!$A$2,5,1),IF(YEAR([3]Feuil1!$K106)&gt;[3]Feuil2!$A$2,"",IF(MONTH([3]Feuil1!$K106)=5,[3]Feuil1!$K106,IF(OR(AND(MONTH([3]Feuil1!$K106)&lt;5,MONTH([3]Feuil1!$C106)&gt;=5),YEAR([3]Feuil1!$C106)&gt;[3]Feuil2!$A$2),DATE([3]Feuil2!$A$2,5,1),"") ))),"")</f>
        <v/>
      </c>
      <c r="G106" s="13" t="str">
        <f>IF(AND([3]Feuil1!$K106&lt;&gt;"",[3]Feuil1!$C106&lt;&gt;"",[3]Feuil1!$K106&lt;=[3]Feuil1!$C106,YEAR([3]Feuil1!$K106)&lt;=[3]Feuil2!$A$2,YEAR([3]Feuil1!$C106)&gt;=[3]Feuil2!$A$2),IF(YEAR([3]Feuil1!$K106)&lt;[3]Feuil2!$A$2,DATE([3]Feuil2!$A$2,6,1),IF(YEAR([3]Feuil1!$K106)&gt;[3]Feuil2!$A$2,"",IF(MONTH([3]Feuil1!$K106)=6,[3]Feuil1!$K106,IF(OR(AND(MONTH([3]Feuil1!$K106)&lt;6,MONTH([3]Feuil1!$C106)&gt;=6),YEAR([3]Feuil1!$C106)&gt;[3]Feuil2!$A$2),DATE([3]Feuil2!$A$2,6,1),"") ))),"")</f>
        <v/>
      </c>
      <c r="H106" s="13" t="str">
        <f>IF(AND([3]Feuil1!$K106&lt;&gt;"",[3]Feuil1!$C106&lt;&gt;"",[3]Feuil1!$K106&lt;=[3]Feuil1!$C106,YEAR([3]Feuil1!$K106)&lt;=[3]Feuil2!$A$2,YEAR([3]Feuil1!$C106)&gt;=[3]Feuil2!$A$2),IF(YEAR([3]Feuil1!$K106)&lt;[3]Feuil2!$A$2,DATE([3]Feuil2!$A$2,7,1),IF(YEAR([3]Feuil1!$K106)&gt;[3]Feuil2!$A$2,"",IF(MONTH([3]Feuil1!$K106)=7,[3]Feuil1!$K106,IF(OR(AND(MONTH([3]Feuil1!$K106)&lt;7,MONTH([3]Feuil1!$C106)&gt;=7),YEAR([3]Feuil1!$C106)&gt;[3]Feuil2!$A$2),DATE([3]Feuil2!$A$2,7,1),"") ))),"")</f>
        <v/>
      </c>
      <c r="I106" s="13" t="str">
        <f>IF(AND([3]Feuil1!$K106&lt;&gt;"",[3]Feuil1!$C106&lt;&gt;"",[3]Feuil1!$K106&lt;=[3]Feuil1!$C106,YEAR([3]Feuil1!$K106)&lt;=[3]Feuil2!$A$2,YEAR([3]Feuil1!$C106)&gt;=[3]Feuil2!$A$2),IF(YEAR([3]Feuil1!$K106)&lt;[3]Feuil2!$A$2,DATE([3]Feuil2!$A$2,8,1),IF(YEAR([3]Feuil1!$K106)&gt;[3]Feuil2!$A$2,"",IF(MONTH([3]Feuil1!$K106)=8,[3]Feuil1!$K106,IF(OR(AND(MONTH([3]Feuil1!$K106)&lt;8,MONTH([3]Feuil1!$C106)&gt;=8),YEAR([3]Feuil1!$C106)&gt;[3]Feuil2!$A$2),DATE([3]Feuil2!$A$2,8,1),"") ))),"")</f>
        <v/>
      </c>
      <c r="J106" s="13" t="str">
        <f>IF(AND([3]Feuil1!$K106&lt;&gt;"",[3]Feuil1!$C106&lt;&gt;"",[3]Feuil1!$K106&lt;=[3]Feuil1!$C106,YEAR([3]Feuil1!$K106)&lt;=[3]Feuil2!$A$2,YEAR([3]Feuil1!$C106)&gt;=[3]Feuil2!$A$2),IF(YEAR([3]Feuil1!$K106)&lt;[3]Feuil2!$A$2,DATE([3]Feuil2!$A$2,9,1),IF(YEAR([3]Feuil1!$K106)&gt;[3]Feuil2!$A$2,"",IF(MONTH([3]Feuil1!$K106)=9,[3]Feuil1!$K106,IF(OR(AND(MONTH([3]Feuil1!$K106)&lt;9,MONTH([3]Feuil1!$C106)&gt;=9),YEAR([3]Feuil1!$C106)&gt;[3]Feuil2!$A$2),DATE([3]Feuil2!$A$2,9,1),"") ))),"")</f>
        <v/>
      </c>
      <c r="K106" s="13" t="str">
        <f>IF(AND([3]Feuil1!$K106&lt;&gt;"",[3]Feuil1!$C106&lt;&gt;"",[3]Feuil1!$K106&lt;=[3]Feuil1!$C106,YEAR([3]Feuil1!$K106)&lt;=[3]Feuil2!$A$2,YEAR([3]Feuil1!$C106)&gt;=[3]Feuil2!$A$2),IF(YEAR([3]Feuil1!$K106)&lt;[3]Feuil2!$A$2,DATE([3]Feuil2!$A$2,10,1),IF(YEAR([3]Feuil1!$K106)&gt;[3]Feuil2!$A$2,"",IF(MONTH([3]Feuil1!$K106)=10,[3]Feuil1!$K106,IF(OR(AND(MONTH([3]Feuil1!$K106)&lt;10,MONTH([3]Feuil1!$C106)&gt;=10),YEAR([3]Feuil1!$C106)&gt;[3]Feuil2!$A$2),DATE([3]Feuil2!$A$2,10,1),"") ))),"")</f>
        <v/>
      </c>
      <c r="L106" s="13" t="str">
        <f>IF(AND([3]Feuil1!$K106&lt;&gt;"",[3]Feuil1!$C106&lt;&gt;"",[3]Feuil1!$K106&lt;=[3]Feuil1!$C106,YEAR([3]Feuil1!$K106)&lt;=[3]Feuil2!$A$2,YEAR([3]Feuil1!$C106)&gt;=[3]Feuil2!$A$2),IF(YEAR([3]Feuil1!$K106)&lt;[3]Feuil2!$A$2,DATE([3]Feuil2!$A$2,11,1),IF(YEAR([3]Feuil1!$K106)&gt;[3]Feuil2!$A$2,"",IF(MONTH([3]Feuil1!$K106)=11,[3]Feuil1!$K106,IF(OR(AND(MONTH([3]Feuil1!$K106)&lt;11,MONTH([3]Feuil1!$C106)&gt;=11),YEAR([3]Feuil1!$C106)&gt;[3]Feuil2!$A$2),DATE([3]Feuil2!$A$2,11,1),"") ))),"")</f>
        <v/>
      </c>
      <c r="M106" s="14" t="str">
        <f>IF(AND([3]Feuil1!$K106&lt;&gt;"",[3]Feuil1!$C106&lt;&gt;"",[3]Feuil1!$K106&lt;=[3]Feuil1!$C106,YEAR([3]Feuil1!$K106)&lt;=[3]Feuil2!$A$2,YEAR([3]Feuil1!$C106)&gt;=[3]Feuil2!$A$2),IF(YEAR([3]Feuil1!$K106)&lt;[3]Feuil2!$A$2,DATE([3]Feuil2!$A$2,12,1),IF(YEAR([3]Feuil1!$K106)&gt;[3]Feuil2!$A$2,"",IF(MONTH([3]Feuil1!$K106)=12,[3]Feuil1!$K106,IF(OR(AND(MONTH([3]Feuil1!$K106)&lt;12,MONTH([3]Feuil1!$C106)&gt;=12),YEAR([3]Feuil1!$C106)&gt;[3]Feuil2!$A$2),DATE([3]Feuil2!$A$2,12,1),"") ))),"")</f>
        <v/>
      </c>
      <c r="N106" s="12" t="str">
        <f>IF(AND([3]Feuil1!$K106&lt;&gt;"",[3]Feuil1!$C106&lt;&gt;"",[3]Feuil1!$K106&lt;=[3]Feuil1!$C106,YEAR([3]Feuil1!$K106)&lt;=[3]Feuil2!$A$2,YEAR([3]Feuil1!$C106)&gt;=[3]Feuil2!$A$2),IF(YEAR([3]Feuil1!$C106)&gt;[3]Feuil2!$A$2,DATE([3]Feuil2!$A$2,1,31),IF(YEAR([3]Feuil1!$C106)&lt;[3]Feuil2!$A$2,"",IF(MONTH([3]Feuil1!$C106)=1,[3]Feuil1!$C106,IF(AND(MONTH([3]Feuil1!$C106)&gt;1,MONTH([3]Feuil1!$K106)&lt;=1),DATE([3]Feuil2!$A$2,1,31),"") ))),"")</f>
        <v/>
      </c>
      <c r="O106" s="13" t="str">
        <f>IF(AND([3]Feuil1!$K106&lt;&gt;"",[3]Feuil1!$C106&lt;&gt;"",[3]Feuil1!$K106&lt;=[3]Feuil1!$C106,YEAR([3]Feuil1!$K106)&lt;=[3]Feuil2!$A$2,YEAR([3]Feuil1!$C106)&gt;=[3]Feuil2!$A$2),IF(YEAR([3]Feuil1!$C106)&gt;[3]Feuil2!$A$2,IF((MOD([3]Feuil2!$A$2,4)&lt;&gt;0),DATE([3]Feuil2!$A$2,2,28),DATE([3]Feuil2!$A$2,2,29)),IF(YEAR([3]Feuil1!$C106)&lt;[3]Feuil2!$A$2,"",IF(MONTH([3]Feuil1!$C106)=2,[3]Feuil1!$C106,IF(AND(MONTH([3]Feuil1!$C106)&gt;2,MONTH([3]Feuil1!$K106)&lt;=2),IF((MOD([3]Feuil2!$A$2,4)&lt;&gt;0),DATE([3]Feuil2!$A$2,2,28),DATE([3]Feuil2!$A$2,2,29)),"") ))),"")</f>
        <v/>
      </c>
      <c r="P106" s="13" t="str">
        <f>IF(AND([3]Feuil1!$K106&lt;&gt;"",[3]Feuil1!$C106&lt;&gt;"",[3]Feuil1!$K106&lt;=[3]Feuil1!$C106,YEAR([3]Feuil1!$K106)&lt;=[3]Feuil2!$A$2,YEAR([3]Feuil1!$C106)&gt;=[3]Feuil2!$A$2),IF(YEAR([3]Feuil1!$C106)&gt;[3]Feuil2!$A$2,DATE([3]Feuil2!$A$2,3,31),IF(YEAR([3]Feuil1!$C106)&lt;[3]Feuil2!$A$2,"",IF(MONTH([3]Feuil1!$C106)=3,[3]Feuil1!$C106,IF(AND(MONTH([3]Feuil1!$C106)&gt;3,MONTH([3]Feuil1!$K106)&lt;=3),DATE([3]Feuil2!$A$2,3,31),"") ))),"")</f>
        <v/>
      </c>
      <c r="Q106" s="13" t="str">
        <f>IF(AND([3]Feuil1!$K106&lt;&gt;"",[3]Feuil1!$C106&lt;&gt;"",[3]Feuil1!$K106&lt;=[3]Feuil1!$C106,YEAR([3]Feuil1!$K106)&lt;=[3]Feuil2!$A$2,YEAR([3]Feuil1!$C106)&gt;=[3]Feuil2!$A$2),IF(YEAR([3]Feuil1!$C106)&gt;[3]Feuil2!$A$2,DATE([3]Feuil2!$A$2,4,30),IF(YEAR([3]Feuil1!$C106)&lt;[3]Feuil2!$A$2,"",IF(MONTH([3]Feuil1!$C106)=4,[3]Feuil1!$C106,IF(AND(MONTH([3]Feuil1!$C106)&gt;4,MONTH([3]Feuil1!$K106)&lt;=4),DATE([3]Feuil2!$A$2,4,30),"") ))),"")</f>
        <v/>
      </c>
      <c r="R106" s="13" t="str">
        <f>IF(AND([3]Feuil1!$K106&lt;&gt;"",[3]Feuil1!$C106&lt;&gt;"",[3]Feuil1!$K106&lt;=[3]Feuil1!$C106,YEAR([3]Feuil1!$K106)&lt;=[3]Feuil2!$A$2,YEAR([3]Feuil1!$C106)&gt;=[3]Feuil2!$A$2),IF(YEAR([3]Feuil1!$C106)&gt;[3]Feuil2!$A$2,DATE([3]Feuil2!$A$2,5,31),IF(YEAR([3]Feuil1!$C106)&lt;[3]Feuil2!$A$2,"",IF(MONTH([3]Feuil1!$C106)=5,[3]Feuil1!$C106,IF(AND(MONTH([3]Feuil1!$C106)&gt;5,MONTH([3]Feuil1!$K106)&lt;=5),DATE([3]Feuil2!$A$2,5,31),"") ))),"")</f>
        <v/>
      </c>
      <c r="S106" s="13" t="str">
        <f>IF(AND([3]Feuil1!$K106&lt;&gt;"",[3]Feuil1!$C106&lt;&gt;"",[3]Feuil1!$K106&lt;=[3]Feuil1!$C106,YEAR([3]Feuil1!$K106)&lt;=[3]Feuil2!$A$2,YEAR([3]Feuil1!$C106)&gt;=[3]Feuil2!$A$2),IF(YEAR([3]Feuil1!$C106)&gt;[3]Feuil2!$A$2,DATE([3]Feuil2!$A$2,6,30),IF(YEAR([3]Feuil1!$C106)&lt;[3]Feuil2!$A$2,"",IF(MONTH([3]Feuil1!$C106)=6,[3]Feuil1!$C106,IF(AND(MONTH([3]Feuil1!$C106)&gt;6,MONTH([3]Feuil1!$K106)&lt;=6),DATE([3]Feuil2!$A$2,6,30),"") ))),"")</f>
        <v/>
      </c>
      <c r="T106" s="13" t="str">
        <f>IF(AND([3]Feuil1!$K106&lt;&gt;"",[3]Feuil1!$C106&lt;&gt;"",[3]Feuil1!$K106&lt;=[3]Feuil1!$C106,YEAR([3]Feuil1!$K106)&lt;=[3]Feuil2!$A$2,YEAR([3]Feuil1!$C106)&gt;=[3]Feuil2!$A$2),IF(YEAR([3]Feuil1!$C106)&gt;[3]Feuil2!$A$2,DATE([3]Feuil2!$A$2,7,31),IF(YEAR([3]Feuil1!$C106)&lt;[3]Feuil2!$A$2,"",IF(MONTH([3]Feuil1!$C106)=7,[3]Feuil1!$C106,IF(AND(MONTH([3]Feuil1!$C106)&gt;7,MONTH([3]Feuil1!$K106)&lt;=7),DATE([3]Feuil2!$A$2,7,31),"") ))),"")</f>
        <v/>
      </c>
      <c r="U106" s="13" t="str">
        <f>IF(AND([3]Feuil1!$K106&lt;&gt;"",[3]Feuil1!$C106&lt;&gt;"",[3]Feuil1!$K106&lt;=[3]Feuil1!$C106,YEAR([3]Feuil1!$K106)&lt;=[3]Feuil2!$A$2,YEAR([3]Feuil1!$C106)&gt;=[3]Feuil2!$A$2),IF(YEAR([3]Feuil1!$C106)&gt;[3]Feuil2!$A$2,DATE([3]Feuil2!$A$2,8,31),IF(YEAR([3]Feuil1!$C106)&lt;[3]Feuil2!$A$2,"",IF(MONTH([3]Feuil1!$C106)=8,[3]Feuil1!$C106,IF(AND(MONTH([3]Feuil1!$C106)&gt;8,MONTH([3]Feuil1!$K106)&lt;=8),DATE([3]Feuil2!$A$2,8,31),"") ))),"")</f>
        <v/>
      </c>
      <c r="V106" s="13" t="str">
        <f>IF(AND([3]Feuil1!$K106&lt;&gt;"",[3]Feuil1!$C106&lt;&gt;"",[3]Feuil1!$K106&lt;=[3]Feuil1!$C106,YEAR([3]Feuil1!$K106)&lt;=[3]Feuil2!$A$2,YEAR([3]Feuil1!$C106)&gt;=[3]Feuil2!$A$2),IF(YEAR([3]Feuil1!$C106)&gt;[3]Feuil2!$A$2,DATE([3]Feuil2!$A$2,9,30),IF(YEAR([3]Feuil1!$C106)&lt;[3]Feuil2!$A$2,"",IF(MONTH([3]Feuil1!$C106)=9,[3]Feuil1!$C106,IF(AND(MONTH([3]Feuil1!$C106)&gt;9,MONTH([3]Feuil1!$K106)&lt;=9),DATE([3]Feuil2!$A$2,9,30),"") ))),"")</f>
        <v/>
      </c>
      <c r="W106" s="13" t="str">
        <f>IF(AND([3]Feuil1!$K106&lt;&gt;"",[3]Feuil1!$C106&lt;&gt;"",[3]Feuil1!$K106&lt;=[3]Feuil1!$C106,YEAR([3]Feuil1!$K106)&lt;=[3]Feuil2!$A$2,YEAR([3]Feuil1!$C106)&gt;=[3]Feuil2!$A$2),IF(YEAR([3]Feuil1!$C106)&gt;[3]Feuil2!$A$2,DATE([3]Feuil2!$A$2,10,31),IF(YEAR([3]Feuil1!$C106)&lt;[3]Feuil2!$A$2,"",IF(MONTH([3]Feuil1!$C106)=10,[3]Feuil1!$C106,IF(AND(MONTH([3]Feuil1!$C106)&gt;10,MONTH([3]Feuil1!$K106)&lt;=10),DATE([3]Feuil2!$A$2,10,31),"") ))),"")</f>
        <v/>
      </c>
      <c r="X106" s="13" t="str">
        <f>IF(AND([3]Feuil1!$K106&lt;&gt;"",[3]Feuil1!$C106&lt;&gt;"",[3]Feuil1!$K106&lt;=[3]Feuil1!$C106,YEAR([3]Feuil1!$K106)&lt;=[3]Feuil2!$A$2,YEAR([3]Feuil1!$C106)&gt;=[3]Feuil2!$A$2),IF(YEAR([3]Feuil1!$C106)&gt;[3]Feuil2!$A$2,DATE([3]Feuil2!$A$2,11,30),IF(YEAR([3]Feuil1!$C106)&lt;[3]Feuil2!$A$2,"",IF(MONTH([3]Feuil1!$C106)=11,[3]Feuil1!$C106,IF(AND(MONTH([3]Feuil1!$C106)&gt;11,MONTH([3]Feuil1!$K106)&lt;=11),DATE([3]Feuil2!$A$2,11,30),"") ))),"")</f>
        <v/>
      </c>
      <c r="Y106" s="14" t="str">
        <f>IF(AND([3]Feuil1!$K106&lt;&gt;"",[3]Feuil1!$C106&lt;&gt;"",[3]Feuil1!$K106&lt;=[3]Feuil1!$C106,YEAR([3]Feuil1!$K106)&lt;=[3]Feuil2!$A$2,YEAR([3]Feuil1!$C106)&gt;=[3]Feuil2!$A$2),IF(YEAR([3]Feuil1!$C106)&gt;[3]Feuil2!$A$2,DATE([3]Feuil2!$A$2,12,31),IF(YEAR([3]Feuil1!$C106)&lt;[3]Feuil2!$A$2,"",IF(MONTH([3]Feuil1!$C106)=12,[3]Feuil1!$C106,IF(AND(MONTH([3]Feuil1!$C106)&gt;12,MONTH([3]Feuil1!$K106)&lt;=12),DATE([3]Feuil2!$A$2,12,31),"") ))),"")</f>
        <v/>
      </c>
    </row>
    <row r="107" spans="1:25" ht="15" x14ac:dyDescent="0.2">
      <c r="A107" s="11">
        <f>[3]Feuil1!E107</f>
        <v>0</v>
      </c>
      <c r="B107" s="12" t="str">
        <f>IF(AND([3]Feuil1!$K107&lt;&gt;"",[3]Feuil1!$C107&lt;&gt;"",[3]Feuil1!$K107&lt;=[3]Feuil1!$C107,YEAR([3]Feuil1!$K107)&lt;=[3]Feuil2!$A$2,YEAR([3]Feuil1!$C107)&gt;=[3]Feuil2!$A$2),IF(YEAR([3]Feuil1!$K107)&lt;[3]Feuil2!$A$2,DATE([3]Feuil2!$A$2,1,1),IF(YEAR([3]Feuil1!$K107)&gt;[3]Feuil2!$A$2,"",IF(MONTH([3]Feuil1!$K107)=1,[3]Feuil1!$K107,IF(OR(AND(
      MONTH([3]Feuil1!$K107)&lt;1,
      MONTH([3]Feuil1!$C107)&gt;=1
     ),YEAR([3]Feuil1!$C107)&gt;[3]Feuil2!$A$2),DATE([3]Feuil2!$A$2,1,1),"") ))),"")</f>
        <v/>
      </c>
      <c r="C107" s="13" t="str">
        <f>IF(AND([3]Feuil1!$K107&lt;&gt;"",[3]Feuil1!$C107&lt;&gt;"",[3]Feuil1!$K107&lt;=[3]Feuil1!$C107,YEAR([3]Feuil1!$K107)&lt;=[3]Feuil2!$A$2,YEAR([3]Feuil1!$C107)&gt;=[3]Feuil2!$A$2),IF(YEAR([3]Feuil1!$K107)&lt;[3]Feuil2!$A$2,DATE([3]Feuil2!$A$2,2,1),IF(YEAR([3]Feuil1!$K107)&gt;[3]Feuil2!$A$2,"",IF(MONTH([3]Feuil1!$K107)=2,[3]Feuil1!$K107,IF(OR(AND(MONTH([3]Feuil1!$K107)&lt;2,MONTH([3]Feuil1!$C107)&gt;=2),YEAR([3]Feuil1!$C107)&gt;[3]Feuil2!$A$2),DATE([3]Feuil2!$A$2,2,1),"") ))),"")</f>
        <v/>
      </c>
      <c r="D107" s="13" t="str">
        <f>IF(AND([3]Feuil1!$K107&lt;&gt;"",[3]Feuil1!$C107&lt;&gt;"",[3]Feuil1!$K107&lt;=[3]Feuil1!$C107,YEAR([3]Feuil1!$K107)&lt;=[3]Feuil2!$A$2,YEAR([3]Feuil1!$C107)&gt;=[3]Feuil2!$A$2),IF(YEAR([3]Feuil1!$K107)&lt;[3]Feuil2!$A$2,DATE([3]Feuil2!$A$2,3,1),IF(YEAR([3]Feuil1!$K107)&gt;[3]Feuil2!$A$2,"",IF(MONTH([3]Feuil1!$K107)=3,[3]Feuil1!$K107,IF(OR(AND(MONTH([3]Feuil1!$K107)&lt;3,MONTH([3]Feuil1!$C107)&gt;=3),YEAR([3]Feuil1!$C107)&gt;[3]Feuil2!$A$2),DATE([3]Feuil2!$A$2,3,1),"") ))),"")</f>
        <v/>
      </c>
      <c r="E107" s="13" t="str">
        <f>IF(AND([3]Feuil1!$K107&lt;&gt;"",[3]Feuil1!$C107&lt;&gt;"",[3]Feuil1!$K107&lt;=[3]Feuil1!$C107,YEAR([3]Feuil1!$K107)&lt;=[3]Feuil2!$A$2,YEAR([3]Feuil1!$C107)&gt;=[3]Feuil2!$A$2),IF(YEAR([3]Feuil1!$K107)&lt;[3]Feuil2!$A$2,DATE([3]Feuil2!$A$2,4,1),IF(YEAR([3]Feuil1!$K107)&gt;[3]Feuil2!$A$2,"",IF(MONTH([3]Feuil1!$K107)=4,[3]Feuil1!$K107,IF(OR(AND(MONTH([3]Feuil1!$K107)&lt;4,MONTH([3]Feuil1!$C107)&gt;=4),YEAR([3]Feuil1!$C107)&gt;[3]Feuil2!$A$2),DATE([3]Feuil2!$A$2,4,1),"") ))),"")</f>
        <v/>
      </c>
      <c r="F107" s="13" t="str">
        <f>IF(AND([3]Feuil1!$K107&lt;&gt;"",[3]Feuil1!$C107&lt;&gt;"",[3]Feuil1!$K107&lt;=[3]Feuil1!$C107,YEAR([3]Feuil1!$K107)&lt;=[3]Feuil2!$A$2,YEAR([3]Feuil1!$C107)&gt;=[3]Feuil2!$A$2),IF(YEAR([3]Feuil1!$K107)&lt;[3]Feuil2!$A$2,DATE([3]Feuil2!$A$2,5,1),IF(YEAR([3]Feuil1!$K107)&gt;[3]Feuil2!$A$2,"",IF(MONTH([3]Feuil1!$K107)=5,[3]Feuil1!$K107,IF(OR(AND(MONTH([3]Feuil1!$K107)&lt;5,MONTH([3]Feuil1!$C107)&gt;=5),YEAR([3]Feuil1!$C107)&gt;[3]Feuil2!$A$2),DATE([3]Feuil2!$A$2,5,1),"") ))),"")</f>
        <v/>
      </c>
      <c r="G107" s="13" t="str">
        <f>IF(AND([3]Feuil1!$K107&lt;&gt;"",[3]Feuil1!$C107&lt;&gt;"",[3]Feuil1!$K107&lt;=[3]Feuil1!$C107,YEAR([3]Feuil1!$K107)&lt;=[3]Feuil2!$A$2,YEAR([3]Feuil1!$C107)&gt;=[3]Feuil2!$A$2),IF(YEAR([3]Feuil1!$K107)&lt;[3]Feuil2!$A$2,DATE([3]Feuil2!$A$2,6,1),IF(YEAR([3]Feuil1!$K107)&gt;[3]Feuil2!$A$2,"",IF(MONTH([3]Feuil1!$K107)=6,[3]Feuil1!$K107,IF(OR(AND(MONTH([3]Feuil1!$K107)&lt;6,MONTH([3]Feuil1!$C107)&gt;=6),YEAR([3]Feuil1!$C107)&gt;[3]Feuil2!$A$2),DATE([3]Feuil2!$A$2,6,1),"") ))),"")</f>
        <v/>
      </c>
      <c r="H107" s="13" t="str">
        <f>IF(AND([3]Feuil1!$K107&lt;&gt;"",[3]Feuil1!$C107&lt;&gt;"",[3]Feuil1!$K107&lt;=[3]Feuil1!$C107,YEAR([3]Feuil1!$K107)&lt;=[3]Feuil2!$A$2,YEAR([3]Feuil1!$C107)&gt;=[3]Feuil2!$A$2),IF(YEAR([3]Feuil1!$K107)&lt;[3]Feuil2!$A$2,DATE([3]Feuil2!$A$2,7,1),IF(YEAR([3]Feuil1!$K107)&gt;[3]Feuil2!$A$2,"",IF(MONTH([3]Feuil1!$K107)=7,[3]Feuil1!$K107,IF(OR(AND(MONTH([3]Feuil1!$K107)&lt;7,MONTH([3]Feuil1!$C107)&gt;=7),YEAR([3]Feuil1!$C107)&gt;[3]Feuil2!$A$2),DATE([3]Feuil2!$A$2,7,1),"") ))),"")</f>
        <v/>
      </c>
      <c r="I107" s="13" t="str">
        <f>IF(AND([3]Feuil1!$K107&lt;&gt;"",[3]Feuil1!$C107&lt;&gt;"",[3]Feuil1!$K107&lt;=[3]Feuil1!$C107,YEAR([3]Feuil1!$K107)&lt;=[3]Feuil2!$A$2,YEAR([3]Feuil1!$C107)&gt;=[3]Feuil2!$A$2),IF(YEAR([3]Feuil1!$K107)&lt;[3]Feuil2!$A$2,DATE([3]Feuil2!$A$2,8,1),IF(YEAR([3]Feuil1!$K107)&gt;[3]Feuil2!$A$2,"",IF(MONTH([3]Feuil1!$K107)=8,[3]Feuil1!$K107,IF(OR(AND(MONTH([3]Feuil1!$K107)&lt;8,MONTH([3]Feuil1!$C107)&gt;=8),YEAR([3]Feuil1!$C107)&gt;[3]Feuil2!$A$2),DATE([3]Feuil2!$A$2,8,1),"") ))),"")</f>
        <v/>
      </c>
      <c r="J107" s="13" t="str">
        <f>IF(AND([3]Feuil1!$K107&lt;&gt;"",[3]Feuil1!$C107&lt;&gt;"",[3]Feuil1!$K107&lt;=[3]Feuil1!$C107,YEAR([3]Feuil1!$K107)&lt;=[3]Feuil2!$A$2,YEAR([3]Feuil1!$C107)&gt;=[3]Feuil2!$A$2),IF(YEAR([3]Feuil1!$K107)&lt;[3]Feuil2!$A$2,DATE([3]Feuil2!$A$2,9,1),IF(YEAR([3]Feuil1!$K107)&gt;[3]Feuil2!$A$2,"",IF(MONTH([3]Feuil1!$K107)=9,[3]Feuil1!$K107,IF(OR(AND(MONTH([3]Feuil1!$K107)&lt;9,MONTH([3]Feuil1!$C107)&gt;=9),YEAR([3]Feuil1!$C107)&gt;[3]Feuil2!$A$2),DATE([3]Feuil2!$A$2,9,1),"") ))),"")</f>
        <v/>
      </c>
      <c r="K107" s="13" t="str">
        <f>IF(AND([3]Feuil1!$K107&lt;&gt;"",[3]Feuil1!$C107&lt;&gt;"",[3]Feuil1!$K107&lt;=[3]Feuil1!$C107,YEAR([3]Feuil1!$K107)&lt;=[3]Feuil2!$A$2,YEAR([3]Feuil1!$C107)&gt;=[3]Feuil2!$A$2),IF(YEAR([3]Feuil1!$K107)&lt;[3]Feuil2!$A$2,DATE([3]Feuil2!$A$2,10,1),IF(YEAR([3]Feuil1!$K107)&gt;[3]Feuil2!$A$2,"",IF(MONTH([3]Feuil1!$K107)=10,[3]Feuil1!$K107,IF(OR(AND(MONTH([3]Feuil1!$K107)&lt;10,MONTH([3]Feuil1!$C107)&gt;=10),YEAR([3]Feuil1!$C107)&gt;[3]Feuil2!$A$2),DATE([3]Feuil2!$A$2,10,1),"") ))),"")</f>
        <v/>
      </c>
      <c r="L107" s="13" t="str">
        <f>IF(AND([3]Feuil1!$K107&lt;&gt;"",[3]Feuil1!$C107&lt;&gt;"",[3]Feuil1!$K107&lt;=[3]Feuil1!$C107,YEAR([3]Feuil1!$K107)&lt;=[3]Feuil2!$A$2,YEAR([3]Feuil1!$C107)&gt;=[3]Feuil2!$A$2),IF(YEAR([3]Feuil1!$K107)&lt;[3]Feuil2!$A$2,DATE([3]Feuil2!$A$2,11,1),IF(YEAR([3]Feuil1!$K107)&gt;[3]Feuil2!$A$2,"",IF(MONTH([3]Feuil1!$K107)=11,[3]Feuil1!$K107,IF(OR(AND(MONTH([3]Feuil1!$K107)&lt;11,MONTH([3]Feuil1!$C107)&gt;=11),YEAR([3]Feuil1!$C107)&gt;[3]Feuil2!$A$2),DATE([3]Feuil2!$A$2,11,1),"") ))),"")</f>
        <v/>
      </c>
      <c r="M107" s="14" t="str">
        <f>IF(AND([3]Feuil1!$K107&lt;&gt;"",[3]Feuil1!$C107&lt;&gt;"",[3]Feuil1!$K107&lt;=[3]Feuil1!$C107,YEAR([3]Feuil1!$K107)&lt;=[3]Feuil2!$A$2,YEAR([3]Feuil1!$C107)&gt;=[3]Feuil2!$A$2),IF(YEAR([3]Feuil1!$K107)&lt;[3]Feuil2!$A$2,DATE([3]Feuil2!$A$2,12,1),IF(YEAR([3]Feuil1!$K107)&gt;[3]Feuil2!$A$2,"",IF(MONTH([3]Feuil1!$K107)=12,[3]Feuil1!$K107,IF(OR(AND(MONTH([3]Feuil1!$K107)&lt;12,MONTH([3]Feuil1!$C107)&gt;=12),YEAR([3]Feuil1!$C107)&gt;[3]Feuil2!$A$2),DATE([3]Feuil2!$A$2,12,1),"") ))),"")</f>
        <v/>
      </c>
      <c r="N107" s="12" t="str">
        <f>IF(AND([3]Feuil1!$K107&lt;&gt;"",[3]Feuil1!$C107&lt;&gt;"",[3]Feuil1!$K107&lt;=[3]Feuil1!$C107,YEAR([3]Feuil1!$K107)&lt;=[3]Feuil2!$A$2,YEAR([3]Feuil1!$C107)&gt;=[3]Feuil2!$A$2),IF(YEAR([3]Feuil1!$C107)&gt;[3]Feuil2!$A$2,DATE([3]Feuil2!$A$2,1,31),IF(YEAR([3]Feuil1!$C107)&lt;[3]Feuil2!$A$2,"",IF(MONTH([3]Feuil1!$C107)=1,[3]Feuil1!$C107,IF(AND(MONTH([3]Feuil1!$C107)&gt;1,MONTH([3]Feuil1!$K107)&lt;=1),DATE([3]Feuil2!$A$2,1,31),"") ))),"")</f>
        <v/>
      </c>
      <c r="O107" s="13" t="str">
        <f>IF(AND([3]Feuil1!$K107&lt;&gt;"",[3]Feuil1!$C107&lt;&gt;"",[3]Feuil1!$K107&lt;=[3]Feuil1!$C107,YEAR([3]Feuil1!$K107)&lt;=[3]Feuil2!$A$2,YEAR([3]Feuil1!$C107)&gt;=[3]Feuil2!$A$2),IF(YEAR([3]Feuil1!$C107)&gt;[3]Feuil2!$A$2,IF((MOD([3]Feuil2!$A$2,4)&lt;&gt;0),DATE([3]Feuil2!$A$2,2,28),DATE([3]Feuil2!$A$2,2,29)),IF(YEAR([3]Feuil1!$C107)&lt;[3]Feuil2!$A$2,"",IF(MONTH([3]Feuil1!$C107)=2,[3]Feuil1!$C107,IF(AND(MONTH([3]Feuil1!$C107)&gt;2,MONTH([3]Feuil1!$K107)&lt;=2),IF((MOD([3]Feuil2!$A$2,4)&lt;&gt;0),DATE([3]Feuil2!$A$2,2,28),DATE([3]Feuil2!$A$2,2,29)),"") ))),"")</f>
        <v/>
      </c>
      <c r="P107" s="13" t="str">
        <f>IF(AND([3]Feuil1!$K107&lt;&gt;"",[3]Feuil1!$C107&lt;&gt;"",[3]Feuil1!$K107&lt;=[3]Feuil1!$C107,YEAR([3]Feuil1!$K107)&lt;=[3]Feuil2!$A$2,YEAR([3]Feuil1!$C107)&gt;=[3]Feuil2!$A$2),IF(YEAR([3]Feuil1!$C107)&gt;[3]Feuil2!$A$2,DATE([3]Feuil2!$A$2,3,31),IF(YEAR([3]Feuil1!$C107)&lt;[3]Feuil2!$A$2,"",IF(MONTH([3]Feuil1!$C107)=3,[3]Feuil1!$C107,IF(AND(MONTH([3]Feuil1!$C107)&gt;3,MONTH([3]Feuil1!$K107)&lt;=3),DATE([3]Feuil2!$A$2,3,31),"") ))),"")</f>
        <v/>
      </c>
      <c r="Q107" s="13" t="str">
        <f>IF(AND([3]Feuil1!$K107&lt;&gt;"",[3]Feuil1!$C107&lt;&gt;"",[3]Feuil1!$K107&lt;=[3]Feuil1!$C107,YEAR([3]Feuil1!$K107)&lt;=[3]Feuil2!$A$2,YEAR([3]Feuil1!$C107)&gt;=[3]Feuil2!$A$2),IF(YEAR([3]Feuil1!$C107)&gt;[3]Feuil2!$A$2,DATE([3]Feuil2!$A$2,4,30),IF(YEAR([3]Feuil1!$C107)&lt;[3]Feuil2!$A$2,"",IF(MONTH([3]Feuil1!$C107)=4,[3]Feuil1!$C107,IF(AND(MONTH([3]Feuil1!$C107)&gt;4,MONTH([3]Feuil1!$K107)&lt;=4),DATE([3]Feuil2!$A$2,4,30),"") ))),"")</f>
        <v/>
      </c>
      <c r="R107" s="13" t="str">
        <f>IF(AND([3]Feuil1!$K107&lt;&gt;"",[3]Feuil1!$C107&lt;&gt;"",[3]Feuil1!$K107&lt;=[3]Feuil1!$C107,YEAR([3]Feuil1!$K107)&lt;=[3]Feuil2!$A$2,YEAR([3]Feuil1!$C107)&gt;=[3]Feuil2!$A$2),IF(YEAR([3]Feuil1!$C107)&gt;[3]Feuil2!$A$2,DATE([3]Feuil2!$A$2,5,31),IF(YEAR([3]Feuil1!$C107)&lt;[3]Feuil2!$A$2,"",IF(MONTH([3]Feuil1!$C107)=5,[3]Feuil1!$C107,IF(AND(MONTH([3]Feuil1!$C107)&gt;5,MONTH([3]Feuil1!$K107)&lt;=5),DATE([3]Feuil2!$A$2,5,31),"") ))),"")</f>
        <v/>
      </c>
      <c r="S107" s="13" t="str">
        <f>IF(AND([3]Feuil1!$K107&lt;&gt;"",[3]Feuil1!$C107&lt;&gt;"",[3]Feuil1!$K107&lt;=[3]Feuil1!$C107,YEAR([3]Feuil1!$K107)&lt;=[3]Feuil2!$A$2,YEAR([3]Feuil1!$C107)&gt;=[3]Feuil2!$A$2),IF(YEAR([3]Feuil1!$C107)&gt;[3]Feuil2!$A$2,DATE([3]Feuil2!$A$2,6,30),IF(YEAR([3]Feuil1!$C107)&lt;[3]Feuil2!$A$2,"",IF(MONTH([3]Feuil1!$C107)=6,[3]Feuil1!$C107,IF(AND(MONTH([3]Feuil1!$C107)&gt;6,MONTH([3]Feuil1!$K107)&lt;=6),DATE([3]Feuil2!$A$2,6,30),"") ))),"")</f>
        <v/>
      </c>
      <c r="T107" s="13" t="str">
        <f>IF(AND([3]Feuil1!$K107&lt;&gt;"",[3]Feuil1!$C107&lt;&gt;"",[3]Feuil1!$K107&lt;=[3]Feuil1!$C107,YEAR([3]Feuil1!$K107)&lt;=[3]Feuil2!$A$2,YEAR([3]Feuil1!$C107)&gt;=[3]Feuil2!$A$2),IF(YEAR([3]Feuil1!$C107)&gt;[3]Feuil2!$A$2,DATE([3]Feuil2!$A$2,7,31),IF(YEAR([3]Feuil1!$C107)&lt;[3]Feuil2!$A$2,"",IF(MONTH([3]Feuil1!$C107)=7,[3]Feuil1!$C107,IF(AND(MONTH([3]Feuil1!$C107)&gt;7,MONTH([3]Feuil1!$K107)&lt;=7),DATE([3]Feuil2!$A$2,7,31),"") ))),"")</f>
        <v/>
      </c>
      <c r="U107" s="13" t="str">
        <f>IF(AND([3]Feuil1!$K107&lt;&gt;"",[3]Feuil1!$C107&lt;&gt;"",[3]Feuil1!$K107&lt;=[3]Feuil1!$C107,YEAR([3]Feuil1!$K107)&lt;=[3]Feuil2!$A$2,YEAR([3]Feuil1!$C107)&gt;=[3]Feuil2!$A$2),IF(YEAR([3]Feuil1!$C107)&gt;[3]Feuil2!$A$2,DATE([3]Feuil2!$A$2,8,31),IF(YEAR([3]Feuil1!$C107)&lt;[3]Feuil2!$A$2,"",IF(MONTH([3]Feuil1!$C107)=8,[3]Feuil1!$C107,IF(AND(MONTH([3]Feuil1!$C107)&gt;8,MONTH([3]Feuil1!$K107)&lt;=8),DATE([3]Feuil2!$A$2,8,31),"") ))),"")</f>
        <v/>
      </c>
      <c r="V107" s="13" t="str">
        <f>IF(AND([3]Feuil1!$K107&lt;&gt;"",[3]Feuil1!$C107&lt;&gt;"",[3]Feuil1!$K107&lt;=[3]Feuil1!$C107,YEAR([3]Feuil1!$K107)&lt;=[3]Feuil2!$A$2,YEAR([3]Feuil1!$C107)&gt;=[3]Feuil2!$A$2),IF(YEAR([3]Feuil1!$C107)&gt;[3]Feuil2!$A$2,DATE([3]Feuil2!$A$2,9,30),IF(YEAR([3]Feuil1!$C107)&lt;[3]Feuil2!$A$2,"",IF(MONTH([3]Feuil1!$C107)=9,[3]Feuil1!$C107,IF(AND(MONTH([3]Feuil1!$C107)&gt;9,MONTH([3]Feuil1!$K107)&lt;=9),DATE([3]Feuil2!$A$2,9,30),"") ))),"")</f>
        <v/>
      </c>
      <c r="W107" s="13" t="str">
        <f>IF(AND([3]Feuil1!$K107&lt;&gt;"",[3]Feuil1!$C107&lt;&gt;"",[3]Feuil1!$K107&lt;=[3]Feuil1!$C107,YEAR([3]Feuil1!$K107)&lt;=[3]Feuil2!$A$2,YEAR([3]Feuil1!$C107)&gt;=[3]Feuil2!$A$2),IF(YEAR([3]Feuil1!$C107)&gt;[3]Feuil2!$A$2,DATE([3]Feuil2!$A$2,10,31),IF(YEAR([3]Feuil1!$C107)&lt;[3]Feuil2!$A$2,"",IF(MONTH([3]Feuil1!$C107)=10,[3]Feuil1!$C107,IF(AND(MONTH([3]Feuil1!$C107)&gt;10,MONTH([3]Feuil1!$K107)&lt;=10),DATE([3]Feuil2!$A$2,10,31),"") ))),"")</f>
        <v/>
      </c>
      <c r="X107" s="13" t="str">
        <f>IF(AND([3]Feuil1!$K107&lt;&gt;"",[3]Feuil1!$C107&lt;&gt;"",[3]Feuil1!$K107&lt;=[3]Feuil1!$C107,YEAR([3]Feuil1!$K107)&lt;=[3]Feuil2!$A$2,YEAR([3]Feuil1!$C107)&gt;=[3]Feuil2!$A$2),IF(YEAR([3]Feuil1!$C107)&gt;[3]Feuil2!$A$2,DATE([3]Feuil2!$A$2,11,30),IF(YEAR([3]Feuil1!$C107)&lt;[3]Feuil2!$A$2,"",IF(MONTH([3]Feuil1!$C107)=11,[3]Feuil1!$C107,IF(AND(MONTH([3]Feuil1!$C107)&gt;11,MONTH([3]Feuil1!$K107)&lt;=11),DATE([3]Feuil2!$A$2,11,30),"") ))),"")</f>
        <v/>
      </c>
      <c r="Y107" s="14" t="str">
        <f>IF(AND([3]Feuil1!$K107&lt;&gt;"",[3]Feuil1!$C107&lt;&gt;"",[3]Feuil1!$K107&lt;=[3]Feuil1!$C107,YEAR([3]Feuil1!$K107)&lt;=[3]Feuil2!$A$2,YEAR([3]Feuil1!$C107)&gt;=[3]Feuil2!$A$2),IF(YEAR([3]Feuil1!$C107)&gt;[3]Feuil2!$A$2,DATE([3]Feuil2!$A$2,12,31),IF(YEAR([3]Feuil1!$C107)&lt;[3]Feuil2!$A$2,"",IF(MONTH([3]Feuil1!$C107)=12,[3]Feuil1!$C107,IF(AND(MONTH([3]Feuil1!$C107)&gt;12,MONTH([3]Feuil1!$K107)&lt;=12),DATE([3]Feuil2!$A$2,12,31),"") ))),"")</f>
        <v/>
      </c>
    </row>
    <row r="108" spans="1:25" ht="15" x14ac:dyDescent="0.2">
      <c r="A108" s="11">
        <f>[3]Feuil1!E108</f>
        <v>0</v>
      </c>
      <c r="B108" s="12" t="str">
        <f>IF(AND([3]Feuil1!$K108&lt;&gt;"",[3]Feuil1!$C108&lt;&gt;"",[3]Feuil1!$K108&lt;=[3]Feuil1!$C108,YEAR([3]Feuil1!$K108)&lt;=[3]Feuil2!$A$2,YEAR([3]Feuil1!$C108)&gt;=[3]Feuil2!$A$2),IF(YEAR([3]Feuil1!$K108)&lt;[3]Feuil2!$A$2,DATE([3]Feuil2!$A$2,1,1),IF(YEAR([3]Feuil1!$K108)&gt;[3]Feuil2!$A$2,"",IF(MONTH([3]Feuil1!$K108)=1,[3]Feuil1!$K108,IF(OR(AND(
      MONTH([3]Feuil1!$K108)&lt;1,
      MONTH([3]Feuil1!$C108)&gt;=1
     ),YEAR([3]Feuil1!$C108)&gt;[3]Feuil2!$A$2),DATE([3]Feuil2!$A$2,1,1),"") ))),"")</f>
        <v/>
      </c>
      <c r="C108" s="13" t="str">
        <f>IF(AND([3]Feuil1!$K108&lt;&gt;"",[3]Feuil1!$C108&lt;&gt;"",[3]Feuil1!$K108&lt;=[3]Feuil1!$C108,YEAR([3]Feuil1!$K108)&lt;=[3]Feuil2!$A$2,YEAR([3]Feuil1!$C108)&gt;=[3]Feuil2!$A$2),IF(YEAR([3]Feuil1!$K108)&lt;[3]Feuil2!$A$2,DATE([3]Feuil2!$A$2,2,1),IF(YEAR([3]Feuil1!$K108)&gt;[3]Feuil2!$A$2,"",IF(MONTH([3]Feuil1!$K108)=2,[3]Feuil1!$K108,IF(OR(AND(MONTH([3]Feuil1!$K108)&lt;2,MONTH([3]Feuil1!$C108)&gt;=2),YEAR([3]Feuil1!$C108)&gt;[3]Feuil2!$A$2),DATE([3]Feuil2!$A$2,2,1),"") ))),"")</f>
        <v/>
      </c>
      <c r="D108" s="13" t="str">
        <f>IF(AND([3]Feuil1!$K108&lt;&gt;"",[3]Feuil1!$C108&lt;&gt;"",[3]Feuil1!$K108&lt;=[3]Feuil1!$C108,YEAR([3]Feuil1!$K108)&lt;=[3]Feuil2!$A$2,YEAR([3]Feuil1!$C108)&gt;=[3]Feuil2!$A$2),IF(YEAR([3]Feuil1!$K108)&lt;[3]Feuil2!$A$2,DATE([3]Feuil2!$A$2,3,1),IF(YEAR([3]Feuil1!$K108)&gt;[3]Feuil2!$A$2,"",IF(MONTH([3]Feuil1!$K108)=3,[3]Feuil1!$K108,IF(OR(AND(MONTH([3]Feuil1!$K108)&lt;3,MONTH([3]Feuil1!$C108)&gt;=3),YEAR([3]Feuil1!$C108)&gt;[3]Feuil2!$A$2),DATE([3]Feuil2!$A$2,3,1),"") ))),"")</f>
        <v/>
      </c>
      <c r="E108" s="13" t="str">
        <f>IF(AND([3]Feuil1!$K108&lt;&gt;"",[3]Feuil1!$C108&lt;&gt;"",[3]Feuil1!$K108&lt;=[3]Feuil1!$C108,YEAR([3]Feuil1!$K108)&lt;=[3]Feuil2!$A$2,YEAR([3]Feuil1!$C108)&gt;=[3]Feuil2!$A$2),IF(YEAR([3]Feuil1!$K108)&lt;[3]Feuil2!$A$2,DATE([3]Feuil2!$A$2,4,1),IF(YEAR([3]Feuil1!$K108)&gt;[3]Feuil2!$A$2,"",IF(MONTH([3]Feuil1!$K108)=4,[3]Feuil1!$K108,IF(OR(AND(MONTH([3]Feuil1!$K108)&lt;4,MONTH([3]Feuil1!$C108)&gt;=4),YEAR([3]Feuil1!$C108)&gt;[3]Feuil2!$A$2),DATE([3]Feuil2!$A$2,4,1),"") ))),"")</f>
        <v/>
      </c>
      <c r="F108" s="13" t="str">
        <f>IF(AND([3]Feuil1!$K108&lt;&gt;"",[3]Feuil1!$C108&lt;&gt;"",[3]Feuil1!$K108&lt;=[3]Feuil1!$C108,YEAR([3]Feuil1!$K108)&lt;=[3]Feuil2!$A$2,YEAR([3]Feuil1!$C108)&gt;=[3]Feuil2!$A$2),IF(YEAR([3]Feuil1!$K108)&lt;[3]Feuil2!$A$2,DATE([3]Feuil2!$A$2,5,1),IF(YEAR([3]Feuil1!$K108)&gt;[3]Feuil2!$A$2,"",IF(MONTH([3]Feuil1!$K108)=5,[3]Feuil1!$K108,IF(OR(AND(MONTH([3]Feuil1!$K108)&lt;5,MONTH([3]Feuil1!$C108)&gt;=5),YEAR([3]Feuil1!$C108)&gt;[3]Feuil2!$A$2),DATE([3]Feuil2!$A$2,5,1),"") ))),"")</f>
        <v/>
      </c>
      <c r="G108" s="13" t="str">
        <f>IF(AND([3]Feuil1!$K108&lt;&gt;"",[3]Feuil1!$C108&lt;&gt;"",[3]Feuil1!$K108&lt;=[3]Feuil1!$C108,YEAR([3]Feuil1!$K108)&lt;=[3]Feuil2!$A$2,YEAR([3]Feuil1!$C108)&gt;=[3]Feuil2!$A$2),IF(YEAR([3]Feuil1!$K108)&lt;[3]Feuil2!$A$2,DATE([3]Feuil2!$A$2,6,1),IF(YEAR([3]Feuil1!$K108)&gt;[3]Feuil2!$A$2,"",IF(MONTH([3]Feuil1!$K108)=6,[3]Feuil1!$K108,IF(OR(AND(MONTH([3]Feuil1!$K108)&lt;6,MONTH([3]Feuil1!$C108)&gt;=6),YEAR([3]Feuil1!$C108)&gt;[3]Feuil2!$A$2),DATE([3]Feuil2!$A$2,6,1),"") ))),"")</f>
        <v/>
      </c>
      <c r="H108" s="13" t="str">
        <f>IF(AND([3]Feuil1!$K108&lt;&gt;"",[3]Feuil1!$C108&lt;&gt;"",[3]Feuil1!$K108&lt;=[3]Feuil1!$C108,YEAR([3]Feuil1!$K108)&lt;=[3]Feuil2!$A$2,YEAR([3]Feuil1!$C108)&gt;=[3]Feuil2!$A$2),IF(YEAR([3]Feuil1!$K108)&lt;[3]Feuil2!$A$2,DATE([3]Feuil2!$A$2,7,1),IF(YEAR([3]Feuil1!$K108)&gt;[3]Feuil2!$A$2,"",IF(MONTH([3]Feuil1!$K108)=7,[3]Feuil1!$K108,IF(OR(AND(MONTH([3]Feuil1!$K108)&lt;7,MONTH([3]Feuil1!$C108)&gt;=7),YEAR([3]Feuil1!$C108)&gt;[3]Feuil2!$A$2),DATE([3]Feuil2!$A$2,7,1),"") ))),"")</f>
        <v/>
      </c>
      <c r="I108" s="13" t="str">
        <f>IF(AND([3]Feuil1!$K108&lt;&gt;"",[3]Feuil1!$C108&lt;&gt;"",[3]Feuil1!$K108&lt;=[3]Feuil1!$C108,YEAR([3]Feuil1!$K108)&lt;=[3]Feuil2!$A$2,YEAR([3]Feuil1!$C108)&gt;=[3]Feuil2!$A$2),IF(YEAR([3]Feuil1!$K108)&lt;[3]Feuil2!$A$2,DATE([3]Feuil2!$A$2,8,1),IF(YEAR([3]Feuil1!$K108)&gt;[3]Feuil2!$A$2,"",IF(MONTH([3]Feuil1!$K108)=8,[3]Feuil1!$K108,IF(OR(AND(MONTH([3]Feuil1!$K108)&lt;8,MONTH([3]Feuil1!$C108)&gt;=8),YEAR([3]Feuil1!$C108)&gt;[3]Feuil2!$A$2),DATE([3]Feuil2!$A$2,8,1),"") ))),"")</f>
        <v/>
      </c>
      <c r="J108" s="13" t="str">
        <f>IF(AND([3]Feuil1!$K108&lt;&gt;"",[3]Feuil1!$C108&lt;&gt;"",[3]Feuil1!$K108&lt;=[3]Feuil1!$C108,YEAR([3]Feuil1!$K108)&lt;=[3]Feuil2!$A$2,YEAR([3]Feuil1!$C108)&gt;=[3]Feuil2!$A$2),IF(YEAR([3]Feuil1!$K108)&lt;[3]Feuil2!$A$2,DATE([3]Feuil2!$A$2,9,1),IF(YEAR([3]Feuil1!$K108)&gt;[3]Feuil2!$A$2,"",IF(MONTH([3]Feuil1!$K108)=9,[3]Feuil1!$K108,IF(OR(AND(MONTH([3]Feuil1!$K108)&lt;9,MONTH([3]Feuil1!$C108)&gt;=9),YEAR([3]Feuil1!$C108)&gt;[3]Feuil2!$A$2),DATE([3]Feuil2!$A$2,9,1),"") ))),"")</f>
        <v/>
      </c>
      <c r="K108" s="13" t="str">
        <f>IF(AND([3]Feuil1!$K108&lt;&gt;"",[3]Feuil1!$C108&lt;&gt;"",[3]Feuil1!$K108&lt;=[3]Feuil1!$C108,YEAR([3]Feuil1!$K108)&lt;=[3]Feuil2!$A$2,YEAR([3]Feuil1!$C108)&gt;=[3]Feuil2!$A$2),IF(YEAR([3]Feuil1!$K108)&lt;[3]Feuil2!$A$2,DATE([3]Feuil2!$A$2,10,1),IF(YEAR([3]Feuil1!$K108)&gt;[3]Feuil2!$A$2,"",IF(MONTH([3]Feuil1!$K108)=10,[3]Feuil1!$K108,IF(OR(AND(MONTH([3]Feuil1!$K108)&lt;10,MONTH([3]Feuil1!$C108)&gt;=10),YEAR([3]Feuil1!$C108)&gt;[3]Feuil2!$A$2),DATE([3]Feuil2!$A$2,10,1),"") ))),"")</f>
        <v/>
      </c>
      <c r="L108" s="13" t="str">
        <f>IF(AND([3]Feuil1!$K108&lt;&gt;"",[3]Feuil1!$C108&lt;&gt;"",[3]Feuil1!$K108&lt;=[3]Feuil1!$C108,YEAR([3]Feuil1!$K108)&lt;=[3]Feuil2!$A$2,YEAR([3]Feuil1!$C108)&gt;=[3]Feuil2!$A$2),IF(YEAR([3]Feuil1!$K108)&lt;[3]Feuil2!$A$2,DATE([3]Feuil2!$A$2,11,1),IF(YEAR([3]Feuil1!$K108)&gt;[3]Feuil2!$A$2,"",IF(MONTH([3]Feuil1!$K108)=11,[3]Feuil1!$K108,IF(OR(AND(MONTH([3]Feuil1!$K108)&lt;11,MONTH([3]Feuil1!$C108)&gt;=11),YEAR([3]Feuil1!$C108)&gt;[3]Feuil2!$A$2),DATE([3]Feuil2!$A$2,11,1),"") ))),"")</f>
        <v/>
      </c>
      <c r="M108" s="14" t="str">
        <f>IF(AND([3]Feuil1!$K108&lt;&gt;"",[3]Feuil1!$C108&lt;&gt;"",[3]Feuil1!$K108&lt;=[3]Feuil1!$C108,YEAR([3]Feuil1!$K108)&lt;=[3]Feuil2!$A$2,YEAR([3]Feuil1!$C108)&gt;=[3]Feuil2!$A$2),IF(YEAR([3]Feuil1!$K108)&lt;[3]Feuil2!$A$2,DATE([3]Feuil2!$A$2,12,1),IF(YEAR([3]Feuil1!$K108)&gt;[3]Feuil2!$A$2,"",IF(MONTH([3]Feuil1!$K108)=12,[3]Feuil1!$K108,IF(OR(AND(MONTH([3]Feuil1!$K108)&lt;12,MONTH([3]Feuil1!$C108)&gt;=12),YEAR([3]Feuil1!$C108)&gt;[3]Feuil2!$A$2),DATE([3]Feuil2!$A$2,12,1),"") ))),"")</f>
        <v/>
      </c>
      <c r="N108" s="12" t="str">
        <f>IF(AND([3]Feuil1!$K108&lt;&gt;"",[3]Feuil1!$C108&lt;&gt;"",[3]Feuil1!$K108&lt;=[3]Feuil1!$C108,YEAR([3]Feuil1!$K108)&lt;=[3]Feuil2!$A$2,YEAR([3]Feuil1!$C108)&gt;=[3]Feuil2!$A$2),IF(YEAR([3]Feuil1!$C108)&gt;[3]Feuil2!$A$2,DATE([3]Feuil2!$A$2,1,31),IF(YEAR([3]Feuil1!$C108)&lt;[3]Feuil2!$A$2,"",IF(MONTH([3]Feuil1!$C108)=1,[3]Feuil1!$C108,IF(AND(MONTH([3]Feuil1!$C108)&gt;1,MONTH([3]Feuil1!$K108)&lt;=1),DATE([3]Feuil2!$A$2,1,31),"") ))),"")</f>
        <v/>
      </c>
      <c r="O108" s="13" t="str">
        <f>IF(AND([3]Feuil1!$K108&lt;&gt;"",[3]Feuil1!$C108&lt;&gt;"",[3]Feuil1!$K108&lt;=[3]Feuil1!$C108,YEAR([3]Feuil1!$K108)&lt;=[3]Feuil2!$A$2,YEAR([3]Feuil1!$C108)&gt;=[3]Feuil2!$A$2),IF(YEAR([3]Feuil1!$C108)&gt;[3]Feuil2!$A$2,IF((MOD([3]Feuil2!$A$2,4)&lt;&gt;0),DATE([3]Feuil2!$A$2,2,28),DATE([3]Feuil2!$A$2,2,29)),IF(YEAR([3]Feuil1!$C108)&lt;[3]Feuil2!$A$2,"",IF(MONTH([3]Feuil1!$C108)=2,[3]Feuil1!$C108,IF(AND(MONTH([3]Feuil1!$C108)&gt;2,MONTH([3]Feuil1!$K108)&lt;=2),IF((MOD([3]Feuil2!$A$2,4)&lt;&gt;0),DATE([3]Feuil2!$A$2,2,28),DATE([3]Feuil2!$A$2,2,29)),"") ))),"")</f>
        <v/>
      </c>
      <c r="P108" s="13" t="str">
        <f>IF(AND([3]Feuil1!$K108&lt;&gt;"",[3]Feuil1!$C108&lt;&gt;"",[3]Feuil1!$K108&lt;=[3]Feuil1!$C108,YEAR([3]Feuil1!$K108)&lt;=[3]Feuil2!$A$2,YEAR([3]Feuil1!$C108)&gt;=[3]Feuil2!$A$2),IF(YEAR([3]Feuil1!$C108)&gt;[3]Feuil2!$A$2,DATE([3]Feuil2!$A$2,3,31),IF(YEAR([3]Feuil1!$C108)&lt;[3]Feuil2!$A$2,"",IF(MONTH([3]Feuil1!$C108)=3,[3]Feuil1!$C108,IF(AND(MONTH([3]Feuil1!$C108)&gt;3,MONTH([3]Feuil1!$K108)&lt;=3),DATE([3]Feuil2!$A$2,3,31),"") ))),"")</f>
        <v/>
      </c>
      <c r="Q108" s="13" t="str">
        <f>IF(AND([3]Feuil1!$K108&lt;&gt;"",[3]Feuil1!$C108&lt;&gt;"",[3]Feuil1!$K108&lt;=[3]Feuil1!$C108,YEAR([3]Feuil1!$K108)&lt;=[3]Feuil2!$A$2,YEAR([3]Feuil1!$C108)&gt;=[3]Feuil2!$A$2),IF(YEAR([3]Feuil1!$C108)&gt;[3]Feuil2!$A$2,DATE([3]Feuil2!$A$2,4,30),IF(YEAR([3]Feuil1!$C108)&lt;[3]Feuil2!$A$2,"",IF(MONTH([3]Feuil1!$C108)=4,[3]Feuil1!$C108,IF(AND(MONTH([3]Feuil1!$C108)&gt;4,MONTH([3]Feuil1!$K108)&lt;=4),DATE([3]Feuil2!$A$2,4,30),"") ))),"")</f>
        <v/>
      </c>
      <c r="R108" s="13" t="str">
        <f>IF(AND([3]Feuil1!$K108&lt;&gt;"",[3]Feuil1!$C108&lt;&gt;"",[3]Feuil1!$K108&lt;=[3]Feuil1!$C108,YEAR([3]Feuil1!$K108)&lt;=[3]Feuil2!$A$2,YEAR([3]Feuil1!$C108)&gt;=[3]Feuil2!$A$2),IF(YEAR([3]Feuil1!$C108)&gt;[3]Feuil2!$A$2,DATE([3]Feuil2!$A$2,5,31),IF(YEAR([3]Feuil1!$C108)&lt;[3]Feuil2!$A$2,"",IF(MONTH([3]Feuil1!$C108)=5,[3]Feuil1!$C108,IF(AND(MONTH([3]Feuil1!$C108)&gt;5,MONTH([3]Feuil1!$K108)&lt;=5),DATE([3]Feuil2!$A$2,5,31),"") ))),"")</f>
        <v/>
      </c>
      <c r="S108" s="13" t="str">
        <f>IF(AND([3]Feuil1!$K108&lt;&gt;"",[3]Feuil1!$C108&lt;&gt;"",[3]Feuil1!$K108&lt;=[3]Feuil1!$C108,YEAR([3]Feuil1!$K108)&lt;=[3]Feuil2!$A$2,YEAR([3]Feuil1!$C108)&gt;=[3]Feuil2!$A$2),IF(YEAR([3]Feuil1!$C108)&gt;[3]Feuil2!$A$2,DATE([3]Feuil2!$A$2,6,30),IF(YEAR([3]Feuil1!$C108)&lt;[3]Feuil2!$A$2,"",IF(MONTH([3]Feuil1!$C108)=6,[3]Feuil1!$C108,IF(AND(MONTH([3]Feuil1!$C108)&gt;6,MONTH([3]Feuil1!$K108)&lt;=6),DATE([3]Feuil2!$A$2,6,30),"") ))),"")</f>
        <v/>
      </c>
      <c r="T108" s="13" t="str">
        <f>IF(AND([3]Feuil1!$K108&lt;&gt;"",[3]Feuil1!$C108&lt;&gt;"",[3]Feuil1!$K108&lt;=[3]Feuil1!$C108,YEAR([3]Feuil1!$K108)&lt;=[3]Feuil2!$A$2,YEAR([3]Feuil1!$C108)&gt;=[3]Feuil2!$A$2),IF(YEAR([3]Feuil1!$C108)&gt;[3]Feuil2!$A$2,DATE([3]Feuil2!$A$2,7,31),IF(YEAR([3]Feuil1!$C108)&lt;[3]Feuil2!$A$2,"",IF(MONTH([3]Feuil1!$C108)=7,[3]Feuil1!$C108,IF(AND(MONTH([3]Feuil1!$C108)&gt;7,MONTH([3]Feuil1!$K108)&lt;=7),DATE([3]Feuil2!$A$2,7,31),"") ))),"")</f>
        <v/>
      </c>
      <c r="U108" s="13" t="str">
        <f>IF(AND([3]Feuil1!$K108&lt;&gt;"",[3]Feuil1!$C108&lt;&gt;"",[3]Feuil1!$K108&lt;=[3]Feuil1!$C108,YEAR([3]Feuil1!$K108)&lt;=[3]Feuil2!$A$2,YEAR([3]Feuil1!$C108)&gt;=[3]Feuil2!$A$2),IF(YEAR([3]Feuil1!$C108)&gt;[3]Feuil2!$A$2,DATE([3]Feuil2!$A$2,8,31),IF(YEAR([3]Feuil1!$C108)&lt;[3]Feuil2!$A$2,"",IF(MONTH([3]Feuil1!$C108)=8,[3]Feuil1!$C108,IF(AND(MONTH([3]Feuil1!$C108)&gt;8,MONTH([3]Feuil1!$K108)&lt;=8),DATE([3]Feuil2!$A$2,8,31),"") ))),"")</f>
        <v/>
      </c>
      <c r="V108" s="13" t="str">
        <f>IF(AND([3]Feuil1!$K108&lt;&gt;"",[3]Feuil1!$C108&lt;&gt;"",[3]Feuil1!$K108&lt;=[3]Feuil1!$C108,YEAR([3]Feuil1!$K108)&lt;=[3]Feuil2!$A$2,YEAR([3]Feuil1!$C108)&gt;=[3]Feuil2!$A$2),IF(YEAR([3]Feuil1!$C108)&gt;[3]Feuil2!$A$2,DATE([3]Feuil2!$A$2,9,30),IF(YEAR([3]Feuil1!$C108)&lt;[3]Feuil2!$A$2,"",IF(MONTH([3]Feuil1!$C108)=9,[3]Feuil1!$C108,IF(AND(MONTH([3]Feuil1!$C108)&gt;9,MONTH([3]Feuil1!$K108)&lt;=9),DATE([3]Feuil2!$A$2,9,30),"") ))),"")</f>
        <v/>
      </c>
      <c r="W108" s="13" t="str">
        <f>IF(AND([3]Feuil1!$K108&lt;&gt;"",[3]Feuil1!$C108&lt;&gt;"",[3]Feuil1!$K108&lt;=[3]Feuil1!$C108,YEAR([3]Feuil1!$K108)&lt;=[3]Feuil2!$A$2,YEAR([3]Feuil1!$C108)&gt;=[3]Feuil2!$A$2),IF(YEAR([3]Feuil1!$C108)&gt;[3]Feuil2!$A$2,DATE([3]Feuil2!$A$2,10,31),IF(YEAR([3]Feuil1!$C108)&lt;[3]Feuil2!$A$2,"",IF(MONTH([3]Feuil1!$C108)=10,[3]Feuil1!$C108,IF(AND(MONTH([3]Feuil1!$C108)&gt;10,MONTH([3]Feuil1!$K108)&lt;=10),DATE([3]Feuil2!$A$2,10,31),"") ))),"")</f>
        <v/>
      </c>
      <c r="X108" s="13" t="str">
        <f>IF(AND([3]Feuil1!$K108&lt;&gt;"",[3]Feuil1!$C108&lt;&gt;"",[3]Feuil1!$K108&lt;=[3]Feuil1!$C108,YEAR([3]Feuil1!$K108)&lt;=[3]Feuil2!$A$2,YEAR([3]Feuil1!$C108)&gt;=[3]Feuil2!$A$2),IF(YEAR([3]Feuil1!$C108)&gt;[3]Feuil2!$A$2,DATE([3]Feuil2!$A$2,11,30),IF(YEAR([3]Feuil1!$C108)&lt;[3]Feuil2!$A$2,"",IF(MONTH([3]Feuil1!$C108)=11,[3]Feuil1!$C108,IF(AND(MONTH([3]Feuil1!$C108)&gt;11,MONTH([3]Feuil1!$K108)&lt;=11),DATE([3]Feuil2!$A$2,11,30),"") ))),"")</f>
        <v/>
      </c>
      <c r="Y108" s="14" t="str">
        <f>IF(AND([3]Feuil1!$K108&lt;&gt;"",[3]Feuil1!$C108&lt;&gt;"",[3]Feuil1!$K108&lt;=[3]Feuil1!$C108,YEAR([3]Feuil1!$K108)&lt;=[3]Feuil2!$A$2,YEAR([3]Feuil1!$C108)&gt;=[3]Feuil2!$A$2),IF(YEAR([3]Feuil1!$C108)&gt;[3]Feuil2!$A$2,DATE([3]Feuil2!$A$2,12,31),IF(YEAR([3]Feuil1!$C108)&lt;[3]Feuil2!$A$2,"",IF(MONTH([3]Feuil1!$C108)=12,[3]Feuil1!$C108,IF(AND(MONTH([3]Feuil1!$C108)&gt;12,MONTH([3]Feuil1!$K108)&lt;=12),DATE([3]Feuil2!$A$2,12,31),"") ))),"")</f>
        <v/>
      </c>
    </row>
    <row r="109" spans="1:25" ht="15" x14ac:dyDescent="0.2">
      <c r="A109" s="11">
        <f>[3]Feuil1!E109</f>
        <v>0</v>
      </c>
      <c r="B109" s="12" t="str">
        <f>IF(AND([3]Feuil1!$K109&lt;&gt;"",[3]Feuil1!$C109&lt;&gt;"",[3]Feuil1!$K109&lt;=[3]Feuil1!$C109,YEAR([3]Feuil1!$K109)&lt;=[3]Feuil2!$A$2,YEAR([3]Feuil1!$C109)&gt;=[3]Feuil2!$A$2),IF(YEAR([3]Feuil1!$K109)&lt;[3]Feuil2!$A$2,DATE([3]Feuil2!$A$2,1,1),IF(YEAR([3]Feuil1!$K109)&gt;[3]Feuil2!$A$2,"",IF(MONTH([3]Feuil1!$K109)=1,[3]Feuil1!$K109,IF(OR(AND(
      MONTH([3]Feuil1!$K109)&lt;1,
      MONTH([3]Feuil1!$C109)&gt;=1
     ),YEAR([3]Feuil1!$C109)&gt;[3]Feuil2!$A$2),DATE([3]Feuil2!$A$2,1,1),"") ))),"")</f>
        <v/>
      </c>
      <c r="C109" s="13" t="str">
        <f>IF(AND([3]Feuil1!$K109&lt;&gt;"",[3]Feuil1!$C109&lt;&gt;"",[3]Feuil1!$K109&lt;=[3]Feuil1!$C109,YEAR([3]Feuil1!$K109)&lt;=[3]Feuil2!$A$2,YEAR([3]Feuil1!$C109)&gt;=[3]Feuil2!$A$2),IF(YEAR([3]Feuil1!$K109)&lt;[3]Feuil2!$A$2,DATE([3]Feuil2!$A$2,2,1),IF(YEAR([3]Feuil1!$K109)&gt;[3]Feuil2!$A$2,"",IF(MONTH([3]Feuil1!$K109)=2,[3]Feuil1!$K109,IF(OR(AND(MONTH([3]Feuil1!$K109)&lt;2,MONTH([3]Feuil1!$C109)&gt;=2),YEAR([3]Feuil1!$C109)&gt;[3]Feuil2!$A$2),DATE([3]Feuil2!$A$2,2,1),"") ))),"")</f>
        <v/>
      </c>
      <c r="D109" s="13" t="str">
        <f>IF(AND([3]Feuil1!$K109&lt;&gt;"",[3]Feuil1!$C109&lt;&gt;"",[3]Feuil1!$K109&lt;=[3]Feuil1!$C109,YEAR([3]Feuil1!$K109)&lt;=[3]Feuil2!$A$2,YEAR([3]Feuil1!$C109)&gt;=[3]Feuil2!$A$2),IF(YEAR([3]Feuil1!$K109)&lt;[3]Feuil2!$A$2,DATE([3]Feuil2!$A$2,3,1),IF(YEAR([3]Feuil1!$K109)&gt;[3]Feuil2!$A$2,"",IF(MONTH([3]Feuil1!$K109)=3,[3]Feuil1!$K109,IF(OR(AND(MONTH([3]Feuil1!$K109)&lt;3,MONTH([3]Feuil1!$C109)&gt;=3),YEAR([3]Feuil1!$C109)&gt;[3]Feuil2!$A$2),DATE([3]Feuil2!$A$2,3,1),"") ))),"")</f>
        <v/>
      </c>
      <c r="E109" s="13" t="str">
        <f>IF(AND([3]Feuil1!$K109&lt;&gt;"",[3]Feuil1!$C109&lt;&gt;"",[3]Feuil1!$K109&lt;=[3]Feuil1!$C109,YEAR([3]Feuil1!$K109)&lt;=[3]Feuil2!$A$2,YEAR([3]Feuil1!$C109)&gt;=[3]Feuil2!$A$2),IF(YEAR([3]Feuil1!$K109)&lt;[3]Feuil2!$A$2,DATE([3]Feuil2!$A$2,4,1),IF(YEAR([3]Feuil1!$K109)&gt;[3]Feuil2!$A$2,"",IF(MONTH([3]Feuil1!$K109)=4,[3]Feuil1!$K109,IF(OR(AND(MONTH([3]Feuil1!$K109)&lt;4,MONTH([3]Feuil1!$C109)&gt;=4),YEAR([3]Feuil1!$C109)&gt;[3]Feuil2!$A$2),DATE([3]Feuil2!$A$2,4,1),"") ))),"")</f>
        <v/>
      </c>
      <c r="F109" s="13" t="str">
        <f>IF(AND([3]Feuil1!$K109&lt;&gt;"",[3]Feuil1!$C109&lt;&gt;"",[3]Feuil1!$K109&lt;=[3]Feuil1!$C109,YEAR([3]Feuil1!$K109)&lt;=[3]Feuil2!$A$2,YEAR([3]Feuil1!$C109)&gt;=[3]Feuil2!$A$2),IF(YEAR([3]Feuil1!$K109)&lt;[3]Feuil2!$A$2,DATE([3]Feuil2!$A$2,5,1),IF(YEAR([3]Feuil1!$K109)&gt;[3]Feuil2!$A$2,"",IF(MONTH([3]Feuil1!$K109)=5,[3]Feuil1!$K109,IF(OR(AND(MONTH([3]Feuil1!$K109)&lt;5,MONTH([3]Feuil1!$C109)&gt;=5),YEAR([3]Feuil1!$C109)&gt;[3]Feuil2!$A$2),DATE([3]Feuil2!$A$2,5,1),"") ))),"")</f>
        <v/>
      </c>
      <c r="G109" s="13" t="str">
        <f>IF(AND([3]Feuil1!$K109&lt;&gt;"",[3]Feuil1!$C109&lt;&gt;"",[3]Feuil1!$K109&lt;=[3]Feuil1!$C109,YEAR([3]Feuil1!$K109)&lt;=[3]Feuil2!$A$2,YEAR([3]Feuil1!$C109)&gt;=[3]Feuil2!$A$2),IF(YEAR([3]Feuil1!$K109)&lt;[3]Feuil2!$A$2,DATE([3]Feuil2!$A$2,6,1),IF(YEAR([3]Feuil1!$K109)&gt;[3]Feuil2!$A$2,"",IF(MONTH([3]Feuil1!$K109)=6,[3]Feuil1!$K109,IF(OR(AND(MONTH([3]Feuil1!$K109)&lt;6,MONTH([3]Feuil1!$C109)&gt;=6),YEAR([3]Feuil1!$C109)&gt;[3]Feuil2!$A$2),DATE([3]Feuil2!$A$2,6,1),"") ))),"")</f>
        <v/>
      </c>
      <c r="H109" s="13" t="str">
        <f>IF(AND([3]Feuil1!$K109&lt;&gt;"",[3]Feuil1!$C109&lt;&gt;"",[3]Feuil1!$K109&lt;=[3]Feuil1!$C109,YEAR([3]Feuil1!$K109)&lt;=[3]Feuil2!$A$2,YEAR([3]Feuil1!$C109)&gt;=[3]Feuil2!$A$2),IF(YEAR([3]Feuil1!$K109)&lt;[3]Feuil2!$A$2,DATE([3]Feuil2!$A$2,7,1),IF(YEAR([3]Feuil1!$K109)&gt;[3]Feuil2!$A$2,"",IF(MONTH([3]Feuil1!$K109)=7,[3]Feuil1!$K109,IF(OR(AND(MONTH([3]Feuil1!$K109)&lt;7,MONTH([3]Feuil1!$C109)&gt;=7),YEAR([3]Feuil1!$C109)&gt;[3]Feuil2!$A$2),DATE([3]Feuil2!$A$2,7,1),"") ))),"")</f>
        <v/>
      </c>
      <c r="I109" s="13" t="str">
        <f>IF(AND([3]Feuil1!$K109&lt;&gt;"",[3]Feuil1!$C109&lt;&gt;"",[3]Feuil1!$K109&lt;=[3]Feuil1!$C109,YEAR([3]Feuil1!$K109)&lt;=[3]Feuil2!$A$2,YEAR([3]Feuil1!$C109)&gt;=[3]Feuil2!$A$2),IF(YEAR([3]Feuil1!$K109)&lt;[3]Feuil2!$A$2,DATE([3]Feuil2!$A$2,8,1),IF(YEAR([3]Feuil1!$K109)&gt;[3]Feuil2!$A$2,"",IF(MONTH([3]Feuil1!$K109)=8,[3]Feuil1!$K109,IF(OR(AND(MONTH([3]Feuil1!$K109)&lt;8,MONTH([3]Feuil1!$C109)&gt;=8),YEAR([3]Feuil1!$C109)&gt;[3]Feuil2!$A$2),DATE([3]Feuil2!$A$2,8,1),"") ))),"")</f>
        <v/>
      </c>
      <c r="J109" s="13" t="str">
        <f>IF(AND([3]Feuil1!$K109&lt;&gt;"",[3]Feuil1!$C109&lt;&gt;"",[3]Feuil1!$K109&lt;=[3]Feuil1!$C109,YEAR([3]Feuil1!$K109)&lt;=[3]Feuil2!$A$2,YEAR([3]Feuil1!$C109)&gt;=[3]Feuil2!$A$2),IF(YEAR([3]Feuil1!$K109)&lt;[3]Feuil2!$A$2,DATE([3]Feuil2!$A$2,9,1),IF(YEAR([3]Feuil1!$K109)&gt;[3]Feuil2!$A$2,"",IF(MONTH([3]Feuil1!$K109)=9,[3]Feuil1!$K109,IF(OR(AND(MONTH([3]Feuil1!$K109)&lt;9,MONTH([3]Feuil1!$C109)&gt;=9),YEAR([3]Feuil1!$C109)&gt;[3]Feuil2!$A$2),DATE([3]Feuil2!$A$2,9,1),"") ))),"")</f>
        <v/>
      </c>
      <c r="K109" s="13" t="str">
        <f>IF(AND([3]Feuil1!$K109&lt;&gt;"",[3]Feuil1!$C109&lt;&gt;"",[3]Feuil1!$K109&lt;=[3]Feuil1!$C109,YEAR([3]Feuil1!$K109)&lt;=[3]Feuil2!$A$2,YEAR([3]Feuil1!$C109)&gt;=[3]Feuil2!$A$2),IF(YEAR([3]Feuil1!$K109)&lt;[3]Feuil2!$A$2,DATE([3]Feuil2!$A$2,10,1),IF(YEAR([3]Feuil1!$K109)&gt;[3]Feuil2!$A$2,"",IF(MONTH([3]Feuil1!$K109)=10,[3]Feuil1!$K109,IF(OR(AND(MONTH([3]Feuil1!$K109)&lt;10,MONTH([3]Feuil1!$C109)&gt;=10),YEAR([3]Feuil1!$C109)&gt;[3]Feuil2!$A$2),DATE([3]Feuil2!$A$2,10,1),"") ))),"")</f>
        <v/>
      </c>
      <c r="L109" s="13" t="str">
        <f>IF(AND([3]Feuil1!$K109&lt;&gt;"",[3]Feuil1!$C109&lt;&gt;"",[3]Feuil1!$K109&lt;=[3]Feuil1!$C109,YEAR([3]Feuil1!$K109)&lt;=[3]Feuil2!$A$2,YEAR([3]Feuil1!$C109)&gt;=[3]Feuil2!$A$2),IF(YEAR([3]Feuil1!$K109)&lt;[3]Feuil2!$A$2,DATE([3]Feuil2!$A$2,11,1),IF(YEAR([3]Feuil1!$K109)&gt;[3]Feuil2!$A$2,"",IF(MONTH([3]Feuil1!$K109)=11,[3]Feuil1!$K109,IF(OR(AND(MONTH([3]Feuil1!$K109)&lt;11,MONTH([3]Feuil1!$C109)&gt;=11),YEAR([3]Feuil1!$C109)&gt;[3]Feuil2!$A$2),DATE([3]Feuil2!$A$2,11,1),"") ))),"")</f>
        <v/>
      </c>
      <c r="M109" s="14" t="str">
        <f>IF(AND([3]Feuil1!$K109&lt;&gt;"",[3]Feuil1!$C109&lt;&gt;"",[3]Feuil1!$K109&lt;=[3]Feuil1!$C109,YEAR([3]Feuil1!$K109)&lt;=[3]Feuil2!$A$2,YEAR([3]Feuil1!$C109)&gt;=[3]Feuil2!$A$2),IF(YEAR([3]Feuil1!$K109)&lt;[3]Feuil2!$A$2,DATE([3]Feuil2!$A$2,12,1),IF(YEAR([3]Feuil1!$K109)&gt;[3]Feuil2!$A$2,"",IF(MONTH([3]Feuil1!$K109)=12,[3]Feuil1!$K109,IF(OR(AND(MONTH([3]Feuil1!$K109)&lt;12,MONTH([3]Feuil1!$C109)&gt;=12),YEAR([3]Feuil1!$C109)&gt;[3]Feuil2!$A$2),DATE([3]Feuil2!$A$2,12,1),"") ))),"")</f>
        <v/>
      </c>
      <c r="N109" s="12" t="str">
        <f>IF(AND([3]Feuil1!$K109&lt;&gt;"",[3]Feuil1!$C109&lt;&gt;"",[3]Feuil1!$K109&lt;=[3]Feuil1!$C109,YEAR([3]Feuil1!$K109)&lt;=[3]Feuil2!$A$2,YEAR([3]Feuil1!$C109)&gt;=[3]Feuil2!$A$2),IF(YEAR([3]Feuil1!$C109)&gt;[3]Feuil2!$A$2,DATE([3]Feuil2!$A$2,1,31),IF(YEAR([3]Feuil1!$C109)&lt;[3]Feuil2!$A$2,"",IF(MONTH([3]Feuil1!$C109)=1,[3]Feuil1!$C109,IF(AND(MONTH([3]Feuil1!$C109)&gt;1,MONTH([3]Feuil1!$K109)&lt;=1),DATE([3]Feuil2!$A$2,1,31),"") ))),"")</f>
        <v/>
      </c>
      <c r="O109" s="13" t="str">
        <f>IF(AND([3]Feuil1!$K109&lt;&gt;"",[3]Feuil1!$C109&lt;&gt;"",[3]Feuil1!$K109&lt;=[3]Feuil1!$C109,YEAR([3]Feuil1!$K109)&lt;=[3]Feuil2!$A$2,YEAR([3]Feuil1!$C109)&gt;=[3]Feuil2!$A$2),IF(YEAR([3]Feuil1!$C109)&gt;[3]Feuil2!$A$2,IF((MOD([3]Feuil2!$A$2,4)&lt;&gt;0),DATE([3]Feuil2!$A$2,2,28),DATE([3]Feuil2!$A$2,2,29)),IF(YEAR([3]Feuil1!$C109)&lt;[3]Feuil2!$A$2,"",IF(MONTH([3]Feuil1!$C109)=2,[3]Feuil1!$C109,IF(AND(MONTH([3]Feuil1!$C109)&gt;2,MONTH([3]Feuil1!$K109)&lt;=2),IF((MOD([3]Feuil2!$A$2,4)&lt;&gt;0),DATE([3]Feuil2!$A$2,2,28),DATE([3]Feuil2!$A$2,2,29)),"") ))),"")</f>
        <v/>
      </c>
      <c r="P109" s="13" t="str">
        <f>IF(AND([3]Feuil1!$K109&lt;&gt;"",[3]Feuil1!$C109&lt;&gt;"",[3]Feuil1!$K109&lt;=[3]Feuil1!$C109,YEAR([3]Feuil1!$K109)&lt;=[3]Feuil2!$A$2,YEAR([3]Feuil1!$C109)&gt;=[3]Feuil2!$A$2),IF(YEAR([3]Feuil1!$C109)&gt;[3]Feuil2!$A$2,DATE([3]Feuil2!$A$2,3,31),IF(YEAR([3]Feuil1!$C109)&lt;[3]Feuil2!$A$2,"",IF(MONTH([3]Feuil1!$C109)=3,[3]Feuil1!$C109,IF(AND(MONTH([3]Feuil1!$C109)&gt;3,MONTH([3]Feuil1!$K109)&lt;=3),DATE([3]Feuil2!$A$2,3,31),"") ))),"")</f>
        <v/>
      </c>
      <c r="Q109" s="13" t="str">
        <f>IF(AND([3]Feuil1!$K109&lt;&gt;"",[3]Feuil1!$C109&lt;&gt;"",[3]Feuil1!$K109&lt;=[3]Feuil1!$C109,YEAR([3]Feuil1!$K109)&lt;=[3]Feuil2!$A$2,YEAR([3]Feuil1!$C109)&gt;=[3]Feuil2!$A$2),IF(YEAR([3]Feuil1!$C109)&gt;[3]Feuil2!$A$2,DATE([3]Feuil2!$A$2,4,30),IF(YEAR([3]Feuil1!$C109)&lt;[3]Feuil2!$A$2,"",IF(MONTH([3]Feuil1!$C109)=4,[3]Feuil1!$C109,IF(AND(MONTH([3]Feuil1!$C109)&gt;4,MONTH([3]Feuil1!$K109)&lt;=4),DATE([3]Feuil2!$A$2,4,30),"") ))),"")</f>
        <v/>
      </c>
      <c r="R109" s="13" t="str">
        <f>IF(AND([3]Feuil1!$K109&lt;&gt;"",[3]Feuil1!$C109&lt;&gt;"",[3]Feuil1!$K109&lt;=[3]Feuil1!$C109,YEAR([3]Feuil1!$K109)&lt;=[3]Feuil2!$A$2,YEAR([3]Feuil1!$C109)&gt;=[3]Feuil2!$A$2),IF(YEAR([3]Feuil1!$C109)&gt;[3]Feuil2!$A$2,DATE([3]Feuil2!$A$2,5,31),IF(YEAR([3]Feuil1!$C109)&lt;[3]Feuil2!$A$2,"",IF(MONTH([3]Feuil1!$C109)=5,[3]Feuil1!$C109,IF(AND(MONTH([3]Feuil1!$C109)&gt;5,MONTH([3]Feuil1!$K109)&lt;=5),DATE([3]Feuil2!$A$2,5,31),"") ))),"")</f>
        <v/>
      </c>
      <c r="S109" s="13" t="str">
        <f>IF(AND([3]Feuil1!$K109&lt;&gt;"",[3]Feuil1!$C109&lt;&gt;"",[3]Feuil1!$K109&lt;=[3]Feuil1!$C109,YEAR([3]Feuil1!$K109)&lt;=[3]Feuil2!$A$2,YEAR([3]Feuil1!$C109)&gt;=[3]Feuil2!$A$2),IF(YEAR([3]Feuil1!$C109)&gt;[3]Feuil2!$A$2,DATE([3]Feuil2!$A$2,6,30),IF(YEAR([3]Feuil1!$C109)&lt;[3]Feuil2!$A$2,"",IF(MONTH([3]Feuil1!$C109)=6,[3]Feuil1!$C109,IF(AND(MONTH([3]Feuil1!$C109)&gt;6,MONTH([3]Feuil1!$K109)&lt;=6),DATE([3]Feuil2!$A$2,6,30),"") ))),"")</f>
        <v/>
      </c>
      <c r="T109" s="13" t="str">
        <f>IF(AND([3]Feuil1!$K109&lt;&gt;"",[3]Feuil1!$C109&lt;&gt;"",[3]Feuil1!$K109&lt;=[3]Feuil1!$C109,YEAR([3]Feuil1!$K109)&lt;=[3]Feuil2!$A$2,YEAR([3]Feuil1!$C109)&gt;=[3]Feuil2!$A$2),IF(YEAR([3]Feuil1!$C109)&gt;[3]Feuil2!$A$2,DATE([3]Feuil2!$A$2,7,31),IF(YEAR([3]Feuil1!$C109)&lt;[3]Feuil2!$A$2,"",IF(MONTH([3]Feuil1!$C109)=7,[3]Feuil1!$C109,IF(AND(MONTH([3]Feuil1!$C109)&gt;7,MONTH([3]Feuil1!$K109)&lt;=7),DATE([3]Feuil2!$A$2,7,31),"") ))),"")</f>
        <v/>
      </c>
      <c r="U109" s="13" t="str">
        <f>IF(AND([3]Feuil1!$K109&lt;&gt;"",[3]Feuil1!$C109&lt;&gt;"",[3]Feuil1!$K109&lt;=[3]Feuil1!$C109,YEAR([3]Feuil1!$K109)&lt;=[3]Feuil2!$A$2,YEAR([3]Feuil1!$C109)&gt;=[3]Feuil2!$A$2),IF(YEAR([3]Feuil1!$C109)&gt;[3]Feuil2!$A$2,DATE([3]Feuil2!$A$2,8,31),IF(YEAR([3]Feuil1!$C109)&lt;[3]Feuil2!$A$2,"",IF(MONTH([3]Feuil1!$C109)=8,[3]Feuil1!$C109,IF(AND(MONTH([3]Feuil1!$C109)&gt;8,MONTH([3]Feuil1!$K109)&lt;=8),DATE([3]Feuil2!$A$2,8,31),"") ))),"")</f>
        <v/>
      </c>
      <c r="V109" s="13" t="str">
        <f>IF(AND([3]Feuil1!$K109&lt;&gt;"",[3]Feuil1!$C109&lt;&gt;"",[3]Feuil1!$K109&lt;=[3]Feuil1!$C109,YEAR([3]Feuil1!$K109)&lt;=[3]Feuil2!$A$2,YEAR([3]Feuil1!$C109)&gt;=[3]Feuil2!$A$2),IF(YEAR([3]Feuil1!$C109)&gt;[3]Feuil2!$A$2,DATE([3]Feuil2!$A$2,9,30),IF(YEAR([3]Feuil1!$C109)&lt;[3]Feuil2!$A$2,"",IF(MONTH([3]Feuil1!$C109)=9,[3]Feuil1!$C109,IF(AND(MONTH([3]Feuil1!$C109)&gt;9,MONTH([3]Feuil1!$K109)&lt;=9),DATE([3]Feuil2!$A$2,9,30),"") ))),"")</f>
        <v/>
      </c>
      <c r="W109" s="13" t="str">
        <f>IF(AND([3]Feuil1!$K109&lt;&gt;"",[3]Feuil1!$C109&lt;&gt;"",[3]Feuil1!$K109&lt;=[3]Feuil1!$C109,YEAR([3]Feuil1!$K109)&lt;=[3]Feuil2!$A$2,YEAR([3]Feuil1!$C109)&gt;=[3]Feuil2!$A$2),IF(YEAR([3]Feuil1!$C109)&gt;[3]Feuil2!$A$2,DATE([3]Feuil2!$A$2,10,31),IF(YEAR([3]Feuil1!$C109)&lt;[3]Feuil2!$A$2,"",IF(MONTH([3]Feuil1!$C109)=10,[3]Feuil1!$C109,IF(AND(MONTH([3]Feuil1!$C109)&gt;10,MONTH([3]Feuil1!$K109)&lt;=10),DATE([3]Feuil2!$A$2,10,31),"") ))),"")</f>
        <v/>
      </c>
      <c r="X109" s="13" t="str">
        <f>IF(AND([3]Feuil1!$K109&lt;&gt;"",[3]Feuil1!$C109&lt;&gt;"",[3]Feuil1!$K109&lt;=[3]Feuil1!$C109,YEAR([3]Feuil1!$K109)&lt;=[3]Feuil2!$A$2,YEAR([3]Feuil1!$C109)&gt;=[3]Feuil2!$A$2),IF(YEAR([3]Feuil1!$C109)&gt;[3]Feuil2!$A$2,DATE([3]Feuil2!$A$2,11,30),IF(YEAR([3]Feuil1!$C109)&lt;[3]Feuil2!$A$2,"",IF(MONTH([3]Feuil1!$C109)=11,[3]Feuil1!$C109,IF(AND(MONTH([3]Feuil1!$C109)&gt;11,MONTH([3]Feuil1!$K109)&lt;=11),DATE([3]Feuil2!$A$2,11,30),"") ))),"")</f>
        <v/>
      </c>
      <c r="Y109" s="14" t="str">
        <f>IF(AND([3]Feuil1!$K109&lt;&gt;"",[3]Feuil1!$C109&lt;&gt;"",[3]Feuil1!$K109&lt;=[3]Feuil1!$C109,YEAR([3]Feuil1!$K109)&lt;=[3]Feuil2!$A$2,YEAR([3]Feuil1!$C109)&gt;=[3]Feuil2!$A$2),IF(YEAR([3]Feuil1!$C109)&gt;[3]Feuil2!$A$2,DATE([3]Feuil2!$A$2,12,31),IF(YEAR([3]Feuil1!$C109)&lt;[3]Feuil2!$A$2,"",IF(MONTH([3]Feuil1!$C109)=12,[3]Feuil1!$C109,IF(AND(MONTH([3]Feuil1!$C109)&gt;12,MONTH([3]Feuil1!$K109)&lt;=12),DATE([3]Feuil2!$A$2,12,31),"") ))),"")</f>
        <v/>
      </c>
    </row>
    <row r="110" spans="1:25" ht="15" x14ac:dyDescent="0.2">
      <c r="A110" s="11">
        <f>[3]Feuil1!E110</f>
        <v>0</v>
      </c>
      <c r="B110" s="12" t="str">
        <f>IF(AND([3]Feuil1!$K110&lt;&gt;"",[3]Feuil1!$C110&lt;&gt;"",[3]Feuil1!$K110&lt;=[3]Feuil1!$C110,YEAR([3]Feuil1!$K110)&lt;=[3]Feuil2!$A$2,YEAR([3]Feuil1!$C110)&gt;=[3]Feuil2!$A$2),IF(YEAR([3]Feuil1!$K110)&lt;[3]Feuil2!$A$2,DATE([3]Feuil2!$A$2,1,1),IF(YEAR([3]Feuil1!$K110)&gt;[3]Feuil2!$A$2,"",IF(MONTH([3]Feuil1!$K110)=1,[3]Feuil1!$K110,IF(OR(AND(
      MONTH([3]Feuil1!$K110)&lt;1,
      MONTH([3]Feuil1!$C110)&gt;=1
     ),YEAR([3]Feuil1!$C110)&gt;[3]Feuil2!$A$2),DATE([3]Feuil2!$A$2,1,1),"") ))),"")</f>
        <v/>
      </c>
      <c r="C110" s="13" t="str">
        <f>IF(AND([3]Feuil1!$K110&lt;&gt;"",[3]Feuil1!$C110&lt;&gt;"",[3]Feuil1!$K110&lt;=[3]Feuil1!$C110,YEAR([3]Feuil1!$K110)&lt;=[3]Feuil2!$A$2,YEAR([3]Feuil1!$C110)&gt;=[3]Feuil2!$A$2),IF(YEAR([3]Feuil1!$K110)&lt;[3]Feuil2!$A$2,DATE([3]Feuil2!$A$2,2,1),IF(YEAR([3]Feuil1!$K110)&gt;[3]Feuil2!$A$2,"",IF(MONTH([3]Feuil1!$K110)=2,[3]Feuil1!$K110,IF(OR(AND(MONTH([3]Feuil1!$K110)&lt;2,MONTH([3]Feuil1!$C110)&gt;=2),YEAR([3]Feuil1!$C110)&gt;[3]Feuil2!$A$2),DATE([3]Feuil2!$A$2,2,1),"") ))),"")</f>
        <v/>
      </c>
      <c r="D110" s="13" t="str">
        <f>IF(AND([3]Feuil1!$K110&lt;&gt;"",[3]Feuil1!$C110&lt;&gt;"",[3]Feuil1!$K110&lt;=[3]Feuil1!$C110,YEAR([3]Feuil1!$K110)&lt;=[3]Feuil2!$A$2,YEAR([3]Feuil1!$C110)&gt;=[3]Feuil2!$A$2),IF(YEAR([3]Feuil1!$K110)&lt;[3]Feuil2!$A$2,DATE([3]Feuil2!$A$2,3,1),IF(YEAR([3]Feuil1!$K110)&gt;[3]Feuil2!$A$2,"",IF(MONTH([3]Feuil1!$K110)=3,[3]Feuil1!$K110,IF(OR(AND(MONTH([3]Feuil1!$K110)&lt;3,MONTH([3]Feuil1!$C110)&gt;=3),YEAR([3]Feuil1!$C110)&gt;[3]Feuil2!$A$2),DATE([3]Feuil2!$A$2,3,1),"") ))),"")</f>
        <v/>
      </c>
      <c r="E110" s="13" t="str">
        <f>IF(AND([3]Feuil1!$K110&lt;&gt;"",[3]Feuil1!$C110&lt;&gt;"",[3]Feuil1!$K110&lt;=[3]Feuil1!$C110,YEAR([3]Feuil1!$K110)&lt;=[3]Feuil2!$A$2,YEAR([3]Feuil1!$C110)&gt;=[3]Feuil2!$A$2),IF(YEAR([3]Feuil1!$K110)&lt;[3]Feuil2!$A$2,DATE([3]Feuil2!$A$2,4,1),IF(YEAR([3]Feuil1!$K110)&gt;[3]Feuil2!$A$2,"",IF(MONTH([3]Feuil1!$K110)=4,[3]Feuil1!$K110,IF(OR(AND(MONTH([3]Feuil1!$K110)&lt;4,MONTH([3]Feuil1!$C110)&gt;=4),YEAR([3]Feuil1!$C110)&gt;[3]Feuil2!$A$2),DATE([3]Feuil2!$A$2,4,1),"") ))),"")</f>
        <v/>
      </c>
      <c r="F110" s="13" t="str">
        <f>IF(AND([3]Feuil1!$K110&lt;&gt;"",[3]Feuil1!$C110&lt;&gt;"",[3]Feuil1!$K110&lt;=[3]Feuil1!$C110,YEAR([3]Feuil1!$K110)&lt;=[3]Feuil2!$A$2,YEAR([3]Feuil1!$C110)&gt;=[3]Feuil2!$A$2),IF(YEAR([3]Feuil1!$K110)&lt;[3]Feuil2!$A$2,DATE([3]Feuil2!$A$2,5,1),IF(YEAR([3]Feuil1!$K110)&gt;[3]Feuil2!$A$2,"",IF(MONTH([3]Feuil1!$K110)=5,[3]Feuil1!$K110,IF(OR(AND(MONTH([3]Feuil1!$K110)&lt;5,MONTH([3]Feuil1!$C110)&gt;=5),YEAR([3]Feuil1!$C110)&gt;[3]Feuil2!$A$2),DATE([3]Feuil2!$A$2,5,1),"") ))),"")</f>
        <v/>
      </c>
      <c r="G110" s="13" t="str">
        <f>IF(AND([3]Feuil1!$K110&lt;&gt;"",[3]Feuil1!$C110&lt;&gt;"",[3]Feuil1!$K110&lt;=[3]Feuil1!$C110,YEAR([3]Feuil1!$K110)&lt;=[3]Feuil2!$A$2,YEAR([3]Feuil1!$C110)&gt;=[3]Feuil2!$A$2),IF(YEAR([3]Feuil1!$K110)&lt;[3]Feuil2!$A$2,DATE([3]Feuil2!$A$2,6,1),IF(YEAR([3]Feuil1!$K110)&gt;[3]Feuil2!$A$2,"",IF(MONTH([3]Feuil1!$K110)=6,[3]Feuil1!$K110,IF(OR(AND(MONTH([3]Feuil1!$K110)&lt;6,MONTH([3]Feuil1!$C110)&gt;=6),YEAR([3]Feuil1!$C110)&gt;[3]Feuil2!$A$2),DATE([3]Feuil2!$A$2,6,1),"") ))),"")</f>
        <v/>
      </c>
      <c r="H110" s="13" t="str">
        <f>IF(AND([3]Feuil1!$K110&lt;&gt;"",[3]Feuil1!$C110&lt;&gt;"",[3]Feuil1!$K110&lt;=[3]Feuil1!$C110,YEAR([3]Feuil1!$K110)&lt;=[3]Feuil2!$A$2,YEAR([3]Feuil1!$C110)&gt;=[3]Feuil2!$A$2),IF(YEAR([3]Feuil1!$K110)&lt;[3]Feuil2!$A$2,DATE([3]Feuil2!$A$2,7,1),IF(YEAR([3]Feuil1!$K110)&gt;[3]Feuil2!$A$2,"",IF(MONTH([3]Feuil1!$K110)=7,[3]Feuil1!$K110,IF(OR(AND(MONTH([3]Feuil1!$K110)&lt;7,MONTH([3]Feuil1!$C110)&gt;=7),YEAR([3]Feuil1!$C110)&gt;[3]Feuil2!$A$2),DATE([3]Feuil2!$A$2,7,1),"") ))),"")</f>
        <v/>
      </c>
      <c r="I110" s="13" t="str">
        <f>IF(AND([3]Feuil1!$K110&lt;&gt;"",[3]Feuil1!$C110&lt;&gt;"",[3]Feuil1!$K110&lt;=[3]Feuil1!$C110,YEAR([3]Feuil1!$K110)&lt;=[3]Feuil2!$A$2,YEAR([3]Feuil1!$C110)&gt;=[3]Feuil2!$A$2),IF(YEAR([3]Feuil1!$K110)&lt;[3]Feuil2!$A$2,DATE([3]Feuil2!$A$2,8,1),IF(YEAR([3]Feuil1!$K110)&gt;[3]Feuil2!$A$2,"",IF(MONTH([3]Feuil1!$K110)=8,[3]Feuil1!$K110,IF(OR(AND(MONTH([3]Feuil1!$K110)&lt;8,MONTH([3]Feuil1!$C110)&gt;=8),YEAR([3]Feuil1!$C110)&gt;[3]Feuil2!$A$2),DATE([3]Feuil2!$A$2,8,1),"") ))),"")</f>
        <v/>
      </c>
      <c r="J110" s="13" t="str">
        <f>IF(AND([3]Feuil1!$K110&lt;&gt;"",[3]Feuil1!$C110&lt;&gt;"",[3]Feuil1!$K110&lt;=[3]Feuil1!$C110,YEAR([3]Feuil1!$K110)&lt;=[3]Feuil2!$A$2,YEAR([3]Feuil1!$C110)&gt;=[3]Feuil2!$A$2),IF(YEAR([3]Feuil1!$K110)&lt;[3]Feuil2!$A$2,DATE([3]Feuil2!$A$2,9,1),IF(YEAR([3]Feuil1!$K110)&gt;[3]Feuil2!$A$2,"",IF(MONTH([3]Feuil1!$K110)=9,[3]Feuil1!$K110,IF(OR(AND(MONTH([3]Feuil1!$K110)&lt;9,MONTH([3]Feuil1!$C110)&gt;=9),YEAR([3]Feuil1!$C110)&gt;[3]Feuil2!$A$2),DATE([3]Feuil2!$A$2,9,1),"") ))),"")</f>
        <v/>
      </c>
      <c r="K110" s="13" t="str">
        <f>IF(AND([3]Feuil1!$K110&lt;&gt;"",[3]Feuil1!$C110&lt;&gt;"",[3]Feuil1!$K110&lt;=[3]Feuil1!$C110,YEAR([3]Feuil1!$K110)&lt;=[3]Feuil2!$A$2,YEAR([3]Feuil1!$C110)&gt;=[3]Feuil2!$A$2),IF(YEAR([3]Feuil1!$K110)&lt;[3]Feuil2!$A$2,DATE([3]Feuil2!$A$2,10,1),IF(YEAR([3]Feuil1!$K110)&gt;[3]Feuil2!$A$2,"",IF(MONTH([3]Feuil1!$K110)=10,[3]Feuil1!$K110,IF(OR(AND(MONTH([3]Feuil1!$K110)&lt;10,MONTH([3]Feuil1!$C110)&gt;=10),YEAR([3]Feuil1!$C110)&gt;[3]Feuil2!$A$2),DATE([3]Feuil2!$A$2,10,1),"") ))),"")</f>
        <v/>
      </c>
      <c r="L110" s="13" t="str">
        <f>IF(AND([3]Feuil1!$K110&lt;&gt;"",[3]Feuil1!$C110&lt;&gt;"",[3]Feuil1!$K110&lt;=[3]Feuil1!$C110,YEAR([3]Feuil1!$K110)&lt;=[3]Feuil2!$A$2,YEAR([3]Feuil1!$C110)&gt;=[3]Feuil2!$A$2),IF(YEAR([3]Feuil1!$K110)&lt;[3]Feuil2!$A$2,DATE([3]Feuil2!$A$2,11,1),IF(YEAR([3]Feuil1!$K110)&gt;[3]Feuil2!$A$2,"",IF(MONTH([3]Feuil1!$K110)=11,[3]Feuil1!$K110,IF(OR(AND(MONTH([3]Feuil1!$K110)&lt;11,MONTH([3]Feuil1!$C110)&gt;=11),YEAR([3]Feuil1!$C110)&gt;[3]Feuil2!$A$2),DATE([3]Feuil2!$A$2,11,1),"") ))),"")</f>
        <v/>
      </c>
      <c r="M110" s="14" t="str">
        <f>IF(AND([3]Feuil1!$K110&lt;&gt;"",[3]Feuil1!$C110&lt;&gt;"",[3]Feuil1!$K110&lt;=[3]Feuil1!$C110,YEAR([3]Feuil1!$K110)&lt;=[3]Feuil2!$A$2,YEAR([3]Feuil1!$C110)&gt;=[3]Feuil2!$A$2),IF(YEAR([3]Feuil1!$K110)&lt;[3]Feuil2!$A$2,DATE([3]Feuil2!$A$2,12,1),IF(YEAR([3]Feuil1!$K110)&gt;[3]Feuil2!$A$2,"",IF(MONTH([3]Feuil1!$K110)=12,[3]Feuil1!$K110,IF(OR(AND(MONTH([3]Feuil1!$K110)&lt;12,MONTH([3]Feuil1!$C110)&gt;=12),YEAR([3]Feuil1!$C110)&gt;[3]Feuil2!$A$2),DATE([3]Feuil2!$A$2,12,1),"") ))),"")</f>
        <v/>
      </c>
      <c r="N110" s="12" t="str">
        <f>IF(AND([3]Feuil1!$K110&lt;&gt;"",[3]Feuil1!$C110&lt;&gt;"",[3]Feuil1!$K110&lt;=[3]Feuil1!$C110,YEAR([3]Feuil1!$K110)&lt;=[3]Feuil2!$A$2,YEAR([3]Feuil1!$C110)&gt;=[3]Feuil2!$A$2),IF(YEAR([3]Feuil1!$C110)&gt;[3]Feuil2!$A$2,DATE([3]Feuil2!$A$2,1,31),IF(YEAR([3]Feuil1!$C110)&lt;[3]Feuil2!$A$2,"",IF(MONTH([3]Feuil1!$C110)=1,[3]Feuil1!$C110,IF(AND(MONTH([3]Feuil1!$C110)&gt;1,MONTH([3]Feuil1!$K110)&lt;=1),DATE([3]Feuil2!$A$2,1,31),"") ))),"")</f>
        <v/>
      </c>
      <c r="O110" s="13" t="str">
        <f>IF(AND([3]Feuil1!$K110&lt;&gt;"",[3]Feuil1!$C110&lt;&gt;"",[3]Feuil1!$K110&lt;=[3]Feuil1!$C110,YEAR([3]Feuil1!$K110)&lt;=[3]Feuil2!$A$2,YEAR([3]Feuil1!$C110)&gt;=[3]Feuil2!$A$2),IF(YEAR([3]Feuil1!$C110)&gt;[3]Feuil2!$A$2,IF((MOD([3]Feuil2!$A$2,4)&lt;&gt;0),DATE([3]Feuil2!$A$2,2,28),DATE([3]Feuil2!$A$2,2,29)),IF(YEAR([3]Feuil1!$C110)&lt;[3]Feuil2!$A$2,"",IF(MONTH([3]Feuil1!$C110)=2,[3]Feuil1!$C110,IF(AND(MONTH([3]Feuil1!$C110)&gt;2,MONTH([3]Feuil1!$K110)&lt;=2),IF((MOD([3]Feuil2!$A$2,4)&lt;&gt;0),DATE([3]Feuil2!$A$2,2,28),DATE([3]Feuil2!$A$2,2,29)),"") ))),"")</f>
        <v/>
      </c>
      <c r="P110" s="13" t="str">
        <f>IF(AND([3]Feuil1!$K110&lt;&gt;"",[3]Feuil1!$C110&lt;&gt;"",[3]Feuil1!$K110&lt;=[3]Feuil1!$C110,YEAR([3]Feuil1!$K110)&lt;=[3]Feuil2!$A$2,YEAR([3]Feuil1!$C110)&gt;=[3]Feuil2!$A$2),IF(YEAR([3]Feuil1!$C110)&gt;[3]Feuil2!$A$2,DATE([3]Feuil2!$A$2,3,31),IF(YEAR([3]Feuil1!$C110)&lt;[3]Feuil2!$A$2,"",IF(MONTH([3]Feuil1!$C110)=3,[3]Feuil1!$C110,IF(AND(MONTH([3]Feuil1!$C110)&gt;3,MONTH([3]Feuil1!$K110)&lt;=3),DATE([3]Feuil2!$A$2,3,31),"") ))),"")</f>
        <v/>
      </c>
      <c r="Q110" s="13" t="str">
        <f>IF(AND([3]Feuil1!$K110&lt;&gt;"",[3]Feuil1!$C110&lt;&gt;"",[3]Feuil1!$K110&lt;=[3]Feuil1!$C110,YEAR([3]Feuil1!$K110)&lt;=[3]Feuil2!$A$2,YEAR([3]Feuil1!$C110)&gt;=[3]Feuil2!$A$2),IF(YEAR([3]Feuil1!$C110)&gt;[3]Feuil2!$A$2,DATE([3]Feuil2!$A$2,4,30),IF(YEAR([3]Feuil1!$C110)&lt;[3]Feuil2!$A$2,"",IF(MONTH([3]Feuil1!$C110)=4,[3]Feuil1!$C110,IF(AND(MONTH([3]Feuil1!$C110)&gt;4,MONTH([3]Feuil1!$K110)&lt;=4),DATE([3]Feuil2!$A$2,4,30),"") ))),"")</f>
        <v/>
      </c>
      <c r="R110" s="13" t="str">
        <f>IF(AND([3]Feuil1!$K110&lt;&gt;"",[3]Feuil1!$C110&lt;&gt;"",[3]Feuil1!$K110&lt;=[3]Feuil1!$C110,YEAR([3]Feuil1!$K110)&lt;=[3]Feuil2!$A$2,YEAR([3]Feuil1!$C110)&gt;=[3]Feuil2!$A$2),IF(YEAR([3]Feuil1!$C110)&gt;[3]Feuil2!$A$2,DATE([3]Feuil2!$A$2,5,31),IF(YEAR([3]Feuil1!$C110)&lt;[3]Feuil2!$A$2,"",IF(MONTH([3]Feuil1!$C110)=5,[3]Feuil1!$C110,IF(AND(MONTH([3]Feuil1!$C110)&gt;5,MONTH([3]Feuil1!$K110)&lt;=5),DATE([3]Feuil2!$A$2,5,31),"") ))),"")</f>
        <v/>
      </c>
      <c r="S110" s="13" t="str">
        <f>IF(AND([3]Feuil1!$K110&lt;&gt;"",[3]Feuil1!$C110&lt;&gt;"",[3]Feuil1!$K110&lt;=[3]Feuil1!$C110,YEAR([3]Feuil1!$K110)&lt;=[3]Feuil2!$A$2,YEAR([3]Feuil1!$C110)&gt;=[3]Feuil2!$A$2),IF(YEAR([3]Feuil1!$C110)&gt;[3]Feuil2!$A$2,DATE([3]Feuil2!$A$2,6,30),IF(YEAR([3]Feuil1!$C110)&lt;[3]Feuil2!$A$2,"",IF(MONTH([3]Feuil1!$C110)=6,[3]Feuil1!$C110,IF(AND(MONTH([3]Feuil1!$C110)&gt;6,MONTH([3]Feuil1!$K110)&lt;=6),DATE([3]Feuil2!$A$2,6,30),"") ))),"")</f>
        <v/>
      </c>
      <c r="T110" s="13" t="str">
        <f>IF(AND([3]Feuil1!$K110&lt;&gt;"",[3]Feuil1!$C110&lt;&gt;"",[3]Feuil1!$K110&lt;=[3]Feuil1!$C110,YEAR([3]Feuil1!$K110)&lt;=[3]Feuil2!$A$2,YEAR([3]Feuil1!$C110)&gt;=[3]Feuil2!$A$2),IF(YEAR([3]Feuil1!$C110)&gt;[3]Feuil2!$A$2,DATE([3]Feuil2!$A$2,7,31),IF(YEAR([3]Feuil1!$C110)&lt;[3]Feuil2!$A$2,"",IF(MONTH([3]Feuil1!$C110)=7,[3]Feuil1!$C110,IF(AND(MONTH([3]Feuil1!$C110)&gt;7,MONTH([3]Feuil1!$K110)&lt;=7),DATE([3]Feuil2!$A$2,7,31),"") ))),"")</f>
        <v/>
      </c>
      <c r="U110" s="13" t="str">
        <f>IF(AND([3]Feuil1!$K110&lt;&gt;"",[3]Feuil1!$C110&lt;&gt;"",[3]Feuil1!$K110&lt;=[3]Feuil1!$C110,YEAR([3]Feuil1!$K110)&lt;=[3]Feuil2!$A$2,YEAR([3]Feuil1!$C110)&gt;=[3]Feuil2!$A$2),IF(YEAR([3]Feuil1!$C110)&gt;[3]Feuil2!$A$2,DATE([3]Feuil2!$A$2,8,31),IF(YEAR([3]Feuil1!$C110)&lt;[3]Feuil2!$A$2,"",IF(MONTH([3]Feuil1!$C110)=8,[3]Feuil1!$C110,IF(AND(MONTH([3]Feuil1!$C110)&gt;8,MONTH([3]Feuil1!$K110)&lt;=8),DATE([3]Feuil2!$A$2,8,31),"") ))),"")</f>
        <v/>
      </c>
      <c r="V110" s="13" t="str">
        <f>IF(AND([3]Feuil1!$K110&lt;&gt;"",[3]Feuil1!$C110&lt;&gt;"",[3]Feuil1!$K110&lt;=[3]Feuil1!$C110,YEAR([3]Feuil1!$K110)&lt;=[3]Feuil2!$A$2,YEAR([3]Feuil1!$C110)&gt;=[3]Feuil2!$A$2),IF(YEAR([3]Feuil1!$C110)&gt;[3]Feuil2!$A$2,DATE([3]Feuil2!$A$2,9,30),IF(YEAR([3]Feuil1!$C110)&lt;[3]Feuil2!$A$2,"",IF(MONTH([3]Feuil1!$C110)=9,[3]Feuil1!$C110,IF(AND(MONTH([3]Feuil1!$C110)&gt;9,MONTH([3]Feuil1!$K110)&lt;=9),DATE([3]Feuil2!$A$2,9,30),"") ))),"")</f>
        <v/>
      </c>
      <c r="W110" s="13" t="str">
        <f>IF(AND([3]Feuil1!$K110&lt;&gt;"",[3]Feuil1!$C110&lt;&gt;"",[3]Feuil1!$K110&lt;=[3]Feuil1!$C110,YEAR([3]Feuil1!$K110)&lt;=[3]Feuil2!$A$2,YEAR([3]Feuil1!$C110)&gt;=[3]Feuil2!$A$2),IF(YEAR([3]Feuil1!$C110)&gt;[3]Feuil2!$A$2,DATE([3]Feuil2!$A$2,10,31),IF(YEAR([3]Feuil1!$C110)&lt;[3]Feuil2!$A$2,"",IF(MONTH([3]Feuil1!$C110)=10,[3]Feuil1!$C110,IF(AND(MONTH([3]Feuil1!$C110)&gt;10,MONTH([3]Feuil1!$K110)&lt;=10),DATE([3]Feuil2!$A$2,10,31),"") ))),"")</f>
        <v/>
      </c>
      <c r="X110" s="13" t="str">
        <f>IF(AND([3]Feuil1!$K110&lt;&gt;"",[3]Feuil1!$C110&lt;&gt;"",[3]Feuil1!$K110&lt;=[3]Feuil1!$C110,YEAR([3]Feuil1!$K110)&lt;=[3]Feuil2!$A$2,YEAR([3]Feuil1!$C110)&gt;=[3]Feuil2!$A$2),IF(YEAR([3]Feuil1!$C110)&gt;[3]Feuil2!$A$2,DATE([3]Feuil2!$A$2,11,30),IF(YEAR([3]Feuil1!$C110)&lt;[3]Feuil2!$A$2,"",IF(MONTH([3]Feuil1!$C110)=11,[3]Feuil1!$C110,IF(AND(MONTH([3]Feuil1!$C110)&gt;11,MONTH([3]Feuil1!$K110)&lt;=11),DATE([3]Feuil2!$A$2,11,30),"") ))),"")</f>
        <v/>
      </c>
      <c r="Y110" s="14" t="str">
        <f>IF(AND([3]Feuil1!$K110&lt;&gt;"",[3]Feuil1!$C110&lt;&gt;"",[3]Feuil1!$K110&lt;=[3]Feuil1!$C110,YEAR([3]Feuil1!$K110)&lt;=[3]Feuil2!$A$2,YEAR([3]Feuil1!$C110)&gt;=[3]Feuil2!$A$2),IF(YEAR([3]Feuil1!$C110)&gt;[3]Feuil2!$A$2,DATE([3]Feuil2!$A$2,12,31),IF(YEAR([3]Feuil1!$C110)&lt;[3]Feuil2!$A$2,"",IF(MONTH([3]Feuil1!$C110)=12,[3]Feuil1!$C110,IF(AND(MONTH([3]Feuil1!$C110)&gt;12,MONTH([3]Feuil1!$K110)&lt;=12),DATE([3]Feuil2!$A$2,12,31),"") ))),"")</f>
        <v/>
      </c>
    </row>
    <row r="111" spans="1:25" ht="15" x14ac:dyDescent="0.2">
      <c r="A111" s="11">
        <f>[3]Feuil1!E111</f>
        <v>0</v>
      </c>
      <c r="B111" s="12" t="str">
        <f>IF(AND([3]Feuil1!$K111&lt;&gt;"",[3]Feuil1!$C111&lt;&gt;"",[3]Feuil1!$K111&lt;=[3]Feuil1!$C111,YEAR([3]Feuil1!$K111)&lt;=[3]Feuil2!$A$2,YEAR([3]Feuil1!$C111)&gt;=[3]Feuil2!$A$2),IF(YEAR([3]Feuil1!$K111)&lt;[3]Feuil2!$A$2,DATE([3]Feuil2!$A$2,1,1),IF(YEAR([3]Feuil1!$K111)&gt;[3]Feuil2!$A$2,"",IF(MONTH([3]Feuil1!$K111)=1,[3]Feuil1!$K111,IF(OR(AND(
      MONTH([3]Feuil1!$K111)&lt;1,
      MONTH([3]Feuil1!$C111)&gt;=1
     ),YEAR([3]Feuil1!$C111)&gt;[3]Feuil2!$A$2),DATE([3]Feuil2!$A$2,1,1),"") ))),"")</f>
        <v/>
      </c>
      <c r="C111" s="13" t="str">
        <f>IF(AND([3]Feuil1!$K111&lt;&gt;"",[3]Feuil1!$C111&lt;&gt;"",[3]Feuil1!$K111&lt;=[3]Feuil1!$C111,YEAR([3]Feuil1!$K111)&lt;=[3]Feuil2!$A$2,YEAR([3]Feuil1!$C111)&gt;=[3]Feuil2!$A$2),IF(YEAR([3]Feuil1!$K111)&lt;[3]Feuil2!$A$2,DATE([3]Feuil2!$A$2,2,1),IF(YEAR([3]Feuil1!$K111)&gt;[3]Feuil2!$A$2,"",IF(MONTH([3]Feuil1!$K111)=2,[3]Feuil1!$K111,IF(OR(AND(MONTH([3]Feuil1!$K111)&lt;2,MONTH([3]Feuil1!$C111)&gt;=2),YEAR([3]Feuil1!$C111)&gt;[3]Feuil2!$A$2),DATE([3]Feuil2!$A$2,2,1),"") ))),"")</f>
        <v/>
      </c>
      <c r="D111" s="13" t="str">
        <f>IF(AND([3]Feuil1!$K111&lt;&gt;"",[3]Feuil1!$C111&lt;&gt;"",[3]Feuil1!$K111&lt;=[3]Feuil1!$C111,YEAR([3]Feuil1!$K111)&lt;=[3]Feuil2!$A$2,YEAR([3]Feuil1!$C111)&gt;=[3]Feuil2!$A$2),IF(YEAR([3]Feuil1!$K111)&lt;[3]Feuil2!$A$2,DATE([3]Feuil2!$A$2,3,1),IF(YEAR([3]Feuil1!$K111)&gt;[3]Feuil2!$A$2,"",IF(MONTH([3]Feuil1!$K111)=3,[3]Feuil1!$K111,IF(OR(AND(MONTH([3]Feuil1!$K111)&lt;3,MONTH([3]Feuil1!$C111)&gt;=3),YEAR([3]Feuil1!$C111)&gt;[3]Feuil2!$A$2),DATE([3]Feuil2!$A$2,3,1),"") ))),"")</f>
        <v/>
      </c>
      <c r="E111" s="13" t="str">
        <f>IF(AND([3]Feuil1!$K111&lt;&gt;"",[3]Feuil1!$C111&lt;&gt;"",[3]Feuil1!$K111&lt;=[3]Feuil1!$C111,YEAR([3]Feuil1!$K111)&lt;=[3]Feuil2!$A$2,YEAR([3]Feuil1!$C111)&gt;=[3]Feuil2!$A$2),IF(YEAR([3]Feuil1!$K111)&lt;[3]Feuil2!$A$2,DATE([3]Feuil2!$A$2,4,1),IF(YEAR([3]Feuil1!$K111)&gt;[3]Feuil2!$A$2,"",IF(MONTH([3]Feuil1!$K111)=4,[3]Feuil1!$K111,IF(OR(AND(MONTH([3]Feuil1!$K111)&lt;4,MONTH([3]Feuil1!$C111)&gt;=4),YEAR([3]Feuil1!$C111)&gt;[3]Feuil2!$A$2),DATE([3]Feuil2!$A$2,4,1),"") ))),"")</f>
        <v/>
      </c>
      <c r="F111" s="13" t="str">
        <f>IF(AND([3]Feuil1!$K111&lt;&gt;"",[3]Feuil1!$C111&lt;&gt;"",[3]Feuil1!$K111&lt;=[3]Feuil1!$C111,YEAR([3]Feuil1!$K111)&lt;=[3]Feuil2!$A$2,YEAR([3]Feuil1!$C111)&gt;=[3]Feuil2!$A$2),IF(YEAR([3]Feuil1!$K111)&lt;[3]Feuil2!$A$2,DATE([3]Feuil2!$A$2,5,1),IF(YEAR([3]Feuil1!$K111)&gt;[3]Feuil2!$A$2,"",IF(MONTH([3]Feuil1!$K111)=5,[3]Feuil1!$K111,IF(OR(AND(MONTH([3]Feuil1!$K111)&lt;5,MONTH([3]Feuil1!$C111)&gt;=5),YEAR([3]Feuil1!$C111)&gt;[3]Feuil2!$A$2),DATE([3]Feuil2!$A$2,5,1),"") ))),"")</f>
        <v/>
      </c>
      <c r="G111" s="13" t="str">
        <f>IF(AND([3]Feuil1!$K111&lt;&gt;"",[3]Feuil1!$C111&lt;&gt;"",[3]Feuil1!$K111&lt;=[3]Feuil1!$C111,YEAR([3]Feuil1!$K111)&lt;=[3]Feuil2!$A$2,YEAR([3]Feuil1!$C111)&gt;=[3]Feuil2!$A$2),IF(YEAR([3]Feuil1!$K111)&lt;[3]Feuil2!$A$2,DATE([3]Feuil2!$A$2,6,1),IF(YEAR([3]Feuil1!$K111)&gt;[3]Feuil2!$A$2,"",IF(MONTH([3]Feuil1!$K111)=6,[3]Feuil1!$K111,IF(OR(AND(MONTH([3]Feuil1!$K111)&lt;6,MONTH([3]Feuil1!$C111)&gt;=6),YEAR([3]Feuil1!$C111)&gt;[3]Feuil2!$A$2),DATE([3]Feuil2!$A$2,6,1),"") ))),"")</f>
        <v/>
      </c>
      <c r="H111" s="13" t="str">
        <f>IF(AND([3]Feuil1!$K111&lt;&gt;"",[3]Feuil1!$C111&lt;&gt;"",[3]Feuil1!$K111&lt;=[3]Feuil1!$C111,YEAR([3]Feuil1!$K111)&lt;=[3]Feuil2!$A$2,YEAR([3]Feuil1!$C111)&gt;=[3]Feuil2!$A$2),IF(YEAR([3]Feuil1!$K111)&lt;[3]Feuil2!$A$2,DATE([3]Feuil2!$A$2,7,1),IF(YEAR([3]Feuil1!$K111)&gt;[3]Feuil2!$A$2,"",IF(MONTH([3]Feuil1!$K111)=7,[3]Feuil1!$K111,IF(OR(AND(MONTH([3]Feuil1!$K111)&lt;7,MONTH([3]Feuil1!$C111)&gt;=7),YEAR([3]Feuil1!$C111)&gt;[3]Feuil2!$A$2),DATE([3]Feuil2!$A$2,7,1),"") ))),"")</f>
        <v/>
      </c>
      <c r="I111" s="13" t="str">
        <f>IF(AND([3]Feuil1!$K111&lt;&gt;"",[3]Feuil1!$C111&lt;&gt;"",[3]Feuil1!$K111&lt;=[3]Feuil1!$C111,YEAR([3]Feuil1!$K111)&lt;=[3]Feuil2!$A$2,YEAR([3]Feuil1!$C111)&gt;=[3]Feuil2!$A$2),IF(YEAR([3]Feuil1!$K111)&lt;[3]Feuil2!$A$2,DATE([3]Feuil2!$A$2,8,1),IF(YEAR([3]Feuil1!$K111)&gt;[3]Feuil2!$A$2,"",IF(MONTH([3]Feuil1!$K111)=8,[3]Feuil1!$K111,IF(OR(AND(MONTH([3]Feuil1!$K111)&lt;8,MONTH([3]Feuil1!$C111)&gt;=8),YEAR([3]Feuil1!$C111)&gt;[3]Feuil2!$A$2),DATE([3]Feuil2!$A$2,8,1),"") ))),"")</f>
        <v/>
      </c>
      <c r="J111" s="13" t="str">
        <f>IF(AND([3]Feuil1!$K111&lt;&gt;"",[3]Feuil1!$C111&lt;&gt;"",[3]Feuil1!$K111&lt;=[3]Feuil1!$C111,YEAR([3]Feuil1!$K111)&lt;=[3]Feuil2!$A$2,YEAR([3]Feuil1!$C111)&gt;=[3]Feuil2!$A$2),IF(YEAR([3]Feuil1!$K111)&lt;[3]Feuil2!$A$2,DATE([3]Feuil2!$A$2,9,1),IF(YEAR([3]Feuil1!$K111)&gt;[3]Feuil2!$A$2,"",IF(MONTH([3]Feuil1!$K111)=9,[3]Feuil1!$K111,IF(OR(AND(MONTH([3]Feuil1!$K111)&lt;9,MONTH([3]Feuil1!$C111)&gt;=9),YEAR([3]Feuil1!$C111)&gt;[3]Feuil2!$A$2),DATE([3]Feuil2!$A$2,9,1),"") ))),"")</f>
        <v/>
      </c>
      <c r="K111" s="13" t="str">
        <f>IF(AND([3]Feuil1!$K111&lt;&gt;"",[3]Feuil1!$C111&lt;&gt;"",[3]Feuil1!$K111&lt;=[3]Feuil1!$C111,YEAR([3]Feuil1!$K111)&lt;=[3]Feuil2!$A$2,YEAR([3]Feuil1!$C111)&gt;=[3]Feuil2!$A$2),IF(YEAR([3]Feuil1!$K111)&lt;[3]Feuil2!$A$2,DATE([3]Feuil2!$A$2,10,1),IF(YEAR([3]Feuil1!$K111)&gt;[3]Feuil2!$A$2,"",IF(MONTH([3]Feuil1!$K111)=10,[3]Feuil1!$K111,IF(OR(AND(MONTH([3]Feuil1!$K111)&lt;10,MONTH([3]Feuil1!$C111)&gt;=10),YEAR([3]Feuil1!$C111)&gt;[3]Feuil2!$A$2),DATE([3]Feuil2!$A$2,10,1),"") ))),"")</f>
        <v/>
      </c>
      <c r="L111" s="13" t="str">
        <f>IF(AND([3]Feuil1!$K111&lt;&gt;"",[3]Feuil1!$C111&lt;&gt;"",[3]Feuil1!$K111&lt;=[3]Feuil1!$C111,YEAR([3]Feuil1!$K111)&lt;=[3]Feuil2!$A$2,YEAR([3]Feuil1!$C111)&gt;=[3]Feuil2!$A$2),IF(YEAR([3]Feuil1!$K111)&lt;[3]Feuil2!$A$2,DATE([3]Feuil2!$A$2,11,1),IF(YEAR([3]Feuil1!$K111)&gt;[3]Feuil2!$A$2,"",IF(MONTH([3]Feuil1!$K111)=11,[3]Feuil1!$K111,IF(OR(AND(MONTH([3]Feuil1!$K111)&lt;11,MONTH([3]Feuil1!$C111)&gt;=11),YEAR([3]Feuil1!$C111)&gt;[3]Feuil2!$A$2),DATE([3]Feuil2!$A$2,11,1),"") ))),"")</f>
        <v/>
      </c>
      <c r="M111" s="14" t="str">
        <f>IF(AND([3]Feuil1!$K111&lt;&gt;"",[3]Feuil1!$C111&lt;&gt;"",[3]Feuil1!$K111&lt;=[3]Feuil1!$C111,YEAR([3]Feuil1!$K111)&lt;=[3]Feuil2!$A$2,YEAR([3]Feuil1!$C111)&gt;=[3]Feuil2!$A$2),IF(YEAR([3]Feuil1!$K111)&lt;[3]Feuil2!$A$2,DATE([3]Feuil2!$A$2,12,1),IF(YEAR([3]Feuil1!$K111)&gt;[3]Feuil2!$A$2,"",IF(MONTH([3]Feuil1!$K111)=12,[3]Feuil1!$K111,IF(OR(AND(MONTH([3]Feuil1!$K111)&lt;12,MONTH([3]Feuil1!$C111)&gt;=12),YEAR([3]Feuil1!$C111)&gt;[3]Feuil2!$A$2),DATE([3]Feuil2!$A$2,12,1),"") ))),"")</f>
        <v/>
      </c>
      <c r="N111" s="12" t="str">
        <f>IF(AND([3]Feuil1!$K111&lt;&gt;"",[3]Feuil1!$C111&lt;&gt;"",[3]Feuil1!$K111&lt;=[3]Feuil1!$C111,YEAR([3]Feuil1!$K111)&lt;=[3]Feuil2!$A$2,YEAR([3]Feuil1!$C111)&gt;=[3]Feuil2!$A$2),IF(YEAR([3]Feuil1!$C111)&gt;[3]Feuil2!$A$2,DATE([3]Feuil2!$A$2,1,31),IF(YEAR([3]Feuil1!$C111)&lt;[3]Feuil2!$A$2,"",IF(MONTH([3]Feuil1!$C111)=1,[3]Feuil1!$C111,IF(AND(MONTH([3]Feuil1!$C111)&gt;1,MONTH([3]Feuil1!$K111)&lt;=1),DATE([3]Feuil2!$A$2,1,31),"") ))),"")</f>
        <v/>
      </c>
      <c r="O111" s="13" t="str">
        <f>IF(AND([3]Feuil1!$K111&lt;&gt;"",[3]Feuil1!$C111&lt;&gt;"",[3]Feuil1!$K111&lt;=[3]Feuil1!$C111,YEAR([3]Feuil1!$K111)&lt;=[3]Feuil2!$A$2,YEAR([3]Feuil1!$C111)&gt;=[3]Feuil2!$A$2),IF(YEAR([3]Feuil1!$C111)&gt;[3]Feuil2!$A$2,IF((MOD([3]Feuil2!$A$2,4)&lt;&gt;0),DATE([3]Feuil2!$A$2,2,28),DATE([3]Feuil2!$A$2,2,29)),IF(YEAR([3]Feuil1!$C111)&lt;[3]Feuil2!$A$2,"",IF(MONTH([3]Feuil1!$C111)=2,[3]Feuil1!$C111,IF(AND(MONTH([3]Feuil1!$C111)&gt;2,MONTH([3]Feuil1!$K111)&lt;=2),IF((MOD([3]Feuil2!$A$2,4)&lt;&gt;0),DATE([3]Feuil2!$A$2,2,28),DATE([3]Feuil2!$A$2,2,29)),"") ))),"")</f>
        <v/>
      </c>
      <c r="P111" s="13" t="str">
        <f>IF(AND([3]Feuil1!$K111&lt;&gt;"",[3]Feuil1!$C111&lt;&gt;"",[3]Feuil1!$K111&lt;=[3]Feuil1!$C111,YEAR([3]Feuil1!$K111)&lt;=[3]Feuil2!$A$2,YEAR([3]Feuil1!$C111)&gt;=[3]Feuil2!$A$2),IF(YEAR([3]Feuil1!$C111)&gt;[3]Feuil2!$A$2,DATE([3]Feuil2!$A$2,3,31),IF(YEAR([3]Feuil1!$C111)&lt;[3]Feuil2!$A$2,"",IF(MONTH([3]Feuil1!$C111)=3,[3]Feuil1!$C111,IF(AND(MONTH([3]Feuil1!$C111)&gt;3,MONTH([3]Feuil1!$K111)&lt;=3),DATE([3]Feuil2!$A$2,3,31),"") ))),"")</f>
        <v/>
      </c>
      <c r="Q111" s="13" t="str">
        <f>IF(AND([3]Feuil1!$K111&lt;&gt;"",[3]Feuil1!$C111&lt;&gt;"",[3]Feuil1!$K111&lt;=[3]Feuil1!$C111,YEAR([3]Feuil1!$K111)&lt;=[3]Feuil2!$A$2,YEAR([3]Feuil1!$C111)&gt;=[3]Feuil2!$A$2),IF(YEAR([3]Feuil1!$C111)&gt;[3]Feuil2!$A$2,DATE([3]Feuil2!$A$2,4,30),IF(YEAR([3]Feuil1!$C111)&lt;[3]Feuil2!$A$2,"",IF(MONTH([3]Feuil1!$C111)=4,[3]Feuil1!$C111,IF(AND(MONTH([3]Feuil1!$C111)&gt;4,MONTH([3]Feuil1!$K111)&lt;=4),DATE([3]Feuil2!$A$2,4,30),"") ))),"")</f>
        <v/>
      </c>
      <c r="R111" s="13" t="str">
        <f>IF(AND([3]Feuil1!$K111&lt;&gt;"",[3]Feuil1!$C111&lt;&gt;"",[3]Feuil1!$K111&lt;=[3]Feuil1!$C111,YEAR([3]Feuil1!$K111)&lt;=[3]Feuil2!$A$2,YEAR([3]Feuil1!$C111)&gt;=[3]Feuil2!$A$2),IF(YEAR([3]Feuil1!$C111)&gt;[3]Feuil2!$A$2,DATE([3]Feuil2!$A$2,5,31),IF(YEAR([3]Feuil1!$C111)&lt;[3]Feuil2!$A$2,"",IF(MONTH([3]Feuil1!$C111)=5,[3]Feuil1!$C111,IF(AND(MONTH([3]Feuil1!$C111)&gt;5,MONTH([3]Feuil1!$K111)&lt;=5),DATE([3]Feuil2!$A$2,5,31),"") ))),"")</f>
        <v/>
      </c>
      <c r="S111" s="13" t="str">
        <f>IF(AND([3]Feuil1!$K111&lt;&gt;"",[3]Feuil1!$C111&lt;&gt;"",[3]Feuil1!$K111&lt;=[3]Feuil1!$C111,YEAR([3]Feuil1!$K111)&lt;=[3]Feuil2!$A$2,YEAR([3]Feuil1!$C111)&gt;=[3]Feuil2!$A$2),IF(YEAR([3]Feuil1!$C111)&gt;[3]Feuil2!$A$2,DATE([3]Feuil2!$A$2,6,30),IF(YEAR([3]Feuil1!$C111)&lt;[3]Feuil2!$A$2,"",IF(MONTH([3]Feuil1!$C111)=6,[3]Feuil1!$C111,IF(AND(MONTH([3]Feuil1!$C111)&gt;6,MONTH([3]Feuil1!$K111)&lt;=6),DATE([3]Feuil2!$A$2,6,30),"") ))),"")</f>
        <v/>
      </c>
      <c r="T111" s="13" t="str">
        <f>IF(AND([3]Feuil1!$K111&lt;&gt;"",[3]Feuil1!$C111&lt;&gt;"",[3]Feuil1!$K111&lt;=[3]Feuil1!$C111,YEAR([3]Feuil1!$K111)&lt;=[3]Feuil2!$A$2,YEAR([3]Feuil1!$C111)&gt;=[3]Feuil2!$A$2),IF(YEAR([3]Feuil1!$C111)&gt;[3]Feuil2!$A$2,DATE([3]Feuil2!$A$2,7,31),IF(YEAR([3]Feuil1!$C111)&lt;[3]Feuil2!$A$2,"",IF(MONTH([3]Feuil1!$C111)=7,[3]Feuil1!$C111,IF(AND(MONTH([3]Feuil1!$C111)&gt;7,MONTH([3]Feuil1!$K111)&lt;=7),DATE([3]Feuil2!$A$2,7,31),"") ))),"")</f>
        <v/>
      </c>
      <c r="U111" s="13" t="str">
        <f>IF(AND([3]Feuil1!$K111&lt;&gt;"",[3]Feuil1!$C111&lt;&gt;"",[3]Feuil1!$K111&lt;=[3]Feuil1!$C111,YEAR([3]Feuil1!$K111)&lt;=[3]Feuil2!$A$2,YEAR([3]Feuil1!$C111)&gt;=[3]Feuil2!$A$2),IF(YEAR([3]Feuil1!$C111)&gt;[3]Feuil2!$A$2,DATE([3]Feuil2!$A$2,8,31),IF(YEAR([3]Feuil1!$C111)&lt;[3]Feuil2!$A$2,"",IF(MONTH([3]Feuil1!$C111)=8,[3]Feuil1!$C111,IF(AND(MONTH([3]Feuil1!$C111)&gt;8,MONTH([3]Feuil1!$K111)&lt;=8),DATE([3]Feuil2!$A$2,8,31),"") ))),"")</f>
        <v/>
      </c>
      <c r="V111" s="13" t="str">
        <f>IF(AND([3]Feuil1!$K111&lt;&gt;"",[3]Feuil1!$C111&lt;&gt;"",[3]Feuil1!$K111&lt;=[3]Feuil1!$C111,YEAR([3]Feuil1!$K111)&lt;=[3]Feuil2!$A$2,YEAR([3]Feuil1!$C111)&gt;=[3]Feuil2!$A$2),IF(YEAR([3]Feuil1!$C111)&gt;[3]Feuil2!$A$2,DATE([3]Feuil2!$A$2,9,30),IF(YEAR([3]Feuil1!$C111)&lt;[3]Feuil2!$A$2,"",IF(MONTH([3]Feuil1!$C111)=9,[3]Feuil1!$C111,IF(AND(MONTH([3]Feuil1!$C111)&gt;9,MONTH([3]Feuil1!$K111)&lt;=9),DATE([3]Feuil2!$A$2,9,30),"") ))),"")</f>
        <v/>
      </c>
      <c r="W111" s="13" t="str">
        <f>IF(AND([3]Feuil1!$K111&lt;&gt;"",[3]Feuil1!$C111&lt;&gt;"",[3]Feuil1!$K111&lt;=[3]Feuil1!$C111,YEAR([3]Feuil1!$K111)&lt;=[3]Feuil2!$A$2,YEAR([3]Feuil1!$C111)&gt;=[3]Feuil2!$A$2),IF(YEAR([3]Feuil1!$C111)&gt;[3]Feuil2!$A$2,DATE([3]Feuil2!$A$2,10,31),IF(YEAR([3]Feuil1!$C111)&lt;[3]Feuil2!$A$2,"",IF(MONTH([3]Feuil1!$C111)=10,[3]Feuil1!$C111,IF(AND(MONTH([3]Feuil1!$C111)&gt;10,MONTH([3]Feuil1!$K111)&lt;=10),DATE([3]Feuil2!$A$2,10,31),"") ))),"")</f>
        <v/>
      </c>
      <c r="X111" s="13" t="str">
        <f>IF(AND([3]Feuil1!$K111&lt;&gt;"",[3]Feuil1!$C111&lt;&gt;"",[3]Feuil1!$K111&lt;=[3]Feuil1!$C111,YEAR([3]Feuil1!$K111)&lt;=[3]Feuil2!$A$2,YEAR([3]Feuil1!$C111)&gt;=[3]Feuil2!$A$2),IF(YEAR([3]Feuil1!$C111)&gt;[3]Feuil2!$A$2,DATE([3]Feuil2!$A$2,11,30),IF(YEAR([3]Feuil1!$C111)&lt;[3]Feuil2!$A$2,"",IF(MONTH([3]Feuil1!$C111)=11,[3]Feuil1!$C111,IF(AND(MONTH([3]Feuil1!$C111)&gt;11,MONTH([3]Feuil1!$K111)&lt;=11),DATE([3]Feuil2!$A$2,11,30),"") ))),"")</f>
        <v/>
      </c>
      <c r="Y111" s="14" t="str">
        <f>IF(AND([3]Feuil1!$K111&lt;&gt;"",[3]Feuil1!$C111&lt;&gt;"",[3]Feuil1!$K111&lt;=[3]Feuil1!$C111,YEAR([3]Feuil1!$K111)&lt;=[3]Feuil2!$A$2,YEAR([3]Feuil1!$C111)&gt;=[3]Feuil2!$A$2),IF(YEAR([3]Feuil1!$C111)&gt;[3]Feuil2!$A$2,DATE([3]Feuil2!$A$2,12,31),IF(YEAR([3]Feuil1!$C111)&lt;[3]Feuil2!$A$2,"",IF(MONTH([3]Feuil1!$C111)=12,[3]Feuil1!$C111,IF(AND(MONTH([3]Feuil1!$C111)&gt;12,MONTH([3]Feuil1!$K111)&lt;=12),DATE([3]Feuil2!$A$2,12,31),"") ))),"")</f>
        <v/>
      </c>
    </row>
    <row r="112" spans="1:25" ht="15" x14ac:dyDescent="0.2">
      <c r="A112" s="11">
        <f>[3]Feuil1!E112</f>
        <v>0</v>
      </c>
      <c r="B112" s="12" t="str">
        <f>IF(AND([3]Feuil1!$K112&lt;&gt;"",[3]Feuil1!$C112&lt;&gt;"",[3]Feuil1!$K112&lt;=[3]Feuil1!$C112,YEAR([3]Feuil1!$K112)&lt;=[3]Feuil2!$A$2,YEAR([3]Feuil1!$C112)&gt;=[3]Feuil2!$A$2),IF(YEAR([3]Feuil1!$K112)&lt;[3]Feuil2!$A$2,DATE([3]Feuil2!$A$2,1,1),IF(YEAR([3]Feuil1!$K112)&gt;[3]Feuil2!$A$2,"",IF(MONTH([3]Feuil1!$K112)=1,[3]Feuil1!$K112,IF(OR(AND(
      MONTH([3]Feuil1!$K112)&lt;1,
      MONTH([3]Feuil1!$C112)&gt;=1
     ),YEAR([3]Feuil1!$C112)&gt;[3]Feuil2!$A$2),DATE([3]Feuil2!$A$2,1,1),"") ))),"")</f>
        <v/>
      </c>
      <c r="C112" s="13" t="str">
        <f>IF(AND([3]Feuil1!$K112&lt;&gt;"",[3]Feuil1!$C112&lt;&gt;"",[3]Feuil1!$K112&lt;=[3]Feuil1!$C112,YEAR([3]Feuil1!$K112)&lt;=[3]Feuil2!$A$2,YEAR([3]Feuil1!$C112)&gt;=[3]Feuil2!$A$2),IF(YEAR([3]Feuil1!$K112)&lt;[3]Feuil2!$A$2,DATE([3]Feuil2!$A$2,2,1),IF(YEAR([3]Feuil1!$K112)&gt;[3]Feuil2!$A$2,"",IF(MONTH([3]Feuil1!$K112)=2,[3]Feuil1!$K112,IF(OR(AND(MONTH([3]Feuil1!$K112)&lt;2,MONTH([3]Feuil1!$C112)&gt;=2),YEAR([3]Feuil1!$C112)&gt;[3]Feuil2!$A$2),DATE([3]Feuil2!$A$2,2,1),"") ))),"")</f>
        <v/>
      </c>
      <c r="D112" s="13" t="str">
        <f>IF(AND([3]Feuil1!$K112&lt;&gt;"",[3]Feuil1!$C112&lt;&gt;"",[3]Feuil1!$K112&lt;=[3]Feuil1!$C112,YEAR([3]Feuil1!$K112)&lt;=[3]Feuil2!$A$2,YEAR([3]Feuil1!$C112)&gt;=[3]Feuil2!$A$2),IF(YEAR([3]Feuil1!$K112)&lt;[3]Feuil2!$A$2,DATE([3]Feuil2!$A$2,3,1),IF(YEAR([3]Feuil1!$K112)&gt;[3]Feuil2!$A$2,"",IF(MONTH([3]Feuil1!$K112)=3,[3]Feuil1!$K112,IF(OR(AND(MONTH([3]Feuil1!$K112)&lt;3,MONTH([3]Feuil1!$C112)&gt;=3),YEAR([3]Feuil1!$C112)&gt;[3]Feuil2!$A$2),DATE([3]Feuil2!$A$2,3,1),"") ))),"")</f>
        <v/>
      </c>
      <c r="E112" s="13" t="str">
        <f>IF(AND([3]Feuil1!$K112&lt;&gt;"",[3]Feuil1!$C112&lt;&gt;"",[3]Feuil1!$K112&lt;=[3]Feuil1!$C112,YEAR([3]Feuil1!$K112)&lt;=[3]Feuil2!$A$2,YEAR([3]Feuil1!$C112)&gt;=[3]Feuil2!$A$2),IF(YEAR([3]Feuil1!$K112)&lt;[3]Feuil2!$A$2,DATE([3]Feuil2!$A$2,4,1),IF(YEAR([3]Feuil1!$K112)&gt;[3]Feuil2!$A$2,"",IF(MONTH([3]Feuil1!$K112)=4,[3]Feuil1!$K112,IF(OR(AND(MONTH([3]Feuil1!$K112)&lt;4,MONTH([3]Feuil1!$C112)&gt;=4),YEAR([3]Feuil1!$C112)&gt;[3]Feuil2!$A$2),DATE([3]Feuil2!$A$2,4,1),"") ))),"")</f>
        <v/>
      </c>
      <c r="F112" s="13" t="str">
        <f>IF(AND([3]Feuil1!$K112&lt;&gt;"",[3]Feuil1!$C112&lt;&gt;"",[3]Feuil1!$K112&lt;=[3]Feuil1!$C112,YEAR([3]Feuil1!$K112)&lt;=[3]Feuil2!$A$2,YEAR([3]Feuil1!$C112)&gt;=[3]Feuil2!$A$2),IF(YEAR([3]Feuil1!$K112)&lt;[3]Feuil2!$A$2,DATE([3]Feuil2!$A$2,5,1),IF(YEAR([3]Feuil1!$K112)&gt;[3]Feuil2!$A$2,"",IF(MONTH([3]Feuil1!$K112)=5,[3]Feuil1!$K112,IF(OR(AND(MONTH([3]Feuil1!$K112)&lt;5,MONTH([3]Feuil1!$C112)&gt;=5),YEAR([3]Feuil1!$C112)&gt;[3]Feuil2!$A$2),DATE([3]Feuil2!$A$2,5,1),"") ))),"")</f>
        <v/>
      </c>
      <c r="G112" s="13" t="str">
        <f>IF(AND([3]Feuil1!$K112&lt;&gt;"",[3]Feuil1!$C112&lt;&gt;"",[3]Feuil1!$K112&lt;=[3]Feuil1!$C112,YEAR([3]Feuil1!$K112)&lt;=[3]Feuil2!$A$2,YEAR([3]Feuil1!$C112)&gt;=[3]Feuil2!$A$2),IF(YEAR([3]Feuil1!$K112)&lt;[3]Feuil2!$A$2,DATE([3]Feuil2!$A$2,6,1),IF(YEAR([3]Feuil1!$K112)&gt;[3]Feuil2!$A$2,"",IF(MONTH([3]Feuil1!$K112)=6,[3]Feuil1!$K112,IF(OR(AND(MONTH([3]Feuil1!$K112)&lt;6,MONTH([3]Feuil1!$C112)&gt;=6),YEAR([3]Feuil1!$C112)&gt;[3]Feuil2!$A$2),DATE([3]Feuil2!$A$2,6,1),"") ))),"")</f>
        <v/>
      </c>
      <c r="H112" s="13" t="str">
        <f>IF(AND([3]Feuil1!$K112&lt;&gt;"",[3]Feuil1!$C112&lt;&gt;"",[3]Feuil1!$K112&lt;=[3]Feuil1!$C112,YEAR([3]Feuil1!$K112)&lt;=[3]Feuil2!$A$2,YEAR([3]Feuil1!$C112)&gt;=[3]Feuil2!$A$2),IF(YEAR([3]Feuil1!$K112)&lt;[3]Feuil2!$A$2,DATE([3]Feuil2!$A$2,7,1),IF(YEAR([3]Feuil1!$K112)&gt;[3]Feuil2!$A$2,"",IF(MONTH([3]Feuil1!$K112)=7,[3]Feuil1!$K112,IF(OR(AND(MONTH([3]Feuil1!$K112)&lt;7,MONTH([3]Feuil1!$C112)&gt;=7),YEAR([3]Feuil1!$C112)&gt;[3]Feuil2!$A$2),DATE([3]Feuil2!$A$2,7,1),"") ))),"")</f>
        <v/>
      </c>
      <c r="I112" s="13" t="str">
        <f>IF(AND([3]Feuil1!$K112&lt;&gt;"",[3]Feuil1!$C112&lt;&gt;"",[3]Feuil1!$K112&lt;=[3]Feuil1!$C112,YEAR([3]Feuil1!$K112)&lt;=[3]Feuil2!$A$2,YEAR([3]Feuil1!$C112)&gt;=[3]Feuil2!$A$2),IF(YEAR([3]Feuil1!$K112)&lt;[3]Feuil2!$A$2,DATE([3]Feuil2!$A$2,8,1),IF(YEAR([3]Feuil1!$K112)&gt;[3]Feuil2!$A$2,"",IF(MONTH([3]Feuil1!$K112)=8,[3]Feuil1!$K112,IF(OR(AND(MONTH([3]Feuil1!$K112)&lt;8,MONTH([3]Feuil1!$C112)&gt;=8),YEAR([3]Feuil1!$C112)&gt;[3]Feuil2!$A$2),DATE([3]Feuil2!$A$2,8,1),"") ))),"")</f>
        <v/>
      </c>
      <c r="J112" s="13" t="str">
        <f>IF(AND([3]Feuil1!$K112&lt;&gt;"",[3]Feuil1!$C112&lt;&gt;"",[3]Feuil1!$K112&lt;=[3]Feuil1!$C112,YEAR([3]Feuil1!$K112)&lt;=[3]Feuil2!$A$2,YEAR([3]Feuil1!$C112)&gt;=[3]Feuil2!$A$2),IF(YEAR([3]Feuil1!$K112)&lt;[3]Feuil2!$A$2,DATE([3]Feuil2!$A$2,9,1),IF(YEAR([3]Feuil1!$K112)&gt;[3]Feuil2!$A$2,"",IF(MONTH([3]Feuil1!$K112)=9,[3]Feuil1!$K112,IF(OR(AND(MONTH([3]Feuil1!$K112)&lt;9,MONTH([3]Feuil1!$C112)&gt;=9),YEAR([3]Feuil1!$C112)&gt;[3]Feuil2!$A$2),DATE([3]Feuil2!$A$2,9,1),"") ))),"")</f>
        <v/>
      </c>
      <c r="K112" s="13" t="str">
        <f>IF(AND([3]Feuil1!$K112&lt;&gt;"",[3]Feuil1!$C112&lt;&gt;"",[3]Feuil1!$K112&lt;=[3]Feuil1!$C112,YEAR([3]Feuil1!$K112)&lt;=[3]Feuil2!$A$2,YEAR([3]Feuil1!$C112)&gt;=[3]Feuil2!$A$2),IF(YEAR([3]Feuil1!$K112)&lt;[3]Feuil2!$A$2,DATE([3]Feuil2!$A$2,10,1),IF(YEAR([3]Feuil1!$K112)&gt;[3]Feuil2!$A$2,"",IF(MONTH([3]Feuil1!$K112)=10,[3]Feuil1!$K112,IF(OR(AND(MONTH([3]Feuil1!$K112)&lt;10,MONTH([3]Feuil1!$C112)&gt;=10),YEAR([3]Feuil1!$C112)&gt;[3]Feuil2!$A$2),DATE([3]Feuil2!$A$2,10,1),"") ))),"")</f>
        <v/>
      </c>
      <c r="L112" s="13" t="str">
        <f>IF(AND([3]Feuil1!$K112&lt;&gt;"",[3]Feuil1!$C112&lt;&gt;"",[3]Feuil1!$K112&lt;=[3]Feuil1!$C112,YEAR([3]Feuil1!$K112)&lt;=[3]Feuil2!$A$2,YEAR([3]Feuil1!$C112)&gt;=[3]Feuil2!$A$2),IF(YEAR([3]Feuil1!$K112)&lt;[3]Feuil2!$A$2,DATE([3]Feuil2!$A$2,11,1),IF(YEAR([3]Feuil1!$K112)&gt;[3]Feuil2!$A$2,"",IF(MONTH([3]Feuil1!$K112)=11,[3]Feuil1!$K112,IF(OR(AND(MONTH([3]Feuil1!$K112)&lt;11,MONTH([3]Feuil1!$C112)&gt;=11),YEAR([3]Feuil1!$C112)&gt;[3]Feuil2!$A$2),DATE([3]Feuil2!$A$2,11,1),"") ))),"")</f>
        <v/>
      </c>
      <c r="M112" s="14" t="str">
        <f>IF(AND([3]Feuil1!$K112&lt;&gt;"",[3]Feuil1!$C112&lt;&gt;"",[3]Feuil1!$K112&lt;=[3]Feuil1!$C112,YEAR([3]Feuil1!$K112)&lt;=[3]Feuil2!$A$2,YEAR([3]Feuil1!$C112)&gt;=[3]Feuil2!$A$2),IF(YEAR([3]Feuil1!$K112)&lt;[3]Feuil2!$A$2,DATE([3]Feuil2!$A$2,12,1),IF(YEAR([3]Feuil1!$K112)&gt;[3]Feuil2!$A$2,"",IF(MONTH([3]Feuil1!$K112)=12,[3]Feuil1!$K112,IF(OR(AND(MONTH([3]Feuil1!$K112)&lt;12,MONTH([3]Feuil1!$C112)&gt;=12),YEAR([3]Feuil1!$C112)&gt;[3]Feuil2!$A$2),DATE([3]Feuil2!$A$2,12,1),"") ))),"")</f>
        <v/>
      </c>
      <c r="N112" s="12" t="str">
        <f>IF(AND([3]Feuil1!$K112&lt;&gt;"",[3]Feuil1!$C112&lt;&gt;"",[3]Feuil1!$K112&lt;=[3]Feuil1!$C112,YEAR([3]Feuil1!$K112)&lt;=[3]Feuil2!$A$2,YEAR([3]Feuil1!$C112)&gt;=[3]Feuil2!$A$2),IF(YEAR([3]Feuil1!$C112)&gt;[3]Feuil2!$A$2,DATE([3]Feuil2!$A$2,1,31),IF(YEAR([3]Feuil1!$C112)&lt;[3]Feuil2!$A$2,"",IF(MONTH([3]Feuil1!$C112)=1,[3]Feuil1!$C112,IF(AND(MONTH([3]Feuil1!$C112)&gt;1,MONTH([3]Feuil1!$K112)&lt;=1),DATE([3]Feuil2!$A$2,1,31),"") ))),"")</f>
        <v/>
      </c>
      <c r="O112" s="13" t="str">
        <f>IF(AND([3]Feuil1!$K112&lt;&gt;"",[3]Feuil1!$C112&lt;&gt;"",[3]Feuil1!$K112&lt;=[3]Feuil1!$C112,YEAR([3]Feuil1!$K112)&lt;=[3]Feuil2!$A$2,YEAR([3]Feuil1!$C112)&gt;=[3]Feuil2!$A$2),IF(YEAR([3]Feuil1!$C112)&gt;[3]Feuil2!$A$2,IF((MOD([3]Feuil2!$A$2,4)&lt;&gt;0),DATE([3]Feuil2!$A$2,2,28),DATE([3]Feuil2!$A$2,2,29)),IF(YEAR([3]Feuil1!$C112)&lt;[3]Feuil2!$A$2,"",IF(MONTH([3]Feuil1!$C112)=2,[3]Feuil1!$C112,IF(AND(MONTH([3]Feuil1!$C112)&gt;2,MONTH([3]Feuil1!$K112)&lt;=2),IF((MOD([3]Feuil2!$A$2,4)&lt;&gt;0),DATE([3]Feuil2!$A$2,2,28),DATE([3]Feuil2!$A$2,2,29)),"") ))),"")</f>
        <v/>
      </c>
      <c r="P112" s="13" t="str">
        <f>IF(AND([3]Feuil1!$K112&lt;&gt;"",[3]Feuil1!$C112&lt;&gt;"",[3]Feuil1!$K112&lt;=[3]Feuil1!$C112,YEAR([3]Feuil1!$K112)&lt;=[3]Feuil2!$A$2,YEAR([3]Feuil1!$C112)&gt;=[3]Feuil2!$A$2),IF(YEAR([3]Feuil1!$C112)&gt;[3]Feuil2!$A$2,DATE([3]Feuil2!$A$2,3,31),IF(YEAR([3]Feuil1!$C112)&lt;[3]Feuil2!$A$2,"",IF(MONTH([3]Feuil1!$C112)=3,[3]Feuil1!$C112,IF(AND(MONTH([3]Feuil1!$C112)&gt;3,MONTH([3]Feuil1!$K112)&lt;=3),DATE([3]Feuil2!$A$2,3,31),"") ))),"")</f>
        <v/>
      </c>
      <c r="Q112" s="13" t="str">
        <f>IF(AND([3]Feuil1!$K112&lt;&gt;"",[3]Feuil1!$C112&lt;&gt;"",[3]Feuil1!$K112&lt;=[3]Feuil1!$C112,YEAR([3]Feuil1!$K112)&lt;=[3]Feuil2!$A$2,YEAR([3]Feuil1!$C112)&gt;=[3]Feuil2!$A$2),IF(YEAR([3]Feuil1!$C112)&gt;[3]Feuil2!$A$2,DATE([3]Feuil2!$A$2,4,30),IF(YEAR([3]Feuil1!$C112)&lt;[3]Feuil2!$A$2,"",IF(MONTH([3]Feuil1!$C112)=4,[3]Feuil1!$C112,IF(AND(MONTH([3]Feuil1!$C112)&gt;4,MONTH([3]Feuil1!$K112)&lt;=4),DATE([3]Feuil2!$A$2,4,30),"") ))),"")</f>
        <v/>
      </c>
      <c r="R112" s="13" t="str">
        <f>IF(AND([3]Feuil1!$K112&lt;&gt;"",[3]Feuil1!$C112&lt;&gt;"",[3]Feuil1!$K112&lt;=[3]Feuil1!$C112,YEAR([3]Feuil1!$K112)&lt;=[3]Feuil2!$A$2,YEAR([3]Feuil1!$C112)&gt;=[3]Feuil2!$A$2),IF(YEAR([3]Feuil1!$C112)&gt;[3]Feuil2!$A$2,DATE([3]Feuil2!$A$2,5,31),IF(YEAR([3]Feuil1!$C112)&lt;[3]Feuil2!$A$2,"",IF(MONTH([3]Feuil1!$C112)=5,[3]Feuil1!$C112,IF(AND(MONTH([3]Feuil1!$C112)&gt;5,MONTH([3]Feuil1!$K112)&lt;=5),DATE([3]Feuil2!$A$2,5,31),"") ))),"")</f>
        <v/>
      </c>
      <c r="S112" s="13" t="str">
        <f>IF(AND([3]Feuil1!$K112&lt;&gt;"",[3]Feuil1!$C112&lt;&gt;"",[3]Feuil1!$K112&lt;=[3]Feuil1!$C112,YEAR([3]Feuil1!$K112)&lt;=[3]Feuil2!$A$2,YEAR([3]Feuil1!$C112)&gt;=[3]Feuil2!$A$2),IF(YEAR([3]Feuil1!$C112)&gt;[3]Feuil2!$A$2,DATE([3]Feuil2!$A$2,6,30),IF(YEAR([3]Feuil1!$C112)&lt;[3]Feuil2!$A$2,"",IF(MONTH([3]Feuil1!$C112)=6,[3]Feuil1!$C112,IF(AND(MONTH([3]Feuil1!$C112)&gt;6,MONTH([3]Feuil1!$K112)&lt;=6),DATE([3]Feuil2!$A$2,6,30),"") ))),"")</f>
        <v/>
      </c>
      <c r="T112" s="13" t="str">
        <f>IF(AND([3]Feuil1!$K112&lt;&gt;"",[3]Feuil1!$C112&lt;&gt;"",[3]Feuil1!$K112&lt;=[3]Feuil1!$C112,YEAR([3]Feuil1!$K112)&lt;=[3]Feuil2!$A$2,YEAR([3]Feuil1!$C112)&gt;=[3]Feuil2!$A$2),IF(YEAR([3]Feuil1!$C112)&gt;[3]Feuil2!$A$2,DATE([3]Feuil2!$A$2,7,31),IF(YEAR([3]Feuil1!$C112)&lt;[3]Feuil2!$A$2,"",IF(MONTH([3]Feuil1!$C112)=7,[3]Feuil1!$C112,IF(AND(MONTH([3]Feuil1!$C112)&gt;7,MONTH([3]Feuil1!$K112)&lt;=7),DATE([3]Feuil2!$A$2,7,31),"") ))),"")</f>
        <v/>
      </c>
      <c r="U112" s="13" t="str">
        <f>IF(AND([3]Feuil1!$K112&lt;&gt;"",[3]Feuil1!$C112&lt;&gt;"",[3]Feuil1!$K112&lt;=[3]Feuil1!$C112,YEAR([3]Feuil1!$K112)&lt;=[3]Feuil2!$A$2,YEAR([3]Feuil1!$C112)&gt;=[3]Feuil2!$A$2),IF(YEAR([3]Feuil1!$C112)&gt;[3]Feuil2!$A$2,DATE([3]Feuil2!$A$2,8,31),IF(YEAR([3]Feuil1!$C112)&lt;[3]Feuil2!$A$2,"",IF(MONTH([3]Feuil1!$C112)=8,[3]Feuil1!$C112,IF(AND(MONTH([3]Feuil1!$C112)&gt;8,MONTH([3]Feuil1!$K112)&lt;=8),DATE([3]Feuil2!$A$2,8,31),"") ))),"")</f>
        <v/>
      </c>
      <c r="V112" s="13" t="str">
        <f>IF(AND([3]Feuil1!$K112&lt;&gt;"",[3]Feuil1!$C112&lt;&gt;"",[3]Feuil1!$K112&lt;=[3]Feuil1!$C112,YEAR([3]Feuil1!$K112)&lt;=[3]Feuil2!$A$2,YEAR([3]Feuil1!$C112)&gt;=[3]Feuil2!$A$2),IF(YEAR([3]Feuil1!$C112)&gt;[3]Feuil2!$A$2,DATE([3]Feuil2!$A$2,9,30),IF(YEAR([3]Feuil1!$C112)&lt;[3]Feuil2!$A$2,"",IF(MONTH([3]Feuil1!$C112)=9,[3]Feuil1!$C112,IF(AND(MONTH([3]Feuil1!$C112)&gt;9,MONTH([3]Feuil1!$K112)&lt;=9),DATE([3]Feuil2!$A$2,9,30),"") ))),"")</f>
        <v/>
      </c>
      <c r="W112" s="13" t="str">
        <f>IF(AND([3]Feuil1!$K112&lt;&gt;"",[3]Feuil1!$C112&lt;&gt;"",[3]Feuil1!$K112&lt;=[3]Feuil1!$C112,YEAR([3]Feuil1!$K112)&lt;=[3]Feuil2!$A$2,YEAR([3]Feuil1!$C112)&gt;=[3]Feuil2!$A$2),IF(YEAR([3]Feuil1!$C112)&gt;[3]Feuil2!$A$2,DATE([3]Feuil2!$A$2,10,31),IF(YEAR([3]Feuil1!$C112)&lt;[3]Feuil2!$A$2,"",IF(MONTH([3]Feuil1!$C112)=10,[3]Feuil1!$C112,IF(AND(MONTH([3]Feuil1!$C112)&gt;10,MONTH([3]Feuil1!$K112)&lt;=10),DATE([3]Feuil2!$A$2,10,31),"") ))),"")</f>
        <v/>
      </c>
      <c r="X112" s="13" t="str">
        <f>IF(AND([3]Feuil1!$K112&lt;&gt;"",[3]Feuil1!$C112&lt;&gt;"",[3]Feuil1!$K112&lt;=[3]Feuil1!$C112,YEAR([3]Feuil1!$K112)&lt;=[3]Feuil2!$A$2,YEAR([3]Feuil1!$C112)&gt;=[3]Feuil2!$A$2),IF(YEAR([3]Feuil1!$C112)&gt;[3]Feuil2!$A$2,DATE([3]Feuil2!$A$2,11,30),IF(YEAR([3]Feuil1!$C112)&lt;[3]Feuil2!$A$2,"",IF(MONTH([3]Feuil1!$C112)=11,[3]Feuil1!$C112,IF(AND(MONTH([3]Feuil1!$C112)&gt;11,MONTH([3]Feuil1!$K112)&lt;=11),DATE([3]Feuil2!$A$2,11,30),"") ))),"")</f>
        <v/>
      </c>
      <c r="Y112" s="14" t="str">
        <f>IF(AND([3]Feuil1!$K112&lt;&gt;"",[3]Feuil1!$C112&lt;&gt;"",[3]Feuil1!$K112&lt;=[3]Feuil1!$C112,YEAR([3]Feuil1!$K112)&lt;=[3]Feuil2!$A$2,YEAR([3]Feuil1!$C112)&gt;=[3]Feuil2!$A$2),IF(YEAR([3]Feuil1!$C112)&gt;[3]Feuil2!$A$2,DATE([3]Feuil2!$A$2,12,31),IF(YEAR([3]Feuil1!$C112)&lt;[3]Feuil2!$A$2,"",IF(MONTH([3]Feuil1!$C112)=12,[3]Feuil1!$C112,IF(AND(MONTH([3]Feuil1!$C112)&gt;12,MONTH([3]Feuil1!$K112)&lt;=12),DATE([3]Feuil2!$A$2,12,31),"") ))),"")</f>
        <v/>
      </c>
    </row>
    <row r="113" spans="1:25" ht="15" x14ac:dyDescent="0.2">
      <c r="A113" s="11">
        <f>[3]Feuil1!E113</f>
        <v>0</v>
      </c>
      <c r="B113" s="12" t="str">
        <f>IF(AND([3]Feuil1!$K113&lt;&gt;"",[3]Feuil1!$C113&lt;&gt;"",[3]Feuil1!$K113&lt;=[3]Feuil1!$C113,YEAR([3]Feuil1!$K113)&lt;=[3]Feuil2!$A$2,YEAR([3]Feuil1!$C113)&gt;=[3]Feuil2!$A$2),IF(YEAR([3]Feuil1!$K113)&lt;[3]Feuil2!$A$2,DATE([3]Feuil2!$A$2,1,1),IF(YEAR([3]Feuil1!$K113)&gt;[3]Feuil2!$A$2,"",IF(MONTH([3]Feuil1!$K113)=1,[3]Feuil1!$K113,IF(OR(AND(
      MONTH([3]Feuil1!$K113)&lt;1,
      MONTH([3]Feuil1!$C113)&gt;=1
     ),YEAR([3]Feuil1!$C113)&gt;[3]Feuil2!$A$2),DATE([3]Feuil2!$A$2,1,1),"") ))),"")</f>
        <v/>
      </c>
      <c r="C113" s="13" t="str">
        <f>IF(AND([3]Feuil1!$K113&lt;&gt;"",[3]Feuil1!$C113&lt;&gt;"",[3]Feuil1!$K113&lt;=[3]Feuil1!$C113,YEAR([3]Feuil1!$K113)&lt;=[3]Feuil2!$A$2,YEAR([3]Feuil1!$C113)&gt;=[3]Feuil2!$A$2),IF(YEAR([3]Feuil1!$K113)&lt;[3]Feuil2!$A$2,DATE([3]Feuil2!$A$2,2,1),IF(YEAR([3]Feuil1!$K113)&gt;[3]Feuil2!$A$2,"",IF(MONTH([3]Feuil1!$K113)=2,[3]Feuil1!$K113,IF(OR(AND(MONTH([3]Feuil1!$K113)&lt;2,MONTH([3]Feuil1!$C113)&gt;=2),YEAR([3]Feuil1!$C113)&gt;[3]Feuil2!$A$2),DATE([3]Feuil2!$A$2,2,1),"") ))),"")</f>
        <v/>
      </c>
      <c r="D113" s="13" t="str">
        <f>IF(AND([3]Feuil1!$K113&lt;&gt;"",[3]Feuil1!$C113&lt;&gt;"",[3]Feuil1!$K113&lt;=[3]Feuil1!$C113,YEAR([3]Feuil1!$K113)&lt;=[3]Feuil2!$A$2,YEAR([3]Feuil1!$C113)&gt;=[3]Feuil2!$A$2),IF(YEAR([3]Feuil1!$K113)&lt;[3]Feuil2!$A$2,DATE([3]Feuil2!$A$2,3,1),IF(YEAR([3]Feuil1!$K113)&gt;[3]Feuil2!$A$2,"",IF(MONTH([3]Feuil1!$K113)=3,[3]Feuil1!$K113,IF(OR(AND(MONTH([3]Feuil1!$K113)&lt;3,MONTH([3]Feuil1!$C113)&gt;=3),YEAR([3]Feuil1!$C113)&gt;[3]Feuil2!$A$2),DATE([3]Feuil2!$A$2,3,1),"") ))),"")</f>
        <v/>
      </c>
      <c r="E113" s="13" t="str">
        <f>IF(AND([3]Feuil1!$K113&lt;&gt;"",[3]Feuil1!$C113&lt;&gt;"",[3]Feuil1!$K113&lt;=[3]Feuil1!$C113,YEAR([3]Feuil1!$K113)&lt;=[3]Feuil2!$A$2,YEAR([3]Feuil1!$C113)&gt;=[3]Feuil2!$A$2),IF(YEAR([3]Feuil1!$K113)&lt;[3]Feuil2!$A$2,DATE([3]Feuil2!$A$2,4,1),IF(YEAR([3]Feuil1!$K113)&gt;[3]Feuil2!$A$2,"",IF(MONTH([3]Feuil1!$K113)=4,[3]Feuil1!$K113,IF(OR(AND(MONTH([3]Feuil1!$K113)&lt;4,MONTH([3]Feuil1!$C113)&gt;=4),YEAR([3]Feuil1!$C113)&gt;[3]Feuil2!$A$2),DATE([3]Feuil2!$A$2,4,1),"") ))),"")</f>
        <v/>
      </c>
      <c r="F113" s="13" t="str">
        <f>IF(AND([3]Feuil1!$K113&lt;&gt;"",[3]Feuil1!$C113&lt;&gt;"",[3]Feuil1!$K113&lt;=[3]Feuil1!$C113,YEAR([3]Feuil1!$K113)&lt;=[3]Feuil2!$A$2,YEAR([3]Feuil1!$C113)&gt;=[3]Feuil2!$A$2),IF(YEAR([3]Feuil1!$K113)&lt;[3]Feuil2!$A$2,DATE([3]Feuil2!$A$2,5,1),IF(YEAR([3]Feuil1!$K113)&gt;[3]Feuil2!$A$2,"",IF(MONTH([3]Feuil1!$K113)=5,[3]Feuil1!$K113,IF(OR(AND(MONTH([3]Feuil1!$K113)&lt;5,MONTH([3]Feuil1!$C113)&gt;=5),YEAR([3]Feuil1!$C113)&gt;[3]Feuil2!$A$2),DATE([3]Feuil2!$A$2,5,1),"") ))),"")</f>
        <v/>
      </c>
      <c r="G113" s="13" t="str">
        <f>IF(AND([3]Feuil1!$K113&lt;&gt;"",[3]Feuil1!$C113&lt;&gt;"",[3]Feuil1!$K113&lt;=[3]Feuil1!$C113,YEAR([3]Feuil1!$K113)&lt;=[3]Feuil2!$A$2,YEAR([3]Feuil1!$C113)&gt;=[3]Feuil2!$A$2),IF(YEAR([3]Feuil1!$K113)&lt;[3]Feuil2!$A$2,DATE([3]Feuil2!$A$2,6,1),IF(YEAR([3]Feuil1!$K113)&gt;[3]Feuil2!$A$2,"",IF(MONTH([3]Feuil1!$K113)=6,[3]Feuil1!$K113,IF(OR(AND(MONTH([3]Feuil1!$K113)&lt;6,MONTH([3]Feuil1!$C113)&gt;=6),YEAR([3]Feuil1!$C113)&gt;[3]Feuil2!$A$2),DATE([3]Feuil2!$A$2,6,1),"") ))),"")</f>
        <v/>
      </c>
      <c r="H113" s="13" t="str">
        <f>IF(AND([3]Feuil1!$K113&lt;&gt;"",[3]Feuil1!$C113&lt;&gt;"",[3]Feuil1!$K113&lt;=[3]Feuil1!$C113,YEAR([3]Feuil1!$K113)&lt;=[3]Feuil2!$A$2,YEAR([3]Feuil1!$C113)&gt;=[3]Feuil2!$A$2),IF(YEAR([3]Feuil1!$K113)&lt;[3]Feuil2!$A$2,DATE([3]Feuil2!$A$2,7,1),IF(YEAR([3]Feuil1!$K113)&gt;[3]Feuil2!$A$2,"",IF(MONTH([3]Feuil1!$K113)=7,[3]Feuil1!$K113,IF(OR(AND(MONTH([3]Feuil1!$K113)&lt;7,MONTH([3]Feuil1!$C113)&gt;=7),YEAR([3]Feuil1!$C113)&gt;[3]Feuil2!$A$2),DATE([3]Feuil2!$A$2,7,1),"") ))),"")</f>
        <v/>
      </c>
      <c r="I113" s="13" t="str">
        <f>IF(AND([3]Feuil1!$K113&lt;&gt;"",[3]Feuil1!$C113&lt;&gt;"",[3]Feuil1!$K113&lt;=[3]Feuil1!$C113,YEAR([3]Feuil1!$K113)&lt;=[3]Feuil2!$A$2,YEAR([3]Feuil1!$C113)&gt;=[3]Feuil2!$A$2),IF(YEAR([3]Feuil1!$K113)&lt;[3]Feuil2!$A$2,DATE([3]Feuil2!$A$2,8,1),IF(YEAR([3]Feuil1!$K113)&gt;[3]Feuil2!$A$2,"",IF(MONTH([3]Feuil1!$K113)=8,[3]Feuil1!$K113,IF(OR(AND(MONTH([3]Feuil1!$K113)&lt;8,MONTH([3]Feuil1!$C113)&gt;=8),YEAR([3]Feuil1!$C113)&gt;[3]Feuil2!$A$2),DATE([3]Feuil2!$A$2,8,1),"") ))),"")</f>
        <v/>
      </c>
      <c r="J113" s="13" t="str">
        <f>IF(AND([3]Feuil1!$K113&lt;&gt;"",[3]Feuil1!$C113&lt;&gt;"",[3]Feuil1!$K113&lt;=[3]Feuil1!$C113,YEAR([3]Feuil1!$K113)&lt;=[3]Feuil2!$A$2,YEAR([3]Feuil1!$C113)&gt;=[3]Feuil2!$A$2),IF(YEAR([3]Feuil1!$K113)&lt;[3]Feuil2!$A$2,DATE([3]Feuil2!$A$2,9,1),IF(YEAR([3]Feuil1!$K113)&gt;[3]Feuil2!$A$2,"",IF(MONTH([3]Feuil1!$K113)=9,[3]Feuil1!$K113,IF(OR(AND(MONTH([3]Feuil1!$K113)&lt;9,MONTH([3]Feuil1!$C113)&gt;=9),YEAR([3]Feuil1!$C113)&gt;[3]Feuil2!$A$2),DATE([3]Feuil2!$A$2,9,1),"") ))),"")</f>
        <v/>
      </c>
      <c r="K113" s="13" t="str">
        <f>IF(AND([3]Feuil1!$K113&lt;&gt;"",[3]Feuil1!$C113&lt;&gt;"",[3]Feuil1!$K113&lt;=[3]Feuil1!$C113,YEAR([3]Feuil1!$K113)&lt;=[3]Feuil2!$A$2,YEAR([3]Feuil1!$C113)&gt;=[3]Feuil2!$A$2),IF(YEAR([3]Feuil1!$K113)&lt;[3]Feuil2!$A$2,DATE([3]Feuil2!$A$2,10,1),IF(YEAR([3]Feuil1!$K113)&gt;[3]Feuil2!$A$2,"",IF(MONTH([3]Feuil1!$K113)=10,[3]Feuil1!$K113,IF(OR(AND(MONTH([3]Feuil1!$K113)&lt;10,MONTH([3]Feuil1!$C113)&gt;=10),YEAR([3]Feuil1!$C113)&gt;[3]Feuil2!$A$2),DATE([3]Feuil2!$A$2,10,1),"") ))),"")</f>
        <v/>
      </c>
      <c r="L113" s="13" t="str">
        <f>IF(AND([3]Feuil1!$K113&lt;&gt;"",[3]Feuil1!$C113&lt;&gt;"",[3]Feuil1!$K113&lt;=[3]Feuil1!$C113,YEAR([3]Feuil1!$K113)&lt;=[3]Feuil2!$A$2,YEAR([3]Feuil1!$C113)&gt;=[3]Feuil2!$A$2),IF(YEAR([3]Feuil1!$K113)&lt;[3]Feuil2!$A$2,DATE([3]Feuil2!$A$2,11,1),IF(YEAR([3]Feuil1!$K113)&gt;[3]Feuil2!$A$2,"",IF(MONTH([3]Feuil1!$K113)=11,[3]Feuil1!$K113,IF(OR(AND(MONTH([3]Feuil1!$K113)&lt;11,MONTH([3]Feuil1!$C113)&gt;=11),YEAR([3]Feuil1!$C113)&gt;[3]Feuil2!$A$2),DATE([3]Feuil2!$A$2,11,1),"") ))),"")</f>
        <v/>
      </c>
      <c r="M113" s="14" t="str">
        <f>IF(AND([3]Feuil1!$K113&lt;&gt;"",[3]Feuil1!$C113&lt;&gt;"",[3]Feuil1!$K113&lt;=[3]Feuil1!$C113,YEAR([3]Feuil1!$K113)&lt;=[3]Feuil2!$A$2,YEAR([3]Feuil1!$C113)&gt;=[3]Feuil2!$A$2),IF(YEAR([3]Feuil1!$K113)&lt;[3]Feuil2!$A$2,DATE([3]Feuil2!$A$2,12,1),IF(YEAR([3]Feuil1!$K113)&gt;[3]Feuil2!$A$2,"",IF(MONTH([3]Feuil1!$K113)=12,[3]Feuil1!$K113,IF(OR(AND(MONTH([3]Feuil1!$K113)&lt;12,MONTH([3]Feuil1!$C113)&gt;=12),YEAR([3]Feuil1!$C113)&gt;[3]Feuil2!$A$2),DATE([3]Feuil2!$A$2,12,1),"") ))),"")</f>
        <v/>
      </c>
      <c r="N113" s="12" t="str">
        <f>IF(AND([3]Feuil1!$K113&lt;&gt;"",[3]Feuil1!$C113&lt;&gt;"",[3]Feuil1!$K113&lt;=[3]Feuil1!$C113,YEAR([3]Feuil1!$K113)&lt;=[3]Feuil2!$A$2,YEAR([3]Feuil1!$C113)&gt;=[3]Feuil2!$A$2),IF(YEAR([3]Feuil1!$C113)&gt;[3]Feuil2!$A$2,DATE([3]Feuil2!$A$2,1,31),IF(YEAR([3]Feuil1!$C113)&lt;[3]Feuil2!$A$2,"",IF(MONTH([3]Feuil1!$C113)=1,[3]Feuil1!$C113,IF(AND(MONTH([3]Feuil1!$C113)&gt;1,MONTH([3]Feuil1!$K113)&lt;=1),DATE([3]Feuil2!$A$2,1,31),"") ))),"")</f>
        <v/>
      </c>
      <c r="O113" s="13" t="str">
        <f>IF(AND([3]Feuil1!$K113&lt;&gt;"",[3]Feuil1!$C113&lt;&gt;"",[3]Feuil1!$K113&lt;=[3]Feuil1!$C113,YEAR([3]Feuil1!$K113)&lt;=[3]Feuil2!$A$2,YEAR([3]Feuil1!$C113)&gt;=[3]Feuil2!$A$2),IF(YEAR([3]Feuil1!$C113)&gt;[3]Feuil2!$A$2,IF((MOD([3]Feuil2!$A$2,4)&lt;&gt;0),DATE([3]Feuil2!$A$2,2,28),DATE([3]Feuil2!$A$2,2,29)),IF(YEAR([3]Feuil1!$C113)&lt;[3]Feuil2!$A$2,"",IF(MONTH([3]Feuil1!$C113)=2,[3]Feuil1!$C113,IF(AND(MONTH([3]Feuil1!$C113)&gt;2,MONTH([3]Feuil1!$K113)&lt;=2),IF((MOD([3]Feuil2!$A$2,4)&lt;&gt;0),DATE([3]Feuil2!$A$2,2,28),DATE([3]Feuil2!$A$2,2,29)),"") ))),"")</f>
        <v/>
      </c>
      <c r="P113" s="13" t="str">
        <f>IF(AND([3]Feuil1!$K113&lt;&gt;"",[3]Feuil1!$C113&lt;&gt;"",[3]Feuil1!$K113&lt;=[3]Feuil1!$C113,YEAR([3]Feuil1!$K113)&lt;=[3]Feuil2!$A$2,YEAR([3]Feuil1!$C113)&gt;=[3]Feuil2!$A$2),IF(YEAR([3]Feuil1!$C113)&gt;[3]Feuil2!$A$2,DATE([3]Feuil2!$A$2,3,31),IF(YEAR([3]Feuil1!$C113)&lt;[3]Feuil2!$A$2,"",IF(MONTH([3]Feuil1!$C113)=3,[3]Feuil1!$C113,IF(AND(MONTH([3]Feuil1!$C113)&gt;3,MONTH([3]Feuil1!$K113)&lt;=3),DATE([3]Feuil2!$A$2,3,31),"") ))),"")</f>
        <v/>
      </c>
      <c r="Q113" s="13" t="str">
        <f>IF(AND([3]Feuil1!$K113&lt;&gt;"",[3]Feuil1!$C113&lt;&gt;"",[3]Feuil1!$K113&lt;=[3]Feuil1!$C113,YEAR([3]Feuil1!$K113)&lt;=[3]Feuil2!$A$2,YEAR([3]Feuil1!$C113)&gt;=[3]Feuil2!$A$2),IF(YEAR([3]Feuil1!$C113)&gt;[3]Feuil2!$A$2,DATE([3]Feuil2!$A$2,4,30),IF(YEAR([3]Feuil1!$C113)&lt;[3]Feuil2!$A$2,"",IF(MONTH([3]Feuil1!$C113)=4,[3]Feuil1!$C113,IF(AND(MONTH([3]Feuil1!$C113)&gt;4,MONTH([3]Feuil1!$K113)&lt;=4),DATE([3]Feuil2!$A$2,4,30),"") ))),"")</f>
        <v/>
      </c>
      <c r="R113" s="13" t="str">
        <f>IF(AND([3]Feuil1!$K113&lt;&gt;"",[3]Feuil1!$C113&lt;&gt;"",[3]Feuil1!$K113&lt;=[3]Feuil1!$C113,YEAR([3]Feuil1!$K113)&lt;=[3]Feuil2!$A$2,YEAR([3]Feuil1!$C113)&gt;=[3]Feuil2!$A$2),IF(YEAR([3]Feuil1!$C113)&gt;[3]Feuil2!$A$2,DATE([3]Feuil2!$A$2,5,31),IF(YEAR([3]Feuil1!$C113)&lt;[3]Feuil2!$A$2,"",IF(MONTH([3]Feuil1!$C113)=5,[3]Feuil1!$C113,IF(AND(MONTH([3]Feuil1!$C113)&gt;5,MONTH([3]Feuil1!$K113)&lt;=5),DATE([3]Feuil2!$A$2,5,31),"") ))),"")</f>
        <v/>
      </c>
      <c r="S113" s="13" t="str">
        <f>IF(AND([3]Feuil1!$K113&lt;&gt;"",[3]Feuil1!$C113&lt;&gt;"",[3]Feuil1!$K113&lt;=[3]Feuil1!$C113,YEAR([3]Feuil1!$K113)&lt;=[3]Feuil2!$A$2,YEAR([3]Feuil1!$C113)&gt;=[3]Feuil2!$A$2),IF(YEAR([3]Feuil1!$C113)&gt;[3]Feuil2!$A$2,DATE([3]Feuil2!$A$2,6,30),IF(YEAR([3]Feuil1!$C113)&lt;[3]Feuil2!$A$2,"",IF(MONTH([3]Feuil1!$C113)=6,[3]Feuil1!$C113,IF(AND(MONTH([3]Feuil1!$C113)&gt;6,MONTH([3]Feuil1!$K113)&lt;=6),DATE([3]Feuil2!$A$2,6,30),"") ))),"")</f>
        <v/>
      </c>
      <c r="T113" s="13" t="str">
        <f>IF(AND([3]Feuil1!$K113&lt;&gt;"",[3]Feuil1!$C113&lt;&gt;"",[3]Feuil1!$K113&lt;=[3]Feuil1!$C113,YEAR([3]Feuil1!$K113)&lt;=[3]Feuil2!$A$2,YEAR([3]Feuil1!$C113)&gt;=[3]Feuil2!$A$2),IF(YEAR([3]Feuil1!$C113)&gt;[3]Feuil2!$A$2,DATE([3]Feuil2!$A$2,7,31),IF(YEAR([3]Feuil1!$C113)&lt;[3]Feuil2!$A$2,"",IF(MONTH([3]Feuil1!$C113)=7,[3]Feuil1!$C113,IF(AND(MONTH([3]Feuil1!$C113)&gt;7,MONTH([3]Feuil1!$K113)&lt;=7),DATE([3]Feuil2!$A$2,7,31),"") ))),"")</f>
        <v/>
      </c>
      <c r="U113" s="13" t="str">
        <f>IF(AND([3]Feuil1!$K113&lt;&gt;"",[3]Feuil1!$C113&lt;&gt;"",[3]Feuil1!$K113&lt;=[3]Feuil1!$C113,YEAR([3]Feuil1!$K113)&lt;=[3]Feuil2!$A$2,YEAR([3]Feuil1!$C113)&gt;=[3]Feuil2!$A$2),IF(YEAR([3]Feuil1!$C113)&gt;[3]Feuil2!$A$2,DATE([3]Feuil2!$A$2,8,31),IF(YEAR([3]Feuil1!$C113)&lt;[3]Feuil2!$A$2,"",IF(MONTH([3]Feuil1!$C113)=8,[3]Feuil1!$C113,IF(AND(MONTH([3]Feuil1!$C113)&gt;8,MONTH([3]Feuil1!$K113)&lt;=8),DATE([3]Feuil2!$A$2,8,31),"") ))),"")</f>
        <v/>
      </c>
      <c r="V113" s="13" t="str">
        <f>IF(AND([3]Feuil1!$K113&lt;&gt;"",[3]Feuil1!$C113&lt;&gt;"",[3]Feuil1!$K113&lt;=[3]Feuil1!$C113,YEAR([3]Feuil1!$K113)&lt;=[3]Feuil2!$A$2,YEAR([3]Feuil1!$C113)&gt;=[3]Feuil2!$A$2),IF(YEAR([3]Feuil1!$C113)&gt;[3]Feuil2!$A$2,DATE([3]Feuil2!$A$2,9,30),IF(YEAR([3]Feuil1!$C113)&lt;[3]Feuil2!$A$2,"",IF(MONTH([3]Feuil1!$C113)=9,[3]Feuil1!$C113,IF(AND(MONTH([3]Feuil1!$C113)&gt;9,MONTH([3]Feuil1!$K113)&lt;=9),DATE([3]Feuil2!$A$2,9,30),"") ))),"")</f>
        <v/>
      </c>
      <c r="W113" s="13" t="str">
        <f>IF(AND([3]Feuil1!$K113&lt;&gt;"",[3]Feuil1!$C113&lt;&gt;"",[3]Feuil1!$K113&lt;=[3]Feuil1!$C113,YEAR([3]Feuil1!$K113)&lt;=[3]Feuil2!$A$2,YEAR([3]Feuil1!$C113)&gt;=[3]Feuil2!$A$2),IF(YEAR([3]Feuil1!$C113)&gt;[3]Feuil2!$A$2,DATE([3]Feuil2!$A$2,10,31),IF(YEAR([3]Feuil1!$C113)&lt;[3]Feuil2!$A$2,"",IF(MONTH([3]Feuil1!$C113)=10,[3]Feuil1!$C113,IF(AND(MONTH([3]Feuil1!$C113)&gt;10,MONTH([3]Feuil1!$K113)&lt;=10),DATE([3]Feuil2!$A$2,10,31),"") ))),"")</f>
        <v/>
      </c>
      <c r="X113" s="13" t="str">
        <f>IF(AND([3]Feuil1!$K113&lt;&gt;"",[3]Feuil1!$C113&lt;&gt;"",[3]Feuil1!$K113&lt;=[3]Feuil1!$C113,YEAR([3]Feuil1!$K113)&lt;=[3]Feuil2!$A$2,YEAR([3]Feuil1!$C113)&gt;=[3]Feuil2!$A$2),IF(YEAR([3]Feuil1!$C113)&gt;[3]Feuil2!$A$2,DATE([3]Feuil2!$A$2,11,30),IF(YEAR([3]Feuil1!$C113)&lt;[3]Feuil2!$A$2,"",IF(MONTH([3]Feuil1!$C113)=11,[3]Feuil1!$C113,IF(AND(MONTH([3]Feuil1!$C113)&gt;11,MONTH([3]Feuil1!$K113)&lt;=11),DATE([3]Feuil2!$A$2,11,30),"") ))),"")</f>
        <v/>
      </c>
      <c r="Y113" s="14" t="str">
        <f>IF(AND([3]Feuil1!$K113&lt;&gt;"",[3]Feuil1!$C113&lt;&gt;"",[3]Feuil1!$K113&lt;=[3]Feuil1!$C113,YEAR([3]Feuil1!$K113)&lt;=[3]Feuil2!$A$2,YEAR([3]Feuil1!$C113)&gt;=[3]Feuil2!$A$2),IF(YEAR([3]Feuil1!$C113)&gt;[3]Feuil2!$A$2,DATE([3]Feuil2!$A$2,12,31),IF(YEAR([3]Feuil1!$C113)&lt;[3]Feuil2!$A$2,"",IF(MONTH([3]Feuil1!$C113)=12,[3]Feuil1!$C113,IF(AND(MONTH([3]Feuil1!$C113)&gt;12,MONTH([3]Feuil1!$K113)&lt;=12),DATE([3]Feuil2!$A$2,12,31),"") ))),"")</f>
        <v/>
      </c>
    </row>
    <row r="114" spans="1:25" ht="15" x14ac:dyDescent="0.2">
      <c r="A114" s="11">
        <f>[3]Feuil1!E114</f>
        <v>0</v>
      </c>
      <c r="B114" s="12" t="str">
        <f>IF(AND([3]Feuil1!$K114&lt;&gt;"",[3]Feuil1!$C114&lt;&gt;"",[3]Feuil1!$K114&lt;=[3]Feuil1!$C114,YEAR([3]Feuil1!$K114)&lt;=[3]Feuil2!$A$2,YEAR([3]Feuil1!$C114)&gt;=[3]Feuil2!$A$2),IF(YEAR([3]Feuil1!$K114)&lt;[3]Feuil2!$A$2,DATE([3]Feuil2!$A$2,1,1),IF(YEAR([3]Feuil1!$K114)&gt;[3]Feuil2!$A$2,"",IF(MONTH([3]Feuil1!$K114)=1,[3]Feuil1!$K114,IF(OR(AND(
      MONTH([3]Feuil1!$K114)&lt;1,
      MONTH([3]Feuil1!$C114)&gt;=1
     ),YEAR([3]Feuil1!$C114)&gt;[3]Feuil2!$A$2),DATE([3]Feuil2!$A$2,1,1),"") ))),"")</f>
        <v/>
      </c>
      <c r="C114" s="13" t="str">
        <f>IF(AND([3]Feuil1!$K114&lt;&gt;"",[3]Feuil1!$C114&lt;&gt;"",[3]Feuil1!$K114&lt;=[3]Feuil1!$C114,YEAR([3]Feuil1!$K114)&lt;=[3]Feuil2!$A$2,YEAR([3]Feuil1!$C114)&gt;=[3]Feuil2!$A$2),IF(YEAR([3]Feuil1!$K114)&lt;[3]Feuil2!$A$2,DATE([3]Feuil2!$A$2,2,1),IF(YEAR([3]Feuil1!$K114)&gt;[3]Feuil2!$A$2,"",IF(MONTH([3]Feuil1!$K114)=2,[3]Feuil1!$K114,IF(OR(AND(MONTH([3]Feuil1!$K114)&lt;2,MONTH([3]Feuil1!$C114)&gt;=2),YEAR([3]Feuil1!$C114)&gt;[3]Feuil2!$A$2),DATE([3]Feuil2!$A$2,2,1),"") ))),"")</f>
        <v/>
      </c>
      <c r="D114" s="13" t="str">
        <f>IF(AND([3]Feuil1!$K114&lt;&gt;"",[3]Feuil1!$C114&lt;&gt;"",[3]Feuil1!$K114&lt;=[3]Feuil1!$C114,YEAR([3]Feuil1!$K114)&lt;=[3]Feuil2!$A$2,YEAR([3]Feuil1!$C114)&gt;=[3]Feuil2!$A$2),IF(YEAR([3]Feuil1!$K114)&lt;[3]Feuil2!$A$2,DATE([3]Feuil2!$A$2,3,1),IF(YEAR([3]Feuil1!$K114)&gt;[3]Feuil2!$A$2,"",IF(MONTH([3]Feuil1!$K114)=3,[3]Feuil1!$K114,IF(OR(AND(MONTH([3]Feuil1!$K114)&lt;3,MONTH([3]Feuil1!$C114)&gt;=3),YEAR([3]Feuil1!$C114)&gt;[3]Feuil2!$A$2),DATE([3]Feuil2!$A$2,3,1),"") ))),"")</f>
        <v/>
      </c>
      <c r="E114" s="13" t="str">
        <f>IF(AND([3]Feuil1!$K114&lt;&gt;"",[3]Feuil1!$C114&lt;&gt;"",[3]Feuil1!$K114&lt;=[3]Feuil1!$C114,YEAR([3]Feuil1!$K114)&lt;=[3]Feuil2!$A$2,YEAR([3]Feuil1!$C114)&gt;=[3]Feuil2!$A$2),IF(YEAR([3]Feuil1!$K114)&lt;[3]Feuil2!$A$2,DATE([3]Feuil2!$A$2,4,1),IF(YEAR([3]Feuil1!$K114)&gt;[3]Feuil2!$A$2,"",IF(MONTH([3]Feuil1!$K114)=4,[3]Feuil1!$K114,IF(OR(AND(MONTH([3]Feuil1!$K114)&lt;4,MONTH([3]Feuil1!$C114)&gt;=4),YEAR([3]Feuil1!$C114)&gt;[3]Feuil2!$A$2),DATE([3]Feuil2!$A$2,4,1),"") ))),"")</f>
        <v/>
      </c>
      <c r="F114" s="13" t="str">
        <f>IF(AND([3]Feuil1!$K114&lt;&gt;"",[3]Feuil1!$C114&lt;&gt;"",[3]Feuil1!$K114&lt;=[3]Feuil1!$C114,YEAR([3]Feuil1!$K114)&lt;=[3]Feuil2!$A$2,YEAR([3]Feuil1!$C114)&gt;=[3]Feuil2!$A$2),IF(YEAR([3]Feuil1!$K114)&lt;[3]Feuil2!$A$2,DATE([3]Feuil2!$A$2,5,1),IF(YEAR([3]Feuil1!$K114)&gt;[3]Feuil2!$A$2,"",IF(MONTH([3]Feuil1!$K114)=5,[3]Feuil1!$K114,IF(OR(AND(MONTH([3]Feuil1!$K114)&lt;5,MONTH([3]Feuil1!$C114)&gt;=5),YEAR([3]Feuil1!$C114)&gt;[3]Feuil2!$A$2),DATE([3]Feuil2!$A$2,5,1),"") ))),"")</f>
        <v/>
      </c>
      <c r="G114" s="13" t="str">
        <f>IF(AND([3]Feuil1!$K114&lt;&gt;"",[3]Feuil1!$C114&lt;&gt;"",[3]Feuil1!$K114&lt;=[3]Feuil1!$C114,YEAR([3]Feuil1!$K114)&lt;=[3]Feuil2!$A$2,YEAR([3]Feuil1!$C114)&gt;=[3]Feuil2!$A$2),IF(YEAR([3]Feuil1!$K114)&lt;[3]Feuil2!$A$2,DATE([3]Feuil2!$A$2,6,1),IF(YEAR([3]Feuil1!$K114)&gt;[3]Feuil2!$A$2,"",IF(MONTH([3]Feuil1!$K114)=6,[3]Feuil1!$K114,IF(OR(AND(MONTH([3]Feuil1!$K114)&lt;6,MONTH([3]Feuil1!$C114)&gt;=6),YEAR([3]Feuil1!$C114)&gt;[3]Feuil2!$A$2),DATE([3]Feuil2!$A$2,6,1),"") ))),"")</f>
        <v/>
      </c>
      <c r="H114" s="13" t="str">
        <f>IF(AND([3]Feuil1!$K114&lt;&gt;"",[3]Feuil1!$C114&lt;&gt;"",[3]Feuil1!$K114&lt;=[3]Feuil1!$C114,YEAR([3]Feuil1!$K114)&lt;=[3]Feuil2!$A$2,YEAR([3]Feuil1!$C114)&gt;=[3]Feuil2!$A$2),IF(YEAR([3]Feuil1!$K114)&lt;[3]Feuil2!$A$2,DATE([3]Feuil2!$A$2,7,1),IF(YEAR([3]Feuil1!$K114)&gt;[3]Feuil2!$A$2,"",IF(MONTH([3]Feuil1!$K114)=7,[3]Feuil1!$K114,IF(OR(AND(MONTH([3]Feuil1!$K114)&lt;7,MONTH([3]Feuil1!$C114)&gt;=7),YEAR([3]Feuil1!$C114)&gt;[3]Feuil2!$A$2),DATE([3]Feuil2!$A$2,7,1),"") ))),"")</f>
        <v/>
      </c>
      <c r="I114" s="13" t="str">
        <f>IF(AND([3]Feuil1!$K114&lt;&gt;"",[3]Feuil1!$C114&lt;&gt;"",[3]Feuil1!$K114&lt;=[3]Feuil1!$C114,YEAR([3]Feuil1!$K114)&lt;=[3]Feuil2!$A$2,YEAR([3]Feuil1!$C114)&gt;=[3]Feuil2!$A$2),IF(YEAR([3]Feuil1!$K114)&lt;[3]Feuil2!$A$2,DATE([3]Feuil2!$A$2,8,1),IF(YEAR([3]Feuil1!$K114)&gt;[3]Feuil2!$A$2,"",IF(MONTH([3]Feuil1!$K114)=8,[3]Feuil1!$K114,IF(OR(AND(MONTH([3]Feuil1!$K114)&lt;8,MONTH([3]Feuil1!$C114)&gt;=8),YEAR([3]Feuil1!$C114)&gt;[3]Feuil2!$A$2),DATE([3]Feuil2!$A$2,8,1),"") ))),"")</f>
        <v/>
      </c>
      <c r="J114" s="13" t="str">
        <f>IF(AND([3]Feuil1!$K114&lt;&gt;"",[3]Feuil1!$C114&lt;&gt;"",[3]Feuil1!$K114&lt;=[3]Feuil1!$C114,YEAR([3]Feuil1!$K114)&lt;=[3]Feuil2!$A$2,YEAR([3]Feuil1!$C114)&gt;=[3]Feuil2!$A$2),IF(YEAR([3]Feuil1!$K114)&lt;[3]Feuil2!$A$2,DATE([3]Feuil2!$A$2,9,1),IF(YEAR([3]Feuil1!$K114)&gt;[3]Feuil2!$A$2,"",IF(MONTH([3]Feuil1!$K114)=9,[3]Feuil1!$K114,IF(OR(AND(MONTH([3]Feuil1!$K114)&lt;9,MONTH([3]Feuil1!$C114)&gt;=9),YEAR([3]Feuil1!$C114)&gt;[3]Feuil2!$A$2),DATE([3]Feuil2!$A$2,9,1),"") ))),"")</f>
        <v/>
      </c>
      <c r="K114" s="13" t="str">
        <f>IF(AND([3]Feuil1!$K114&lt;&gt;"",[3]Feuil1!$C114&lt;&gt;"",[3]Feuil1!$K114&lt;=[3]Feuil1!$C114,YEAR([3]Feuil1!$K114)&lt;=[3]Feuil2!$A$2,YEAR([3]Feuil1!$C114)&gt;=[3]Feuil2!$A$2),IF(YEAR([3]Feuil1!$K114)&lt;[3]Feuil2!$A$2,DATE([3]Feuil2!$A$2,10,1),IF(YEAR([3]Feuil1!$K114)&gt;[3]Feuil2!$A$2,"",IF(MONTH([3]Feuil1!$K114)=10,[3]Feuil1!$K114,IF(OR(AND(MONTH([3]Feuil1!$K114)&lt;10,MONTH([3]Feuil1!$C114)&gt;=10),YEAR([3]Feuil1!$C114)&gt;[3]Feuil2!$A$2),DATE([3]Feuil2!$A$2,10,1),"") ))),"")</f>
        <v/>
      </c>
      <c r="L114" s="13" t="str">
        <f>IF(AND([3]Feuil1!$K114&lt;&gt;"",[3]Feuil1!$C114&lt;&gt;"",[3]Feuil1!$K114&lt;=[3]Feuil1!$C114,YEAR([3]Feuil1!$K114)&lt;=[3]Feuil2!$A$2,YEAR([3]Feuil1!$C114)&gt;=[3]Feuil2!$A$2),IF(YEAR([3]Feuil1!$K114)&lt;[3]Feuil2!$A$2,DATE([3]Feuil2!$A$2,11,1),IF(YEAR([3]Feuil1!$K114)&gt;[3]Feuil2!$A$2,"",IF(MONTH([3]Feuil1!$K114)=11,[3]Feuil1!$K114,IF(OR(AND(MONTH([3]Feuil1!$K114)&lt;11,MONTH([3]Feuil1!$C114)&gt;=11),YEAR([3]Feuil1!$C114)&gt;[3]Feuil2!$A$2),DATE([3]Feuil2!$A$2,11,1),"") ))),"")</f>
        <v/>
      </c>
      <c r="M114" s="14" t="str">
        <f>IF(AND([3]Feuil1!$K114&lt;&gt;"",[3]Feuil1!$C114&lt;&gt;"",[3]Feuil1!$K114&lt;=[3]Feuil1!$C114,YEAR([3]Feuil1!$K114)&lt;=[3]Feuil2!$A$2,YEAR([3]Feuil1!$C114)&gt;=[3]Feuil2!$A$2),IF(YEAR([3]Feuil1!$K114)&lt;[3]Feuil2!$A$2,DATE([3]Feuil2!$A$2,12,1),IF(YEAR([3]Feuil1!$K114)&gt;[3]Feuil2!$A$2,"",IF(MONTH([3]Feuil1!$K114)=12,[3]Feuil1!$K114,IF(OR(AND(MONTH([3]Feuil1!$K114)&lt;12,MONTH([3]Feuil1!$C114)&gt;=12),YEAR([3]Feuil1!$C114)&gt;[3]Feuil2!$A$2),DATE([3]Feuil2!$A$2,12,1),"") ))),"")</f>
        <v/>
      </c>
      <c r="N114" s="12" t="str">
        <f>IF(AND([3]Feuil1!$K114&lt;&gt;"",[3]Feuil1!$C114&lt;&gt;"",[3]Feuil1!$K114&lt;=[3]Feuil1!$C114,YEAR([3]Feuil1!$K114)&lt;=[3]Feuil2!$A$2,YEAR([3]Feuil1!$C114)&gt;=[3]Feuil2!$A$2),IF(YEAR([3]Feuil1!$C114)&gt;[3]Feuil2!$A$2,DATE([3]Feuil2!$A$2,1,31),IF(YEAR([3]Feuil1!$C114)&lt;[3]Feuil2!$A$2,"",IF(MONTH([3]Feuil1!$C114)=1,[3]Feuil1!$C114,IF(AND(MONTH([3]Feuil1!$C114)&gt;1,MONTH([3]Feuil1!$K114)&lt;=1),DATE([3]Feuil2!$A$2,1,31),"") ))),"")</f>
        <v/>
      </c>
      <c r="O114" s="13" t="str">
        <f>IF(AND([3]Feuil1!$K114&lt;&gt;"",[3]Feuil1!$C114&lt;&gt;"",[3]Feuil1!$K114&lt;=[3]Feuil1!$C114,YEAR([3]Feuil1!$K114)&lt;=[3]Feuil2!$A$2,YEAR([3]Feuil1!$C114)&gt;=[3]Feuil2!$A$2),IF(YEAR([3]Feuil1!$C114)&gt;[3]Feuil2!$A$2,IF((MOD([3]Feuil2!$A$2,4)&lt;&gt;0),DATE([3]Feuil2!$A$2,2,28),DATE([3]Feuil2!$A$2,2,29)),IF(YEAR([3]Feuil1!$C114)&lt;[3]Feuil2!$A$2,"",IF(MONTH([3]Feuil1!$C114)=2,[3]Feuil1!$C114,IF(AND(MONTH([3]Feuil1!$C114)&gt;2,MONTH([3]Feuil1!$K114)&lt;=2),IF((MOD([3]Feuil2!$A$2,4)&lt;&gt;0),DATE([3]Feuil2!$A$2,2,28),DATE([3]Feuil2!$A$2,2,29)),"") ))),"")</f>
        <v/>
      </c>
      <c r="P114" s="13" t="str">
        <f>IF(AND([3]Feuil1!$K114&lt;&gt;"",[3]Feuil1!$C114&lt;&gt;"",[3]Feuil1!$K114&lt;=[3]Feuil1!$C114,YEAR([3]Feuil1!$K114)&lt;=[3]Feuil2!$A$2,YEAR([3]Feuil1!$C114)&gt;=[3]Feuil2!$A$2),IF(YEAR([3]Feuil1!$C114)&gt;[3]Feuil2!$A$2,DATE([3]Feuil2!$A$2,3,31),IF(YEAR([3]Feuil1!$C114)&lt;[3]Feuil2!$A$2,"",IF(MONTH([3]Feuil1!$C114)=3,[3]Feuil1!$C114,IF(AND(MONTH([3]Feuil1!$C114)&gt;3,MONTH([3]Feuil1!$K114)&lt;=3),DATE([3]Feuil2!$A$2,3,31),"") ))),"")</f>
        <v/>
      </c>
      <c r="Q114" s="13" t="str">
        <f>IF(AND([3]Feuil1!$K114&lt;&gt;"",[3]Feuil1!$C114&lt;&gt;"",[3]Feuil1!$K114&lt;=[3]Feuil1!$C114,YEAR([3]Feuil1!$K114)&lt;=[3]Feuil2!$A$2,YEAR([3]Feuil1!$C114)&gt;=[3]Feuil2!$A$2),IF(YEAR([3]Feuil1!$C114)&gt;[3]Feuil2!$A$2,DATE([3]Feuil2!$A$2,4,30),IF(YEAR([3]Feuil1!$C114)&lt;[3]Feuil2!$A$2,"",IF(MONTH([3]Feuil1!$C114)=4,[3]Feuil1!$C114,IF(AND(MONTH([3]Feuil1!$C114)&gt;4,MONTH([3]Feuil1!$K114)&lt;=4),DATE([3]Feuil2!$A$2,4,30),"") ))),"")</f>
        <v/>
      </c>
      <c r="R114" s="13" t="str">
        <f>IF(AND([3]Feuil1!$K114&lt;&gt;"",[3]Feuil1!$C114&lt;&gt;"",[3]Feuil1!$K114&lt;=[3]Feuil1!$C114,YEAR([3]Feuil1!$K114)&lt;=[3]Feuil2!$A$2,YEAR([3]Feuil1!$C114)&gt;=[3]Feuil2!$A$2),IF(YEAR([3]Feuil1!$C114)&gt;[3]Feuil2!$A$2,DATE([3]Feuil2!$A$2,5,31),IF(YEAR([3]Feuil1!$C114)&lt;[3]Feuil2!$A$2,"",IF(MONTH([3]Feuil1!$C114)=5,[3]Feuil1!$C114,IF(AND(MONTH([3]Feuil1!$C114)&gt;5,MONTH([3]Feuil1!$K114)&lt;=5),DATE([3]Feuil2!$A$2,5,31),"") ))),"")</f>
        <v/>
      </c>
      <c r="S114" s="13" t="str">
        <f>IF(AND([3]Feuil1!$K114&lt;&gt;"",[3]Feuil1!$C114&lt;&gt;"",[3]Feuil1!$K114&lt;=[3]Feuil1!$C114,YEAR([3]Feuil1!$K114)&lt;=[3]Feuil2!$A$2,YEAR([3]Feuil1!$C114)&gt;=[3]Feuil2!$A$2),IF(YEAR([3]Feuil1!$C114)&gt;[3]Feuil2!$A$2,DATE([3]Feuil2!$A$2,6,30),IF(YEAR([3]Feuil1!$C114)&lt;[3]Feuil2!$A$2,"",IF(MONTH([3]Feuil1!$C114)=6,[3]Feuil1!$C114,IF(AND(MONTH([3]Feuil1!$C114)&gt;6,MONTH([3]Feuil1!$K114)&lt;=6),DATE([3]Feuil2!$A$2,6,30),"") ))),"")</f>
        <v/>
      </c>
      <c r="T114" s="13" t="str">
        <f>IF(AND([3]Feuil1!$K114&lt;&gt;"",[3]Feuil1!$C114&lt;&gt;"",[3]Feuil1!$K114&lt;=[3]Feuil1!$C114,YEAR([3]Feuil1!$K114)&lt;=[3]Feuil2!$A$2,YEAR([3]Feuil1!$C114)&gt;=[3]Feuil2!$A$2),IF(YEAR([3]Feuil1!$C114)&gt;[3]Feuil2!$A$2,DATE([3]Feuil2!$A$2,7,31),IF(YEAR([3]Feuil1!$C114)&lt;[3]Feuil2!$A$2,"",IF(MONTH([3]Feuil1!$C114)=7,[3]Feuil1!$C114,IF(AND(MONTH([3]Feuil1!$C114)&gt;7,MONTH([3]Feuil1!$K114)&lt;=7),DATE([3]Feuil2!$A$2,7,31),"") ))),"")</f>
        <v/>
      </c>
      <c r="U114" s="13" t="str">
        <f>IF(AND([3]Feuil1!$K114&lt;&gt;"",[3]Feuil1!$C114&lt;&gt;"",[3]Feuil1!$K114&lt;=[3]Feuil1!$C114,YEAR([3]Feuil1!$K114)&lt;=[3]Feuil2!$A$2,YEAR([3]Feuil1!$C114)&gt;=[3]Feuil2!$A$2),IF(YEAR([3]Feuil1!$C114)&gt;[3]Feuil2!$A$2,DATE([3]Feuil2!$A$2,8,31),IF(YEAR([3]Feuil1!$C114)&lt;[3]Feuil2!$A$2,"",IF(MONTH([3]Feuil1!$C114)=8,[3]Feuil1!$C114,IF(AND(MONTH([3]Feuil1!$C114)&gt;8,MONTH([3]Feuil1!$K114)&lt;=8),DATE([3]Feuil2!$A$2,8,31),"") ))),"")</f>
        <v/>
      </c>
      <c r="V114" s="13" t="str">
        <f>IF(AND([3]Feuil1!$K114&lt;&gt;"",[3]Feuil1!$C114&lt;&gt;"",[3]Feuil1!$K114&lt;=[3]Feuil1!$C114,YEAR([3]Feuil1!$K114)&lt;=[3]Feuil2!$A$2,YEAR([3]Feuil1!$C114)&gt;=[3]Feuil2!$A$2),IF(YEAR([3]Feuil1!$C114)&gt;[3]Feuil2!$A$2,DATE([3]Feuil2!$A$2,9,30),IF(YEAR([3]Feuil1!$C114)&lt;[3]Feuil2!$A$2,"",IF(MONTH([3]Feuil1!$C114)=9,[3]Feuil1!$C114,IF(AND(MONTH([3]Feuil1!$C114)&gt;9,MONTH([3]Feuil1!$K114)&lt;=9),DATE([3]Feuil2!$A$2,9,30),"") ))),"")</f>
        <v/>
      </c>
      <c r="W114" s="13" t="str">
        <f>IF(AND([3]Feuil1!$K114&lt;&gt;"",[3]Feuil1!$C114&lt;&gt;"",[3]Feuil1!$K114&lt;=[3]Feuil1!$C114,YEAR([3]Feuil1!$K114)&lt;=[3]Feuil2!$A$2,YEAR([3]Feuil1!$C114)&gt;=[3]Feuil2!$A$2),IF(YEAR([3]Feuil1!$C114)&gt;[3]Feuil2!$A$2,DATE([3]Feuil2!$A$2,10,31),IF(YEAR([3]Feuil1!$C114)&lt;[3]Feuil2!$A$2,"",IF(MONTH([3]Feuil1!$C114)=10,[3]Feuil1!$C114,IF(AND(MONTH([3]Feuil1!$C114)&gt;10,MONTH([3]Feuil1!$K114)&lt;=10),DATE([3]Feuil2!$A$2,10,31),"") ))),"")</f>
        <v/>
      </c>
      <c r="X114" s="13" t="str">
        <f>IF(AND([3]Feuil1!$K114&lt;&gt;"",[3]Feuil1!$C114&lt;&gt;"",[3]Feuil1!$K114&lt;=[3]Feuil1!$C114,YEAR([3]Feuil1!$K114)&lt;=[3]Feuil2!$A$2,YEAR([3]Feuil1!$C114)&gt;=[3]Feuil2!$A$2),IF(YEAR([3]Feuil1!$C114)&gt;[3]Feuil2!$A$2,DATE([3]Feuil2!$A$2,11,30),IF(YEAR([3]Feuil1!$C114)&lt;[3]Feuil2!$A$2,"",IF(MONTH([3]Feuil1!$C114)=11,[3]Feuil1!$C114,IF(AND(MONTH([3]Feuil1!$C114)&gt;11,MONTH([3]Feuil1!$K114)&lt;=11),DATE([3]Feuil2!$A$2,11,30),"") ))),"")</f>
        <v/>
      </c>
      <c r="Y114" s="14" t="str">
        <f>IF(AND([3]Feuil1!$K114&lt;&gt;"",[3]Feuil1!$C114&lt;&gt;"",[3]Feuil1!$K114&lt;=[3]Feuil1!$C114,YEAR([3]Feuil1!$K114)&lt;=[3]Feuil2!$A$2,YEAR([3]Feuil1!$C114)&gt;=[3]Feuil2!$A$2),IF(YEAR([3]Feuil1!$C114)&gt;[3]Feuil2!$A$2,DATE([3]Feuil2!$A$2,12,31),IF(YEAR([3]Feuil1!$C114)&lt;[3]Feuil2!$A$2,"",IF(MONTH([3]Feuil1!$C114)=12,[3]Feuil1!$C114,IF(AND(MONTH([3]Feuil1!$C114)&gt;12,MONTH([3]Feuil1!$K114)&lt;=12),DATE([3]Feuil2!$A$2,12,31),"") ))),"")</f>
        <v/>
      </c>
    </row>
    <row r="115" spans="1:25" ht="15" x14ac:dyDescent="0.2">
      <c r="A115" s="11">
        <f>[3]Feuil1!E115</f>
        <v>0</v>
      </c>
      <c r="B115" s="12" t="str">
        <f>IF(AND([3]Feuil1!$K115&lt;&gt;"",[3]Feuil1!$C115&lt;&gt;"",[3]Feuil1!$K115&lt;=[3]Feuil1!$C115,YEAR([3]Feuil1!$K115)&lt;=[3]Feuil2!$A$2,YEAR([3]Feuil1!$C115)&gt;=[3]Feuil2!$A$2),IF(YEAR([3]Feuil1!$K115)&lt;[3]Feuil2!$A$2,DATE([3]Feuil2!$A$2,1,1),IF(YEAR([3]Feuil1!$K115)&gt;[3]Feuil2!$A$2,"",IF(MONTH([3]Feuil1!$K115)=1,[3]Feuil1!$K115,IF(OR(AND(
      MONTH([3]Feuil1!$K115)&lt;1,
      MONTH([3]Feuil1!$C115)&gt;=1
     ),YEAR([3]Feuil1!$C115)&gt;[3]Feuil2!$A$2),DATE([3]Feuil2!$A$2,1,1),"") ))),"")</f>
        <v/>
      </c>
      <c r="C115" s="13" t="str">
        <f>IF(AND([3]Feuil1!$K115&lt;&gt;"",[3]Feuil1!$C115&lt;&gt;"",[3]Feuil1!$K115&lt;=[3]Feuil1!$C115,YEAR([3]Feuil1!$K115)&lt;=[3]Feuil2!$A$2,YEAR([3]Feuil1!$C115)&gt;=[3]Feuil2!$A$2),IF(YEAR([3]Feuil1!$K115)&lt;[3]Feuil2!$A$2,DATE([3]Feuil2!$A$2,2,1),IF(YEAR([3]Feuil1!$K115)&gt;[3]Feuil2!$A$2,"",IF(MONTH([3]Feuil1!$K115)=2,[3]Feuil1!$K115,IF(OR(AND(MONTH([3]Feuil1!$K115)&lt;2,MONTH([3]Feuil1!$C115)&gt;=2),YEAR([3]Feuil1!$C115)&gt;[3]Feuil2!$A$2),DATE([3]Feuil2!$A$2,2,1),"") ))),"")</f>
        <v/>
      </c>
      <c r="D115" s="13" t="str">
        <f>IF(AND([3]Feuil1!$K115&lt;&gt;"",[3]Feuil1!$C115&lt;&gt;"",[3]Feuil1!$K115&lt;=[3]Feuil1!$C115,YEAR([3]Feuil1!$K115)&lt;=[3]Feuil2!$A$2,YEAR([3]Feuil1!$C115)&gt;=[3]Feuil2!$A$2),IF(YEAR([3]Feuil1!$K115)&lt;[3]Feuil2!$A$2,DATE([3]Feuil2!$A$2,3,1),IF(YEAR([3]Feuil1!$K115)&gt;[3]Feuil2!$A$2,"",IF(MONTH([3]Feuil1!$K115)=3,[3]Feuil1!$K115,IF(OR(AND(MONTH([3]Feuil1!$K115)&lt;3,MONTH([3]Feuil1!$C115)&gt;=3),YEAR([3]Feuil1!$C115)&gt;[3]Feuil2!$A$2),DATE([3]Feuil2!$A$2,3,1),"") ))),"")</f>
        <v/>
      </c>
      <c r="E115" s="13" t="str">
        <f>IF(AND([3]Feuil1!$K115&lt;&gt;"",[3]Feuil1!$C115&lt;&gt;"",[3]Feuil1!$K115&lt;=[3]Feuil1!$C115,YEAR([3]Feuil1!$K115)&lt;=[3]Feuil2!$A$2,YEAR([3]Feuil1!$C115)&gt;=[3]Feuil2!$A$2),IF(YEAR([3]Feuil1!$K115)&lt;[3]Feuil2!$A$2,DATE([3]Feuil2!$A$2,4,1),IF(YEAR([3]Feuil1!$K115)&gt;[3]Feuil2!$A$2,"",IF(MONTH([3]Feuil1!$K115)=4,[3]Feuil1!$K115,IF(OR(AND(MONTH([3]Feuil1!$K115)&lt;4,MONTH([3]Feuil1!$C115)&gt;=4),YEAR([3]Feuil1!$C115)&gt;[3]Feuil2!$A$2),DATE([3]Feuil2!$A$2,4,1),"") ))),"")</f>
        <v/>
      </c>
      <c r="F115" s="13" t="str">
        <f>IF(AND([3]Feuil1!$K115&lt;&gt;"",[3]Feuil1!$C115&lt;&gt;"",[3]Feuil1!$K115&lt;=[3]Feuil1!$C115,YEAR([3]Feuil1!$K115)&lt;=[3]Feuil2!$A$2,YEAR([3]Feuil1!$C115)&gt;=[3]Feuil2!$A$2),IF(YEAR([3]Feuil1!$K115)&lt;[3]Feuil2!$A$2,DATE([3]Feuil2!$A$2,5,1),IF(YEAR([3]Feuil1!$K115)&gt;[3]Feuil2!$A$2,"",IF(MONTH([3]Feuil1!$K115)=5,[3]Feuil1!$K115,IF(OR(AND(MONTH([3]Feuil1!$K115)&lt;5,MONTH([3]Feuil1!$C115)&gt;=5),YEAR([3]Feuil1!$C115)&gt;[3]Feuil2!$A$2),DATE([3]Feuil2!$A$2,5,1),"") ))),"")</f>
        <v/>
      </c>
      <c r="G115" s="13" t="str">
        <f>IF(AND([3]Feuil1!$K115&lt;&gt;"",[3]Feuil1!$C115&lt;&gt;"",[3]Feuil1!$K115&lt;=[3]Feuil1!$C115,YEAR([3]Feuil1!$K115)&lt;=[3]Feuil2!$A$2,YEAR([3]Feuil1!$C115)&gt;=[3]Feuil2!$A$2),IF(YEAR([3]Feuil1!$K115)&lt;[3]Feuil2!$A$2,DATE([3]Feuil2!$A$2,6,1),IF(YEAR([3]Feuil1!$K115)&gt;[3]Feuil2!$A$2,"",IF(MONTH([3]Feuil1!$K115)=6,[3]Feuil1!$K115,IF(OR(AND(MONTH([3]Feuil1!$K115)&lt;6,MONTH([3]Feuil1!$C115)&gt;=6),YEAR([3]Feuil1!$C115)&gt;[3]Feuil2!$A$2),DATE([3]Feuil2!$A$2,6,1),"") ))),"")</f>
        <v/>
      </c>
      <c r="H115" s="13" t="str">
        <f>IF(AND([3]Feuil1!$K115&lt;&gt;"",[3]Feuil1!$C115&lt;&gt;"",[3]Feuil1!$K115&lt;=[3]Feuil1!$C115,YEAR([3]Feuil1!$K115)&lt;=[3]Feuil2!$A$2,YEAR([3]Feuil1!$C115)&gt;=[3]Feuil2!$A$2),IF(YEAR([3]Feuil1!$K115)&lt;[3]Feuil2!$A$2,DATE([3]Feuil2!$A$2,7,1),IF(YEAR([3]Feuil1!$K115)&gt;[3]Feuil2!$A$2,"",IF(MONTH([3]Feuil1!$K115)=7,[3]Feuil1!$K115,IF(OR(AND(MONTH([3]Feuil1!$K115)&lt;7,MONTH([3]Feuil1!$C115)&gt;=7),YEAR([3]Feuil1!$C115)&gt;[3]Feuil2!$A$2),DATE([3]Feuil2!$A$2,7,1),"") ))),"")</f>
        <v/>
      </c>
      <c r="I115" s="13" t="str">
        <f>IF(AND([3]Feuil1!$K115&lt;&gt;"",[3]Feuil1!$C115&lt;&gt;"",[3]Feuil1!$K115&lt;=[3]Feuil1!$C115,YEAR([3]Feuil1!$K115)&lt;=[3]Feuil2!$A$2,YEAR([3]Feuil1!$C115)&gt;=[3]Feuil2!$A$2),IF(YEAR([3]Feuil1!$K115)&lt;[3]Feuil2!$A$2,DATE([3]Feuil2!$A$2,8,1),IF(YEAR([3]Feuil1!$K115)&gt;[3]Feuil2!$A$2,"",IF(MONTH([3]Feuil1!$K115)=8,[3]Feuil1!$K115,IF(OR(AND(MONTH([3]Feuil1!$K115)&lt;8,MONTH([3]Feuil1!$C115)&gt;=8),YEAR([3]Feuil1!$C115)&gt;[3]Feuil2!$A$2),DATE([3]Feuil2!$A$2,8,1),"") ))),"")</f>
        <v/>
      </c>
      <c r="J115" s="13" t="str">
        <f>IF(AND([3]Feuil1!$K115&lt;&gt;"",[3]Feuil1!$C115&lt;&gt;"",[3]Feuil1!$K115&lt;=[3]Feuil1!$C115,YEAR([3]Feuil1!$K115)&lt;=[3]Feuil2!$A$2,YEAR([3]Feuil1!$C115)&gt;=[3]Feuil2!$A$2),IF(YEAR([3]Feuil1!$K115)&lt;[3]Feuil2!$A$2,DATE([3]Feuil2!$A$2,9,1),IF(YEAR([3]Feuil1!$K115)&gt;[3]Feuil2!$A$2,"",IF(MONTH([3]Feuil1!$K115)=9,[3]Feuil1!$K115,IF(OR(AND(MONTH([3]Feuil1!$K115)&lt;9,MONTH([3]Feuil1!$C115)&gt;=9),YEAR([3]Feuil1!$C115)&gt;[3]Feuil2!$A$2),DATE([3]Feuil2!$A$2,9,1),"") ))),"")</f>
        <v/>
      </c>
      <c r="K115" s="13" t="str">
        <f>IF(AND([3]Feuil1!$K115&lt;&gt;"",[3]Feuil1!$C115&lt;&gt;"",[3]Feuil1!$K115&lt;=[3]Feuil1!$C115,YEAR([3]Feuil1!$K115)&lt;=[3]Feuil2!$A$2,YEAR([3]Feuil1!$C115)&gt;=[3]Feuil2!$A$2),IF(YEAR([3]Feuil1!$K115)&lt;[3]Feuil2!$A$2,DATE([3]Feuil2!$A$2,10,1),IF(YEAR([3]Feuil1!$K115)&gt;[3]Feuil2!$A$2,"",IF(MONTH([3]Feuil1!$K115)=10,[3]Feuil1!$K115,IF(OR(AND(MONTH([3]Feuil1!$K115)&lt;10,MONTH([3]Feuil1!$C115)&gt;=10),YEAR([3]Feuil1!$C115)&gt;[3]Feuil2!$A$2),DATE([3]Feuil2!$A$2,10,1),"") ))),"")</f>
        <v/>
      </c>
      <c r="L115" s="13" t="str">
        <f>IF(AND([3]Feuil1!$K115&lt;&gt;"",[3]Feuil1!$C115&lt;&gt;"",[3]Feuil1!$K115&lt;=[3]Feuil1!$C115,YEAR([3]Feuil1!$K115)&lt;=[3]Feuil2!$A$2,YEAR([3]Feuil1!$C115)&gt;=[3]Feuil2!$A$2),IF(YEAR([3]Feuil1!$K115)&lt;[3]Feuil2!$A$2,DATE([3]Feuil2!$A$2,11,1),IF(YEAR([3]Feuil1!$K115)&gt;[3]Feuil2!$A$2,"",IF(MONTH([3]Feuil1!$K115)=11,[3]Feuil1!$K115,IF(OR(AND(MONTH([3]Feuil1!$K115)&lt;11,MONTH([3]Feuil1!$C115)&gt;=11),YEAR([3]Feuil1!$C115)&gt;[3]Feuil2!$A$2),DATE([3]Feuil2!$A$2,11,1),"") ))),"")</f>
        <v/>
      </c>
      <c r="M115" s="14" t="str">
        <f>IF(AND([3]Feuil1!$K115&lt;&gt;"",[3]Feuil1!$C115&lt;&gt;"",[3]Feuil1!$K115&lt;=[3]Feuil1!$C115,YEAR([3]Feuil1!$K115)&lt;=[3]Feuil2!$A$2,YEAR([3]Feuil1!$C115)&gt;=[3]Feuil2!$A$2),IF(YEAR([3]Feuil1!$K115)&lt;[3]Feuil2!$A$2,DATE([3]Feuil2!$A$2,12,1),IF(YEAR([3]Feuil1!$K115)&gt;[3]Feuil2!$A$2,"",IF(MONTH([3]Feuil1!$K115)=12,[3]Feuil1!$K115,IF(OR(AND(MONTH([3]Feuil1!$K115)&lt;12,MONTH([3]Feuil1!$C115)&gt;=12),YEAR([3]Feuil1!$C115)&gt;[3]Feuil2!$A$2),DATE([3]Feuil2!$A$2,12,1),"") ))),"")</f>
        <v/>
      </c>
      <c r="N115" s="12" t="str">
        <f>IF(AND([3]Feuil1!$K115&lt;&gt;"",[3]Feuil1!$C115&lt;&gt;"",[3]Feuil1!$K115&lt;=[3]Feuil1!$C115,YEAR([3]Feuil1!$K115)&lt;=[3]Feuil2!$A$2,YEAR([3]Feuil1!$C115)&gt;=[3]Feuil2!$A$2),IF(YEAR([3]Feuil1!$C115)&gt;[3]Feuil2!$A$2,DATE([3]Feuil2!$A$2,1,31),IF(YEAR([3]Feuil1!$C115)&lt;[3]Feuil2!$A$2,"",IF(MONTH([3]Feuil1!$C115)=1,[3]Feuil1!$C115,IF(AND(MONTH([3]Feuil1!$C115)&gt;1,MONTH([3]Feuil1!$K115)&lt;=1),DATE([3]Feuil2!$A$2,1,31),"") ))),"")</f>
        <v/>
      </c>
      <c r="O115" s="13" t="str">
        <f>IF(AND([3]Feuil1!$K115&lt;&gt;"",[3]Feuil1!$C115&lt;&gt;"",[3]Feuil1!$K115&lt;=[3]Feuil1!$C115,YEAR([3]Feuil1!$K115)&lt;=[3]Feuil2!$A$2,YEAR([3]Feuil1!$C115)&gt;=[3]Feuil2!$A$2),IF(YEAR([3]Feuil1!$C115)&gt;[3]Feuil2!$A$2,IF((MOD([3]Feuil2!$A$2,4)&lt;&gt;0),DATE([3]Feuil2!$A$2,2,28),DATE([3]Feuil2!$A$2,2,29)),IF(YEAR([3]Feuil1!$C115)&lt;[3]Feuil2!$A$2,"",IF(MONTH([3]Feuil1!$C115)=2,[3]Feuil1!$C115,IF(AND(MONTH([3]Feuil1!$C115)&gt;2,MONTH([3]Feuil1!$K115)&lt;=2),IF((MOD([3]Feuil2!$A$2,4)&lt;&gt;0),DATE([3]Feuil2!$A$2,2,28),DATE([3]Feuil2!$A$2,2,29)),"") ))),"")</f>
        <v/>
      </c>
      <c r="P115" s="13" t="str">
        <f>IF(AND([3]Feuil1!$K115&lt;&gt;"",[3]Feuil1!$C115&lt;&gt;"",[3]Feuil1!$K115&lt;=[3]Feuil1!$C115,YEAR([3]Feuil1!$K115)&lt;=[3]Feuil2!$A$2,YEAR([3]Feuil1!$C115)&gt;=[3]Feuil2!$A$2),IF(YEAR([3]Feuil1!$C115)&gt;[3]Feuil2!$A$2,DATE([3]Feuil2!$A$2,3,31),IF(YEAR([3]Feuil1!$C115)&lt;[3]Feuil2!$A$2,"",IF(MONTH([3]Feuil1!$C115)=3,[3]Feuil1!$C115,IF(AND(MONTH([3]Feuil1!$C115)&gt;3,MONTH([3]Feuil1!$K115)&lt;=3),DATE([3]Feuil2!$A$2,3,31),"") ))),"")</f>
        <v/>
      </c>
      <c r="Q115" s="13" t="str">
        <f>IF(AND([3]Feuil1!$K115&lt;&gt;"",[3]Feuil1!$C115&lt;&gt;"",[3]Feuil1!$K115&lt;=[3]Feuil1!$C115,YEAR([3]Feuil1!$K115)&lt;=[3]Feuil2!$A$2,YEAR([3]Feuil1!$C115)&gt;=[3]Feuil2!$A$2),IF(YEAR([3]Feuil1!$C115)&gt;[3]Feuil2!$A$2,DATE([3]Feuil2!$A$2,4,30),IF(YEAR([3]Feuil1!$C115)&lt;[3]Feuil2!$A$2,"",IF(MONTH([3]Feuil1!$C115)=4,[3]Feuil1!$C115,IF(AND(MONTH([3]Feuil1!$C115)&gt;4,MONTH([3]Feuil1!$K115)&lt;=4),DATE([3]Feuil2!$A$2,4,30),"") ))),"")</f>
        <v/>
      </c>
      <c r="R115" s="13" t="str">
        <f>IF(AND([3]Feuil1!$K115&lt;&gt;"",[3]Feuil1!$C115&lt;&gt;"",[3]Feuil1!$K115&lt;=[3]Feuil1!$C115,YEAR([3]Feuil1!$K115)&lt;=[3]Feuil2!$A$2,YEAR([3]Feuil1!$C115)&gt;=[3]Feuil2!$A$2),IF(YEAR([3]Feuil1!$C115)&gt;[3]Feuil2!$A$2,DATE([3]Feuil2!$A$2,5,31),IF(YEAR([3]Feuil1!$C115)&lt;[3]Feuil2!$A$2,"",IF(MONTH([3]Feuil1!$C115)=5,[3]Feuil1!$C115,IF(AND(MONTH([3]Feuil1!$C115)&gt;5,MONTH([3]Feuil1!$K115)&lt;=5),DATE([3]Feuil2!$A$2,5,31),"") ))),"")</f>
        <v/>
      </c>
      <c r="S115" s="13" t="str">
        <f>IF(AND([3]Feuil1!$K115&lt;&gt;"",[3]Feuil1!$C115&lt;&gt;"",[3]Feuil1!$K115&lt;=[3]Feuil1!$C115,YEAR([3]Feuil1!$K115)&lt;=[3]Feuil2!$A$2,YEAR([3]Feuil1!$C115)&gt;=[3]Feuil2!$A$2),IF(YEAR([3]Feuil1!$C115)&gt;[3]Feuil2!$A$2,DATE([3]Feuil2!$A$2,6,30),IF(YEAR([3]Feuil1!$C115)&lt;[3]Feuil2!$A$2,"",IF(MONTH([3]Feuil1!$C115)=6,[3]Feuil1!$C115,IF(AND(MONTH([3]Feuil1!$C115)&gt;6,MONTH([3]Feuil1!$K115)&lt;=6),DATE([3]Feuil2!$A$2,6,30),"") ))),"")</f>
        <v/>
      </c>
      <c r="T115" s="13" t="str">
        <f>IF(AND([3]Feuil1!$K115&lt;&gt;"",[3]Feuil1!$C115&lt;&gt;"",[3]Feuil1!$K115&lt;=[3]Feuil1!$C115,YEAR([3]Feuil1!$K115)&lt;=[3]Feuil2!$A$2,YEAR([3]Feuil1!$C115)&gt;=[3]Feuil2!$A$2),IF(YEAR([3]Feuil1!$C115)&gt;[3]Feuil2!$A$2,DATE([3]Feuil2!$A$2,7,31),IF(YEAR([3]Feuil1!$C115)&lt;[3]Feuil2!$A$2,"",IF(MONTH([3]Feuil1!$C115)=7,[3]Feuil1!$C115,IF(AND(MONTH([3]Feuil1!$C115)&gt;7,MONTH([3]Feuil1!$K115)&lt;=7),DATE([3]Feuil2!$A$2,7,31),"") ))),"")</f>
        <v/>
      </c>
      <c r="U115" s="13" t="str">
        <f>IF(AND([3]Feuil1!$K115&lt;&gt;"",[3]Feuil1!$C115&lt;&gt;"",[3]Feuil1!$K115&lt;=[3]Feuil1!$C115,YEAR([3]Feuil1!$K115)&lt;=[3]Feuil2!$A$2,YEAR([3]Feuil1!$C115)&gt;=[3]Feuil2!$A$2),IF(YEAR([3]Feuil1!$C115)&gt;[3]Feuil2!$A$2,DATE([3]Feuil2!$A$2,8,31),IF(YEAR([3]Feuil1!$C115)&lt;[3]Feuil2!$A$2,"",IF(MONTH([3]Feuil1!$C115)=8,[3]Feuil1!$C115,IF(AND(MONTH([3]Feuil1!$C115)&gt;8,MONTH([3]Feuil1!$K115)&lt;=8),DATE([3]Feuil2!$A$2,8,31),"") ))),"")</f>
        <v/>
      </c>
      <c r="V115" s="13" t="str">
        <f>IF(AND([3]Feuil1!$K115&lt;&gt;"",[3]Feuil1!$C115&lt;&gt;"",[3]Feuil1!$K115&lt;=[3]Feuil1!$C115,YEAR([3]Feuil1!$K115)&lt;=[3]Feuil2!$A$2,YEAR([3]Feuil1!$C115)&gt;=[3]Feuil2!$A$2),IF(YEAR([3]Feuil1!$C115)&gt;[3]Feuil2!$A$2,DATE([3]Feuil2!$A$2,9,30),IF(YEAR([3]Feuil1!$C115)&lt;[3]Feuil2!$A$2,"",IF(MONTH([3]Feuil1!$C115)=9,[3]Feuil1!$C115,IF(AND(MONTH([3]Feuil1!$C115)&gt;9,MONTH([3]Feuil1!$K115)&lt;=9),DATE([3]Feuil2!$A$2,9,30),"") ))),"")</f>
        <v/>
      </c>
      <c r="W115" s="13" t="str">
        <f>IF(AND([3]Feuil1!$K115&lt;&gt;"",[3]Feuil1!$C115&lt;&gt;"",[3]Feuil1!$K115&lt;=[3]Feuil1!$C115,YEAR([3]Feuil1!$K115)&lt;=[3]Feuil2!$A$2,YEAR([3]Feuil1!$C115)&gt;=[3]Feuil2!$A$2),IF(YEAR([3]Feuil1!$C115)&gt;[3]Feuil2!$A$2,DATE([3]Feuil2!$A$2,10,31),IF(YEAR([3]Feuil1!$C115)&lt;[3]Feuil2!$A$2,"",IF(MONTH([3]Feuil1!$C115)=10,[3]Feuil1!$C115,IF(AND(MONTH([3]Feuil1!$C115)&gt;10,MONTH([3]Feuil1!$K115)&lt;=10),DATE([3]Feuil2!$A$2,10,31),"") ))),"")</f>
        <v/>
      </c>
      <c r="X115" s="13" t="str">
        <f>IF(AND([3]Feuil1!$K115&lt;&gt;"",[3]Feuil1!$C115&lt;&gt;"",[3]Feuil1!$K115&lt;=[3]Feuil1!$C115,YEAR([3]Feuil1!$K115)&lt;=[3]Feuil2!$A$2,YEAR([3]Feuil1!$C115)&gt;=[3]Feuil2!$A$2),IF(YEAR([3]Feuil1!$C115)&gt;[3]Feuil2!$A$2,DATE([3]Feuil2!$A$2,11,30),IF(YEAR([3]Feuil1!$C115)&lt;[3]Feuil2!$A$2,"",IF(MONTH([3]Feuil1!$C115)=11,[3]Feuil1!$C115,IF(AND(MONTH([3]Feuil1!$C115)&gt;11,MONTH([3]Feuil1!$K115)&lt;=11),DATE([3]Feuil2!$A$2,11,30),"") ))),"")</f>
        <v/>
      </c>
      <c r="Y115" s="14" t="str">
        <f>IF(AND([3]Feuil1!$K115&lt;&gt;"",[3]Feuil1!$C115&lt;&gt;"",[3]Feuil1!$K115&lt;=[3]Feuil1!$C115,YEAR([3]Feuil1!$K115)&lt;=[3]Feuil2!$A$2,YEAR([3]Feuil1!$C115)&gt;=[3]Feuil2!$A$2),IF(YEAR([3]Feuil1!$C115)&gt;[3]Feuil2!$A$2,DATE([3]Feuil2!$A$2,12,31),IF(YEAR([3]Feuil1!$C115)&lt;[3]Feuil2!$A$2,"",IF(MONTH([3]Feuil1!$C115)=12,[3]Feuil1!$C115,IF(AND(MONTH([3]Feuil1!$C115)&gt;12,MONTH([3]Feuil1!$K115)&lt;=12),DATE([3]Feuil2!$A$2,12,31),"") ))),"")</f>
        <v/>
      </c>
    </row>
    <row r="116" spans="1:25" ht="15" x14ac:dyDescent="0.2">
      <c r="A116" s="11">
        <f>[3]Feuil1!E116</f>
        <v>0</v>
      </c>
      <c r="B116" s="12" t="str">
        <f>IF(AND([3]Feuil1!$K116&lt;&gt;"",[3]Feuil1!$C116&lt;&gt;"",[3]Feuil1!$K116&lt;=[3]Feuil1!$C116,YEAR([3]Feuil1!$K116)&lt;=[3]Feuil2!$A$2,YEAR([3]Feuil1!$C116)&gt;=[3]Feuil2!$A$2),IF(YEAR([3]Feuil1!$K116)&lt;[3]Feuil2!$A$2,DATE([3]Feuil2!$A$2,1,1),IF(YEAR([3]Feuil1!$K116)&gt;[3]Feuil2!$A$2,"",IF(MONTH([3]Feuil1!$K116)=1,[3]Feuil1!$K116,IF(OR(AND(
      MONTH([3]Feuil1!$K116)&lt;1,
      MONTH([3]Feuil1!$C116)&gt;=1
     ),YEAR([3]Feuil1!$C116)&gt;[3]Feuil2!$A$2),DATE([3]Feuil2!$A$2,1,1),"") ))),"")</f>
        <v/>
      </c>
      <c r="C116" s="13" t="str">
        <f>IF(AND([3]Feuil1!$K116&lt;&gt;"",[3]Feuil1!$C116&lt;&gt;"",[3]Feuil1!$K116&lt;=[3]Feuil1!$C116,YEAR([3]Feuil1!$K116)&lt;=[3]Feuil2!$A$2,YEAR([3]Feuil1!$C116)&gt;=[3]Feuil2!$A$2),IF(YEAR([3]Feuil1!$K116)&lt;[3]Feuil2!$A$2,DATE([3]Feuil2!$A$2,2,1),IF(YEAR([3]Feuil1!$K116)&gt;[3]Feuil2!$A$2,"",IF(MONTH([3]Feuil1!$K116)=2,[3]Feuil1!$K116,IF(OR(AND(MONTH([3]Feuil1!$K116)&lt;2,MONTH([3]Feuil1!$C116)&gt;=2),YEAR([3]Feuil1!$C116)&gt;[3]Feuil2!$A$2),DATE([3]Feuil2!$A$2,2,1),"") ))),"")</f>
        <v/>
      </c>
      <c r="D116" s="13" t="str">
        <f>IF(AND([3]Feuil1!$K116&lt;&gt;"",[3]Feuil1!$C116&lt;&gt;"",[3]Feuil1!$K116&lt;=[3]Feuil1!$C116,YEAR([3]Feuil1!$K116)&lt;=[3]Feuil2!$A$2,YEAR([3]Feuil1!$C116)&gt;=[3]Feuil2!$A$2),IF(YEAR([3]Feuil1!$K116)&lt;[3]Feuil2!$A$2,DATE([3]Feuil2!$A$2,3,1),IF(YEAR([3]Feuil1!$K116)&gt;[3]Feuil2!$A$2,"",IF(MONTH([3]Feuil1!$K116)=3,[3]Feuil1!$K116,IF(OR(AND(MONTH([3]Feuil1!$K116)&lt;3,MONTH([3]Feuil1!$C116)&gt;=3),YEAR([3]Feuil1!$C116)&gt;[3]Feuil2!$A$2),DATE([3]Feuil2!$A$2,3,1),"") ))),"")</f>
        <v/>
      </c>
      <c r="E116" s="13" t="str">
        <f>IF(AND([3]Feuil1!$K116&lt;&gt;"",[3]Feuil1!$C116&lt;&gt;"",[3]Feuil1!$K116&lt;=[3]Feuil1!$C116,YEAR([3]Feuil1!$K116)&lt;=[3]Feuil2!$A$2,YEAR([3]Feuil1!$C116)&gt;=[3]Feuil2!$A$2),IF(YEAR([3]Feuil1!$K116)&lt;[3]Feuil2!$A$2,DATE([3]Feuil2!$A$2,4,1),IF(YEAR([3]Feuil1!$K116)&gt;[3]Feuil2!$A$2,"",IF(MONTH([3]Feuil1!$K116)=4,[3]Feuil1!$K116,IF(OR(AND(MONTH([3]Feuil1!$K116)&lt;4,MONTH([3]Feuil1!$C116)&gt;=4),YEAR([3]Feuil1!$C116)&gt;[3]Feuil2!$A$2),DATE([3]Feuil2!$A$2,4,1),"") ))),"")</f>
        <v/>
      </c>
      <c r="F116" s="13" t="str">
        <f>IF(AND([3]Feuil1!$K116&lt;&gt;"",[3]Feuil1!$C116&lt;&gt;"",[3]Feuil1!$K116&lt;=[3]Feuil1!$C116,YEAR([3]Feuil1!$K116)&lt;=[3]Feuil2!$A$2,YEAR([3]Feuil1!$C116)&gt;=[3]Feuil2!$A$2),IF(YEAR([3]Feuil1!$K116)&lt;[3]Feuil2!$A$2,DATE([3]Feuil2!$A$2,5,1),IF(YEAR([3]Feuil1!$K116)&gt;[3]Feuil2!$A$2,"",IF(MONTH([3]Feuil1!$K116)=5,[3]Feuil1!$K116,IF(OR(AND(MONTH([3]Feuil1!$K116)&lt;5,MONTH([3]Feuil1!$C116)&gt;=5),YEAR([3]Feuil1!$C116)&gt;[3]Feuil2!$A$2),DATE([3]Feuil2!$A$2,5,1),"") ))),"")</f>
        <v/>
      </c>
      <c r="G116" s="13" t="str">
        <f>IF(AND([3]Feuil1!$K116&lt;&gt;"",[3]Feuil1!$C116&lt;&gt;"",[3]Feuil1!$K116&lt;=[3]Feuil1!$C116,YEAR([3]Feuil1!$K116)&lt;=[3]Feuil2!$A$2,YEAR([3]Feuil1!$C116)&gt;=[3]Feuil2!$A$2),IF(YEAR([3]Feuil1!$K116)&lt;[3]Feuil2!$A$2,DATE([3]Feuil2!$A$2,6,1),IF(YEAR([3]Feuil1!$K116)&gt;[3]Feuil2!$A$2,"",IF(MONTH([3]Feuil1!$K116)=6,[3]Feuil1!$K116,IF(OR(AND(MONTH([3]Feuil1!$K116)&lt;6,MONTH([3]Feuil1!$C116)&gt;=6),YEAR([3]Feuil1!$C116)&gt;[3]Feuil2!$A$2),DATE([3]Feuil2!$A$2,6,1),"") ))),"")</f>
        <v/>
      </c>
      <c r="H116" s="13" t="str">
        <f>IF(AND([3]Feuil1!$K116&lt;&gt;"",[3]Feuil1!$C116&lt;&gt;"",[3]Feuil1!$K116&lt;=[3]Feuil1!$C116,YEAR([3]Feuil1!$K116)&lt;=[3]Feuil2!$A$2,YEAR([3]Feuil1!$C116)&gt;=[3]Feuil2!$A$2),IF(YEAR([3]Feuil1!$K116)&lt;[3]Feuil2!$A$2,DATE([3]Feuil2!$A$2,7,1),IF(YEAR([3]Feuil1!$K116)&gt;[3]Feuil2!$A$2,"",IF(MONTH([3]Feuil1!$K116)=7,[3]Feuil1!$K116,IF(OR(AND(MONTH([3]Feuil1!$K116)&lt;7,MONTH([3]Feuil1!$C116)&gt;=7),YEAR([3]Feuil1!$C116)&gt;[3]Feuil2!$A$2),DATE([3]Feuil2!$A$2,7,1),"") ))),"")</f>
        <v/>
      </c>
      <c r="I116" s="13" t="str">
        <f>IF(AND([3]Feuil1!$K116&lt;&gt;"",[3]Feuil1!$C116&lt;&gt;"",[3]Feuil1!$K116&lt;=[3]Feuil1!$C116,YEAR([3]Feuil1!$K116)&lt;=[3]Feuil2!$A$2,YEAR([3]Feuil1!$C116)&gt;=[3]Feuil2!$A$2),IF(YEAR([3]Feuil1!$K116)&lt;[3]Feuil2!$A$2,DATE([3]Feuil2!$A$2,8,1),IF(YEAR([3]Feuil1!$K116)&gt;[3]Feuil2!$A$2,"",IF(MONTH([3]Feuil1!$K116)=8,[3]Feuil1!$K116,IF(OR(AND(MONTH([3]Feuil1!$K116)&lt;8,MONTH([3]Feuil1!$C116)&gt;=8),YEAR([3]Feuil1!$C116)&gt;[3]Feuil2!$A$2),DATE([3]Feuil2!$A$2,8,1),"") ))),"")</f>
        <v/>
      </c>
      <c r="J116" s="13" t="str">
        <f>IF(AND([3]Feuil1!$K116&lt;&gt;"",[3]Feuil1!$C116&lt;&gt;"",[3]Feuil1!$K116&lt;=[3]Feuil1!$C116,YEAR([3]Feuil1!$K116)&lt;=[3]Feuil2!$A$2,YEAR([3]Feuil1!$C116)&gt;=[3]Feuil2!$A$2),IF(YEAR([3]Feuil1!$K116)&lt;[3]Feuil2!$A$2,DATE([3]Feuil2!$A$2,9,1),IF(YEAR([3]Feuil1!$K116)&gt;[3]Feuil2!$A$2,"",IF(MONTH([3]Feuil1!$K116)=9,[3]Feuil1!$K116,IF(OR(AND(MONTH([3]Feuil1!$K116)&lt;9,MONTH([3]Feuil1!$C116)&gt;=9),YEAR([3]Feuil1!$C116)&gt;[3]Feuil2!$A$2),DATE([3]Feuil2!$A$2,9,1),"") ))),"")</f>
        <v/>
      </c>
      <c r="K116" s="13" t="str">
        <f>IF(AND([3]Feuil1!$K116&lt;&gt;"",[3]Feuil1!$C116&lt;&gt;"",[3]Feuil1!$K116&lt;=[3]Feuil1!$C116,YEAR([3]Feuil1!$K116)&lt;=[3]Feuil2!$A$2,YEAR([3]Feuil1!$C116)&gt;=[3]Feuil2!$A$2),IF(YEAR([3]Feuil1!$K116)&lt;[3]Feuil2!$A$2,DATE([3]Feuil2!$A$2,10,1),IF(YEAR([3]Feuil1!$K116)&gt;[3]Feuil2!$A$2,"",IF(MONTH([3]Feuil1!$K116)=10,[3]Feuil1!$K116,IF(OR(AND(MONTH([3]Feuil1!$K116)&lt;10,MONTH([3]Feuil1!$C116)&gt;=10),YEAR([3]Feuil1!$C116)&gt;[3]Feuil2!$A$2),DATE([3]Feuil2!$A$2,10,1),"") ))),"")</f>
        <v/>
      </c>
      <c r="L116" s="13" t="str">
        <f>IF(AND([3]Feuil1!$K116&lt;&gt;"",[3]Feuil1!$C116&lt;&gt;"",[3]Feuil1!$K116&lt;=[3]Feuil1!$C116,YEAR([3]Feuil1!$K116)&lt;=[3]Feuil2!$A$2,YEAR([3]Feuil1!$C116)&gt;=[3]Feuil2!$A$2),IF(YEAR([3]Feuil1!$K116)&lt;[3]Feuil2!$A$2,DATE([3]Feuil2!$A$2,11,1),IF(YEAR([3]Feuil1!$K116)&gt;[3]Feuil2!$A$2,"",IF(MONTH([3]Feuil1!$K116)=11,[3]Feuil1!$K116,IF(OR(AND(MONTH([3]Feuil1!$K116)&lt;11,MONTH([3]Feuil1!$C116)&gt;=11),YEAR([3]Feuil1!$C116)&gt;[3]Feuil2!$A$2),DATE([3]Feuil2!$A$2,11,1),"") ))),"")</f>
        <v/>
      </c>
      <c r="M116" s="14" t="str">
        <f>IF(AND([3]Feuil1!$K116&lt;&gt;"",[3]Feuil1!$C116&lt;&gt;"",[3]Feuil1!$K116&lt;=[3]Feuil1!$C116,YEAR([3]Feuil1!$K116)&lt;=[3]Feuil2!$A$2,YEAR([3]Feuil1!$C116)&gt;=[3]Feuil2!$A$2),IF(YEAR([3]Feuil1!$K116)&lt;[3]Feuil2!$A$2,DATE([3]Feuil2!$A$2,12,1),IF(YEAR([3]Feuil1!$K116)&gt;[3]Feuil2!$A$2,"",IF(MONTH([3]Feuil1!$K116)=12,[3]Feuil1!$K116,IF(OR(AND(MONTH([3]Feuil1!$K116)&lt;12,MONTH([3]Feuil1!$C116)&gt;=12),YEAR([3]Feuil1!$C116)&gt;[3]Feuil2!$A$2),DATE([3]Feuil2!$A$2,12,1),"") ))),"")</f>
        <v/>
      </c>
      <c r="N116" s="12" t="str">
        <f>IF(AND([3]Feuil1!$K116&lt;&gt;"",[3]Feuil1!$C116&lt;&gt;"",[3]Feuil1!$K116&lt;=[3]Feuil1!$C116,YEAR([3]Feuil1!$K116)&lt;=[3]Feuil2!$A$2,YEAR([3]Feuil1!$C116)&gt;=[3]Feuil2!$A$2),IF(YEAR([3]Feuil1!$C116)&gt;[3]Feuil2!$A$2,DATE([3]Feuil2!$A$2,1,31),IF(YEAR([3]Feuil1!$C116)&lt;[3]Feuil2!$A$2,"",IF(MONTH([3]Feuil1!$C116)=1,[3]Feuil1!$C116,IF(AND(MONTH([3]Feuil1!$C116)&gt;1,MONTH([3]Feuil1!$K116)&lt;=1),DATE([3]Feuil2!$A$2,1,31),"") ))),"")</f>
        <v/>
      </c>
      <c r="O116" s="13" t="str">
        <f>IF(AND([3]Feuil1!$K116&lt;&gt;"",[3]Feuil1!$C116&lt;&gt;"",[3]Feuil1!$K116&lt;=[3]Feuil1!$C116,YEAR([3]Feuil1!$K116)&lt;=[3]Feuil2!$A$2,YEAR([3]Feuil1!$C116)&gt;=[3]Feuil2!$A$2),IF(YEAR([3]Feuil1!$C116)&gt;[3]Feuil2!$A$2,IF((MOD([3]Feuil2!$A$2,4)&lt;&gt;0),DATE([3]Feuil2!$A$2,2,28),DATE([3]Feuil2!$A$2,2,29)),IF(YEAR([3]Feuil1!$C116)&lt;[3]Feuil2!$A$2,"",IF(MONTH([3]Feuil1!$C116)=2,[3]Feuil1!$C116,IF(AND(MONTH([3]Feuil1!$C116)&gt;2,MONTH([3]Feuil1!$K116)&lt;=2),IF((MOD([3]Feuil2!$A$2,4)&lt;&gt;0),DATE([3]Feuil2!$A$2,2,28),DATE([3]Feuil2!$A$2,2,29)),"") ))),"")</f>
        <v/>
      </c>
      <c r="P116" s="13" t="str">
        <f>IF(AND([3]Feuil1!$K116&lt;&gt;"",[3]Feuil1!$C116&lt;&gt;"",[3]Feuil1!$K116&lt;=[3]Feuil1!$C116,YEAR([3]Feuil1!$K116)&lt;=[3]Feuil2!$A$2,YEAR([3]Feuil1!$C116)&gt;=[3]Feuil2!$A$2),IF(YEAR([3]Feuil1!$C116)&gt;[3]Feuil2!$A$2,DATE([3]Feuil2!$A$2,3,31),IF(YEAR([3]Feuil1!$C116)&lt;[3]Feuil2!$A$2,"",IF(MONTH([3]Feuil1!$C116)=3,[3]Feuil1!$C116,IF(AND(MONTH([3]Feuil1!$C116)&gt;3,MONTH([3]Feuil1!$K116)&lt;=3),DATE([3]Feuil2!$A$2,3,31),"") ))),"")</f>
        <v/>
      </c>
      <c r="Q116" s="13" t="str">
        <f>IF(AND([3]Feuil1!$K116&lt;&gt;"",[3]Feuil1!$C116&lt;&gt;"",[3]Feuil1!$K116&lt;=[3]Feuil1!$C116,YEAR([3]Feuil1!$K116)&lt;=[3]Feuil2!$A$2,YEAR([3]Feuil1!$C116)&gt;=[3]Feuil2!$A$2),IF(YEAR([3]Feuil1!$C116)&gt;[3]Feuil2!$A$2,DATE([3]Feuil2!$A$2,4,30),IF(YEAR([3]Feuil1!$C116)&lt;[3]Feuil2!$A$2,"",IF(MONTH([3]Feuil1!$C116)=4,[3]Feuil1!$C116,IF(AND(MONTH([3]Feuil1!$C116)&gt;4,MONTH([3]Feuil1!$K116)&lt;=4),DATE([3]Feuil2!$A$2,4,30),"") ))),"")</f>
        <v/>
      </c>
      <c r="R116" s="13" t="str">
        <f>IF(AND([3]Feuil1!$K116&lt;&gt;"",[3]Feuil1!$C116&lt;&gt;"",[3]Feuil1!$K116&lt;=[3]Feuil1!$C116,YEAR([3]Feuil1!$K116)&lt;=[3]Feuil2!$A$2,YEAR([3]Feuil1!$C116)&gt;=[3]Feuil2!$A$2),IF(YEAR([3]Feuil1!$C116)&gt;[3]Feuil2!$A$2,DATE([3]Feuil2!$A$2,5,31),IF(YEAR([3]Feuil1!$C116)&lt;[3]Feuil2!$A$2,"",IF(MONTH([3]Feuil1!$C116)=5,[3]Feuil1!$C116,IF(AND(MONTH([3]Feuil1!$C116)&gt;5,MONTH([3]Feuil1!$K116)&lt;=5),DATE([3]Feuil2!$A$2,5,31),"") ))),"")</f>
        <v/>
      </c>
      <c r="S116" s="13" t="str">
        <f>IF(AND([3]Feuil1!$K116&lt;&gt;"",[3]Feuil1!$C116&lt;&gt;"",[3]Feuil1!$K116&lt;=[3]Feuil1!$C116,YEAR([3]Feuil1!$K116)&lt;=[3]Feuil2!$A$2,YEAR([3]Feuil1!$C116)&gt;=[3]Feuil2!$A$2),IF(YEAR([3]Feuil1!$C116)&gt;[3]Feuil2!$A$2,DATE([3]Feuil2!$A$2,6,30),IF(YEAR([3]Feuil1!$C116)&lt;[3]Feuil2!$A$2,"",IF(MONTH([3]Feuil1!$C116)=6,[3]Feuil1!$C116,IF(AND(MONTH([3]Feuil1!$C116)&gt;6,MONTH([3]Feuil1!$K116)&lt;=6),DATE([3]Feuil2!$A$2,6,30),"") ))),"")</f>
        <v/>
      </c>
      <c r="T116" s="13" t="str">
        <f>IF(AND([3]Feuil1!$K116&lt;&gt;"",[3]Feuil1!$C116&lt;&gt;"",[3]Feuil1!$K116&lt;=[3]Feuil1!$C116,YEAR([3]Feuil1!$K116)&lt;=[3]Feuil2!$A$2,YEAR([3]Feuil1!$C116)&gt;=[3]Feuil2!$A$2),IF(YEAR([3]Feuil1!$C116)&gt;[3]Feuil2!$A$2,DATE([3]Feuil2!$A$2,7,31),IF(YEAR([3]Feuil1!$C116)&lt;[3]Feuil2!$A$2,"",IF(MONTH([3]Feuil1!$C116)=7,[3]Feuil1!$C116,IF(AND(MONTH([3]Feuil1!$C116)&gt;7,MONTH([3]Feuil1!$K116)&lt;=7),DATE([3]Feuil2!$A$2,7,31),"") ))),"")</f>
        <v/>
      </c>
      <c r="U116" s="13" t="str">
        <f>IF(AND([3]Feuil1!$K116&lt;&gt;"",[3]Feuil1!$C116&lt;&gt;"",[3]Feuil1!$K116&lt;=[3]Feuil1!$C116,YEAR([3]Feuil1!$K116)&lt;=[3]Feuil2!$A$2,YEAR([3]Feuil1!$C116)&gt;=[3]Feuil2!$A$2),IF(YEAR([3]Feuil1!$C116)&gt;[3]Feuil2!$A$2,DATE([3]Feuil2!$A$2,8,31),IF(YEAR([3]Feuil1!$C116)&lt;[3]Feuil2!$A$2,"",IF(MONTH([3]Feuil1!$C116)=8,[3]Feuil1!$C116,IF(AND(MONTH([3]Feuil1!$C116)&gt;8,MONTH([3]Feuil1!$K116)&lt;=8),DATE([3]Feuil2!$A$2,8,31),"") ))),"")</f>
        <v/>
      </c>
      <c r="V116" s="13" t="str">
        <f>IF(AND([3]Feuil1!$K116&lt;&gt;"",[3]Feuil1!$C116&lt;&gt;"",[3]Feuil1!$K116&lt;=[3]Feuil1!$C116,YEAR([3]Feuil1!$K116)&lt;=[3]Feuil2!$A$2,YEAR([3]Feuil1!$C116)&gt;=[3]Feuil2!$A$2),IF(YEAR([3]Feuil1!$C116)&gt;[3]Feuil2!$A$2,DATE([3]Feuil2!$A$2,9,30),IF(YEAR([3]Feuil1!$C116)&lt;[3]Feuil2!$A$2,"",IF(MONTH([3]Feuil1!$C116)=9,[3]Feuil1!$C116,IF(AND(MONTH([3]Feuil1!$C116)&gt;9,MONTH([3]Feuil1!$K116)&lt;=9),DATE([3]Feuil2!$A$2,9,30),"") ))),"")</f>
        <v/>
      </c>
      <c r="W116" s="13" t="str">
        <f>IF(AND([3]Feuil1!$K116&lt;&gt;"",[3]Feuil1!$C116&lt;&gt;"",[3]Feuil1!$K116&lt;=[3]Feuil1!$C116,YEAR([3]Feuil1!$K116)&lt;=[3]Feuil2!$A$2,YEAR([3]Feuil1!$C116)&gt;=[3]Feuil2!$A$2),IF(YEAR([3]Feuil1!$C116)&gt;[3]Feuil2!$A$2,DATE([3]Feuil2!$A$2,10,31),IF(YEAR([3]Feuil1!$C116)&lt;[3]Feuil2!$A$2,"",IF(MONTH([3]Feuil1!$C116)=10,[3]Feuil1!$C116,IF(AND(MONTH([3]Feuil1!$C116)&gt;10,MONTH([3]Feuil1!$K116)&lt;=10),DATE([3]Feuil2!$A$2,10,31),"") ))),"")</f>
        <v/>
      </c>
      <c r="X116" s="13" t="str">
        <f>IF(AND([3]Feuil1!$K116&lt;&gt;"",[3]Feuil1!$C116&lt;&gt;"",[3]Feuil1!$K116&lt;=[3]Feuil1!$C116,YEAR([3]Feuil1!$K116)&lt;=[3]Feuil2!$A$2,YEAR([3]Feuil1!$C116)&gt;=[3]Feuil2!$A$2),IF(YEAR([3]Feuil1!$C116)&gt;[3]Feuil2!$A$2,DATE([3]Feuil2!$A$2,11,30),IF(YEAR([3]Feuil1!$C116)&lt;[3]Feuil2!$A$2,"",IF(MONTH([3]Feuil1!$C116)=11,[3]Feuil1!$C116,IF(AND(MONTH([3]Feuil1!$C116)&gt;11,MONTH([3]Feuil1!$K116)&lt;=11),DATE([3]Feuil2!$A$2,11,30),"") ))),"")</f>
        <v/>
      </c>
      <c r="Y116" s="14" t="str">
        <f>IF(AND([3]Feuil1!$K116&lt;&gt;"",[3]Feuil1!$C116&lt;&gt;"",[3]Feuil1!$K116&lt;=[3]Feuil1!$C116,YEAR([3]Feuil1!$K116)&lt;=[3]Feuil2!$A$2,YEAR([3]Feuil1!$C116)&gt;=[3]Feuil2!$A$2),IF(YEAR([3]Feuil1!$C116)&gt;[3]Feuil2!$A$2,DATE([3]Feuil2!$A$2,12,31),IF(YEAR([3]Feuil1!$C116)&lt;[3]Feuil2!$A$2,"",IF(MONTH([3]Feuil1!$C116)=12,[3]Feuil1!$C116,IF(AND(MONTH([3]Feuil1!$C116)&gt;12,MONTH([3]Feuil1!$K116)&lt;=12),DATE([3]Feuil2!$A$2,12,31),"") ))),"")</f>
        <v/>
      </c>
    </row>
    <row r="117" spans="1:25" ht="15" x14ac:dyDescent="0.2">
      <c r="A117" s="11">
        <f>[3]Feuil1!E117</f>
        <v>0</v>
      </c>
      <c r="B117" s="12" t="str">
        <f>IF(AND([3]Feuil1!$K117&lt;&gt;"",[3]Feuil1!$C117&lt;&gt;"",[3]Feuil1!$K117&lt;=[3]Feuil1!$C117,YEAR([3]Feuil1!$K117)&lt;=[3]Feuil2!$A$2,YEAR([3]Feuil1!$C117)&gt;=[3]Feuil2!$A$2),IF(YEAR([3]Feuil1!$K117)&lt;[3]Feuil2!$A$2,DATE([3]Feuil2!$A$2,1,1),IF(YEAR([3]Feuil1!$K117)&gt;[3]Feuil2!$A$2,"",IF(MONTH([3]Feuil1!$K117)=1,[3]Feuil1!$K117,IF(OR(AND(
      MONTH([3]Feuil1!$K117)&lt;1,
      MONTH([3]Feuil1!$C117)&gt;=1
     ),YEAR([3]Feuil1!$C117)&gt;[3]Feuil2!$A$2),DATE([3]Feuil2!$A$2,1,1),"") ))),"")</f>
        <v/>
      </c>
      <c r="C117" s="13" t="str">
        <f>IF(AND([3]Feuil1!$K117&lt;&gt;"",[3]Feuil1!$C117&lt;&gt;"",[3]Feuil1!$K117&lt;=[3]Feuil1!$C117,YEAR([3]Feuil1!$K117)&lt;=[3]Feuil2!$A$2,YEAR([3]Feuil1!$C117)&gt;=[3]Feuil2!$A$2),IF(YEAR([3]Feuil1!$K117)&lt;[3]Feuil2!$A$2,DATE([3]Feuil2!$A$2,2,1),IF(YEAR([3]Feuil1!$K117)&gt;[3]Feuil2!$A$2,"",IF(MONTH([3]Feuil1!$K117)=2,[3]Feuil1!$K117,IF(OR(AND(MONTH([3]Feuil1!$K117)&lt;2,MONTH([3]Feuil1!$C117)&gt;=2),YEAR([3]Feuil1!$C117)&gt;[3]Feuil2!$A$2),DATE([3]Feuil2!$A$2,2,1),"") ))),"")</f>
        <v/>
      </c>
      <c r="D117" s="13" t="str">
        <f>IF(AND([3]Feuil1!$K117&lt;&gt;"",[3]Feuil1!$C117&lt;&gt;"",[3]Feuil1!$K117&lt;=[3]Feuil1!$C117,YEAR([3]Feuil1!$K117)&lt;=[3]Feuil2!$A$2,YEAR([3]Feuil1!$C117)&gt;=[3]Feuil2!$A$2),IF(YEAR([3]Feuil1!$K117)&lt;[3]Feuil2!$A$2,DATE([3]Feuil2!$A$2,3,1),IF(YEAR([3]Feuil1!$K117)&gt;[3]Feuil2!$A$2,"",IF(MONTH([3]Feuil1!$K117)=3,[3]Feuil1!$K117,IF(OR(AND(MONTH([3]Feuil1!$K117)&lt;3,MONTH([3]Feuil1!$C117)&gt;=3),YEAR([3]Feuil1!$C117)&gt;[3]Feuil2!$A$2),DATE([3]Feuil2!$A$2,3,1),"") ))),"")</f>
        <v/>
      </c>
      <c r="E117" s="13" t="str">
        <f>IF(AND([3]Feuil1!$K117&lt;&gt;"",[3]Feuil1!$C117&lt;&gt;"",[3]Feuil1!$K117&lt;=[3]Feuil1!$C117,YEAR([3]Feuil1!$K117)&lt;=[3]Feuil2!$A$2,YEAR([3]Feuil1!$C117)&gt;=[3]Feuil2!$A$2),IF(YEAR([3]Feuil1!$K117)&lt;[3]Feuil2!$A$2,DATE([3]Feuil2!$A$2,4,1),IF(YEAR([3]Feuil1!$K117)&gt;[3]Feuil2!$A$2,"",IF(MONTH([3]Feuil1!$K117)=4,[3]Feuil1!$K117,IF(OR(AND(MONTH([3]Feuil1!$K117)&lt;4,MONTH([3]Feuil1!$C117)&gt;=4),YEAR([3]Feuil1!$C117)&gt;[3]Feuil2!$A$2),DATE([3]Feuil2!$A$2,4,1),"") ))),"")</f>
        <v/>
      </c>
      <c r="F117" s="13" t="str">
        <f>IF(AND([3]Feuil1!$K117&lt;&gt;"",[3]Feuil1!$C117&lt;&gt;"",[3]Feuil1!$K117&lt;=[3]Feuil1!$C117,YEAR([3]Feuil1!$K117)&lt;=[3]Feuil2!$A$2,YEAR([3]Feuil1!$C117)&gt;=[3]Feuil2!$A$2),IF(YEAR([3]Feuil1!$K117)&lt;[3]Feuil2!$A$2,DATE([3]Feuil2!$A$2,5,1),IF(YEAR([3]Feuil1!$K117)&gt;[3]Feuil2!$A$2,"",IF(MONTH([3]Feuil1!$K117)=5,[3]Feuil1!$K117,IF(OR(AND(MONTH([3]Feuil1!$K117)&lt;5,MONTH([3]Feuil1!$C117)&gt;=5),YEAR([3]Feuil1!$C117)&gt;[3]Feuil2!$A$2),DATE([3]Feuil2!$A$2,5,1),"") ))),"")</f>
        <v/>
      </c>
      <c r="G117" s="13" t="str">
        <f>IF(AND([3]Feuil1!$K117&lt;&gt;"",[3]Feuil1!$C117&lt;&gt;"",[3]Feuil1!$K117&lt;=[3]Feuil1!$C117,YEAR([3]Feuil1!$K117)&lt;=[3]Feuil2!$A$2,YEAR([3]Feuil1!$C117)&gt;=[3]Feuil2!$A$2),IF(YEAR([3]Feuil1!$K117)&lt;[3]Feuil2!$A$2,DATE([3]Feuil2!$A$2,6,1),IF(YEAR([3]Feuil1!$K117)&gt;[3]Feuil2!$A$2,"",IF(MONTH([3]Feuil1!$K117)=6,[3]Feuil1!$K117,IF(OR(AND(MONTH([3]Feuil1!$K117)&lt;6,MONTH([3]Feuil1!$C117)&gt;=6),YEAR([3]Feuil1!$C117)&gt;[3]Feuil2!$A$2),DATE([3]Feuil2!$A$2,6,1),"") ))),"")</f>
        <v/>
      </c>
      <c r="H117" s="13" t="str">
        <f>IF(AND([3]Feuil1!$K117&lt;&gt;"",[3]Feuil1!$C117&lt;&gt;"",[3]Feuil1!$K117&lt;=[3]Feuil1!$C117,YEAR([3]Feuil1!$K117)&lt;=[3]Feuil2!$A$2,YEAR([3]Feuil1!$C117)&gt;=[3]Feuil2!$A$2),IF(YEAR([3]Feuil1!$K117)&lt;[3]Feuil2!$A$2,DATE([3]Feuil2!$A$2,7,1),IF(YEAR([3]Feuil1!$K117)&gt;[3]Feuil2!$A$2,"",IF(MONTH([3]Feuil1!$K117)=7,[3]Feuil1!$K117,IF(OR(AND(MONTH([3]Feuil1!$K117)&lt;7,MONTH([3]Feuil1!$C117)&gt;=7),YEAR([3]Feuil1!$C117)&gt;[3]Feuil2!$A$2),DATE([3]Feuil2!$A$2,7,1),"") ))),"")</f>
        <v/>
      </c>
      <c r="I117" s="13" t="str">
        <f>IF(AND([3]Feuil1!$K117&lt;&gt;"",[3]Feuil1!$C117&lt;&gt;"",[3]Feuil1!$K117&lt;=[3]Feuil1!$C117,YEAR([3]Feuil1!$K117)&lt;=[3]Feuil2!$A$2,YEAR([3]Feuil1!$C117)&gt;=[3]Feuil2!$A$2),IF(YEAR([3]Feuil1!$K117)&lt;[3]Feuil2!$A$2,DATE([3]Feuil2!$A$2,8,1),IF(YEAR([3]Feuil1!$K117)&gt;[3]Feuil2!$A$2,"",IF(MONTH([3]Feuil1!$K117)=8,[3]Feuil1!$K117,IF(OR(AND(MONTH([3]Feuil1!$K117)&lt;8,MONTH([3]Feuil1!$C117)&gt;=8),YEAR([3]Feuil1!$C117)&gt;[3]Feuil2!$A$2),DATE([3]Feuil2!$A$2,8,1),"") ))),"")</f>
        <v/>
      </c>
      <c r="J117" s="13" t="str">
        <f>IF(AND([3]Feuil1!$K117&lt;&gt;"",[3]Feuil1!$C117&lt;&gt;"",[3]Feuil1!$K117&lt;=[3]Feuil1!$C117,YEAR([3]Feuil1!$K117)&lt;=[3]Feuil2!$A$2,YEAR([3]Feuil1!$C117)&gt;=[3]Feuil2!$A$2),IF(YEAR([3]Feuil1!$K117)&lt;[3]Feuil2!$A$2,DATE([3]Feuil2!$A$2,9,1),IF(YEAR([3]Feuil1!$K117)&gt;[3]Feuil2!$A$2,"",IF(MONTH([3]Feuil1!$K117)=9,[3]Feuil1!$K117,IF(OR(AND(MONTH([3]Feuil1!$K117)&lt;9,MONTH([3]Feuil1!$C117)&gt;=9),YEAR([3]Feuil1!$C117)&gt;[3]Feuil2!$A$2),DATE([3]Feuil2!$A$2,9,1),"") ))),"")</f>
        <v/>
      </c>
      <c r="K117" s="13" t="str">
        <f>IF(AND([3]Feuil1!$K117&lt;&gt;"",[3]Feuil1!$C117&lt;&gt;"",[3]Feuil1!$K117&lt;=[3]Feuil1!$C117,YEAR([3]Feuil1!$K117)&lt;=[3]Feuil2!$A$2,YEAR([3]Feuil1!$C117)&gt;=[3]Feuil2!$A$2),IF(YEAR([3]Feuil1!$K117)&lt;[3]Feuil2!$A$2,DATE([3]Feuil2!$A$2,10,1),IF(YEAR([3]Feuil1!$K117)&gt;[3]Feuil2!$A$2,"",IF(MONTH([3]Feuil1!$K117)=10,[3]Feuil1!$K117,IF(OR(AND(MONTH([3]Feuil1!$K117)&lt;10,MONTH([3]Feuil1!$C117)&gt;=10),YEAR([3]Feuil1!$C117)&gt;[3]Feuil2!$A$2),DATE([3]Feuil2!$A$2,10,1),"") ))),"")</f>
        <v/>
      </c>
      <c r="L117" s="13" t="str">
        <f>IF(AND([3]Feuil1!$K117&lt;&gt;"",[3]Feuil1!$C117&lt;&gt;"",[3]Feuil1!$K117&lt;=[3]Feuil1!$C117,YEAR([3]Feuil1!$K117)&lt;=[3]Feuil2!$A$2,YEAR([3]Feuil1!$C117)&gt;=[3]Feuil2!$A$2),IF(YEAR([3]Feuil1!$K117)&lt;[3]Feuil2!$A$2,DATE([3]Feuil2!$A$2,11,1),IF(YEAR([3]Feuil1!$K117)&gt;[3]Feuil2!$A$2,"",IF(MONTH([3]Feuil1!$K117)=11,[3]Feuil1!$K117,IF(OR(AND(MONTH([3]Feuil1!$K117)&lt;11,MONTH([3]Feuil1!$C117)&gt;=11),YEAR([3]Feuil1!$C117)&gt;[3]Feuil2!$A$2),DATE([3]Feuil2!$A$2,11,1),"") ))),"")</f>
        <v/>
      </c>
      <c r="M117" s="14" t="str">
        <f>IF(AND([3]Feuil1!$K117&lt;&gt;"",[3]Feuil1!$C117&lt;&gt;"",[3]Feuil1!$K117&lt;=[3]Feuil1!$C117,YEAR([3]Feuil1!$K117)&lt;=[3]Feuil2!$A$2,YEAR([3]Feuil1!$C117)&gt;=[3]Feuil2!$A$2),IF(YEAR([3]Feuil1!$K117)&lt;[3]Feuil2!$A$2,DATE([3]Feuil2!$A$2,12,1),IF(YEAR([3]Feuil1!$K117)&gt;[3]Feuil2!$A$2,"",IF(MONTH([3]Feuil1!$K117)=12,[3]Feuil1!$K117,IF(OR(AND(MONTH([3]Feuil1!$K117)&lt;12,MONTH([3]Feuil1!$C117)&gt;=12),YEAR([3]Feuil1!$C117)&gt;[3]Feuil2!$A$2),DATE([3]Feuil2!$A$2,12,1),"") ))),"")</f>
        <v/>
      </c>
      <c r="N117" s="12" t="str">
        <f>IF(AND([3]Feuil1!$K117&lt;&gt;"",[3]Feuil1!$C117&lt;&gt;"",[3]Feuil1!$K117&lt;=[3]Feuil1!$C117,YEAR([3]Feuil1!$K117)&lt;=[3]Feuil2!$A$2,YEAR([3]Feuil1!$C117)&gt;=[3]Feuil2!$A$2),IF(YEAR([3]Feuil1!$C117)&gt;[3]Feuil2!$A$2,DATE([3]Feuil2!$A$2,1,31),IF(YEAR([3]Feuil1!$C117)&lt;[3]Feuil2!$A$2,"",IF(MONTH([3]Feuil1!$C117)=1,[3]Feuil1!$C117,IF(AND(MONTH([3]Feuil1!$C117)&gt;1,MONTH([3]Feuil1!$K117)&lt;=1),DATE([3]Feuil2!$A$2,1,31),"") ))),"")</f>
        <v/>
      </c>
      <c r="O117" s="13" t="str">
        <f>IF(AND([3]Feuil1!$K117&lt;&gt;"",[3]Feuil1!$C117&lt;&gt;"",[3]Feuil1!$K117&lt;=[3]Feuil1!$C117,YEAR([3]Feuil1!$K117)&lt;=[3]Feuil2!$A$2,YEAR([3]Feuil1!$C117)&gt;=[3]Feuil2!$A$2),IF(YEAR([3]Feuil1!$C117)&gt;[3]Feuil2!$A$2,IF((MOD([3]Feuil2!$A$2,4)&lt;&gt;0),DATE([3]Feuil2!$A$2,2,28),DATE([3]Feuil2!$A$2,2,29)),IF(YEAR([3]Feuil1!$C117)&lt;[3]Feuil2!$A$2,"",IF(MONTH([3]Feuil1!$C117)=2,[3]Feuil1!$C117,IF(AND(MONTH([3]Feuil1!$C117)&gt;2,MONTH([3]Feuil1!$K117)&lt;=2),IF((MOD([3]Feuil2!$A$2,4)&lt;&gt;0),DATE([3]Feuil2!$A$2,2,28),DATE([3]Feuil2!$A$2,2,29)),"") ))),"")</f>
        <v/>
      </c>
      <c r="P117" s="13" t="str">
        <f>IF(AND([3]Feuil1!$K117&lt;&gt;"",[3]Feuil1!$C117&lt;&gt;"",[3]Feuil1!$K117&lt;=[3]Feuil1!$C117,YEAR([3]Feuil1!$K117)&lt;=[3]Feuil2!$A$2,YEAR([3]Feuil1!$C117)&gt;=[3]Feuil2!$A$2),IF(YEAR([3]Feuil1!$C117)&gt;[3]Feuil2!$A$2,DATE([3]Feuil2!$A$2,3,31),IF(YEAR([3]Feuil1!$C117)&lt;[3]Feuil2!$A$2,"",IF(MONTH([3]Feuil1!$C117)=3,[3]Feuil1!$C117,IF(AND(MONTH([3]Feuil1!$C117)&gt;3,MONTH([3]Feuil1!$K117)&lt;=3),DATE([3]Feuil2!$A$2,3,31),"") ))),"")</f>
        <v/>
      </c>
      <c r="Q117" s="13" t="str">
        <f>IF(AND([3]Feuil1!$K117&lt;&gt;"",[3]Feuil1!$C117&lt;&gt;"",[3]Feuil1!$K117&lt;=[3]Feuil1!$C117,YEAR([3]Feuil1!$K117)&lt;=[3]Feuil2!$A$2,YEAR([3]Feuil1!$C117)&gt;=[3]Feuil2!$A$2),IF(YEAR([3]Feuil1!$C117)&gt;[3]Feuil2!$A$2,DATE([3]Feuil2!$A$2,4,30),IF(YEAR([3]Feuil1!$C117)&lt;[3]Feuil2!$A$2,"",IF(MONTH([3]Feuil1!$C117)=4,[3]Feuil1!$C117,IF(AND(MONTH([3]Feuil1!$C117)&gt;4,MONTH([3]Feuil1!$K117)&lt;=4),DATE([3]Feuil2!$A$2,4,30),"") ))),"")</f>
        <v/>
      </c>
      <c r="R117" s="13" t="str">
        <f>IF(AND([3]Feuil1!$K117&lt;&gt;"",[3]Feuil1!$C117&lt;&gt;"",[3]Feuil1!$K117&lt;=[3]Feuil1!$C117,YEAR([3]Feuil1!$K117)&lt;=[3]Feuil2!$A$2,YEAR([3]Feuil1!$C117)&gt;=[3]Feuil2!$A$2),IF(YEAR([3]Feuil1!$C117)&gt;[3]Feuil2!$A$2,DATE([3]Feuil2!$A$2,5,31),IF(YEAR([3]Feuil1!$C117)&lt;[3]Feuil2!$A$2,"",IF(MONTH([3]Feuil1!$C117)=5,[3]Feuil1!$C117,IF(AND(MONTH([3]Feuil1!$C117)&gt;5,MONTH([3]Feuil1!$K117)&lt;=5),DATE([3]Feuil2!$A$2,5,31),"") ))),"")</f>
        <v/>
      </c>
      <c r="S117" s="13" t="str">
        <f>IF(AND([3]Feuil1!$K117&lt;&gt;"",[3]Feuil1!$C117&lt;&gt;"",[3]Feuil1!$K117&lt;=[3]Feuil1!$C117,YEAR([3]Feuil1!$K117)&lt;=[3]Feuil2!$A$2,YEAR([3]Feuil1!$C117)&gt;=[3]Feuil2!$A$2),IF(YEAR([3]Feuil1!$C117)&gt;[3]Feuil2!$A$2,DATE([3]Feuil2!$A$2,6,30),IF(YEAR([3]Feuil1!$C117)&lt;[3]Feuil2!$A$2,"",IF(MONTH([3]Feuil1!$C117)=6,[3]Feuil1!$C117,IF(AND(MONTH([3]Feuil1!$C117)&gt;6,MONTH([3]Feuil1!$K117)&lt;=6),DATE([3]Feuil2!$A$2,6,30),"") ))),"")</f>
        <v/>
      </c>
      <c r="T117" s="13" t="str">
        <f>IF(AND([3]Feuil1!$K117&lt;&gt;"",[3]Feuil1!$C117&lt;&gt;"",[3]Feuil1!$K117&lt;=[3]Feuil1!$C117,YEAR([3]Feuil1!$K117)&lt;=[3]Feuil2!$A$2,YEAR([3]Feuil1!$C117)&gt;=[3]Feuil2!$A$2),IF(YEAR([3]Feuil1!$C117)&gt;[3]Feuil2!$A$2,DATE([3]Feuil2!$A$2,7,31),IF(YEAR([3]Feuil1!$C117)&lt;[3]Feuil2!$A$2,"",IF(MONTH([3]Feuil1!$C117)=7,[3]Feuil1!$C117,IF(AND(MONTH([3]Feuil1!$C117)&gt;7,MONTH([3]Feuil1!$K117)&lt;=7),DATE([3]Feuil2!$A$2,7,31),"") ))),"")</f>
        <v/>
      </c>
      <c r="U117" s="13" t="str">
        <f>IF(AND([3]Feuil1!$K117&lt;&gt;"",[3]Feuil1!$C117&lt;&gt;"",[3]Feuil1!$K117&lt;=[3]Feuil1!$C117,YEAR([3]Feuil1!$K117)&lt;=[3]Feuil2!$A$2,YEAR([3]Feuil1!$C117)&gt;=[3]Feuil2!$A$2),IF(YEAR([3]Feuil1!$C117)&gt;[3]Feuil2!$A$2,DATE([3]Feuil2!$A$2,8,31),IF(YEAR([3]Feuil1!$C117)&lt;[3]Feuil2!$A$2,"",IF(MONTH([3]Feuil1!$C117)=8,[3]Feuil1!$C117,IF(AND(MONTH([3]Feuil1!$C117)&gt;8,MONTH([3]Feuil1!$K117)&lt;=8),DATE([3]Feuil2!$A$2,8,31),"") ))),"")</f>
        <v/>
      </c>
      <c r="V117" s="13" t="str">
        <f>IF(AND([3]Feuil1!$K117&lt;&gt;"",[3]Feuil1!$C117&lt;&gt;"",[3]Feuil1!$K117&lt;=[3]Feuil1!$C117,YEAR([3]Feuil1!$K117)&lt;=[3]Feuil2!$A$2,YEAR([3]Feuil1!$C117)&gt;=[3]Feuil2!$A$2),IF(YEAR([3]Feuil1!$C117)&gt;[3]Feuil2!$A$2,DATE([3]Feuil2!$A$2,9,30),IF(YEAR([3]Feuil1!$C117)&lt;[3]Feuil2!$A$2,"",IF(MONTH([3]Feuil1!$C117)=9,[3]Feuil1!$C117,IF(AND(MONTH([3]Feuil1!$C117)&gt;9,MONTH([3]Feuil1!$K117)&lt;=9),DATE([3]Feuil2!$A$2,9,30),"") ))),"")</f>
        <v/>
      </c>
      <c r="W117" s="13" t="str">
        <f>IF(AND([3]Feuil1!$K117&lt;&gt;"",[3]Feuil1!$C117&lt;&gt;"",[3]Feuil1!$K117&lt;=[3]Feuil1!$C117,YEAR([3]Feuil1!$K117)&lt;=[3]Feuil2!$A$2,YEAR([3]Feuil1!$C117)&gt;=[3]Feuil2!$A$2),IF(YEAR([3]Feuil1!$C117)&gt;[3]Feuil2!$A$2,DATE([3]Feuil2!$A$2,10,31),IF(YEAR([3]Feuil1!$C117)&lt;[3]Feuil2!$A$2,"",IF(MONTH([3]Feuil1!$C117)=10,[3]Feuil1!$C117,IF(AND(MONTH([3]Feuil1!$C117)&gt;10,MONTH([3]Feuil1!$K117)&lt;=10),DATE([3]Feuil2!$A$2,10,31),"") ))),"")</f>
        <v/>
      </c>
      <c r="X117" s="13" t="str">
        <f>IF(AND([3]Feuil1!$K117&lt;&gt;"",[3]Feuil1!$C117&lt;&gt;"",[3]Feuil1!$K117&lt;=[3]Feuil1!$C117,YEAR([3]Feuil1!$K117)&lt;=[3]Feuil2!$A$2,YEAR([3]Feuil1!$C117)&gt;=[3]Feuil2!$A$2),IF(YEAR([3]Feuil1!$C117)&gt;[3]Feuil2!$A$2,DATE([3]Feuil2!$A$2,11,30),IF(YEAR([3]Feuil1!$C117)&lt;[3]Feuil2!$A$2,"",IF(MONTH([3]Feuil1!$C117)=11,[3]Feuil1!$C117,IF(AND(MONTH([3]Feuil1!$C117)&gt;11,MONTH([3]Feuil1!$K117)&lt;=11),DATE([3]Feuil2!$A$2,11,30),"") ))),"")</f>
        <v/>
      </c>
      <c r="Y117" s="14" t="str">
        <f>IF(AND([3]Feuil1!$K117&lt;&gt;"",[3]Feuil1!$C117&lt;&gt;"",[3]Feuil1!$K117&lt;=[3]Feuil1!$C117,YEAR([3]Feuil1!$K117)&lt;=[3]Feuil2!$A$2,YEAR([3]Feuil1!$C117)&gt;=[3]Feuil2!$A$2),IF(YEAR([3]Feuil1!$C117)&gt;[3]Feuil2!$A$2,DATE([3]Feuil2!$A$2,12,31),IF(YEAR([3]Feuil1!$C117)&lt;[3]Feuil2!$A$2,"",IF(MONTH([3]Feuil1!$C117)=12,[3]Feuil1!$C117,IF(AND(MONTH([3]Feuil1!$C117)&gt;12,MONTH([3]Feuil1!$K117)&lt;=12),DATE([3]Feuil2!$A$2,12,31),"") ))),"")</f>
        <v/>
      </c>
    </row>
    <row r="118" spans="1:25" ht="15" x14ac:dyDescent="0.2">
      <c r="A118" s="11">
        <f>[3]Feuil1!E118</f>
        <v>0</v>
      </c>
      <c r="B118" s="12" t="str">
        <f>IF(AND([3]Feuil1!$K118&lt;&gt;"",[3]Feuil1!$C118&lt;&gt;"",[3]Feuil1!$K118&lt;=[3]Feuil1!$C118,YEAR([3]Feuil1!$K118)&lt;=[3]Feuil2!$A$2,YEAR([3]Feuil1!$C118)&gt;=[3]Feuil2!$A$2),IF(YEAR([3]Feuil1!$K118)&lt;[3]Feuil2!$A$2,DATE([3]Feuil2!$A$2,1,1),IF(YEAR([3]Feuil1!$K118)&gt;[3]Feuil2!$A$2,"",IF(MONTH([3]Feuil1!$K118)=1,[3]Feuil1!$K118,IF(OR(AND(
      MONTH([3]Feuil1!$K118)&lt;1,
      MONTH([3]Feuil1!$C118)&gt;=1
     ),YEAR([3]Feuil1!$C118)&gt;[3]Feuil2!$A$2),DATE([3]Feuil2!$A$2,1,1),"") ))),"")</f>
        <v/>
      </c>
      <c r="C118" s="13" t="str">
        <f>IF(AND([3]Feuil1!$K118&lt;&gt;"",[3]Feuil1!$C118&lt;&gt;"",[3]Feuil1!$K118&lt;=[3]Feuil1!$C118,YEAR([3]Feuil1!$K118)&lt;=[3]Feuil2!$A$2,YEAR([3]Feuil1!$C118)&gt;=[3]Feuil2!$A$2),IF(YEAR([3]Feuil1!$K118)&lt;[3]Feuil2!$A$2,DATE([3]Feuil2!$A$2,2,1),IF(YEAR([3]Feuil1!$K118)&gt;[3]Feuil2!$A$2,"",IF(MONTH([3]Feuil1!$K118)=2,[3]Feuil1!$K118,IF(OR(AND(MONTH([3]Feuil1!$K118)&lt;2,MONTH([3]Feuil1!$C118)&gt;=2),YEAR([3]Feuil1!$C118)&gt;[3]Feuil2!$A$2),DATE([3]Feuil2!$A$2,2,1),"") ))),"")</f>
        <v/>
      </c>
      <c r="D118" s="13" t="str">
        <f>IF(AND([3]Feuil1!$K118&lt;&gt;"",[3]Feuil1!$C118&lt;&gt;"",[3]Feuil1!$K118&lt;=[3]Feuil1!$C118,YEAR([3]Feuil1!$K118)&lt;=[3]Feuil2!$A$2,YEAR([3]Feuil1!$C118)&gt;=[3]Feuil2!$A$2),IF(YEAR([3]Feuil1!$K118)&lt;[3]Feuil2!$A$2,DATE([3]Feuil2!$A$2,3,1),IF(YEAR([3]Feuil1!$K118)&gt;[3]Feuil2!$A$2,"",IF(MONTH([3]Feuil1!$K118)=3,[3]Feuil1!$K118,IF(OR(AND(MONTH([3]Feuil1!$K118)&lt;3,MONTH([3]Feuil1!$C118)&gt;=3),YEAR([3]Feuil1!$C118)&gt;[3]Feuil2!$A$2),DATE([3]Feuil2!$A$2,3,1),"") ))),"")</f>
        <v/>
      </c>
      <c r="E118" s="13" t="str">
        <f>IF(AND([3]Feuil1!$K118&lt;&gt;"",[3]Feuil1!$C118&lt;&gt;"",[3]Feuil1!$K118&lt;=[3]Feuil1!$C118,YEAR([3]Feuil1!$K118)&lt;=[3]Feuil2!$A$2,YEAR([3]Feuil1!$C118)&gt;=[3]Feuil2!$A$2),IF(YEAR([3]Feuil1!$K118)&lt;[3]Feuil2!$A$2,DATE([3]Feuil2!$A$2,4,1),IF(YEAR([3]Feuil1!$K118)&gt;[3]Feuil2!$A$2,"",IF(MONTH([3]Feuil1!$K118)=4,[3]Feuil1!$K118,IF(OR(AND(MONTH([3]Feuil1!$K118)&lt;4,MONTH([3]Feuil1!$C118)&gt;=4),YEAR([3]Feuil1!$C118)&gt;[3]Feuil2!$A$2),DATE([3]Feuil2!$A$2,4,1),"") ))),"")</f>
        <v/>
      </c>
      <c r="F118" s="13" t="str">
        <f>IF(AND([3]Feuil1!$K118&lt;&gt;"",[3]Feuil1!$C118&lt;&gt;"",[3]Feuil1!$K118&lt;=[3]Feuil1!$C118,YEAR([3]Feuil1!$K118)&lt;=[3]Feuil2!$A$2,YEAR([3]Feuil1!$C118)&gt;=[3]Feuil2!$A$2),IF(YEAR([3]Feuil1!$K118)&lt;[3]Feuil2!$A$2,DATE([3]Feuil2!$A$2,5,1),IF(YEAR([3]Feuil1!$K118)&gt;[3]Feuil2!$A$2,"",IF(MONTH([3]Feuil1!$K118)=5,[3]Feuil1!$K118,IF(OR(AND(MONTH([3]Feuil1!$K118)&lt;5,MONTH([3]Feuil1!$C118)&gt;=5),YEAR([3]Feuil1!$C118)&gt;[3]Feuil2!$A$2),DATE([3]Feuil2!$A$2,5,1),"") ))),"")</f>
        <v/>
      </c>
      <c r="G118" s="13" t="str">
        <f>IF(AND([3]Feuil1!$K118&lt;&gt;"",[3]Feuil1!$C118&lt;&gt;"",[3]Feuil1!$K118&lt;=[3]Feuil1!$C118,YEAR([3]Feuil1!$K118)&lt;=[3]Feuil2!$A$2,YEAR([3]Feuil1!$C118)&gt;=[3]Feuil2!$A$2),IF(YEAR([3]Feuil1!$K118)&lt;[3]Feuil2!$A$2,DATE([3]Feuil2!$A$2,6,1),IF(YEAR([3]Feuil1!$K118)&gt;[3]Feuil2!$A$2,"",IF(MONTH([3]Feuil1!$K118)=6,[3]Feuil1!$K118,IF(OR(AND(MONTH([3]Feuil1!$K118)&lt;6,MONTH([3]Feuil1!$C118)&gt;=6),YEAR([3]Feuil1!$C118)&gt;[3]Feuil2!$A$2),DATE([3]Feuil2!$A$2,6,1),"") ))),"")</f>
        <v/>
      </c>
      <c r="H118" s="13" t="str">
        <f>IF(AND([3]Feuil1!$K118&lt;&gt;"",[3]Feuil1!$C118&lt;&gt;"",[3]Feuil1!$K118&lt;=[3]Feuil1!$C118,YEAR([3]Feuil1!$K118)&lt;=[3]Feuil2!$A$2,YEAR([3]Feuil1!$C118)&gt;=[3]Feuil2!$A$2),IF(YEAR([3]Feuil1!$K118)&lt;[3]Feuil2!$A$2,DATE([3]Feuil2!$A$2,7,1),IF(YEAR([3]Feuil1!$K118)&gt;[3]Feuil2!$A$2,"",IF(MONTH([3]Feuil1!$K118)=7,[3]Feuil1!$K118,IF(OR(AND(MONTH([3]Feuil1!$K118)&lt;7,MONTH([3]Feuil1!$C118)&gt;=7),YEAR([3]Feuil1!$C118)&gt;[3]Feuil2!$A$2),DATE([3]Feuil2!$A$2,7,1),"") ))),"")</f>
        <v/>
      </c>
      <c r="I118" s="13" t="str">
        <f>IF(AND([3]Feuil1!$K118&lt;&gt;"",[3]Feuil1!$C118&lt;&gt;"",[3]Feuil1!$K118&lt;=[3]Feuil1!$C118,YEAR([3]Feuil1!$K118)&lt;=[3]Feuil2!$A$2,YEAR([3]Feuil1!$C118)&gt;=[3]Feuil2!$A$2),IF(YEAR([3]Feuil1!$K118)&lt;[3]Feuil2!$A$2,DATE([3]Feuil2!$A$2,8,1),IF(YEAR([3]Feuil1!$K118)&gt;[3]Feuil2!$A$2,"",IF(MONTH([3]Feuil1!$K118)=8,[3]Feuil1!$K118,IF(OR(AND(MONTH([3]Feuil1!$K118)&lt;8,MONTH([3]Feuil1!$C118)&gt;=8),YEAR([3]Feuil1!$C118)&gt;[3]Feuil2!$A$2),DATE([3]Feuil2!$A$2,8,1),"") ))),"")</f>
        <v/>
      </c>
      <c r="J118" s="13" t="str">
        <f>IF(AND([3]Feuil1!$K118&lt;&gt;"",[3]Feuil1!$C118&lt;&gt;"",[3]Feuil1!$K118&lt;=[3]Feuil1!$C118,YEAR([3]Feuil1!$K118)&lt;=[3]Feuil2!$A$2,YEAR([3]Feuil1!$C118)&gt;=[3]Feuil2!$A$2),IF(YEAR([3]Feuil1!$K118)&lt;[3]Feuil2!$A$2,DATE([3]Feuil2!$A$2,9,1),IF(YEAR([3]Feuil1!$K118)&gt;[3]Feuil2!$A$2,"",IF(MONTH([3]Feuil1!$K118)=9,[3]Feuil1!$K118,IF(OR(AND(MONTH([3]Feuil1!$K118)&lt;9,MONTH([3]Feuil1!$C118)&gt;=9),YEAR([3]Feuil1!$C118)&gt;[3]Feuil2!$A$2),DATE([3]Feuil2!$A$2,9,1),"") ))),"")</f>
        <v/>
      </c>
      <c r="K118" s="13" t="str">
        <f>IF(AND([3]Feuil1!$K118&lt;&gt;"",[3]Feuil1!$C118&lt;&gt;"",[3]Feuil1!$K118&lt;=[3]Feuil1!$C118,YEAR([3]Feuil1!$K118)&lt;=[3]Feuil2!$A$2,YEAR([3]Feuil1!$C118)&gt;=[3]Feuil2!$A$2),IF(YEAR([3]Feuil1!$K118)&lt;[3]Feuil2!$A$2,DATE([3]Feuil2!$A$2,10,1),IF(YEAR([3]Feuil1!$K118)&gt;[3]Feuil2!$A$2,"",IF(MONTH([3]Feuil1!$K118)=10,[3]Feuil1!$K118,IF(OR(AND(MONTH([3]Feuil1!$K118)&lt;10,MONTH([3]Feuil1!$C118)&gt;=10),YEAR([3]Feuil1!$C118)&gt;[3]Feuil2!$A$2),DATE([3]Feuil2!$A$2,10,1),"") ))),"")</f>
        <v/>
      </c>
      <c r="L118" s="13" t="str">
        <f>IF(AND([3]Feuil1!$K118&lt;&gt;"",[3]Feuil1!$C118&lt;&gt;"",[3]Feuil1!$K118&lt;=[3]Feuil1!$C118,YEAR([3]Feuil1!$K118)&lt;=[3]Feuil2!$A$2,YEAR([3]Feuil1!$C118)&gt;=[3]Feuil2!$A$2),IF(YEAR([3]Feuil1!$K118)&lt;[3]Feuil2!$A$2,DATE([3]Feuil2!$A$2,11,1),IF(YEAR([3]Feuil1!$K118)&gt;[3]Feuil2!$A$2,"",IF(MONTH([3]Feuil1!$K118)=11,[3]Feuil1!$K118,IF(OR(AND(MONTH([3]Feuil1!$K118)&lt;11,MONTH([3]Feuil1!$C118)&gt;=11),YEAR([3]Feuil1!$C118)&gt;[3]Feuil2!$A$2),DATE([3]Feuil2!$A$2,11,1),"") ))),"")</f>
        <v/>
      </c>
      <c r="M118" s="14" t="str">
        <f>IF(AND([3]Feuil1!$K118&lt;&gt;"",[3]Feuil1!$C118&lt;&gt;"",[3]Feuil1!$K118&lt;=[3]Feuil1!$C118,YEAR([3]Feuil1!$K118)&lt;=[3]Feuil2!$A$2,YEAR([3]Feuil1!$C118)&gt;=[3]Feuil2!$A$2),IF(YEAR([3]Feuil1!$K118)&lt;[3]Feuil2!$A$2,DATE([3]Feuil2!$A$2,12,1),IF(YEAR([3]Feuil1!$K118)&gt;[3]Feuil2!$A$2,"",IF(MONTH([3]Feuil1!$K118)=12,[3]Feuil1!$K118,IF(OR(AND(MONTH([3]Feuil1!$K118)&lt;12,MONTH([3]Feuil1!$C118)&gt;=12),YEAR([3]Feuil1!$C118)&gt;[3]Feuil2!$A$2),DATE([3]Feuil2!$A$2,12,1),"") ))),"")</f>
        <v/>
      </c>
      <c r="N118" s="12" t="str">
        <f>IF(AND([3]Feuil1!$K118&lt;&gt;"",[3]Feuil1!$C118&lt;&gt;"",[3]Feuil1!$K118&lt;=[3]Feuil1!$C118,YEAR([3]Feuil1!$K118)&lt;=[3]Feuil2!$A$2,YEAR([3]Feuil1!$C118)&gt;=[3]Feuil2!$A$2),IF(YEAR([3]Feuil1!$C118)&gt;[3]Feuil2!$A$2,DATE([3]Feuil2!$A$2,1,31),IF(YEAR([3]Feuil1!$C118)&lt;[3]Feuil2!$A$2,"",IF(MONTH([3]Feuil1!$C118)=1,[3]Feuil1!$C118,IF(AND(MONTH([3]Feuil1!$C118)&gt;1,MONTH([3]Feuil1!$K118)&lt;=1),DATE([3]Feuil2!$A$2,1,31),"") ))),"")</f>
        <v/>
      </c>
      <c r="O118" s="13" t="str">
        <f>IF(AND([3]Feuil1!$K118&lt;&gt;"",[3]Feuil1!$C118&lt;&gt;"",[3]Feuil1!$K118&lt;=[3]Feuil1!$C118,YEAR([3]Feuil1!$K118)&lt;=[3]Feuil2!$A$2,YEAR([3]Feuil1!$C118)&gt;=[3]Feuil2!$A$2),IF(YEAR([3]Feuil1!$C118)&gt;[3]Feuil2!$A$2,IF((MOD([3]Feuil2!$A$2,4)&lt;&gt;0),DATE([3]Feuil2!$A$2,2,28),DATE([3]Feuil2!$A$2,2,29)),IF(YEAR([3]Feuil1!$C118)&lt;[3]Feuil2!$A$2,"",IF(MONTH([3]Feuil1!$C118)=2,[3]Feuil1!$C118,IF(AND(MONTH([3]Feuil1!$C118)&gt;2,MONTH([3]Feuil1!$K118)&lt;=2),IF((MOD([3]Feuil2!$A$2,4)&lt;&gt;0),DATE([3]Feuil2!$A$2,2,28),DATE([3]Feuil2!$A$2,2,29)),"") ))),"")</f>
        <v/>
      </c>
      <c r="P118" s="13" t="str">
        <f>IF(AND([3]Feuil1!$K118&lt;&gt;"",[3]Feuil1!$C118&lt;&gt;"",[3]Feuil1!$K118&lt;=[3]Feuil1!$C118,YEAR([3]Feuil1!$K118)&lt;=[3]Feuil2!$A$2,YEAR([3]Feuil1!$C118)&gt;=[3]Feuil2!$A$2),IF(YEAR([3]Feuil1!$C118)&gt;[3]Feuil2!$A$2,DATE([3]Feuil2!$A$2,3,31),IF(YEAR([3]Feuil1!$C118)&lt;[3]Feuil2!$A$2,"",IF(MONTH([3]Feuil1!$C118)=3,[3]Feuil1!$C118,IF(AND(MONTH([3]Feuil1!$C118)&gt;3,MONTH([3]Feuil1!$K118)&lt;=3),DATE([3]Feuil2!$A$2,3,31),"") ))),"")</f>
        <v/>
      </c>
      <c r="Q118" s="13" t="str">
        <f>IF(AND([3]Feuil1!$K118&lt;&gt;"",[3]Feuil1!$C118&lt;&gt;"",[3]Feuil1!$K118&lt;=[3]Feuil1!$C118,YEAR([3]Feuil1!$K118)&lt;=[3]Feuil2!$A$2,YEAR([3]Feuil1!$C118)&gt;=[3]Feuil2!$A$2),IF(YEAR([3]Feuil1!$C118)&gt;[3]Feuil2!$A$2,DATE([3]Feuil2!$A$2,4,30),IF(YEAR([3]Feuil1!$C118)&lt;[3]Feuil2!$A$2,"",IF(MONTH([3]Feuil1!$C118)=4,[3]Feuil1!$C118,IF(AND(MONTH([3]Feuil1!$C118)&gt;4,MONTH([3]Feuil1!$K118)&lt;=4),DATE([3]Feuil2!$A$2,4,30),"") ))),"")</f>
        <v/>
      </c>
      <c r="R118" s="13" t="str">
        <f>IF(AND([3]Feuil1!$K118&lt;&gt;"",[3]Feuil1!$C118&lt;&gt;"",[3]Feuil1!$K118&lt;=[3]Feuil1!$C118,YEAR([3]Feuil1!$K118)&lt;=[3]Feuil2!$A$2,YEAR([3]Feuil1!$C118)&gt;=[3]Feuil2!$A$2),IF(YEAR([3]Feuil1!$C118)&gt;[3]Feuil2!$A$2,DATE([3]Feuil2!$A$2,5,31),IF(YEAR([3]Feuil1!$C118)&lt;[3]Feuil2!$A$2,"",IF(MONTH([3]Feuil1!$C118)=5,[3]Feuil1!$C118,IF(AND(MONTH([3]Feuil1!$C118)&gt;5,MONTH([3]Feuil1!$K118)&lt;=5),DATE([3]Feuil2!$A$2,5,31),"") ))),"")</f>
        <v/>
      </c>
      <c r="S118" s="13" t="str">
        <f>IF(AND([3]Feuil1!$K118&lt;&gt;"",[3]Feuil1!$C118&lt;&gt;"",[3]Feuil1!$K118&lt;=[3]Feuil1!$C118,YEAR([3]Feuil1!$K118)&lt;=[3]Feuil2!$A$2,YEAR([3]Feuil1!$C118)&gt;=[3]Feuil2!$A$2),IF(YEAR([3]Feuil1!$C118)&gt;[3]Feuil2!$A$2,DATE([3]Feuil2!$A$2,6,30),IF(YEAR([3]Feuil1!$C118)&lt;[3]Feuil2!$A$2,"",IF(MONTH([3]Feuil1!$C118)=6,[3]Feuil1!$C118,IF(AND(MONTH([3]Feuil1!$C118)&gt;6,MONTH([3]Feuil1!$K118)&lt;=6),DATE([3]Feuil2!$A$2,6,30),"") ))),"")</f>
        <v/>
      </c>
      <c r="T118" s="13" t="str">
        <f>IF(AND([3]Feuil1!$K118&lt;&gt;"",[3]Feuil1!$C118&lt;&gt;"",[3]Feuil1!$K118&lt;=[3]Feuil1!$C118,YEAR([3]Feuil1!$K118)&lt;=[3]Feuil2!$A$2,YEAR([3]Feuil1!$C118)&gt;=[3]Feuil2!$A$2),IF(YEAR([3]Feuil1!$C118)&gt;[3]Feuil2!$A$2,DATE([3]Feuil2!$A$2,7,31),IF(YEAR([3]Feuil1!$C118)&lt;[3]Feuil2!$A$2,"",IF(MONTH([3]Feuil1!$C118)=7,[3]Feuil1!$C118,IF(AND(MONTH([3]Feuil1!$C118)&gt;7,MONTH([3]Feuil1!$K118)&lt;=7),DATE([3]Feuil2!$A$2,7,31),"") ))),"")</f>
        <v/>
      </c>
      <c r="U118" s="13" t="str">
        <f>IF(AND([3]Feuil1!$K118&lt;&gt;"",[3]Feuil1!$C118&lt;&gt;"",[3]Feuil1!$K118&lt;=[3]Feuil1!$C118,YEAR([3]Feuil1!$K118)&lt;=[3]Feuil2!$A$2,YEAR([3]Feuil1!$C118)&gt;=[3]Feuil2!$A$2),IF(YEAR([3]Feuil1!$C118)&gt;[3]Feuil2!$A$2,DATE([3]Feuil2!$A$2,8,31),IF(YEAR([3]Feuil1!$C118)&lt;[3]Feuil2!$A$2,"",IF(MONTH([3]Feuil1!$C118)=8,[3]Feuil1!$C118,IF(AND(MONTH([3]Feuil1!$C118)&gt;8,MONTH([3]Feuil1!$K118)&lt;=8),DATE([3]Feuil2!$A$2,8,31),"") ))),"")</f>
        <v/>
      </c>
      <c r="V118" s="13" t="str">
        <f>IF(AND([3]Feuil1!$K118&lt;&gt;"",[3]Feuil1!$C118&lt;&gt;"",[3]Feuil1!$K118&lt;=[3]Feuil1!$C118,YEAR([3]Feuil1!$K118)&lt;=[3]Feuil2!$A$2,YEAR([3]Feuil1!$C118)&gt;=[3]Feuil2!$A$2),IF(YEAR([3]Feuil1!$C118)&gt;[3]Feuil2!$A$2,DATE([3]Feuil2!$A$2,9,30),IF(YEAR([3]Feuil1!$C118)&lt;[3]Feuil2!$A$2,"",IF(MONTH([3]Feuil1!$C118)=9,[3]Feuil1!$C118,IF(AND(MONTH([3]Feuil1!$C118)&gt;9,MONTH([3]Feuil1!$K118)&lt;=9),DATE([3]Feuil2!$A$2,9,30),"") ))),"")</f>
        <v/>
      </c>
      <c r="W118" s="13" t="str">
        <f>IF(AND([3]Feuil1!$K118&lt;&gt;"",[3]Feuil1!$C118&lt;&gt;"",[3]Feuil1!$K118&lt;=[3]Feuil1!$C118,YEAR([3]Feuil1!$K118)&lt;=[3]Feuil2!$A$2,YEAR([3]Feuil1!$C118)&gt;=[3]Feuil2!$A$2),IF(YEAR([3]Feuil1!$C118)&gt;[3]Feuil2!$A$2,DATE([3]Feuil2!$A$2,10,31),IF(YEAR([3]Feuil1!$C118)&lt;[3]Feuil2!$A$2,"",IF(MONTH([3]Feuil1!$C118)=10,[3]Feuil1!$C118,IF(AND(MONTH([3]Feuil1!$C118)&gt;10,MONTH([3]Feuil1!$K118)&lt;=10),DATE([3]Feuil2!$A$2,10,31),"") ))),"")</f>
        <v/>
      </c>
      <c r="X118" s="13" t="str">
        <f>IF(AND([3]Feuil1!$K118&lt;&gt;"",[3]Feuil1!$C118&lt;&gt;"",[3]Feuil1!$K118&lt;=[3]Feuil1!$C118,YEAR([3]Feuil1!$K118)&lt;=[3]Feuil2!$A$2,YEAR([3]Feuil1!$C118)&gt;=[3]Feuil2!$A$2),IF(YEAR([3]Feuil1!$C118)&gt;[3]Feuil2!$A$2,DATE([3]Feuil2!$A$2,11,30),IF(YEAR([3]Feuil1!$C118)&lt;[3]Feuil2!$A$2,"",IF(MONTH([3]Feuil1!$C118)=11,[3]Feuil1!$C118,IF(AND(MONTH([3]Feuil1!$C118)&gt;11,MONTH([3]Feuil1!$K118)&lt;=11),DATE([3]Feuil2!$A$2,11,30),"") ))),"")</f>
        <v/>
      </c>
      <c r="Y118" s="14" t="str">
        <f>IF(AND([3]Feuil1!$K118&lt;&gt;"",[3]Feuil1!$C118&lt;&gt;"",[3]Feuil1!$K118&lt;=[3]Feuil1!$C118,YEAR([3]Feuil1!$K118)&lt;=[3]Feuil2!$A$2,YEAR([3]Feuil1!$C118)&gt;=[3]Feuil2!$A$2),IF(YEAR([3]Feuil1!$C118)&gt;[3]Feuil2!$A$2,DATE([3]Feuil2!$A$2,12,31),IF(YEAR([3]Feuil1!$C118)&lt;[3]Feuil2!$A$2,"",IF(MONTH([3]Feuil1!$C118)=12,[3]Feuil1!$C118,IF(AND(MONTH([3]Feuil1!$C118)&gt;12,MONTH([3]Feuil1!$K118)&lt;=12),DATE([3]Feuil2!$A$2,12,31),"") ))),"")</f>
        <v/>
      </c>
    </row>
    <row r="119" spans="1:25" ht="15" x14ac:dyDescent="0.2">
      <c r="A119" s="11">
        <f>[3]Feuil1!E119</f>
        <v>0</v>
      </c>
      <c r="B119" s="12" t="str">
        <f>IF(AND([3]Feuil1!$K119&lt;&gt;"",[3]Feuil1!$C119&lt;&gt;"",[3]Feuil1!$K119&lt;=[3]Feuil1!$C119,YEAR([3]Feuil1!$K119)&lt;=[3]Feuil2!$A$2,YEAR([3]Feuil1!$C119)&gt;=[3]Feuil2!$A$2),IF(YEAR([3]Feuil1!$K119)&lt;[3]Feuil2!$A$2,DATE([3]Feuil2!$A$2,1,1),IF(YEAR([3]Feuil1!$K119)&gt;[3]Feuil2!$A$2,"",IF(MONTH([3]Feuil1!$K119)=1,[3]Feuil1!$K119,IF(OR(AND(
      MONTH([3]Feuil1!$K119)&lt;1,
      MONTH([3]Feuil1!$C119)&gt;=1
     ),YEAR([3]Feuil1!$C119)&gt;[3]Feuil2!$A$2),DATE([3]Feuil2!$A$2,1,1),"") ))),"")</f>
        <v/>
      </c>
      <c r="C119" s="13" t="str">
        <f>IF(AND([3]Feuil1!$K119&lt;&gt;"",[3]Feuil1!$C119&lt;&gt;"",[3]Feuil1!$K119&lt;=[3]Feuil1!$C119,YEAR([3]Feuil1!$K119)&lt;=[3]Feuil2!$A$2,YEAR([3]Feuil1!$C119)&gt;=[3]Feuil2!$A$2),IF(YEAR([3]Feuil1!$K119)&lt;[3]Feuil2!$A$2,DATE([3]Feuil2!$A$2,2,1),IF(YEAR([3]Feuil1!$K119)&gt;[3]Feuil2!$A$2,"",IF(MONTH([3]Feuil1!$K119)=2,[3]Feuil1!$K119,IF(OR(AND(MONTH([3]Feuil1!$K119)&lt;2,MONTH([3]Feuil1!$C119)&gt;=2),YEAR([3]Feuil1!$C119)&gt;[3]Feuil2!$A$2),DATE([3]Feuil2!$A$2,2,1),"") ))),"")</f>
        <v/>
      </c>
      <c r="D119" s="13" t="str">
        <f>IF(AND([3]Feuil1!$K119&lt;&gt;"",[3]Feuil1!$C119&lt;&gt;"",[3]Feuil1!$K119&lt;=[3]Feuil1!$C119,YEAR([3]Feuil1!$K119)&lt;=[3]Feuil2!$A$2,YEAR([3]Feuil1!$C119)&gt;=[3]Feuil2!$A$2),IF(YEAR([3]Feuil1!$K119)&lt;[3]Feuil2!$A$2,DATE([3]Feuil2!$A$2,3,1),IF(YEAR([3]Feuil1!$K119)&gt;[3]Feuil2!$A$2,"",IF(MONTH([3]Feuil1!$K119)=3,[3]Feuil1!$K119,IF(OR(AND(MONTH([3]Feuil1!$K119)&lt;3,MONTH([3]Feuil1!$C119)&gt;=3),YEAR([3]Feuil1!$C119)&gt;[3]Feuil2!$A$2),DATE([3]Feuil2!$A$2,3,1),"") ))),"")</f>
        <v/>
      </c>
      <c r="E119" s="13" t="str">
        <f>IF(AND([3]Feuil1!$K119&lt;&gt;"",[3]Feuil1!$C119&lt;&gt;"",[3]Feuil1!$K119&lt;=[3]Feuil1!$C119,YEAR([3]Feuil1!$K119)&lt;=[3]Feuil2!$A$2,YEAR([3]Feuil1!$C119)&gt;=[3]Feuil2!$A$2),IF(YEAR([3]Feuil1!$K119)&lt;[3]Feuil2!$A$2,DATE([3]Feuil2!$A$2,4,1),IF(YEAR([3]Feuil1!$K119)&gt;[3]Feuil2!$A$2,"",IF(MONTH([3]Feuil1!$K119)=4,[3]Feuil1!$K119,IF(OR(AND(MONTH([3]Feuil1!$K119)&lt;4,MONTH([3]Feuil1!$C119)&gt;=4),YEAR([3]Feuil1!$C119)&gt;[3]Feuil2!$A$2),DATE([3]Feuil2!$A$2,4,1),"") ))),"")</f>
        <v/>
      </c>
      <c r="F119" s="13" t="str">
        <f>IF(AND([3]Feuil1!$K119&lt;&gt;"",[3]Feuil1!$C119&lt;&gt;"",[3]Feuil1!$K119&lt;=[3]Feuil1!$C119,YEAR([3]Feuil1!$K119)&lt;=[3]Feuil2!$A$2,YEAR([3]Feuil1!$C119)&gt;=[3]Feuil2!$A$2),IF(YEAR([3]Feuil1!$K119)&lt;[3]Feuil2!$A$2,DATE([3]Feuil2!$A$2,5,1),IF(YEAR([3]Feuil1!$K119)&gt;[3]Feuil2!$A$2,"",IF(MONTH([3]Feuil1!$K119)=5,[3]Feuil1!$K119,IF(OR(AND(MONTH([3]Feuil1!$K119)&lt;5,MONTH([3]Feuil1!$C119)&gt;=5),YEAR([3]Feuil1!$C119)&gt;[3]Feuil2!$A$2),DATE([3]Feuil2!$A$2,5,1),"") ))),"")</f>
        <v/>
      </c>
      <c r="G119" s="13" t="str">
        <f>IF(AND([3]Feuil1!$K119&lt;&gt;"",[3]Feuil1!$C119&lt;&gt;"",[3]Feuil1!$K119&lt;=[3]Feuil1!$C119,YEAR([3]Feuil1!$K119)&lt;=[3]Feuil2!$A$2,YEAR([3]Feuil1!$C119)&gt;=[3]Feuil2!$A$2),IF(YEAR([3]Feuil1!$K119)&lt;[3]Feuil2!$A$2,DATE([3]Feuil2!$A$2,6,1),IF(YEAR([3]Feuil1!$K119)&gt;[3]Feuil2!$A$2,"",IF(MONTH([3]Feuil1!$K119)=6,[3]Feuil1!$K119,IF(OR(AND(MONTH([3]Feuil1!$K119)&lt;6,MONTH([3]Feuil1!$C119)&gt;=6),YEAR([3]Feuil1!$C119)&gt;[3]Feuil2!$A$2),DATE([3]Feuil2!$A$2,6,1),"") ))),"")</f>
        <v/>
      </c>
      <c r="H119" s="13" t="str">
        <f>IF(AND([3]Feuil1!$K119&lt;&gt;"",[3]Feuil1!$C119&lt;&gt;"",[3]Feuil1!$K119&lt;=[3]Feuil1!$C119,YEAR([3]Feuil1!$K119)&lt;=[3]Feuil2!$A$2,YEAR([3]Feuil1!$C119)&gt;=[3]Feuil2!$A$2),IF(YEAR([3]Feuil1!$K119)&lt;[3]Feuil2!$A$2,DATE([3]Feuil2!$A$2,7,1),IF(YEAR([3]Feuil1!$K119)&gt;[3]Feuil2!$A$2,"",IF(MONTH([3]Feuil1!$K119)=7,[3]Feuil1!$K119,IF(OR(AND(MONTH([3]Feuil1!$K119)&lt;7,MONTH([3]Feuil1!$C119)&gt;=7),YEAR([3]Feuil1!$C119)&gt;[3]Feuil2!$A$2),DATE([3]Feuil2!$A$2,7,1),"") ))),"")</f>
        <v/>
      </c>
      <c r="I119" s="13" t="str">
        <f>IF(AND([3]Feuil1!$K119&lt;&gt;"",[3]Feuil1!$C119&lt;&gt;"",[3]Feuil1!$K119&lt;=[3]Feuil1!$C119,YEAR([3]Feuil1!$K119)&lt;=[3]Feuil2!$A$2,YEAR([3]Feuil1!$C119)&gt;=[3]Feuil2!$A$2),IF(YEAR([3]Feuil1!$K119)&lt;[3]Feuil2!$A$2,DATE([3]Feuil2!$A$2,8,1),IF(YEAR([3]Feuil1!$K119)&gt;[3]Feuil2!$A$2,"",IF(MONTH([3]Feuil1!$K119)=8,[3]Feuil1!$K119,IF(OR(AND(MONTH([3]Feuil1!$K119)&lt;8,MONTH([3]Feuil1!$C119)&gt;=8),YEAR([3]Feuil1!$C119)&gt;[3]Feuil2!$A$2),DATE([3]Feuil2!$A$2,8,1),"") ))),"")</f>
        <v/>
      </c>
      <c r="J119" s="13" t="str">
        <f>IF(AND([3]Feuil1!$K119&lt;&gt;"",[3]Feuil1!$C119&lt;&gt;"",[3]Feuil1!$K119&lt;=[3]Feuil1!$C119,YEAR([3]Feuil1!$K119)&lt;=[3]Feuil2!$A$2,YEAR([3]Feuil1!$C119)&gt;=[3]Feuil2!$A$2),IF(YEAR([3]Feuil1!$K119)&lt;[3]Feuil2!$A$2,DATE([3]Feuil2!$A$2,9,1),IF(YEAR([3]Feuil1!$K119)&gt;[3]Feuil2!$A$2,"",IF(MONTH([3]Feuil1!$K119)=9,[3]Feuil1!$K119,IF(OR(AND(MONTH([3]Feuil1!$K119)&lt;9,MONTH([3]Feuil1!$C119)&gt;=9),YEAR([3]Feuil1!$C119)&gt;[3]Feuil2!$A$2),DATE([3]Feuil2!$A$2,9,1),"") ))),"")</f>
        <v/>
      </c>
      <c r="K119" s="13" t="str">
        <f>IF(AND([3]Feuil1!$K119&lt;&gt;"",[3]Feuil1!$C119&lt;&gt;"",[3]Feuil1!$K119&lt;=[3]Feuil1!$C119,YEAR([3]Feuil1!$K119)&lt;=[3]Feuil2!$A$2,YEAR([3]Feuil1!$C119)&gt;=[3]Feuil2!$A$2),IF(YEAR([3]Feuil1!$K119)&lt;[3]Feuil2!$A$2,DATE([3]Feuil2!$A$2,10,1),IF(YEAR([3]Feuil1!$K119)&gt;[3]Feuil2!$A$2,"",IF(MONTH([3]Feuil1!$K119)=10,[3]Feuil1!$K119,IF(OR(AND(MONTH([3]Feuil1!$K119)&lt;10,MONTH([3]Feuil1!$C119)&gt;=10),YEAR([3]Feuil1!$C119)&gt;[3]Feuil2!$A$2),DATE([3]Feuil2!$A$2,10,1),"") ))),"")</f>
        <v/>
      </c>
      <c r="L119" s="13" t="str">
        <f>IF(AND([3]Feuil1!$K119&lt;&gt;"",[3]Feuil1!$C119&lt;&gt;"",[3]Feuil1!$K119&lt;=[3]Feuil1!$C119,YEAR([3]Feuil1!$K119)&lt;=[3]Feuil2!$A$2,YEAR([3]Feuil1!$C119)&gt;=[3]Feuil2!$A$2),IF(YEAR([3]Feuil1!$K119)&lt;[3]Feuil2!$A$2,DATE([3]Feuil2!$A$2,11,1),IF(YEAR([3]Feuil1!$K119)&gt;[3]Feuil2!$A$2,"",IF(MONTH([3]Feuil1!$K119)=11,[3]Feuil1!$K119,IF(OR(AND(MONTH([3]Feuil1!$K119)&lt;11,MONTH([3]Feuil1!$C119)&gt;=11),YEAR([3]Feuil1!$C119)&gt;[3]Feuil2!$A$2),DATE([3]Feuil2!$A$2,11,1),"") ))),"")</f>
        <v/>
      </c>
      <c r="M119" s="14" t="str">
        <f>IF(AND([3]Feuil1!$K119&lt;&gt;"",[3]Feuil1!$C119&lt;&gt;"",[3]Feuil1!$K119&lt;=[3]Feuil1!$C119,YEAR([3]Feuil1!$K119)&lt;=[3]Feuil2!$A$2,YEAR([3]Feuil1!$C119)&gt;=[3]Feuil2!$A$2),IF(YEAR([3]Feuil1!$K119)&lt;[3]Feuil2!$A$2,DATE([3]Feuil2!$A$2,12,1),IF(YEAR([3]Feuil1!$K119)&gt;[3]Feuil2!$A$2,"",IF(MONTH([3]Feuil1!$K119)=12,[3]Feuil1!$K119,IF(OR(AND(MONTH([3]Feuil1!$K119)&lt;12,MONTH([3]Feuil1!$C119)&gt;=12),YEAR([3]Feuil1!$C119)&gt;[3]Feuil2!$A$2),DATE([3]Feuil2!$A$2,12,1),"") ))),"")</f>
        <v/>
      </c>
      <c r="N119" s="12" t="str">
        <f>IF(AND([3]Feuil1!$K119&lt;&gt;"",[3]Feuil1!$C119&lt;&gt;"",[3]Feuil1!$K119&lt;=[3]Feuil1!$C119,YEAR([3]Feuil1!$K119)&lt;=[3]Feuil2!$A$2,YEAR([3]Feuil1!$C119)&gt;=[3]Feuil2!$A$2),IF(YEAR([3]Feuil1!$C119)&gt;[3]Feuil2!$A$2,DATE([3]Feuil2!$A$2,1,31),IF(YEAR([3]Feuil1!$C119)&lt;[3]Feuil2!$A$2,"",IF(MONTH([3]Feuil1!$C119)=1,[3]Feuil1!$C119,IF(AND(MONTH([3]Feuil1!$C119)&gt;1,MONTH([3]Feuil1!$K119)&lt;=1),DATE([3]Feuil2!$A$2,1,31),"") ))),"")</f>
        <v/>
      </c>
      <c r="O119" s="13" t="str">
        <f>IF(AND([3]Feuil1!$K119&lt;&gt;"",[3]Feuil1!$C119&lt;&gt;"",[3]Feuil1!$K119&lt;=[3]Feuil1!$C119,YEAR([3]Feuil1!$K119)&lt;=[3]Feuil2!$A$2,YEAR([3]Feuil1!$C119)&gt;=[3]Feuil2!$A$2),IF(YEAR([3]Feuil1!$C119)&gt;[3]Feuil2!$A$2,IF((MOD([3]Feuil2!$A$2,4)&lt;&gt;0),DATE([3]Feuil2!$A$2,2,28),DATE([3]Feuil2!$A$2,2,29)),IF(YEAR([3]Feuil1!$C119)&lt;[3]Feuil2!$A$2,"",IF(MONTH([3]Feuil1!$C119)=2,[3]Feuil1!$C119,IF(AND(MONTH([3]Feuil1!$C119)&gt;2,MONTH([3]Feuil1!$K119)&lt;=2),IF((MOD([3]Feuil2!$A$2,4)&lt;&gt;0),DATE([3]Feuil2!$A$2,2,28),DATE([3]Feuil2!$A$2,2,29)),"") ))),"")</f>
        <v/>
      </c>
      <c r="P119" s="13" t="str">
        <f>IF(AND([3]Feuil1!$K119&lt;&gt;"",[3]Feuil1!$C119&lt;&gt;"",[3]Feuil1!$K119&lt;=[3]Feuil1!$C119,YEAR([3]Feuil1!$K119)&lt;=[3]Feuil2!$A$2,YEAR([3]Feuil1!$C119)&gt;=[3]Feuil2!$A$2),IF(YEAR([3]Feuil1!$C119)&gt;[3]Feuil2!$A$2,DATE([3]Feuil2!$A$2,3,31),IF(YEAR([3]Feuil1!$C119)&lt;[3]Feuil2!$A$2,"",IF(MONTH([3]Feuil1!$C119)=3,[3]Feuil1!$C119,IF(AND(MONTH([3]Feuil1!$C119)&gt;3,MONTH([3]Feuil1!$K119)&lt;=3),DATE([3]Feuil2!$A$2,3,31),"") ))),"")</f>
        <v/>
      </c>
      <c r="Q119" s="13" t="str">
        <f>IF(AND([3]Feuil1!$K119&lt;&gt;"",[3]Feuil1!$C119&lt;&gt;"",[3]Feuil1!$K119&lt;=[3]Feuil1!$C119,YEAR([3]Feuil1!$K119)&lt;=[3]Feuil2!$A$2,YEAR([3]Feuil1!$C119)&gt;=[3]Feuil2!$A$2),IF(YEAR([3]Feuil1!$C119)&gt;[3]Feuil2!$A$2,DATE([3]Feuil2!$A$2,4,30),IF(YEAR([3]Feuil1!$C119)&lt;[3]Feuil2!$A$2,"",IF(MONTH([3]Feuil1!$C119)=4,[3]Feuil1!$C119,IF(AND(MONTH([3]Feuil1!$C119)&gt;4,MONTH([3]Feuil1!$K119)&lt;=4),DATE([3]Feuil2!$A$2,4,30),"") ))),"")</f>
        <v/>
      </c>
      <c r="R119" s="13" t="str">
        <f>IF(AND([3]Feuil1!$K119&lt;&gt;"",[3]Feuil1!$C119&lt;&gt;"",[3]Feuil1!$K119&lt;=[3]Feuil1!$C119,YEAR([3]Feuil1!$K119)&lt;=[3]Feuil2!$A$2,YEAR([3]Feuil1!$C119)&gt;=[3]Feuil2!$A$2),IF(YEAR([3]Feuil1!$C119)&gt;[3]Feuil2!$A$2,DATE([3]Feuil2!$A$2,5,31),IF(YEAR([3]Feuil1!$C119)&lt;[3]Feuil2!$A$2,"",IF(MONTH([3]Feuil1!$C119)=5,[3]Feuil1!$C119,IF(AND(MONTH([3]Feuil1!$C119)&gt;5,MONTH([3]Feuil1!$K119)&lt;=5),DATE([3]Feuil2!$A$2,5,31),"") ))),"")</f>
        <v/>
      </c>
      <c r="S119" s="13" t="str">
        <f>IF(AND([3]Feuil1!$K119&lt;&gt;"",[3]Feuil1!$C119&lt;&gt;"",[3]Feuil1!$K119&lt;=[3]Feuil1!$C119,YEAR([3]Feuil1!$K119)&lt;=[3]Feuil2!$A$2,YEAR([3]Feuil1!$C119)&gt;=[3]Feuil2!$A$2),IF(YEAR([3]Feuil1!$C119)&gt;[3]Feuil2!$A$2,DATE([3]Feuil2!$A$2,6,30),IF(YEAR([3]Feuil1!$C119)&lt;[3]Feuil2!$A$2,"",IF(MONTH([3]Feuil1!$C119)=6,[3]Feuil1!$C119,IF(AND(MONTH([3]Feuil1!$C119)&gt;6,MONTH([3]Feuil1!$K119)&lt;=6),DATE([3]Feuil2!$A$2,6,30),"") ))),"")</f>
        <v/>
      </c>
      <c r="T119" s="13" t="str">
        <f>IF(AND([3]Feuil1!$K119&lt;&gt;"",[3]Feuil1!$C119&lt;&gt;"",[3]Feuil1!$K119&lt;=[3]Feuil1!$C119,YEAR([3]Feuil1!$K119)&lt;=[3]Feuil2!$A$2,YEAR([3]Feuil1!$C119)&gt;=[3]Feuil2!$A$2),IF(YEAR([3]Feuil1!$C119)&gt;[3]Feuil2!$A$2,DATE([3]Feuil2!$A$2,7,31),IF(YEAR([3]Feuil1!$C119)&lt;[3]Feuil2!$A$2,"",IF(MONTH([3]Feuil1!$C119)=7,[3]Feuil1!$C119,IF(AND(MONTH([3]Feuil1!$C119)&gt;7,MONTH([3]Feuil1!$K119)&lt;=7),DATE([3]Feuil2!$A$2,7,31),"") ))),"")</f>
        <v/>
      </c>
      <c r="U119" s="13" t="str">
        <f>IF(AND([3]Feuil1!$K119&lt;&gt;"",[3]Feuil1!$C119&lt;&gt;"",[3]Feuil1!$K119&lt;=[3]Feuil1!$C119,YEAR([3]Feuil1!$K119)&lt;=[3]Feuil2!$A$2,YEAR([3]Feuil1!$C119)&gt;=[3]Feuil2!$A$2),IF(YEAR([3]Feuil1!$C119)&gt;[3]Feuil2!$A$2,DATE([3]Feuil2!$A$2,8,31),IF(YEAR([3]Feuil1!$C119)&lt;[3]Feuil2!$A$2,"",IF(MONTH([3]Feuil1!$C119)=8,[3]Feuil1!$C119,IF(AND(MONTH([3]Feuil1!$C119)&gt;8,MONTH([3]Feuil1!$K119)&lt;=8),DATE([3]Feuil2!$A$2,8,31),"") ))),"")</f>
        <v/>
      </c>
      <c r="V119" s="13" t="str">
        <f>IF(AND([3]Feuil1!$K119&lt;&gt;"",[3]Feuil1!$C119&lt;&gt;"",[3]Feuil1!$K119&lt;=[3]Feuil1!$C119,YEAR([3]Feuil1!$K119)&lt;=[3]Feuil2!$A$2,YEAR([3]Feuil1!$C119)&gt;=[3]Feuil2!$A$2),IF(YEAR([3]Feuil1!$C119)&gt;[3]Feuil2!$A$2,DATE([3]Feuil2!$A$2,9,30),IF(YEAR([3]Feuil1!$C119)&lt;[3]Feuil2!$A$2,"",IF(MONTH([3]Feuil1!$C119)=9,[3]Feuil1!$C119,IF(AND(MONTH([3]Feuil1!$C119)&gt;9,MONTH([3]Feuil1!$K119)&lt;=9),DATE([3]Feuil2!$A$2,9,30),"") ))),"")</f>
        <v/>
      </c>
      <c r="W119" s="13" t="str">
        <f>IF(AND([3]Feuil1!$K119&lt;&gt;"",[3]Feuil1!$C119&lt;&gt;"",[3]Feuil1!$K119&lt;=[3]Feuil1!$C119,YEAR([3]Feuil1!$K119)&lt;=[3]Feuil2!$A$2,YEAR([3]Feuil1!$C119)&gt;=[3]Feuil2!$A$2),IF(YEAR([3]Feuil1!$C119)&gt;[3]Feuil2!$A$2,DATE([3]Feuil2!$A$2,10,31),IF(YEAR([3]Feuil1!$C119)&lt;[3]Feuil2!$A$2,"",IF(MONTH([3]Feuil1!$C119)=10,[3]Feuil1!$C119,IF(AND(MONTH([3]Feuil1!$C119)&gt;10,MONTH([3]Feuil1!$K119)&lt;=10),DATE([3]Feuil2!$A$2,10,31),"") ))),"")</f>
        <v/>
      </c>
      <c r="X119" s="13" t="str">
        <f>IF(AND([3]Feuil1!$K119&lt;&gt;"",[3]Feuil1!$C119&lt;&gt;"",[3]Feuil1!$K119&lt;=[3]Feuil1!$C119,YEAR([3]Feuil1!$K119)&lt;=[3]Feuil2!$A$2,YEAR([3]Feuil1!$C119)&gt;=[3]Feuil2!$A$2),IF(YEAR([3]Feuil1!$C119)&gt;[3]Feuil2!$A$2,DATE([3]Feuil2!$A$2,11,30),IF(YEAR([3]Feuil1!$C119)&lt;[3]Feuil2!$A$2,"",IF(MONTH([3]Feuil1!$C119)=11,[3]Feuil1!$C119,IF(AND(MONTH([3]Feuil1!$C119)&gt;11,MONTH([3]Feuil1!$K119)&lt;=11),DATE([3]Feuil2!$A$2,11,30),"") ))),"")</f>
        <v/>
      </c>
      <c r="Y119" s="14" t="str">
        <f>IF(AND([3]Feuil1!$K119&lt;&gt;"",[3]Feuil1!$C119&lt;&gt;"",[3]Feuil1!$K119&lt;=[3]Feuil1!$C119,YEAR([3]Feuil1!$K119)&lt;=[3]Feuil2!$A$2,YEAR([3]Feuil1!$C119)&gt;=[3]Feuil2!$A$2),IF(YEAR([3]Feuil1!$C119)&gt;[3]Feuil2!$A$2,DATE([3]Feuil2!$A$2,12,31),IF(YEAR([3]Feuil1!$C119)&lt;[3]Feuil2!$A$2,"",IF(MONTH([3]Feuil1!$C119)=12,[3]Feuil1!$C119,IF(AND(MONTH([3]Feuil1!$C119)&gt;12,MONTH([3]Feuil1!$K119)&lt;=12),DATE([3]Feuil2!$A$2,12,31),"") ))),"")</f>
        <v/>
      </c>
    </row>
    <row r="120" spans="1:25" ht="15" x14ac:dyDescent="0.2">
      <c r="A120" s="11">
        <f>[3]Feuil1!E120</f>
        <v>0</v>
      </c>
      <c r="B120" s="12" t="str">
        <f>IF(AND([3]Feuil1!$K120&lt;&gt;"",[3]Feuil1!$C120&lt;&gt;"",[3]Feuil1!$K120&lt;=[3]Feuil1!$C120,YEAR([3]Feuil1!$K120)&lt;=[3]Feuil2!$A$2,YEAR([3]Feuil1!$C120)&gt;=[3]Feuil2!$A$2),IF(YEAR([3]Feuil1!$K120)&lt;[3]Feuil2!$A$2,DATE([3]Feuil2!$A$2,1,1),IF(YEAR([3]Feuil1!$K120)&gt;[3]Feuil2!$A$2,"",IF(MONTH([3]Feuil1!$K120)=1,[3]Feuil1!$K120,IF(OR(AND(
      MONTH([3]Feuil1!$K120)&lt;1,
      MONTH([3]Feuil1!$C120)&gt;=1
     ),YEAR([3]Feuil1!$C120)&gt;[3]Feuil2!$A$2),DATE([3]Feuil2!$A$2,1,1),"") ))),"")</f>
        <v/>
      </c>
      <c r="C120" s="13" t="str">
        <f>IF(AND([3]Feuil1!$K120&lt;&gt;"",[3]Feuil1!$C120&lt;&gt;"",[3]Feuil1!$K120&lt;=[3]Feuil1!$C120,YEAR([3]Feuil1!$K120)&lt;=[3]Feuil2!$A$2,YEAR([3]Feuil1!$C120)&gt;=[3]Feuil2!$A$2),IF(YEAR([3]Feuil1!$K120)&lt;[3]Feuil2!$A$2,DATE([3]Feuil2!$A$2,2,1),IF(YEAR([3]Feuil1!$K120)&gt;[3]Feuil2!$A$2,"",IF(MONTH([3]Feuil1!$K120)=2,[3]Feuil1!$K120,IF(OR(AND(MONTH([3]Feuil1!$K120)&lt;2,MONTH([3]Feuil1!$C120)&gt;=2),YEAR([3]Feuil1!$C120)&gt;[3]Feuil2!$A$2),DATE([3]Feuil2!$A$2,2,1),"") ))),"")</f>
        <v/>
      </c>
      <c r="D120" s="13" t="str">
        <f>IF(AND([3]Feuil1!$K120&lt;&gt;"",[3]Feuil1!$C120&lt;&gt;"",[3]Feuil1!$K120&lt;=[3]Feuil1!$C120,YEAR([3]Feuil1!$K120)&lt;=[3]Feuil2!$A$2,YEAR([3]Feuil1!$C120)&gt;=[3]Feuil2!$A$2),IF(YEAR([3]Feuil1!$K120)&lt;[3]Feuil2!$A$2,DATE([3]Feuil2!$A$2,3,1),IF(YEAR([3]Feuil1!$K120)&gt;[3]Feuil2!$A$2,"",IF(MONTH([3]Feuil1!$K120)=3,[3]Feuil1!$K120,IF(OR(AND(MONTH([3]Feuil1!$K120)&lt;3,MONTH([3]Feuil1!$C120)&gt;=3),YEAR([3]Feuil1!$C120)&gt;[3]Feuil2!$A$2),DATE([3]Feuil2!$A$2,3,1),"") ))),"")</f>
        <v/>
      </c>
      <c r="E120" s="13" t="str">
        <f>IF(AND([3]Feuil1!$K120&lt;&gt;"",[3]Feuil1!$C120&lt;&gt;"",[3]Feuil1!$K120&lt;=[3]Feuil1!$C120,YEAR([3]Feuil1!$K120)&lt;=[3]Feuil2!$A$2,YEAR([3]Feuil1!$C120)&gt;=[3]Feuil2!$A$2),IF(YEAR([3]Feuil1!$K120)&lt;[3]Feuil2!$A$2,DATE([3]Feuil2!$A$2,4,1),IF(YEAR([3]Feuil1!$K120)&gt;[3]Feuil2!$A$2,"",IF(MONTH([3]Feuil1!$K120)=4,[3]Feuil1!$K120,IF(OR(AND(MONTH([3]Feuil1!$K120)&lt;4,MONTH([3]Feuil1!$C120)&gt;=4),YEAR([3]Feuil1!$C120)&gt;[3]Feuil2!$A$2),DATE([3]Feuil2!$A$2,4,1),"") ))),"")</f>
        <v/>
      </c>
      <c r="F120" s="13" t="str">
        <f>IF(AND([3]Feuil1!$K120&lt;&gt;"",[3]Feuil1!$C120&lt;&gt;"",[3]Feuil1!$K120&lt;=[3]Feuil1!$C120,YEAR([3]Feuil1!$K120)&lt;=[3]Feuil2!$A$2,YEAR([3]Feuil1!$C120)&gt;=[3]Feuil2!$A$2),IF(YEAR([3]Feuil1!$K120)&lt;[3]Feuil2!$A$2,DATE([3]Feuil2!$A$2,5,1),IF(YEAR([3]Feuil1!$K120)&gt;[3]Feuil2!$A$2,"",IF(MONTH([3]Feuil1!$K120)=5,[3]Feuil1!$K120,IF(OR(AND(MONTH([3]Feuil1!$K120)&lt;5,MONTH([3]Feuil1!$C120)&gt;=5),YEAR([3]Feuil1!$C120)&gt;[3]Feuil2!$A$2),DATE([3]Feuil2!$A$2,5,1),"") ))),"")</f>
        <v/>
      </c>
      <c r="G120" s="13" t="str">
        <f>IF(AND([3]Feuil1!$K120&lt;&gt;"",[3]Feuil1!$C120&lt;&gt;"",[3]Feuil1!$K120&lt;=[3]Feuil1!$C120,YEAR([3]Feuil1!$K120)&lt;=[3]Feuil2!$A$2,YEAR([3]Feuil1!$C120)&gt;=[3]Feuil2!$A$2),IF(YEAR([3]Feuil1!$K120)&lt;[3]Feuil2!$A$2,DATE([3]Feuil2!$A$2,6,1),IF(YEAR([3]Feuil1!$K120)&gt;[3]Feuil2!$A$2,"",IF(MONTH([3]Feuil1!$K120)=6,[3]Feuil1!$K120,IF(OR(AND(MONTH([3]Feuil1!$K120)&lt;6,MONTH([3]Feuil1!$C120)&gt;=6),YEAR([3]Feuil1!$C120)&gt;[3]Feuil2!$A$2),DATE([3]Feuil2!$A$2,6,1),"") ))),"")</f>
        <v/>
      </c>
      <c r="H120" s="13" t="str">
        <f>IF(AND([3]Feuil1!$K120&lt;&gt;"",[3]Feuil1!$C120&lt;&gt;"",[3]Feuil1!$K120&lt;=[3]Feuil1!$C120,YEAR([3]Feuil1!$K120)&lt;=[3]Feuil2!$A$2,YEAR([3]Feuil1!$C120)&gt;=[3]Feuil2!$A$2),IF(YEAR([3]Feuil1!$K120)&lt;[3]Feuil2!$A$2,DATE([3]Feuil2!$A$2,7,1),IF(YEAR([3]Feuil1!$K120)&gt;[3]Feuil2!$A$2,"",IF(MONTH([3]Feuil1!$K120)=7,[3]Feuil1!$K120,IF(OR(AND(MONTH([3]Feuil1!$K120)&lt;7,MONTH([3]Feuil1!$C120)&gt;=7),YEAR([3]Feuil1!$C120)&gt;[3]Feuil2!$A$2),DATE([3]Feuil2!$A$2,7,1),"") ))),"")</f>
        <v/>
      </c>
      <c r="I120" s="13" t="str">
        <f>IF(AND([3]Feuil1!$K120&lt;&gt;"",[3]Feuil1!$C120&lt;&gt;"",[3]Feuil1!$K120&lt;=[3]Feuil1!$C120,YEAR([3]Feuil1!$K120)&lt;=[3]Feuil2!$A$2,YEAR([3]Feuil1!$C120)&gt;=[3]Feuil2!$A$2),IF(YEAR([3]Feuil1!$K120)&lt;[3]Feuil2!$A$2,DATE([3]Feuil2!$A$2,8,1),IF(YEAR([3]Feuil1!$K120)&gt;[3]Feuil2!$A$2,"",IF(MONTH([3]Feuil1!$K120)=8,[3]Feuil1!$K120,IF(OR(AND(MONTH([3]Feuil1!$K120)&lt;8,MONTH([3]Feuil1!$C120)&gt;=8),YEAR([3]Feuil1!$C120)&gt;[3]Feuil2!$A$2),DATE([3]Feuil2!$A$2,8,1),"") ))),"")</f>
        <v/>
      </c>
      <c r="J120" s="13" t="str">
        <f>IF(AND([3]Feuil1!$K120&lt;&gt;"",[3]Feuil1!$C120&lt;&gt;"",[3]Feuil1!$K120&lt;=[3]Feuil1!$C120,YEAR([3]Feuil1!$K120)&lt;=[3]Feuil2!$A$2,YEAR([3]Feuil1!$C120)&gt;=[3]Feuil2!$A$2),IF(YEAR([3]Feuil1!$K120)&lt;[3]Feuil2!$A$2,DATE([3]Feuil2!$A$2,9,1),IF(YEAR([3]Feuil1!$K120)&gt;[3]Feuil2!$A$2,"",IF(MONTH([3]Feuil1!$K120)=9,[3]Feuil1!$K120,IF(OR(AND(MONTH([3]Feuil1!$K120)&lt;9,MONTH([3]Feuil1!$C120)&gt;=9),YEAR([3]Feuil1!$C120)&gt;[3]Feuil2!$A$2),DATE([3]Feuil2!$A$2,9,1),"") ))),"")</f>
        <v/>
      </c>
      <c r="K120" s="13" t="str">
        <f>IF(AND([3]Feuil1!$K120&lt;&gt;"",[3]Feuil1!$C120&lt;&gt;"",[3]Feuil1!$K120&lt;=[3]Feuil1!$C120,YEAR([3]Feuil1!$K120)&lt;=[3]Feuil2!$A$2,YEAR([3]Feuil1!$C120)&gt;=[3]Feuil2!$A$2),IF(YEAR([3]Feuil1!$K120)&lt;[3]Feuil2!$A$2,DATE([3]Feuil2!$A$2,10,1),IF(YEAR([3]Feuil1!$K120)&gt;[3]Feuil2!$A$2,"",IF(MONTH([3]Feuil1!$K120)=10,[3]Feuil1!$K120,IF(OR(AND(MONTH([3]Feuil1!$K120)&lt;10,MONTH([3]Feuil1!$C120)&gt;=10),YEAR([3]Feuil1!$C120)&gt;[3]Feuil2!$A$2),DATE([3]Feuil2!$A$2,10,1),"") ))),"")</f>
        <v/>
      </c>
      <c r="L120" s="13" t="str">
        <f>IF(AND([3]Feuil1!$K120&lt;&gt;"",[3]Feuil1!$C120&lt;&gt;"",[3]Feuil1!$K120&lt;=[3]Feuil1!$C120,YEAR([3]Feuil1!$K120)&lt;=[3]Feuil2!$A$2,YEAR([3]Feuil1!$C120)&gt;=[3]Feuil2!$A$2),IF(YEAR([3]Feuil1!$K120)&lt;[3]Feuil2!$A$2,DATE([3]Feuil2!$A$2,11,1),IF(YEAR([3]Feuil1!$K120)&gt;[3]Feuil2!$A$2,"",IF(MONTH([3]Feuil1!$K120)=11,[3]Feuil1!$K120,IF(OR(AND(MONTH([3]Feuil1!$K120)&lt;11,MONTH([3]Feuil1!$C120)&gt;=11),YEAR([3]Feuil1!$C120)&gt;[3]Feuil2!$A$2),DATE([3]Feuil2!$A$2,11,1),"") ))),"")</f>
        <v/>
      </c>
      <c r="M120" s="14" t="str">
        <f>IF(AND([3]Feuil1!$K120&lt;&gt;"",[3]Feuil1!$C120&lt;&gt;"",[3]Feuil1!$K120&lt;=[3]Feuil1!$C120,YEAR([3]Feuil1!$K120)&lt;=[3]Feuil2!$A$2,YEAR([3]Feuil1!$C120)&gt;=[3]Feuil2!$A$2),IF(YEAR([3]Feuil1!$K120)&lt;[3]Feuil2!$A$2,DATE([3]Feuil2!$A$2,12,1),IF(YEAR([3]Feuil1!$K120)&gt;[3]Feuil2!$A$2,"",IF(MONTH([3]Feuil1!$K120)=12,[3]Feuil1!$K120,IF(OR(AND(MONTH([3]Feuil1!$K120)&lt;12,MONTH([3]Feuil1!$C120)&gt;=12),YEAR([3]Feuil1!$C120)&gt;[3]Feuil2!$A$2),DATE([3]Feuil2!$A$2,12,1),"") ))),"")</f>
        <v/>
      </c>
      <c r="N120" s="12" t="str">
        <f>IF(AND([3]Feuil1!$K120&lt;&gt;"",[3]Feuil1!$C120&lt;&gt;"",[3]Feuil1!$K120&lt;=[3]Feuil1!$C120,YEAR([3]Feuil1!$K120)&lt;=[3]Feuil2!$A$2,YEAR([3]Feuil1!$C120)&gt;=[3]Feuil2!$A$2),IF(YEAR([3]Feuil1!$C120)&gt;[3]Feuil2!$A$2,DATE([3]Feuil2!$A$2,1,31),IF(YEAR([3]Feuil1!$C120)&lt;[3]Feuil2!$A$2,"",IF(MONTH([3]Feuil1!$C120)=1,[3]Feuil1!$C120,IF(AND(MONTH([3]Feuil1!$C120)&gt;1,MONTH([3]Feuil1!$K120)&lt;=1),DATE([3]Feuil2!$A$2,1,31),"") ))),"")</f>
        <v/>
      </c>
      <c r="O120" s="13" t="str">
        <f>IF(AND([3]Feuil1!$K120&lt;&gt;"",[3]Feuil1!$C120&lt;&gt;"",[3]Feuil1!$K120&lt;=[3]Feuil1!$C120,YEAR([3]Feuil1!$K120)&lt;=[3]Feuil2!$A$2,YEAR([3]Feuil1!$C120)&gt;=[3]Feuil2!$A$2),IF(YEAR([3]Feuil1!$C120)&gt;[3]Feuil2!$A$2,IF((MOD([3]Feuil2!$A$2,4)&lt;&gt;0),DATE([3]Feuil2!$A$2,2,28),DATE([3]Feuil2!$A$2,2,29)),IF(YEAR([3]Feuil1!$C120)&lt;[3]Feuil2!$A$2,"",IF(MONTH([3]Feuil1!$C120)=2,[3]Feuil1!$C120,IF(AND(MONTH([3]Feuil1!$C120)&gt;2,MONTH([3]Feuil1!$K120)&lt;=2),IF((MOD([3]Feuil2!$A$2,4)&lt;&gt;0),DATE([3]Feuil2!$A$2,2,28),DATE([3]Feuil2!$A$2,2,29)),"") ))),"")</f>
        <v/>
      </c>
      <c r="P120" s="13" t="str">
        <f>IF(AND([3]Feuil1!$K120&lt;&gt;"",[3]Feuil1!$C120&lt;&gt;"",[3]Feuil1!$K120&lt;=[3]Feuil1!$C120,YEAR([3]Feuil1!$K120)&lt;=[3]Feuil2!$A$2,YEAR([3]Feuil1!$C120)&gt;=[3]Feuil2!$A$2),IF(YEAR([3]Feuil1!$C120)&gt;[3]Feuil2!$A$2,DATE([3]Feuil2!$A$2,3,31),IF(YEAR([3]Feuil1!$C120)&lt;[3]Feuil2!$A$2,"",IF(MONTH([3]Feuil1!$C120)=3,[3]Feuil1!$C120,IF(AND(MONTH([3]Feuil1!$C120)&gt;3,MONTH([3]Feuil1!$K120)&lt;=3),DATE([3]Feuil2!$A$2,3,31),"") ))),"")</f>
        <v/>
      </c>
      <c r="Q120" s="13" t="str">
        <f>IF(AND([3]Feuil1!$K120&lt;&gt;"",[3]Feuil1!$C120&lt;&gt;"",[3]Feuil1!$K120&lt;=[3]Feuil1!$C120,YEAR([3]Feuil1!$K120)&lt;=[3]Feuil2!$A$2,YEAR([3]Feuil1!$C120)&gt;=[3]Feuil2!$A$2),IF(YEAR([3]Feuil1!$C120)&gt;[3]Feuil2!$A$2,DATE([3]Feuil2!$A$2,4,30),IF(YEAR([3]Feuil1!$C120)&lt;[3]Feuil2!$A$2,"",IF(MONTH([3]Feuil1!$C120)=4,[3]Feuil1!$C120,IF(AND(MONTH([3]Feuil1!$C120)&gt;4,MONTH([3]Feuil1!$K120)&lt;=4),DATE([3]Feuil2!$A$2,4,30),"") ))),"")</f>
        <v/>
      </c>
      <c r="R120" s="13" t="str">
        <f>IF(AND([3]Feuil1!$K120&lt;&gt;"",[3]Feuil1!$C120&lt;&gt;"",[3]Feuil1!$K120&lt;=[3]Feuil1!$C120,YEAR([3]Feuil1!$K120)&lt;=[3]Feuil2!$A$2,YEAR([3]Feuil1!$C120)&gt;=[3]Feuil2!$A$2),IF(YEAR([3]Feuil1!$C120)&gt;[3]Feuil2!$A$2,DATE([3]Feuil2!$A$2,5,31),IF(YEAR([3]Feuil1!$C120)&lt;[3]Feuil2!$A$2,"",IF(MONTH([3]Feuil1!$C120)=5,[3]Feuil1!$C120,IF(AND(MONTH([3]Feuil1!$C120)&gt;5,MONTH([3]Feuil1!$K120)&lt;=5),DATE([3]Feuil2!$A$2,5,31),"") ))),"")</f>
        <v/>
      </c>
      <c r="S120" s="13" t="str">
        <f>IF(AND([3]Feuil1!$K120&lt;&gt;"",[3]Feuil1!$C120&lt;&gt;"",[3]Feuil1!$K120&lt;=[3]Feuil1!$C120,YEAR([3]Feuil1!$K120)&lt;=[3]Feuil2!$A$2,YEAR([3]Feuil1!$C120)&gt;=[3]Feuil2!$A$2),IF(YEAR([3]Feuil1!$C120)&gt;[3]Feuil2!$A$2,DATE([3]Feuil2!$A$2,6,30),IF(YEAR([3]Feuil1!$C120)&lt;[3]Feuil2!$A$2,"",IF(MONTH([3]Feuil1!$C120)=6,[3]Feuil1!$C120,IF(AND(MONTH([3]Feuil1!$C120)&gt;6,MONTH([3]Feuil1!$K120)&lt;=6),DATE([3]Feuil2!$A$2,6,30),"") ))),"")</f>
        <v/>
      </c>
      <c r="T120" s="13" t="str">
        <f>IF(AND([3]Feuil1!$K120&lt;&gt;"",[3]Feuil1!$C120&lt;&gt;"",[3]Feuil1!$K120&lt;=[3]Feuil1!$C120,YEAR([3]Feuil1!$K120)&lt;=[3]Feuil2!$A$2,YEAR([3]Feuil1!$C120)&gt;=[3]Feuil2!$A$2),IF(YEAR([3]Feuil1!$C120)&gt;[3]Feuil2!$A$2,DATE([3]Feuil2!$A$2,7,31),IF(YEAR([3]Feuil1!$C120)&lt;[3]Feuil2!$A$2,"",IF(MONTH([3]Feuil1!$C120)=7,[3]Feuil1!$C120,IF(AND(MONTH([3]Feuil1!$C120)&gt;7,MONTH([3]Feuil1!$K120)&lt;=7),DATE([3]Feuil2!$A$2,7,31),"") ))),"")</f>
        <v/>
      </c>
      <c r="U120" s="13" t="str">
        <f>IF(AND([3]Feuil1!$K120&lt;&gt;"",[3]Feuil1!$C120&lt;&gt;"",[3]Feuil1!$K120&lt;=[3]Feuil1!$C120,YEAR([3]Feuil1!$K120)&lt;=[3]Feuil2!$A$2,YEAR([3]Feuil1!$C120)&gt;=[3]Feuil2!$A$2),IF(YEAR([3]Feuil1!$C120)&gt;[3]Feuil2!$A$2,DATE([3]Feuil2!$A$2,8,31),IF(YEAR([3]Feuil1!$C120)&lt;[3]Feuil2!$A$2,"",IF(MONTH([3]Feuil1!$C120)=8,[3]Feuil1!$C120,IF(AND(MONTH([3]Feuil1!$C120)&gt;8,MONTH([3]Feuil1!$K120)&lt;=8),DATE([3]Feuil2!$A$2,8,31),"") ))),"")</f>
        <v/>
      </c>
      <c r="V120" s="13" t="str">
        <f>IF(AND([3]Feuil1!$K120&lt;&gt;"",[3]Feuil1!$C120&lt;&gt;"",[3]Feuil1!$K120&lt;=[3]Feuil1!$C120,YEAR([3]Feuil1!$K120)&lt;=[3]Feuil2!$A$2,YEAR([3]Feuil1!$C120)&gt;=[3]Feuil2!$A$2),IF(YEAR([3]Feuil1!$C120)&gt;[3]Feuil2!$A$2,DATE([3]Feuil2!$A$2,9,30),IF(YEAR([3]Feuil1!$C120)&lt;[3]Feuil2!$A$2,"",IF(MONTH([3]Feuil1!$C120)=9,[3]Feuil1!$C120,IF(AND(MONTH([3]Feuil1!$C120)&gt;9,MONTH([3]Feuil1!$K120)&lt;=9),DATE([3]Feuil2!$A$2,9,30),"") ))),"")</f>
        <v/>
      </c>
      <c r="W120" s="13" t="str">
        <f>IF(AND([3]Feuil1!$K120&lt;&gt;"",[3]Feuil1!$C120&lt;&gt;"",[3]Feuil1!$K120&lt;=[3]Feuil1!$C120,YEAR([3]Feuil1!$K120)&lt;=[3]Feuil2!$A$2,YEAR([3]Feuil1!$C120)&gt;=[3]Feuil2!$A$2),IF(YEAR([3]Feuil1!$C120)&gt;[3]Feuil2!$A$2,DATE([3]Feuil2!$A$2,10,31),IF(YEAR([3]Feuil1!$C120)&lt;[3]Feuil2!$A$2,"",IF(MONTH([3]Feuil1!$C120)=10,[3]Feuil1!$C120,IF(AND(MONTH([3]Feuil1!$C120)&gt;10,MONTH([3]Feuil1!$K120)&lt;=10),DATE([3]Feuil2!$A$2,10,31),"") ))),"")</f>
        <v/>
      </c>
      <c r="X120" s="13" t="str">
        <f>IF(AND([3]Feuil1!$K120&lt;&gt;"",[3]Feuil1!$C120&lt;&gt;"",[3]Feuil1!$K120&lt;=[3]Feuil1!$C120,YEAR([3]Feuil1!$K120)&lt;=[3]Feuil2!$A$2,YEAR([3]Feuil1!$C120)&gt;=[3]Feuil2!$A$2),IF(YEAR([3]Feuil1!$C120)&gt;[3]Feuil2!$A$2,DATE([3]Feuil2!$A$2,11,30),IF(YEAR([3]Feuil1!$C120)&lt;[3]Feuil2!$A$2,"",IF(MONTH([3]Feuil1!$C120)=11,[3]Feuil1!$C120,IF(AND(MONTH([3]Feuil1!$C120)&gt;11,MONTH([3]Feuil1!$K120)&lt;=11),DATE([3]Feuil2!$A$2,11,30),"") ))),"")</f>
        <v/>
      </c>
      <c r="Y120" s="14" t="str">
        <f>IF(AND([3]Feuil1!$K120&lt;&gt;"",[3]Feuil1!$C120&lt;&gt;"",[3]Feuil1!$K120&lt;=[3]Feuil1!$C120,YEAR([3]Feuil1!$K120)&lt;=[3]Feuil2!$A$2,YEAR([3]Feuil1!$C120)&gt;=[3]Feuil2!$A$2),IF(YEAR([3]Feuil1!$C120)&gt;[3]Feuil2!$A$2,DATE([3]Feuil2!$A$2,12,31),IF(YEAR([3]Feuil1!$C120)&lt;[3]Feuil2!$A$2,"",IF(MONTH([3]Feuil1!$C120)=12,[3]Feuil1!$C120,IF(AND(MONTH([3]Feuil1!$C120)&gt;12,MONTH([3]Feuil1!$K120)&lt;=12),DATE([3]Feuil2!$A$2,12,31),"") ))),"")</f>
        <v/>
      </c>
    </row>
    <row r="121" spans="1:25" ht="15" x14ac:dyDescent="0.2">
      <c r="A121" s="11">
        <f>[3]Feuil1!E121</f>
        <v>0</v>
      </c>
      <c r="B121" s="12" t="str">
        <f>IF(AND([3]Feuil1!$K121&lt;&gt;"",[3]Feuil1!$C121&lt;&gt;"",[3]Feuil1!$K121&lt;=[3]Feuil1!$C121,YEAR([3]Feuil1!$K121)&lt;=[3]Feuil2!$A$2,YEAR([3]Feuil1!$C121)&gt;=[3]Feuil2!$A$2),IF(YEAR([3]Feuil1!$K121)&lt;[3]Feuil2!$A$2,DATE([3]Feuil2!$A$2,1,1),IF(YEAR([3]Feuil1!$K121)&gt;[3]Feuil2!$A$2,"",IF(MONTH([3]Feuil1!$K121)=1,[3]Feuil1!$K121,IF(OR(AND(
      MONTH([3]Feuil1!$K121)&lt;1,
      MONTH([3]Feuil1!$C121)&gt;=1
     ),YEAR([3]Feuil1!$C121)&gt;[3]Feuil2!$A$2),DATE([3]Feuil2!$A$2,1,1),"") ))),"")</f>
        <v/>
      </c>
      <c r="C121" s="13" t="str">
        <f>IF(AND([3]Feuil1!$K121&lt;&gt;"",[3]Feuil1!$C121&lt;&gt;"",[3]Feuil1!$K121&lt;=[3]Feuil1!$C121,YEAR([3]Feuil1!$K121)&lt;=[3]Feuil2!$A$2,YEAR([3]Feuil1!$C121)&gt;=[3]Feuil2!$A$2),IF(YEAR([3]Feuil1!$K121)&lt;[3]Feuil2!$A$2,DATE([3]Feuil2!$A$2,2,1),IF(YEAR([3]Feuil1!$K121)&gt;[3]Feuil2!$A$2,"",IF(MONTH([3]Feuil1!$K121)=2,[3]Feuil1!$K121,IF(OR(AND(MONTH([3]Feuil1!$K121)&lt;2,MONTH([3]Feuil1!$C121)&gt;=2),YEAR([3]Feuil1!$C121)&gt;[3]Feuil2!$A$2),DATE([3]Feuil2!$A$2,2,1),"") ))),"")</f>
        <v/>
      </c>
      <c r="D121" s="13" t="str">
        <f>IF(AND([3]Feuil1!$K121&lt;&gt;"",[3]Feuil1!$C121&lt;&gt;"",[3]Feuil1!$K121&lt;=[3]Feuil1!$C121,YEAR([3]Feuil1!$K121)&lt;=[3]Feuil2!$A$2,YEAR([3]Feuil1!$C121)&gt;=[3]Feuil2!$A$2),IF(YEAR([3]Feuil1!$K121)&lt;[3]Feuil2!$A$2,DATE([3]Feuil2!$A$2,3,1),IF(YEAR([3]Feuil1!$K121)&gt;[3]Feuil2!$A$2,"",IF(MONTH([3]Feuil1!$K121)=3,[3]Feuil1!$K121,IF(OR(AND(MONTH([3]Feuil1!$K121)&lt;3,MONTH([3]Feuil1!$C121)&gt;=3),YEAR([3]Feuil1!$C121)&gt;[3]Feuil2!$A$2),DATE([3]Feuil2!$A$2,3,1),"") ))),"")</f>
        <v/>
      </c>
      <c r="E121" s="13" t="str">
        <f>IF(AND([3]Feuil1!$K121&lt;&gt;"",[3]Feuil1!$C121&lt;&gt;"",[3]Feuil1!$K121&lt;=[3]Feuil1!$C121,YEAR([3]Feuil1!$K121)&lt;=[3]Feuil2!$A$2,YEAR([3]Feuil1!$C121)&gt;=[3]Feuil2!$A$2),IF(YEAR([3]Feuil1!$K121)&lt;[3]Feuil2!$A$2,DATE([3]Feuil2!$A$2,4,1),IF(YEAR([3]Feuil1!$K121)&gt;[3]Feuil2!$A$2,"",IF(MONTH([3]Feuil1!$K121)=4,[3]Feuil1!$K121,IF(OR(AND(MONTH([3]Feuil1!$K121)&lt;4,MONTH([3]Feuil1!$C121)&gt;=4),YEAR([3]Feuil1!$C121)&gt;[3]Feuil2!$A$2),DATE([3]Feuil2!$A$2,4,1),"") ))),"")</f>
        <v/>
      </c>
      <c r="F121" s="13" t="str">
        <f>IF(AND([3]Feuil1!$K121&lt;&gt;"",[3]Feuil1!$C121&lt;&gt;"",[3]Feuil1!$K121&lt;=[3]Feuil1!$C121,YEAR([3]Feuil1!$K121)&lt;=[3]Feuil2!$A$2,YEAR([3]Feuil1!$C121)&gt;=[3]Feuil2!$A$2),IF(YEAR([3]Feuil1!$K121)&lt;[3]Feuil2!$A$2,DATE([3]Feuil2!$A$2,5,1),IF(YEAR([3]Feuil1!$K121)&gt;[3]Feuil2!$A$2,"",IF(MONTH([3]Feuil1!$K121)=5,[3]Feuil1!$K121,IF(OR(AND(MONTH([3]Feuil1!$K121)&lt;5,MONTH([3]Feuil1!$C121)&gt;=5),YEAR([3]Feuil1!$C121)&gt;[3]Feuil2!$A$2),DATE([3]Feuil2!$A$2,5,1),"") ))),"")</f>
        <v/>
      </c>
      <c r="G121" s="13" t="str">
        <f>IF(AND([3]Feuil1!$K121&lt;&gt;"",[3]Feuil1!$C121&lt;&gt;"",[3]Feuil1!$K121&lt;=[3]Feuil1!$C121,YEAR([3]Feuil1!$K121)&lt;=[3]Feuil2!$A$2,YEAR([3]Feuil1!$C121)&gt;=[3]Feuil2!$A$2),IF(YEAR([3]Feuil1!$K121)&lt;[3]Feuil2!$A$2,DATE([3]Feuil2!$A$2,6,1),IF(YEAR([3]Feuil1!$K121)&gt;[3]Feuil2!$A$2,"",IF(MONTH([3]Feuil1!$K121)=6,[3]Feuil1!$K121,IF(OR(AND(MONTH([3]Feuil1!$K121)&lt;6,MONTH([3]Feuil1!$C121)&gt;=6),YEAR([3]Feuil1!$C121)&gt;[3]Feuil2!$A$2),DATE([3]Feuil2!$A$2,6,1),"") ))),"")</f>
        <v/>
      </c>
      <c r="H121" s="13" t="str">
        <f>IF(AND([3]Feuil1!$K121&lt;&gt;"",[3]Feuil1!$C121&lt;&gt;"",[3]Feuil1!$K121&lt;=[3]Feuil1!$C121,YEAR([3]Feuil1!$K121)&lt;=[3]Feuil2!$A$2,YEAR([3]Feuil1!$C121)&gt;=[3]Feuil2!$A$2),IF(YEAR([3]Feuil1!$K121)&lt;[3]Feuil2!$A$2,DATE([3]Feuil2!$A$2,7,1),IF(YEAR([3]Feuil1!$K121)&gt;[3]Feuil2!$A$2,"",IF(MONTH([3]Feuil1!$K121)=7,[3]Feuil1!$K121,IF(OR(AND(MONTH([3]Feuil1!$K121)&lt;7,MONTH([3]Feuil1!$C121)&gt;=7),YEAR([3]Feuil1!$C121)&gt;[3]Feuil2!$A$2),DATE([3]Feuil2!$A$2,7,1),"") ))),"")</f>
        <v/>
      </c>
      <c r="I121" s="13" t="str">
        <f>IF(AND([3]Feuil1!$K121&lt;&gt;"",[3]Feuil1!$C121&lt;&gt;"",[3]Feuil1!$K121&lt;=[3]Feuil1!$C121,YEAR([3]Feuil1!$K121)&lt;=[3]Feuil2!$A$2,YEAR([3]Feuil1!$C121)&gt;=[3]Feuil2!$A$2),IF(YEAR([3]Feuil1!$K121)&lt;[3]Feuil2!$A$2,DATE([3]Feuil2!$A$2,8,1),IF(YEAR([3]Feuil1!$K121)&gt;[3]Feuil2!$A$2,"",IF(MONTH([3]Feuil1!$K121)=8,[3]Feuil1!$K121,IF(OR(AND(MONTH([3]Feuil1!$K121)&lt;8,MONTH([3]Feuil1!$C121)&gt;=8),YEAR([3]Feuil1!$C121)&gt;[3]Feuil2!$A$2),DATE([3]Feuil2!$A$2,8,1),"") ))),"")</f>
        <v/>
      </c>
      <c r="J121" s="13" t="str">
        <f>IF(AND([3]Feuil1!$K121&lt;&gt;"",[3]Feuil1!$C121&lt;&gt;"",[3]Feuil1!$K121&lt;=[3]Feuil1!$C121,YEAR([3]Feuil1!$K121)&lt;=[3]Feuil2!$A$2,YEAR([3]Feuil1!$C121)&gt;=[3]Feuil2!$A$2),IF(YEAR([3]Feuil1!$K121)&lt;[3]Feuil2!$A$2,DATE([3]Feuil2!$A$2,9,1),IF(YEAR([3]Feuil1!$K121)&gt;[3]Feuil2!$A$2,"",IF(MONTH([3]Feuil1!$K121)=9,[3]Feuil1!$K121,IF(OR(AND(MONTH([3]Feuil1!$K121)&lt;9,MONTH([3]Feuil1!$C121)&gt;=9),YEAR([3]Feuil1!$C121)&gt;[3]Feuil2!$A$2),DATE([3]Feuil2!$A$2,9,1),"") ))),"")</f>
        <v/>
      </c>
      <c r="K121" s="13" t="str">
        <f>IF(AND([3]Feuil1!$K121&lt;&gt;"",[3]Feuil1!$C121&lt;&gt;"",[3]Feuil1!$K121&lt;=[3]Feuil1!$C121,YEAR([3]Feuil1!$K121)&lt;=[3]Feuil2!$A$2,YEAR([3]Feuil1!$C121)&gt;=[3]Feuil2!$A$2),IF(YEAR([3]Feuil1!$K121)&lt;[3]Feuil2!$A$2,DATE([3]Feuil2!$A$2,10,1),IF(YEAR([3]Feuil1!$K121)&gt;[3]Feuil2!$A$2,"",IF(MONTH([3]Feuil1!$K121)=10,[3]Feuil1!$K121,IF(OR(AND(MONTH([3]Feuil1!$K121)&lt;10,MONTH([3]Feuil1!$C121)&gt;=10),YEAR([3]Feuil1!$C121)&gt;[3]Feuil2!$A$2),DATE([3]Feuil2!$A$2,10,1),"") ))),"")</f>
        <v/>
      </c>
      <c r="L121" s="13" t="str">
        <f>IF(AND([3]Feuil1!$K121&lt;&gt;"",[3]Feuil1!$C121&lt;&gt;"",[3]Feuil1!$K121&lt;=[3]Feuil1!$C121,YEAR([3]Feuil1!$K121)&lt;=[3]Feuil2!$A$2,YEAR([3]Feuil1!$C121)&gt;=[3]Feuil2!$A$2),IF(YEAR([3]Feuil1!$K121)&lt;[3]Feuil2!$A$2,DATE([3]Feuil2!$A$2,11,1),IF(YEAR([3]Feuil1!$K121)&gt;[3]Feuil2!$A$2,"",IF(MONTH([3]Feuil1!$K121)=11,[3]Feuil1!$K121,IF(OR(AND(MONTH([3]Feuil1!$K121)&lt;11,MONTH([3]Feuil1!$C121)&gt;=11),YEAR([3]Feuil1!$C121)&gt;[3]Feuil2!$A$2),DATE([3]Feuil2!$A$2,11,1),"") ))),"")</f>
        <v/>
      </c>
      <c r="M121" s="14" t="str">
        <f>IF(AND([3]Feuil1!$K121&lt;&gt;"",[3]Feuil1!$C121&lt;&gt;"",[3]Feuil1!$K121&lt;=[3]Feuil1!$C121,YEAR([3]Feuil1!$K121)&lt;=[3]Feuil2!$A$2,YEAR([3]Feuil1!$C121)&gt;=[3]Feuil2!$A$2),IF(YEAR([3]Feuil1!$K121)&lt;[3]Feuil2!$A$2,DATE([3]Feuil2!$A$2,12,1),IF(YEAR([3]Feuil1!$K121)&gt;[3]Feuil2!$A$2,"",IF(MONTH([3]Feuil1!$K121)=12,[3]Feuil1!$K121,IF(OR(AND(MONTH([3]Feuil1!$K121)&lt;12,MONTH([3]Feuil1!$C121)&gt;=12),YEAR([3]Feuil1!$C121)&gt;[3]Feuil2!$A$2),DATE([3]Feuil2!$A$2,12,1),"") ))),"")</f>
        <v/>
      </c>
      <c r="N121" s="12" t="str">
        <f>IF(AND([3]Feuil1!$K121&lt;&gt;"",[3]Feuil1!$C121&lt;&gt;"",[3]Feuil1!$K121&lt;=[3]Feuil1!$C121,YEAR([3]Feuil1!$K121)&lt;=[3]Feuil2!$A$2,YEAR([3]Feuil1!$C121)&gt;=[3]Feuil2!$A$2),IF(YEAR([3]Feuil1!$C121)&gt;[3]Feuil2!$A$2,DATE([3]Feuil2!$A$2,1,31),IF(YEAR([3]Feuil1!$C121)&lt;[3]Feuil2!$A$2,"",IF(MONTH([3]Feuil1!$C121)=1,[3]Feuil1!$C121,IF(AND(MONTH([3]Feuil1!$C121)&gt;1,MONTH([3]Feuil1!$K121)&lt;=1),DATE([3]Feuil2!$A$2,1,31),"") ))),"")</f>
        <v/>
      </c>
      <c r="O121" s="13" t="str">
        <f>IF(AND([3]Feuil1!$K121&lt;&gt;"",[3]Feuil1!$C121&lt;&gt;"",[3]Feuil1!$K121&lt;=[3]Feuil1!$C121,YEAR([3]Feuil1!$K121)&lt;=[3]Feuil2!$A$2,YEAR([3]Feuil1!$C121)&gt;=[3]Feuil2!$A$2),IF(YEAR([3]Feuil1!$C121)&gt;[3]Feuil2!$A$2,IF((MOD([3]Feuil2!$A$2,4)&lt;&gt;0),DATE([3]Feuil2!$A$2,2,28),DATE([3]Feuil2!$A$2,2,29)),IF(YEAR([3]Feuil1!$C121)&lt;[3]Feuil2!$A$2,"",IF(MONTH([3]Feuil1!$C121)=2,[3]Feuil1!$C121,IF(AND(MONTH([3]Feuil1!$C121)&gt;2,MONTH([3]Feuil1!$K121)&lt;=2),IF((MOD([3]Feuil2!$A$2,4)&lt;&gt;0),DATE([3]Feuil2!$A$2,2,28),DATE([3]Feuil2!$A$2,2,29)),"") ))),"")</f>
        <v/>
      </c>
      <c r="P121" s="13" t="str">
        <f>IF(AND([3]Feuil1!$K121&lt;&gt;"",[3]Feuil1!$C121&lt;&gt;"",[3]Feuil1!$K121&lt;=[3]Feuil1!$C121,YEAR([3]Feuil1!$K121)&lt;=[3]Feuil2!$A$2,YEAR([3]Feuil1!$C121)&gt;=[3]Feuil2!$A$2),IF(YEAR([3]Feuil1!$C121)&gt;[3]Feuil2!$A$2,DATE([3]Feuil2!$A$2,3,31),IF(YEAR([3]Feuil1!$C121)&lt;[3]Feuil2!$A$2,"",IF(MONTH([3]Feuil1!$C121)=3,[3]Feuil1!$C121,IF(AND(MONTH([3]Feuil1!$C121)&gt;3,MONTH([3]Feuil1!$K121)&lt;=3),DATE([3]Feuil2!$A$2,3,31),"") ))),"")</f>
        <v/>
      </c>
      <c r="Q121" s="13" t="str">
        <f>IF(AND([3]Feuil1!$K121&lt;&gt;"",[3]Feuil1!$C121&lt;&gt;"",[3]Feuil1!$K121&lt;=[3]Feuil1!$C121,YEAR([3]Feuil1!$K121)&lt;=[3]Feuil2!$A$2,YEAR([3]Feuil1!$C121)&gt;=[3]Feuil2!$A$2),IF(YEAR([3]Feuil1!$C121)&gt;[3]Feuil2!$A$2,DATE([3]Feuil2!$A$2,4,30),IF(YEAR([3]Feuil1!$C121)&lt;[3]Feuil2!$A$2,"",IF(MONTH([3]Feuil1!$C121)=4,[3]Feuil1!$C121,IF(AND(MONTH([3]Feuil1!$C121)&gt;4,MONTH([3]Feuil1!$K121)&lt;=4),DATE([3]Feuil2!$A$2,4,30),"") ))),"")</f>
        <v/>
      </c>
      <c r="R121" s="13" t="str">
        <f>IF(AND([3]Feuil1!$K121&lt;&gt;"",[3]Feuil1!$C121&lt;&gt;"",[3]Feuil1!$K121&lt;=[3]Feuil1!$C121,YEAR([3]Feuil1!$K121)&lt;=[3]Feuil2!$A$2,YEAR([3]Feuil1!$C121)&gt;=[3]Feuil2!$A$2),IF(YEAR([3]Feuil1!$C121)&gt;[3]Feuil2!$A$2,DATE([3]Feuil2!$A$2,5,31),IF(YEAR([3]Feuil1!$C121)&lt;[3]Feuil2!$A$2,"",IF(MONTH([3]Feuil1!$C121)=5,[3]Feuil1!$C121,IF(AND(MONTH([3]Feuil1!$C121)&gt;5,MONTH([3]Feuil1!$K121)&lt;=5),DATE([3]Feuil2!$A$2,5,31),"") ))),"")</f>
        <v/>
      </c>
      <c r="S121" s="13" t="str">
        <f>IF(AND([3]Feuil1!$K121&lt;&gt;"",[3]Feuil1!$C121&lt;&gt;"",[3]Feuil1!$K121&lt;=[3]Feuil1!$C121,YEAR([3]Feuil1!$K121)&lt;=[3]Feuil2!$A$2,YEAR([3]Feuil1!$C121)&gt;=[3]Feuil2!$A$2),IF(YEAR([3]Feuil1!$C121)&gt;[3]Feuil2!$A$2,DATE([3]Feuil2!$A$2,6,30),IF(YEAR([3]Feuil1!$C121)&lt;[3]Feuil2!$A$2,"",IF(MONTH([3]Feuil1!$C121)=6,[3]Feuil1!$C121,IF(AND(MONTH([3]Feuil1!$C121)&gt;6,MONTH([3]Feuil1!$K121)&lt;=6),DATE([3]Feuil2!$A$2,6,30),"") ))),"")</f>
        <v/>
      </c>
      <c r="T121" s="13" t="str">
        <f>IF(AND([3]Feuil1!$K121&lt;&gt;"",[3]Feuil1!$C121&lt;&gt;"",[3]Feuil1!$K121&lt;=[3]Feuil1!$C121,YEAR([3]Feuil1!$K121)&lt;=[3]Feuil2!$A$2,YEAR([3]Feuil1!$C121)&gt;=[3]Feuil2!$A$2),IF(YEAR([3]Feuil1!$C121)&gt;[3]Feuil2!$A$2,DATE([3]Feuil2!$A$2,7,31),IF(YEAR([3]Feuil1!$C121)&lt;[3]Feuil2!$A$2,"",IF(MONTH([3]Feuil1!$C121)=7,[3]Feuil1!$C121,IF(AND(MONTH([3]Feuil1!$C121)&gt;7,MONTH([3]Feuil1!$K121)&lt;=7),DATE([3]Feuil2!$A$2,7,31),"") ))),"")</f>
        <v/>
      </c>
      <c r="U121" s="13" t="str">
        <f>IF(AND([3]Feuil1!$K121&lt;&gt;"",[3]Feuil1!$C121&lt;&gt;"",[3]Feuil1!$K121&lt;=[3]Feuil1!$C121,YEAR([3]Feuil1!$K121)&lt;=[3]Feuil2!$A$2,YEAR([3]Feuil1!$C121)&gt;=[3]Feuil2!$A$2),IF(YEAR([3]Feuil1!$C121)&gt;[3]Feuil2!$A$2,DATE([3]Feuil2!$A$2,8,31),IF(YEAR([3]Feuil1!$C121)&lt;[3]Feuil2!$A$2,"",IF(MONTH([3]Feuil1!$C121)=8,[3]Feuil1!$C121,IF(AND(MONTH([3]Feuil1!$C121)&gt;8,MONTH([3]Feuil1!$K121)&lt;=8),DATE([3]Feuil2!$A$2,8,31),"") ))),"")</f>
        <v/>
      </c>
      <c r="V121" s="13" t="str">
        <f>IF(AND([3]Feuil1!$K121&lt;&gt;"",[3]Feuil1!$C121&lt;&gt;"",[3]Feuil1!$K121&lt;=[3]Feuil1!$C121,YEAR([3]Feuil1!$K121)&lt;=[3]Feuil2!$A$2,YEAR([3]Feuil1!$C121)&gt;=[3]Feuil2!$A$2),IF(YEAR([3]Feuil1!$C121)&gt;[3]Feuil2!$A$2,DATE([3]Feuil2!$A$2,9,30),IF(YEAR([3]Feuil1!$C121)&lt;[3]Feuil2!$A$2,"",IF(MONTH([3]Feuil1!$C121)=9,[3]Feuil1!$C121,IF(AND(MONTH([3]Feuil1!$C121)&gt;9,MONTH([3]Feuil1!$K121)&lt;=9),DATE([3]Feuil2!$A$2,9,30),"") ))),"")</f>
        <v/>
      </c>
      <c r="W121" s="13" t="str">
        <f>IF(AND([3]Feuil1!$K121&lt;&gt;"",[3]Feuil1!$C121&lt;&gt;"",[3]Feuil1!$K121&lt;=[3]Feuil1!$C121,YEAR([3]Feuil1!$K121)&lt;=[3]Feuil2!$A$2,YEAR([3]Feuil1!$C121)&gt;=[3]Feuil2!$A$2),IF(YEAR([3]Feuil1!$C121)&gt;[3]Feuil2!$A$2,DATE([3]Feuil2!$A$2,10,31),IF(YEAR([3]Feuil1!$C121)&lt;[3]Feuil2!$A$2,"",IF(MONTH([3]Feuil1!$C121)=10,[3]Feuil1!$C121,IF(AND(MONTH([3]Feuil1!$C121)&gt;10,MONTH([3]Feuil1!$K121)&lt;=10),DATE([3]Feuil2!$A$2,10,31),"") ))),"")</f>
        <v/>
      </c>
      <c r="X121" s="13" t="str">
        <f>IF(AND([3]Feuil1!$K121&lt;&gt;"",[3]Feuil1!$C121&lt;&gt;"",[3]Feuil1!$K121&lt;=[3]Feuil1!$C121,YEAR([3]Feuil1!$K121)&lt;=[3]Feuil2!$A$2,YEAR([3]Feuil1!$C121)&gt;=[3]Feuil2!$A$2),IF(YEAR([3]Feuil1!$C121)&gt;[3]Feuil2!$A$2,DATE([3]Feuil2!$A$2,11,30),IF(YEAR([3]Feuil1!$C121)&lt;[3]Feuil2!$A$2,"",IF(MONTH([3]Feuil1!$C121)=11,[3]Feuil1!$C121,IF(AND(MONTH([3]Feuil1!$C121)&gt;11,MONTH([3]Feuil1!$K121)&lt;=11),DATE([3]Feuil2!$A$2,11,30),"") ))),"")</f>
        <v/>
      </c>
      <c r="Y121" s="14" t="str">
        <f>IF(AND([3]Feuil1!$K121&lt;&gt;"",[3]Feuil1!$C121&lt;&gt;"",[3]Feuil1!$K121&lt;=[3]Feuil1!$C121,YEAR([3]Feuil1!$K121)&lt;=[3]Feuil2!$A$2,YEAR([3]Feuil1!$C121)&gt;=[3]Feuil2!$A$2),IF(YEAR([3]Feuil1!$C121)&gt;[3]Feuil2!$A$2,DATE([3]Feuil2!$A$2,12,31),IF(YEAR([3]Feuil1!$C121)&lt;[3]Feuil2!$A$2,"",IF(MONTH([3]Feuil1!$C121)=12,[3]Feuil1!$C121,IF(AND(MONTH([3]Feuil1!$C121)&gt;12,MONTH([3]Feuil1!$K121)&lt;=12),DATE([3]Feuil2!$A$2,12,31),"") ))),"")</f>
        <v/>
      </c>
    </row>
    <row r="122" spans="1:25" ht="15" x14ac:dyDescent="0.2">
      <c r="A122" s="11">
        <f>[3]Feuil1!E122</f>
        <v>0</v>
      </c>
      <c r="B122" s="12" t="str">
        <f>IF(AND([3]Feuil1!$K122&lt;&gt;"",[3]Feuil1!$C122&lt;&gt;"",[3]Feuil1!$K122&lt;=[3]Feuil1!$C122,YEAR([3]Feuil1!$K122)&lt;=[3]Feuil2!$A$2,YEAR([3]Feuil1!$C122)&gt;=[3]Feuil2!$A$2),IF(YEAR([3]Feuil1!$K122)&lt;[3]Feuil2!$A$2,DATE([3]Feuil2!$A$2,1,1),IF(YEAR([3]Feuil1!$K122)&gt;[3]Feuil2!$A$2,"",IF(MONTH([3]Feuil1!$K122)=1,[3]Feuil1!$K122,IF(OR(AND(
      MONTH([3]Feuil1!$K122)&lt;1,
      MONTH([3]Feuil1!$C122)&gt;=1
     ),YEAR([3]Feuil1!$C122)&gt;[3]Feuil2!$A$2),DATE([3]Feuil2!$A$2,1,1),"") ))),"")</f>
        <v/>
      </c>
      <c r="C122" s="13" t="str">
        <f>IF(AND([3]Feuil1!$K122&lt;&gt;"",[3]Feuil1!$C122&lt;&gt;"",[3]Feuil1!$K122&lt;=[3]Feuil1!$C122,YEAR([3]Feuil1!$K122)&lt;=[3]Feuil2!$A$2,YEAR([3]Feuil1!$C122)&gt;=[3]Feuil2!$A$2),IF(YEAR([3]Feuil1!$K122)&lt;[3]Feuil2!$A$2,DATE([3]Feuil2!$A$2,2,1),IF(YEAR([3]Feuil1!$K122)&gt;[3]Feuil2!$A$2,"",IF(MONTH([3]Feuil1!$K122)=2,[3]Feuil1!$K122,IF(OR(AND(MONTH([3]Feuil1!$K122)&lt;2,MONTH([3]Feuil1!$C122)&gt;=2),YEAR([3]Feuil1!$C122)&gt;[3]Feuil2!$A$2),DATE([3]Feuil2!$A$2,2,1),"") ))),"")</f>
        <v/>
      </c>
      <c r="D122" s="13" t="str">
        <f>IF(AND([3]Feuil1!$K122&lt;&gt;"",[3]Feuil1!$C122&lt;&gt;"",[3]Feuil1!$K122&lt;=[3]Feuil1!$C122,YEAR([3]Feuil1!$K122)&lt;=[3]Feuil2!$A$2,YEAR([3]Feuil1!$C122)&gt;=[3]Feuil2!$A$2),IF(YEAR([3]Feuil1!$K122)&lt;[3]Feuil2!$A$2,DATE([3]Feuil2!$A$2,3,1),IF(YEAR([3]Feuil1!$K122)&gt;[3]Feuil2!$A$2,"",IF(MONTH([3]Feuil1!$K122)=3,[3]Feuil1!$K122,IF(OR(AND(MONTH([3]Feuil1!$K122)&lt;3,MONTH([3]Feuil1!$C122)&gt;=3),YEAR([3]Feuil1!$C122)&gt;[3]Feuil2!$A$2),DATE([3]Feuil2!$A$2,3,1),"") ))),"")</f>
        <v/>
      </c>
      <c r="E122" s="13" t="str">
        <f>IF(AND([3]Feuil1!$K122&lt;&gt;"",[3]Feuil1!$C122&lt;&gt;"",[3]Feuil1!$K122&lt;=[3]Feuil1!$C122,YEAR([3]Feuil1!$K122)&lt;=[3]Feuil2!$A$2,YEAR([3]Feuil1!$C122)&gt;=[3]Feuil2!$A$2),IF(YEAR([3]Feuil1!$K122)&lt;[3]Feuil2!$A$2,DATE([3]Feuil2!$A$2,4,1),IF(YEAR([3]Feuil1!$K122)&gt;[3]Feuil2!$A$2,"",IF(MONTH([3]Feuil1!$K122)=4,[3]Feuil1!$K122,IF(OR(AND(MONTH([3]Feuil1!$K122)&lt;4,MONTH([3]Feuil1!$C122)&gt;=4),YEAR([3]Feuil1!$C122)&gt;[3]Feuil2!$A$2),DATE([3]Feuil2!$A$2,4,1),"") ))),"")</f>
        <v/>
      </c>
      <c r="F122" s="13" t="str">
        <f>IF(AND([3]Feuil1!$K122&lt;&gt;"",[3]Feuil1!$C122&lt;&gt;"",[3]Feuil1!$K122&lt;=[3]Feuil1!$C122,YEAR([3]Feuil1!$K122)&lt;=[3]Feuil2!$A$2,YEAR([3]Feuil1!$C122)&gt;=[3]Feuil2!$A$2),IF(YEAR([3]Feuil1!$K122)&lt;[3]Feuil2!$A$2,DATE([3]Feuil2!$A$2,5,1),IF(YEAR([3]Feuil1!$K122)&gt;[3]Feuil2!$A$2,"",IF(MONTH([3]Feuil1!$K122)=5,[3]Feuil1!$K122,IF(OR(AND(MONTH([3]Feuil1!$K122)&lt;5,MONTH([3]Feuil1!$C122)&gt;=5),YEAR([3]Feuil1!$C122)&gt;[3]Feuil2!$A$2),DATE([3]Feuil2!$A$2,5,1),"") ))),"")</f>
        <v/>
      </c>
      <c r="G122" s="13" t="str">
        <f>IF(AND([3]Feuil1!$K122&lt;&gt;"",[3]Feuil1!$C122&lt;&gt;"",[3]Feuil1!$K122&lt;=[3]Feuil1!$C122,YEAR([3]Feuil1!$K122)&lt;=[3]Feuil2!$A$2,YEAR([3]Feuil1!$C122)&gt;=[3]Feuil2!$A$2),IF(YEAR([3]Feuil1!$K122)&lt;[3]Feuil2!$A$2,DATE([3]Feuil2!$A$2,6,1),IF(YEAR([3]Feuil1!$K122)&gt;[3]Feuil2!$A$2,"",IF(MONTH([3]Feuil1!$K122)=6,[3]Feuil1!$K122,IF(OR(AND(MONTH([3]Feuil1!$K122)&lt;6,MONTH([3]Feuil1!$C122)&gt;=6),YEAR([3]Feuil1!$C122)&gt;[3]Feuil2!$A$2),DATE([3]Feuil2!$A$2,6,1),"") ))),"")</f>
        <v/>
      </c>
      <c r="H122" s="13" t="str">
        <f>IF(AND([3]Feuil1!$K122&lt;&gt;"",[3]Feuil1!$C122&lt;&gt;"",[3]Feuil1!$K122&lt;=[3]Feuil1!$C122,YEAR([3]Feuil1!$K122)&lt;=[3]Feuil2!$A$2,YEAR([3]Feuil1!$C122)&gt;=[3]Feuil2!$A$2),IF(YEAR([3]Feuil1!$K122)&lt;[3]Feuil2!$A$2,DATE([3]Feuil2!$A$2,7,1),IF(YEAR([3]Feuil1!$K122)&gt;[3]Feuil2!$A$2,"",IF(MONTH([3]Feuil1!$K122)=7,[3]Feuil1!$K122,IF(OR(AND(MONTH([3]Feuil1!$K122)&lt;7,MONTH([3]Feuil1!$C122)&gt;=7),YEAR([3]Feuil1!$C122)&gt;[3]Feuil2!$A$2),DATE([3]Feuil2!$A$2,7,1),"") ))),"")</f>
        <v/>
      </c>
      <c r="I122" s="13" t="str">
        <f>IF(AND([3]Feuil1!$K122&lt;&gt;"",[3]Feuil1!$C122&lt;&gt;"",[3]Feuil1!$K122&lt;=[3]Feuil1!$C122,YEAR([3]Feuil1!$K122)&lt;=[3]Feuil2!$A$2,YEAR([3]Feuil1!$C122)&gt;=[3]Feuil2!$A$2),IF(YEAR([3]Feuil1!$K122)&lt;[3]Feuil2!$A$2,DATE([3]Feuil2!$A$2,8,1),IF(YEAR([3]Feuil1!$K122)&gt;[3]Feuil2!$A$2,"",IF(MONTH([3]Feuil1!$K122)=8,[3]Feuil1!$K122,IF(OR(AND(MONTH([3]Feuil1!$K122)&lt;8,MONTH([3]Feuil1!$C122)&gt;=8),YEAR([3]Feuil1!$C122)&gt;[3]Feuil2!$A$2),DATE([3]Feuil2!$A$2,8,1),"") ))),"")</f>
        <v/>
      </c>
      <c r="J122" s="13" t="str">
        <f>IF(AND([3]Feuil1!$K122&lt;&gt;"",[3]Feuil1!$C122&lt;&gt;"",[3]Feuil1!$K122&lt;=[3]Feuil1!$C122,YEAR([3]Feuil1!$K122)&lt;=[3]Feuil2!$A$2,YEAR([3]Feuil1!$C122)&gt;=[3]Feuil2!$A$2),IF(YEAR([3]Feuil1!$K122)&lt;[3]Feuil2!$A$2,DATE([3]Feuil2!$A$2,9,1),IF(YEAR([3]Feuil1!$K122)&gt;[3]Feuil2!$A$2,"",IF(MONTH([3]Feuil1!$K122)=9,[3]Feuil1!$K122,IF(OR(AND(MONTH([3]Feuil1!$K122)&lt;9,MONTH([3]Feuil1!$C122)&gt;=9),YEAR([3]Feuil1!$C122)&gt;[3]Feuil2!$A$2),DATE([3]Feuil2!$A$2,9,1),"") ))),"")</f>
        <v/>
      </c>
      <c r="K122" s="13" t="str">
        <f>IF(AND([3]Feuil1!$K122&lt;&gt;"",[3]Feuil1!$C122&lt;&gt;"",[3]Feuil1!$K122&lt;=[3]Feuil1!$C122,YEAR([3]Feuil1!$K122)&lt;=[3]Feuil2!$A$2,YEAR([3]Feuil1!$C122)&gt;=[3]Feuil2!$A$2),IF(YEAR([3]Feuil1!$K122)&lt;[3]Feuil2!$A$2,DATE([3]Feuil2!$A$2,10,1),IF(YEAR([3]Feuil1!$K122)&gt;[3]Feuil2!$A$2,"",IF(MONTH([3]Feuil1!$K122)=10,[3]Feuil1!$K122,IF(OR(AND(MONTH([3]Feuil1!$K122)&lt;10,MONTH([3]Feuil1!$C122)&gt;=10),YEAR([3]Feuil1!$C122)&gt;[3]Feuil2!$A$2),DATE([3]Feuil2!$A$2,10,1),"") ))),"")</f>
        <v/>
      </c>
      <c r="L122" s="13" t="str">
        <f>IF(AND([3]Feuil1!$K122&lt;&gt;"",[3]Feuil1!$C122&lt;&gt;"",[3]Feuil1!$K122&lt;=[3]Feuil1!$C122,YEAR([3]Feuil1!$K122)&lt;=[3]Feuil2!$A$2,YEAR([3]Feuil1!$C122)&gt;=[3]Feuil2!$A$2),IF(YEAR([3]Feuil1!$K122)&lt;[3]Feuil2!$A$2,DATE([3]Feuil2!$A$2,11,1),IF(YEAR([3]Feuil1!$K122)&gt;[3]Feuil2!$A$2,"",IF(MONTH([3]Feuil1!$K122)=11,[3]Feuil1!$K122,IF(OR(AND(MONTH([3]Feuil1!$K122)&lt;11,MONTH([3]Feuil1!$C122)&gt;=11),YEAR([3]Feuil1!$C122)&gt;[3]Feuil2!$A$2),DATE([3]Feuil2!$A$2,11,1),"") ))),"")</f>
        <v/>
      </c>
      <c r="M122" s="14" t="str">
        <f>IF(AND([3]Feuil1!$K122&lt;&gt;"",[3]Feuil1!$C122&lt;&gt;"",[3]Feuil1!$K122&lt;=[3]Feuil1!$C122,YEAR([3]Feuil1!$K122)&lt;=[3]Feuil2!$A$2,YEAR([3]Feuil1!$C122)&gt;=[3]Feuil2!$A$2),IF(YEAR([3]Feuil1!$K122)&lt;[3]Feuil2!$A$2,DATE([3]Feuil2!$A$2,12,1),IF(YEAR([3]Feuil1!$K122)&gt;[3]Feuil2!$A$2,"",IF(MONTH([3]Feuil1!$K122)=12,[3]Feuil1!$K122,IF(OR(AND(MONTH([3]Feuil1!$K122)&lt;12,MONTH([3]Feuil1!$C122)&gt;=12),YEAR([3]Feuil1!$C122)&gt;[3]Feuil2!$A$2),DATE([3]Feuil2!$A$2,12,1),"") ))),"")</f>
        <v/>
      </c>
      <c r="N122" s="12" t="str">
        <f>IF(AND([3]Feuil1!$K122&lt;&gt;"",[3]Feuil1!$C122&lt;&gt;"",[3]Feuil1!$K122&lt;=[3]Feuil1!$C122,YEAR([3]Feuil1!$K122)&lt;=[3]Feuil2!$A$2,YEAR([3]Feuil1!$C122)&gt;=[3]Feuil2!$A$2),IF(YEAR([3]Feuil1!$C122)&gt;[3]Feuil2!$A$2,DATE([3]Feuil2!$A$2,1,31),IF(YEAR([3]Feuil1!$C122)&lt;[3]Feuil2!$A$2,"",IF(MONTH([3]Feuil1!$C122)=1,[3]Feuil1!$C122,IF(AND(MONTH([3]Feuil1!$C122)&gt;1,MONTH([3]Feuil1!$K122)&lt;=1),DATE([3]Feuil2!$A$2,1,31),"") ))),"")</f>
        <v/>
      </c>
      <c r="O122" s="13" t="str">
        <f>IF(AND([3]Feuil1!$K122&lt;&gt;"",[3]Feuil1!$C122&lt;&gt;"",[3]Feuil1!$K122&lt;=[3]Feuil1!$C122,YEAR([3]Feuil1!$K122)&lt;=[3]Feuil2!$A$2,YEAR([3]Feuil1!$C122)&gt;=[3]Feuil2!$A$2),IF(YEAR([3]Feuil1!$C122)&gt;[3]Feuil2!$A$2,IF((MOD([3]Feuil2!$A$2,4)&lt;&gt;0),DATE([3]Feuil2!$A$2,2,28),DATE([3]Feuil2!$A$2,2,29)),IF(YEAR([3]Feuil1!$C122)&lt;[3]Feuil2!$A$2,"",IF(MONTH([3]Feuil1!$C122)=2,[3]Feuil1!$C122,IF(AND(MONTH([3]Feuil1!$C122)&gt;2,MONTH([3]Feuil1!$K122)&lt;=2),IF((MOD([3]Feuil2!$A$2,4)&lt;&gt;0),DATE([3]Feuil2!$A$2,2,28),DATE([3]Feuil2!$A$2,2,29)),"") ))),"")</f>
        <v/>
      </c>
      <c r="P122" s="13" t="str">
        <f>IF(AND([3]Feuil1!$K122&lt;&gt;"",[3]Feuil1!$C122&lt;&gt;"",[3]Feuil1!$K122&lt;=[3]Feuil1!$C122,YEAR([3]Feuil1!$K122)&lt;=[3]Feuil2!$A$2,YEAR([3]Feuil1!$C122)&gt;=[3]Feuil2!$A$2),IF(YEAR([3]Feuil1!$C122)&gt;[3]Feuil2!$A$2,DATE([3]Feuil2!$A$2,3,31),IF(YEAR([3]Feuil1!$C122)&lt;[3]Feuil2!$A$2,"",IF(MONTH([3]Feuil1!$C122)=3,[3]Feuil1!$C122,IF(AND(MONTH([3]Feuil1!$C122)&gt;3,MONTH([3]Feuil1!$K122)&lt;=3),DATE([3]Feuil2!$A$2,3,31),"") ))),"")</f>
        <v/>
      </c>
      <c r="Q122" s="13" t="str">
        <f>IF(AND([3]Feuil1!$K122&lt;&gt;"",[3]Feuil1!$C122&lt;&gt;"",[3]Feuil1!$K122&lt;=[3]Feuil1!$C122,YEAR([3]Feuil1!$K122)&lt;=[3]Feuil2!$A$2,YEAR([3]Feuil1!$C122)&gt;=[3]Feuil2!$A$2),IF(YEAR([3]Feuil1!$C122)&gt;[3]Feuil2!$A$2,DATE([3]Feuil2!$A$2,4,30),IF(YEAR([3]Feuil1!$C122)&lt;[3]Feuil2!$A$2,"",IF(MONTH([3]Feuil1!$C122)=4,[3]Feuil1!$C122,IF(AND(MONTH([3]Feuil1!$C122)&gt;4,MONTH([3]Feuil1!$K122)&lt;=4),DATE([3]Feuil2!$A$2,4,30),"") ))),"")</f>
        <v/>
      </c>
      <c r="R122" s="13" t="str">
        <f>IF(AND([3]Feuil1!$K122&lt;&gt;"",[3]Feuil1!$C122&lt;&gt;"",[3]Feuil1!$K122&lt;=[3]Feuil1!$C122,YEAR([3]Feuil1!$K122)&lt;=[3]Feuil2!$A$2,YEAR([3]Feuil1!$C122)&gt;=[3]Feuil2!$A$2),IF(YEAR([3]Feuil1!$C122)&gt;[3]Feuil2!$A$2,DATE([3]Feuil2!$A$2,5,31),IF(YEAR([3]Feuil1!$C122)&lt;[3]Feuil2!$A$2,"",IF(MONTH([3]Feuil1!$C122)=5,[3]Feuil1!$C122,IF(AND(MONTH([3]Feuil1!$C122)&gt;5,MONTH([3]Feuil1!$K122)&lt;=5),DATE([3]Feuil2!$A$2,5,31),"") ))),"")</f>
        <v/>
      </c>
      <c r="S122" s="13" t="str">
        <f>IF(AND([3]Feuil1!$K122&lt;&gt;"",[3]Feuil1!$C122&lt;&gt;"",[3]Feuil1!$K122&lt;=[3]Feuil1!$C122,YEAR([3]Feuil1!$K122)&lt;=[3]Feuil2!$A$2,YEAR([3]Feuil1!$C122)&gt;=[3]Feuil2!$A$2),IF(YEAR([3]Feuil1!$C122)&gt;[3]Feuil2!$A$2,DATE([3]Feuil2!$A$2,6,30),IF(YEAR([3]Feuil1!$C122)&lt;[3]Feuil2!$A$2,"",IF(MONTH([3]Feuil1!$C122)=6,[3]Feuil1!$C122,IF(AND(MONTH([3]Feuil1!$C122)&gt;6,MONTH([3]Feuil1!$K122)&lt;=6),DATE([3]Feuil2!$A$2,6,30),"") ))),"")</f>
        <v/>
      </c>
      <c r="T122" s="13" t="str">
        <f>IF(AND([3]Feuil1!$K122&lt;&gt;"",[3]Feuil1!$C122&lt;&gt;"",[3]Feuil1!$K122&lt;=[3]Feuil1!$C122,YEAR([3]Feuil1!$K122)&lt;=[3]Feuil2!$A$2,YEAR([3]Feuil1!$C122)&gt;=[3]Feuil2!$A$2),IF(YEAR([3]Feuil1!$C122)&gt;[3]Feuil2!$A$2,DATE([3]Feuil2!$A$2,7,31),IF(YEAR([3]Feuil1!$C122)&lt;[3]Feuil2!$A$2,"",IF(MONTH([3]Feuil1!$C122)=7,[3]Feuil1!$C122,IF(AND(MONTH([3]Feuil1!$C122)&gt;7,MONTH([3]Feuil1!$K122)&lt;=7),DATE([3]Feuil2!$A$2,7,31),"") ))),"")</f>
        <v/>
      </c>
      <c r="U122" s="13" t="str">
        <f>IF(AND([3]Feuil1!$K122&lt;&gt;"",[3]Feuil1!$C122&lt;&gt;"",[3]Feuil1!$K122&lt;=[3]Feuil1!$C122,YEAR([3]Feuil1!$K122)&lt;=[3]Feuil2!$A$2,YEAR([3]Feuil1!$C122)&gt;=[3]Feuil2!$A$2),IF(YEAR([3]Feuil1!$C122)&gt;[3]Feuil2!$A$2,DATE([3]Feuil2!$A$2,8,31),IF(YEAR([3]Feuil1!$C122)&lt;[3]Feuil2!$A$2,"",IF(MONTH([3]Feuil1!$C122)=8,[3]Feuil1!$C122,IF(AND(MONTH([3]Feuil1!$C122)&gt;8,MONTH([3]Feuil1!$K122)&lt;=8),DATE([3]Feuil2!$A$2,8,31),"") ))),"")</f>
        <v/>
      </c>
      <c r="V122" s="13" t="str">
        <f>IF(AND([3]Feuil1!$K122&lt;&gt;"",[3]Feuil1!$C122&lt;&gt;"",[3]Feuil1!$K122&lt;=[3]Feuil1!$C122,YEAR([3]Feuil1!$K122)&lt;=[3]Feuil2!$A$2,YEAR([3]Feuil1!$C122)&gt;=[3]Feuil2!$A$2),IF(YEAR([3]Feuil1!$C122)&gt;[3]Feuil2!$A$2,DATE([3]Feuil2!$A$2,9,30),IF(YEAR([3]Feuil1!$C122)&lt;[3]Feuil2!$A$2,"",IF(MONTH([3]Feuil1!$C122)=9,[3]Feuil1!$C122,IF(AND(MONTH([3]Feuil1!$C122)&gt;9,MONTH([3]Feuil1!$K122)&lt;=9),DATE([3]Feuil2!$A$2,9,30),"") ))),"")</f>
        <v/>
      </c>
      <c r="W122" s="13" t="str">
        <f>IF(AND([3]Feuil1!$K122&lt;&gt;"",[3]Feuil1!$C122&lt;&gt;"",[3]Feuil1!$K122&lt;=[3]Feuil1!$C122,YEAR([3]Feuil1!$K122)&lt;=[3]Feuil2!$A$2,YEAR([3]Feuil1!$C122)&gt;=[3]Feuil2!$A$2),IF(YEAR([3]Feuil1!$C122)&gt;[3]Feuil2!$A$2,DATE([3]Feuil2!$A$2,10,31),IF(YEAR([3]Feuil1!$C122)&lt;[3]Feuil2!$A$2,"",IF(MONTH([3]Feuil1!$C122)=10,[3]Feuil1!$C122,IF(AND(MONTH([3]Feuil1!$C122)&gt;10,MONTH([3]Feuil1!$K122)&lt;=10),DATE([3]Feuil2!$A$2,10,31),"") ))),"")</f>
        <v/>
      </c>
      <c r="X122" s="13" t="str">
        <f>IF(AND([3]Feuil1!$K122&lt;&gt;"",[3]Feuil1!$C122&lt;&gt;"",[3]Feuil1!$K122&lt;=[3]Feuil1!$C122,YEAR([3]Feuil1!$K122)&lt;=[3]Feuil2!$A$2,YEAR([3]Feuil1!$C122)&gt;=[3]Feuil2!$A$2),IF(YEAR([3]Feuil1!$C122)&gt;[3]Feuil2!$A$2,DATE([3]Feuil2!$A$2,11,30),IF(YEAR([3]Feuil1!$C122)&lt;[3]Feuil2!$A$2,"",IF(MONTH([3]Feuil1!$C122)=11,[3]Feuil1!$C122,IF(AND(MONTH([3]Feuil1!$C122)&gt;11,MONTH([3]Feuil1!$K122)&lt;=11),DATE([3]Feuil2!$A$2,11,30),"") ))),"")</f>
        <v/>
      </c>
      <c r="Y122" s="14" t="str">
        <f>IF(AND([3]Feuil1!$K122&lt;&gt;"",[3]Feuil1!$C122&lt;&gt;"",[3]Feuil1!$K122&lt;=[3]Feuil1!$C122,YEAR([3]Feuil1!$K122)&lt;=[3]Feuil2!$A$2,YEAR([3]Feuil1!$C122)&gt;=[3]Feuil2!$A$2),IF(YEAR([3]Feuil1!$C122)&gt;[3]Feuil2!$A$2,DATE([3]Feuil2!$A$2,12,31),IF(YEAR([3]Feuil1!$C122)&lt;[3]Feuil2!$A$2,"",IF(MONTH([3]Feuil1!$C122)=12,[3]Feuil1!$C122,IF(AND(MONTH([3]Feuil1!$C122)&gt;12,MONTH([3]Feuil1!$K122)&lt;=12),DATE([3]Feuil2!$A$2,12,31),"") ))),"")</f>
        <v/>
      </c>
    </row>
    <row r="123" spans="1:25" ht="15" x14ac:dyDescent="0.2">
      <c r="A123" s="11">
        <f>[3]Feuil1!E123</f>
        <v>0</v>
      </c>
      <c r="B123" s="12" t="str">
        <f>IF(AND([3]Feuil1!$K123&lt;&gt;"",[3]Feuil1!$C123&lt;&gt;"",[3]Feuil1!$K123&lt;=[3]Feuil1!$C123,YEAR([3]Feuil1!$K123)&lt;=[3]Feuil2!$A$2,YEAR([3]Feuil1!$C123)&gt;=[3]Feuil2!$A$2),IF(YEAR([3]Feuil1!$K123)&lt;[3]Feuil2!$A$2,DATE([3]Feuil2!$A$2,1,1),IF(YEAR([3]Feuil1!$K123)&gt;[3]Feuil2!$A$2,"",IF(MONTH([3]Feuil1!$K123)=1,[3]Feuil1!$K123,IF(OR(AND(
      MONTH([3]Feuil1!$K123)&lt;1,
      MONTH([3]Feuil1!$C123)&gt;=1
     ),YEAR([3]Feuil1!$C123)&gt;[3]Feuil2!$A$2),DATE([3]Feuil2!$A$2,1,1),"") ))),"")</f>
        <v/>
      </c>
      <c r="C123" s="13" t="str">
        <f>IF(AND([3]Feuil1!$K123&lt;&gt;"",[3]Feuil1!$C123&lt;&gt;"",[3]Feuil1!$K123&lt;=[3]Feuil1!$C123,YEAR([3]Feuil1!$K123)&lt;=[3]Feuil2!$A$2,YEAR([3]Feuil1!$C123)&gt;=[3]Feuil2!$A$2),IF(YEAR([3]Feuil1!$K123)&lt;[3]Feuil2!$A$2,DATE([3]Feuil2!$A$2,2,1),IF(YEAR([3]Feuil1!$K123)&gt;[3]Feuil2!$A$2,"",IF(MONTH([3]Feuil1!$K123)=2,[3]Feuil1!$K123,IF(OR(AND(MONTH([3]Feuil1!$K123)&lt;2,MONTH([3]Feuil1!$C123)&gt;=2),YEAR([3]Feuil1!$C123)&gt;[3]Feuil2!$A$2),DATE([3]Feuil2!$A$2,2,1),"") ))),"")</f>
        <v/>
      </c>
      <c r="D123" s="13" t="str">
        <f>IF(AND([3]Feuil1!$K123&lt;&gt;"",[3]Feuil1!$C123&lt;&gt;"",[3]Feuil1!$K123&lt;=[3]Feuil1!$C123,YEAR([3]Feuil1!$K123)&lt;=[3]Feuil2!$A$2,YEAR([3]Feuil1!$C123)&gt;=[3]Feuil2!$A$2),IF(YEAR([3]Feuil1!$K123)&lt;[3]Feuil2!$A$2,DATE([3]Feuil2!$A$2,3,1),IF(YEAR([3]Feuil1!$K123)&gt;[3]Feuil2!$A$2,"",IF(MONTH([3]Feuil1!$K123)=3,[3]Feuil1!$K123,IF(OR(AND(MONTH([3]Feuil1!$K123)&lt;3,MONTH([3]Feuil1!$C123)&gt;=3),YEAR([3]Feuil1!$C123)&gt;[3]Feuil2!$A$2),DATE([3]Feuil2!$A$2,3,1),"") ))),"")</f>
        <v/>
      </c>
      <c r="E123" s="13" t="str">
        <f>IF(AND([3]Feuil1!$K123&lt;&gt;"",[3]Feuil1!$C123&lt;&gt;"",[3]Feuil1!$K123&lt;=[3]Feuil1!$C123,YEAR([3]Feuil1!$K123)&lt;=[3]Feuil2!$A$2,YEAR([3]Feuil1!$C123)&gt;=[3]Feuil2!$A$2),IF(YEAR([3]Feuil1!$K123)&lt;[3]Feuil2!$A$2,DATE([3]Feuil2!$A$2,4,1),IF(YEAR([3]Feuil1!$K123)&gt;[3]Feuil2!$A$2,"",IF(MONTH([3]Feuil1!$K123)=4,[3]Feuil1!$K123,IF(OR(AND(MONTH([3]Feuil1!$K123)&lt;4,MONTH([3]Feuil1!$C123)&gt;=4),YEAR([3]Feuil1!$C123)&gt;[3]Feuil2!$A$2),DATE([3]Feuil2!$A$2,4,1),"") ))),"")</f>
        <v/>
      </c>
      <c r="F123" s="13" t="str">
        <f>IF(AND([3]Feuil1!$K123&lt;&gt;"",[3]Feuil1!$C123&lt;&gt;"",[3]Feuil1!$K123&lt;=[3]Feuil1!$C123,YEAR([3]Feuil1!$K123)&lt;=[3]Feuil2!$A$2,YEAR([3]Feuil1!$C123)&gt;=[3]Feuil2!$A$2),IF(YEAR([3]Feuil1!$K123)&lt;[3]Feuil2!$A$2,DATE([3]Feuil2!$A$2,5,1),IF(YEAR([3]Feuil1!$K123)&gt;[3]Feuil2!$A$2,"",IF(MONTH([3]Feuil1!$K123)=5,[3]Feuil1!$K123,IF(OR(AND(MONTH([3]Feuil1!$K123)&lt;5,MONTH([3]Feuil1!$C123)&gt;=5),YEAR([3]Feuil1!$C123)&gt;[3]Feuil2!$A$2),DATE([3]Feuil2!$A$2,5,1),"") ))),"")</f>
        <v/>
      </c>
      <c r="G123" s="13" t="str">
        <f>IF(AND([3]Feuil1!$K123&lt;&gt;"",[3]Feuil1!$C123&lt;&gt;"",[3]Feuil1!$K123&lt;=[3]Feuil1!$C123,YEAR([3]Feuil1!$K123)&lt;=[3]Feuil2!$A$2,YEAR([3]Feuil1!$C123)&gt;=[3]Feuil2!$A$2),IF(YEAR([3]Feuil1!$K123)&lt;[3]Feuil2!$A$2,DATE([3]Feuil2!$A$2,6,1),IF(YEAR([3]Feuil1!$K123)&gt;[3]Feuil2!$A$2,"",IF(MONTH([3]Feuil1!$K123)=6,[3]Feuil1!$K123,IF(OR(AND(MONTH([3]Feuil1!$K123)&lt;6,MONTH([3]Feuil1!$C123)&gt;=6),YEAR([3]Feuil1!$C123)&gt;[3]Feuil2!$A$2),DATE([3]Feuil2!$A$2,6,1),"") ))),"")</f>
        <v/>
      </c>
      <c r="H123" s="13" t="str">
        <f>IF(AND([3]Feuil1!$K123&lt;&gt;"",[3]Feuil1!$C123&lt;&gt;"",[3]Feuil1!$K123&lt;=[3]Feuil1!$C123,YEAR([3]Feuil1!$K123)&lt;=[3]Feuil2!$A$2,YEAR([3]Feuil1!$C123)&gt;=[3]Feuil2!$A$2),IF(YEAR([3]Feuil1!$K123)&lt;[3]Feuil2!$A$2,DATE([3]Feuil2!$A$2,7,1),IF(YEAR([3]Feuil1!$K123)&gt;[3]Feuil2!$A$2,"",IF(MONTH([3]Feuil1!$K123)=7,[3]Feuil1!$K123,IF(OR(AND(MONTH([3]Feuil1!$K123)&lt;7,MONTH([3]Feuil1!$C123)&gt;=7),YEAR([3]Feuil1!$C123)&gt;[3]Feuil2!$A$2),DATE([3]Feuil2!$A$2,7,1),"") ))),"")</f>
        <v/>
      </c>
      <c r="I123" s="13" t="str">
        <f>IF(AND([3]Feuil1!$K123&lt;&gt;"",[3]Feuil1!$C123&lt;&gt;"",[3]Feuil1!$K123&lt;=[3]Feuil1!$C123,YEAR([3]Feuil1!$K123)&lt;=[3]Feuil2!$A$2,YEAR([3]Feuil1!$C123)&gt;=[3]Feuil2!$A$2),IF(YEAR([3]Feuil1!$K123)&lt;[3]Feuil2!$A$2,DATE([3]Feuil2!$A$2,8,1),IF(YEAR([3]Feuil1!$K123)&gt;[3]Feuil2!$A$2,"",IF(MONTH([3]Feuil1!$K123)=8,[3]Feuil1!$K123,IF(OR(AND(MONTH([3]Feuil1!$K123)&lt;8,MONTH([3]Feuil1!$C123)&gt;=8),YEAR([3]Feuil1!$C123)&gt;[3]Feuil2!$A$2),DATE([3]Feuil2!$A$2,8,1),"") ))),"")</f>
        <v/>
      </c>
      <c r="J123" s="13" t="str">
        <f>IF(AND([3]Feuil1!$K123&lt;&gt;"",[3]Feuil1!$C123&lt;&gt;"",[3]Feuil1!$K123&lt;=[3]Feuil1!$C123,YEAR([3]Feuil1!$K123)&lt;=[3]Feuil2!$A$2,YEAR([3]Feuil1!$C123)&gt;=[3]Feuil2!$A$2),IF(YEAR([3]Feuil1!$K123)&lt;[3]Feuil2!$A$2,DATE([3]Feuil2!$A$2,9,1),IF(YEAR([3]Feuil1!$K123)&gt;[3]Feuil2!$A$2,"",IF(MONTH([3]Feuil1!$K123)=9,[3]Feuil1!$K123,IF(OR(AND(MONTH([3]Feuil1!$K123)&lt;9,MONTH([3]Feuil1!$C123)&gt;=9),YEAR([3]Feuil1!$C123)&gt;[3]Feuil2!$A$2),DATE([3]Feuil2!$A$2,9,1),"") ))),"")</f>
        <v/>
      </c>
      <c r="K123" s="13" t="str">
        <f>IF(AND([3]Feuil1!$K123&lt;&gt;"",[3]Feuil1!$C123&lt;&gt;"",[3]Feuil1!$K123&lt;=[3]Feuil1!$C123,YEAR([3]Feuil1!$K123)&lt;=[3]Feuil2!$A$2,YEAR([3]Feuil1!$C123)&gt;=[3]Feuil2!$A$2),IF(YEAR([3]Feuil1!$K123)&lt;[3]Feuil2!$A$2,DATE([3]Feuil2!$A$2,10,1),IF(YEAR([3]Feuil1!$K123)&gt;[3]Feuil2!$A$2,"",IF(MONTH([3]Feuil1!$K123)=10,[3]Feuil1!$K123,IF(OR(AND(MONTH([3]Feuil1!$K123)&lt;10,MONTH([3]Feuil1!$C123)&gt;=10),YEAR([3]Feuil1!$C123)&gt;[3]Feuil2!$A$2),DATE([3]Feuil2!$A$2,10,1),"") ))),"")</f>
        <v/>
      </c>
      <c r="L123" s="13" t="str">
        <f>IF(AND([3]Feuil1!$K123&lt;&gt;"",[3]Feuil1!$C123&lt;&gt;"",[3]Feuil1!$K123&lt;=[3]Feuil1!$C123,YEAR([3]Feuil1!$K123)&lt;=[3]Feuil2!$A$2,YEAR([3]Feuil1!$C123)&gt;=[3]Feuil2!$A$2),IF(YEAR([3]Feuil1!$K123)&lt;[3]Feuil2!$A$2,DATE([3]Feuil2!$A$2,11,1),IF(YEAR([3]Feuil1!$K123)&gt;[3]Feuil2!$A$2,"",IF(MONTH([3]Feuil1!$K123)=11,[3]Feuil1!$K123,IF(OR(AND(MONTH([3]Feuil1!$K123)&lt;11,MONTH([3]Feuil1!$C123)&gt;=11),YEAR([3]Feuil1!$C123)&gt;[3]Feuil2!$A$2),DATE([3]Feuil2!$A$2,11,1),"") ))),"")</f>
        <v/>
      </c>
      <c r="M123" s="14" t="str">
        <f>IF(AND([3]Feuil1!$K123&lt;&gt;"",[3]Feuil1!$C123&lt;&gt;"",[3]Feuil1!$K123&lt;=[3]Feuil1!$C123,YEAR([3]Feuil1!$K123)&lt;=[3]Feuil2!$A$2,YEAR([3]Feuil1!$C123)&gt;=[3]Feuil2!$A$2),IF(YEAR([3]Feuil1!$K123)&lt;[3]Feuil2!$A$2,DATE([3]Feuil2!$A$2,12,1),IF(YEAR([3]Feuil1!$K123)&gt;[3]Feuil2!$A$2,"",IF(MONTH([3]Feuil1!$K123)=12,[3]Feuil1!$K123,IF(OR(AND(MONTH([3]Feuil1!$K123)&lt;12,MONTH([3]Feuil1!$C123)&gt;=12),YEAR([3]Feuil1!$C123)&gt;[3]Feuil2!$A$2),DATE([3]Feuil2!$A$2,12,1),"") ))),"")</f>
        <v/>
      </c>
      <c r="N123" s="12" t="str">
        <f>IF(AND([3]Feuil1!$K123&lt;&gt;"",[3]Feuil1!$C123&lt;&gt;"",[3]Feuil1!$K123&lt;=[3]Feuil1!$C123,YEAR([3]Feuil1!$K123)&lt;=[3]Feuil2!$A$2,YEAR([3]Feuil1!$C123)&gt;=[3]Feuil2!$A$2),IF(YEAR([3]Feuil1!$C123)&gt;[3]Feuil2!$A$2,DATE([3]Feuil2!$A$2,1,31),IF(YEAR([3]Feuil1!$C123)&lt;[3]Feuil2!$A$2,"",IF(MONTH([3]Feuil1!$C123)=1,[3]Feuil1!$C123,IF(AND(MONTH([3]Feuil1!$C123)&gt;1,MONTH([3]Feuil1!$K123)&lt;=1),DATE([3]Feuil2!$A$2,1,31),"") ))),"")</f>
        <v/>
      </c>
      <c r="O123" s="13" t="str">
        <f>IF(AND([3]Feuil1!$K123&lt;&gt;"",[3]Feuil1!$C123&lt;&gt;"",[3]Feuil1!$K123&lt;=[3]Feuil1!$C123,YEAR([3]Feuil1!$K123)&lt;=[3]Feuil2!$A$2,YEAR([3]Feuil1!$C123)&gt;=[3]Feuil2!$A$2),IF(YEAR([3]Feuil1!$C123)&gt;[3]Feuil2!$A$2,IF((MOD([3]Feuil2!$A$2,4)&lt;&gt;0),DATE([3]Feuil2!$A$2,2,28),DATE([3]Feuil2!$A$2,2,29)),IF(YEAR([3]Feuil1!$C123)&lt;[3]Feuil2!$A$2,"",IF(MONTH([3]Feuil1!$C123)=2,[3]Feuil1!$C123,IF(AND(MONTH([3]Feuil1!$C123)&gt;2,MONTH([3]Feuil1!$K123)&lt;=2),IF((MOD([3]Feuil2!$A$2,4)&lt;&gt;0),DATE([3]Feuil2!$A$2,2,28),DATE([3]Feuil2!$A$2,2,29)),"") ))),"")</f>
        <v/>
      </c>
      <c r="P123" s="13" t="str">
        <f>IF(AND([3]Feuil1!$K123&lt;&gt;"",[3]Feuil1!$C123&lt;&gt;"",[3]Feuil1!$K123&lt;=[3]Feuil1!$C123,YEAR([3]Feuil1!$K123)&lt;=[3]Feuil2!$A$2,YEAR([3]Feuil1!$C123)&gt;=[3]Feuil2!$A$2),IF(YEAR([3]Feuil1!$C123)&gt;[3]Feuil2!$A$2,DATE([3]Feuil2!$A$2,3,31),IF(YEAR([3]Feuil1!$C123)&lt;[3]Feuil2!$A$2,"",IF(MONTH([3]Feuil1!$C123)=3,[3]Feuil1!$C123,IF(AND(MONTH([3]Feuil1!$C123)&gt;3,MONTH([3]Feuil1!$K123)&lt;=3),DATE([3]Feuil2!$A$2,3,31),"") ))),"")</f>
        <v/>
      </c>
      <c r="Q123" s="13" t="str">
        <f>IF(AND([3]Feuil1!$K123&lt;&gt;"",[3]Feuil1!$C123&lt;&gt;"",[3]Feuil1!$K123&lt;=[3]Feuil1!$C123,YEAR([3]Feuil1!$K123)&lt;=[3]Feuil2!$A$2,YEAR([3]Feuil1!$C123)&gt;=[3]Feuil2!$A$2),IF(YEAR([3]Feuil1!$C123)&gt;[3]Feuil2!$A$2,DATE([3]Feuil2!$A$2,4,30),IF(YEAR([3]Feuil1!$C123)&lt;[3]Feuil2!$A$2,"",IF(MONTH([3]Feuil1!$C123)=4,[3]Feuil1!$C123,IF(AND(MONTH([3]Feuil1!$C123)&gt;4,MONTH([3]Feuil1!$K123)&lt;=4),DATE([3]Feuil2!$A$2,4,30),"") ))),"")</f>
        <v/>
      </c>
      <c r="R123" s="13" t="str">
        <f>IF(AND([3]Feuil1!$K123&lt;&gt;"",[3]Feuil1!$C123&lt;&gt;"",[3]Feuil1!$K123&lt;=[3]Feuil1!$C123,YEAR([3]Feuil1!$K123)&lt;=[3]Feuil2!$A$2,YEAR([3]Feuil1!$C123)&gt;=[3]Feuil2!$A$2),IF(YEAR([3]Feuil1!$C123)&gt;[3]Feuil2!$A$2,DATE([3]Feuil2!$A$2,5,31),IF(YEAR([3]Feuil1!$C123)&lt;[3]Feuil2!$A$2,"",IF(MONTH([3]Feuil1!$C123)=5,[3]Feuil1!$C123,IF(AND(MONTH([3]Feuil1!$C123)&gt;5,MONTH([3]Feuil1!$K123)&lt;=5),DATE([3]Feuil2!$A$2,5,31),"") ))),"")</f>
        <v/>
      </c>
      <c r="S123" s="13" t="str">
        <f>IF(AND([3]Feuil1!$K123&lt;&gt;"",[3]Feuil1!$C123&lt;&gt;"",[3]Feuil1!$K123&lt;=[3]Feuil1!$C123,YEAR([3]Feuil1!$K123)&lt;=[3]Feuil2!$A$2,YEAR([3]Feuil1!$C123)&gt;=[3]Feuil2!$A$2),IF(YEAR([3]Feuil1!$C123)&gt;[3]Feuil2!$A$2,DATE([3]Feuil2!$A$2,6,30),IF(YEAR([3]Feuil1!$C123)&lt;[3]Feuil2!$A$2,"",IF(MONTH([3]Feuil1!$C123)=6,[3]Feuil1!$C123,IF(AND(MONTH([3]Feuil1!$C123)&gt;6,MONTH([3]Feuil1!$K123)&lt;=6),DATE([3]Feuil2!$A$2,6,30),"") ))),"")</f>
        <v/>
      </c>
      <c r="T123" s="13" t="str">
        <f>IF(AND([3]Feuil1!$K123&lt;&gt;"",[3]Feuil1!$C123&lt;&gt;"",[3]Feuil1!$K123&lt;=[3]Feuil1!$C123,YEAR([3]Feuil1!$K123)&lt;=[3]Feuil2!$A$2,YEAR([3]Feuil1!$C123)&gt;=[3]Feuil2!$A$2),IF(YEAR([3]Feuil1!$C123)&gt;[3]Feuil2!$A$2,DATE([3]Feuil2!$A$2,7,31),IF(YEAR([3]Feuil1!$C123)&lt;[3]Feuil2!$A$2,"",IF(MONTH([3]Feuil1!$C123)=7,[3]Feuil1!$C123,IF(AND(MONTH([3]Feuil1!$C123)&gt;7,MONTH([3]Feuil1!$K123)&lt;=7),DATE([3]Feuil2!$A$2,7,31),"") ))),"")</f>
        <v/>
      </c>
      <c r="U123" s="13" t="str">
        <f>IF(AND([3]Feuil1!$K123&lt;&gt;"",[3]Feuil1!$C123&lt;&gt;"",[3]Feuil1!$K123&lt;=[3]Feuil1!$C123,YEAR([3]Feuil1!$K123)&lt;=[3]Feuil2!$A$2,YEAR([3]Feuil1!$C123)&gt;=[3]Feuil2!$A$2),IF(YEAR([3]Feuil1!$C123)&gt;[3]Feuil2!$A$2,DATE([3]Feuil2!$A$2,8,31),IF(YEAR([3]Feuil1!$C123)&lt;[3]Feuil2!$A$2,"",IF(MONTH([3]Feuil1!$C123)=8,[3]Feuil1!$C123,IF(AND(MONTH([3]Feuil1!$C123)&gt;8,MONTH([3]Feuil1!$K123)&lt;=8),DATE([3]Feuil2!$A$2,8,31),"") ))),"")</f>
        <v/>
      </c>
      <c r="V123" s="13" t="str">
        <f>IF(AND([3]Feuil1!$K123&lt;&gt;"",[3]Feuil1!$C123&lt;&gt;"",[3]Feuil1!$K123&lt;=[3]Feuil1!$C123,YEAR([3]Feuil1!$K123)&lt;=[3]Feuil2!$A$2,YEAR([3]Feuil1!$C123)&gt;=[3]Feuil2!$A$2),IF(YEAR([3]Feuil1!$C123)&gt;[3]Feuil2!$A$2,DATE([3]Feuil2!$A$2,9,30),IF(YEAR([3]Feuil1!$C123)&lt;[3]Feuil2!$A$2,"",IF(MONTH([3]Feuil1!$C123)=9,[3]Feuil1!$C123,IF(AND(MONTH([3]Feuil1!$C123)&gt;9,MONTH([3]Feuil1!$K123)&lt;=9),DATE([3]Feuil2!$A$2,9,30),"") ))),"")</f>
        <v/>
      </c>
      <c r="W123" s="13" t="str">
        <f>IF(AND([3]Feuil1!$K123&lt;&gt;"",[3]Feuil1!$C123&lt;&gt;"",[3]Feuil1!$K123&lt;=[3]Feuil1!$C123,YEAR([3]Feuil1!$K123)&lt;=[3]Feuil2!$A$2,YEAR([3]Feuil1!$C123)&gt;=[3]Feuil2!$A$2),IF(YEAR([3]Feuil1!$C123)&gt;[3]Feuil2!$A$2,DATE([3]Feuil2!$A$2,10,31),IF(YEAR([3]Feuil1!$C123)&lt;[3]Feuil2!$A$2,"",IF(MONTH([3]Feuil1!$C123)=10,[3]Feuil1!$C123,IF(AND(MONTH([3]Feuil1!$C123)&gt;10,MONTH([3]Feuil1!$K123)&lt;=10),DATE([3]Feuil2!$A$2,10,31),"") ))),"")</f>
        <v/>
      </c>
      <c r="X123" s="13" t="str">
        <f>IF(AND([3]Feuil1!$K123&lt;&gt;"",[3]Feuil1!$C123&lt;&gt;"",[3]Feuil1!$K123&lt;=[3]Feuil1!$C123,YEAR([3]Feuil1!$K123)&lt;=[3]Feuil2!$A$2,YEAR([3]Feuil1!$C123)&gt;=[3]Feuil2!$A$2),IF(YEAR([3]Feuil1!$C123)&gt;[3]Feuil2!$A$2,DATE([3]Feuil2!$A$2,11,30),IF(YEAR([3]Feuil1!$C123)&lt;[3]Feuil2!$A$2,"",IF(MONTH([3]Feuil1!$C123)=11,[3]Feuil1!$C123,IF(AND(MONTH([3]Feuil1!$C123)&gt;11,MONTH([3]Feuil1!$K123)&lt;=11),DATE([3]Feuil2!$A$2,11,30),"") ))),"")</f>
        <v/>
      </c>
      <c r="Y123" s="14" t="str">
        <f>IF(AND([3]Feuil1!$K123&lt;&gt;"",[3]Feuil1!$C123&lt;&gt;"",[3]Feuil1!$K123&lt;=[3]Feuil1!$C123,YEAR([3]Feuil1!$K123)&lt;=[3]Feuil2!$A$2,YEAR([3]Feuil1!$C123)&gt;=[3]Feuil2!$A$2),IF(YEAR([3]Feuil1!$C123)&gt;[3]Feuil2!$A$2,DATE([3]Feuil2!$A$2,12,31),IF(YEAR([3]Feuil1!$C123)&lt;[3]Feuil2!$A$2,"",IF(MONTH([3]Feuil1!$C123)=12,[3]Feuil1!$C123,IF(AND(MONTH([3]Feuil1!$C123)&gt;12,MONTH([3]Feuil1!$K123)&lt;=12),DATE([3]Feuil2!$A$2,12,31),"") ))),"")</f>
        <v/>
      </c>
    </row>
    <row r="124" spans="1:25" ht="15" x14ac:dyDescent="0.2">
      <c r="A124" s="11">
        <f>[3]Feuil1!E124</f>
        <v>0</v>
      </c>
      <c r="B124" s="12" t="str">
        <f>IF(AND([3]Feuil1!$K124&lt;&gt;"",[3]Feuil1!$C124&lt;&gt;"",[3]Feuil1!$K124&lt;=[3]Feuil1!$C124,YEAR([3]Feuil1!$K124)&lt;=[3]Feuil2!$A$2,YEAR([3]Feuil1!$C124)&gt;=[3]Feuil2!$A$2),IF(YEAR([3]Feuil1!$K124)&lt;[3]Feuil2!$A$2,DATE([3]Feuil2!$A$2,1,1),IF(YEAR([3]Feuil1!$K124)&gt;[3]Feuil2!$A$2,"",IF(MONTH([3]Feuil1!$K124)=1,[3]Feuil1!$K124,IF(OR(AND(
      MONTH([3]Feuil1!$K124)&lt;1,
      MONTH([3]Feuil1!$C124)&gt;=1
     ),YEAR([3]Feuil1!$C124)&gt;[3]Feuil2!$A$2),DATE([3]Feuil2!$A$2,1,1),"") ))),"")</f>
        <v/>
      </c>
      <c r="C124" s="13" t="str">
        <f>IF(AND([3]Feuil1!$K124&lt;&gt;"",[3]Feuil1!$C124&lt;&gt;"",[3]Feuil1!$K124&lt;=[3]Feuil1!$C124,YEAR([3]Feuil1!$K124)&lt;=[3]Feuil2!$A$2,YEAR([3]Feuil1!$C124)&gt;=[3]Feuil2!$A$2),IF(YEAR([3]Feuil1!$K124)&lt;[3]Feuil2!$A$2,DATE([3]Feuil2!$A$2,2,1),IF(YEAR([3]Feuil1!$K124)&gt;[3]Feuil2!$A$2,"",IF(MONTH([3]Feuil1!$K124)=2,[3]Feuil1!$K124,IF(OR(AND(MONTH([3]Feuil1!$K124)&lt;2,MONTH([3]Feuil1!$C124)&gt;=2),YEAR([3]Feuil1!$C124)&gt;[3]Feuil2!$A$2),DATE([3]Feuil2!$A$2,2,1),"") ))),"")</f>
        <v/>
      </c>
      <c r="D124" s="13" t="str">
        <f>IF(AND([3]Feuil1!$K124&lt;&gt;"",[3]Feuil1!$C124&lt;&gt;"",[3]Feuil1!$K124&lt;=[3]Feuil1!$C124,YEAR([3]Feuil1!$K124)&lt;=[3]Feuil2!$A$2,YEAR([3]Feuil1!$C124)&gt;=[3]Feuil2!$A$2),IF(YEAR([3]Feuil1!$K124)&lt;[3]Feuil2!$A$2,DATE([3]Feuil2!$A$2,3,1),IF(YEAR([3]Feuil1!$K124)&gt;[3]Feuil2!$A$2,"",IF(MONTH([3]Feuil1!$K124)=3,[3]Feuil1!$K124,IF(OR(AND(MONTH([3]Feuil1!$K124)&lt;3,MONTH([3]Feuil1!$C124)&gt;=3),YEAR([3]Feuil1!$C124)&gt;[3]Feuil2!$A$2),DATE([3]Feuil2!$A$2,3,1),"") ))),"")</f>
        <v/>
      </c>
      <c r="E124" s="13" t="str">
        <f>IF(AND([3]Feuil1!$K124&lt;&gt;"",[3]Feuil1!$C124&lt;&gt;"",[3]Feuil1!$K124&lt;=[3]Feuil1!$C124,YEAR([3]Feuil1!$K124)&lt;=[3]Feuil2!$A$2,YEAR([3]Feuil1!$C124)&gt;=[3]Feuil2!$A$2),IF(YEAR([3]Feuil1!$K124)&lt;[3]Feuil2!$A$2,DATE([3]Feuil2!$A$2,4,1),IF(YEAR([3]Feuil1!$K124)&gt;[3]Feuil2!$A$2,"",IF(MONTH([3]Feuil1!$K124)=4,[3]Feuil1!$K124,IF(OR(AND(MONTH([3]Feuil1!$K124)&lt;4,MONTH([3]Feuil1!$C124)&gt;=4),YEAR([3]Feuil1!$C124)&gt;[3]Feuil2!$A$2),DATE([3]Feuil2!$A$2,4,1),"") ))),"")</f>
        <v/>
      </c>
      <c r="F124" s="13" t="str">
        <f>IF(AND([3]Feuil1!$K124&lt;&gt;"",[3]Feuil1!$C124&lt;&gt;"",[3]Feuil1!$K124&lt;=[3]Feuil1!$C124,YEAR([3]Feuil1!$K124)&lt;=[3]Feuil2!$A$2,YEAR([3]Feuil1!$C124)&gt;=[3]Feuil2!$A$2),IF(YEAR([3]Feuil1!$K124)&lt;[3]Feuil2!$A$2,DATE([3]Feuil2!$A$2,5,1),IF(YEAR([3]Feuil1!$K124)&gt;[3]Feuil2!$A$2,"",IF(MONTH([3]Feuil1!$K124)=5,[3]Feuil1!$K124,IF(OR(AND(MONTH([3]Feuil1!$K124)&lt;5,MONTH([3]Feuil1!$C124)&gt;=5),YEAR([3]Feuil1!$C124)&gt;[3]Feuil2!$A$2),DATE([3]Feuil2!$A$2,5,1),"") ))),"")</f>
        <v/>
      </c>
      <c r="G124" s="13" t="str">
        <f>IF(AND([3]Feuil1!$K124&lt;&gt;"",[3]Feuil1!$C124&lt;&gt;"",[3]Feuil1!$K124&lt;=[3]Feuil1!$C124,YEAR([3]Feuil1!$K124)&lt;=[3]Feuil2!$A$2,YEAR([3]Feuil1!$C124)&gt;=[3]Feuil2!$A$2),IF(YEAR([3]Feuil1!$K124)&lt;[3]Feuil2!$A$2,DATE([3]Feuil2!$A$2,6,1),IF(YEAR([3]Feuil1!$K124)&gt;[3]Feuil2!$A$2,"",IF(MONTH([3]Feuil1!$K124)=6,[3]Feuil1!$K124,IF(OR(AND(MONTH([3]Feuil1!$K124)&lt;6,MONTH([3]Feuil1!$C124)&gt;=6),YEAR([3]Feuil1!$C124)&gt;[3]Feuil2!$A$2),DATE([3]Feuil2!$A$2,6,1),"") ))),"")</f>
        <v/>
      </c>
      <c r="H124" s="13" t="str">
        <f>IF(AND([3]Feuil1!$K124&lt;&gt;"",[3]Feuil1!$C124&lt;&gt;"",[3]Feuil1!$K124&lt;=[3]Feuil1!$C124,YEAR([3]Feuil1!$K124)&lt;=[3]Feuil2!$A$2,YEAR([3]Feuil1!$C124)&gt;=[3]Feuil2!$A$2),IF(YEAR([3]Feuil1!$K124)&lt;[3]Feuil2!$A$2,DATE([3]Feuil2!$A$2,7,1),IF(YEAR([3]Feuil1!$K124)&gt;[3]Feuil2!$A$2,"",IF(MONTH([3]Feuil1!$K124)=7,[3]Feuil1!$K124,IF(OR(AND(MONTH([3]Feuil1!$K124)&lt;7,MONTH([3]Feuil1!$C124)&gt;=7),YEAR([3]Feuil1!$C124)&gt;[3]Feuil2!$A$2),DATE([3]Feuil2!$A$2,7,1),"") ))),"")</f>
        <v/>
      </c>
      <c r="I124" s="13" t="str">
        <f>IF(AND([3]Feuil1!$K124&lt;&gt;"",[3]Feuil1!$C124&lt;&gt;"",[3]Feuil1!$K124&lt;=[3]Feuil1!$C124,YEAR([3]Feuil1!$K124)&lt;=[3]Feuil2!$A$2,YEAR([3]Feuil1!$C124)&gt;=[3]Feuil2!$A$2),IF(YEAR([3]Feuil1!$K124)&lt;[3]Feuil2!$A$2,DATE([3]Feuil2!$A$2,8,1),IF(YEAR([3]Feuil1!$K124)&gt;[3]Feuil2!$A$2,"",IF(MONTH([3]Feuil1!$K124)=8,[3]Feuil1!$K124,IF(OR(AND(MONTH([3]Feuil1!$K124)&lt;8,MONTH([3]Feuil1!$C124)&gt;=8),YEAR([3]Feuil1!$C124)&gt;[3]Feuil2!$A$2),DATE([3]Feuil2!$A$2,8,1),"") ))),"")</f>
        <v/>
      </c>
      <c r="J124" s="13" t="str">
        <f>IF(AND([3]Feuil1!$K124&lt;&gt;"",[3]Feuil1!$C124&lt;&gt;"",[3]Feuil1!$K124&lt;=[3]Feuil1!$C124,YEAR([3]Feuil1!$K124)&lt;=[3]Feuil2!$A$2,YEAR([3]Feuil1!$C124)&gt;=[3]Feuil2!$A$2),IF(YEAR([3]Feuil1!$K124)&lt;[3]Feuil2!$A$2,DATE([3]Feuil2!$A$2,9,1),IF(YEAR([3]Feuil1!$K124)&gt;[3]Feuil2!$A$2,"",IF(MONTH([3]Feuil1!$K124)=9,[3]Feuil1!$K124,IF(OR(AND(MONTH([3]Feuil1!$K124)&lt;9,MONTH([3]Feuil1!$C124)&gt;=9),YEAR([3]Feuil1!$C124)&gt;[3]Feuil2!$A$2),DATE([3]Feuil2!$A$2,9,1),"") ))),"")</f>
        <v/>
      </c>
      <c r="K124" s="13" t="str">
        <f>IF(AND([3]Feuil1!$K124&lt;&gt;"",[3]Feuil1!$C124&lt;&gt;"",[3]Feuil1!$K124&lt;=[3]Feuil1!$C124,YEAR([3]Feuil1!$K124)&lt;=[3]Feuil2!$A$2,YEAR([3]Feuil1!$C124)&gt;=[3]Feuil2!$A$2),IF(YEAR([3]Feuil1!$K124)&lt;[3]Feuil2!$A$2,DATE([3]Feuil2!$A$2,10,1),IF(YEAR([3]Feuil1!$K124)&gt;[3]Feuil2!$A$2,"",IF(MONTH([3]Feuil1!$K124)=10,[3]Feuil1!$K124,IF(OR(AND(MONTH([3]Feuil1!$K124)&lt;10,MONTH([3]Feuil1!$C124)&gt;=10),YEAR([3]Feuil1!$C124)&gt;[3]Feuil2!$A$2),DATE([3]Feuil2!$A$2,10,1),"") ))),"")</f>
        <v/>
      </c>
      <c r="L124" s="13" t="str">
        <f>IF(AND([3]Feuil1!$K124&lt;&gt;"",[3]Feuil1!$C124&lt;&gt;"",[3]Feuil1!$K124&lt;=[3]Feuil1!$C124,YEAR([3]Feuil1!$K124)&lt;=[3]Feuil2!$A$2,YEAR([3]Feuil1!$C124)&gt;=[3]Feuil2!$A$2),IF(YEAR([3]Feuil1!$K124)&lt;[3]Feuil2!$A$2,DATE([3]Feuil2!$A$2,11,1),IF(YEAR([3]Feuil1!$K124)&gt;[3]Feuil2!$A$2,"",IF(MONTH([3]Feuil1!$K124)=11,[3]Feuil1!$K124,IF(OR(AND(MONTH([3]Feuil1!$K124)&lt;11,MONTH([3]Feuil1!$C124)&gt;=11),YEAR([3]Feuil1!$C124)&gt;[3]Feuil2!$A$2),DATE([3]Feuil2!$A$2,11,1),"") ))),"")</f>
        <v/>
      </c>
      <c r="M124" s="14" t="str">
        <f>IF(AND([3]Feuil1!$K124&lt;&gt;"",[3]Feuil1!$C124&lt;&gt;"",[3]Feuil1!$K124&lt;=[3]Feuil1!$C124,YEAR([3]Feuil1!$K124)&lt;=[3]Feuil2!$A$2,YEAR([3]Feuil1!$C124)&gt;=[3]Feuil2!$A$2),IF(YEAR([3]Feuil1!$K124)&lt;[3]Feuil2!$A$2,DATE([3]Feuil2!$A$2,12,1),IF(YEAR([3]Feuil1!$K124)&gt;[3]Feuil2!$A$2,"",IF(MONTH([3]Feuil1!$K124)=12,[3]Feuil1!$K124,IF(OR(AND(MONTH([3]Feuil1!$K124)&lt;12,MONTH([3]Feuil1!$C124)&gt;=12),YEAR([3]Feuil1!$C124)&gt;[3]Feuil2!$A$2),DATE([3]Feuil2!$A$2,12,1),"") ))),"")</f>
        <v/>
      </c>
      <c r="N124" s="12" t="str">
        <f>IF(AND([3]Feuil1!$K124&lt;&gt;"",[3]Feuil1!$C124&lt;&gt;"",[3]Feuil1!$K124&lt;=[3]Feuil1!$C124,YEAR([3]Feuil1!$K124)&lt;=[3]Feuil2!$A$2,YEAR([3]Feuil1!$C124)&gt;=[3]Feuil2!$A$2),IF(YEAR([3]Feuil1!$C124)&gt;[3]Feuil2!$A$2,DATE([3]Feuil2!$A$2,1,31),IF(YEAR([3]Feuil1!$C124)&lt;[3]Feuil2!$A$2,"",IF(MONTH([3]Feuil1!$C124)=1,[3]Feuil1!$C124,IF(AND(MONTH([3]Feuil1!$C124)&gt;1,MONTH([3]Feuil1!$K124)&lt;=1),DATE([3]Feuil2!$A$2,1,31),"") ))),"")</f>
        <v/>
      </c>
      <c r="O124" s="13" t="str">
        <f>IF(AND([3]Feuil1!$K124&lt;&gt;"",[3]Feuil1!$C124&lt;&gt;"",[3]Feuil1!$K124&lt;=[3]Feuil1!$C124,YEAR([3]Feuil1!$K124)&lt;=[3]Feuil2!$A$2,YEAR([3]Feuil1!$C124)&gt;=[3]Feuil2!$A$2),IF(YEAR([3]Feuil1!$C124)&gt;[3]Feuil2!$A$2,IF((MOD([3]Feuil2!$A$2,4)&lt;&gt;0),DATE([3]Feuil2!$A$2,2,28),DATE([3]Feuil2!$A$2,2,29)),IF(YEAR([3]Feuil1!$C124)&lt;[3]Feuil2!$A$2,"",IF(MONTH([3]Feuil1!$C124)=2,[3]Feuil1!$C124,IF(AND(MONTH([3]Feuil1!$C124)&gt;2,MONTH([3]Feuil1!$K124)&lt;=2),IF((MOD([3]Feuil2!$A$2,4)&lt;&gt;0),DATE([3]Feuil2!$A$2,2,28),DATE([3]Feuil2!$A$2,2,29)),"") ))),"")</f>
        <v/>
      </c>
      <c r="P124" s="13" t="str">
        <f>IF(AND([3]Feuil1!$K124&lt;&gt;"",[3]Feuil1!$C124&lt;&gt;"",[3]Feuil1!$K124&lt;=[3]Feuil1!$C124,YEAR([3]Feuil1!$K124)&lt;=[3]Feuil2!$A$2,YEAR([3]Feuil1!$C124)&gt;=[3]Feuil2!$A$2),IF(YEAR([3]Feuil1!$C124)&gt;[3]Feuil2!$A$2,DATE([3]Feuil2!$A$2,3,31),IF(YEAR([3]Feuil1!$C124)&lt;[3]Feuil2!$A$2,"",IF(MONTH([3]Feuil1!$C124)=3,[3]Feuil1!$C124,IF(AND(MONTH([3]Feuil1!$C124)&gt;3,MONTH([3]Feuil1!$K124)&lt;=3),DATE([3]Feuil2!$A$2,3,31),"") ))),"")</f>
        <v/>
      </c>
      <c r="Q124" s="13" t="str">
        <f>IF(AND([3]Feuil1!$K124&lt;&gt;"",[3]Feuil1!$C124&lt;&gt;"",[3]Feuil1!$K124&lt;=[3]Feuil1!$C124,YEAR([3]Feuil1!$K124)&lt;=[3]Feuil2!$A$2,YEAR([3]Feuil1!$C124)&gt;=[3]Feuil2!$A$2),IF(YEAR([3]Feuil1!$C124)&gt;[3]Feuil2!$A$2,DATE([3]Feuil2!$A$2,4,30),IF(YEAR([3]Feuil1!$C124)&lt;[3]Feuil2!$A$2,"",IF(MONTH([3]Feuil1!$C124)=4,[3]Feuil1!$C124,IF(AND(MONTH([3]Feuil1!$C124)&gt;4,MONTH([3]Feuil1!$K124)&lt;=4),DATE([3]Feuil2!$A$2,4,30),"") ))),"")</f>
        <v/>
      </c>
      <c r="R124" s="13" t="str">
        <f>IF(AND([3]Feuil1!$K124&lt;&gt;"",[3]Feuil1!$C124&lt;&gt;"",[3]Feuil1!$K124&lt;=[3]Feuil1!$C124,YEAR([3]Feuil1!$K124)&lt;=[3]Feuil2!$A$2,YEAR([3]Feuil1!$C124)&gt;=[3]Feuil2!$A$2),IF(YEAR([3]Feuil1!$C124)&gt;[3]Feuil2!$A$2,DATE([3]Feuil2!$A$2,5,31),IF(YEAR([3]Feuil1!$C124)&lt;[3]Feuil2!$A$2,"",IF(MONTH([3]Feuil1!$C124)=5,[3]Feuil1!$C124,IF(AND(MONTH([3]Feuil1!$C124)&gt;5,MONTH([3]Feuil1!$K124)&lt;=5),DATE([3]Feuil2!$A$2,5,31),"") ))),"")</f>
        <v/>
      </c>
      <c r="S124" s="13" t="str">
        <f>IF(AND([3]Feuil1!$K124&lt;&gt;"",[3]Feuil1!$C124&lt;&gt;"",[3]Feuil1!$K124&lt;=[3]Feuil1!$C124,YEAR([3]Feuil1!$K124)&lt;=[3]Feuil2!$A$2,YEAR([3]Feuil1!$C124)&gt;=[3]Feuil2!$A$2),IF(YEAR([3]Feuil1!$C124)&gt;[3]Feuil2!$A$2,DATE([3]Feuil2!$A$2,6,30),IF(YEAR([3]Feuil1!$C124)&lt;[3]Feuil2!$A$2,"",IF(MONTH([3]Feuil1!$C124)=6,[3]Feuil1!$C124,IF(AND(MONTH([3]Feuil1!$C124)&gt;6,MONTH([3]Feuil1!$K124)&lt;=6),DATE([3]Feuil2!$A$2,6,30),"") ))),"")</f>
        <v/>
      </c>
      <c r="T124" s="13" t="str">
        <f>IF(AND([3]Feuil1!$K124&lt;&gt;"",[3]Feuil1!$C124&lt;&gt;"",[3]Feuil1!$K124&lt;=[3]Feuil1!$C124,YEAR([3]Feuil1!$K124)&lt;=[3]Feuil2!$A$2,YEAR([3]Feuil1!$C124)&gt;=[3]Feuil2!$A$2),IF(YEAR([3]Feuil1!$C124)&gt;[3]Feuil2!$A$2,DATE([3]Feuil2!$A$2,7,31),IF(YEAR([3]Feuil1!$C124)&lt;[3]Feuil2!$A$2,"",IF(MONTH([3]Feuil1!$C124)=7,[3]Feuil1!$C124,IF(AND(MONTH([3]Feuil1!$C124)&gt;7,MONTH([3]Feuil1!$K124)&lt;=7),DATE([3]Feuil2!$A$2,7,31),"") ))),"")</f>
        <v/>
      </c>
      <c r="U124" s="13" t="str">
        <f>IF(AND([3]Feuil1!$K124&lt;&gt;"",[3]Feuil1!$C124&lt;&gt;"",[3]Feuil1!$K124&lt;=[3]Feuil1!$C124,YEAR([3]Feuil1!$K124)&lt;=[3]Feuil2!$A$2,YEAR([3]Feuil1!$C124)&gt;=[3]Feuil2!$A$2),IF(YEAR([3]Feuil1!$C124)&gt;[3]Feuil2!$A$2,DATE([3]Feuil2!$A$2,8,31),IF(YEAR([3]Feuil1!$C124)&lt;[3]Feuil2!$A$2,"",IF(MONTH([3]Feuil1!$C124)=8,[3]Feuil1!$C124,IF(AND(MONTH([3]Feuil1!$C124)&gt;8,MONTH([3]Feuil1!$K124)&lt;=8),DATE([3]Feuil2!$A$2,8,31),"") ))),"")</f>
        <v/>
      </c>
      <c r="V124" s="13" t="str">
        <f>IF(AND([3]Feuil1!$K124&lt;&gt;"",[3]Feuil1!$C124&lt;&gt;"",[3]Feuil1!$K124&lt;=[3]Feuil1!$C124,YEAR([3]Feuil1!$K124)&lt;=[3]Feuil2!$A$2,YEAR([3]Feuil1!$C124)&gt;=[3]Feuil2!$A$2),IF(YEAR([3]Feuil1!$C124)&gt;[3]Feuil2!$A$2,DATE([3]Feuil2!$A$2,9,30),IF(YEAR([3]Feuil1!$C124)&lt;[3]Feuil2!$A$2,"",IF(MONTH([3]Feuil1!$C124)=9,[3]Feuil1!$C124,IF(AND(MONTH([3]Feuil1!$C124)&gt;9,MONTH([3]Feuil1!$K124)&lt;=9),DATE([3]Feuil2!$A$2,9,30),"") ))),"")</f>
        <v/>
      </c>
      <c r="W124" s="13" t="str">
        <f>IF(AND([3]Feuil1!$K124&lt;&gt;"",[3]Feuil1!$C124&lt;&gt;"",[3]Feuil1!$K124&lt;=[3]Feuil1!$C124,YEAR([3]Feuil1!$K124)&lt;=[3]Feuil2!$A$2,YEAR([3]Feuil1!$C124)&gt;=[3]Feuil2!$A$2),IF(YEAR([3]Feuil1!$C124)&gt;[3]Feuil2!$A$2,DATE([3]Feuil2!$A$2,10,31),IF(YEAR([3]Feuil1!$C124)&lt;[3]Feuil2!$A$2,"",IF(MONTH([3]Feuil1!$C124)=10,[3]Feuil1!$C124,IF(AND(MONTH([3]Feuil1!$C124)&gt;10,MONTH([3]Feuil1!$K124)&lt;=10),DATE([3]Feuil2!$A$2,10,31),"") ))),"")</f>
        <v/>
      </c>
      <c r="X124" s="13" t="str">
        <f>IF(AND([3]Feuil1!$K124&lt;&gt;"",[3]Feuil1!$C124&lt;&gt;"",[3]Feuil1!$K124&lt;=[3]Feuil1!$C124,YEAR([3]Feuil1!$K124)&lt;=[3]Feuil2!$A$2,YEAR([3]Feuil1!$C124)&gt;=[3]Feuil2!$A$2),IF(YEAR([3]Feuil1!$C124)&gt;[3]Feuil2!$A$2,DATE([3]Feuil2!$A$2,11,30),IF(YEAR([3]Feuil1!$C124)&lt;[3]Feuil2!$A$2,"",IF(MONTH([3]Feuil1!$C124)=11,[3]Feuil1!$C124,IF(AND(MONTH([3]Feuil1!$C124)&gt;11,MONTH([3]Feuil1!$K124)&lt;=11),DATE([3]Feuil2!$A$2,11,30),"") ))),"")</f>
        <v/>
      </c>
      <c r="Y124" s="14" t="str">
        <f>IF(AND([3]Feuil1!$K124&lt;&gt;"",[3]Feuil1!$C124&lt;&gt;"",[3]Feuil1!$K124&lt;=[3]Feuil1!$C124,YEAR([3]Feuil1!$K124)&lt;=[3]Feuil2!$A$2,YEAR([3]Feuil1!$C124)&gt;=[3]Feuil2!$A$2),IF(YEAR([3]Feuil1!$C124)&gt;[3]Feuil2!$A$2,DATE([3]Feuil2!$A$2,12,31),IF(YEAR([3]Feuil1!$C124)&lt;[3]Feuil2!$A$2,"",IF(MONTH([3]Feuil1!$C124)=12,[3]Feuil1!$C124,IF(AND(MONTH([3]Feuil1!$C124)&gt;12,MONTH([3]Feuil1!$K124)&lt;=12),DATE([3]Feuil2!$A$2,12,31),"") ))),"")</f>
        <v/>
      </c>
    </row>
    <row r="125" spans="1:25" ht="15" x14ac:dyDescent="0.2">
      <c r="A125" s="11">
        <f>[3]Feuil1!E125</f>
        <v>0</v>
      </c>
      <c r="B125" s="12" t="str">
        <f>IF(AND([3]Feuil1!$K125&lt;&gt;"",[3]Feuil1!$C125&lt;&gt;"",[3]Feuil1!$K125&lt;=[3]Feuil1!$C125,YEAR([3]Feuil1!$K125)&lt;=[3]Feuil2!$A$2,YEAR([3]Feuil1!$C125)&gt;=[3]Feuil2!$A$2),IF(YEAR([3]Feuil1!$K125)&lt;[3]Feuil2!$A$2,DATE([3]Feuil2!$A$2,1,1),IF(YEAR([3]Feuil1!$K125)&gt;[3]Feuil2!$A$2,"",IF(MONTH([3]Feuil1!$K125)=1,[3]Feuil1!$K125,IF(OR(AND(
      MONTH([3]Feuil1!$K125)&lt;1,
      MONTH([3]Feuil1!$C125)&gt;=1
     ),YEAR([3]Feuil1!$C125)&gt;[3]Feuil2!$A$2),DATE([3]Feuil2!$A$2,1,1),"") ))),"")</f>
        <v/>
      </c>
      <c r="C125" s="13" t="str">
        <f>IF(AND([3]Feuil1!$K125&lt;&gt;"",[3]Feuil1!$C125&lt;&gt;"",[3]Feuil1!$K125&lt;=[3]Feuil1!$C125,YEAR([3]Feuil1!$K125)&lt;=[3]Feuil2!$A$2,YEAR([3]Feuil1!$C125)&gt;=[3]Feuil2!$A$2),IF(YEAR([3]Feuil1!$K125)&lt;[3]Feuil2!$A$2,DATE([3]Feuil2!$A$2,2,1),IF(YEAR([3]Feuil1!$K125)&gt;[3]Feuil2!$A$2,"",IF(MONTH([3]Feuil1!$K125)=2,[3]Feuil1!$K125,IF(OR(AND(MONTH([3]Feuil1!$K125)&lt;2,MONTH([3]Feuil1!$C125)&gt;=2),YEAR([3]Feuil1!$C125)&gt;[3]Feuil2!$A$2),DATE([3]Feuil2!$A$2,2,1),"") ))),"")</f>
        <v/>
      </c>
      <c r="D125" s="13" t="str">
        <f>IF(AND([3]Feuil1!$K125&lt;&gt;"",[3]Feuil1!$C125&lt;&gt;"",[3]Feuil1!$K125&lt;=[3]Feuil1!$C125,YEAR([3]Feuil1!$K125)&lt;=[3]Feuil2!$A$2,YEAR([3]Feuil1!$C125)&gt;=[3]Feuil2!$A$2),IF(YEAR([3]Feuil1!$K125)&lt;[3]Feuil2!$A$2,DATE([3]Feuil2!$A$2,3,1),IF(YEAR([3]Feuil1!$K125)&gt;[3]Feuil2!$A$2,"",IF(MONTH([3]Feuil1!$K125)=3,[3]Feuil1!$K125,IF(OR(AND(MONTH([3]Feuil1!$K125)&lt;3,MONTH([3]Feuil1!$C125)&gt;=3),YEAR([3]Feuil1!$C125)&gt;[3]Feuil2!$A$2),DATE([3]Feuil2!$A$2,3,1),"") ))),"")</f>
        <v/>
      </c>
      <c r="E125" s="13" t="str">
        <f>IF(AND([3]Feuil1!$K125&lt;&gt;"",[3]Feuil1!$C125&lt;&gt;"",[3]Feuil1!$K125&lt;=[3]Feuil1!$C125,YEAR([3]Feuil1!$K125)&lt;=[3]Feuil2!$A$2,YEAR([3]Feuil1!$C125)&gt;=[3]Feuil2!$A$2),IF(YEAR([3]Feuil1!$K125)&lt;[3]Feuil2!$A$2,DATE([3]Feuil2!$A$2,4,1),IF(YEAR([3]Feuil1!$K125)&gt;[3]Feuil2!$A$2,"",IF(MONTH([3]Feuil1!$K125)=4,[3]Feuil1!$K125,IF(OR(AND(MONTH([3]Feuil1!$K125)&lt;4,MONTH([3]Feuil1!$C125)&gt;=4),YEAR([3]Feuil1!$C125)&gt;[3]Feuil2!$A$2),DATE([3]Feuil2!$A$2,4,1),"") ))),"")</f>
        <v/>
      </c>
      <c r="F125" s="13" t="str">
        <f>IF(AND([3]Feuil1!$K125&lt;&gt;"",[3]Feuil1!$C125&lt;&gt;"",[3]Feuil1!$K125&lt;=[3]Feuil1!$C125,YEAR([3]Feuil1!$K125)&lt;=[3]Feuil2!$A$2,YEAR([3]Feuil1!$C125)&gt;=[3]Feuil2!$A$2),IF(YEAR([3]Feuil1!$K125)&lt;[3]Feuil2!$A$2,DATE([3]Feuil2!$A$2,5,1),IF(YEAR([3]Feuil1!$K125)&gt;[3]Feuil2!$A$2,"",IF(MONTH([3]Feuil1!$K125)=5,[3]Feuil1!$K125,IF(OR(AND(MONTH([3]Feuil1!$K125)&lt;5,MONTH([3]Feuil1!$C125)&gt;=5),YEAR([3]Feuil1!$C125)&gt;[3]Feuil2!$A$2),DATE([3]Feuil2!$A$2,5,1),"") ))),"")</f>
        <v/>
      </c>
      <c r="G125" s="13" t="str">
        <f>IF(AND([3]Feuil1!$K125&lt;&gt;"",[3]Feuil1!$C125&lt;&gt;"",[3]Feuil1!$K125&lt;=[3]Feuil1!$C125,YEAR([3]Feuil1!$K125)&lt;=[3]Feuil2!$A$2,YEAR([3]Feuil1!$C125)&gt;=[3]Feuil2!$A$2),IF(YEAR([3]Feuil1!$K125)&lt;[3]Feuil2!$A$2,DATE([3]Feuil2!$A$2,6,1),IF(YEAR([3]Feuil1!$K125)&gt;[3]Feuil2!$A$2,"",IF(MONTH([3]Feuil1!$K125)=6,[3]Feuil1!$K125,IF(OR(AND(MONTH([3]Feuil1!$K125)&lt;6,MONTH([3]Feuil1!$C125)&gt;=6),YEAR([3]Feuil1!$C125)&gt;[3]Feuil2!$A$2),DATE([3]Feuil2!$A$2,6,1),"") ))),"")</f>
        <v/>
      </c>
      <c r="H125" s="13" t="str">
        <f>IF(AND([3]Feuil1!$K125&lt;&gt;"",[3]Feuil1!$C125&lt;&gt;"",[3]Feuil1!$K125&lt;=[3]Feuil1!$C125,YEAR([3]Feuil1!$K125)&lt;=[3]Feuil2!$A$2,YEAR([3]Feuil1!$C125)&gt;=[3]Feuil2!$A$2),IF(YEAR([3]Feuil1!$K125)&lt;[3]Feuil2!$A$2,DATE([3]Feuil2!$A$2,7,1),IF(YEAR([3]Feuil1!$K125)&gt;[3]Feuil2!$A$2,"",IF(MONTH([3]Feuil1!$K125)=7,[3]Feuil1!$K125,IF(OR(AND(MONTH([3]Feuil1!$K125)&lt;7,MONTH([3]Feuil1!$C125)&gt;=7),YEAR([3]Feuil1!$C125)&gt;[3]Feuil2!$A$2),DATE([3]Feuil2!$A$2,7,1),"") ))),"")</f>
        <v/>
      </c>
      <c r="I125" s="13" t="str">
        <f>IF(AND([3]Feuil1!$K125&lt;&gt;"",[3]Feuil1!$C125&lt;&gt;"",[3]Feuil1!$K125&lt;=[3]Feuil1!$C125,YEAR([3]Feuil1!$K125)&lt;=[3]Feuil2!$A$2,YEAR([3]Feuil1!$C125)&gt;=[3]Feuil2!$A$2),IF(YEAR([3]Feuil1!$K125)&lt;[3]Feuil2!$A$2,DATE([3]Feuil2!$A$2,8,1),IF(YEAR([3]Feuil1!$K125)&gt;[3]Feuil2!$A$2,"",IF(MONTH([3]Feuil1!$K125)=8,[3]Feuil1!$K125,IF(OR(AND(MONTH([3]Feuil1!$K125)&lt;8,MONTH([3]Feuil1!$C125)&gt;=8),YEAR([3]Feuil1!$C125)&gt;[3]Feuil2!$A$2),DATE([3]Feuil2!$A$2,8,1),"") ))),"")</f>
        <v/>
      </c>
      <c r="J125" s="13" t="str">
        <f>IF(AND([3]Feuil1!$K125&lt;&gt;"",[3]Feuil1!$C125&lt;&gt;"",[3]Feuil1!$K125&lt;=[3]Feuil1!$C125,YEAR([3]Feuil1!$K125)&lt;=[3]Feuil2!$A$2,YEAR([3]Feuil1!$C125)&gt;=[3]Feuil2!$A$2),IF(YEAR([3]Feuil1!$K125)&lt;[3]Feuil2!$A$2,DATE([3]Feuil2!$A$2,9,1),IF(YEAR([3]Feuil1!$K125)&gt;[3]Feuil2!$A$2,"",IF(MONTH([3]Feuil1!$K125)=9,[3]Feuil1!$K125,IF(OR(AND(MONTH([3]Feuil1!$K125)&lt;9,MONTH([3]Feuil1!$C125)&gt;=9),YEAR([3]Feuil1!$C125)&gt;[3]Feuil2!$A$2),DATE([3]Feuil2!$A$2,9,1),"") ))),"")</f>
        <v/>
      </c>
      <c r="K125" s="13" t="str">
        <f>IF(AND([3]Feuil1!$K125&lt;&gt;"",[3]Feuil1!$C125&lt;&gt;"",[3]Feuil1!$K125&lt;=[3]Feuil1!$C125,YEAR([3]Feuil1!$K125)&lt;=[3]Feuil2!$A$2,YEAR([3]Feuil1!$C125)&gt;=[3]Feuil2!$A$2),IF(YEAR([3]Feuil1!$K125)&lt;[3]Feuil2!$A$2,DATE([3]Feuil2!$A$2,10,1),IF(YEAR([3]Feuil1!$K125)&gt;[3]Feuil2!$A$2,"",IF(MONTH([3]Feuil1!$K125)=10,[3]Feuil1!$K125,IF(OR(AND(MONTH([3]Feuil1!$K125)&lt;10,MONTH([3]Feuil1!$C125)&gt;=10),YEAR([3]Feuil1!$C125)&gt;[3]Feuil2!$A$2),DATE([3]Feuil2!$A$2,10,1),"") ))),"")</f>
        <v/>
      </c>
      <c r="L125" s="13" t="str">
        <f>IF(AND([3]Feuil1!$K125&lt;&gt;"",[3]Feuil1!$C125&lt;&gt;"",[3]Feuil1!$K125&lt;=[3]Feuil1!$C125,YEAR([3]Feuil1!$K125)&lt;=[3]Feuil2!$A$2,YEAR([3]Feuil1!$C125)&gt;=[3]Feuil2!$A$2),IF(YEAR([3]Feuil1!$K125)&lt;[3]Feuil2!$A$2,DATE([3]Feuil2!$A$2,11,1),IF(YEAR([3]Feuil1!$K125)&gt;[3]Feuil2!$A$2,"",IF(MONTH([3]Feuil1!$K125)=11,[3]Feuil1!$K125,IF(OR(AND(MONTH([3]Feuil1!$K125)&lt;11,MONTH([3]Feuil1!$C125)&gt;=11),YEAR([3]Feuil1!$C125)&gt;[3]Feuil2!$A$2),DATE([3]Feuil2!$A$2,11,1),"") ))),"")</f>
        <v/>
      </c>
      <c r="M125" s="14" t="str">
        <f>IF(AND([3]Feuil1!$K125&lt;&gt;"",[3]Feuil1!$C125&lt;&gt;"",[3]Feuil1!$K125&lt;=[3]Feuil1!$C125,YEAR([3]Feuil1!$K125)&lt;=[3]Feuil2!$A$2,YEAR([3]Feuil1!$C125)&gt;=[3]Feuil2!$A$2),IF(YEAR([3]Feuil1!$K125)&lt;[3]Feuil2!$A$2,DATE([3]Feuil2!$A$2,12,1),IF(YEAR([3]Feuil1!$K125)&gt;[3]Feuil2!$A$2,"",IF(MONTH([3]Feuil1!$K125)=12,[3]Feuil1!$K125,IF(OR(AND(MONTH([3]Feuil1!$K125)&lt;12,MONTH([3]Feuil1!$C125)&gt;=12),YEAR([3]Feuil1!$C125)&gt;[3]Feuil2!$A$2),DATE([3]Feuil2!$A$2,12,1),"") ))),"")</f>
        <v/>
      </c>
      <c r="N125" s="12" t="str">
        <f>IF(AND([3]Feuil1!$K125&lt;&gt;"",[3]Feuil1!$C125&lt;&gt;"",[3]Feuil1!$K125&lt;=[3]Feuil1!$C125,YEAR([3]Feuil1!$K125)&lt;=[3]Feuil2!$A$2,YEAR([3]Feuil1!$C125)&gt;=[3]Feuil2!$A$2),IF(YEAR([3]Feuil1!$C125)&gt;[3]Feuil2!$A$2,DATE([3]Feuil2!$A$2,1,31),IF(YEAR([3]Feuil1!$C125)&lt;[3]Feuil2!$A$2,"",IF(MONTH([3]Feuil1!$C125)=1,[3]Feuil1!$C125,IF(AND(MONTH([3]Feuil1!$C125)&gt;1,MONTH([3]Feuil1!$K125)&lt;=1),DATE([3]Feuil2!$A$2,1,31),"") ))),"")</f>
        <v/>
      </c>
      <c r="O125" s="13" t="str">
        <f>IF(AND([3]Feuil1!$K125&lt;&gt;"",[3]Feuil1!$C125&lt;&gt;"",[3]Feuil1!$K125&lt;=[3]Feuil1!$C125,YEAR([3]Feuil1!$K125)&lt;=[3]Feuil2!$A$2,YEAR([3]Feuil1!$C125)&gt;=[3]Feuil2!$A$2),IF(YEAR([3]Feuil1!$C125)&gt;[3]Feuil2!$A$2,IF((MOD([3]Feuil2!$A$2,4)&lt;&gt;0),DATE([3]Feuil2!$A$2,2,28),DATE([3]Feuil2!$A$2,2,29)),IF(YEAR([3]Feuil1!$C125)&lt;[3]Feuil2!$A$2,"",IF(MONTH([3]Feuil1!$C125)=2,[3]Feuil1!$C125,IF(AND(MONTH([3]Feuil1!$C125)&gt;2,MONTH([3]Feuil1!$K125)&lt;=2),IF((MOD([3]Feuil2!$A$2,4)&lt;&gt;0),DATE([3]Feuil2!$A$2,2,28),DATE([3]Feuil2!$A$2,2,29)),"") ))),"")</f>
        <v/>
      </c>
      <c r="P125" s="13" t="str">
        <f>IF(AND([3]Feuil1!$K125&lt;&gt;"",[3]Feuil1!$C125&lt;&gt;"",[3]Feuil1!$K125&lt;=[3]Feuil1!$C125,YEAR([3]Feuil1!$K125)&lt;=[3]Feuil2!$A$2,YEAR([3]Feuil1!$C125)&gt;=[3]Feuil2!$A$2),IF(YEAR([3]Feuil1!$C125)&gt;[3]Feuil2!$A$2,DATE([3]Feuil2!$A$2,3,31),IF(YEAR([3]Feuil1!$C125)&lt;[3]Feuil2!$A$2,"",IF(MONTH([3]Feuil1!$C125)=3,[3]Feuil1!$C125,IF(AND(MONTH([3]Feuil1!$C125)&gt;3,MONTH([3]Feuil1!$K125)&lt;=3),DATE([3]Feuil2!$A$2,3,31),"") ))),"")</f>
        <v/>
      </c>
      <c r="Q125" s="13" t="str">
        <f>IF(AND([3]Feuil1!$K125&lt;&gt;"",[3]Feuil1!$C125&lt;&gt;"",[3]Feuil1!$K125&lt;=[3]Feuil1!$C125,YEAR([3]Feuil1!$K125)&lt;=[3]Feuil2!$A$2,YEAR([3]Feuil1!$C125)&gt;=[3]Feuil2!$A$2),IF(YEAR([3]Feuil1!$C125)&gt;[3]Feuil2!$A$2,DATE([3]Feuil2!$A$2,4,30),IF(YEAR([3]Feuil1!$C125)&lt;[3]Feuil2!$A$2,"",IF(MONTH([3]Feuil1!$C125)=4,[3]Feuil1!$C125,IF(AND(MONTH([3]Feuil1!$C125)&gt;4,MONTH([3]Feuil1!$K125)&lt;=4),DATE([3]Feuil2!$A$2,4,30),"") ))),"")</f>
        <v/>
      </c>
      <c r="R125" s="13" t="str">
        <f>IF(AND([3]Feuil1!$K125&lt;&gt;"",[3]Feuil1!$C125&lt;&gt;"",[3]Feuil1!$K125&lt;=[3]Feuil1!$C125,YEAR([3]Feuil1!$K125)&lt;=[3]Feuil2!$A$2,YEAR([3]Feuil1!$C125)&gt;=[3]Feuil2!$A$2),IF(YEAR([3]Feuil1!$C125)&gt;[3]Feuil2!$A$2,DATE([3]Feuil2!$A$2,5,31),IF(YEAR([3]Feuil1!$C125)&lt;[3]Feuil2!$A$2,"",IF(MONTH([3]Feuil1!$C125)=5,[3]Feuil1!$C125,IF(AND(MONTH([3]Feuil1!$C125)&gt;5,MONTH([3]Feuil1!$K125)&lt;=5),DATE([3]Feuil2!$A$2,5,31),"") ))),"")</f>
        <v/>
      </c>
      <c r="S125" s="13" t="str">
        <f>IF(AND([3]Feuil1!$K125&lt;&gt;"",[3]Feuil1!$C125&lt;&gt;"",[3]Feuil1!$K125&lt;=[3]Feuil1!$C125,YEAR([3]Feuil1!$K125)&lt;=[3]Feuil2!$A$2,YEAR([3]Feuil1!$C125)&gt;=[3]Feuil2!$A$2),IF(YEAR([3]Feuil1!$C125)&gt;[3]Feuil2!$A$2,DATE([3]Feuil2!$A$2,6,30),IF(YEAR([3]Feuil1!$C125)&lt;[3]Feuil2!$A$2,"",IF(MONTH([3]Feuil1!$C125)=6,[3]Feuil1!$C125,IF(AND(MONTH([3]Feuil1!$C125)&gt;6,MONTH([3]Feuil1!$K125)&lt;=6),DATE([3]Feuil2!$A$2,6,30),"") ))),"")</f>
        <v/>
      </c>
      <c r="T125" s="13" t="str">
        <f>IF(AND([3]Feuil1!$K125&lt;&gt;"",[3]Feuil1!$C125&lt;&gt;"",[3]Feuil1!$K125&lt;=[3]Feuil1!$C125,YEAR([3]Feuil1!$K125)&lt;=[3]Feuil2!$A$2,YEAR([3]Feuil1!$C125)&gt;=[3]Feuil2!$A$2),IF(YEAR([3]Feuil1!$C125)&gt;[3]Feuil2!$A$2,DATE([3]Feuil2!$A$2,7,31),IF(YEAR([3]Feuil1!$C125)&lt;[3]Feuil2!$A$2,"",IF(MONTH([3]Feuil1!$C125)=7,[3]Feuil1!$C125,IF(AND(MONTH([3]Feuil1!$C125)&gt;7,MONTH([3]Feuil1!$K125)&lt;=7),DATE([3]Feuil2!$A$2,7,31),"") ))),"")</f>
        <v/>
      </c>
      <c r="U125" s="13" t="str">
        <f>IF(AND([3]Feuil1!$K125&lt;&gt;"",[3]Feuil1!$C125&lt;&gt;"",[3]Feuil1!$K125&lt;=[3]Feuil1!$C125,YEAR([3]Feuil1!$K125)&lt;=[3]Feuil2!$A$2,YEAR([3]Feuil1!$C125)&gt;=[3]Feuil2!$A$2),IF(YEAR([3]Feuil1!$C125)&gt;[3]Feuil2!$A$2,DATE([3]Feuil2!$A$2,8,31),IF(YEAR([3]Feuil1!$C125)&lt;[3]Feuil2!$A$2,"",IF(MONTH([3]Feuil1!$C125)=8,[3]Feuil1!$C125,IF(AND(MONTH([3]Feuil1!$C125)&gt;8,MONTH([3]Feuil1!$K125)&lt;=8),DATE([3]Feuil2!$A$2,8,31),"") ))),"")</f>
        <v/>
      </c>
      <c r="V125" s="13" t="str">
        <f>IF(AND([3]Feuil1!$K125&lt;&gt;"",[3]Feuil1!$C125&lt;&gt;"",[3]Feuil1!$K125&lt;=[3]Feuil1!$C125,YEAR([3]Feuil1!$K125)&lt;=[3]Feuil2!$A$2,YEAR([3]Feuil1!$C125)&gt;=[3]Feuil2!$A$2),IF(YEAR([3]Feuil1!$C125)&gt;[3]Feuil2!$A$2,DATE([3]Feuil2!$A$2,9,30),IF(YEAR([3]Feuil1!$C125)&lt;[3]Feuil2!$A$2,"",IF(MONTH([3]Feuil1!$C125)=9,[3]Feuil1!$C125,IF(AND(MONTH([3]Feuil1!$C125)&gt;9,MONTH([3]Feuil1!$K125)&lt;=9),DATE([3]Feuil2!$A$2,9,30),"") ))),"")</f>
        <v/>
      </c>
      <c r="W125" s="13" t="str">
        <f>IF(AND([3]Feuil1!$K125&lt;&gt;"",[3]Feuil1!$C125&lt;&gt;"",[3]Feuil1!$K125&lt;=[3]Feuil1!$C125,YEAR([3]Feuil1!$K125)&lt;=[3]Feuil2!$A$2,YEAR([3]Feuil1!$C125)&gt;=[3]Feuil2!$A$2),IF(YEAR([3]Feuil1!$C125)&gt;[3]Feuil2!$A$2,DATE([3]Feuil2!$A$2,10,31),IF(YEAR([3]Feuil1!$C125)&lt;[3]Feuil2!$A$2,"",IF(MONTH([3]Feuil1!$C125)=10,[3]Feuil1!$C125,IF(AND(MONTH([3]Feuil1!$C125)&gt;10,MONTH([3]Feuil1!$K125)&lt;=10),DATE([3]Feuil2!$A$2,10,31),"") ))),"")</f>
        <v/>
      </c>
      <c r="X125" s="13" t="str">
        <f>IF(AND([3]Feuil1!$K125&lt;&gt;"",[3]Feuil1!$C125&lt;&gt;"",[3]Feuil1!$K125&lt;=[3]Feuil1!$C125,YEAR([3]Feuil1!$K125)&lt;=[3]Feuil2!$A$2,YEAR([3]Feuil1!$C125)&gt;=[3]Feuil2!$A$2),IF(YEAR([3]Feuil1!$C125)&gt;[3]Feuil2!$A$2,DATE([3]Feuil2!$A$2,11,30),IF(YEAR([3]Feuil1!$C125)&lt;[3]Feuil2!$A$2,"",IF(MONTH([3]Feuil1!$C125)=11,[3]Feuil1!$C125,IF(AND(MONTH([3]Feuil1!$C125)&gt;11,MONTH([3]Feuil1!$K125)&lt;=11),DATE([3]Feuil2!$A$2,11,30),"") ))),"")</f>
        <v/>
      </c>
      <c r="Y125" s="14" t="str">
        <f>IF(AND([3]Feuil1!$K125&lt;&gt;"",[3]Feuil1!$C125&lt;&gt;"",[3]Feuil1!$K125&lt;=[3]Feuil1!$C125,YEAR([3]Feuil1!$K125)&lt;=[3]Feuil2!$A$2,YEAR([3]Feuil1!$C125)&gt;=[3]Feuil2!$A$2),IF(YEAR([3]Feuil1!$C125)&gt;[3]Feuil2!$A$2,DATE([3]Feuil2!$A$2,12,31),IF(YEAR([3]Feuil1!$C125)&lt;[3]Feuil2!$A$2,"",IF(MONTH([3]Feuil1!$C125)=12,[3]Feuil1!$C125,IF(AND(MONTH([3]Feuil1!$C125)&gt;12,MONTH([3]Feuil1!$K125)&lt;=12),DATE([3]Feuil2!$A$2,12,31),"") ))),"")</f>
        <v/>
      </c>
    </row>
    <row r="126" spans="1:25" ht="15" x14ac:dyDescent="0.2">
      <c r="A126" s="11">
        <f>[3]Feuil1!E126</f>
        <v>0</v>
      </c>
      <c r="B126" s="12" t="str">
        <f>IF(AND([3]Feuil1!$K126&lt;&gt;"",[3]Feuil1!$C126&lt;&gt;"",[3]Feuil1!$K126&lt;=[3]Feuil1!$C126,YEAR([3]Feuil1!$K126)&lt;=[3]Feuil2!$A$2,YEAR([3]Feuil1!$C126)&gt;=[3]Feuil2!$A$2),IF(YEAR([3]Feuil1!$K126)&lt;[3]Feuil2!$A$2,DATE([3]Feuil2!$A$2,1,1),IF(YEAR([3]Feuil1!$K126)&gt;[3]Feuil2!$A$2,"",IF(MONTH([3]Feuil1!$K126)=1,[3]Feuil1!$K126,IF(OR(AND(
      MONTH([3]Feuil1!$K126)&lt;1,
      MONTH([3]Feuil1!$C126)&gt;=1
     ),YEAR([3]Feuil1!$C126)&gt;[3]Feuil2!$A$2),DATE([3]Feuil2!$A$2,1,1),"") ))),"")</f>
        <v/>
      </c>
      <c r="C126" s="13" t="str">
        <f>IF(AND([3]Feuil1!$K126&lt;&gt;"",[3]Feuil1!$C126&lt;&gt;"",[3]Feuil1!$K126&lt;=[3]Feuil1!$C126,YEAR([3]Feuil1!$K126)&lt;=[3]Feuil2!$A$2,YEAR([3]Feuil1!$C126)&gt;=[3]Feuil2!$A$2),IF(YEAR([3]Feuil1!$K126)&lt;[3]Feuil2!$A$2,DATE([3]Feuil2!$A$2,2,1),IF(YEAR([3]Feuil1!$K126)&gt;[3]Feuil2!$A$2,"",IF(MONTH([3]Feuil1!$K126)=2,[3]Feuil1!$K126,IF(OR(AND(MONTH([3]Feuil1!$K126)&lt;2,MONTH([3]Feuil1!$C126)&gt;=2),YEAR([3]Feuil1!$C126)&gt;[3]Feuil2!$A$2),DATE([3]Feuil2!$A$2,2,1),"") ))),"")</f>
        <v/>
      </c>
      <c r="D126" s="13" t="str">
        <f>IF(AND([3]Feuil1!$K126&lt;&gt;"",[3]Feuil1!$C126&lt;&gt;"",[3]Feuil1!$K126&lt;=[3]Feuil1!$C126,YEAR([3]Feuil1!$K126)&lt;=[3]Feuil2!$A$2,YEAR([3]Feuil1!$C126)&gt;=[3]Feuil2!$A$2),IF(YEAR([3]Feuil1!$K126)&lt;[3]Feuil2!$A$2,DATE([3]Feuil2!$A$2,3,1),IF(YEAR([3]Feuil1!$K126)&gt;[3]Feuil2!$A$2,"",IF(MONTH([3]Feuil1!$K126)=3,[3]Feuil1!$K126,IF(OR(AND(MONTH([3]Feuil1!$K126)&lt;3,MONTH([3]Feuil1!$C126)&gt;=3),YEAR([3]Feuil1!$C126)&gt;[3]Feuil2!$A$2),DATE([3]Feuil2!$A$2,3,1),"") ))),"")</f>
        <v/>
      </c>
      <c r="E126" s="13" t="str">
        <f>IF(AND([3]Feuil1!$K126&lt;&gt;"",[3]Feuil1!$C126&lt;&gt;"",[3]Feuil1!$K126&lt;=[3]Feuil1!$C126,YEAR([3]Feuil1!$K126)&lt;=[3]Feuil2!$A$2,YEAR([3]Feuil1!$C126)&gt;=[3]Feuil2!$A$2),IF(YEAR([3]Feuil1!$K126)&lt;[3]Feuil2!$A$2,DATE([3]Feuil2!$A$2,4,1),IF(YEAR([3]Feuil1!$K126)&gt;[3]Feuil2!$A$2,"",IF(MONTH([3]Feuil1!$K126)=4,[3]Feuil1!$K126,IF(OR(AND(MONTH([3]Feuil1!$K126)&lt;4,MONTH([3]Feuil1!$C126)&gt;=4),YEAR([3]Feuil1!$C126)&gt;[3]Feuil2!$A$2),DATE([3]Feuil2!$A$2,4,1),"") ))),"")</f>
        <v/>
      </c>
      <c r="F126" s="13" t="str">
        <f>IF(AND([3]Feuil1!$K126&lt;&gt;"",[3]Feuil1!$C126&lt;&gt;"",[3]Feuil1!$K126&lt;=[3]Feuil1!$C126,YEAR([3]Feuil1!$K126)&lt;=[3]Feuil2!$A$2,YEAR([3]Feuil1!$C126)&gt;=[3]Feuil2!$A$2),IF(YEAR([3]Feuil1!$K126)&lt;[3]Feuil2!$A$2,DATE([3]Feuil2!$A$2,5,1),IF(YEAR([3]Feuil1!$K126)&gt;[3]Feuil2!$A$2,"",IF(MONTH([3]Feuil1!$K126)=5,[3]Feuil1!$K126,IF(OR(AND(MONTH([3]Feuil1!$K126)&lt;5,MONTH([3]Feuil1!$C126)&gt;=5),YEAR([3]Feuil1!$C126)&gt;[3]Feuil2!$A$2),DATE([3]Feuil2!$A$2,5,1),"") ))),"")</f>
        <v/>
      </c>
      <c r="G126" s="13" t="str">
        <f>IF(AND([3]Feuil1!$K126&lt;&gt;"",[3]Feuil1!$C126&lt;&gt;"",[3]Feuil1!$K126&lt;=[3]Feuil1!$C126,YEAR([3]Feuil1!$K126)&lt;=[3]Feuil2!$A$2,YEAR([3]Feuil1!$C126)&gt;=[3]Feuil2!$A$2),IF(YEAR([3]Feuil1!$K126)&lt;[3]Feuil2!$A$2,DATE([3]Feuil2!$A$2,6,1),IF(YEAR([3]Feuil1!$K126)&gt;[3]Feuil2!$A$2,"",IF(MONTH([3]Feuil1!$K126)=6,[3]Feuil1!$K126,IF(OR(AND(MONTH([3]Feuil1!$K126)&lt;6,MONTH([3]Feuil1!$C126)&gt;=6),YEAR([3]Feuil1!$C126)&gt;[3]Feuil2!$A$2),DATE([3]Feuil2!$A$2,6,1),"") ))),"")</f>
        <v/>
      </c>
      <c r="H126" s="13" t="str">
        <f>IF(AND([3]Feuil1!$K126&lt;&gt;"",[3]Feuil1!$C126&lt;&gt;"",[3]Feuil1!$K126&lt;=[3]Feuil1!$C126,YEAR([3]Feuil1!$K126)&lt;=[3]Feuil2!$A$2,YEAR([3]Feuil1!$C126)&gt;=[3]Feuil2!$A$2),IF(YEAR([3]Feuil1!$K126)&lt;[3]Feuil2!$A$2,DATE([3]Feuil2!$A$2,7,1),IF(YEAR([3]Feuil1!$K126)&gt;[3]Feuil2!$A$2,"",IF(MONTH([3]Feuil1!$K126)=7,[3]Feuil1!$K126,IF(OR(AND(MONTH([3]Feuil1!$K126)&lt;7,MONTH([3]Feuil1!$C126)&gt;=7),YEAR([3]Feuil1!$C126)&gt;[3]Feuil2!$A$2),DATE([3]Feuil2!$A$2,7,1),"") ))),"")</f>
        <v/>
      </c>
      <c r="I126" s="13" t="str">
        <f>IF(AND([3]Feuil1!$K126&lt;&gt;"",[3]Feuil1!$C126&lt;&gt;"",[3]Feuil1!$K126&lt;=[3]Feuil1!$C126,YEAR([3]Feuil1!$K126)&lt;=[3]Feuil2!$A$2,YEAR([3]Feuil1!$C126)&gt;=[3]Feuil2!$A$2),IF(YEAR([3]Feuil1!$K126)&lt;[3]Feuil2!$A$2,DATE([3]Feuil2!$A$2,8,1),IF(YEAR([3]Feuil1!$K126)&gt;[3]Feuil2!$A$2,"",IF(MONTH([3]Feuil1!$K126)=8,[3]Feuil1!$K126,IF(OR(AND(MONTH([3]Feuil1!$K126)&lt;8,MONTH([3]Feuil1!$C126)&gt;=8),YEAR([3]Feuil1!$C126)&gt;[3]Feuil2!$A$2),DATE([3]Feuil2!$A$2,8,1),"") ))),"")</f>
        <v/>
      </c>
      <c r="J126" s="13" t="str">
        <f>IF(AND([3]Feuil1!$K126&lt;&gt;"",[3]Feuil1!$C126&lt;&gt;"",[3]Feuil1!$K126&lt;=[3]Feuil1!$C126,YEAR([3]Feuil1!$K126)&lt;=[3]Feuil2!$A$2,YEAR([3]Feuil1!$C126)&gt;=[3]Feuil2!$A$2),IF(YEAR([3]Feuil1!$K126)&lt;[3]Feuil2!$A$2,DATE([3]Feuil2!$A$2,9,1),IF(YEAR([3]Feuil1!$K126)&gt;[3]Feuil2!$A$2,"",IF(MONTH([3]Feuil1!$K126)=9,[3]Feuil1!$K126,IF(OR(AND(MONTH([3]Feuil1!$K126)&lt;9,MONTH([3]Feuil1!$C126)&gt;=9),YEAR([3]Feuil1!$C126)&gt;[3]Feuil2!$A$2),DATE([3]Feuil2!$A$2,9,1),"") ))),"")</f>
        <v/>
      </c>
      <c r="K126" s="13" t="str">
        <f>IF(AND([3]Feuil1!$K126&lt;&gt;"",[3]Feuil1!$C126&lt;&gt;"",[3]Feuil1!$K126&lt;=[3]Feuil1!$C126,YEAR([3]Feuil1!$K126)&lt;=[3]Feuil2!$A$2,YEAR([3]Feuil1!$C126)&gt;=[3]Feuil2!$A$2),IF(YEAR([3]Feuil1!$K126)&lt;[3]Feuil2!$A$2,DATE([3]Feuil2!$A$2,10,1),IF(YEAR([3]Feuil1!$K126)&gt;[3]Feuil2!$A$2,"",IF(MONTH([3]Feuil1!$K126)=10,[3]Feuil1!$K126,IF(OR(AND(MONTH([3]Feuil1!$K126)&lt;10,MONTH([3]Feuil1!$C126)&gt;=10),YEAR([3]Feuil1!$C126)&gt;[3]Feuil2!$A$2),DATE([3]Feuil2!$A$2,10,1),"") ))),"")</f>
        <v/>
      </c>
      <c r="L126" s="13" t="str">
        <f>IF(AND([3]Feuil1!$K126&lt;&gt;"",[3]Feuil1!$C126&lt;&gt;"",[3]Feuil1!$K126&lt;=[3]Feuil1!$C126,YEAR([3]Feuil1!$K126)&lt;=[3]Feuil2!$A$2,YEAR([3]Feuil1!$C126)&gt;=[3]Feuil2!$A$2),IF(YEAR([3]Feuil1!$K126)&lt;[3]Feuil2!$A$2,DATE([3]Feuil2!$A$2,11,1),IF(YEAR([3]Feuil1!$K126)&gt;[3]Feuil2!$A$2,"",IF(MONTH([3]Feuil1!$K126)=11,[3]Feuil1!$K126,IF(OR(AND(MONTH([3]Feuil1!$K126)&lt;11,MONTH([3]Feuil1!$C126)&gt;=11),YEAR([3]Feuil1!$C126)&gt;[3]Feuil2!$A$2),DATE([3]Feuil2!$A$2,11,1),"") ))),"")</f>
        <v/>
      </c>
      <c r="M126" s="14" t="str">
        <f>IF(AND([3]Feuil1!$K126&lt;&gt;"",[3]Feuil1!$C126&lt;&gt;"",[3]Feuil1!$K126&lt;=[3]Feuil1!$C126,YEAR([3]Feuil1!$K126)&lt;=[3]Feuil2!$A$2,YEAR([3]Feuil1!$C126)&gt;=[3]Feuil2!$A$2),IF(YEAR([3]Feuil1!$K126)&lt;[3]Feuil2!$A$2,DATE([3]Feuil2!$A$2,12,1),IF(YEAR([3]Feuil1!$K126)&gt;[3]Feuil2!$A$2,"",IF(MONTH([3]Feuil1!$K126)=12,[3]Feuil1!$K126,IF(OR(AND(MONTH([3]Feuil1!$K126)&lt;12,MONTH([3]Feuil1!$C126)&gt;=12),YEAR([3]Feuil1!$C126)&gt;[3]Feuil2!$A$2),DATE([3]Feuil2!$A$2,12,1),"") ))),"")</f>
        <v/>
      </c>
      <c r="N126" s="12" t="str">
        <f>IF(AND([3]Feuil1!$K126&lt;&gt;"",[3]Feuil1!$C126&lt;&gt;"",[3]Feuil1!$K126&lt;=[3]Feuil1!$C126,YEAR([3]Feuil1!$K126)&lt;=[3]Feuil2!$A$2,YEAR([3]Feuil1!$C126)&gt;=[3]Feuil2!$A$2),IF(YEAR([3]Feuil1!$C126)&gt;[3]Feuil2!$A$2,DATE([3]Feuil2!$A$2,1,31),IF(YEAR([3]Feuil1!$C126)&lt;[3]Feuil2!$A$2,"",IF(MONTH([3]Feuil1!$C126)=1,[3]Feuil1!$C126,IF(AND(MONTH([3]Feuil1!$C126)&gt;1,MONTH([3]Feuil1!$K126)&lt;=1),DATE([3]Feuil2!$A$2,1,31),"") ))),"")</f>
        <v/>
      </c>
      <c r="O126" s="13" t="str">
        <f>IF(AND([3]Feuil1!$K126&lt;&gt;"",[3]Feuil1!$C126&lt;&gt;"",[3]Feuil1!$K126&lt;=[3]Feuil1!$C126,YEAR([3]Feuil1!$K126)&lt;=[3]Feuil2!$A$2,YEAR([3]Feuil1!$C126)&gt;=[3]Feuil2!$A$2),IF(YEAR([3]Feuil1!$C126)&gt;[3]Feuil2!$A$2,IF((MOD([3]Feuil2!$A$2,4)&lt;&gt;0),DATE([3]Feuil2!$A$2,2,28),DATE([3]Feuil2!$A$2,2,29)),IF(YEAR([3]Feuil1!$C126)&lt;[3]Feuil2!$A$2,"",IF(MONTH([3]Feuil1!$C126)=2,[3]Feuil1!$C126,IF(AND(MONTH([3]Feuil1!$C126)&gt;2,MONTH([3]Feuil1!$K126)&lt;=2),IF((MOD([3]Feuil2!$A$2,4)&lt;&gt;0),DATE([3]Feuil2!$A$2,2,28),DATE([3]Feuil2!$A$2,2,29)),"") ))),"")</f>
        <v/>
      </c>
      <c r="P126" s="13" t="str">
        <f>IF(AND([3]Feuil1!$K126&lt;&gt;"",[3]Feuil1!$C126&lt;&gt;"",[3]Feuil1!$K126&lt;=[3]Feuil1!$C126,YEAR([3]Feuil1!$K126)&lt;=[3]Feuil2!$A$2,YEAR([3]Feuil1!$C126)&gt;=[3]Feuil2!$A$2),IF(YEAR([3]Feuil1!$C126)&gt;[3]Feuil2!$A$2,DATE([3]Feuil2!$A$2,3,31),IF(YEAR([3]Feuil1!$C126)&lt;[3]Feuil2!$A$2,"",IF(MONTH([3]Feuil1!$C126)=3,[3]Feuil1!$C126,IF(AND(MONTH([3]Feuil1!$C126)&gt;3,MONTH([3]Feuil1!$K126)&lt;=3),DATE([3]Feuil2!$A$2,3,31),"") ))),"")</f>
        <v/>
      </c>
      <c r="Q126" s="13" t="str">
        <f>IF(AND([3]Feuil1!$K126&lt;&gt;"",[3]Feuil1!$C126&lt;&gt;"",[3]Feuil1!$K126&lt;=[3]Feuil1!$C126,YEAR([3]Feuil1!$K126)&lt;=[3]Feuil2!$A$2,YEAR([3]Feuil1!$C126)&gt;=[3]Feuil2!$A$2),IF(YEAR([3]Feuil1!$C126)&gt;[3]Feuil2!$A$2,DATE([3]Feuil2!$A$2,4,30),IF(YEAR([3]Feuil1!$C126)&lt;[3]Feuil2!$A$2,"",IF(MONTH([3]Feuil1!$C126)=4,[3]Feuil1!$C126,IF(AND(MONTH([3]Feuil1!$C126)&gt;4,MONTH([3]Feuil1!$K126)&lt;=4),DATE([3]Feuil2!$A$2,4,30),"") ))),"")</f>
        <v/>
      </c>
      <c r="R126" s="13" t="str">
        <f>IF(AND([3]Feuil1!$K126&lt;&gt;"",[3]Feuil1!$C126&lt;&gt;"",[3]Feuil1!$K126&lt;=[3]Feuil1!$C126,YEAR([3]Feuil1!$K126)&lt;=[3]Feuil2!$A$2,YEAR([3]Feuil1!$C126)&gt;=[3]Feuil2!$A$2),IF(YEAR([3]Feuil1!$C126)&gt;[3]Feuil2!$A$2,DATE([3]Feuil2!$A$2,5,31),IF(YEAR([3]Feuil1!$C126)&lt;[3]Feuil2!$A$2,"",IF(MONTH([3]Feuil1!$C126)=5,[3]Feuil1!$C126,IF(AND(MONTH([3]Feuil1!$C126)&gt;5,MONTH([3]Feuil1!$K126)&lt;=5),DATE([3]Feuil2!$A$2,5,31),"") ))),"")</f>
        <v/>
      </c>
      <c r="S126" s="13" t="str">
        <f>IF(AND([3]Feuil1!$K126&lt;&gt;"",[3]Feuil1!$C126&lt;&gt;"",[3]Feuil1!$K126&lt;=[3]Feuil1!$C126,YEAR([3]Feuil1!$K126)&lt;=[3]Feuil2!$A$2,YEAR([3]Feuil1!$C126)&gt;=[3]Feuil2!$A$2),IF(YEAR([3]Feuil1!$C126)&gt;[3]Feuil2!$A$2,DATE([3]Feuil2!$A$2,6,30),IF(YEAR([3]Feuil1!$C126)&lt;[3]Feuil2!$A$2,"",IF(MONTH([3]Feuil1!$C126)=6,[3]Feuil1!$C126,IF(AND(MONTH([3]Feuil1!$C126)&gt;6,MONTH([3]Feuil1!$K126)&lt;=6),DATE([3]Feuil2!$A$2,6,30),"") ))),"")</f>
        <v/>
      </c>
      <c r="T126" s="13" t="str">
        <f>IF(AND([3]Feuil1!$K126&lt;&gt;"",[3]Feuil1!$C126&lt;&gt;"",[3]Feuil1!$K126&lt;=[3]Feuil1!$C126,YEAR([3]Feuil1!$K126)&lt;=[3]Feuil2!$A$2,YEAR([3]Feuil1!$C126)&gt;=[3]Feuil2!$A$2),IF(YEAR([3]Feuil1!$C126)&gt;[3]Feuil2!$A$2,DATE([3]Feuil2!$A$2,7,31),IF(YEAR([3]Feuil1!$C126)&lt;[3]Feuil2!$A$2,"",IF(MONTH([3]Feuil1!$C126)=7,[3]Feuil1!$C126,IF(AND(MONTH([3]Feuil1!$C126)&gt;7,MONTH([3]Feuil1!$K126)&lt;=7),DATE([3]Feuil2!$A$2,7,31),"") ))),"")</f>
        <v/>
      </c>
      <c r="U126" s="13" t="str">
        <f>IF(AND([3]Feuil1!$K126&lt;&gt;"",[3]Feuil1!$C126&lt;&gt;"",[3]Feuil1!$K126&lt;=[3]Feuil1!$C126,YEAR([3]Feuil1!$K126)&lt;=[3]Feuil2!$A$2,YEAR([3]Feuil1!$C126)&gt;=[3]Feuil2!$A$2),IF(YEAR([3]Feuil1!$C126)&gt;[3]Feuil2!$A$2,DATE([3]Feuil2!$A$2,8,31),IF(YEAR([3]Feuil1!$C126)&lt;[3]Feuil2!$A$2,"",IF(MONTH([3]Feuil1!$C126)=8,[3]Feuil1!$C126,IF(AND(MONTH([3]Feuil1!$C126)&gt;8,MONTH([3]Feuil1!$K126)&lt;=8),DATE([3]Feuil2!$A$2,8,31),"") ))),"")</f>
        <v/>
      </c>
      <c r="V126" s="13" t="str">
        <f>IF(AND([3]Feuil1!$K126&lt;&gt;"",[3]Feuil1!$C126&lt;&gt;"",[3]Feuil1!$K126&lt;=[3]Feuil1!$C126,YEAR([3]Feuil1!$K126)&lt;=[3]Feuil2!$A$2,YEAR([3]Feuil1!$C126)&gt;=[3]Feuil2!$A$2),IF(YEAR([3]Feuil1!$C126)&gt;[3]Feuil2!$A$2,DATE([3]Feuil2!$A$2,9,30),IF(YEAR([3]Feuil1!$C126)&lt;[3]Feuil2!$A$2,"",IF(MONTH([3]Feuil1!$C126)=9,[3]Feuil1!$C126,IF(AND(MONTH([3]Feuil1!$C126)&gt;9,MONTH([3]Feuil1!$K126)&lt;=9),DATE([3]Feuil2!$A$2,9,30),"") ))),"")</f>
        <v/>
      </c>
      <c r="W126" s="13" t="str">
        <f>IF(AND([3]Feuil1!$K126&lt;&gt;"",[3]Feuil1!$C126&lt;&gt;"",[3]Feuil1!$K126&lt;=[3]Feuil1!$C126,YEAR([3]Feuil1!$K126)&lt;=[3]Feuil2!$A$2,YEAR([3]Feuil1!$C126)&gt;=[3]Feuil2!$A$2),IF(YEAR([3]Feuil1!$C126)&gt;[3]Feuil2!$A$2,DATE([3]Feuil2!$A$2,10,31),IF(YEAR([3]Feuil1!$C126)&lt;[3]Feuil2!$A$2,"",IF(MONTH([3]Feuil1!$C126)=10,[3]Feuil1!$C126,IF(AND(MONTH([3]Feuil1!$C126)&gt;10,MONTH([3]Feuil1!$K126)&lt;=10),DATE([3]Feuil2!$A$2,10,31),"") ))),"")</f>
        <v/>
      </c>
      <c r="X126" s="13" t="str">
        <f>IF(AND([3]Feuil1!$K126&lt;&gt;"",[3]Feuil1!$C126&lt;&gt;"",[3]Feuil1!$K126&lt;=[3]Feuil1!$C126,YEAR([3]Feuil1!$K126)&lt;=[3]Feuil2!$A$2,YEAR([3]Feuil1!$C126)&gt;=[3]Feuil2!$A$2),IF(YEAR([3]Feuil1!$C126)&gt;[3]Feuil2!$A$2,DATE([3]Feuil2!$A$2,11,30),IF(YEAR([3]Feuil1!$C126)&lt;[3]Feuil2!$A$2,"",IF(MONTH([3]Feuil1!$C126)=11,[3]Feuil1!$C126,IF(AND(MONTH([3]Feuil1!$C126)&gt;11,MONTH([3]Feuil1!$K126)&lt;=11),DATE([3]Feuil2!$A$2,11,30),"") ))),"")</f>
        <v/>
      </c>
      <c r="Y126" s="14" t="str">
        <f>IF(AND([3]Feuil1!$K126&lt;&gt;"",[3]Feuil1!$C126&lt;&gt;"",[3]Feuil1!$K126&lt;=[3]Feuil1!$C126,YEAR([3]Feuil1!$K126)&lt;=[3]Feuil2!$A$2,YEAR([3]Feuil1!$C126)&gt;=[3]Feuil2!$A$2),IF(YEAR([3]Feuil1!$C126)&gt;[3]Feuil2!$A$2,DATE([3]Feuil2!$A$2,12,31),IF(YEAR([3]Feuil1!$C126)&lt;[3]Feuil2!$A$2,"",IF(MONTH([3]Feuil1!$C126)=12,[3]Feuil1!$C126,IF(AND(MONTH([3]Feuil1!$C126)&gt;12,MONTH([3]Feuil1!$K126)&lt;=12),DATE([3]Feuil2!$A$2,12,31),"") ))),"")</f>
        <v/>
      </c>
    </row>
    <row r="127" spans="1:25" ht="15" x14ac:dyDescent="0.2">
      <c r="A127" s="11">
        <f>[3]Feuil1!E127</f>
        <v>0</v>
      </c>
      <c r="B127" s="12" t="str">
        <f>IF(AND([3]Feuil1!$K127&lt;&gt;"",[3]Feuil1!$C127&lt;&gt;"",[3]Feuil1!$K127&lt;=[3]Feuil1!$C127,YEAR([3]Feuil1!$K127)&lt;=[3]Feuil2!$A$2,YEAR([3]Feuil1!$C127)&gt;=[3]Feuil2!$A$2),IF(YEAR([3]Feuil1!$K127)&lt;[3]Feuil2!$A$2,DATE([3]Feuil2!$A$2,1,1),IF(YEAR([3]Feuil1!$K127)&gt;[3]Feuil2!$A$2,"",IF(MONTH([3]Feuil1!$K127)=1,[3]Feuil1!$K127,IF(OR(AND(
      MONTH([3]Feuil1!$K127)&lt;1,
      MONTH([3]Feuil1!$C127)&gt;=1
     ),YEAR([3]Feuil1!$C127)&gt;[3]Feuil2!$A$2),DATE([3]Feuil2!$A$2,1,1),"") ))),"")</f>
        <v/>
      </c>
      <c r="C127" s="13" t="str">
        <f>IF(AND([3]Feuil1!$K127&lt;&gt;"",[3]Feuil1!$C127&lt;&gt;"",[3]Feuil1!$K127&lt;=[3]Feuil1!$C127,YEAR([3]Feuil1!$K127)&lt;=[3]Feuil2!$A$2,YEAR([3]Feuil1!$C127)&gt;=[3]Feuil2!$A$2),IF(YEAR([3]Feuil1!$K127)&lt;[3]Feuil2!$A$2,DATE([3]Feuil2!$A$2,2,1),IF(YEAR([3]Feuil1!$K127)&gt;[3]Feuil2!$A$2,"",IF(MONTH([3]Feuil1!$K127)=2,[3]Feuil1!$K127,IF(OR(AND(MONTH([3]Feuil1!$K127)&lt;2,MONTH([3]Feuil1!$C127)&gt;=2),YEAR([3]Feuil1!$C127)&gt;[3]Feuil2!$A$2),DATE([3]Feuil2!$A$2,2,1),"") ))),"")</f>
        <v/>
      </c>
      <c r="D127" s="13" t="str">
        <f>IF(AND([3]Feuil1!$K127&lt;&gt;"",[3]Feuil1!$C127&lt;&gt;"",[3]Feuil1!$K127&lt;=[3]Feuil1!$C127,YEAR([3]Feuil1!$K127)&lt;=[3]Feuil2!$A$2,YEAR([3]Feuil1!$C127)&gt;=[3]Feuil2!$A$2),IF(YEAR([3]Feuil1!$K127)&lt;[3]Feuil2!$A$2,DATE([3]Feuil2!$A$2,3,1),IF(YEAR([3]Feuil1!$K127)&gt;[3]Feuil2!$A$2,"",IF(MONTH([3]Feuil1!$K127)=3,[3]Feuil1!$K127,IF(OR(AND(MONTH([3]Feuil1!$K127)&lt;3,MONTH([3]Feuil1!$C127)&gt;=3),YEAR([3]Feuil1!$C127)&gt;[3]Feuil2!$A$2),DATE([3]Feuil2!$A$2,3,1),"") ))),"")</f>
        <v/>
      </c>
      <c r="E127" s="13" t="str">
        <f>IF(AND([3]Feuil1!$K127&lt;&gt;"",[3]Feuil1!$C127&lt;&gt;"",[3]Feuil1!$K127&lt;=[3]Feuil1!$C127,YEAR([3]Feuil1!$K127)&lt;=[3]Feuil2!$A$2,YEAR([3]Feuil1!$C127)&gt;=[3]Feuil2!$A$2),IF(YEAR([3]Feuil1!$K127)&lt;[3]Feuil2!$A$2,DATE([3]Feuil2!$A$2,4,1),IF(YEAR([3]Feuil1!$K127)&gt;[3]Feuil2!$A$2,"",IF(MONTH([3]Feuil1!$K127)=4,[3]Feuil1!$K127,IF(OR(AND(MONTH([3]Feuil1!$K127)&lt;4,MONTH([3]Feuil1!$C127)&gt;=4),YEAR([3]Feuil1!$C127)&gt;[3]Feuil2!$A$2),DATE([3]Feuil2!$A$2,4,1),"") ))),"")</f>
        <v/>
      </c>
      <c r="F127" s="13" t="str">
        <f>IF(AND([3]Feuil1!$K127&lt;&gt;"",[3]Feuil1!$C127&lt;&gt;"",[3]Feuil1!$K127&lt;=[3]Feuil1!$C127,YEAR([3]Feuil1!$K127)&lt;=[3]Feuil2!$A$2,YEAR([3]Feuil1!$C127)&gt;=[3]Feuil2!$A$2),IF(YEAR([3]Feuil1!$K127)&lt;[3]Feuil2!$A$2,DATE([3]Feuil2!$A$2,5,1),IF(YEAR([3]Feuil1!$K127)&gt;[3]Feuil2!$A$2,"",IF(MONTH([3]Feuil1!$K127)=5,[3]Feuil1!$K127,IF(OR(AND(MONTH([3]Feuil1!$K127)&lt;5,MONTH([3]Feuil1!$C127)&gt;=5),YEAR([3]Feuil1!$C127)&gt;[3]Feuil2!$A$2),DATE([3]Feuil2!$A$2,5,1),"") ))),"")</f>
        <v/>
      </c>
      <c r="G127" s="13" t="str">
        <f>IF(AND([3]Feuil1!$K127&lt;&gt;"",[3]Feuil1!$C127&lt;&gt;"",[3]Feuil1!$K127&lt;=[3]Feuil1!$C127,YEAR([3]Feuil1!$K127)&lt;=[3]Feuil2!$A$2,YEAR([3]Feuil1!$C127)&gt;=[3]Feuil2!$A$2),IF(YEAR([3]Feuil1!$K127)&lt;[3]Feuil2!$A$2,DATE([3]Feuil2!$A$2,6,1),IF(YEAR([3]Feuil1!$K127)&gt;[3]Feuil2!$A$2,"",IF(MONTH([3]Feuil1!$K127)=6,[3]Feuil1!$K127,IF(OR(AND(MONTH([3]Feuil1!$K127)&lt;6,MONTH([3]Feuil1!$C127)&gt;=6),YEAR([3]Feuil1!$C127)&gt;[3]Feuil2!$A$2),DATE([3]Feuil2!$A$2,6,1),"") ))),"")</f>
        <v/>
      </c>
      <c r="H127" s="13" t="str">
        <f>IF(AND([3]Feuil1!$K127&lt;&gt;"",[3]Feuil1!$C127&lt;&gt;"",[3]Feuil1!$K127&lt;=[3]Feuil1!$C127,YEAR([3]Feuil1!$K127)&lt;=[3]Feuil2!$A$2,YEAR([3]Feuil1!$C127)&gt;=[3]Feuil2!$A$2),IF(YEAR([3]Feuil1!$K127)&lt;[3]Feuil2!$A$2,DATE([3]Feuil2!$A$2,7,1),IF(YEAR([3]Feuil1!$K127)&gt;[3]Feuil2!$A$2,"",IF(MONTH([3]Feuil1!$K127)=7,[3]Feuil1!$K127,IF(OR(AND(MONTH([3]Feuil1!$K127)&lt;7,MONTH([3]Feuil1!$C127)&gt;=7),YEAR([3]Feuil1!$C127)&gt;[3]Feuil2!$A$2),DATE([3]Feuil2!$A$2,7,1),"") ))),"")</f>
        <v/>
      </c>
      <c r="I127" s="13" t="str">
        <f>IF(AND([3]Feuil1!$K127&lt;&gt;"",[3]Feuil1!$C127&lt;&gt;"",[3]Feuil1!$K127&lt;=[3]Feuil1!$C127,YEAR([3]Feuil1!$K127)&lt;=[3]Feuil2!$A$2,YEAR([3]Feuil1!$C127)&gt;=[3]Feuil2!$A$2),IF(YEAR([3]Feuil1!$K127)&lt;[3]Feuil2!$A$2,DATE([3]Feuil2!$A$2,8,1),IF(YEAR([3]Feuil1!$K127)&gt;[3]Feuil2!$A$2,"",IF(MONTH([3]Feuil1!$K127)=8,[3]Feuil1!$K127,IF(OR(AND(MONTH([3]Feuil1!$K127)&lt;8,MONTH([3]Feuil1!$C127)&gt;=8),YEAR([3]Feuil1!$C127)&gt;[3]Feuil2!$A$2),DATE([3]Feuil2!$A$2,8,1),"") ))),"")</f>
        <v/>
      </c>
      <c r="J127" s="13" t="str">
        <f>IF(AND([3]Feuil1!$K127&lt;&gt;"",[3]Feuil1!$C127&lt;&gt;"",[3]Feuil1!$K127&lt;=[3]Feuil1!$C127,YEAR([3]Feuil1!$K127)&lt;=[3]Feuil2!$A$2,YEAR([3]Feuil1!$C127)&gt;=[3]Feuil2!$A$2),IF(YEAR([3]Feuil1!$K127)&lt;[3]Feuil2!$A$2,DATE([3]Feuil2!$A$2,9,1),IF(YEAR([3]Feuil1!$K127)&gt;[3]Feuil2!$A$2,"",IF(MONTH([3]Feuil1!$K127)=9,[3]Feuil1!$K127,IF(OR(AND(MONTH([3]Feuil1!$K127)&lt;9,MONTH([3]Feuil1!$C127)&gt;=9),YEAR([3]Feuil1!$C127)&gt;[3]Feuil2!$A$2),DATE([3]Feuil2!$A$2,9,1),"") ))),"")</f>
        <v/>
      </c>
      <c r="K127" s="13" t="str">
        <f>IF(AND([3]Feuil1!$K127&lt;&gt;"",[3]Feuil1!$C127&lt;&gt;"",[3]Feuil1!$K127&lt;=[3]Feuil1!$C127,YEAR([3]Feuil1!$K127)&lt;=[3]Feuil2!$A$2,YEAR([3]Feuil1!$C127)&gt;=[3]Feuil2!$A$2),IF(YEAR([3]Feuil1!$K127)&lt;[3]Feuil2!$A$2,DATE([3]Feuil2!$A$2,10,1),IF(YEAR([3]Feuil1!$K127)&gt;[3]Feuil2!$A$2,"",IF(MONTH([3]Feuil1!$K127)=10,[3]Feuil1!$K127,IF(OR(AND(MONTH([3]Feuil1!$K127)&lt;10,MONTH([3]Feuil1!$C127)&gt;=10),YEAR([3]Feuil1!$C127)&gt;[3]Feuil2!$A$2),DATE([3]Feuil2!$A$2,10,1),"") ))),"")</f>
        <v/>
      </c>
      <c r="L127" s="13" t="str">
        <f>IF(AND([3]Feuil1!$K127&lt;&gt;"",[3]Feuil1!$C127&lt;&gt;"",[3]Feuil1!$K127&lt;=[3]Feuil1!$C127,YEAR([3]Feuil1!$K127)&lt;=[3]Feuil2!$A$2,YEAR([3]Feuil1!$C127)&gt;=[3]Feuil2!$A$2),IF(YEAR([3]Feuil1!$K127)&lt;[3]Feuil2!$A$2,DATE([3]Feuil2!$A$2,11,1),IF(YEAR([3]Feuil1!$K127)&gt;[3]Feuil2!$A$2,"",IF(MONTH([3]Feuil1!$K127)=11,[3]Feuil1!$K127,IF(OR(AND(MONTH([3]Feuil1!$K127)&lt;11,MONTH([3]Feuil1!$C127)&gt;=11),YEAR([3]Feuil1!$C127)&gt;[3]Feuil2!$A$2),DATE([3]Feuil2!$A$2,11,1),"") ))),"")</f>
        <v/>
      </c>
      <c r="M127" s="14" t="str">
        <f>IF(AND([3]Feuil1!$K127&lt;&gt;"",[3]Feuil1!$C127&lt;&gt;"",[3]Feuil1!$K127&lt;=[3]Feuil1!$C127,YEAR([3]Feuil1!$K127)&lt;=[3]Feuil2!$A$2,YEAR([3]Feuil1!$C127)&gt;=[3]Feuil2!$A$2),IF(YEAR([3]Feuil1!$K127)&lt;[3]Feuil2!$A$2,DATE([3]Feuil2!$A$2,12,1),IF(YEAR([3]Feuil1!$K127)&gt;[3]Feuil2!$A$2,"",IF(MONTH([3]Feuil1!$K127)=12,[3]Feuil1!$K127,IF(OR(AND(MONTH([3]Feuil1!$K127)&lt;12,MONTH([3]Feuil1!$C127)&gt;=12),YEAR([3]Feuil1!$C127)&gt;[3]Feuil2!$A$2),DATE([3]Feuil2!$A$2,12,1),"") ))),"")</f>
        <v/>
      </c>
      <c r="N127" s="12" t="str">
        <f>IF(AND([3]Feuil1!$K127&lt;&gt;"",[3]Feuil1!$C127&lt;&gt;"",[3]Feuil1!$K127&lt;=[3]Feuil1!$C127,YEAR([3]Feuil1!$K127)&lt;=[3]Feuil2!$A$2,YEAR([3]Feuil1!$C127)&gt;=[3]Feuil2!$A$2),IF(YEAR([3]Feuil1!$C127)&gt;[3]Feuil2!$A$2,DATE([3]Feuil2!$A$2,1,31),IF(YEAR([3]Feuil1!$C127)&lt;[3]Feuil2!$A$2,"",IF(MONTH([3]Feuil1!$C127)=1,[3]Feuil1!$C127,IF(AND(MONTH([3]Feuil1!$C127)&gt;1,MONTH([3]Feuil1!$K127)&lt;=1),DATE([3]Feuil2!$A$2,1,31),"") ))),"")</f>
        <v/>
      </c>
      <c r="O127" s="13" t="str">
        <f>IF(AND([3]Feuil1!$K127&lt;&gt;"",[3]Feuil1!$C127&lt;&gt;"",[3]Feuil1!$K127&lt;=[3]Feuil1!$C127,YEAR([3]Feuil1!$K127)&lt;=[3]Feuil2!$A$2,YEAR([3]Feuil1!$C127)&gt;=[3]Feuil2!$A$2),IF(YEAR([3]Feuil1!$C127)&gt;[3]Feuil2!$A$2,IF((MOD([3]Feuil2!$A$2,4)&lt;&gt;0),DATE([3]Feuil2!$A$2,2,28),DATE([3]Feuil2!$A$2,2,29)),IF(YEAR([3]Feuil1!$C127)&lt;[3]Feuil2!$A$2,"",IF(MONTH([3]Feuil1!$C127)=2,[3]Feuil1!$C127,IF(AND(MONTH([3]Feuil1!$C127)&gt;2,MONTH([3]Feuil1!$K127)&lt;=2),IF((MOD([3]Feuil2!$A$2,4)&lt;&gt;0),DATE([3]Feuil2!$A$2,2,28),DATE([3]Feuil2!$A$2,2,29)),"") ))),"")</f>
        <v/>
      </c>
      <c r="P127" s="13" t="str">
        <f>IF(AND([3]Feuil1!$K127&lt;&gt;"",[3]Feuil1!$C127&lt;&gt;"",[3]Feuil1!$K127&lt;=[3]Feuil1!$C127,YEAR([3]Feuil1!$K127)&lt;=[3]Feuil2!$A$2,YEAR([3]Feuil1!$C127)&gt;=[3]Feuil2!$A$2),IF(YEAR([3]Feuil1!$C127)&gt;[3]Feuil2!$A$2,DATE([3]Feuil2!$A$2,3,31),IF(YEAR([3]Feuil1!$C127)&lt;[3]Feuil2!$A$2,"",IF(MONTH([3]Feuil1!$C127)=3,[3]Feuil1!$C127,IF(AND(MONTH([3]Feuil1!$C127)&gt;3,MONTH([3]Feuil1!$K127)&lt;=3),DATE([3]Feuil2!$A$2,3,31),"") ))),"")</f>
        <v/>
      </c>
      <c r="Q127" s="13" t="str">
        <f>IF(AND([3]Feuil1!$K127&lt;&gt;"",[3]Feuil1!$C127&lt;&gt;"",[3]Feuil1!$K127&lt;=[3]Feuil1!$C127,YEAR([3]Feuil1!$K127)&lt;=[3]Feuil2!$A$2,YEAR([3]Feuil1!$C127)&gt;=[3]Feuil2!$A$2),IF(YEAR([3]Feuil1!$C127)&gt;[3]Feuil2!$A$2,DATE([3]Feuil2!$A$2,4,30),IF(YEAR([3]Feuil1!$C127)&lt;[3]Feuil2!$A$2,"",IF(MONTH([3]Feuil1!$C127)=4,[3]Feuil1!$C127,IF(AND(MONTH([3]Feuil1!$C127)&gt;4,MONTH([3]Feuil1!$K127)&lt;=4),DATE([3]Feuil2!$A$2,4,30),"") ))),"")</f>
        <v/>
      </c>
      <c r="R127" s="13" t="str">
        <f>IF(AND([3]Feuil1!$K127&lt;&gt;"",[3]Feuil1!$C127&lt;&gt;"",[3]Feuil1!$K127&lt;=[3]Feuil1!$C127,YEAR([3]Feuil1!$K127)&lt;=[3]Feuil2!$A$2,YEAR([3]Feuil1!$C127)&gt;=[3]Feuil2!$A$2),IF(YEAR([3]Feuil1!$C127)&gt;[3]Feuil2!$A$2,DATE([3]Feuil2!$A$2,5,31),IF(YEAR([3]Feuil1!$C127)&lt;[3]Feuil2!$A$2,"",IF(MONTH([3]Feuil1!$C127)=5,[3]Feuil1!$C127,IF(AND(MONTH([3]Feuil1!$C127)&gt;5,MONTH([3]Feuil1!$K127)&lt;=5),DATE([3]Feuil2!$A$2,5,31),"") ))),"")</f>
        <v/>
      </c>
      <c r="S127" s="13" t="str">
        <f>IF(AND([3]Feuil1!$K127&lt;&gt;"",[3]Feuil1!$C127&lt;&gt;"",[3]Feuil1!$K127&lt;=[3]Feuil1!$C127,YEAR([3]Feuil1!$K127)&lt;=[3]Feuil2!$A$2,YEAR([3]Feuil1!$C127)&gt;=[3]Feuil2!$A$2),IF(YEAR([3]Feuil1!$C127)&gt;[3]Feuil2!$A$2,DATE([3]Feuil2!$A$2,6,30),IF(YEAR([3]Feuil1!$C127)&lt;[3]Feuil2!$A$2,"",IF(MONTH([3]Feuil1!$C127)=6,[3]Feuil1!$C127,IF(AND(MONTH([3]Feuil1!$C127)&gt;6,MONTH([3]Feuil1!$K127)&lt;=6),DATE([3]Feuil2!$A$2,6,30),"") ))),"")</f>
        <v/>
      </c>
      <c r="T127" s="13" t="str">
        <f>IF(AND([3]Feuil1!$K127&lt;&gt;"",[3]Feuil1!$C127&lt;&gt;"",[3]Feuil1!$K127&lt;=[3]Feuil1!$C127,YEAR([3]Feuil1!$K127)&lt;=[3]Feuil2!$A$2,YEAR([3]Feuil1!$C127)&gt;=[3]Feuil2!$A$2),IF(YEAR([3]Feuil1!$C127)&gt;[3]Feuil2!$A$2,DATE([3]Feuil2!$A$2,7,31),IF(YEAR([3]Feuil1!$C127)&lt;[3]Feuil2!$A$2,"",IF(MONTH([3]Feuil1!$C127)=7,[3]Feuil1!$C127,IF(AND(MONTH([3]Feuil1!$C127)&gt;7,MONTH([3]Feuil1!$K127)&lt;=7),DATE([3]Feuil2!$A$2,7,31),"") ))),"")</f>
        <v/>
      </c>
      <c r="U127" s="13" t="str">
        <f>IF(AND([3]Feuil1!$K127&lt;&gt;"",[3]Feuil1!$C127&lt;&gt;"",[3]Feuil1!$K127&lt;=[3]Feuil1!$C127,YEAR([3]Feuil1!$K127)&lt;=[3]Feuil2!$A$2,YEAR([3]Feuil1!$C127)&gt;=[3]Feuil2!$A$2),IF(YEAR([3]Feuil1!$C127)&gt;[3]Feuil2!$A$2,DATE([3]Feuil2!$A$2,8,31),IF(YEAR([3]Feuil1!$C127)&lt;[3]Feuil2!$A$2,"",IF(MONTH([3]Feuil1!$C127)=8,[3]Feuil1!$C127,IF(AND(MONTH([3]Feuil1!$C127)&gt;8,MONTH([3]Feuil1!$K127)&lt;=8),DATE([3]Feuil2!$A$2,8,31),"") ))),"")</f>
        <v/>
      </c>
      <c r="V127" s="13" t="str">
        <f>IF(AND([3]Feuil1!$K127&lt;&gt;"",[3]Feuil1!$C127&lt;&gt;"",[3]Feuil1!$K127&lt;=[3]Feuil1!$C127,YEAR([3]Feuil1!$K127)&lt;=[3]Feuil2!$A$2,YEAR([3]Feuil1!$C127)&gt;=[3]Feuil2!$A$2),IF(YEAR([3]Feuil1!$C127)&gt;[3]Feuil2!$A$2,DATE([3]Feuil2!$A$2,9,30),IF(YEAR([3]Feuil1!$C127)&lt;[3]Feuil2!$A$2,"",IF(MONTH([3]Feuil1!$C127)=9,[3]Feuil1!$C127,IF(AND(MONTH([3]Feuil1!$C127)&gt;9,MONTH([3]Feuil1!$K127)&lt;=9),DATE([3]Feuil2!$A$2,9,30),"") ))),"")</f>
        <v/>
      </c>
      <c r="W127" s="13" t="str">
        <f>IF(AND([3]Feuil1!$K127&lt;&gt;"",[3]Feuil1!$C127&lt;&gt;"",[3]Feuil1!$K127&lt;=[3]Feuil1!$C127,YEAR([3]Feuil1!$K127)&lt;=[3]Feuil2!$A$2,YEAR([3]Feuil1!$C127)&gt;=[3]Feuil2!$A$2),IF(YEAR([3]Feuil1!$C127)&gt;[3]Feuil2!$A$2,DATE([3]Feuil2!$A$2,10,31),IF(YEAR([3]Feuil1!$C127)&lt;[3]Feuil2!$A$2,"",IF(MONTH([3]Feuil1!$C127)=10,[3]Feuil1!$C127,IF(AND(MONTH([3]Feuil1!$C127)&gt;10,MONTH([3]Feuil1!$K127)&lt;=10),DATE([3]Feuil2!$A$2,10,31),"") ))),"")</f>
        <v/>
      </c>
      <c r="X127" s="13" t="str">
        <f>IF(AND([3]Feuil1!$K127&lt;&gt;"",[3]Feuil1!$C127&lt;&gt;"",[3]Feuil1!$K127&lt;=[3]Feuil1!$C127,YEAR([3]Feuil1!$K127)&lt;=[3]Feuil2!$A$2,YEAR([3]Feuil1!$C127)&gt;=[3]Feuil2!$A$2),IF(YEAR([3]Feuil1!$C127)&gt;[3]Feuil2!$A$2,DATE([3]Feuil2!$A$2,11,30),IF(YEAR([3]Feuil1!$C127)&lt;[3]Feuil2!$A$2,"",IF(MONTH([3]Feuil1!$C127)=11,[3]Feuil1!$C127,IF(AND(MONTH([3]Feuil1!$C127)&gt;11,MONTH([3]Feuil1!$K127)&lt;=11),DATE([3]Feuil2!$A$2,11,30),"") ))),"")</f>
        <v/>
      </c>
      <c r="Y127" s="14" t="str">
        <f>IF(AND([3]Feuil1!$K127&lt;&gt;"",[3]Feuil1!$C127&lt;&gt;"",[3]Feuil1!$K127&lt;=[3]Feuil1!$C127,YEAR([3]Feuil1!$K127)&lt;=[3]Feuil2!$A$2,YEAR([3]Feuil1!$C127)&gt;=[3]Feuil2!$A$2),IF(YEAR([3]Feuil1!$C127)&gt;[3]Feuil2!$A$2,DATE([3]Feuil2!$A$2,12,31),IF(YEAR([3]Feuil1!$C127)&lt;[3]Feuil2!$A$2,"",IF(MONTH([3]Feuil1!$C127)=12,[3]Feuil1!$C127,IF(AND(MONTH([3]Feuil1!$C127)&gt;12,MONTH([3]Feuil1!$K127)&lt;=12),DATE([3]Feuil2!$A$2,12,31),"") ))),"")</f>
        <v/>
      </c>
    </row>
    <row r="128" spans="1:25" ht="15" x14ac:dyDescent="0.2">
      <c r="A128" s="11">
        <f>[3]Feuil1!E128</f>
        <v>0</v>
      </c>
      <c r="B128" s="12" t="str">
        <f>IF(AND([3]Feuil1!$K128&lt;&gt;"",[3]Feuil1!$C128&lt;&gt;"",[3]Feuil1!$K128&lt;=[3]Feuil1!$C128,YEAR([3]Feuil1!$K128)&lt;=[3]Feuil2!$A$2,YEAR([3]Feuil1!$C128)&gt;=[3]Feuil2!$A$2),IF(YEAR([3]Feuil1!$K128)&lt;[3]Feuil2!$A$2,DATE([3]Feuil2!$A$2,1,1),IF(YEAR([3]Feuil1!$K128)&gt;[3]Feuil2!$A$2,"",IF(MONTH([3]Feuil1!$K128)=1,[3]Feuil1!$K128,IF(OR(AND(
      MONTH([3]Feuil1!$K128)&lt;1,
      MONTH([3]Feuil1!$C128)&gt;=1
     ),YEAR([3]Feuil1!$C128)&gt;[3]Feuil2!$A$2),DATE([3]Feuil2!$A$2,1,1),"") ))),"")</f>
        <v/>
      </c>
      <c r="C128" s="13" t="str">
        <f>IF(AND([3]Feuil1!$K128&lt;&gt;"",[3]Feuil1!$C128&lt;&gt;"",[3]Feuil1!$K128&lt;=[3]Feuil1!$C128,YEAR([3]Feuil1!$K128)&lt;=[3]Feuil2!$A$2,YEAR([3]Feuil1!$C128)&gt;=[3]Feuil2!$A$2),IF(YEAR([3]Feuil1!$K128)&lt;[3]Feuil2!$A$2,DATE([3]Feuil2!$A$2,2,1),IF(YEAR([3]Feuil1!$K128)&gt;[3]Feuil2!$A$2,"",IF(MONTH([3]Feuil1!$K128)=2,[3]Feuil1!$K128,IF(OR(AND(MONTH([3]Feuil1!$K128)&lt;2,MONTH([3]Feuil1!$C128)&gt;=2),YEAR([3]Feuil1!$C128)&gt;[3]Feuil2!$A$2),DATE([3]Feuil2!$A$2,2,1),"") ))),"")</f>
        <v/>
      </c>
      <c r="D128" s="13" t="str">
        <f>IF(AND([3]Feuil1!$K128&lt;&gt;"",[3]Feuil1!$C128&lt;&gt;"",[3]Feuil1!$K128&lt;=[3]Feuil1!$C128,YEAR([3]Feuil1!$K128)&lt;=[3]Feuil2!$A$2,YEAR([3]Feuil1!$C128)&gt;=[3]Feuil2!$A$2),IF(YEAR([3]Feuil1!$K128)&lt;[3]Feuil2!$A$2,DATE([3]Feuil2!$A$2,3,1),IF(YEAR([3]Feuil1!$K128)&gt;[3]Feuil2!$A$2,"",IF(MONTH([3]Feuil1!$K128)=3,[3]Feuil1!$K128,IF(OR(AND(MONTH([3]Feuil1!$K128)&lt;3,MONTH([3]Feuil1!$C128)&gt;=3),YEAR([3]Feuil1!$C128)&gt;[3]Feuil2!$A$2),DATE([3]Feuil2!$A$2,3,1),"") ))),"")</f>
        <v/>
      </c>
      <c r="E128" s="13" t="str">
        <f>IF(AND([3]Feuil1!$K128&lt;&gt;"",[3]Feuil1!$C128&lt;&gt;"",[3]Feuil1!$K128&lt;=[3]Feuil1!$C128,YEAR([3]Feuil1!$K128)&lt;=[3]Feuil2!$A$2,YEAR([3]Feuil1!$C128)&gt;=[3]Feuil2!$A$2),IF(YEAR([3]Feuil1!$K128)&lt;[3]Feuil2!$A$2,DATE([3]Feuil2!$A$2,4,1),IF(YEAR([3]Feuil1!$K128)&gt;[3]Feuil2!$A$2,"",IF(MONTH([3]Feuil1!$K128)=4,[3]Feuil1!$K128,IF(OR(AND(MONTH([3]Feuil1!$K128)&lt;4,MONTH([3]Feuil1!$C128)&gt;=4),YEAR([3]Feuil1!$C128)&gt;[3]Feuil2!$A$2),DATE([3]Feuil2!$A$2,4,1),"") ))),"")</f>
        <v/>
      </c>
      <c r="F128" s="13" t="str">
        <f>IF(AND([3]Feuil1!$K128&lt;&gt;"",[3]Feuil1!$C128&lt;&gt;"",[3]Feuil1!$K128&lt;=[3]Feuil1!$C128,YEAR([3]Feuil1!$K128)&lt;=[3]Feuil2!$A$2,YEAR([3]Feuil1!$C128)&gt;=[3]Feuil2!$A$2),IF(YEAR([3]Feuil1!$K128)&lt;[3]Feuil2!$A$2,DATE([3]Feuil2!$A$2,5,1),IF(YEAR([3]Feuil1!$K128)&gt;[3]Feuil2!$A$2,"",IF(MONTH([3]Feuil1!$K128)=5,[3]Feuil1!$K128,IF(OR(AND(MONTH([3]Feuil1!$K128)&lt;5,MONTH([3]Feuil1!$C128)&gt;=5),YEAR([3]Feuil1!$C128)&gt;[3]Feuil2!$A$2),DATE([3]Feuil2!$A$2,5,1),"") ))),"")</f>
        <v/>
      </c>
      <c r="G128" s="13" t="str">
        <f>IF(AND([3]Feuil1!$K128&lt;&gt;"",[3]Feuil1!$C128&lt;&gt;"",[3]Feuil1!$K128&lt;=[3]Feuil1!$C128,YEAR([3]Feuil1!$K128)&lt;=[3]Feuil2!$A$2,YEAR([3]Feuil1!$C128)&gt;=[3]Feuil2!$A$2),IF(YEAR([3]Feuil1!$K128)&lt;[3]Feuil2!$A$2,DATE([3]Feuil2!$A$2,6,1),IF(YEAR([3]Feuil1!$K128)&gt;[3]Feuil2!$A$2,"",IF(MONTH([3]Feuil1!$K128)=6,[3]Feuil1!$K128,IF(OR(AND(MONTH([3]Feuil1!$K128)&lt;6,MONTH([3]Feuil1!$C128)&gt;=6),YEAR([3]Feuil1!$C128)&gt;[3]Feuil2!$A$2),DATE([3]Feuil2!$A$2,6,1),"") ))),"")</f>
        <v/>
      </c>
      <c r="H128" s="13" t="str">
        <f>IF(AND([3]Feuil1!$K128&lt;&gt;"",[3]Feuil1!$C128&lt;&gt;"",[3]Feuil1!$K128&lt;=[3]Feuil1!$C128,YEAR([3]Feuil1!$K128)&lt;=[3]Feuil2!$A$2,YEAR([3]Feuil1!$C128)&gt;=[3]Feuil2!$A$2),IF(YEAR([3]Feuil1!$K128)&lt;[3]Feuil2!$A$2,DATE([3]Feuil2!$A$2,7,1),IF(YEAR([3]Feuil1!$K128)&gt;[3]Feuil2!$A$2,"",IF(MONTH([3]Feuil1!$K128)=7,[3]Feuil1!$K128,IF(OR(AND(MONTH([3]Feuil1!$K128)&lt;7,MONTH([3]Feuil1!$C128)&gt;=7),YEAR([3]Feuil1!$C128)&gt;[3]Feuil2!$A$2),DATE([3]Feuil2!$A$2,7,1),"") ))),"")</f>
        <v/>
      </c>
      <c r="I128" s="13" t="str">
        <f>IF(AND([3]Feuil1!$K128&lt;&gt;"",[3]Feuil1!$C128&lt;&gt;"",[3]Feuil1!$K128&lt;=[3]Feuil1!$C128,YEAR([3]Feuil1!$K128)&lt;=[3]Feuil2!$A$2,YEAR([3]Feuil1!$C128)&gt;=[3]Feuil2!$A$2),IF(YEAR([3]Feuil1!$K128)&lt;[3]Feuil2!$A$2,DATE([3]Feuil2!$A$2,8,1),IF(YEAR([3]Feuil1!$K128)&gt;[3]Feuil2!$A$2,"",IF(MONTH([3]Feuil1!$K128)=8,[3]Feuil1!$K128,IF(OR(AND(MONTH([3]Feuil1!$K128)&lt;8,MONTH([3]Feuil1!$C128)&gt;=8),YEAR([3]Feuil1!$C128)&gt;[3]Feuil2!$A$2),DATE([3]Feuil2!$A$2,8,1),"") ))),"")</f>
        <v/>
      </c>
      <c r="J128" s="13" t="str">
        <f>IF(AND([3]Feuil1!$K128&lt;&gt;"",[3]Feuil1!$C128&lt;&gt;"",[3]Feuil1!$K128&lt;=[3]Feuil1!$C128,YEAR([3]Feuil1!$K128)&lt;=[3]Feuil2!$A$2,YEAR([3]Feuil1!$C128)&gt;=[3]Feuil2!$A$2),IF(YEAR([3]Feuil1!$K128)&lt;[3]Feuil2!$A$2,DATE([3]Feuil2!$A$2,9,1),IF(YEAR([3]Feuil1!$K128)&gt;[3]Feuil2!$A$2,"",IF(MONTH([3]Feuil1!$K128)=9,[3]Feuil1!$K128,IF(OR(AND(MONTH([3]Feuil1!$K128)&lt;9,MONTH([3]Feuil1!$C128)&gt;=9),YEAR([3]Feuil1!$C128)&gt;[3]Feuil2!$A$2),DATE([3]Feuil2!$A$2,9,1),"") ))),"")</f>
        <v/>
      </c>
      <c r="K128" s="13" t="str">
        <f>IF(AND([3]Feuil1!$K128&lt;&gt;"",[3]Feuil1!$C128&lt;&gt;"",[3]Feuil1!$K128&lt;=[3]Feuil1!$C128,YEAR([3]Feuil1!$K128)&lt;=[3]Feuil2!$A$2,YEAR([3]Feuil1!$C128)&gt;=[3]Feuil2!$A$2),IF(YEAR([3]Feuil1!$K128)&lt;[3]Feuil2!$A$2,DATE([3]Feuil2!$A$2,10,1),IF(YEAR([3]Feuil1!$K128)&gt;[3]Feuil2!$A$2,"",IF(MONTH([3]Feuil1!$K128)=10,[3]Feuil1!$K128,IF(OR(AND(MONTH([3]Feuil1!$K128)&lt;10,MONTH([3]Feuil1!$C128)&gt;=10),YEAR([3]Feuil1!$C128)&gt;[3]Feuil2!$A$2),DATE([3]Feuil2!$A$2,10,1),"") ))),"")</f>
        <v/>
      </c>
      <c r="L128" s="13" t="str">
        <f>IF(AND([3]Feuil1!$K128&lt;&gt;"",[3]Feuil1!$C128&lt;&gt;"",[3]Feuil1!$K128&lt;=[3]Feuil1!$C128,YEAR([3]Feuil1!$K128)&lt;=[3]Feuil2!$A$2,YEAR([3]Feuil1!$C128)&gt;=[3]Feuil2!$A$2),IF(YEAR([3]Feuil1!$K128)&lt;[3]Feuil2!$A$2,DATE([3]Feuil2!$A$2,11,1),IF(YEAR([3]Feuil1!$K128)&gt;[3]Feuil2!$A$2,"",IF(MONTH([3]Feuil1!$K128)=11,[3]Feuil1!$K128,IF(OR(AND(MONTH([3]Feuil1!$K128)&lt;11,MONTH([3]Feuil1!$C128)&gt;=11),YEAR([3]Feuil1!$C128)&gt;[3]Feuil2!$A$2),DATE([3]Feuil2!$A$2,11,1),"") ))),"")</f>
        <v/>
      </c>
      <c r="M128" s="14" t="str">
        <f>IF(AND([3]Feuil1!$K128&lt;&gt;"",[3]Feuil1!$C128&lt;&gt;"",[3]Feuil1!$K128&lt;=[3]Feuil1!$C128,YEAR([3]Feuil1!$K128)&lt;=[3]Feuil2!$A$2,YEAR([3]Feuil1!$C128)&gt;=[3]Feuil2!$A$2),IF(YEAR([3]Feuil1!$K128)&lt;[3]Feuil2!$A$2,DATE([3]Feuil2!$A$2,12,1),IF(YEAR([3]Feuil1!$K128)&gt;[3]Feuil2!$A$2,"",IF(MONTH([3]Feuil1!$K128)=12,[3]Feuil1!$K128,IF(OR(AND(MONTH([3]Feuil1!$K128)&lt;12,MONTH([3]Feuil1!$C128)&gt;=12),YEAR([3]Feuil1!$C128)&gt;[3]Feuil2!$A$2),DATE([3]Feuil2!$A$2,12,1),"") ))),"")</f>
        <v/>
      </c>
      <c r="N128" s="12" t="str">
        <f>IF(AND([3]Feuil1!$K128&lt;&gt;"",[3]Feuil1!$C128&lt;&gt;"",[3]Feuil1!$K128&lt;=[3]Feuil1!$C128,YEAR([3]Feuil1!$K128)&lt;=[3]Feuil2!$A$2,YEAR([3]Feuil1!$C128)&gt;=[3]Feuil2!$A$2),IF(YEAR([3]Feuil1!$C128)&gt;[3]Feuil2!$A$2,DATE([3]Feuil2!$A$2,1,31),IF(YEAR([3]Feuil1!$C128)&lt;[3]Feuil2!$A$2,"",IF(MONTH([3]Feuil1!$C128)=1,[3]Feuil1!$C128,IF(AND(MONTH([3]Feuil1!$C128)&gt;1,MONTH([3]Feuil1!$K128)&lt;=1),DATE([3]Feuil2!$A$2,1,31),"") ))),"")</f>
        <v/>
      </c>
      <c r="O128" s="13" t="str">
        <f>IF(AND([3]Feuil1!$K128&lt;&gt;"",[3]Feuil1!$C128&lt;&gt;"",[3]Feuil1!$K128&lt;=[3]Feuil1!$C128,YEAR([3]Feuil1!$K128)&lt;=[3]Feuil2!$A$2,YEAR([3]Feuil1!$C128)&gt;=[3]Feuil2!$A$2),IF(YEAR([3]Feuil1!$C128)&gt;[3]Feuil2!$A$2,IF((MOD([3]Feuil2!$A$2,4)&lt;&gt;0),DATE([3]Feuil2!$A$2,2,28),DATE([3]Feuil2!$A$2,2,29)),IF(YEAR([3]Feuil1!$C128)&lt;[3]Feuil2!$A$2,"",IF(MONTH([3]Feuil1!$C128)=2,[3]Feuil1!$C128,IF(AND(MONTH([3]Feuil1!$C128)&gt;2,MONTH([3]Feuil1!$K128)&lt;=2),IF((MOD([3]Feuil2!$A$2,4)&lt;&gt;0),DATE([3]Feuil2!$A$2,2,28),DATE([3]Feuil2!$A$2,2,29)),"") ))),"")</f>
        <v/>
      </c>
      <c r="P128" s="13" t="str">
        <f>IF(AND([3]Feuil1!$K128&lt;&gt;"",[3]Feuil1!$C128&lt;&gt;"",[3]Feuil1!$K128&lt;=[3]Feuil1!$C128,YEAR([3]Feuil1!$K128)&lt;=[3]Feuil2!$A$2,YEAR([3]Feuil1!$C128)&gt;=[3]Feuil2!$A$2),IF(YEAR([3]Feuil1!$C128)&gt;[3]Feuil2!$A$2,DATE([3]Feuil2!$A$2,3,31),IF(YEAR([3]Feuil1!$C128)&lt;[3]Feuil2!$A$2,"",IF(MONTH([3]Feuil1!$C128)=3,[3]Feuil1!$C128,IF(AND(MONTH([3]Feuil1!$C128)&gt;3,MONTH([3]Feuil1!$K128)&lt;=3),DATE([3]Feuil2!$A$2,3,31),"") ))),"")</f>
        <v/>
      </c>
      <c r="Q128" s="13" t="str">
        <f>IF(AND([3]Feuil1!$K128&lt;&gt;"",[3]Feuil1!$C128&lt;&gt;"",[3]Feuil1!$K128&lt;=[3]Feuil1!$C128,YEAR([3]Feuil1!$K128)&lt;=[3]Feuil2!$A$2,YEAR([3]Feuil1!$C128)&gt;=[3]Feuil2!$A$2),IF(YEAR([3]Feuil1!$C128)&gt;[3]Feuil2!$A$2,DATE([3]Feuil2!$A$2,4,30),IF(YEAR([3]Feuil1!$C128)&lt;[3]Feuil2!$A$2,"",IF(MONTH([3]Feuil1!$C128)=4,[3]Feuil1!$C128,IF(AND(MONTH([3]Feuil1!$C128)&gt;4,MONTH([3]Feuil1!$K128)&lt;=4),DATE([3]Feuil2!$A$2,4,30),"") ))),"")</f>
        <v/>
      </c>
      <c r="R128" s="13" t="str">
        <f>IF(AND([3]Feuil1!$K128&lt;&gt;"",[3]Feuil1!$C128&lt;&gt;"",[3]Feuil1!$K128&lt;=[3]Feuil1!$C128,YEAR([3]Feuil1!$K128)&lt;=[3]Feuil2!$A$2,YEAR([3]Feuil1!$C128)&gt;=[3]Feuil2!$A$2),IF(YEAR([3]Feuil1!$C128)&gt;[3]Feuil2!$A$2,DATE([3]Feuil2!$A$2,5,31),IF(YEAR([3]Feuil1!$C128)&lt;[3]Feuil2!$A$2,"",IF(MONTH([3]Feuil1!$C128)=5,[3]Feuil1!$C128,IF(AND(MONTH([3]Feuil1!$C128)&gt;5,MONTH([3]Feuil1!$K128)&lt;=5),DATE([3]Feuil2!$A$2,5,31),"") ))),"")</f>
        <v/>
      </c>
      <c r="S128" s="13" t="str">
        <f>IF(AND([3]Feuil1!$K128&lt;&gt;"",[3]Feuil1!$C128&lt;&gt;"",[3]Feuil1!$K128&lt;=[3]Feuil1!$C128,YEAR([3]Feuil1!$K128)&lt;=[3]Feuil2!$A$2,YEAR([3]Feuil1!$C128)&gt;=[3]Feuil2!$A$2),IF(YEAR([3]Feuil1!$C128)&gt;[3]Feuil2!$A$2,DATE([3]Feuil2!$A$2,6,30),IF(YEAR([3]Feuil1!$C128)&lt;[3]Feuil2!$A$2,"",IF(MONTH([3]Feuil1!$C128)=6,[3]Feuil1!$C128,IF(AND(MONTH([3]Feuil1!$C128)&gt;6,MONTH([3]Feuil1!$K128)&lt;=6),DATE([3]Feuil2!$A$2,6,30),"") ))),"")</f>
        <v/>
      </c>
      <c r="T128" s="13" t="str">
        <f>IF(AND([3]Feuil1!$K128&lt;&gt;"",[3]Feuil1!$C128&lt;&gt;"",[3]Feuil1!$K128&lt;=[3]Feuil1!$C128,YEAR([3]Feuil1!$K128)&lt;=[3]Feuil2!$A$2,YEAR([3]Feuil1!$C128)&gt;=[3]Feuil2!$A$2),IF(YEAR([3]Feuil1!$C128)&gt;[3]Feuil2!$A$2,DATE([3]Feuil2!$A$2,7,31),IF(YEAR([3]Feuil1!$C128)&lt;[3]Feuil2!$A$2,"",IF(MONTH([3]Feuil1!$C128)=7,[3]Feuil1!$C128,IF(AND(MONTH([3]Feuil1!$C128)&gt;7,MONTH([3]Feuil1!$K128)&lt;=7),DATE([3]Feuil2!$A$2,7,31),"") ))),"")</f>
        <v/>
      </c>
      <c r="U128" s="13" t="str">
        <f>IF(AND([3]Feuil1!$K128&lt;&gt;"",[3]Feuil1!$C128&lt;&gt;"",[3]Feuil1!$K128&lt;=[3]Feuil1!$C128,YEAR([3]Feuil1!$K128)&lt;=[3]Feuil2!$A$2,YEAR([3]Feuil1!$C128)&gt;=[3]Feuil2!$A$2),IF(YEAR([3]Feuil1!$C128)&gt;[3]Feuil2!$A$2,DATE([3]Feuil2!$A$2,8,31),IF(YEAR([3]Feuil1!$C128)&lt;[3]Feuil2!$A$2,"",IF(MONTH([3]Feuil1!$C128)=8,[3]Feuil1!$C128,IF(AND(MONTH([3]Feuil1!$C128)&gt;8,MONTH([3]Feuil1!$K128)&lt;=8),DATE([3]Feuil2!$A$2,8,31),"") ))),"")</f>
        <v/>
      </c>
      <c r="V128" s="13" t="str">
        <f>IF(AND([3]Feuil1!$K128&lt;&gt;"",[3]Feuil1!$C128&lt;&gt;"",[3]Feuil1!$K128&lt;=[3]Feuil1!$C128,YEAR([3]Feuil1!$K128)&lt;=[3]Feuil2!$A$2,YEAR([3]Feuil1!$C128)&gt;=[3]Feuil2!$A$2),IF(YEAR([3]Feuil1!$C128)&gt;[3]Feuil2!$A$2,DATE([3]Feuil2!$A$2,9,30),IF(YEAR([3]Feuil1!$C128)&lt;[3]Feuil2!$A$2,"",IF(MONTH([3]Feuil1!$C128)=9,[3]Feuil1!$C128,IF(AND(MONTH([3]Feuil1!$C128)&gt;9,MONTH([3]Feuil1!$K128)&lt;=9),DATE([3]Feuil2!$A$2,9,30),"") ))),"")</f>
        <v/>
      </c>
      <c r="W128" s="13" t="str">
        <f>IF(AND([3]Feuil1!$K128&lt;&gt;"",[3]Feuil1!$C128&lt;&gt;"",[3]Feuil1!$K128&lt;=[3]Feuil1!$C128,YEAR([3]Feuil1!$K128)&lt;=[3]Feuil2!$A$2,YEAR([3]Feuil1!$C128)&gt;=[3]Feuil2!$A$2),IF(YEAR([3]Feuil1!$C128)&gt;[3]Feuil2!$A$2,DATE([3]Feuil2!$A$2,10,31),IF(YEAR([3]Feuil1!$C128)&lt;[3]Feuil2!$A$2,"",IF(MONTH([3]Feuil1!$C128)=10,[3]Feuil1!$C128,IF(AND(MONTH([3]Feuil1!$C128)&gt;10,MONTH([3]Feuil1!$K128)&lt;=10),DATE([3]Feuil2!$A$2,10,31),"") ))),"")</f>
        <v/>
      </c>
      <c r="X128" s="13" t="str">
        <f>IF(AND([3]Feuil1!$K128&lt;&gt;"",[3]Feuil1!$C128&lt;&gt;"",[3]Feuil1!$K128&lt;=[3]Feuil1!$C128,YEAR([3]Feuil1!$K128)&lt;=[3]Feuil2!$A$2,YEAR([3]Feuil1!$C128)&gt;=[3]Feuil2!$A$2),IF(YEAR([3]Feuil1!$C128)&gt;[3]Feuil2!$A$2,DATE([3]Feuil2!$A$2,11,30),IF(YEAR([3]Feuil1!$C128)&lt;[3]Feuil2!$A$2,"",IF(MONTH([3]Feuil1!$C128)=11,[3]Feuil1!$C128,IF(AND(MONTH([3]Feuil1!$C128)&gt;11,MONTH([3]Feuil1!$K128)&lt;=11),DATE([3]Feuil2!$A$2,11,30),"") ))),"")</f>
        <v/>
      </c>
      <c r="Y128" s="14" t="str">
        <f>IF(AND([3]Feuil1!$K128&lt;&gt;"",[3]Feuil1!$C128&lt;&gt;"",[3]Feuil1!$K128&lt;=[3]Feuil1!$C128,YEAR([3]Feuil1!$K128)&lt;=[3]Feuil2!$A$2,YEAR([3]Feuil1!$C128)&gt;=[3]Feuil2!$A$2),IF(YEAR([3]Feuil1!$C128)&gt;[3]Feuil2!$A$2,DATE([3]Feuil2!$A$2,12,31),IF(YEAR([3]Feuil1!$C128)&lt;[3]Feuil2!$A$2,"",IF(MONTH([3]Feuil1!$C128)=12,[3]Feuil1!$C128,IF(AND(MONTH([3]Feuil1!$C128)&gt;12,MONTH([3]Feuil1!$K128)&lt;=12),DATE([3]Feuil2!$A$2,12,31),"") ))),"")</f>
        <v/>
      </c>
    </row>
    <row r="129" spans="1:25" ht="15" x14ac:dyDescent="0.2">
      <c r="A129" s="11">
        <f>[3]Feuil1!E129</f>
        <v>0</v>
      </c>
      <c r="B129" s="12" t="str">
        <f>IF(AND([3]Feuil1!$K129&lt;&gt;"",[3]Feuil1!$C129&lt;&gt;"",[3]Feuil1!$K129&lt;=[3]Feuil1!$C129,YEAR([3]Feuil1!$K129)&lt;=[3]Feuil2!$A$2,YEAR([3]Feuil1!$C129)&gt;=[3]Feuil2!$A$2),IF(YEAR([3]Feuil1!$K129)&lt;[3]Feuil2!$A$2,DATE([3]Feuil2!$A$2,1,1),IF(YEAR([3]Feuil1!$K129)&gt;[3]Feuil2!$A$2,"",IF(MONTH([3]Feuil1!$K129)=1,[3]Feuil1!$K129,IF(OR(AND(
      MONTH([3]Feuil1!$K129)&lt;1,
      MONTH([3]Feuil1!$C129)&gt;=1
     ),YEAR([3]Feuil1!$C129)&gt;[3]Feuil2!$A$2),DATE([3]Feuil2!$A$2,1,1),"") ))),"")</f>
        <v/>
      </c>
      <c r="C129" s="13" t="str">
        <f>IF(AND([3]Feuil1!$K129&lt;&gt;"",[3]Feuil1!$C129&lt;&gt;"",[3]Feuil1!$K129&lt;=[3]Feuil1!$C129,YEAR([3]Feuil1!$K129)&lt;=[3]Feuil2!$A$2,YEAR([3]Feuil1!$C129)&gt;=[3]Feuil2!$A$2),IF(YEAR([3]Feuil1!$K129)&lt;[3]Feuil2!$A$2,DATE([3]Feuil2!$A$2,2,1),IF(YEAR([3]Feuil1!$K129)&gt;[3]Feuil2!$A$2,"",IF(MONTH([3]Feuil1!$K129)=2,[3]Feuil1!$K129,IF(OR(AND(MONTH([3]Feuil1!$K129)&lt;2,MONTH([3]Feuil1!$C129)&gt;=2),YEAR([3]Feuil1!$C129)&gt;[3]Feuil2!$A$2),DATE([3]Feuil2!$A$2,2,1),"") ))),"")</f>
        <v/>
      </c>
      <c r="D129" s="13" t="str">
        <f>IF(AND([3]Feuil1!$K129&lt;&gt;"",[3]Feuil1!$C129&lt;&gt;"",[3]Feuil1!$K129&lt;=[3]Feuil1!$C129,YEAR([3]Feuil1!$K129)&lt;=[3]Feuil2!$A$2,YEAR([3]Feuil1!$C129)&gt;=[3]Feuil2!$A$2),IF(YEAR([3]Feuil1!$K129)&lt;[3]Feuil2!$A$2,DATE([3]Feuil2!$A$2,3,1),IF(YEAR([3]Feuil1!$K129)&gt;[3]Feuil2!$A$2,"",IF(MONTH([3]Feuil1!$K129)=3,[3]Feuil1!$K129,IF(OR(AND(MONTH([3]Feuil1!$K129)&lt;3,MONTH([3]Feuil1!$C129)&gt;=3),YEAR([3]Feuil1!$C129)&gt;[3]Feuil2!$A$2),DATE([3]Feuil2!$A$2,3,1),"") ))),"")</f>
        <v/>
      </c>
      <c r="E129" s="13" t="str">
        <f>IF(AND([3]Feuil1!$K129&lt;&gt;"",[3]Feuil1!$C129&lt;&gt;"",[3]Feuil1!$K129&lt;=[3]Feuil1!$C129,YEAR([3]Feuil1!$K129)&lt;=[3]Feuil2!$A$2,YEAR([3]Feuil1!$C129)&gt;=[3]Feuil2!$A$2),IF(YEAR([3]Feuil1!$K129)&lt;[3]Feuil2!$A$2,DATE([3]Feuil2!$A$2,4,1),IF(YEAR([3]Feuil1!$K129)&gt;[3]Feuil2!$A$2,"",IF(MONTH([3]Feuil1!$K129)=4,[3]Feuil1!$K129,IF(OR(AND(MONTH([3]Feuil1!$K129)&lt;4,MONTH([3]Feuil1!$C129)&gt;=4),YEAR([3]Feuil1!$C129)&gt;[3]Feuil2!$A$2),DATE([3]Feuil2!$A$2,4,1),"") ))),"")</f>
        <v/>
      </c>
      <c r="F129" s="13" t="str">
        <f>IF(AND([3]Feuil1!$K129&lt;&gt;"",[3]Feuil1!$C129&lt;&gt;"",[3]Feuil1!$K129&lt;=[3]Feuil1!$C129,YEAR([3]Feuil1!$K129)&lt;=[3]Feuil2!$A$2,YEAR([3]Feuil1!$C129)&gt;=[3]Feuil2!$A$2),IF(YEAR([3]Feuil1!$K129)&lt;[3]Feuil2!$A$2,DATE([3]Feuil2!$A$2,5,1),IF(YEAR([3]Feuil1!$K129)&gt;[3]Feuil2!$A$2,"",IF(MONTH([3]Feuil1!$K129)=5,[3]Feuil1!$K129,IF(OR(AND(MONTH([3]Feuil1!$K129)&lt;5,MONTH([3]Feuil1!$C129)&gt;=5),YEAR([3]Feuil1!$C129)&gt;[3]Feuil2!$A$2),DATE([3]Feuil2!$A$2,5,1),"") ))),"")</f>
        <v/>
      </c>
      <c r="G129" s="13" t="str">
        <f>IF(AND([3]Feuil1!$K129&lt;&gt;"",[3]Feuil1!$C129&lt;&gt;"",[3]Feuil1!$K129&lt;=[3]Feuil1!$C129,YEAR([3]Feuil1!$K129)&lt;=[3]Feuil2!$A$2,YEAR([3]Feuil1!$C129)&gt;=[3]Feuil2!$A$2),IF(YEAR([3]Feuil1!$K129)&lt;[3]Feuil2!$A$2,DATE([3]Feuil2!$A$2,6,1),IF(YEAR([3]Feuil1!$K129)&gt;[3]Feuil2!$A$2,"",IF(MONTH([3]Feuil1!$K129)=6,[3]Feuil1!$K129,IF(OR(AND(MONTH([3]Feuil1!$K129)&lt;6,MONTH([3]Feuil1!$C129)&gt;=6),YEAR([3]Feuil1!$C129)&gt;[3]Feuil2!$A$2),DATE([3]Feuil2!$A$2,6,1),"") ))),"")</f>
        <v/>
      </c>
      <c r="H129" s="13" t="str">
        <f>IF(AND([3]Feuil1!$K129&lt;&gt;"",[3]Feuil1!$C129&lt;&gt;"",[3]Feuil1!$K129&lt;=[3]Feuil1!$C129,YEAR([3]Feuil1!$K129)&lt;=[3]Feuil2!$A$2,YEAR([3]Feuil1!$C129)&gt;=[3]Feuil2!$A$2),IF(YEAR([3]Feuil1!$K129)&lt;[3]Feuil2!$A$2,DATE([3]Feuil2!$A$2,7,1),IF(YEAR([3]Feuil1!$K129)&gt;[3]Feuil2!$A$2,"",IF(MONTH([3]Feuil1!$K129)=7,[3]Feuil1!$K129,IF(OR(AND(MONTH([3]Feuil1!$K129)&lt;7,MONTH([3]Feuil1!$C129)&gt;=7),YEAR([3]Feuil1!$C129)&gt;[3]Feuil2!$A$2),DATE([3]Feuil2!$A$2,7,1),"") ))),"")</f>
        <v/>
      </c>
      <c r="I129" s="13" t="str">
        <f>IF(AND([3]Feuil1!$K129&lt;&gt;"",[3]Feuil1!$C129&lt;&gt;"",[3]Feuil1!$K129&lt;=[3]Feuil1!$C129,YEAR([3]Feuil1!$K129)&lt;=[3]Feuil2!$A$2,YEAR([3]Feuil1!$C129)&gt;=[3]Feuil2!$A$2),IF(YEAR([3]Feuil1!$K129)&lt;[3]Feuil2!$A$2,DATE([3]Feuil2!$A$2,8,1),IF(YEAR([3]Feuil1!$K129)&gt;[3]Feuil2!$A$2,"",IF(MONTH([3]Feuil1!$K129)=8,[3]Feuil1!$K129,IF(OR(AND(MONTH([3]Feuil1!$K129)&lt;8,MONTH([3]Feuil1!$C129)&gt;=8),YEAR([3]Feuil1!$C129)&gt;[3]Feuil2!$A$2),DATE([3]Feuil2!$A$2,8,1),"") ))),"")</f>
        <v/>
      </c>
      <c r="J129" s="13" t="str">
        <f>IF(AND([3]Feuil1!$K129&lt;&gt;"",[3]Feuil1!$C129&lt;&gt;"",[3]Feuil1!$K129&lt;=[3]Feuil1!$C129,YEAR([3]Feuil1!$K129)&lt;=[3]Feuil2!$A$2,YEAR([3]Feuil1!$C129)&gt;=[3]Feuil2!$A$2),IF(YEAR([3]Feuil1!$K129)&lt;[3]Feuil2!$A$2,DATE([3]Feuil2!$A$2,9,1),IF(YEAR([3]Feuil1!$K129)&gt;[3]Feuil2!$A$2,"",IF(MONTH([3]Feuil1!$K129)=9,[3]Feuil1!$K129,IF(OR(AND(MONTH([3]Feuil1!$K129)&lt;9,MONTH([3]Feuil1!$C129)&gt;=9),YEAR([3]Feuil1!$C129)&gt;[3]Feuil2!$A$2),DATE([3]Feuil2!$A$2,9,1),"") ))),"")</f>
        <v/>
      </c>
      <c r="K129" s="13" t="str">
        <f>IF(AND([3]Feuil1!$K129&lt;&gt;"",[3]Feuil1!$C129&lt;&gt;"",[3]Feuil1!$K129&lt;=[3]Feuil1!$C129,YEAR([3]Feuil1!$K129)&lt;=[3]Feuil2!$A$2,YEAR([3]Feuil1!$C129)&gt;=[3]Feuil2!$A$2),IF(YEAR([3]Feuil1!$K129)&lt;[3]Feuil2!$A$2,DATE([3]Feuil2!$A$2,10,1),IF(YEAR([3]Feuil1!$K129)&gt;[3]Feuil2!$A$2,"",IF(MONTH([3]Feuil1!$K129)=10,[3]Feuil1!$K129,IF(OR(AND(MONTH([3]Feuil1!$K129)&lt;10,MONTH([3]Feuil1!$C129)&gt;=10),YEAR([3]Feuil1!$C129)&gt;[3]Feuil2!$A$2),DATE([3]Feuil2!$A$2,10,1),"") ))),"")</f>
        <v/>
      </c>
      <c r="L129" s="13" t="str">
        <f>IF(AND([3]Feuil1!$K129&lt;&gt;"",[3]Feuil1!$C129&lt;&gt;"",[3]Feuil1!$K129&lt;=[3]Feuil1!$C129,YEAR([3]Feuil1!$K129)&lt;=[3]Feuil2!$A$2,YEAR([3]Feuil1!$C129)&gt;=[3]Feuil2!$A$2),IF(YEAR([3]Feuil1!$K129)&lt;[3]Feuil2!$A$2,DATE([3]Feuil2!$A$2,11,1),IF(YEAR([3]Feuil1!$K129)&gt;[3]Feuil2!$A$2,"",IF(MONTH([3]Feuil1!$K129)=11,[3]Feuil1!$K129,IF(OR(AND(MONTH([3]Feuil1!$K129)&lt;11,MONTH([3]Feuil1!$C129)&gt;=11),YEAR([3]Feuil1!$C129)&gt;[3]Feuil2!$A$2),DATE([3]Feuil2!$A$2,11,1),"") ))),"")</f>
        <v/>
      </c>
      <c r="M129" s="14" t="str">
        <f>IF(AND([3]Feuil1!$K129&lt;&gt;"",[3]Feuil1!$C129&lt;&gt;"",[3]Feuil1!$K129&lt;=[3]Feuil1!$C129,YEAR([3]Feuil1!$K129)&lt;=[3]Feuil2!$A$2,YEAR([3]Feuil1!$C129)&gt;=[3]Feuil2!$A$2),IF(YEAR([3]Feuil1!$K129)&lt;[3]Feuil2!$A$2,DATE([3]Feuil2!$A$2,12,1),IF(YEAR([3]Feuil1!$K129)&gt;[3]Feuil2!$A$2,"",IF(MONTH([3]Feuil1!$K129)=12,[3]Feuil1!$K129,IF(OR(AND(MONTH([3]Feuil1!$K129)&lt;12,MONTH([3]Feuil1!$C129)&gt;=12),YEAR([3]Feuil1!$C129)&gt;[3]Feuil2!$A$2),DATE([3]Feuil2!$A$2,12,1),"") ))),"")</f>
        <v/>
      </c>
      <c r="N129" s="12" t="str">
        <f>IF(AND([3]Feuil1!$K129&lt;&gt;"",[3]Feuil1!$C129&lt;&gt;"",[3]Feuil1!$K129&lt;=[3]Feuil1!$C129,YEAR([3]Feuil1!$K129)&lt;=[3]Feuil2!$A$2,YEAR([3]Feuil1!$C129)&gt;=[3]Feuil2!$A$2),IF(YEAR([3]Feuil1!$C129)&gt;[3]Feuil2!$A$2,DATE([3]Feuil2!$A$2,1,31),IF(YEAR([3]Feuil1!$C129)&lt;[3]Feuil2!$A$2,"",IF(MONTH([3]Feuil1!$C129)=1,[3]Feuil1!$C129,IF(AND(MONTH([3]Feuil1!$C129)&gt;1,MONTH([3]Feuil1!$K129)&lt;=1),DATE([3]Feuil2!$A$2,1,31),"") ))),"")</f>
        <v/>
      </c>
      <c r="O129" s="13" t="str">
        <f>IF(AND([3]Feuil1!$K129&lt;&gt;"",[3]Feuil1!$C129&lt;&gt;"",[3]Feuil1!$K129&lt;=[3]Feuil1!$C129,YEAR([3]Feuil1!$K129)&lt;=[3]Feuil2!$A$2,YEAR([3]Feuil1!$C129)&gt;=[3]Feuil2!$A$2),IF(YEAR([3]Feuil1!$C129)&gt;[3]Feuil2!$A$2,IF((MOD([3]Feuil2!$A$2,4)&lt;&gt;0),DATE([3]Feuil2!$A$2,2,28),DATE([3]Feuil2!$A$2,2,29)),IF(YEAR([3]Feuil1!$C129)&lt;[3]Feuil2!$A$2,"",IF(MONTH([3]Feuil1!$C129)=2,[3]Feuil1!$C129,IF(AND(MONTH([3]Feuil1!$C129)&gt;2,MONTH([3]Feuil1!$K129)&lt;=2),IF((MOD([3]Feuil2!$A$2,4)&lt;&gt;0),DATE([3]Feuil2!$A$2,2,28),DATE([3]Feuil2!$A$2,2,29)),"") ))),"")</f>
        <v/>
      </c>
      <c r="P129" s="13" t="str">
        <f>IF(AND([3]Feuil1!$K129&lt;&gt;"",[3]Feuil1!$C129&lt;&gt;"",[3]Feuil1!$K129&lt;=[3]Feuil1!$C129,YEAR([3]Feuil1!$K129)&lt;=[3]Feuil2!$A$2,YEAR([3]Feuil1!$C129)&gt;=[3]Feuil2!$A$2),IF(YEAR([3]Feuil1!$C129)&gt;[3]Feuil2!$A$2,DATE([3]Feuil2!$A$2,3,31),IF(YEAR([3]Feuil1!$C129)&lt;[3]Feuil2!$A$2,"",IF(MONTH([3]Feuil1!$C129)=3,[3]Feuil1!$C129,IF(AND(MONTH([3]Feuil1!$C129)&gt;3,MONTH([3]Feuil1!$K129)&lt;=3),DATE([3]Feuil2!$A$2,3,31),"") ))),"")</f>
        <v/>
      </c>
      <c r="Q129" s="13" t="str">
        <f>IF(AND([3]Feuil1!$K129&lt;&gt;"",[3]Feuil1!$C129&lt;&gt;"",[3]Feuil1!$K129&lt;=[3]Feuil1!$C129,YEAR([3]Feuil1!$K129)&lt;=[3]Feuil2!$A$2,YEAR([3]Feuil1!$C129)&gt;=[3]Feuil2!$A$2),IF(YEAR([3]Feuil1!$C129)&gt;[3]Feuil2!$A$2,DATE([3]Feuil2!$A$2,4,30),IF(YEAR([3]Feuil1!$C129)&lt;[3]Feuil2!$A$2,"",IF(MONTH([3]Feuil1!$C129)=4,[3]Feuil1!$C129,IF(AND(MONTH([3]Feuil1!$C129)&gt;4,MONTH([3]Feuil1!$K129)&lt;=4),DATE([3]Feuil2!$A$2,4,30),"") ))),"")</f>
        <v/>
      </c>
      <c r="R129" s="13" t="str">
        <f>IF(AND([3]Feuil1!$K129&lt;&gt;"",[3]Feuil1!$C129&lt;&gt;"",[3]Feuil1!$K129&lt;=[3]Feuil1!$C129,YEAR([3]Feuil1!$K129)&lt;=[3]Feuil2!$A$2,YEAR([3]Feuil1!$C129)&gt;=[3]Feuil2!$A$2),IF(YEAR([3]Feuil1!$C129)&gt;[3]Feuil2!$A$2,DATE([3]Feuil2!$A$2,5,31),IF(YEAR([3]Feuil1!$C129)&lt;[3]Feuil2!$A$2,"",IF(MONTH([3]Feuil1!$C129)=5,[3]Feuil1!$C129,IF(AND(MONTH([3]Feuil1!$C129)&gt;5,MONTH([3]Feuil1!$K129)&lt;=5),DATE([3]Feuil2!$A$2,5,31),"") ))),"")</f>
        <v/>
      </c>
      <c r="S129" s="13" t="str">
        <f>IF(AND([3]Feuil1!$K129&lt;&gt;"",[3]Feuil1!$C129&lt;&gt;"",[3]Feuil1!$K129&lt;=[3]Feuil1!$C129,YEAR([3]Feuil1!$K129)&lt;=[3]Feuil2!$A$2,YEAR([3]Feuil1!$C129)&gt;=[3]Feuil2!$A$2),IF(YEAR([3]Feuil1!$C129)&gt;[3]Feuil2!$A$2,DATE([3]Feuil2!$A$2,6,30),IF(YEAR([3]Feuil1!$C129)&lt;[3]Feuil2!$A$2,"",IF(MONTH([3]Feuil1!$C129)=6,[3]Feuil1!$C129,IF(AND(MONTH([3]Feuil1!$C129)&gt;6,MONTH([3]Feuil1!$K129)&lt;=6),DATE([3]Feuil2!$A$2,6,30),"") ))),"")</f>
        <v/>
      </c>
      <c r="T129" s="13" t="str">
        <f>IF(AND([3]Feuil1!$K129&lt;&gt;"",[3]Feuil1!$C129&lt;&gt;"",[3]Feuil1!$K129&lt;=[3]Feuil1!$C129,YEAR([3]Feuil1!$K129)&lt;=[3]Feuil2!$A$2,YEAR([3]Feuil1!$C129)&gt;=[3]Feuil2!$A$2),IF(YEAR([3]Feuil1!$C129)&gt;[3]Feuil2!$A$2,DATE([3]Feuil2!$A$2,7,31),IF(YEAR([3]Feuil1!$C129)&lt;[3]Feuil2!$A$2,"",IF(MONTH([3]Feuil1!$C129)=7,[3]Feuil1!$C129,IF(AND(MONTH([3]Feuil1!$C129)&gt;7,MONTH([3]Feuil1!$K129)&lt;=7),DATE([3]Feuil2!$A$2,7,31),"") ))),"")</f>
        <v/>
      </c>
      <c r="U129" s="13" t="str">
        <f>IF(AND([3]Feuil1!$K129&lt;&gt;"",[3]Feuil1!$C129&lt;&gt;"",[3]Feuil1!$K129&lt;=[3]Feuil1!$C129,YEAR([3]Feuil1!$K129)&lt;=[3]Feuil2!$A$2,YEAR([3]Feuil1!$C129)&gt;=[3]Feuil2!$A$2),IF(YEAR([3]Feuil1!$C129)&gt;[3]Feuil2!$A$2,DATE([3]Feuil2!$A$2,8,31),IF(YEAR([3]Feuil1!$C129)&lt;[3]Feuil2!$A$2,"",IF(MONTH([3]Feuil1!$C129)=8,[3]Feuil1!$C129,IF(AND(MONTH([3]Feuil1!$C129)&gt;8,MONTH([3]Feuil1!$K129)&lt;=8),DATE([3]Feuil2!$A$2,8,31),"") ))),"")</f>
        <v/>
      </c>
      <c r="V129" s="13" t="str">
        <f>IF(AND([3]Feuil1!$K129&lt;&gt;"",[3]Feuil1!$C129&lt;&gt;"",[3]Feuil1!$K129&lt;=[3]Feuil1!$C129,YEAR([3]Feuil1!$K129)&lt;=[3]Feuil2!$A$2,YEAR([3]Feuil1!$C129)&gt;=[3]Feuil2!$A$2),IF(YEAR([3]Feuil1!$C129)&gt;[3]Feuil2!$A$2,DATE([3]Feuil2!$A$2,9,30),IF(YEAR([3]Feuil1!$C129)&lt;[3]Feuil2!$A$2,"",IF(MONTH([3]Feuil1!$C129)=9,[3]Feuil1!$C129,IF(AND(MONTH([3]Feuil1!$C129)&gt;9,MONTH([3]Feuil1!$K129)&lt;=9),DATE([3]Feuil2!$A$2,9,30),"") ))),"")</f>
        <v/>
      </c>
      <c r="W129" s="13" t="str">
        <f>IF(AND([3]Feuil1!$K129&lt;&gt;"",[3]Feuil1!$C129&lt;&gt;"",[3]Feuil1!$K129&lt;=[3]Feuil1!$C129,YEAR([3]Feuil1!$K129)&lt;=[3]Feuil2!$A$2,YEAR([3]Feuil1!$C129)&gt;=[3]Feuil2!$A$2),IF(YEAR([3]Feuil1!$C129)&gt;[3]Feuil2!$A$2,DATE([3]Feuil2!$A$2,10,31),IF(YEAR([3]Feuil1!$C129)&lt;[3]Feuil2!$A$2,"",IF(MONTH([3]Feuil1!$C129)=10,[3]Feuil1!$C129,IF(AND(MONTH([3]Feuil1!$C129)&gt;10,MONTH([3]Feuil1!$K129)&lt;=10),DATE([3]Feuil2!$A$2,10,31),"") ))),"")</f>
        <v/>
      </c>
      <c r="X129" s="13" t="str">
        <f>IF(AND([3]Feuil1!$K129&lt;&gt;"",[3]Feuil1!$C129&lt;&gt;"",[3]Feuil1!$K129&lt;=[3]Feuil1!$C129,YEAR([3]Feuil1!$K129)&lt;=[3]Feuil2!$A$2,YEAR([3]Feuil1!$C129)&gt;=[3]Feuil2!$A$2),IF(YEAR([3]Feuil1!$C129)&gt;[3]Feuil2!$A$2,DATE([3]Feuil2!$A$2,11,30),IF(YEAR([3]Feuil1!$C129)&lt;[3]Feuil2!$A$2,"",IF(MONTH([3]Feuil1!$C129)=11,[3]Feuil1!$C129,IF(AND(MONTH([3]Feuil1!$C129)&gt;11,MONTH([3]Feuil1!$K129)&lt;=11),DATE([3]Feuil2!$A$2,11,30),"") ))),"")</f>
        <v/>
      </c>
      <c r="Y129" s="14" t="str">
        <f>IF(AND([3]Feuil1!$K129&lt;&gt;"",[3]Feuil1!$C129&lt;&gt;"",[3]Feuil1!$K129&lt;=[3]Feuil1!$C129,YEAR([3]Feuil1!$K129)&lt;=[3]Feuil2!$A$2,YEAR([3]Feuil1!$C129)&gt;=[3]Feuil2!$A$2),IF(YEAR([3]Feuil1!$C129)&gt;[3]Feuil2!$A$2,DATE([3]Feuil2!$A$2,12,31),IF(YEAR([3]Feuil1!$C129)&lt;[3]Feuil2!$A$2,"",IF(MONTH([3]Feuil1!$C129)=12,[3]Feuil1!$C129,IF(AND(MONTH([3]Feuil1!$C129)&gt;12,MONTH([3]Feuil1!$K129)&lt;=12),DATE([3]Feuil2!$A$2,12,31),"") ))),"")</f>
        <v/>
      </c>
    </row>
    <row r="130" spans="1:25" ht="15" x14ac:dyDescent="0.2">
      <c r="A130" s="11">
        <f>[3]Feuil1!E130</f>
        <v>0</v>
      </c>
      <c r="B130" s="12" t="str">
        <f>IF(AND([3]Feuil1!$K130&lt;&gt;"",[3]Feuil1!$C130&lt;&gt;"",[3]Feuil1!$K130&lt;=[3]Feuil1!$C130,YEAR([3]Feuil1!$K130)&lt;=[3]Feuil2!$A$2,YEAR([3]Feuil1!$C130)&gt;=[3]Feuil2!$A$2),IF(YEAR([3]Feuil1!$K130)&lt;[3]Feuil2!$A$2,DATE([3]Feuil2!$A$2,1,1),IF(YEAR([3]Feuil1!$K130)&gt;[3]Feuil2!$A$2,"",IF(MONTH([3]Feuil1!$K130)=1,[3]Feuil1!$K130,IF(OR(AND(
      MONTH([3]Feuil1!$K130)&lt;1,
      MONTH([3]Feuil1!$C130)&gt;=1
     ),YEAR([3]Feuil1!$C130)&gt;[3]Feuil2!$A$2),DATE([3]Feuil2!$A$2,1,1),"") ))),"")</f>
        <v/>
      </c>
      <c r="C130" s="13" t="str">
        <f>IF(AND([3]Feuil1!$K130&lt;&gt;"",[3]Feuil1!$C130&lt;&gt;"",[3]Feuil1!$K130&lt;=[3]Feuil1!$C130,YEAR([3]Feuil1!$K130)&lt;=[3]Feuil2!$A$2,YEAR([3]Feuil1!$C130)&gt;=[3]Feuil2!$A$2),IF(YEAR([3]Feuil1!$K130)&lt;[3]Feuil2!$A$2,DATE([3]Feuil2!$A$2,2,1),IF(YEAR([3]Feuil1!$K130)&gt;[3]Feuil2!$A$2,"",IF(MONTH([3]Feuil1!$K130)=2,[3]Feuil1!$K130,IF(OR(AND(MONTH([3]Feuil1!$K130)&lt;2,MONTH([3]Feuil1!$C130)&gt;=2),YEAR([3]Feuil1!$C130)&gt;[3]Feuil2!$A$2),DATE([3]Feuil2!$A$2,2,1),"") ))),"")</f>
        <v/>
      </c>
      <c r="D130" s="13" t="str">
        <f>IF(AND([3]Feuil1!$K130&lt;&gt;"",[3]Feuil1!$C130&lt;&gt;"",[3]Feuil1!$K130&lt;=[3]Feuil1!$C130,YEAR([3]Feuil1!$K130)&lt;=[3]Feuil2!$A$2,YEAR([3]Feuil1!$C130)&gt;=[3]Feuil2!$A$2),IF(YEAR([3]Feuil1!$K130)&lt;[3]Feuil2!$A$2,DATE([3]Feuil2!$A$2,3,1),IF(YEAR([3]Feuil1!$K130)&gt;[3]Feuil2!$A$2,"",IF(MONTH([3]Feuil1!$K130)=3,[3]Feuil1!$K130,IF(OR(AND(MONTH([3]Feuil1!$K130)&lt;3,MONTH([3]Feuil1!$C130)&gt;=3),YEAR([3]Feuil1!$C130)&gt;[3]Feuil2!$A$2),DATE([3]Feuil2!$A$2,3,1),"") ))),"")</f>
        <v/>
      </c>
      <c r="E130" s="13" t="str">
        <f>IF(AND([3]Feuil1!$K130&lt;&gt;"",[3]Feuil1!$C130&lt;&gt;"",[3]Feuil1!$K130&lt;=[3]Feuil1!$C130,YEAR([3]Feuil1!$K130)&lt;=[3]Feuil2!$A$2,YEAR([3]Feuil1!$C130)&gt;=[3]Feuil2!$A$2),IF(YEAR([3]Feuil1!$K130)&lt;[3]Feuil2!$A$2,DATE([3]Feuil2!$A$2,4,1),IF(YEAR([3]Feuil1!$K130)&gt;[3]Feuil2!$A$2,"",IF(MONTH([3]Feuil1!$K130)=4,[3]Feuil1!$K130,IF(OR(AND(MONTH([3]Feuil1!$K130)&lt;4,MONTH([3]Feuil1!$C130)&gt;=4),YEAR([3]Feuil1!$C130)&gt;[3]Feuil2!$A$2),DATE([3]Feuil2!$A$2,4,1),"") ))),"")</f>
        <v/>
      </c>
      <c r="F130" s="13" t="str">
        <f>IF(AND([3]Feuil1!$K130&lt;&gt;"",[3]Feuil1!$C130&lt;&gt;"",[3]Feuil1!$K130&lt;=[3]Feuil1!$C130,YEAR([3]Feuil1!$K130)&lt;=[3]Feuil2!$A$2,YEAR([3]Feuil1!$C130)&gt;=[3]Feuil2!$A$2),IF(YEAR([3]Feuil1!$K130)&lt;[3]Feuil2!$A$2,DATE([3]Feuil2!$A$2,5,1),IF(YEAR([3]Feuil1!$K130)&gt;[3]Feuil2!$A$2,"",IF(MONTH([3]Feuil1!$K130)=5,[3]Feuil1!$K130,IF(OR(AND(MONTH([3]Feuil1!$K130)&lt;5,MONTH([3]Feuil1!$C130)&gt;=5),YEAR([3]Feuil1!$C130)&gt;[3]Feuil2!$A$2),DATE([3]Feuil2!$A$2,5,1),"") ))),"")</f>
        <v/>
      </c>
      <c r="G130" s="13" t="str">
        <f>IF(AND([3]Feuil1!$K130&lt;&gt;"",[3]Feuil1!$C130&lt;&gt;"",[3]Feuil1!$K130&lt;=[3]Feuil1!$C130,YEAR([3]Feuil1!$K130)&lt;=[3]Feuil2!$A$2,YEAR([3]Feuil1!$C130)&gt;=[3]Feuil2!$A$2),IF(YEAR([3]Feuil1!$K130)&lt;[3]Feuil2!$A$2,DATE([3]Feuil2!$A$2,6,1),IF(YEAR([3]Feuil1!$K130)&gt;[3]Feuil2!$A$2,"",IF(MONTH([3]Feuil1!$K130)=6,[3]Feuil1!$K130,IF(OR(AND(MONTH([3]Feuil1!$K130)&lt;6,MONTH([3]Feuil1!$C130)&gt;=6),YEAR([3]Feuil1!$C130)&gt;[3]Feuil2!$A$2),DATE([3]Feuil2!$A$2,6,1),"") ))),"")</f>
        <v/>
      </c>
      <c r="H130" s="13" t="str">
        <f>IF(AND([3]Feuil1!$K130&lt;&gt;"",[3]Feuil1!$C130&lt;&gt;"",[3]Feuil1!$K130&lt;=[3]Feuil1!$C130,YEAR([3]Feuil1!$K130)&lt;=[3]Feuil2!$A$2,YEAR([3]Feuil1!$C130)&gt;=[3]Feuil2!$A$2),IF(YEAR([3]Feuil1!$K130)&lt;[3]Feuil2!$A$2,DATE([3]Feuil2!$A$2,7,1),IF(YEAR([3]Feuil1!$K130)&gt;[3]Feuil2!$A$2,"",IF(MONTH([3]Feuil1!$K130)=7,[3]Feuil1!$K130,IF(OR(AND(MONTH([3]Feuil1!$K130)&lt;7,MONTH([3]Feuil1!$C130)&gt;=7),YEAR([3]Feuil1!$C130)&gt;[3]Feuil2!$A$2),DATE([3]Feuil2!$A$2,7,1),"") ))),"")</f>
        <v/>
      </c>
      <c r="I130" s="13" t="str">
        <f>IF(AND([3]Feuil1!$K130&lt;&gt;"",[3]Feuil1!$C130&lt;&gt;"",[3]Feuil1!$K130&lt;=[3]Feuil1!$C130,YEAR([3]Feuil1!$K130)&lt;=[3]Feuil2!$A$2,YEAR([3]Feuil1!$C130)&gt;=[3]Feuil2!$A$2),IF(YEAR([3]Feuil1!$K130)&lt;[3]Feuil2!$A$2,DATE([3]Feuil2!$A$2,8,1),IF(YEAR([3]Feuil1!$K130)&gt;[3]Feuil2!$A$2,"",IF(MONTH([3]Feuil1!$K130)=8,[3]Feuil1!$K130,IF(OR(AND(MONTH([3]Feuil1!$K130)&lt;8,MONTH([3]Feuil1!$C130)&gt;=8),YEAR([3]Feuil1!$C130)&gt;[3]Feuil2!$A$2),DATE([3]Feuil2!$A$2,8,1),"") ))),"")</f>
        <v/>
      </c>
      <c r="J130" s="13" t="str">
        <f>IF(AND([3]Feuil1!$K130&lt;&gt;"",[3]Feuil1!$C130&lt;&gt;"",[3]Feuil1!$K130&lt;=[3]Feuil1!$C130,YEAR([3]Feuil1!$K130)&lt;=[3]Feuil2!$A$2,YEAR([3]Feuil1!$C130)&gt;=[3]Feuil2!$A$2),IF(YEAR([3]Feuil1!$K130)&lt;[3]Feuil2!$A$2,DATE([3]Feuil2!$A$2,9,1),IF(YEAR([3]Feuil1!$K130)&gt;[3]Feuil2!$A$2,"",IF(MONTH([3]Feuil1!$K130)=9,[3]Feuil1!$K130,IF(OR(AND(MONTH([3]Feuil1!$K130)&lt;9,MONTH([3]Feuil1!$C130)&gt;=9),YEAR([3]Feuil1!$C130)&gt;[3]Feuil2!$A$2),DATE([3]Feuil2!$A$2,9,1),"") ))),"")</f>
        <v/>
      </c>
      <c r="K130" s="13" t="str">
        <f>IF(AND([3]Feuil1!$K130&lt;&gt;"",[3]Feuil1!$C130&lt;&gt;"",[3]Feuil1!$K130&lt;=[3]Feuil1!$C130,YEAR([3]Feuil1!$K130)&lt;=[3]Feuil2!$A$2,YEAR([3]Feuil1!$C130)&gt;=[3]Feuil2!$A$2),IF(YEAR([3]Feuil1!$K130)&lt;[3]Feuil2!$A$2,DATE([3]Feuil2!$A$2,10,1),IF(YEAR([3]Feuil1!$K130)&gt;[3]Feuil2!$A$2,"",IF(MONTH([3]Feuil1!$K130)=10,[3]Feuil1!$K130,IF(OR(AND(MONTH([3]Feuil1!$K130)&lt;10,MONTH([3]Feuil1!$C130)&gt;=10),YEAR([3]Feuil1!$C130)&gt;[3]Feuil2!$A$2),DATE([3]Feuil2!$A$2,10,1),"") ))),"")</f>
        <v/>
      </c>
      <c r="L130" s="13" t="str">
        <f>IF(AND([3]Feuil1!$K130&lt;&gt;"",[3]Feuil1!$C130&lt;&gt;"",[3]Feuil1!$K130&lt;=[3]Feuil1!$C130,YEAR([3]Feuil1!$K130)&lt;=[3]Feuil2!$A$2,YEAR([3]Feuil1!$C130)&gt;=[3]Feuil2!$A$2),IF(YEAR([3]Feuil1!$K130)&lt;[3]Feuil2!$A$2,DATE([3]Feuil2!$A$2,11,1),IF(YEAR([3]Feuil1!$K130)&gt;[3]Feuil2!$A$2,"",IF(MONTH([3]Feuil1!$K130)=11,[3]Feuil1!$K130,IF(OR(AND(MONTH([3]Feuil1!$K130)&lt;11,MONTH([3]Feuil1!$C130)&gt;=11),YEAR([3]Feuil1!$C130)&gt;[3]Feuil2!$A$2),DATE([3]Feuil2!$A$2,11,1),"") ))),"")</f>
        <v/>
      </c>
      <c r="M130" s="14" t="str">
        <f>IF(AND([3]Feuil1!$K130&lt;&gt;"",[3]Feuil1!$C130&lt;&gt;"",[3]Feuil1!$K130&lt;=[3]Feuil1!$C130,YEAR([3]Feuil1!$K130)&lt;=[3]Feuil2!$A$2,YEAR([3]Feuil1!$C130)&gt;=[3]Feuil2!$A$2),IF(YEAR([3]Feuil1!$K130)&lt;[3]Feuil2!$A$2,DATE([3]Feuil2!$A$2,12,1),IF(YEAR([3]Feuil1!$K130)&gt;[3]Feuil2!$A$2,"",IF(MONTH([3]Feuil1!$K130)=12,[3]Feuil1!$K130,IF(OR(AND(MONTH([3]Feuil1!$K130)&lt;12,MONTH([3]Feuil1!$C130)&gt;=12),YEAR([3]Feuil1!$C130)&gt;[3]Feuil2!$A$2),DATE([3]Feuil2!$A$2,12,1),"") ))),"")</f>
        <v/>
      </c>
      <c r="N130" s="12" t="str">
        <f>IF(AND([3]Feuil1!$K130&lt;&gt;"",[3]Feuil1!$C130&lt;&gt;"",[3]Feuil1!$K130&lt;=[3]Feuil1!$C130,YEAR([3]Feuil1!$K130)&lt;=[3]Feuil2!$A$2,YEAR([3]Feuil1!$C130)&gt;=[3]Feuil2!$A$2),IF(YEAR([3]Feuil1!$C130)&gt;[3]Feuil2!$A$2,DATE([3]Feuil2!$A$2,1,31),IF(YEAR([3]Feuil1!$C130)&lt;[3]Feuil2!$A$2,"",IF(MONTH([3]Feuil1!$C130)=1,[3]Feuil1!$C130,IF(AND(MONTH([3]Feuil1!$C130)&gt;1,MONTH([3]Feuil1!$K130)&lt;=1),DATE([3]Feuil2!$A$2,1,31),"") ))),"")</f>
        <v/>
      </c>
      <c r="O130" s="13" t="str">
        <f>IF(AND([3]Feuil1!$K130&lt;&gt;"",[3]Feuil1!$C130&lt;&gt;"",[3]Feuil1!$K130&lt;=[3]Feuil1!$C130,YEAR([3]Feuil1!$K130)&lt;=[3]Feuil2!$A$2,YEAR([3]Feuil1!$C130)&gt;=[3]Feuil2!$A$2),IF(YEAR([3]Feuil1!$C130)&gt;[3]Feuil2!$A$2,IF((MOD([3]Feuil2!$A$2,4)&lt;&gt;0),DATE([3]Feuil2!$A$2,2,28),DATE([3]Feuil2!$A$2,2,29)),IF(YEAR([3]Feuil1!$C130)&lt;[3]Feuil2!$A$2,"",IF(MONTH([3]Feuil1!$C130)=2,[3]Feuil1!$C130,IF(AND(MONTH([3]Feuil1!$C130)&gt;2,MONTH([3]Feuil1!$K130)&lt;=2),IF((MOD([3]Feuil2!$A$2,4)&lt;&gt;0),DATE([3]Feuil2!$A$2,2,28),DATE([3]Feuil2!$A$2,2,29)),"") ))),"")</f>
        <v/>
      </c>
      <c r="P130" s="13" t="str">
        <f>IF(AND([3]Feuil1!$K130&lt;&gt;"",[3]Feuil1!$C130&lt;&gt;"",[3]Feuil1!$K130&lt;=[3]Feuil1!$C130,YEAR([3]Feuil1!$K130)&lt;=[3]Feuil2!$A$2,YEAR([3]Feuil1!$C130)&gt;=[3]Feuil2!$A$2),IF(YEAR([3]Feuil1!$C130)&gt;[3]Feuil2!$A$2,DATE([3]Feuil2!$A$2,3,31),IF(YEAR([3]Feuil1!$C130)&lt;[3]Feuil2!$A$2,"",IF(MONTH([3]Feuil1!$C130)=3,[3]Feuil1!$C130,IF(AND(MONTH([3]Feuil1!$C130)&gt;3,MONTH([3]Feuil1!$K130)&lt;=3),DATE([3]Feuil2!$A$2,3,31),"") ))),"")</f>
        <v/>
      </c>
      <c r="Q130" s="13" t="str">
        <f>IF(AND([3]Feuil1!$K130&lt;&gt;"",[3]Feuil1!$C130&lt;&gt;"",[3]Feuil1!$K130&lt;=[3]Feuil1!$C130,YEAR([3]Feuil1!$K130)&lt;=[3]Feuil2!$A$2,YEAR([3]Feuil1!$C130)&gt;=[3]Feuil2!$A$2),IF(YEAR([3]Feuil1!$C130)&gt;[3]Feuil2!$A$2,DATE([3]Feuil2!$A$2,4,30),IF(YEAR([3]Feuil1!$C130)&lt;[3]Feuil2!$A$2,"",IF(MONTH([3]Feuil1!$C130)=4,[3]Feuil1!$C130,IF(AND(MONTH([3]Feuil1!$C130)&gt;4,MONTH([3]Feuil1!$K130)&lt;=4),DATE([3]Feuil2!$A$2,4,30),"") ))),"")</f>
        <v/>
      </c>
      <c r="R130" s="13" t="str">
        <f>IF(AND([3]Feuil1!$K130&lt;&gt;"",[3]Feuil1!$C130&lt;&gt;"",[3]Feuil1!$K130&lt;=[3]Feuil1!$C130,YEAR([3]Feuil1!$K130)&lt;=[3]Feuil2!$A$2,YEAR([3]Feuil1!$C130)&gt;=[3]Feuil2!$A$2),IF(YEAR([3]Feuil1!$C130)&gt;[3]Feuil2!$A$2,DATE([3]Feuil2!$A$2,5,31),IF(YEAR([3]Feuil1!$C130)&lt;[3]Feuil2!$A$2,"",IF(MONTH([3]Feuil1!$C130)=5,[3]Feuil1!$C130,IF(AND(MONTH([3]Feuil1!$C130)&gt;5,MONTH([3]Feuil1!$K130)&lt;=5),DATE([3]Feuil2!$A$2,5,31),"") ))),"")</f>
        <v/>
      </c>
      <c r="S130" s="13" t="str">
        <f>IF(AND([3]Feuil1!$K130&lt;&gt;"",[3]Feuil1!$C130&lt;&gt;"",[3]Feuil1!$K130&lt;=[3]Feuil1!$C130,YEAR([3]Feuil1!$K130)&lt;=[3]Feuil2!$A$2,YEAR([3]Feuil1!$C130)&gt;=[3]Feuil2!$A$2),IF(YEAR([3]Feuil1!$C130)&gt;[3]Feuil2!$A$2,DATE([3]Feuil2!$A$2,6,30),IF(YEAR([3]Feuil1!$C130)&lt;[3]Feuil2!$A$2,"",IF(MONTH([3]Feuil1!$C130)=6,[3]Feuil1!$C130,IF(AND(MONTH([3]Feuil1!$C130)&gt;6,MONTH([3]Feuil1!$K130)&lt;=6),DATE([3]Feuil2!$A$2,6,30),"") ))),"")</f>
        <v/>
      </c>
      <c r="T130" s="13" t="str">
        <f>IF(AND([3]Feuil1!$K130&lt;&gt;"",[3]Feuil1!$C130&lt;&gt;"",[3]Feuil1!$K130&lt;=[3]Feuil1!$C130,YEAR([3]Feuil1!$K130)&lt;=[3]Feuil2!$A$2,YEAR([3]Feuil1!$C130)&gt;=[3]Feuil2!$A$2),IF(YEAR([3]Feuil1!$C130)&gt;[3]Feuil2!$A$2,DATE([3]Feuil2!$A$2,7,31),IF(YEAR([3]Feuil1!$C130)&lt;[3]Feuil2!$A$2,"",IF(MONTH([3]Feuil1!$C130)=7,[3]Feuil1!$C130,IF(AND(MONTH([3]Feuil1!$C130)&gt;7,MONTH([3]Feuil1!$K130)&lt;=7),DATE([3]Feuil2!$A$2,7,31),"") ))),"")</f>
        <v/>
      </c>
      <c r="U130" s="13" t="str">
        <f>IF(AND([3]Feuil1!$K130&lt;&gt;"",[3]Feuil1!$C130&lt;&gt;"",[3]Feuil1!$K130&lt;=[3]Feuil1!$C130,YEAR([3]Feuil1!$K130)&lt;=[3]Feuil2!$A$2,YEAR([3]Feuil1!$C130)&gt;=[3]Feuil2!$A$2),IF(YEAR([3]Feuil1!$C130)&gt;[3]Feuil2!$A$2,DATE([3]Feuil2!$A$2,8,31),IF(YEAR([3]Feuil1!$C130)&lt;[3]Feuil2!$A$2,"",IF(MONTH([3]Feuil1!$C130)=8,[3]Feuil1!$C130,IF(AND(MONTH([3]Feuil1!$C130)&gt;8,MONTH([3]Feuil1!$K130)&lt;=8),DATE([3]Feuil2!$A$2,8,31),"") ))),"")</f>
        <v/>
      </c>
      <c r="V130" s="13" t="str">
        <f>IF(AND([3]Feuil1!$K130&lt;&gt;"",[3]Feuil1!$C130&lt;&gt;"",[3]Feuil1!$K130&lt;=[3]Feuil1!$C130,YEAR([3]Feuil1!$K130)&lt;=[3]Feuil2!$A$2,YEAR([3]Feuil1!$C130)&gt;=[3]Feuil2!$A$2),IF(YEAR([3]Feuil1!$C130)&gt;[3]Feuil2!$A$2,DATE([3]Feuil2!$A$2,9,30),IF(YEAR([3]Feuil1!$C130)&lt;[3]Feuil2!$A$2,"",IF(MONTH([3]Feuil1!$C130)=9,[3]Feuil1!$C130,IF(AND(MONTH([3]Feuil1!$C130)&gt;9,MONTH([3]Feuil1!$K130)&lt;=9),DATE([3]Feuil2!$A$2,9,30),"") ))),"")</f>
        <v/>
      </c>
      <c r="W130" s="13" t="str">
        <f>IF(AND([3]Feuil1!$K130&lt;&gt;"",[3]Feuil1!$C130&lt;&gt;"",[3]Feuil1!$K130&lt;=[3]Feuil1!$C130,YEAR([3]Feuil1!$K130)&lt;=[3]Feuil2!$A$2,YEAR([3]Feuil1!$C130)&gt;=[3]Feuil2!$A$2),IF(YEAR([3]Feuil1!$C130)&gt;[3]Feuil2!$A$2,DATE([3]Feuil2!$A$2,10,31),IF(YEAR([3]Feuil1!$C130)&lt;[3]Feuil2!$A$2,"",IF(MONTH([3]Feuil1!$C130)=10,[3]Feuil1!$C130,IF(AND(MONTH([3]Feuil1!$C130)&gt;10,MONTH([3]Feuil1!$K130)&lt;=10),DATE([3]Feuil2!$A$2,10,31),"") ))),"")</f>
        <v/>
      </c>
      <c r="X130" s="13" t="str">
        <f>IF(AND([3]Feuil1!$K130&lt;&gt;"",[3]Feuil1!$C130&lt;&gt;"",[3]Feuil1!$K130&lt;=[3]Feuil1!$C130,YEAR([3]Feuil1!$K130)&lt;=[3]Feuil2!$A$2,YEAR([3]Feuil1!$C130)&gt;=[3]Feuil2!$A$2),IF(YEAR([3]Feuil1!$C130)&gt;[3]Feuil2!$A$2,DATE([3]Feuil2!$A$2,11,30),IF(YEAR([3]Feuil1!$C130)&lt;[3]Feuil2!$A$2,"",IF(MONTH([3]Feuil1!$C130)=11,[3]Feuil1!$C130,IF(AND(MONTH([3]Feuil1!$C130)&gt;11,MONTH([3]Feuil1!$K130)&lt;=11),DATE([3]Feuil2!$A$2,11,30),"") ))),"")</f>
        <v/>
      </c>
      <c r="Y130" s="14" t="str">
        <f>IF(AND([3]Feuil1!$K130&lt;&gt;"",[3]Feuil1!$C130&lt;&gt;"",[3]Feuil1!$K130&lt;=[3]Feuil1!$C130,YEAR([3]Feuil1!$K130)&lt;=[3]Feuil2!$A$2,YEAR([3]Feuil1!$C130)&gt;=[3]Feuil2!$A$2),IF(YEAR([3]Feuil1!$C130)&gt;[3]Feuil2!$A$2,DATE([3]Feuil2!$A$2,12,31),IF(YEAR([3]Feuil1!$C130)&lt;[3]Feuil2!$A$2,"",IF(MONTH([3]Feuil1!$C130)=12,[3]Feuil1!$C130,IF(AND(MONTH([3]Feuil1!$C130)&gt;12,MONTH([3]Feuil1!$K130)&lt;=12),DATE([3]Feuil2!$A$2,12,31),"") ))),"")</f>
        <v/>
      </c>
    </row>
    <row r="131" spans="1:25" ht="15" x14ac:dyDescent="0.2">
      <c r="A131" s="11">
        <f>[3]Feuil1!E131</f>
        <v>0</v>
      </c>
      <c r="B131" s="12" t="str">
        <f>IF(AND([3]Feuil1!$K131&lt;&gt;"",[3]Feuil1!$C131&lt;&gt;"",[3]Feuil1!$K131&lt;=[3]Feuil1!$C131,YEAR([3]Feuil1!$K131)&lt;=[3]Feuil2!$A$2,YEAR([3]Feuil1!$C131)&gt;=[3]Feuil2!$A$2),IF(YEAR([3]Feuil1!$K131)&lt;[3]Feuil2!$A$2,DATE([3]Feuil2!$A$2,1,1),IF(YEAR([3]Feuil1!$K131)&gt;[3]Feuil2!$A$2,"",IF(MONTH([3]Feuil1!$K131)=1,[3]Feuil1!$K131,IF(OR(AND(
      MONTH([3]Feuil1!$K131)&lt;1,
      MONTH([3]Feuil1!$C131)&gt;=1
     ),YEAR([3]Feuil1!$C131)&gt;[3]Feuil2!$A$2),DATE([3]Feuil2!$A$2,1,1),"") ))),"")</f>
        <v/>
      </c>
      <c r="C131" s="13" t="str">
        <f>IF(AND([3]Feuil1!$K131&lt;&gt;"",[3]Feuil1!$C131&lt;&gt;"",[3]Feuil1!$K131&lt;=[3]Feuil1!$C131,YEAR([3]Feuil1!$K131)&lt;=[3]Feuil2!$A$2,YEAR([3]Feuil1!$C131)&gt;=[3]Feuil2!$A$2),IF(YEAR([3]Feuil1!$K131)&lt;[3]Feuil2!$A$2,DATE([3]Feuil2!$A$2,2,1),IF(YEAR([3]Feuil1!$K131)&gt;[3]Feuil2!$A$2,"",IF(MONTH([3]Feuil1!$K131)=2,[3]Feuil1!$K131,IF(OR(AND(MONTH([3]Feuil1!$K131)&lt;2,MONTH([3]Feuil1!$C131)&gt;=2),YEAR([3]Feuil1!$C131)&gt;[3]Feuil2!$A$2),DATE([3]Feuil2!$A$2,2,1),"") ))),"")</f>
        <v/>
      </c>
      <c r="D131" s="13" t="str">
        <f>IF(AND([3]Feuil1!$K131&lt;&gt;"",[3]Feuil1!$C131&lt;&gt;"",[3]Feuil1!$K131&lt;=[3]Feuil1!$C131,YEAR([3]Feuil1!$K131)&lt;=[3]Feuil2!$A$2,YEAR([3]Feuil1!$C131)&gt;=[3]Feuil2!$A$2),IF(YEAR([3]Feuil1!$K131)&lt;[3]Feuil2!$A$2,DATE([3]Feuil2!$A$2,3,1),IF(YEAR([3]Feuil1!$K131)&gt;[3]Feuil2!$A$2,"",IF(MONTH([3]Feuil1!$K131)=3,[3]Feuil1!$K131,IF(OR(AND(MONTH([3]Feuil1!$K131)&lt;3,MONTH([3]Feuil1!$C131)&gt;=3),YEAR([3]Feuil1!$C131)&gt;[3]Feuil2!$A$2),DATE([3]Feuil2!$A$2,3,1),"") ))),"")</f>
        <v/>
      </c>
      <c r="E131" s="13" t="str">
        <f>IF(AND([3]Feuil1!$K131&lt;&gt;"",[3]Feuil1!$C131&lt;&gt;"",[3]Feuil1!$K131&lt;=[3]Feuil1!$C131,YEAR([3]Feuil1!$K131)&lt;=[3]Feuil2!$A$2,YEAR([3]Feuil1!$C131)&gt;=[3]Feuil2!$A$2),IF(YEAR([3]Feuil1!$K131)&lt;[3]Feuil2!$A$2,DATE([3]Feuil2!$A$2,4,1),IF(YEAR([3]Feuil1!$K131)&gt;[3]Feuil2!$A$2,"",IF(MONTH([3]Feuil1!$K131)=4,[3]Feuil1!$K131,IF(OR(AND(MONTH([3]Feuil1!$K131)&lt;4,MONTH([3]Feuil1!$C131)&gt;=4),YEAR([3]Feuil1!$C131)&gt;[3]Feuil2!$A$2),DATE([3]Feuil2!$A$2,4,1),"") ))),"")</f>
        <v/>
      </c>
      <c r="F131" s="13" t="str">
        <f>IF(AND([3]Feuil1!$K131&lt;&gt;"",[3]Feuil1!$C131&lt;&gt;"",[3]Feuil1!$K131&lt;=[3]Feuil1!$C131,YEAR([3]Feuil1!$K131)&lt;=[3]Feuil2!$A$2,YEAR([3]Feuil1!$C131)&gt;=[3]Feuil2!$A$2),IF(YEAR([3]Feuil1!$K131)&lt;[3]Feuil2!$A$2,DATE([3]Feuil2!$A$2,5,1),IF(YEAR([3]Feuil1!$K131)&gt;[3]Feuil2!$A$2,"",IF(MONTH([3]Feuil1!$K131)=5,[3]Feuil1!$K131,IF(OR(AND(MONTH([3]Feuil1!$K131)&lt;5,MONTH([3]Feuil1!$C131)&gt;=5),YEAR([3]Feuil1!$C131)&gt;[3]Feuil2!$A$2),DATE([3]Feuil2!$A$2,5,1),"") ))),"")</f>
        <v/>
      </c>
      <c r="G131" s="13" t="str">
        <f>IF(AND([3]Feuil1!$K131&lt;&gt;"",[3]Feuil1!$C131&lt;&gt;"",[3]Feuil1!$K131&lt;=[3]Feuil1!$C131,YEAR([3]Feuil1!$K131)&lt;=[3]Feuil2!$A$2,YEAR([3]Feuil1!$C131)&gt;=[3]Feuil2!$A$2),IF(YEAR([3]Feuil1!$K131)&lt;[3]Feuil2!$A$2,DATE([3]Feuil2!$A$2,6,1),IF(YEAR([3]Feuil1!$K131)&gt;[3]Feuil2!$A$2,"",IF(MONTH([3]Feuil1!$K131)=6,[3]Feuil1!$K131,IF(OR(AND(MONTH([3]Feuil1!$K131)&lt;6,MONTH([3]Feuil1!$C131)&gt;=6),YEAR([3]Feuil1!$C131)&gt;[3]Feuil2!$A$2),DATE([3]Feuil2!$A$2,6,1),"") ))),"")</f>
        <v/>
      </c>
      <c r="H131" s="13" t="str">
        <f>IF(AND([3]Feuil1!$K131&lt;&gt;"",[3]Feuil1!$C131&lt;&gt;"",[3]Feuil1!$K131&lt;=[3]Feuil1!$C131,YEAR([3]Feuil1!$K131)&lt;=[3]Feuil2!$A$2,YEAR([3]Feuil1!$C131)&gt;=[3]Feuil2!$A$2),IF(YEAR([3]Feuil1!$K131)&lt;[3]Feuil2!$A$2,DATE([3]Feuil2!$A$2,7,1),IF(YEAR([3]Feuil1!$K131)&gt;[3]Feuil2!$A$2,"",IF(MONTH([3]Feuil1!$K131)=7,[3]Feuil1!$K131,IF(OR(AND(MONTH([3]Feuil1!$K131)&lt;7,MONTH([3]Feuil1!$C131)&gt;=7),YEAR([3]Feuil1!$C131)&gt;[3]Feuil2!$A$2),DATE([3]Feuil2!$A$2,7,1),"") ))),"")</f>
        <v/>
      </c>
      <c r="I131" s="13" t="str">
        <f>IF(AND([3]Feuil1!$K131&lt;&gt;"",[3]Feuil1!$C131&lt;&gt;"",[3]Feuil1!$K131&lt;=[3]Feuil1!$C131,YEAR([3]Feuil1!$K131)&lt;=[3]Feuil2!$A$2,YEAR([3]Feuil1!$C131)&gt;=[3]Feuil2!$A$2),IF(YEAR([3]Feuil1!$K131)&lt;[3]Feuil2!$A$2,DATE([3]Feuil2!$A$2,8,1),IF(YEAR([3]Feuil1!$K131)&gt;[3]Feuil2!$A$2,"",IF(MONTH([3]Feuil1!$K131)=8,[3]Feuil1!$K131,IF(OR(AND(MONTH([3]Feuil1!$K131)&lt;8,MONTH([3]Feuil1!$C131)&gt;=8),YEAR([3]Feuil1!$C131)&gt;[3]Feuil2!$A$2),DATE([3]Feuil2!$A$2,8,1),"") ))),"")</f>
        <v/>
      </c>
      <c r="J131" s="13" t="str">
        <f>IF(AND([3]Feuil1!$K131&lt;&gt;"",[3]Feuil1!$C131&lt;&gt;"",[3]Feuil1!$K131&lt;=[3]Feuil1!$C131,YEAR([3]Feuil1!$K131)&lt;=[3]Feuil2!$A$2,YEAR([3]Feuil1!$C131)&gt;=[3]Feuil2!$A$2),IF(YEAR([3]Feuil1!$K131)&lt;[3]Feuil2!$A$2,DATE([3]Feuil2!$A$2,9,1),IF(YEAR([3]Feuil1!$K131)&gt;[3]Feuil2!$A$2,"",IF(MONTH([3]Feuil1!$K131)=9,[3]Feuil1!$K131,IF(OR(AND(MONTH([3]Feuil1!$K131)&lt;9,MONTH([3]Feuil1!$C131)&gt;=9),YEAR([3]Feuil1!$C131)&gt;[3]Feuil2!$A$2),DATE([3]Feuil2!$A$2,9,1),"") ))),"")</f>
        <v/>
      </c>
      <c r="K131" s="13" t="str">
        <f>IF(AND([3]Feuil1!$K131&lt;&gt;"",[3]Feuil1!$C131&lt;&gt;"",[3]Feuil1!$K131&lt;=[3]Feuil1!$C131,YEAR([3]Feuil1!$K131)&lt;=[3]Feuil2!$A$2,YEAR([3]Feuil1!$C131)&gt;=[3]Feuil2!$A$2),IF(YEAR([3]Feuil1!$K131)&lt;[3]Feuil2!$A$2,DATE([3]Feuil2!$A$2,10,1),IF(YEAR([3]Feuil1!$K131)&gt;[3]Feuil2!$A$2,"",IF(MONTH([3]Feuil1!$K131)=10,[3]Feuil1!$K131,IF(OR(AND(MONTH([3]Feuil1!$K131)&lt;10,MONTH([3]Feuil1!$C131)&gt;=10),YEAR([3]Feuil1!$C131)&gt;[3]Feuil2!$A$2),DATE([3]Feuil2!$A$2,10,1),"") ))),"")</f>
        <v/>
      </c>
      <c r="L131" s="13" t="str">
        <f>IF(AND([3]Feuil1!$K131&lt;&gt;"",[3]Feuil1!$C131&lt;&gt;"",[3]Feuil1!$K131&lt;=[3]Feuil1!$C131,YEAR([3]Feuil1!$K131)&lt;=[3]Feuil2!$A$2,YEAR([3]Feuil1!$C131)&gt;=[3]Feuil2!$A$2),IF(YEAR([3]Feuil1!$K131)&lt;[3]Feuil2!$A$2,DATE([3]Feuil2!$A$2,11,1),IF(YEAR([3]Feuil1!$K131)&gt;[3]Feuil2!$A$2,"",IF(MONTH([3]Feuil1!$K131)=11,[3]Feuil1!$K131,IF(OR(AND(MONTH([3]Feuil1!$K131)&lt;11,MONTH([3]Feuil1!$C131)&gt;=11),YEAR([3]Feuil1!$C131)&gt;[3]Feuil2!$A$2),DATE([3]Feuil2!$A$2,11,1),"") ))),"")</f>
        <v/>
      </c>
      <c r="M131" s="14" t="str">
        <f>IF(AND([3]Feuil1!$K131&lt;&gt;"",[3]Feuil1!$C131&lt;&gt;"",[3]Feuil1!$K131&lt;=[3]Feuil1!$C131,YEAR([3]Feuil1!$K131)&lt;=[3]Feuil2!$A$2,YEAR([3]Feuil1!$C131)&gt;=[3]Feuil2!$A$2),IF(YEAR([3]Feuil1!$K131)&lt;[3]Feuil2!$A$2,DATE([3]Feuil2!$A$2,12,1),IF(YEAR([3]Feuil1!$K131)&gt;[3]Feuil2!$A$2,"",IF(MONTH([3]Feuil1!$K131)=12,[3]Feuil1!$K131,IF(OR(AND(MONTH([3]Feuil1!$K131)&lt;12,MONTH([3]Feuil1!$C131)&gt;=12),YEAR([3]Feuil1!$C131)&gt;[3]Feuil2!$A$2),DATE([3]Feuil2!$A$2,12,1),"") ))),"")</f>
        <v/>
      </c>
      <c r="N131" s="12" t="str">
        <f>IF(AND([3]Feuil1!$K131&lt;&gt;"",[3]Feuil1!$C131&lt;&gt;"",[3]Feuil1!$K131&lt;=[3]Feuil1!$C131,YEAR([3]Feuil1!$K131)&lt;=[3]Feuil2!$A$2,YEAR([3]Feuil1!$C131)&gt;=[3]Feuil2!$A$2),IF(YEAR([3]Feuil1!$C131)&gt;[3]Feuil2!$A$2,DATE([3]Feuil2!$A$2,1,31),IF(YEAR([3]Feuil1!$C131)&lt;[3]Feuil2!$A$2,"",IF(MONTH([3]Feuil1!$C131)=1,[3]Feuil1!$C131,IF(AND(MONTH([3]Feuil1!$C131)&gt;1,MONTH([3]Feuil1!$K131)&lt;=1),DATE([3]Feuil2!$A$2,1,31),"") ))),"")</f>
        <v/>
      </c>
      <c r="O131" s="13" t="str">
        <f>IF(AND([3]Feuil1!$K131&lt;&gt;"",[3]Feuil1!$C131&lt;&gt;"",[3]Feuil1!$K131&lt;=[3]Feuil1!$C131,YEAR([3]Feuil1!$K131)&lt;=[3]Feuil2!$A$2,YEAR([3]Feuil1!$C131)&gt;=[3]Feuil2!$A$2),IF(YEAR([3]Feuil1!$C131)&gt;[3]Feuil2!$A$2,IF((MOD([3]Feuil2!$A$2,4)&lt;&gt;0),DATE([3]Feuil2!$A$2,2,28),DATE([3]Feuil2!$A$2,2,29)),IF(YEAR([3]Feuil1!$C131)&lt;[3]Feuil2!$A$2,"",IF(MONTH([3]Feuil1!$C131)=2,[3]Feuil1!$C131,IF(AND(MONTH([3]Feuil1!$C131)&gt;2,MONTH([3]Feuil1!$K131)&lt;=2),IF((MOD([3]Feuil2!$A$2,4)&lt;&gt;0),DATE([3]Feuil2!$A$2,2,28),DATE([3]Feuil2!$A$2,2,29)),"") ))),"")</f>
        <v/>
      </c>
      <c r="P131" s="13" t="str">
        <f>IF(AND([3]Feuil1!$K131&lt;&gt;"",[3]Feuil1!$C131&lt;&gt;"",[3]Feuil1!$K131&lt;=[3]Feuil1!$C131,YEAR([3]Feuil1!$K131)&lt;=[3]Feuil2!$A$2,YEAR([3]Feuil1!$C131)&gt;=[3]Feuil2!$A$2),IF(YEAR([3]Feuil1!$C131)&gt;[3]Feuil2!$A$2,DATE([3]Feuil2!$A$2,3,31),IF(YEAR([3]Feuil1!$C131)&lt;[3]Feuil2!$A$2,"",IF(MONTH([3]Feuil1!$C131)=3,[3]Feuil1!$C131,IF(AND(MONTH([3]Feuil1!$C131)&gt;3,MONTH([3]Feuil1!$K131)&lt;=3),DATE([3]Feuil2!$A$2,3,31),"") ))),"")</f>
        <v/>
      </c>
      <c r="Q131" s="13" t="str">
        <f>IF(AND([3]Feuil1!$K131&lt;&gt;"",[3]Feuil1!$C131&lt;&gt;"",[3]Feuil1!$K131&lt;=[3]Feuil1!$C131,YEAR([3]Feuil1!$K131)&lt;=[3]Feuil2!$A$2,YEAR([3]Feuil1!$C131)&gt;=[3]Feuil2!$A$2),IF(YEAR([3]Feuil1!$C131)&gt;[3]Feuil2!$A$2,DATE([3]Feuil2!$A$2,4,30),IF(YEAR([3]Feuil1!$C131)&lt;[3]Feuil2!$A$2,"",IF(MONTH([3]Feuil1!$C131)=4,[3]Feuil1!$C131,IF(AND(MONTH([3]Feuil1!$C131)&gt;4,MONTH([3]Feuil1!$K131)&lt;=4),DATE([3]Feuil2!$A$2,4,30),"") ))),"")</f>
        <v/>
      </c>
      <c r="R131" s="13" t="str">
        <f>IF(AND([3]Feuil1!$K131&lt;&gt;"",[3]Feuil1!$C131&lt;&gt;"",[3]Feuil1!$K131&lt;=[3]Feuil1!$C131,YEAR([3]Feuil1!$K131)&lt;=[3]Feuil2!$A$2,YEAR([3]Feuil1!$C131)&gt;=[3]Feuil2!$A$2),IF(YEAR([3]Feuil1!$C131)&gt;[3]Feuil2!$A$2,DATE([3]Feuil2!$A$2,5,31),IF(YEAR([3]Feuil1!$C131)&lt;[3]Feuil2!$A$2,"",IF(MONTH([3]Feuil1!$C131)=5,[3]Feuil1!$C131,IF(AND(MONTH([3]Feuil1!$C131)&gt;5,MONTH([3]Feuil1!$K131)&lt;=5),DATE([3]Feuil2!$A$2,5,31),"") ))),"")</f>
        <v/>
      </c>
      <c r="S131" s="13" t="str">
        <f>IF(AND([3]Feuil1!$K131&lt;&gt;"",[3]Feuil1!$C131&lt;&gt;"",[3]Feuil1!$K131&lt;=[3]Feuil1!$C131,YEAR([3]Feuil1!$K131)&lt;=[3]Feuil2!$A$2,YEAR([3]Feuil1!$C131)&gt;=[3]Feuil2!$A$2),IF(YEAR([3]Feuil1!$C131)&gt;[3]Feuil2!$A$2,DATE([3]Feuil2!$A$2,6,30),IF(YEAR([3]Feuil1!$C131)&lt;[3]Feuil2!$A$2,"",IF(MONTH([3]Feuil1!$C131)=6,[3]Feuil1!$C131,IF(AND(MONTH([3]Feuil1!$C131)&gt;6,MONTH([3]Feuil1!$K131)&lt;=6),DATE([3]Feuil2!$A$2,6,30),"") ))),"")</f>
        <v/>
      </c>
      <c r="T131" s="13" t="str">
        <f>IF(AND([3]Feuil1!$K131&lt;&gt;"",[3]Feuil1!$C131&lt;&gt;"",[3]Feuil1!$K131&lt;=[3]Feuil1!$C131,YEAR([3]Feuil1!$K131)&lt;=[3]Feuil2!$A$2,YEAR([3]Feuil1!$C131)&gt;=[3]Feuil2!$A$2),IF(YEAR([3]Feuil1!$C131)&gt;[3]Feuil2!$A$2,DATE([3]Feuil2!$A$2,7,31),IF(YEAR([3]Feuil1!$C131)&lt;[3]Feuil2!$A$2,"",IF(MONTH([3]Feuil1!$C131)=7,[3]Feuil1!$C131,IF(AND(MONTH([3]Feuil1!$C131)&gt;7,MONTH([3]Feuil1!$K131)&lt;=7),DATE([3]Feuil2!$A$2,7,31),"") ))),"")</f>
        <v/>
      </c>
      <c r="U131" s="13" t="str">
        <f>IF(AND([3]Feuil1!$K131&lt;&gt;"",[3]Feuil1!$C131&lt;&gt;"",[3]Feuil1!$K131&lt;=[3]Feuil1!$C131,YEAR([3]Feuil1!$K131)&lt;=[3]Feuil2!$A$2,YEAR([3]Feuil1!$C131)&gt;=[3]Feuil2!$A$2),IF(YEAR([3]Feuil1!$C131)&gt;[3]Feuil2!$A$2,DATE([3]Feuil2!$A$2,8,31),IF(YEAR([3]Feuil1!$C131)&lt;[3]Feuil2!$A$2,"",IF(MONTH([3]Feuil1!$C131)=8,[3]Feuil1!$C131,IF(AND(MONTH([3]Feuil1!$C131)&gt;8,MONTH([3]Feuil1!$K131)&lt;=8),DATE([3]Feuil2!$A$2,8,31),"") ))),"")</f>
        <v/>
      </c>
      <c r="V131" s="13" t="str">
        <f>IF(AND([3]Feuil1!$K131&lt;&gt;"",[3]Feuil1!$C131&lt;&gt;"",[3]Feuil1!$K131&lt;=[3]Feuil1!$C131,YEAR([3]Feuil1!$K131)&lt;=[3]Feuil2!$A$2,YEAR([3]Feuil1!$C131)&gt;=[3]Feuil2!$A$2),IF(YEAR([3]Feuil1!$C131)&gt;[3]Feuil2!$A$2,DATE([3]Feuil2!$A$2,9,30),IF(YEAR([3]Feuil1!$C131)&lt;[3]Feuil2!$A$2,"",IF(MONTH([3]Feuil1!$C131)=9,[3]Feuil1!$C131,IF(AND(MONTH([3]Feuil1!$C131)&gt;9,MONTH([3]Feuil1!$K131)&lt;=9),DATE([3]Feuil2!$A$2,9,30),"") ))),"")</f>
        <v/>
      </c>
      <c r="W131" s="13" t="str">
        <f>IF(AND([3]Feuil1!$K131&lt;&gt;"",[3]Feuil1!$C131&lt;&gt;"",[3]Feuil1!$K131&lt;=[3]Feuil1!$C131,YEAR([3]Feuil1!$K131)&lt;=[3]Feuil2!$A$2,YEAR([3]Feuil1!$C131)&gt;=[3]Feuil2!$A$2),IF(YEAR([3]Feuil1!$C131)&gt;[3]Feuil2!$A$2,DATE([3]Feuil2!$A$2,10,31),IF(YEAR([3]Feuil1!$C131)&lt;[3]Feuil2!$A$2,"",IF(MONTH([3]Feuil1!$C131)=10,[3]Feuil1!$C131,IF(AND(MONTH([3]Feuil1!$C131)&gt;10,MONTH([3]Feuil1!$K131)&lt;=10),DATE([3]Feuil2!$A$2,10,31),"") ))),"")</f>
        <v/>
      </c>
      <c r="X131" s="13" t="str">
        <f>IF(AND([3]Feuil1!$K131&lt;&gt;"",[3]Feuil1!$C131&lt;&gt;"",[3]Feuil1!$K131&lt;=[3]Feuil1!$C131,YEAR([3]Feuil1!$K131)&lt;=[3]Feuil2!$A$2,YEAR([3]Feuil1!$C131)&gt;=[3]Feuil2!$A$2),IF(YEAR([3]Feuil1!$C131)&gt;[3]Feuil2!$A$2,DATE([3]Feuil2!$A$2,11,30),IF(YEAR([3]Feuil1!$C131)&lt;[3]Feuil2!$A$2,"",IF(MONTH([3]Feuil1!$C131)=11,[3]Feuil1!$C131,IF(AND(MONTH([3]Feuil1!$C131)&gt;11,MONTH([3]Feuil1!$K131)&lt;=11),DATE([3]Feuil2!$A$2,11,30),"") ))),"")</f>
        <v/>
      </c>
      <c r="Y131" s="14" t="str">
        <f>IF(AND([3]Feuil1!$K131&lt;&gt;"",[3]Feuil1!$C131&lt;&gt;"",[3]Feuil1!$K131&lt;=[3]Feuil1!$C131,YEAR([3]Feuil1!$K131)&lt;=[3]Feuil2!$A$2,YEAR([3]Feuil1!$C131)&gt;=[3]Feuil2!$A$2),IF(YEAR([3]Feuil1!$C131)&gt;[3]Feuil2!$A$2,DATE([3]Feuil2!$A$2,12,31),IF(YEAR([3]Feuil1!$C131)&lt;[3]Feuil2!$A$2,"",IF(MONTH([3]Feuil1!$C131)=12,[3]Feuil1!$C131,IF(AND(MONTH([3]Feuil1!$C131)&gt;12,MONTH([3]Feuil1!$K131)&lt;=12),DATE([3]Feuil2!$A$2,12,31),"") ))),"")</f>
        <v/>
      </c>
    </row>
    <row r="132" spans="1:25" ht="15" x14ac:dyDescent="0.2">
      <c r="A132" s="11">
        <f>[3]Feuil1!E132</f>
        <v>0</v>
      </c>
      <c r="B132" s="12" t="str">
        <f>IF(AND([3]Feuil1!$K132&lt;&gt;"",[3]Feuil1!$C132&lt;&gt;"",[3]Feuil1!$K132&lt;=[3]Feuil1!$C132,YEAR([3]Feuil1!$K132)&lt;=[3]Feuil2!$A$2,YEAR([3]Feuil1!$C132)&gt;=[3]Feuil2!$A$2),IF(YEAR([3]Feuil1!$K132)&lt;[3]Feuil2!$A$2,DATE([3]Feuil2!$A$2,1,1),IF(YEAR([3]Feuil1!$K132)&gt;[3]Feuil2!$A$2,"",IF(MONTH([3]Feuil1!$K132)=1,[3]Feuil1!$K132,IF(OR(AND(
      MONTH([3]Feuil1!$K132)&lt;1,
      MONTH([3]Feuil1!$C132)&gt;=1
     ),YEAR([3]Feuil1!$C132)&gt;[3]Feuil2!$A$2),DATE([3]Feuil2!$A$2,1,1),"") ))),"")</f>
        <v/>
      </c>
      <c r="C132" s="13" t="str">
        <f>IF(AND([3]Feuil1!$K132&lt;&gt;"",[3]Feuil1!$C132&lt;&gt;"",[3]Feuil1!$K132&lt;=[3]Feuil1!$C132,YEAR([3]Feuil1!$K132)&lt;=[3]Feuil2!$A$2,YEAR([3]Feuil1!$C132)&gt;=[3]Feuil2!$A$2),IF(YEAR([3]Feuil1!$K132)&lt;[3]Feuil2!$A$2,DATE([3]Feuil2!$A$2,2,1),IF(YEAR([3]Feuil1!$K132)&gt;[3]Feuil2!$A$2,"",IF(MONTH([3]Feuil1!$K132)=2,[3]Feuil1!$K132,IF(OR(AND(MONTH([3]Feuil1!$K132)&lt;2,MONTH([3]Feuil1!$C132)&gt;=2),YEAR([3]Feuil1!$C132)&gt;[3]Feuil2!$A$2),DATE([3]Feuil2!$A$2,2,1),"") ))),"")</f>
        <v/>
      </c>
      <c r="D132" s="13" t="str">
        <f>IF(AND([3]Feuil1!$K132&lt;&gt;"",[3]Feuil1!$C132&lt;&gt;"",[3]Feuil1!$K132&lt;=[3]Feuil1!$C132,YEAR([3]Feuil1!$K132)&lt;=[3]Feuil2!$A$2,YEAR([3]Feuil1!$C132)&gt;=[3]Feuil2!$A$2),IF(YEAR([3]Feuil1!$K132)&lt;[3]Feuil2!$A$2,DATE([3]Feuil2!$A$2,3,1),IF(YEAR([3]Feuil1!$K132)&gt;[3]Feuil2!$A$2,"",IF(MONTH([3]Feuil1!$K132)=3,[3]Feuil1!$K132,IF(OR(AND(MONTH([3]Feuil1!$K132)&lt;3,MONTH([3]Feuil1!$C132)&gt;=3),YEAR([3]Feuil1!$C132)&gt;[3]Feuil2!$A$2),DATE([3]Feuil2!$A$2,3,1),"") ))),"")</f>
        <v/>
      </c>
      <c r="E132" s="13" t="str">
        <f>IF(AND([3]Feuil1!$K132&lt;&gt;"",[3]Feuil1!$C132&lt;&gt;"",[3]Feuil1!$K132&lt;=[3]Feuil1!$C132,YEAR([3]Feuil1!$K132)&lt;=[3]Feuil2!$A$2,YEAR([3]Feuil1!$C132)&gt;=[3]Feuil2!$A$2),IF(YEAR([3]Feuil1!$K132)&lt;[3]Feuil2!$A$2,DATE([3]Feuil2!$A$2,4,1),IF(YEAR([3]Feuil1!$K132)&gt;[3]Feuil2!$A$2,"",IF(MONTH([3]Feuil1!$K132)=4,[3]Feuil1!$K132,IF(OR(AND(MONTH([3]Feuil1!$K132)&lt;4,MONTH([3]Feuil1!$C132)&gt;=4),YEAR([3]Feuil1!$C132)&gt;[3]Feuil2!$A$2),DATE([3]Feuil2!$A$2,4,1),"") ))),"")</f>
        <v/>
      </c>
      <c r="F132" s="13" t="str">
        <f>IF(AND([3]Feuil1!$K132&lt;&gt;"",[3]Feuil1!$C132&lt;&gt;"",[3]Feuil1!$K132&lt;=[3]Feuil1!$C132,YEAR([3]Feuil1!$K132)&lt;=[3]Feuil2!$A$2,YEAR([3]Feuil1!$C132)&gt;=[3]Feuil2!$A$2),IF(YEAR([3]Feuil1!$K132)&lt;[3]Feuil2!$A$2,DATE([3]Feuil2!$A$2,5,1),IF(YEAR([3]Feuil1!$K132)&gt;[3]Feuil2!$A$2,"",IF(MONTH([3]Feuil1!$K132)=5,[3]Feuil1!$K132,IF(OR(AND(MONTH([3]Feuil1!$K132)&lt;5,MONTH([3]Feuil1!$C132)&gt;=5),YEAR([3]Feuil1!$C132)&gt;[3]Feuil2!$A$2),DATE([3]Feuil2!$A$2,5,1),"") ))),"")</f>
        <v/>
      </c>
      <c r="G132" s="13" t="str">
        <f>IF(AND([3]Feuil1!$K132&lt;&gt;"",[3]Feuil1!$C132&lt;&gt;"",[3]Feuil1!$K132&lt;=[3]Feuil1!$C132,YEAR([3]Feuil1!$K132)&lt;=[3]Feuil2!$A$2,YEAR([3]Feuil1!$C132)&gt;=[3]Feuil2!$A$2),IF(YEAR([3]Feuil1!$K132)&lt;[3]Feuil2!$A$2,DATE([3]Feuil2!$A$2,6,1),IF(YEAR([3]Feuil1!$K132)&gt;[3]Feuil2!$A$2,"",IF(MONTH([3]Feuil1!$K132)=6,[3]Feuil1!$K132,IF(OR(AND(MONTH([3]Feuil1!$K132)&lt;6,MONTH([3]Feuil1!$C132)&gt;=6),YEAR([3]Feuil1!$C132)&gt;[3]Feuil2!$A$2),DATE([3]Feuil2!$A$2,6,1),"") ))),"")</f>
        <v/>
      </c>
      <c r="H132" s="13" t="str">
        <f>IF(AND([3]Feuil1!$K132&lt;&gt;"",[3]Feuil1!$C132&lt;&gt;"",[3]Feuil1!$K132&lt;=[3]Feuil1!$C132,YEAR([3]Feuil1!$K132)&lt;=[3]Feuil2!$A$2,YEAR([3]Feuil1!$C132)&gt;=[3]Feuil2!$A$2),IF(YEAR([3]Feuil1!$K132)&lt;[3]Feuil2!$A$2,DATE([3]Feuil2!$A$2,7,1),IF(YEAR([3]Feuil1!$K132)&gt;[3]Feuil2!$A$2,"",IF(MONTH([3]Feuil1!$K132)=7,[3]Feuil1!$K132,IF(OR(AND(MONTH([3]Feuil1!$K132)&lt;7,MONTH([3]Feuil1!$C132)&gt;=7),YEAR([3]Feuil1!$C132)&gt;[3]Feuil2!$A$2),DATE([3]Feuil2!$A$2,7,1),"") ))),"")</f>
        <v/>
      </c>
      <c r="I132" s="13" t="str">
        <f>IF(AND([3]Feuil1!$K132&lt;&gt;"",[3]Feuil1!$C132&lt;&gt;"",[3]Feuil1!$K132&lt;=[3]Feuil1!$C132,YEAR([3]Feuil1!$K132)&lt;=[3]Feuil2!$A$2,YEAR([3]Feuil1!$C132)&gt;=[3]Feuil2!$A$2),IF(YEAR([3]Feuil1!$K132)&lt;[3]Feuil2!$A$2,DATE([3]Feuil2!$A$2,8,1),IF(YEAR([3]Feuil1!$K132)&gt;[3]Feuil2!$A$2,"",IF(MONTH([3]Feuil1!$K132)=8,[3]Feuil1!$K132,IF(OR(AND(MONTH([3]Feuil1!$K132)&lt;8,MONTH([3]Feuil1!$C132)&gt;=8),YEAR([3]Feuil1!$C132)&gt;[3]Feuil2!$A$2),DATE([3]Feuil2!$A$2,8,1),"") ))),"")</f>
        <v/>
      </c>
      <c r="J132" s="13" t="str">
        <f>IF(AND([3]Feuil1!$K132&lt;&gt;"",[3]Feuil1!$C132&lt;&gt;"",[3]Feuil1!$K132&lt;=[3]Feuil1!$C132,YEAR([3]Feuil1!$K132)&lt;=[3]Feuil2!$A$2,YEAR([3]Feuil1!$C132)&gt;=[3]Feuil2!$A$2),IF(YEAR([3]Feuil1!$K132)&lt;[3]Feuil2!$A$2,DATE([3]Feuil2!$A$2,9,1),IF(YEAR([3]Feuil1!$K132)&gt;[3]Feuil2!$A$2,"",IF(MONTH([3]Feuil1!$K132)=9,[3]Feuil1!$K132,IF(OR(AND(MONTH([3]Feuil1!$K132)&lt;9,MONTH([3]Feuil1!$C132)&gt;=9),YEAR([3]Feuil1!$C132)&gt;[3]Feuil2!$A$2),DATE([3]Feuil2!$A$2,9,1),"") ))),"")</f>
        <v/>
      </c>
      <c r="K132" s="13" t="str">
        <f>IF(AND([3]Feuil1!$K132&lt;&gt;"",[3]Feuil1!$C132&lt;&gt;"",[3]Feuil1!$K132&lt;=[3]Feuil1!$C132,YEAR([3]Feuil1!$K132)&lt;=[3]Feuil2!$A$2,YEAR([3]Feuil1!$C132)&gt;=[3]Feuil2!$A$2),IF(YEAR([3]Feuil1!$K132)&lt;[3]Feuil2!$A$2,DATE([3]Feuil2!$A$2,10,1),IF(YEAR([3]Feuil1!$K132)&gt;[3]Feuil2!$A$2,"",IF(MONTH([3]Feuil1!$K132)=10,[3]Feuil1!$K132,IF(OR(AND(MONTH([3]Feuil1!$K132)&lt;10,MONTH([3]Feuil1!$C132)&gt;=10),YEAR([3]Feuil1!$C132)&gt;[3]Feuil2!$A$2),DATE([3]Feuil2!$A$2,10,1),"") ))),"")</f>
        <v/>
      </c>
      <c r="L132" s="13" t="str">
        <f>IF(AND([3]Feuil1!$K132&lt;&gt;"",[3]Feuil1!$C132&lt;&gt;"",[3]Feuil1!$K132&lt;=[3]Feuil1!$C132,YEAR([3]Feuil1!$K132)&lt;=[3]Feuil2!$A$2,YEAR([3]Feuil1!$C132)&gt;=[3]Feuil2!$A$2),IF(YEAR([3]Feuil1!$K132)&lt;[3]Feuil2!$A$2,DATE([3]Feuil2!$A$2,11,1),IF(YEAR([3]Feuil1!$K132)&gt;[3]Feuil2!$A$2,"",IF(MONTH([3]Feuil1!$K132)=11,[3]Feuil1!$K132,IF(OR(AND(MONTH([3]Feuil1!$K132)&lt;11,MONTH([3]Feuil1!$C132)&gt;=11),YEAR([3]Feuil1!$C132)&gt;[3]Feuil2!$A$2),DATE([3]Feuil2!$A$2,11,1),"") ))),"")</f>
        <v/>
      </c>
      <c r="M132" s="14" t="str">
        <f>IF(AND([3]Feuil1!$K132&lt;&gt;"",[3]Feuil1!$C132&lt;&gt;"",[3]Feuil1!$K132&lt;=[3]Feuil1!$C132,YEAR([3]Feuil1!$K132)&lt;=[3]Feuil2!$A$2,YEAR([3]Feuil1!$C132)&gt;=[3]Feuil2!$A$2),IF(YEAR([3]Feuil1!$K132)&lt;[3]Feuil2!$A$2,DATE([3]Feuil2!$A$2,12,1),IF(YEAR([3]Feuil1!$K132)&gt;[3]Feuil2!$A$2,"",IF(MONTH([3]Feuil1!$K132)=12,[3]Feuil1!$K132,IF(OR(AND(MONTH([3]Feuil1!$K132)&lt;12,MONTH([3]Feuil1!$C132)&gt;=12),YEAR([3]Feuil1!$C132)&gt;[3]Feuil2!$A$2),DATE([3]Feuil2!$A$2,12,1),"") ))),"")</f>
        <v/>
      </c>
      <c r="N132" s="12" t="str">
        <f>IF(AND([3]Feuil1!$K132&lt;&gt;"",[3]Feuil1!$C132&lt;&gt;"",[3]Feuil1!$K132&lt;=[3]Feuil1!$C132,YEAR([3]Feuil1!$K132)&lt;=[3]Feuil2!$A$2,YEAR([3]Feuil1!$C132)&gt;=[3]Feuil2!$A$2),IF(YEAR([3]Feuil1!$C132)&gt;[3]Feuil2!$A$2,DATE([3]Feuil2!$A$2,1,31),IF(YEAR([3]Feuil1!$C132)&lt;[3]Feuil2!$A$2,"",IF(MONTH([3]Feuil1!$C132)=1,[3]Feuil1!$C132,IF(AND(MONTH([3]Feuil1!$C132)&gt;1,MONTH([3]Feuil1!$K132)&lt;=1),DATE([3]Feuil2!$A$2,1,31),"") ))),"")</f>
        <v/>
      </c>
      <c r="O132" s="13" t="str">
        <f>IF(AND([3]Feuil1!$K132&lt;&gt;"",[3]Feuil1!$C132&lt;&gt;"",[3]Feuil1!$K132&lt;=[3]Feuil1!$C132,YEAR([3]Feuil1!$K132)&lt;=[3]Feuil2!$A$2,YEAR([3]Feuil1!$C132)&gt;=[3]Feuil2!$A$2),IF(YEAR([3]Feuil1!$C132)&gt;[3]Feuil2!$A$2,IF((MOD([3]Feuil2!$A$2,4)&lt;&gt;0),DATE([3]Feuil2!$A$2,2,28),DATE([3]Feuil2!$A$2,2,29)),IF(YEAR([3]Feuil1!$C132)&lt;[3]Feuil2!$A$2,"",IF(MONTH([3]Feuil1!$C132)=2,[3]Feuil1!$C132,IF(AND(MONTH([3]Feuil1!$C132)&gt;2,MONTH([3]Feuil1!$K132)&lt;=2),IF((MOD([3]Feuil2!$A$2,4)&lt;&gt;0),DATE([3]Feuil2!$A$2,2,28),DATE([3]Feuil2!$A$2,2,29)),"") ))),"")</f>
        <v/>
      </c>
      <c r="P132" s="13" t="str">
        <f>IF(AND([3]Feuil1!$K132&lt;&gt;"",[3]Feuil1!$C132&lt;&gt;"",[3]Feuil1!$K132&lt;=[3]Feuil1!$C132,YEAR([3]Feuil1!$K132)&lt;=[3]Feuil2!$A$2,YEAR([3]Feuil1!$C132)&gt;=[3]Feuil2!$A$2),IF(YEAR([3]Feuil1!$C132)&gt;[3]Feuil2!$A$2,DATE([3]Feuil2!$A$2,3,31),IF(YEAR([3]Feuil1!$C132)&lt;[3]Feuil2!$A$2,"",IF(MONTH([3]Feuil1!$C132)=3,[3]Feuil1!$C132,IF(AND(MONTH([3]Feuil1!$C132)&gt;3,MONTH([3]Feuil1!$K132)&lt;=3),DATE([3]Feuil2!$A$2,3,31),"") ))),"")</f>
        <v/>
      </c>
      <c r="Q132" s="13" t="str">
        <f>IF(AND([3]Feuil1!$K132&lt;&gt;"",[3]Feuil1!$C132&lt;&gt;"",[3]Feuil1!$K132&lt;=[3]Feuil1!$C132,YEAR([3]Feuil1!$K132)&lt;=[3]Feuil2!$A$2,YEAR([3]Feuil1!$C132)&gt;=[3]Feuil2!$A$2),IF(YEAR([3]Feuil1!$C132)&gt;[3]Feuil2!$A$2,DATE([3]Feuil2!$A$2,4,30),IF(YEAR([3]Feuil1!$C132)&lt;[3]Feuil2!$A$2,"",IF(MONTH([3]Feuil1!$C132)=4,[3]Feuil1!$C132,IF(AND(MONTH([3]Feuil1!$C132)&gt;4,MONTH([3]Feuil1!$K132)&lt;=4),DATE([3]Feuil2!$A$2,4,30),"") ))),"")</f>
        <v/>
      </c>
      <c r="R132" s="13" t="str">
        <f>IF(AND([3]Feuil1!$K132&lt;&gt;"",[3]Feuil1!$C132&lt;&gt;"",[3]Feuil1!$K132&lt;=[3]Feuil1!$C132,YEAR([3]Feuil1!$K132)&lt;=[3]Feuil2!$A$2,YEAR([3]Feuil1!$C132)&gt;=[3]Feuil2!$A$2),IF(YEAR([3]Feuil1!$C132)&gt;[3]Feuil2!$A$2,DATE([3]Feuil2!$A$2,5,31),IF(YEAR([3]Feuil1!$C132)&lt;[3]Feuil2!$A$2,"",IF(MONTH([3]Feuil1!$C132)=5,[3]Feuil1!$C132,IF(AND(MONTH([3]Feuil1!$C132)&gt;5,MONTH([3]Feuil1!$K132)&lt;=5),DATE([3]Feuil2!$A$2,5,31),"") ))),"")</f>
        <v/>
      </c>
      <c r="S132" s="13" t="str">
        <f>IF(AND([3]Feuil1!$K132&lt;&gt;"",[3]Feuil1!$C132&lt;&gt;"",[3]Feuil1!$K132&lt;=[3]Feuil1!$C132,YEAR([3]Feuil1!$K132)&lt;=[3]Feuil2!$A$2,YEAR([3]Feuil1!$C132)&gt;=[3]Feuil2!$A$2),IF(YEAR([3]Feuil1!$C132)&gt;[3]Feuil2!$A$2,DATE([3]Feuil2!$A$2,6,30),IF(YEAR([3]Feuil1!$C132)&lt;[3]Feuil2!$A$2,"",IF(MONTH([3]Feuil1!$C132)=6,[3]Feuil1!$C132,IF(AND(MONTH([3]Feuil1!$C132)&gt;6,MONTH([3]Feuil1!$K132)&lt;=6),DATE([3]Feuil2!$A$2,6,30),"") ))),"")</f>
        <v/>
      </c>
      <c r="T132" s="13" t="str">
        <f>IF(AND([3]Feuil1!$K132&lt;&gt;"",[3]Feuil1!$C132&lt;&gt;"",[3]Feuil1!$K132&lt;=[3]Feuil1!$C132,YEAR([3]Feuil1!$K132)&lt;=[3]Feuil2!$A$2,YEAR([3]Feuil1!$C132)&gt;=[3]Feuil2!$A$2),IF(YEAR([3]Feuil1!$C132)&gt;[3]Feuil2!$A$2,DATE([3]Feuil2!$A$2,7,31),IF(YEAR([3]Feuil1!$C132)&lt;[3]Feuil2!$A$2,"",IF(MONTH([3]Feuil1!$C132)=7,[3]Feuil1!$C132,IF(AND(MONTH([3]Feuil1!$C132)&gt;7,MONTH([3]Feuil1!$K132)&lt;=7),DATE([3]Feuil2!$A$2,7,31),"") ))),"")</f>
        <v/>
      </c>
      <c r="U132" s="13" t="str">
        <f>IF(AND([3]Feuil1!$K132&lt;&gt;"",[3]Feuil1!$C132&lt;&gt;"",[3]Feuil1!$K132&lt;=[3]Feuil1!$C132,YEAR([3]Feuil1!$K132)&lt;=[3]Feuil2!$A$2,YEAR([3]Feuil1!$C132)&gt;=[3]Feuil2!$A$2),IF(YEAR([3]Feuil1!$C132)&gt;[3]Feuil2!$A$2,DATE([3]Feuil2!$A$2,8,31),IF(YEAR([3]Feuil1!$C132)&lt;[3]Feuil2!$A$2,"",IF(MONTH([3]Feuil1!$C132)=8,[3]Feuil1!$C132,IF(AND(MONTH([3]Feuil1!$C132)&gt;8,MONTH([3]Feuil1!$K132)&lt;=8),DATE([3]Feuil2!$A$2,8,31),"") ))),"")</f>
        <v/>
      </c>
      <c r="V132" s="13" t="str">
        <f>IF(AND([3]Feuil1!$K132&lt;&gt;"",[3]Feuil1!$C132&lt;&gt;"",[3]Feuil1!$K132&lt;=[3]Feuil1!$C132,YEAR([3]Feuil1!$K132)&lt;=[3]Feuil2!$A$2,YEAR([3]Feuil1!$C132)&gt;=[3]Feuil2!$A$2),IF(YEAR([3]Feuil1!$C132)&gt;[3]Feuil2!$A$2,DATE([3]Feuil2!$A$2,9,30),IF(YEAR([3]Feuil1!$C132)&lt;[3]Feuil2!$A$2,"",IF(MONTH([3]Feuil1!$C132)=9,[3]Feuil1!$C132,IF(AND(MONTH([3]Feuil1!$C132)&gt;9,MONTH([3]Feuil1!$K132)&lt;=9),DATE([3]Feuil2!$A$2,9,30),"") ))),"")</f>
        <v/>
      </c>
      <c r="W132" s="13" t="str">
        <f>IF(AND([3]Feuil1!$K132&lt;&gt;"",[3]Feuil1!$C132&lt;&gt;"",[3]Feuil1!$K132&lt;=[3]Feuil1!$C132,YEAR([3]Feuil1!$K132)&lt;=[3]Feuil2!$A$2,YEAR([3]Feuil1!$C132)&gt;=[3]Feuil2!$A$2),IF(YEAR([3]Feuil1!$C132)&gt;[3]Feuil2!$A$2,DATE([3]Feuil2!$A$2,10,31),IF(YEAR([3]Feuil1!$C132)&lt;[3]Feuil2!$A$2,"",IF(MONTH([3]Feuil1!$C132)=10,[3]Feuil1!$C132,IF(AND(MONTH([3]Feuil1!$C132)&gt;10,MONTH([3]Feuil1!$K132)&lt;=10),DATE([3]Feuil2!$A$2,10,31),"") ))),"")</f>
        <v/>
      </c>
      <c r="X132" s="13" t="str">
        <f>IF(AND([3]Feuil1!$K132&lt;&gt;"",[3]Feuil1!$C132&lt;&gt;"",[3]Feuil1!$K132&lt;=[3]Feuil1!$C132,YEAR([3]Feuil1!$K132)&lt;=[3]Feuil2!$A$2,YEAR([3]Feuil1!$C132)&gt;=[3]Feuil2!$A$2),IF(YEAR([3]Feuil1!$C132)&gt;[3]Feuil2!$A$2,DATE([3]Feuil2!$A$2,11,30),IF(YEAR([3]Feuil1!$C132)&lt;[3]Feuil2!$A$2,"",IF(MONTH([3]Feuil1!$C132)=11,[3]Feuil1!$C132,IF(AND(MONTH([3]Feuil1!$C132)&gt;11,MONTH([3]Feuil1!$K132)&lt;=11),DATE([3]Feuil2!$A$2,11,30),"") ))),"")</f>
        <v/>
      </c>
      <c r="Y132" s="14" t="str">
        <f>IF(AND([3]Feuil1!$K132&lt;&gt;"",[3]Feuil1!$C132&lt;&gt;"",[3]Feuil1!$K132&lt;=[3]Feuil1!$C132,YEAR([3]Feuil1!$K132)&lt;=[3]Feuil2!$A$2,YEAR([3]Feuil1!$C132)&gt;=[3]Feuil2!$A$2),IF(YEAR([3]Feuil1!$C132)&gt;[3]Feuil2!$A$2,DATE([3]Feuil2!$A$2,12,31),IF(YEAR([3]Feuil1!$C132)&lt;[3]Feuil2!$A$2,"",IF(MONTH([3]Feuil1!$C132)=12,[3]Feuil1!$C132,IF(AND(MONTH([3]Feuil1!$C132)&gt;12,MONTH([3]Feuil1!$K132)&lt;=12),DATE([3]Feuil2!$A$2,12,31),"") ))),"")</f>
        <v/>
      </c>
    </row>
    <row r="133" spans="1:25" ht="15" x14ac:dyDescent="0.2">
      <c r="A133" s="11">
        <f>[3]Feuil1!E133</f>
        <v>0</v>
      </c>
      <c r="B133" s="12" t="str">
        <f>IF(AND([3]Feuil1!$K133&lt;&gt;"",[3]Feuil1!$C133&lt;&gt;"",[3]Feuil1!$K133&lt;=[3]Feuil1!$C133,YEAR([3]Feuil1!$K133)&lt;=[3]Feuil2!$A$2,YEAR([3]Feuil1!$C133)&gt;=[3]Feuil2!$A$2),IF(YEAR([3]Feuil1!$K133)&lt;[3]Feuil2!$A$2,DATE([3]Feuil2!$A$2,1,1),IF(YEAR([3]Feuil1!$K133)&gt;[3]Feuil2!$A$2,"",IF(MONTH([3]Feuil1!$K133)=1,[3]Feuil1!$K133,IF(OR(AND(
      MONTH([3]Feuil1!$K133)&lt;1,
      MONTH([3]Feuil1!$C133)&gt;=1
     ),YEAR([3]Feuil1!$C133)&gt;[3]Feuil2!$A$2),DATE([3]Feuil2!$A$2,1,1),"") ))),"")</f>
        <v/>
      </c>
      <c r="C133" s="13" t="str">
        <f>IF(AND([3]Feuil1!$K133&lt;&gt;"",[3]Feuil1!$C133&lt;&gt;"",[3]Feuil1!$K133&lt;=[3]Feuil1!$C133,YEAR([3]Feuil1!$K133)&lt;=[3]Feuil2!$A$2,YEAR([3]Feuil1!$C133)&gt;=[3]Feuil2!$A$2),IF(YEAR([3]Feuil1!$K133)&lt;[3]Feuil2!$A$2,DATE([3]Feuil2!$A$2,2,1),IF(YEAR([3]Feuil1!$K133)&gt;[3]Feuil2!$A$2,"",IF(MONTH([3]Feuil1!$K133)=2,[3]Feuil1!$K133,IF(OR(AND(MONTH([3]Feuil1!$K133)&lt;2,MONTH([3]Feuil1!$C133)&gt;=2),YEAR([3]Feuil1!$C133)&gt;[3]Feuil2!$A$2),DATE([3]Feuil2!$A$2,2,1),"") ))),"")</f>
        <v/>
      </c>
      <c r="D133" s="13" t="str">
        <f>IF(AND([3]Feuil1!$K133&lt;&gt;"",[3]Feuil1!$C133&lt;&gt;"",[3]Feuil1!$K133&lt;=[3]Feuil1!$C133,YEAR([3]Feuil1!$K133)&lt;=[3]Feuil2!$A$2,YEAR([3]Feuil1!$C133)&gt;=[3]Feuil2!$A$2),IF(YEAR([3]Feuil1!$K133)&lt;[3]Feuil2!$A$2,DATE([3]Feuil2!$A$2,3,1),IF(YEAR([3]Feuil1!$K133)&gt;[3]Feuil2!$A$2,"",IF(MONTH([3]Feuil1!$K133)=3,[3]Feuil1!$K133,IF(OR(AND(MONTH([3]Feuil1!$K133)&lt;3,MONTH([3]Feuil1!$C133)&gt;=3),YEAR([3]Feuil1!$C133)&gt;[3]Feuil2!$A$2),DATE([3]Feuil2!$A$2,3,1),"") ))),"")</f>
        <v/>
      </c>
      <c r="E133" s="13" t="str">
        <f>IF(AND([3]Feuil1!$K133&lt;&gt;"",[3]Feuil1!$C133&lt;&gt;"",[3]Feuil1!$K133&lt;=[3]Feuil1!$C133,YEAR([3]Feuil1!$K133)&lt;=[3]Feuil2!$A$2,YEAR([3]Feuil1!$C133)&gt;=[3]Feuil2!$A$2),IF(YEAR([3]Feuil1!$K133)&lt;[3]Feuil2!$A$2,DATE([3]Feuil2!$A$2,4,1),IF(YEAR([3]Feuil1!$K133)&gt;[3]Feuil2!$A$2,"",IF(MONTH([3]Feuil1!$K133)=4,[3]Feuil1!$K133,IF(OR(AND(MONTH([3]Feuil1!$K133)&lt;4,MONTH([3]Feuil1!$C133)&gt;=4),YEAR([3]Feuil1!$C133)&gt;[3]Feuil2!$A$2),DATE([3]Feuil2!$A$2,4,1),"") ))),"")</f>
        <v/>
      </c>
      <c r="F133" s="13" t="str">
        <f>IF(AND([3]Feuil1!$K133&lt;&gt;"",[3]Feuil1!$C133&lt;&gt;"",[3]Feuil1!$K133&lt;=[3]Feuil1!$C133,YEAR([3]Feuil1!$K133)&lt;=[3]Feuil2!$A$2,YEAR([3]Feuil1!$C133)&gt;=[3]Feuil2!$A$2),IF(YEAR([3]Feuil1!$K133)&lt;[3]Feuil2!$A$2,DATE([3]Feuil2!$A$2,5,1),IF(YEAR([3]Feuil1!$K133)&gt;[3]Feuil2!$A$2,"",IF(MONTH([3]Feuil1!$K133)=5,[3]Feuil1!$K133,IF(OR(AND(MONTH([3]Feuil1!$K133)&lt;5,MONTH([3]Feuil1!$C133)&gt;=5),YEAR([3]Feuil1!$C133)&gt;[3]Feuil2!$A$2),DATE([3]Feuil2!$A$2,5,1),"") ))),"")</f>
        <v/>
      </c>
      <c r="G133" s="13" t="str">
        <f>IF(AND([3]Feuil1!$K133&lt;&gt;"",[3]Feuil1!$C133&lt;&gt;"",[3]Feuil1!$K133&lt;=[3]Feuil1!$C133,YEAR([3]Feuil1!$K133)&lt;=[3]Feuil2!$A$2,YEAR([3]Feuil1!$C133)&gt;=[3]Feuil2!$A$2),IF(YEAR([3]Feuil1!$K133)&lt;[3]Feuil2!$A$2,DATE([3]Feuil2!$A$2,6,1),IF(YEAR([3]Feuil1!$K133)&gt;[3]Feuil2!$A$2,"",IF(MONTH([3]Feuil1!$K133)=6,[3]Feuil1!$K133,IF(OR(AND(MONTH([3]Feuil1!$K133)&lt;6,MONTH([3]Feuil1!$C133)&gt;=6),YEAR([3]Feuil1!$C133)&gt;[3]Feuil2!$A$2),DATE([3]Feuil2!$A$2,6,1),"") ))),"")</f>
        <v/>
      </c>
      <c r="H133" s="13" t="str">
        <f>IF(AND([3]Feuil1!$K133&lt;&gt;"",[3]Feuil1!$C133&lt;&gt;"",[3]Feuil1!$K133&lt;=[3]Feuil1!$C133,YEAR([3]Feuil1!$K133)&lt;=[3]Feuil2!$A$2,YEAR([3]Feuil1!$C133)&gt;=[3]Feuil2!$A$2),IF(YEAR([3]Feuil1!$K133)&lt;[3]Feuil2!$A$2,DATE([3]Feuil2!$A$2,7,1),IF(YEAR([3]Feuil1!$K133)&gt;[3]Feuil2!$A$2,"",IF(MONTH([3]Feuil1!$K133)=7,[3]Feuil1!$K133,IF(OR(AND(MONTH([3]Feuil1!$K133)&lt;7,MONTH([3]Feuil1!$C133)&gt;=7),YEAR([3]Feuil1!$C133)&gt;[3]Feuil2!$A$2),DATE([3]Feuil2!$A$2,7,1),"") ))),"")</f>
        <v/>
      </c>
      <c r="I133" s="13" t="str">
        <f>IF(AND([3]Feuil1!$K133&lt;&gt;"",[3]Feuil1!$C133&lt;&gt;"",[3]Feuil1!$K133&lt;=[3]Feuil1!$C133,YEAR([3]Feuil1!$K133)&lt;=[3]Feuil2!$A$2,YEAR([3]Feuil1!$C133)&gt;=[3]Feuil2!$A$2),IF(YEAR([3]Feuil1!$K133)&lt;[3]Feuil2!$A$2,DATE([3]Feuil2!$A$2,8,1),IF(YEAR([3]Feuil1!$K133)&gt;[3]Feuil2!$A$2,"",IF(MONTH([3]Feuil1!$K133)=8,[3]Feuil1!$K133,IF(OR(AND(MONTH([3]Feuil1!$K133)&lt;8,MONTH([3]Feuil1!$C133)&gt;=8),YEAR([3]Feuil1!$C133)&gt;[3]Feuil2!$A$2),DATE([3]Feuil2!$A$2,8,1),"") ))),"")</f>
        <v/>
      </c>
      <c r="J133" s="13" t="str">
        <f>IF(AND([3]Feuil1!$K133&lt;&gt;"",[3]Feuil1!$C133&lt;&gt;"",[3]Feuil1!$K133&lt;=[3]Feuil1!$C133,YEAR([3]Feuil1!$K133)&lt;=[3]Feuil2!$A$2,YEAR([3]Feuil1!$C133)&gt;=[3]Feuil2!$A$2),IF(YEAR([3]Feuil1!$K133)&lt;[3]Feuil2!$A$2,DATE([3]Feuil2!$A$2,9,1),IF(YEAR([3]Feuil1!$K133)&gt;[3]Feuil2!$A$2,"",IF(MONTH([3]Feuil1!$K133)=9,[3]Feuil1!$K133,IF(OR(AND(MONTH([3]Feuil1!$K133)&lt;9,MONTH([3]Feuil1!$C133)&gt;=9),YEAR([3]Feuil1!$C133)&gt;[3]Feuil2!$A$2),DATE([3]Feuil2!$A$2,9,1),"") ))),"")</f>
        <v/>
      </c>
      <c r="K133" s="13" t="str">
        <f>IF(AND([3]Feuil1!$K133&lt;&gt;"",[3]Feuil1!$C133&lt;&gt;"",[3]Feuil1!$K133&lt;=[3]Feuil1!$C133,YEAR([3]Feuil1!$K133)&lt;=[3]Feuil2!$A$2,YEAR([3]Feuil1!$C133)&gt;=[3]Feuil2!$A$2),IF(YEAR([3]Feuil1!$K133)&lt;[3]Feuil2!$A$2,DATE([3]Feuil2!$A$2,10,1),IF(YEAR([3]Feuil1!$K133)&gt;[3]Feuil2!$A$2,"",IF(MONTH([3]Feuil1!$K133)=10,[3]Feuil1!$K133,IF(OR(AND(MONTH([3]Feuil1!$K133)&lt;10,MONTH([3]Feuil1!$C133)&gt;=10),YEAR([3]Feuil1!$C133)&gt;[3]Feuil2!$A$2),DATE([3]Feuil2!$A$2,10,1),"") ))),"")</f>
        <v/>
      </c>
      <c r="L133" s="13" t="str">
        <f>IF(AND([3]Feuil1!$K133&lt;&gt;"",[3]Feuil1!$C133&lt;&gt;"",[3]Feuil1!$K133&lt;=[3]Feuil1!$C133,YEAR([3]Feuil1!$K133)&lt;=[3]Feuil2!$A$2,YEAR([3]Feuil1!$C133)&gt;=[3]Feuil2!$A$2),IF(YEAR([3]Feuil1!$K133)&lt;[3]Feuil2!$A$2,DATE([3]Feuil2!$A$2,11,1),IF(YEAR([3]Feuil1!$K133)&gt;[3]Feuil2!$A$2,"",IF(MONTH([3]Feuil1!$K133)=11,[3]Feuil1!$K133,IF(OR(AND(MONTH([3]Feuil1!$K133)&lt;11,MONTH([3]Feuil1!$C133)&gt;=11),YEAR([3]Feuil1!$C133)&gt;[3]Feuil2!$A$2),DATE([3]Feuil2!$A$2,11,1),"") ))),"")</f>
        <v/>
      </c>
      <c r="M133" s="14" t="str">
        <f>IF(AND([3]Feuil1!$K133&lt;&gt;"",[3]Feuil1!$C133&lt;&gt;"",[3]Feuil1!$K133&lt;=[3]Feuil1!$C133,YEAR([3]Feuil1!$K133)&lt;=[3]Feuil2!$A$2,YEAR([3]Feuil1!$C133)&gt;=[3]Feuil2!$A$2),IF(YEAR([3]Feuil1!$K133)&lt;[3]Feuil2!$A$2,DATE([3]Feuil2!$A$2,12,1),IF(YEAR([3]Feuil1!$K133)&gt;[3]Feuil2!$A$2,"",IF(MONTH([3]Feuil1!$K133)=12,[3]Feuil1!$K133,IF(OR(AND(MONTH([3]Feuil1!$K133)&lt;12,MONTH([3]Feuil1!$C133)&gt;=12),YEAR([3]Feuil1!$C133)&gt;[3]Feuil2!$A$2),DATE([3]Feuil2!$A$2,12,1),"") ))),"")</f>
        <v/>
      </c>
      <c r="N133" s="12" t="str">
        <f>IF(AND([3]Feuil1!$K133&lt;&gt;"",[3]Feuil1!$C133&lt;&gt;"",[3]Feuil1!$K133&lt;=[3]Feuil1!$C133,YEAR([3]Feuil1!$K133)&lt;=[3]Feuil2!$A$2,YEAR([3]Feuil1!$C133)&gt;=[3]Feuil2!$A$2),IF(YEAR([3]Feuil1!$C133)&gt;[3]Feuil2!$A$2,DATE([3]Feuil2!$A$2,1,31),IF(YEAR([3]Feuil1!$C133)&lt;[3]Feuil2!$A$2,"",IF(MONTH([3]Feuil1!$C133)=1,[3]Feuil1!$C133,IF(AND(MONTH([3]Feuil1!$C133)&gt;1,MONTH([3]Feuil1!$K133)&lt;=1),DATE([3]Feuil2!$A$2,1,31),"") ))),"")</f>
        <v/>
      </c>
      <c r="O133" s="13" t="str">
        <f>IF(AND([3]Feuil1!$K133&lt;&gt;"",[3]Feuil1!$C133&lt;&gt;"",[3]Feuil1!$K133&lt;=[3]Feuil1!$C133,YEAR([3]Feuil1!$K133)&lt;=[3]Feuil2!$A$2,YEAR([3]Feuil1!$C133)&gt;=[3]Feuil2!$A$2),IF(YEAR([3]Feuil1!$C133)&gt;[3]Feuil2!$A$2,IF((MOD([3]Feuil2!$A$2,4)&lt;&gt;0),DATE([3]Feuil2!$A$2,2,28),DATE([3]Feuil2!$A$2,2,29)),IF(YEAR([3]Feuil1!$C133)&lt;[3]Feuil2!$A$2,"",IF(MONTH([3]Feuil1!$C133)=2,[3]Feuil1!$C133,IF(AND(MONTH([3]Feuil1!$C133)&gt;2,MONTH([3]Feuil1!$K133)&lt;=2),IF((MOD([3]Feuil2!$A$2,4)&lt;&gt;0),DATE([3]Feuil2!$A$2,2,28),DATE([3]Feuil2!$A$2,2,29)),"") ))),"")</f>
        <v/>
      </c>
      <c r="P133" s="13" t="str">
        <f>IF(AND([3]Feuil1!$K133&lt;&gt;"",[3]Feuil1!$C133&lt;&gt;"",[3]Feuil1!$K133&lt;=[3]Feuil1!$C133,YEAR([3]Feuil1!$K133)&lt;=[3]Feuil2!$A$2,YEAR([3]Feuil1!$C133)&gt;=[3]Feuil2!$A$2),IF(YEAR([3]Feuil1!$C133)&gt;[3]Feuil2!$A$2,DATE([3]Feuil2!$A$2,3,31),IF(YEAR([3]Feuil1!$C133)&lt;[3]Feuil2!$A$2,"",IF(MONTH([3]Feuil1!$C133)=3,[3]Feuil1!$C133,IF(AND(MONTH([3]Feuil1!$C133)&gt;3,MONTH([3]Feuil1!$K133)&lt;=3),DATE([3]Feuil2!$A$2,3,31),"") ))),"")</f>
        <v/>
      </c>
      <c r="Q133" s="13" t="str">
        <f>IF(AND([3]Feuil1!$K133&lt;&gt;"",[3]Feuil1!$C133&lt;&gt;"",[3]Feuil1!$K133&lt;=[3]Feuil1!$C133,YEAR([3]Feuil1!$K133)&lt;=[3]Feuil2!$A$2,YEAR([3]Feuil1!$C133)&gt;=[3]Feuil2!$A$2),IF(YEAR([3]Feuil1!$C133)&gt;[3]Feuil2!$A$2,DATE([3]Feuil2!$A$2,4,30),IF(YEAR([3]Feuil1!$C133)&lt;[3]Feuil2!$A$2,"",IF(MONTH([3]Feuil1!$C133)=4,[3]Feuil1!$C133,IF(AND(MONTH([3]Feuil1!$C133)&gt;4,MONTH([3]Feuil1!$K133)&lt;=4),DATE([3]Feuil2!$A$2,4,30),"") ))),"")</f>
        <v/>
      </c>
      <c r="R133" s="13" t="str">
        <f>IF(AND([3]Feuil1!$K133&lt;&gt;"",[3]Feuil1!$C133&lt;&gt;"",[3]Feuil1!$K133&lt;=[3]Feuil1!$C133,YEAR([3]Feuil1!$K133)&lt;=[3]Feuil2!$A$2,YEAR([3]Feuil1!$C133)&gt;=[3]Feuil2!$A$2),IF(YEAR([3]Feuil1!$C133)&gt;[3]Feuil2!$A$2,DATE([3]Feuil2!$A$2,5,31),IF(YEAR([3]Feuil1!$C133)&lt;[3]Feuil2!$A$2,"",IF(MONTH([3]Feuil1!$C133)=5,[3]Feuil1!$C133,IF(AND(MONTH([3]Feuil1!$C133)&gt;5,MONTH([3]Feuil1!$K133)&lt;=5),DATE([3]Feuil2!$A$2,5,31),"") ))),"")</f>
        <v/>
      </c>
      <c r="S133" s="13" t="str">
        <f>IF(AND([3]Feuil1!$K133&lt;&gt;"",[3]Feuil1!$C133&lt;&gt;"",[3]Feuil1!$K133&lt;=[3]Feuil1!$C133,YEAR([3]Feuil1!$K133)&lt;=[3]Feuil2!$A$2,YEAR([3]Feuil1!$C133)&gt;=[3]Feuil2!$A$2),IF(YEAR([3]Feuil1!$C133)&gt;[3]Feuil2!$A$2,DATE([3]Feuil2!$A$2,6,30),IF(YEAR([3]Feuil1!$C133)&lt;[3]Feuil2!$A$2,"",IF(MONTH([3]Feuil1!$C133)=6,[3]Feuil1!$C133,IF(AND(MONTH([3]Feuil1!$C133)&gt;6,MONTH([3]Feuil1!$K133)&lt;=6),DATE([3]Feuil2!$A$2,6,30),"") ))),"")</f>
        <v/>
      </c>
      <c r="T133" s="13" t="str">
        <f>IF(AND([3]Feuil1!$K133&lt;&gt;"",[3]Feuil1!$C133&lt;&gt;"",[3]Feuil1!$K133&lt;=[3]Feuil1!$C133,YEAR([3]Feuil1!$K133)&lt;=[3]Feuil2!$A$2,YEAR([3]Feuil1!$C133)&gt;=[3]Feuil2!$A$2),IF(YEAR([3]Feuil1!$C133)&gt;[3]Feuil2!$A$2,DATE([3]Feuil2!$A$2,7,31),IF(YEAR([3]Feuil1!$C133)&lt;[3]Feuil2!$A$2,"",IF(MONTH([3]Feuil1!$C133)=7,[3]Feuil1!$C133,IF(AND(MONTH([3]Feuil1!$C133)&gt;7,MONTH([3]Feuil1!$K133)&lt;=7),DATE([3]Feuil2!$A$2,7,31),"") ))),"")</f>
        <v/>
      </c>
      <c r="U133" s="13" t="str">
        <f>IF(AND([3]Feuil1!$K133&lt;&gt;"",[3]Feuil1!$C133&lt;&gt;"",[3]Feuil1!$K133&lt;=[3]Feuil1!$C133,YEAR([3]Feuil1!$K133)&lt;=[3]Feuil2!$A$2,YEAR([3]Feuil1!$C133)&gt;=[3]Feuil2!$A$2),IF(YEAR([3]Feuil1!$C133)&gt;[3]Feuil2!$A$2,DATE([3]Feuil2!$A$2,8,31),IF(YEAR([3]Feuil1!$C133)&lt;[3]Feuil2!$A$2,"",IF(MONTH([3]Feuil1!$C133)=8,[3]Feuil1!$C133,IF(AND(MONTH([3]Feuil1!$C133)&gt;8,MONTH([3]Feuil1!$K133)&lt;=8),DATE([3]Feuil2!$A$2,8,31),"") ))),"")</f>
        <v/>
      </c>
      <c r="V133" s="13" t="str">
        <f>IF(AND([3]Feuil1!$K133&lt;&gt;"",[3]Feuil1!$C133&lt;&gt;"",[3]Feuil1!$K133&lt;=[3]Feuil1!$C133,YEAR([3]Feuil1!$K133)&lt;=[3]Feuil2!$A$2,YEAR([3]Feuil1!$C133)&gt;=[3]Feuil2!$A$2),IF(YEAR([3]Feuil1!$C133)&gt;[3]Feuil2!$A$2,DATE([3]Feuil2!$A$2,9,30),IF(YEAR([3]Feuil1!$C133)&lt;[3]Feuil2!$A$2,"",IF(MONTH([3]Feuil1!$C133)=9,[3]Feuil1!$C133,IF(AND(MONTH([3]Feuil1!$C133)&gt;9,MONTH([3]Feuil1!$K133)&lt;=9),DATE([3]Feuil2!$A$2,9,30),"") ))),"")</f>
        <v/>
      </c>
      <c r="W133" s="13" t="str">
        <f>IF(AND([3]Feuil1!$K133&lt;&gt;"",[3]Feuil1!$C133&lt;&gt;"",[3]Feuil1!$K133&lt;=[3]Feuil1!$C133,YEAR([3]Feuil1!$K133)&lt;=[3]Feuil2!$A$2,YEAR([3]Feuil1!$C133)&gt;=[3]Feuil2!$A$2),IF(YEAR([3]Feuil1!$C133)&gt;[3]Feuil2!$A$2,DATE([3]Feuil2!$A$2,10,31),IF(YEAR([3]Feuil1!$C133)&lt;[3]Feuil2!$A$2,"",IF(MONTH([3]Feuil1!$C133)=10,[3]Feuil1!$C133,IF(AND(MONTH([3]Feuil1!$C133)&gt;10,MONTH([3]Feuil1!$K133)&lt;=10),DATE([3]Feuil2!$A$2,10,31),"") ))),"")</f>
        <v/>
      </c>
      <c r="X133" s="13" t="str">
        <f>IF(AND([3]Feuil1!$K133&lt;&gt;"",[3]Feuil1!$C133&lt;&gt;"",[3]Feuil1!$K133&lt;=[3]Feuil1!$C133,YEAR([3]Feuil1!$K133)&lt;=[3]Feuil2!$A$2,YEAR([3]Feuil1!$C133)&gt;=[3]Feuil2!$A$2),IF(YEAR([3]Feuil1!$C133)&gt;[3]Feuil2!$A$2,DATE([3]Feuil2!$A$2,11,30),IF(YEAR([3]Feuil1!$C133)&lt;[3]Feuil2!$A$2,"",IF(MONTH([3]Feuil1!$C133)=11,[3]Feuil1!$C133,IF(AND(MONTH([3]Feuil1!$C133)&gt;11,MONTH([3]Feuil1!$K133)&lt;=11),DATE([3]Feuil2!$A$2,11,30),"") ))),"")</f>
        <v/>
      </c>
      <c r="Y133" s="14" t="str">
        <f>IF(AND([3]Feuil1!$K133&lt;&gt;"",[3]Feuil1!$C133&lt;&gt;"",[3]Feuil1!$K133&lt;=[3]Feuil1!$C133,YEAR([3]Feuil1!$K133)&lt;=[3]Feuil2!$A$2,YEAR([3]Feuil1!$C133)&gt;=[3]Feuil2!$A$2),IF(YEAR([3]Feuil1!$C133)&gt;[3]Feuil2!$A$2,DATE([3]Feuil2!$A$2,12,31),IF(YEAR([3]Feuil1!$C133)&lt;[3]Feuil2!$A$2,"",IF(MONTH([3]Feuil1!$C133)=12,[3]Feuil1!$C133,IF(AND(MONTH([3]Feuil1!$C133)&gt;12,MONTH([3]Feuil1!$K133)&lt;=12),DATE([3]Feuil2!$A$2,12,31),"") ))),"")</f>
        <v/>
      </c>
    </row>
    <row r="134" spans="1:25" ht="15" x14ac:dyDescent="0.2">
      <c r="A134" s="11">
        <f>[3]Feuil1!E134</f>
        <v>0</v>
      </c>
      <c r="B134" s="12" t="str">
        <f>IF(AND([3]Feuil1!$K134&lt;&gt;"",[3]Feuil1!$C134&lt;&gt;"",[3]Feuil1!$K134&lt;=[3]Feuil1!$C134,YEAR([3]Feuil1!$K134)&lt;=[3]Feuil2!$A$2,YEAR([3]Feuil1!$C134)&gt;=[3]Feuil2!$A$2),IF(YEAR([3]Feuil1!$K134)&lt;[3]Feuil2!$A$2,DATE([3]Feuil2!$A$2,1,1),IF(YEAR([3]Feuil1!$K134)&gt;[3]Feuil2!$A$2,"",IF(MONTH([3]Feuil1!$K134)=1,[3]Feuil1!$K134,IF(OR(AND(
      MONTH([3]Feuil1!$K134)&lt;1,
      MONTH([3]Feuil1!$C134)&gt;=1
     ),YEAR([3]Feuil1!$C134)&gt;[3]Feuil2!$A$2),DATE([3]Feuil2!$A$2,1,1),"") ))),"")</f>
        <v/>
      </c>
      <c r="C134" s="13" t="str">
        <f>IF(AND([3]Feuil1!$K134&lt;&gt;"",[3]Feuil1!$C134&lt;&gt;"",[3]Feuil1!$K134&lt;=[3]Feuil1!$C134,YEAR([3]Feuil1!$K134)&lt;=[3]Feuil2!$A$2,YEAR([3]Feuil1!$C134)&gt;=[3]Feuil2!$A$2),IF(YEAR([3]Feuil1!$K134)&lt;[3]Feuil2!$A$2,DATE([3]Feuil2!$A$2,2,1),IF(YEAR([3]Feuil1!$K134)&gt;[3]Feuil2!$A$2,"",IF(MONTH([3]Feuil1!$K134)=2,[3]Feuil1!$K134,IF(OR(AND(MONTH([3]Feuil1!$K134)&lt;2,MONTH([3]Feuil1!$C134)&gt;=2),YEAR([3]Feuil1!$C134)&gt;[3]Feuil2!$A$2),DATE([3]Feuil2!$A$2,2,1),"") ))),"")</f>
        <v/>
      </c>
      <c r="D134" s="13" t="str">
        <f>IF(AND([3]Feuil1!$K134&lt;&gt;"",[3]Feuil1!$C134&lt;&gt;"",[3]Feuil1!$K134&lt;=[3]Feuil1!$C134,YEAR([3]Feuil1!$K134)&lt;=[3]Feuil2!$A$2,YEAR([3]Feuil1!$C134)&gt;=[3]Feuil2!$A$2),IF(YEAR([3]Feuil1!$K134)&lt;[3]Feuil2!$A$2,DATE([3]Feuil2!$A$2,3,1),IF(YEAR([3]Feuil1!$K134)&gt;[3]Feuil2!$A$2,"",IF(MONTH([3]Feuil1!$K134)=3,[3]Feuil1!$K134,IF(OR(AND(MONTH([3]Feuil1!$K134)&lt;3,MONTH([3]Feuil1!$C134)&gt;=3),YEAR([3]Feuil1!$C134)&gt;[3]Feuil2!$A$2),DATE([3]Feuil2!$A$2,3,1),"") ))),"")</f>
        <v/>
      </c>
      <c r="E134" s="13" t="str">
        <f>IF(AND([3]Feuil1!$K134&lt;&gt;"",[3]Feuil1!$C134&lt;&gt;"",[3]Feuil1!$K134&lt;=[3]Feuil1!$C134,YEAR([3]Feuil1!$K134)&lt;=[3]Feuil2!$A$2,YEAR([3]Feuil1!$C134)&gt;=[3]Feuil2!$A$2),IF(YEAR([3]Feuil1!$K134)&lt;[3]Feuil2!$A$2,DATE([3]Feuil2!$A$2,4,1),IF(YEAR([3]Feuil1!$K134)&gt;[3]Feuil2!$A$2,"",IF(MONTH([3]Feuil1!$K134)=4,[3]Feuil1!$K134,IF(OR(AND(MONTH([3]Feuil1!$K134)&lt;4,MONTH([3]Feuil1!$C134)&gt;=4),YEAR([3]Feuil1!$C134)&gt;[3]Feuil2!$A$2),DATE([3]Feuil2!$A$2,4,1),"") ))),"")</f>
        <v/>
      </c>
      <c r="F134" s="13" t="str">
        <f>IF(AND([3]Feuil1!$K134&lt;&gt;"",[3]Feuil1!$C134&lt;&gt;"",[3]Feuil1!$K134&lt;=[3]Feuil1!$C134,YEAR([3]Feuil1!$K134)&lt;=[3]Feuil2!$A$2,YEAR([3]Feuil1!$C134)&gt;=[3]Feuil2!$A$2),IF(YEAR([3]Feuil1!$K134)&lt;[3]Feuil2!$A$2,DATE([3]Feuil2!$A$2,5,1),IF(YEAR([3]Feuil1!$K134)&gt;[3]Feuil2!$A$2,"",IF(MONTH([3]Feuil1!$K134)=5,[3]Feuil1!$K134,IF(OR(AND(MONTH([3]Feuil1!$K134)&lt;5,MONTH([3]Feuil1!$C134)&gt;=5),YEAR([3]Feuil1!$C134)&gt;[3]Feuil2!$A$2),DATE([3]Feuil2!$A$2,5,1),"") ))),"")</f>
        <v/>
      </c>
      <c r="G134" s="13" t="str">
        <f>IF(AND([3]Feuil1!$K134&lt;&gt;"",[3]Feuil1!$C134&lt;&gt;"",[3]Feuil1!$K134&lt;=[3]Feuil1!$C134,YEAR([3]Feuil1!$K134)&lt;=[3]Feuil2!$A$2,YEAR([3]Feuil1!$C134)&gt;=[3]Feuil2!$A$2),IF(YEAR([3]Feuil1!$K134)&lt;[3]Feuil2!$A$2,DATE([3]Feuil2!$A$2,6,1),IF(YEAR([3]Feuil1!$K134)&gt;[3]Feuil2!$A$2,"",IF(MONTH([3]Feuil1!$K134)=6,[3]Feuil1!$K134,IF(OR(AND(MONTH([3]Feuil1!$K134)&lt;6,MONTH([3]Feuil1!$C134)&gt;=6),YEAR([3]Feuil1!$C134)&gt;[3]Feuil2!$A$2),DATE([3]Feuil2!$A$2,6,1),"") ))),"")</f>
        <v/>
      </c>
      <c r="H134" s="13" t="str">
        <f>IF(AND([3]Feuil1!$K134&lt;&gt;"",[3]Feuil1!$C134&lt;&gt;"",[3]Feuil1!$K134&lt;=[3]Feuil1!$C134,YEAR([3]Feuil1!$K134)&lt;=[3]Feuil2!$A$2,YEAR([3]Feuil1!$C134)&gt;=[3]Feuil2!$A$2),IF(YEAR([3]Feuil1!$K134)&lt;[3]Feuil2!$A$2,DATE([3]Feuil2!$A$2,7,1),IF(YEAR([3]Feuil1!$K134)&gt;[3]Feuil2!$A$2,"",IF(MONTH([3]Feuil1!$K134)=7,[3]Feuil1!$K134,IF(OR(AND(MONTH([3]Feuil1!$K134)&lt;7,MONTH([3]Feuil1!$C134)&gt;=7),YEAR([3]Feuil1!$C134)&gt;[3]Feuil2!$A$2),DATE([3]Feuil2!$A$2,7,1),"") ))),"")</f>
        <v/>
      </c>
      <c r="I134" s="13" t="str">
        <f>IF(AND([3]Feuil1!$K134&lt;&gt;"",[3]Feuil1!$C134&lt;&gt;"",[3]Feuil1!$K134&lt;=[3]Feuil1!$C134,YEAR([3]Feuil1!$K134)&lt;=[3]Feuil2!$A$2,YEAR([3]Feuil1!$C134)&gt;=[3]Feuil2!$A$2),IF(YEAR([3]Feuil1!$K134)&lt;[3]Feuil2!$A$2,DATE([3]Feuil2!$A$2,8,1),IF(YEAR([3]Feuil1!$K134)&gt;[3]Feuil2!$A$2,"",IF(MONTH([3]Feuil1!$K134)=8,[3]Feuil1!$K134,IF(OR(AND(MONTH([3]Feuil1!$K134)&lt;8,MONTH([3]Feuil1!$C134)&gt;=8),YEAR([3]Feuil1!$C134)&gt;[3]Feuil2!$A$2),DATE([3]Feuil2!$A$2,8,1),"") ))),"")</f>
        <v/>
      </c>
      <c r="J134" s="13" t="str">
        <f>IF(AND([3]Feuil1!$K134&lt;&gt;"",[3]Feuil1!$C134&lt;&gt;"",[3]Feuil1!$K134&lt;=[3]Feuil1!$C134,YEAR([3]Feuil1!$K134)&lt;=[3]Feuil2!$A$2,YEAR([3]Feuil1!$C134)&gt;=[3]Feuil2!$A$2),IF(YEAR([3]Feuil1!$K134)&lt;[3]Feuil2!$A$2,DATE([3]Feuil2!$A$2,9,1),IF(YEAR([3]Feuil1!$K134)&gt;[3]Feuil2!$A$2,"",IF(MONTH([3]Feuil1!$K134)=9,[3]Feuil1!$K134,IF(OR(AND(MONTH([3]Feuil1!$K134)&lt;9,MONTH([3]Feuil1!$C134)&gt;=9),YEAR([3]Feuil1!$C134)&gt;[3]Feuil2!$A$2),DATE([3]Feuil2!$A$2,9,1),"") ))),"")</f>
        <v/>
      </c>
      <c r="K134" s="13" t="str">
        <f>IF(AND([3]Feuil1!$K134&lt;&gt;"",[3]Feuil1!$C134&lt;&gt;"",[3]Feuil1!$K134&lt;=[3]Feuil1!$C134,YEAR([3]Feuil1!$K134)&lt;=[3]Feuil2!$A$2,YEAR([3]Feuil1!$C134)&gt;=[3]Feuil2!$A$2),IF(YEAR([3]Feuil1!$K134)&lt;[3]Feuil2!$A$2,DATE([3]Feuil2!$A$2,10,1),IF(YEAR([3]Feuil1!$K134)&gt;[3]Feuil2!$A$2,"",IF(MONTH([3]Feuil1!$K134)=10,[3]Feuil1!$K134,IF(OR(AND(MONTH([3]Feuil1!$K134)&lt;10,MONTH([3]Feuil1!$C134)&gt;=10),YEAR([3]Feuil1!$C134)&gt;[3]Feuil2!$A$2),DATE([3]Feuil2!$A$2,10,1),"") ))),"")</f>
        <v/>
      </c>
      <c r="L134" s="13" t="str">
        <f>IF(AND([3]Feuil1!$K134&lt;&gt;"",[3]Feuil1!$C134&lt;&gt;"",[3]Feuil1!$K134&lt;=[3]Feuil1!$C134,YEAR([3]Feuil1!$K134)&lt;=[3]Feuil2!$A$2,YEAR([3]Feuil1!$C134)&gt;=[3]Feuil2!$A$2),IF(YEAR([3]Feuil1!$K134)&lt;[3]Feuil2!$A$2,DATE([3]Feuil2!$A$2,11,1),IF(YEAR([3]Feuil1!$K134)&gt;[3]Feuil2!$A$2,"",IF(MONTH([3]Feuil1!$K134)=11,[3]Feuil1!$K134,IF(OR(AND(MONTH([3]Feuil1!$K134)&lt;11,MONTH([3]Feuil1!$C134)&gt;=11),YEAR([3]Feuil1!$C134)&gt;[3]Feuil2!$A$2),DATE([3]Feuil2!$A$2,11,1),"") ))),"")</f>
        <v/>
      </c>
      <c r="M134" s="14" t="str">
        <f>IF(AND([3]Feuil1!$K134&lt;&gt;"",[3]Feuil1!$C134&lt;&gt;"",[3]Feuil1!$K134&lt;=[3]Feuil1!$C134,YEAR([3]Feuil1!$K134)&lt;=[3]Feuil2!$A$2,YEAR([3]Feuil1!$C134)&gt;=[3]Feuil2!$A$2),IF(YEAR([3]Feuil1!$K134)&lt;[3]Feuil2!$A$2,DATE([3]Feuil2!$A$2,12,1),IF(YEAR([3]Feuil1!$K134)&gt;[3]Feuil2!$A$2,"",IF(MONTH([3]Feuil1!$K134)=12,[3]Feuil1!$K134,IF(OR(AND(MONTH([3]Feuil1!$K134)&lt;12,MONTH([3]Feuil1!$C134)&gt;=12),YEAR([3]Feuil1!$C134)&gt;[3]Feuil2!$A$2),DATE([3]Feuil2!$A$2,12,1),"") ))),"")</f>
        <v/>
      </c>
      <c r="N134" s="12" t="str">
        <f>IF(AND([3]Feuil1!$K134&lt;&gt;"",[3]Feuil1!$C134&lt;&gt;"",[3]Feuil1!$K134&lt;=[3]Feuil1!$C134,YEAR([3]Feuil1!$K134)&lt;=[3]Feuil2!$A$2,YEAR([3]Feuil1!$C134)&gt;=[3]Feuil2!$A$2),IF(YEAR([3]Feuil1!$C134)&gt;[3]Feuil2!$A$2,DATE([3]Feuil2!$A$2,1,31),IF(YEAR([3]Feuil1!$C134)&lt;[3]Feuil2!$A$2,"",IF(MONTH([3]Feuil1!$C134)=1,[3]Feuil1!$C134,IF(AND(MONTH([3]Feuil1!$C134)&gt;1,MONTH([3]Feuil1!$K134)&lt;=1),DATE([3]Feuil2!$A$2,1,31),"") ))),"")</f>
        <v/>
      </c>
      <c r="O134" s="13" t="str">
        <f>IF(AND([3]Feuil1!$K134&lt;&gt;"",[3]Feuil1!$C134&lt;&gt;"",[3]Feuil1!$K134&lt;=[3]Feuil1!$C134,YEAR([3]Feuil1!$K134)&lt;=[3]Feuil2!$A$2,YEAR([3]Feuil1!$C134)&gt;=[3]Feuil2!$A$2),IF(YEAR([3]Feuil1!$C134)&gt;[3]Feuil2!$A$2,IF((MOD([3]Feuil2!$A$2,4)&lt;&gt;0),DATE([3]Feuil2!$A$2,2,28),DATE([3]Feuil2!$A$2,2,29)),IF(YEAR([3]Feuil1!$C134)&lt;[3]Feuil2!$A$2,"",IF(MONTH([3]Feuil1!$C134)=2,[3]Feuil1!$C134,IF(AND(MONTH([3]Feuil1!$C134)&gt;2,MONTH([3]Feuil1!$K134)&lt;=2),IF((MOD([3]Feuil2!$A$2,4)&lt;&gt;0),DATE([3]Feuil2!$A$2,2,28),DATE([3]Feuil2!$A$2,2,29)),"") ))),"")</f>
        <v/>
      </c>
      <c r="P134" s="13" t="str">
        <f>IF(AND([3]Feuil1!$K134&lt;&gt;"",[3]Feuil1!$C134&lt;&gt;"",[3]Feuil1!$K134&lt;=[3]Feuil1!$C134,YEAR([3]Feuil1!$K134)&lt;=[3]Feuil2!$A$2,YEAR([3]Feuil1!$C134)&gt;=[3]Feuil2!$A$2),IF(YEAR([3]Feuil1!$C134)&gt;[3]Feuil2!$A$2,DATE([3]Feuil2!$A$2,3,31),IF(YEAR([3]Feuil1!$C134)&lt;[3]Feuil2!$A$2,"",IF(MONTH([3]Feuil1!$C134)=3,[3]Feuil1!$C134,IF(AND(MONTH([3]Feuil1!$C134)&gt;3,MONTH([3]Feuil1!$K134)&lt;=3),DATE([3]Feuil2!$A$2,3,31),"") ))),"")</f>
        <v/>
      </c>
      <c r="Q134" s="13" t="str">
        <f>IF(AND([3]Feuil1!$K134&lt;&gt;"",[3]Feuil1!$C134&lt;&gt;"",[3]Feuil1!$K134&lt;=[3]Feuil1!$C134,YEAR([3]Feuil1!$K134)&lt;=[3]Feuil2!$A$2,YEAR([3]Feuil1!$C134)&gt;=[3]Feuil2!$A$2),IF(YEAR([3]Feuil1!$C134)&gt;[3]Feuil2!$A$2,DATE([3]Feuil2!$A$2,4,30),IF(YEAR([3]Feuil1!$C134)&lt;[3]Feuil2!$A$2,"",IF(MONTH([3]Feuil1!$C134)=4,[3]Feuil1!$C134,IF(AND(MONTH([3]Feuil1!$C134)&gt;4,MONTH([3]Feuil1!$K134)&lt;=4),DATE([3]Feuil2!$A$2,4,30),"") ))),"")</f>
        <v/>
      </c>
      <c r="R134" s="13" t="str">
        <f>IF(AND([3]Feuil1!$K134&lt;&gt;"",[3]Feuil1!$C134&lt;&gt;"",[3]Feuil1!$K134&lt;=[3]Feuil1!$C134,YEAR([3]Feuil1!$K134)&lt;=[3]Feuil2!$A$2,YEAR([3]Feuil1!$C134)&gt;=[3]Feuil2!$A$2),IF(YEAR([3]Feuil1!$C134)&gt;[3]Feuil2!$A$2,DATE([3]Feuil2!$A$2,5,31),IF(YEAR([3]Feuil1!$C134)&lt;[3]Feuil2!$A$2,"",IF(MONTH([3]Feuil1!$C134)=5,[3]Feuil1!$C134,IF(AND(MONTH([3]Feuil1!$C134)&gt;5,MONTH([3]Feuil1!$K134)&lt;=5),DATE([3]Feuil2!$A$2,5,31),"") ))),"")</f>
        <v/>
      </c>
      <c r="S134" s="13" t="str">
        <f>IF(AND([3]Feuil1!$K134&lt;&gt;"",[3]Feuil1!$C134&lt;&gt;"",[3]Feuil1!$K134&lt;=[3]Feuil1!$C134,YEAR([3]Feuil1!$K134)&lt;=[3]Feuil2!$A$2,YEAR([3]Feuil1!$C134)&gt;=[3]Feuil2!$A$2),IF(YEAR([3]Feuil1!$C134)&gt;[3]Feuil2!$A$2,DATE([3]Feuil2!$A$2,6,30),IF(YEAR([3]Feuil1!$C134)&lt;[3]Feuil2!$A$2,"",IF(MONTH([3]Feuil1!$C134)=6,[3]Feuil1!$C134,IF(AND(MONTH([3]Feuil1!$C134)&gt;6,MONTH([3]Feuil1!$K134)&lt;=6),DATE([3]Feuil2!$A$2,6,30),"") ))),"")</f>
        <v/>
      </c>
      <c r="T134" s="13" t="str">
        <f>IF(AND([3]Feuil1!$K134&lt;&gt;"",[3]Feuil1!$C134&lt;&gt;"",[3]Feuil1!$K134&lt;=[3]Feuil1!$C134,YEAR([3]Feuil1!$K134)&lt;=[3]Feuil2!$A$2,YEAR([3]Feuil1!$C134)&gt;=[3]Feuil2!$A$2),IF(YEAR([3]Feuil1!$C134)&gt;[3]Feuil2!$A$2,DATE([3]Feuil2!$A$2,7,31),IF(YEAR([3]Feuil1!$C134)&lt;[3]Feuil2!$A$2,"",IF(MONTH([3]Feuil1!$C134)=7,[3]Feuil1!$C134,IF(AND(MONTH([3]Feuil1!$C134)&gt;7,MONTH([3]Feuil1!$K134)&lt;=7),DATE([3]Feuil2!$A$2,7,31),"") ))),"")</f>
        <v/>
      </c>
      <c r="U134" s="13" t="str">
        <f>IF(AND([3]Feuil1!$K134&lt;&gt;"",[3]Feuil1!$C134&lt;&gt;"",[3]Feuil1!$K134&lt;=[3]Feuil1!$C134,YEAR([3]Feuil1!$K134)&lt;=[3]Feuil2!$A$2,YEAR([3]Feuil1!$C134)&gt;=[3]Feuil2!$A$2),IF(YEAR([3]Feuil1!$C134)&gt;[3]Feuil2!$A$2,DATE([3]Feuil2!$A$2,8,31),IF(YEAR([3]Feuil1!$C134)&lt;[3]Feuil2!$A$2,"",IF(MONTH([3]Feuil1!$C134)=8,[3]Feuil1!$C134,IF(AND(MONTH([3]Feuil1!$C134)&gt;8,MONTH([3]Feuil1!$K134)&lt;=8),DATE([3]Feuil2!$A$2,8,31),"") ))),"")</f>
        <v/>
      </c>
      <c r="V134" s="13" t="str">
        <f>IF(AND([3]Feuil1!$K134&lt;&gt;"",[3]Feuil1!$C134&lt;&gt;"",[3]Feuil1!$K134&lt;=[3]Feuil1!$C134,YEAR([3]Feuil1!$K134)&lt;=[3]Feuil2!$A$2,YEAR([3]Feuil1!$C134)&gt;=[3]Feuil2!$A$2),IF(YEAR([3]Feuil1!$C134)&gt;[3]Feuil2!$A$2,DATE([3]Feuil2!$A$2,9,30),IF(YEAR([3]Feuil1!$C134)&lt;[3]Feuil2!$A$2,"",IF(MONTH([3]Feuil1!$C134)=9,[3]Feuil1!$C134,IF(AND(MONTH([3]Feuil1!$C134)&gt;9,MONTH([3]Feuil1!$K134)&lt;=9),DATE([3]Feuil2!$A$2,9,30),"") ))),"")</f>
        <v/>
      </c>
      <c r="W134" s="13" t="str">
        <f>IF(AND([3]Feuil1!$K134&lt;&gt;"",[3]Feuil1!$C134&lt;&gt;"",[3]Feuil1!$K134&lt;=[3]Feuil1!$C134,YEAR([3]Feuil1!$K134)&lt;=[3]Feuil2!$A$2,YEAR([3]Feuil1!$C134)&gt;=[3]Feuil2!$A$2),IF(YEAR([3]Feuil1!$C134)&gt;[3]Feuil2!$A$2,DATE([3]Feuil2!$A$2,10,31),IF(YEAR([3]Feuil1!$C134)&lt;[3]Feuil2!$A$2,"",IF(MONTH([3]Feuil1!$C134)=10,[3]Feuil1!$C134,IF(AND(MONTH([3]Feuil1!$C134)&gt;10,MONTH([3]Feuil1!$K134)&lt;=10),DATE([3]Feuil2!$A$2,10,31),"") ))),"")</f>
        <v/>
      </c>
      <c r="X134" s="13" t="str">
        <f>IF(AND([3]Feuil1!$K134&lt;&gt;"",[3]Feuil1!$C134&lt;&gt;"",[3]Feuil1!$K134&lt;=[3]Feuil1!$C134,YEAR([3]Feuil1!$K134)&lt;=[3]Feuil2!$A$2,YEAR([3]Feuil1!$C134)&gt;=[3]Feuil2!$A$2),IF(YEAR([3]Feuil1!$C134)&gt;[3]Feuil2!$A$2,DATE([3]Feuil2!$A$2,11,30),IF(YEAR([3]Feuil1!$C134)&lt;[3]Feuil2!$A$2,"",IF(MONTH([3]Feuil1!$C134)=11,[3]Feuil1!$C134,IF(AND(MONTH([3]Feuil1!$C134)&gt;11,MONTH([3]Feuil1!$K134)&lt;=11),DATE([3]Feuil2!$A$2,11,30),"") ))),"")</f>
        <v/>
      </c>
      <c r="Y134" s="14" t="str">
        <f>IF(AND([3]Feuil1!$K134&lt;&gt;"",[3]Feuil1!$C134&lt;&gt;"",[3]Feuil1!$K134&lt;=[3]Feuil1!$C134,YEAR([3]Feuil1!$K134)&lt;=[3]Feuil2!$A$2,YEAR([3]Feuil1!$C134)&gt;=[3]Feuil2!$A$2),IF(YEAR([3]Feuil1!$C134)&gt;[3]Feuil2!$A$2,DATE([3]Feuil2!$A$2,12,31),IF(YEAR([3]Feuil1!$C134)&lt;[3]Feuil2!$A$2,"",IF(MONTH([3]Feuil1!$C134)=12,[3]Feuil1!$C134,IF(AND(MONTH([3]Feuil1!$C134)&gt;12,MONTH([3]Feuil1!$K134)&lt;=12),DATE([3]Feuil2!$A$2,12,31),"") ))),"")</f>
        <v/>
      </c>
    </row>
    <row r="135" spans="1:25" ht="15" x14ac:dyDescent="0.2">
      <c r="A135" s="11">
        <f>[3]Feuil1!E135</f>
        <v>0</v>
      </c>
      <c r="B135" s="12" t="str">
        <f>IF(AND([3]Feuil1!$K135&lt;&gt;"",[3]Feuil1!$C135&lt;&gt;"",[3]Feuil1!$K135&lt;=[3]Feuil1!$C135,YEAR([3]Feuil1!$K135)&lt;=[3]Feuil2!$A$2,YEAR([3]Feuil1!$C135)&gt;=[3]Feuil2!$A$2),IF(YEAR([3]Feuil1!$K135)&lt;[3]Feuil2!$A$2,DATE([3]Feuil2!$A$2,1,1),IF(YEAR([3]Feuil1!$K135)&gt;[3]Feuil2!$A$2,"",IF(MONTH([3]Feuil1!$K135)=1,[3]Feuil1!$K135,IF(OR(AND(
      MONTH([3]Feuil1!$K135)&lt;1,
      MONTH([3]Feuil1!$C135)&gt;=1
     ),YEAR([3]Feuil1!$C135)&gt;[3]Feuil2!$A$2),DATE([3]Feuil2!$A$2,1,1),"") ))),"")</f>
        <v/>
      </c>
      <c r="C135" s="13" t="str">
        <f>IF(AND([3]Feuil1!$K135&lt;&gt;"",[3]Feuil1!$C135&lt;&gt;"",[3]Feuil1!$K135&lt;=[3]Feuil1!$C135,YEAR([3]Feuil1!$K135)&lt;=[3]Feuil2!$A$2,YEAR([3]Feuil1!$C135)&gt;=[3]Feuil2!$A$2),IF(YEAR([3]Feuil1!$K135)&lt;[3]Feuil2!$A$2,DATE([3]Feuil2!$A$2,2,1),IF(YEAR([3]Feuil1!$K135)&gt;[3]Feuil2!$A$2,"",IF(MONTH([3]Feuil1!$K135)=2,[3]Feuil1!$K135,IF(OR(AND(MONTH([3]Feuil1!$K135)&lt;2,MONTH([3]Feuil1!$C135)&gt;=2),YEAR([3]Feuil1!$C135)&gt;[3]Feuil2!$A$2),DATE([3]Feuil2!$A$2,2,1),"") ))),"")</f>
        <v/>
      </c>
      <c r="D135" s="13" t="str">
        <f>IF(AND([3]Feuil1!$K135&lt;&gt;"",[3]Feuil1!$C135&lt;&gt;"",[3]Feuil1!$K135&lt;=[3]Feuil1!$C135,YEAR([3]Feuil1!$K135)&lt;=[3]Feuil2!$A$2,YEAR([3]Feuil1!$C135)&gt;=[3]Feuil2!$A$2),IF(YEAR([3]Feuil1!$K135)&lt;[3]Feuil2!$A$2,DATE([3]Feuil2!$A$2,3,1),IF(YEAR([3]Feuil1!$K135)&gt;[3]Feuil2!$A$2,"",IF(MONTH([3]Feuil1!$K135)=3,[3]Feuil1!$K135,IF(OR(AND(MONTH([3]Feuil1!$K135)&lt;3,MONTH([3]Feuil1!$C135)&gt;=3),YEAR([3]Feuil1!$C135)&gt;[3]Feuil2!$A$2),DATE([3]Feuil2!$A$2,3,1),"") ))),"")</f>
        <v/>
      </c>
      <c r="E135" s="13" t="str">
        <f>IF(AND([3]Feuil1!$K135&lt;&gt;"",[3]Feuil1!$C135&lt;&gt;"",[3]Feuil1!$K135&lt;=[3]Feuil1!$C135,YEAR([3]Feuil1!$K135)&lt;=[3]Feuil2!$A$2,YEAR([3]Feuil1!$C135)&gt;=[3]Feuil2!$A$2),IF(YEAR([3]Feuil1!$K135)&lt;[3]Feuil2!$A$2,DATE([3]Feuil2!$A$2,4,1),IF(YEAR([3]Feuil1!$K135)&gt;[3]Feuil2!$A$2,"",IF(MONTH([3]Feuil1!$K135)=4,[3]Feuil1!$K135,IF(OR(AND(MONTH([3]Feuil1!$K135)&lt;4,MONTH([3]Feuil1!$C135)&gt;=4),YEAR([3]Feuil1!$C135)&gt;[3]Feuil2!$A$2),DATE([3]Feuil2!$A$2,4,1),"") ))),"")</f>
        <v/>
      </c>
      <c r="F135" s="13" t="str">
        <f>IF(AND([3]Feuil1!$K135&lt;&gt;"",[3]Feuil1!$C135&lt;&gt;"",[3]Feuil1!$K135&lt;=[3]Feuil1!$C135,YEAR([3]Feuil1!$K135)&lt;=[3]Feuil2!$A$2,YEAR([3]Feuil1!$C135)&gt;=[3]Feuil2!$A$2),IF(YEAR([3]Feuil1!$K135)&lt;[3]Feuil2!$A$2,DATE([3]Feuil2!$A$2,5,1),IF(YEAR([3]Feuil1!$K135)&gt;[3]Feuil2!$A$2,"",IF(MONTH([3]Feuil1!$K135)=5,[3]Feuil1!$K135,IF(OR(AND(MONTH([3]Feuil1!$K135)&lt;5,MONTH([3]Feuil1!$C135)&gt;=5),YEAR([3]Feuil1!$C135)&gt;[3]Feuil2!$A$2),DATE([3]Feuil2!$A$2,5,1),"") ))),"")</f>
        <v/>
      </c>
      <c r="G135" s="13" t="str">
        <f>IF(AND([3]Feuil1!$K135&lt;&gt;"",[3]Feuil1!$C135&lt;&gt;"",[3]Feuil1!$K135&lt;=[3]Feuil1!$C135,YEAR([3]Feuil1!$K135)&lt;=[3]Feuil2!$A$2,YEAR([3]Feuil1!$C135)&gt;=[3]Feuil2!$A$2),IF(YEAR([3]Feuil1!$K135)&lt;[3]Feuil2!$A$2,DATE([3]Feuil2!$A$2,6,1),IF(YEAR([3]Feuil1!$K135)&gt;[3]Feuil2!$A$2,"",IF(MONTH([3]Feuil1!$K135)=6,[3]Feuil1!$K135,IF(OR(AND(MONTH([3]Feuil1!$K135)&lt;6,MONTH([3]Feuil1!$C135)&gt;=6),YEAR([3]Feuil1!$C135)&gt;[3]Feuil2!$A$2),DATE([3]Feuil2!$A$2,6,1),"") ))),"")</f>
        <v/>
      </c>
      <c r="H135" s="13" t="str">
        <f>IF(AND([3]Feuil1!$K135&lt;&gt;"",[3]Feuil1!$C135&lt;&gt;"",[3]Feuil1!$K135&lt;=[3]Feuil1!$C135,YEAR([3]Feuil1!$K135)&lt;=[3]Feuil2!$A$2,YEAR([3]Feuil1!$C135)&gt;=[3]Feuil2!$A$2),IF(YEAR([3]Feuil1!$K135)&lt;[3]Feuil2!$A$2,DATE([3]Feuil2!$A$2,7,1),IF(YEAR([3]Feuil1!$K135)&gt;[3]Feuil2!$A$2,"",IF(MONTH([3]Feuil1!$K135)=7,[3]Feuil1!$K135,IF(OR(AND(MONTH([3]Feuil1!$K135)&lt;7,MONTH([3]Feuil1!$C135)&gt;=7),YEAR([3]Feuil1!$C135)&gt;[3]Feuil2!$A$2),DATE([3]Feuil2!$A$2,7,1),"") ))),"")</f>
        <v/>
      </c>
      <c r="I135" s="13" t="str">
        <f>IF(AND([3]Feuil1!$K135&lt;&gt;"",[3]Feuil1!$C135&lt;&gt;"",[3]Feuil1!$K135&lt;=[3]Feuil1!$C135,YEAR([3]Feuil1!$K135)&lt;=[3]Feuil2!$A$2,YEAR([3]Feuil1!$C135)&gt;=[3]Feuil2!$A$2),IF(YEAR([3]Feuil1!$K135)&lt;[3]Feuil2!$A$2,DATE([3]Feuil2!$A$2,8,1),IF(YEAR([3]Feuil1!$K135)&gt;[3]Feuil2!$A$2,"",IF(MONTH([3]Feuil1!$K135)=8,[3]Feuil1!$K135,IF(OR(AND(MONTH([3]Feuil1!$K135)&lt;8,MONTH([3]Feuil1!$C135)&gt;=8),YEAR([3]Feuil1!$C135)&gt;[3]Feuil2!$A$2),DATE([3]Feuil2!$A$2,8,1),"") ))),"")</f>
        <v/>
      </c>
      <c r="J135" s="13" t="str">
        <f>IF(AND([3]Feuil1!$K135&lt;&gt;"",[3]Feuil1!$C135&lt;&gt;"",[3]Feuil1!$K135&lt;=[3]Feuil1!$C135,YEAR([3]Feuil1!$K135)&lt;=[3]Feuil2!$A$2,YEAR([3]Feuil1!$C135)&gt;=[3]Feuil2!$A$2),IF(YEAR([3]Feuil1!$K135)&lt;[3]Feuil2!$A$2,DATE([3]Feuil2!$A$2,9,1),IF(YEAR([3]Feuil1!$K135)&gt;[3]Feuil2!$A$2,"",IF(MONTH([3]Feuil1!$K135)=9,[3]Feuil1!$K135,IF(OR(AND(MONTH([3]Feuil1!$K135)&lt;9,MONTH([3]Feuil1!$C135)&gt;=9),YEAR([3]Feuil1!$C135)&gt;[3]Feuil2!$A$2),DATE([3]Feuil2!$A$2,9,1),"") ))),"")</f>
        <v/>
      </c>
      <c r="K135" s="13" t="str">
        <f>IF(AND([3]Feuil1!$K135&lt;&gt;"",[3]Feuil1!$C135&lt;&gt;"",[3]Feuil1!$K135&lt;=[3]Feuil1!$C135,YEAR([3]Feuil1!$K135)&lt;=[3]Feuil2!$A$2,YEAR([3]Feuil1!$C135)&gt;=[3]Feuil2!$A$2),IF(YEAR([3]Feuil1!$K135)&lt;[3]Feuil2!$A$2,DATE([3]Feuil2!$A$2,10,1),IF(YEAR([3]Feuil1!$K135)&gt;[3]Feuil2!$A$2,"",IF(MONTH([3]Feuil1!$K135)=10,[3]Feuil1!$K135,IF(OR(AND(MONTH([3]Feuil1!$K135)&lt;10,MONTH([3]Feuil1!$C135)&gt;=10),YEAR([3]Feuil1!$C135)&gt;[3]Feuil2!$A$2),DATE([3]Feuil2!$A$2,10,1),"") ))),"")</f>
        <v/>
      </c>
      <c r="L135" s="13" t="str">
        <f>IF(AND([3]Feuil1!$K135&lt;&gt;"",[3]Feuil1!$C135&lt;&gt;"",[3]Feuil1!$K135&lt;=[3]Feuil1!$C135,YEAR([3]Feuil1!$K135)&lt;=[3]Feuil2!$A$2,YEAR([3]Feuil1!$C135)&gt;=[3]Feuil2!$A$2),IF(YEAR([3]Feuil1!$K135)&lt;[3]Feuil2!$A$2,DATE([3]Feuil2!$A$2,11,1),IF(YEAR([3]Feuil1!$K135)&gt;[3]Feuil2!$A$2,"",IF(MONTH([3]Feuil1!$K135)=11,[3]Feuil1!$K135,IF(OR(AND(MONTH([3]Feuil1!$K135)&lt;11,MONTH([3]Feuil1!$C135)&gt;=11),YEAR([3]Feuil1!$C135)&gt;[3]Feuil2!$A$2),DATE([3]Feuil2!$A$2,11,1),"") ))),"")</f>
        <v/>
      </c>
      <c r="M135" s="14" t="str">
        <f>IF(AND([3]Feuil1!$K135&lt;&gt;"",[3]Feuil1!$C135&lt;&gt;"",[3]Feuil1!$K135&lt;=[3]Feuil1!$C135,YEAR([3]Feuil1!$K135)&lt;=[3]Feuil2!$A$2,YEAR([3]Feuil1!$C135)&gt;=[3]Feuil2!$A$2),IF(YEAR([3]Feuil1!$K135)&lt;[3]Feuil2!$A$2,DATE([3]Feuil2!$A$2,12,1),IF(YEAR([3]Feuil1!$K135)&gt;[3]Feuil2!$A$2,"",IF(MONTH([3]Feuil1!$K135)=12,[3]Feuil1!$K135,IF(OR(AND(MONTH([3]Feuil1!$K135)&lt;12,MONTH([3]Feuil1!$C135)&gt;=12),YEAR([3]Feuil1!$C135)&gt;[3]Feuil2!$A$2),DATE([3]Feuil2!$A$2,12,1),"") ))),"")</f>
        <v/>
      </c>
      <c r="N135" s="12" t="str">
        <f>IF(AND([3]Feuil1!$K135&lt;&gt;"",[3]Feuil1!$C135&lt;&gt;"",[3]Feuil1!$K135&lt;=[3]Feuil1!$C135,YEAR([3]Feuil1!$K135)&lt;=[3]Feuil2!$A$2,YEAR([3]Feuil1!$C135)&gt;=[3]Feuil2!$A$2),IF(YEAR([3]Feuil1!$C135)&gt;[3]Feuil2!$A$2,DATE([3]Feuil2!$A$2,1,31),IF(YEAR([3]Feuil1!$C135)&lt;[3]Feuil2!$A$2,"",IF(MONTH([3]Feuil1!$C135)=1,[3]Feuil1!$C135,IF(AND(MONTH([3]Feuil1!$C135)&gt;1,MONTH([3]Feuil1!$K135)&lt;=1),DATE([3]Feuil2!$A$2,1,31),"") ))),"")</f>
        <v/>
      </c>
      <c r="O135" s="13" t="str">
        <f>IF(AND([3]Feuil1!$K135&lt;&gt;"",[3]Feuil1!$C135&lt;&gt;"",[3]Feuil1!$K135&lt;=[3]Feuil1!$C135,YEAR([3]Feuil1!$K135)&lt;=[3]Feuil2!$A$2,YEAR([3]Feuil1!$C135)&gt;=[3]Feuil2!$A$2),IF(YEAR([3]Feuil1!$C135)&gt;[3]Feuil2!$A$2,IF((MOD([3]Feuil2!$A$2,4)&lt;&gt;0),DATE([3]Feuil2!$A$2,2,28),DATE([3]Feuil2!$A$2,2,29)),IF(YEAR([3]Feuil1!$C135)&lt;[3]Feuil2!$A$2,"",IF(MONTH([3]Feuil1!$C135)=2,[3]Feuil1!$C135,IF(AND(MONTH([3]Feuil1!$C135)&gt;2,MONTH([3]Feuil1!$K135)&lt;=2),IF((MOD([3]Feuil2!$A$2,4)&lt;&gt;0),DATE([3]Feuil2!$A$2,2,28),DATE([3]Feuil2!$A$2,2,29)),"") ))),"")</f>
        <v/>
      </c>
      <c r="P135" s="13" t="str">
        <f>IF(AND([3]Feuil1!$K135&lt;&gt;"",[3]Feuil1!$C135&lt;&gt;"",[3]Feuil1!$K135&lt;=[3]Feuil1!$C135,YEAR([3]Feuil1!$K135)&lt;=[3]Feuil2!$A$2,YEAR([3]Feuil1!$C135)&gt;=[3]Feuil2!$A$2),IF(YEAR([3]Feuil1!$C135)&gt;[3]Feuil2!$A$2,DATE([3]Feuil2!$A$2,3,31),IF(YEAR([3]Feuil1!$C135)&lt;[3]Feuil2!$A$2,"",IF(MONTH([3]Feuil1!$C135)=3,[3]Feuil1!$C135,IF(AND(MONTH([3]Feuil1!$C135)&gt;3,MONTH([3]Feuil1!$K135)&lt;=3),DATE([3]Feuil2!$A$2,3,31),"") ))),"")</f>
        <v/>
      </c>
      <c r="Q135" s="13" t="str">
        <f>IF(AND([3]Feuil1!$K135&lt;&gt;"",[3]Feuil1!$C135&lt;&gt;"",[3]Feuil1!$K135&lt;=[3]Feuil1!$C135,YEAR([3]Feuil1!$K135)&lt;=[3]Feuil2!$A$2,YEAR([3]Feuil1!$C135)&gt;=[3]Feuil2!$A$2),IF(YEAR([3]Feuil1!$C135)&gt;[3]Feuil2!$A$2,DATE([3]Feuil2!$A$2,4,30),IF(YEAR([3]Feuil1!$C135)&lt;[3]Feuil2!$A$2,"",IF(MONTH([3]Feuil1!$C135)=4,[3]Feuil1!$C135,IF(AND(MONTH([3]Feuil1!$C135)&gt;4,MONTH([3]Feuil1!$K135)&lt;=4),DATE([3]Feuil2!$A$2,4,30),"") ))),"")</f>
        <v/>
      </c>
      <c r="R135" s="13" t="str">
        <f>IF(AND([3]Feuil1!$K135&lt;&gt;"",[3]Feuil1!$C135&lt;&gt;"",[3]Feuil1!$K135&lt;=[3]Feuil1!$C135,YEAR([3]Feuil1!$K135)&lt;=[3]Feuil2!$A$2,YEAR([3]Feuil1!$C135)&gt;=[3]Feuil2!$A$2),IF(YEAR([3]Feuil1!$C135)&gt;[3]Feuil2!$A$2,DATE([3]Feuil2!$A$2,5,31),IF(YEAR([3]Feuil1!$C135)&lt;[3]Feuil2!$A$2,"",IF(MONTH([3]Feuil1!$C135)=5,[3]Feuil1!$C135,IF(AND(MONTH([3]Feuil1!$C135)&gt;5,MONTH([3]Feuil1!$K135)&lt;=5),DATE([3]Feuil2!$A$2,5,31),"") ))),"")</f>
        <v/>
      </c>
      <c r="S135" s="13" t="str">
        <f>IF(AND([3]Feuil1!$K135&lt;&gt;"",[3]Feuil1!$C135&lt;&gt;"",[3]Feuil1!$K135&lt;=[3]Feuil1!$C135,YEAR([3]Feuil1!$K135)&lt;=[3]Feuil2!$A$2,YEAR([3]Feuil1!$C135)&gt;=[3]Feuil2!$A$2),IF(YEAR([3]Feuil1!$C135)&gt;[3]Feuil2!$A$2,DATE([3]Feuil2!$A$2,6,30),IF(YEAR([3]Feuil1!$C135)&lt;[3]Feuil2!$A$2,"",IF(MONTH([3]Feuil1!$C135)=6,[3]Feuil1!$C135,IF(AND(MONTH([3]Feuil1!$C135)&gt;6,MONTH([3]Feuil1!$K135)&lt;=6),DATE([3]Feuil2!$A$2,6,30),"") ))),"")</f>
        <v/>
      </c>
      <c r="T135" s="13" t="str">
        <f>IF(AND([3]Feuil1!$K135&lt;&gt;"",[3]Feuil1!$C135&lt;&gt;"",[3]Feuil1!$K135&lt;=[3]Feuil1!$C135,YEAR([3]Feuil1!$K135)&lt;=[3]Feuil2!$A$2,YEAR([3]Feuil1!$C135)&gt;=[3]Feuil2!$A$2),IF(YEAR([3]Feuil1!$C135)&gt;[3]Feuil2!$A$2,DATE([3]Feuil2!$A$2,7,31),IF(YEAR([3]Feuil1!$C135)&lt;[3]Feuil2!$A$2,"",IF(MONTH([3]Feuil1!$C135)=7,[3]Feuil1!$C135,IF(AND(MONTH([3]Feuil1!$C135)&gt;7,MONTH([3]Feuil1!$K135)&lt;=7),DATE([3]Feuil2!$A$2,7,31),"") ))),"")</f>
        <v/>
      </c>
      <c r="U135" s="13" t="str">
        <f>IF(AND([3]Feuil1!$K135&lt;&gt;"",[3]Feuil1!$C135&lt;&gt;"",[3]Feuil1!$K135&lt;=[3]Feuil1!$C135,YEAR([3]Feuil1!$K135)&lt;=[3]Feuil2!$A$2,YEAR([3]Feuil1!$C135)&gt;=[3]Feuil2!$A$2),IF(YEAR([3]Feuil1!$C135)&gt;[3]Feuil2!$A$2,DATE([3]Feuil2!$A$2,8,31),IF(YEAR([3]Feuil1!$C135)&lt;[3]Feuil2!$A$2,"",IF(MONTH([3]Feuil1!$C135)=8,[3]Feuil1!$C135,IF(AND(MONTH([3]Feuil1!$C135)&gt;8,MONTH([3]Feuil1!$K135)&lt;=8),DATE([3]Feuil2!$A$2,8,31),"") ))),"")</f>
        <v/>
      </c>
      <c r="V135" s="13" t="str">
        <f>IF(AND([3]Feuil1!$K135&lt;&gt;"",[3]Feuil1!$C135&lt;&gt;"",[3]Feuil1!$K135&lt;=[3]Feuil1!$C135,YEAR([3]Feuil1!$K135)&lt;=[3]Feuil2!$A$2,YEAR([3]Feuil1!$C135)&gt;=[3]Feuil2!$A$2),IF(YEAR([3]Feuil1!$C135)&gt;[3]Feuil2!$A$2,DATE([3]Feuil2!$A$2,9,30),IF(YEAR([3]Feuil1!$C135)&lt;[3]Feuil2!$A$2,"",IF(MONTH([3]Feuil1!$C135)=9,[3]Feuil1!$C135,IF(AND(MONTH([3]Feuil1!$C135)&gt;9,MONTH([3]Feuil1!$K135)&lt;=9),DATE([3]Feuil2!$A$2,9,30),"") ))),"")</f>
        <v/>
      </c>
      <c r="W135" s="13" t="str">
        <f>IF(AND([3]Feuil1!$K135&lt;&gt;"",[3]Feuil1!$C135&lt;&gt;"",[3]Feuil1!$K135&lt;=[3]Feuil1!$C135,YEAR([3]Feuil1!$K135)&lt;=[3]Feuil2!$A$2,YEAR([3]Feuil1!$C135)&gt;=[3]Feuil2!$A$2),IF(YEAR([3]Feuil1!$C135)&gt;[3]Feuil2!$A$2,DATE([3]Feuil2!$A$2,10,31),IF(YEAR([3]Feuil1!$C135)&lt;[3]Feuil2!$A$2,"",IF(MONTH([3]Feuil1!$C135)=10,[3]Feuil1!$C135,IF(AND(MONTH([3]Feuil1!$C135)&gt;10,MONTH([3]Feuil1!$K135)&lt;=10),DATE([3]Feuil2!$A$2,10,31),"") ))),"")</f>
        <v/>
      </c>
      <c r="X135" s="13" t="str">
        <f>IF(AND([3]Feuil1!$K135&lt;&gt;"",[3]Feuil1!$C135&lt;&gt;"",[3]Feuil1!$K135&lt;=[3]Feuil1!$C135,YEAR([3]Feuil1!$K135)&lt;=[3]Feuil2!$A$2,YEAR([3]Feuil1!$C135)&gt;=[3]Feuil2!$A$2),IF(YEAR([3]Feuil1!$C135)&gt;[3]Feuil2!$A$2,DATE([3]Feuil2!$A$2,11,30),IF(YEAR([3]Feuil1!$C135)&lt;[3]Feuil2!$A$2,"",IF(MONTH([3]Feuil1!$C135)=11,[3]Feuil1!$C135,IF(AND(MONTH([3]Feuil1!$C135)&gt;11,MONTH([3]Feuil1!$K135)&lt;=11),DATE([3]Feuil2!$A$2,11,30),"") ))),"")</f>
        <v/>
      </c>
      <c r="Y135" s="14" t="str">
        <f>IF(AND([3]Feuil1!$K135&lt;&gt;"",[3]Feuil1!$C135&lt;&gt;"",[3]Feuil1!$K135&lt;=[3]Feuil1!$C135,YEAR([3]Feuil1!$K135)&lt;=[3]Feuil2!$A$2,YEAR([3]Feuil1!$C135)&gt;=[3]Feuil2!$A$2),IF(YEAR([3]Feuil1!$C135)&gt;[3]Feuil2!$A$2,DATE([3]Feuil2!$A$2,12,31),IF(YEAR([3]Feuil1!$C135)&lt;[3]Feuil2!$A$2,"",IF(MONTH([3]Feuil1!$C135)=12,[3]Feuil1!$C135,IF(AND(MONTH([3]Feuil1!$C135)&gt;12,MONTH([3]Feuil1!$K135)&lt;=12),DATE([3]Feuil2!$A$2,12,31),"") ))),"")</f>
        <v/>
      </c>
    </row>
    <row r="136" spans="1:25" ht="15" x14ac:dyDescent="0.2">
      <c r="A136" s="11">
        <f>[3]Feuil1!E136</f>
        <v>0</v>
      </c>
      <c r="B136" s="12" t="str">
        <f>IF(AND([3]Feuil1!$K136&lt;&gt;"",[3]Feuil1!$C136&lt;&gt;"",[3]Feuil1!$K136&lt;=[3]Feuil1!$C136,YEAR([3]Feuil1!$K136)&lt;=[3]Feuil2!$A$2,YEAR([3]Feuil1!$C136)&gt;=[3]Feuil2!$A$2),IF(YEAR([3]Feuil1!$K136)&lt;[3]Feuil2!$A$2,DATE([3]Feuil2!$A$2,1,1),IF(YEAR([3]Feuil1!$K136)&gt;[3]Feuil2!$A$2,"",IF(MONTH([3]Feuil1!$K136)=1,[3]Feuil1!$K136,IF(OR(AND(
      MONTH([3]Feuil1!$K136)&lt;1,
      MONTH([3]Feuil1!$C136)&gt;=1
     ),YEAR([3]Feuil1!$C136)&gt;[3]Feuil2!$A$2),DATE([3]Feuil2!$A$2,1,1),"") ))),"")</f>
        <v/>
      </c>
      <c r="C136" s="13" t="str">
        <f>IF(AND([3]Feuil1!$K136&lt;&gt;"",[3]Feuil1!$C136&lt;&gt;"",[3]Feuil1!$K136&lt;=[3]Feuil1!$C136,YEAR([3]Feuil1!$K136)&lt;=[3]Feuil2!$A$2,YEAR([3]Feuil1!$C136)&gt;=[3]Feuil2!$A$2),IF(YEAR([3]Feuil1!$K136)&lt;[3]Feuil2!$A$2,DATE([3]Feuil2!$A$2,2,1),IF(YEAR([3]Feuil1!$K136)&gt;[3]Feuil2!$A$2,"",IF(MONTH([3]Feuil1!$K136)=2,[3]Feuil1!$K136,IF(OR(AND(MONTH([3]Feuil1!$K136)&lt;2,MONTH([3]Feuil1!$C136)&gt;=2),YEAR([3]Feuil1!$C136)&gt;[3]Feuil2!$A$2),DATE([3]Feuil2!$A$2,2,1),"") ))),"")</f>
        <v/>
      </c>
      <c r="D136" s="13" t="str">
        <f>IF(AND([3]Feuil1!$K136&lt;&gt;"",[3]Feuil1!$C136&lt;&gt;"",[3]Feuil1!$K136&lt;=[3]Feuil1!$C136,YEAR([3]Feuil1!$K136)&lt;=[3]Feuil2!$A$2,YEAR([3]Feuil1!$C136)&gt;=[3]Feuil2!$A$2),IF(YEAR([3]Feuil1!$K136)&lt;[3]Feuil2!$A$2,DATE([3]Feuil2!$A$2,3,1),IF(YEAR([3]Feuil1!$K136)&gt;[3]Feuil2!$A$2,"",IF(MONTH([3]Feuil1!$K136)=3,[3]Feuil1!$K136,IF(OR(AND(MONTH([3]Feuil1!$K136)&lt;3,MONTH([3]Feuil1!$C136)&gt;=3),YEAR([3]Feuil1!$C136)&gt;[3]Feuil2!$A$2),DATE([3]Feuil2!$A$2,3,1),"") ))),"")</f>
        <v/>
      </c>
      <c r="E136" s="13" t="str">
        <f>IF(AND([3]Feuil1!$K136&lt;&gt;"",[3]Feuil1!$C136&lt;&gt;"",[3]Feuil1!$K136&lt;=[3]Feuil1!$C136,YEAR([3]Feuil1!$K136)&lt;=[3]Feuil2!$A$2,YEAR([3]Feuil1!$C136)&gt;=[3]Feuil2!$A$2),IF(YEAR([3]Feuil1!$K136)&lt;[3]Feuil2!$A$2,DATE([3]Feuil2!$A$2,4,1),IF(YEAR([3]Feuil1!$K136)&gt;[3]Feuil2!$A$2,"",IF(MONTH([3]Feuil1!$K136)=4,[3]Feuil1!$K136,IF(OR(AND(MONTH([3]Feuil1!$K136)&lt;4,MONTH([3]Feuil1!$C136)&gt;=4),YEAR([3]Feuil1!$C136)&gt;[3]Feuil2!$A$2),DATE([3]Feuil2!$A$2,4,1),"") ))),"")</f>
        <v/>
      </c>
      <c r="F136" s="13" t="str">
        <f>IF(AND([3]Feuil1!$K136&lt;&gt;"",[3]Feuil1!$C136&lt;&gt;"",[3]Feuil1!$K136&lt;=[3]Feuil1!$C136,YEAR([3]Feuil1!$K136)&lt;=[3]Feuil2!$A$2,YEAR([3]Feuil1!$C136)&gt;=[3]Feuil2!$A$2),IF(YEAR([3]Feuil1!$K136)&lt;[3]Feuil2!$A$2,DATE([3]Feuil2!$A$2,5,1),IF(YEAR([3]Feuil1!$K136)&gt;[3]Feuil2!$A$2,"",IF(MONTH([3]Feuil1!$K136)=5,[3]Feuil1!$K136,IF(OR(AND(MONTH([3]Feuil1!$K136)&lt;5,MONTH([3]Feuil1!$C136)&gt;=5),YEAR([3]Feuil1!$C136)&gt;[3]Feuil2!$A$2),DATE([3]Feuil2!$A$2,5,1),"") ))),"")</f>
        <v/>
      </c>
      <c r="G136" s="13" t="str">
        <f>IF(AND([3]Feuil1!$K136&lt;&gt;"",[3]Feuil1!$C136&lt;&gt;"",[3]Feuil1!$K136&lt;=[3]Feuil1!$C136,YEAR([3]Feuil1!$K136)&lt;=[3]Feuil2!$A$2,YEAR([3]Feuil1!$C136)&gt;=[3]Feuil2!$A$2),IF(YEAR([3]Feuil1!$K136)&lt;[3]Feuil2!$A$2,DATE([3]Feuil2!$A$2,6,1),IF(YEAR([3]Feuil1!$K136)&gt;[3]Feuil2!$A$2,"",IF(MONTH([3]Feuil1!$K136)=6,[3]Feuil1!$K136,IF(OR(AND(MONTH([3]Feuil1!$K136)&lt;6,MONTH([3]Feuil1!$C136)&gt;=6),YEAR([3]Feuil1!$C136)&gt;[3]Feuil2!$A$2),DATE([3]Feuil2!$A$2,6,1),"") ))),"")</f>
        <v/>
      </c>
      <c r="H136" s="13" t="str">
        <f>IF(AND([3]Feuil1!$K136&lt;&gt;"",[3]Feuil1!$C136&lt;&gt;"",[3]Feuil1!$K136&lt;=[3]Feuil1!$C136,YEAR([3]Feuil1!$K136)&lt;=[3]Feuil2!$A$2,YEAR([3]Feuil1!$C136)&gt;=[3]Feuil2!$A$2),IF(YEAR([3]Feuil1!$K136)&lt;[3]Feuil2!$A$2,DATE([3]Feuil2!$A$2,7,1),IF(YEAR([3]Feuil1!$K136)&gt;[3]Feuil2!$A$2,"",IF(MONTH([3]Feuil1!$K136)=7,[3]Feuil1!$K136,IF(OR(AND(MONTH([3]Feuil1!$K136)&lt;7,MONTH([3]Feuil1!$C136)&gt;=7),YEAR([3]Feuil1!$C136)&gt;[3]Feuil2!$A$2),DATE([3]Feuil2!$A$2,7,1),"") ))),"")</f>
        <v/>
      </c>
      <c r="I136" s="13" t="str">
        <f>IF(AND([3]Feuil1!$K136&lt;&gt;"",[3]Feuil1!$C136&lt;&gt;"",[3]Feuil1!$K136&lt;=[3]Feuil1!$C136,YEAR([3]Feuil1!$K136)&lt;=[3]Feuil2!$A$2,YEAR([3]Feuil1!$C136)&gt;=[3]Feuil2!$A$2),IF(YEAR([3]Feuil1!$K136)&lt;[3]Feuil2!$A$2,DATE([3]Feuil2!$A$2,8,1),IF(YEAR([3]Feuil1!$K136)&gt;[3]Feuil2!$A$2,"",IF(MONTH([3]Feuil1!$K136)=8,[3]Feuil1!$K136,IF(OR(AND(MONTH([3]Feuil1!$K136)&lt;8,MONTH([3]Feuil1!$C136)&gt;=8),YEAR([3]Feuil1!$C136)&gt;[3]Feuil2!$A$2),DATE([3]Feuil2!$A$2,8,1),"") ))),"")</f>
        <v/>
      </c>
      <c r="J136" s="13" t="str">
        <f>IF(AND([3]Feuil1!$K136&lt;&gt;"",[3]Feuil1!$C136&lt;&gt;"",[3]Feuil1!$K136&lt;=[3]Feuil1!$C136,YEAR([3]Feuil1!$K136)&lt;=[3]Feuil2!$A$2,YEAR([3]Feuil1!$C136)&gt;=[3]Feuil2!$A$2),IF(YEAR([3]Feuil1!$K136)&lt;[3]Feuil2!$A$2,DATE([3]Feuil2!$A$2,9,1),IF(YEAR([3]Feuil1!$K136)&gt;[3]Feuil2!$A$2,"",IF(MONTH([3]Feuil1!$K136)=9,[3]Feuil1!$K136,IF(OR(AND(MONTH([3]Feuil1!$K136)&lt;9,MONTH([3]Feuil1!$C136)&gt;=9),YEAR([3]Feuil1!$C136)&gt;[3]Feuil2!$A$2),DATE([3]Feuil2!$A$2,9,1),"") ))),"")</f>
        <v/>
      </c>
      <c r="K136" s="13" t="str">
        <f>IF(AND([3]Feuil1!$K136&lt;&gt;"",[3]Feuil1!$C136&lt;&gt;"",[3]Feuil1!$K136&lt;=[3]Feuil1!$C136,YEAR([3]Feuil1!$K136)&lt;=[3]Feuil2!$A$2,YEAR([3]Feuil1!$C136)&gt;=[3]Feuil2!$A$2),IF(YEAR([3]Feuil1!$K136)&lt;[3]Feuil2!$A$2,DATE([3]Feuil2!$A$2,10,1),IF(YEAR([3]Feuil1!$K136)&gt;[3]Feuil2!$A$2,"",IF(MONTH([3]Feuil1!$K136)=10,[3]Feuil1!$K136,IF(OR(AND(MONTH([3]Feuil1!$K136)&lt;10,MONTH([3]Feuil1!$C136)&gt;=10),YEAR([3]Feuil1!$C136)&gt;[3]Feuil2!$A$2),DATE([3]Feuil2!$A$2,10,1),"") ))),"")</f>
        <v/>
      </c>
      <c r="L136" s="13" t="str">
        <f>IF(AND([3]Feuil1!$K136&lt;&gt;"",[3]Feuil1!$C136&lt;&gt;"",[3]Feuil1!$K136&lt;=[3]Feuil1!$C136,YEAR([3]Feuil1!$K136)&lt;=[3]Feuil2!$A$2,YEAR([3]Feuil1!$C136)&gt;=[3]Feuil2!$A$2),IF(YEAR([3]Feuil1!$K136)&lt;[3]Feuil2!$A$2,DATE([3]Feuil2!$A$2,11,1),IF(YEAR([3]Feuil1!$K136)&gt;[3]Feuil2!$A$2,"",IF(MONTH([3]Feuil1!$K136)=11,[3]Feuil1!$K136,IF(OR(AND(MONTH([3]Feuil1!$K136)&lt;11,MONTH([3]Feuil1!$C136)&gt;=11),YEAR([3]Feuil1!$C136)&gt;[3]Feuil2!$A$2),DATE([3]Feuil2!$A$2,11,1),"") ))),"")</f>
        <v/>
      </c>
      <c r="M136" s="14" t="str">
        <f>IF(AND([3]Feuil1!$K136&lt;&gt;"",[3]Feuil1!$C136&lt;&gt;"",[3]Feuil1!$K136&lt;=[3]Feuil1!$C136,YEAR([3]Feuil1!$K136)&lt;=[3]Feuil2!$A$2,YEAR([3]Feuil1!$C136)&gt;=[3]Feuil2!$A$2),IF(YEAR([3]Feuil1!$K136)&lt;[3]Feuil2!$A$2,DATE([3]Feuil2!$A$2,12,1),IF(YEAR([3]Feuil1!$K136)&gt;[3]Feuil2!$A$2,"",IF(MONTH([3]Feuil1!$K136)=12,[3]Feuil1!$K136,IF(OR(AND(MONTH([3]Feuil1!$K136)&lt;12,MONTH([3]Feuil1!$C136)&gt;=12),YEAR([3]Feuil1!$C136)&gt;[3]Feuil2!$A$2),DATE([3]Feuil2!$A$2,12,1),"") ))),"")</f>
        <v/>
      </c>
      <c r="N136" s="12" t="str">
        <f>IF(AND([3]Feuil1!$K136&lt;&gt;"",[3]Feuil1!$C136&lt;&gt;"",[3]Feuil1!$K136&lt;=[3]Feuil1!$C136,YEAR([3]Feuil1!$K136)&lt;=[3]Feuil2!$A$2,YEAR([3]Feuil1!$C136)&gt;=[3]Feuil2!$A$2),IF(YEAR([3]Feuil1!$C136)&gt;[3]Feuil2!$A$2,DATE([3]Feuil2!$A$2,1,31),IF(YEAR([3]Feuil1!$C136)&lt;[3]Feuil2!$A$2,"",IF(MONTH([3]Feuil1!$C136)=1,[3]Feuil1!$C136,IF(AND(MONTH([3]Feuil1!$C136)&gt;1,MONTH([3]Feuil1!$K136)&lt;=1),DATE([3]Feuil2!$A$2,1,31),"") ))),"")</f>
        <v/>
      </c>
      <c r="O136" s="13" t="str">
        <f>IF(AND([3]Feuil1!$K136&lt;&gt;"",[3]Feuil1!$C136&lt;&gt;"",[3]Feuil1!$K136&lt;=[3]Feuil1!$C136,YEAR([3]Feuil1!$K136)&lt;=[3]Feuil2!$A$2,YEAR([3]Feuil1!$C136)&gt;=[3]Feuil2!$A$2),IF(YEAR([3]Feuil1!$C136)&gt;[3]Feuil2!$A$2,IF((MOD([3]Feuil2!$A$2,4)&lt;&gt;0),DATE([3]Feuil2!$A$2,2,28),DATE([3]Feuil2!$A$2,2,29)),IF(YEAR([3]Feuil1!$C136)&lt;[3]Feuil2!$A$2,"",IF(MONTH([3]Feuil1!$C136)=2,[3]Feuil1!$C136,IF(AND(MONTH([3]Feuil1!$C136)&gt;2,MONTH([3]Feuil1!$K136)&lt;=2),IF((MOD([3]Feuil2!$A$2,4)&lt;&gt;0),DATE([3]Feuil2!$A$2,2,28),DATE([3]Feuil2!$A$2,2,29)),"") ))),"")</f>
        <v/>
      </c>
      <c r="P136" s="13" t="str">
        <f>IF(AND([3]Feuil1!$K136&lt;&gt;"",[3]Feuil1!$C136&lt;&gt;"",[3]Feuil1!$K136&lt;=[3]Feuil1!$C136,YEAR([3]Feuil1!$K136)&lt;=[3]Feuil2!$A$2,YEAR([3]Feuil1!$C136)&gt;=[3]Feuil2!$A$2),IF(YEAR([3]Feuil1!$C136)&gt;[3]Feuil2!$A$2,DATE([3]Feuil2!$A$2,3,31),IF(YEAR([3]Feuil1!$C136)&lt;[3]Feuil2!$A$2,"",IF(MONTH([3]Feuil1!$C136)=3,[3]Feuil1!$C136,IF(AND(MONTH([3]Feuil1!$C136)&gt;3,MONTH([3]Feuil1!$K136)&lt;=3),DATE([3]Feuil2!$A$2,3,31),"") ))),"")</f>
        <v/>
      </c>
      <c r="Q136" s="13" t="str">
        <f>IF(AND([3]Feuil1!$K136&lt;&gt;"",[3]Feuil1!$C136&lt;&gt;"",[3]Feuil1!$K136&lt;=[3]Feuil1!$C136,YEAR([3]Feuil1!$K136)&lt;=[3]Feuil2!$A$2,YEAR([3]Feuil1!$C136)&gt;=[3]Feuil2!$A$2),IF(YEAR([3]Feuil1!$C136)&gt;[3]Feuil2!$A$2,DATE([3]Feuil2!$A$2,4,30),IF(YEAR([3]Feuil1!$C136)&lt;[3]Feuil2!$A$2,"",IF(MONTH([3]Feuil1!$C136)=4,[3]Feuil1!$C136,IF(AND(MONTH([3]Feuil1!$C136)&gt;4,MONTH([3]Feuil1!$K136)&lt;=4),DATE([3]Feuil2!$A$2,4,30),"") ))),"")</f>
        <v/>
      </c>
      <c r="R136" s="13" t="str">
        <f>IF(AND([3]Feuil1!$K136&lt;&gt;"",[3]Feuil1!$C136&lt;&gt;"",[3]Feuil1!$K136&lt;=[3]Feuil1!$C136,YEAR([3]Feuil1!$K136)&lt;=[3]Feuil2!$A$2,YEAR([3]Feuil1!$C136)&gt;=[3]Feuil2!$A$2),IF(YEAR([3]Feuil1!$C136)&gt;[3]Feuil2!$A$2,DATE([3]Feuil2!$A$2,5,31),IF(YEAR([3]Feuil1!$C136)&lt;[3]Feuil2!$A$2,"",IF(MONTH([3]Feuil1!$C136)=5,[3]Feuil1!$C136,IF(AND(MONTH([3]Feuil1!$C136)&gt;5,MONTH([3]Feuil1!$K136)&lt;=5),DATE([3]Feuil2!$A$2,5,31),"") ))),"")</f>
        <v/>
      </c>
      <c r="S136" s="13" t="str">
        <f>IF(AND([3]Feuil1!$K136&lt;&gt;"",[3]Feuil1!$C136&lt;&gt;"",[3]Feuil1!$K136&lt;=[3]Feuil1!$C136,YEAR([3]Feuil1!$K136)&lt;=[3]Feuil2!$A$2,YEAR([3]Feuil1!$C136)&gt;=[3]Feuil2!$A$2),IF(YEAR([3]Feuil1!$C136)&gt;[3]Feuil2!$A$2,DATE([3]Feuil2!$A$2,6,30),IF(YEAR([3]Feuil1!$C136)&lt;[3]Feuil2!$A$2,"",IF(MONTH([3]Feuil1!$C136)=6,[3]Feuil1!$C136,IF(AND(MONTH([3]Feuil1!$C136)&gt;6,MONTH([3]Feuil1!$K136)&lt;=6),DATE([3]Feuil2!$A$2,6,30),"") ))),"")</f>
        <v/>
      </c>
      <c r="T136" s="13" t="str">
        <f>IF(AND([3]Feuil1!$K136&lt;&gt;"",[3]Feuil1!$C136&lt;&gt;"",[3]Feuil1!$K136&lt;=[3]Feuil1!$C136,YEAR([3]Feuil1!$K136)&lt;=[3]Feuil2!$A$2,YEAR([3]Feuil1!$C136)&gt;=[3]Feuil2!$A$2),IF(YEAR([3]Feuil1!$C136)&gt;[3]Feuil2!$A$2,DATE([3]Feuil2!$A$2,7,31),IF(YEAR([3]Feuil1!$C136)&lt;[3]Feuil2!$A$2,"",IF(MONTH([3]Feuil1!$C136)=7,[3]Feuil1!$C136,IF(AND(MONTH([3]Feuil1!$C136)&gt;7,MONTH([3]Feuil1!$K136)&lt;=7),DATE([3]Feuil2!$A$2,7,31),"") ))),"")</f>
        <v/>
      </c>
      <c r="U136" s="13" t="str">
        <f>IF(AND([3]Feuil1!$K136&lt;&gt;"",[3]Feuil1!$C136&lt;&gt;"",[3]Feuil1!$K136&lt;=[3]Feuil1!$C136,YEAR([3]Feuil1!$K136)&lt;=[3]Feuil2!$A$2,YEAR([3]Feuil1!$C136)&gt;=[3]Feuil2!$A$2),IF(YEAR([3]Feuil1!$C136)&gt;[3]Feuil2!$A$2,DATE([3]Feuil2!$A$2,8,31),IF(YEAR([3]Feuil1!$C136)&lt;[3]Feuil2!$A$2,"",IF(MONTH([3]Feuil1!$C136)=8,[3]Feuil1!$C136,IF(AND(MONTH([3]Feuil1!$C136)&gt;8,MONTH([3]Feuil1!$K136)&lt;=8),DATE([3]Feuil2!$A$2,8,31),"") ))),"")</f>
        <v/>
      </c>
      <c r="V136" s="13" t="str">
        <f>IF(AND([3]Feuil1!$K136&lt;&gt;"",[3]Feuil1!$C136&lt;&gt;"",[3]Feuil1!$K136&lt;=[3]Feuil1!$C136,YEAR([3]Feuil1!$K136)&lt;=[3]Feuil2!$A$2,YEAR([3]Feuil1!$C136)&gt;=[3]Feuil2!$A$2),IF(YEAR([3]Feuil1!$C136)&gt;[3]Feuil2!$A$2,DATE([3]Feuil2!$A$2,9,30),IF(YEAR([3]Feuil1!$C136)&lt;[3]Feuil2!$A$2,"",IF(MONTH([3]Feuil1!$C136)=9,[3]Feuil1!$C136,IF(AND(MONTH([3]Feuil1!$C136)&gt;9,MONTH([3]Feuil1!$K136)&lt;=9),DATE([3]Feuil2!$A$2,9,30),"") ))),"")</f>
        <v/>
      </c>
      <c r="W136" s="13" t="str">
        <f>IF(AND([3]Feuil1!$K136&lt;&gt;"",[3]Feuil1!$C136&lt;&gt;"",[3]Feuil1!$K136&lt;=[3]Feuil1!$C136,YEAR([3]Feuil1!$K136)&lt;=[3]Feuil2!$A$2,YEAR([3]Feuil1!$C136)&gt;=[3]Feuil2!$A$2),IF(YEAR([3]Feuil1!$C136)&gt;[3]Feuil2!$A$2,DATE([3]Feuil2!$A$2,10,31),IF(YEAR([3]Feuil1!$C136)&lt;[3]Feuil2!$A$2,"",IF(MONTH([3]Feuil1!$C136)=10,[3]Feuil1!$C136,IF(AND(MONTH([3]Feuil1!$C136)&gt;10,MONTH([3]Feuil1!$K136)&lt;=10),DATE([3]Feuil2!$A$2,10,31),"") ))),"")</f>
        <v/>
      </c>
      <c r="X136" s="13" t="str">
        <f>IF(AND([3]Feuil1!$K136&lt;&gt;"",[3]Feuil1!$C136&lt;&gt;"",[3]Feuil1!$K136&lt;=[3]Feuil1!$C136,YEAR([3]Feuil1!$K136)&lt;=[3]Feuil2!$A$2,YEAR([3]Feuil1!$C136)&gt;=[3]Feuil2!$A$2),IF(YEAR([3]Feuil1!$C136)&gt;[3]Feuil2!$A$2,DATE([3]Feuil2!$A$2,11,30),IF(YEAR([3]Feuil1!$C136)&lt;[3]Feuil2!$A$2,"",IF(MONTH([3]Feuil1!$C136)=11,[3]Feuil1!$C136,IF(AND(MONTH([3]Feuil1!$C136)&gt;11,MONTH([3]Feuil1!$K136)&lt;=11),DATE([3]Feuil2!$A$2,11,30),"") ))),"")</f>
        <v/>
      </c>
      <c r="Y136" s="14" t="str">
        <f>IF(AND([3]Feuil1!$K136&lt;&gt;"",[3]Feuil1!$C136&lt;&gt;"",[3]Feuil1!$K136&lt;=[3]Feuil1!$C136,YEAR([3]Feuil1!$K136)&lt;=[3]Feuil2!$A$2,YEAR([3]Feuil1!$C136)&gt;=[3]Feuil2!$A$2),IF(YEAR([3]Feuil1!$C136)&gt;[3]Feuil2!$A$2,DATE([3]Feuil2!$A$2,12,31),IF(YEAR([3]Feuil1!$C136)&lt;[3]Feuil2!$A$2,"",IF(MONTH([3]Feuil1!$C136)=12,[3]Feuil1!$C136,IF(AND(MONTH([3]Feuil1!$C136)&gt;12,MONTH([3]Feuil1!$K136)&lt;=12),DATE([3]Feuil2!$A$2,12,31),"") ))),"")</f>
        <v/>
      </c>
    </row>
    <row r="137" spans="1:25" ht="15" x14ac:dyDescent="0.2">
      <c r="A137" s="11">
        <f>[3]Feuil1!E137</f>
        <v>0</v>
      </c>
      <c r="B137" s="12" t="str">
        <f>IF(AND([3]Feuil1!$K137&lt;&gt;"",[3]Feuil1!$C137&lt;&gt;"",[3]Feuil1!$K137&lt;=[3]Feuil1!$C137,YEAR([3]Feuil1!$K137)&lt;=[3]Feuil2!$A$2,YEAR([3]Feuil1!$C137)&gt;=[3]Feuil2!$A$2),IF(YEAR([3]Feuil1!$K137)&lt;[3]Feuil2!$A$2,DATE([3]Feuil2!$A$2,1,1),IF(YEAR([3]Feuil1!$K137)&gt;[3]Feuil2!$A$2,"",IF(MONTH([3]Feuil1!$K137)=1,[3]Feuil1!$K137,IF(OR(AND(
      MONTH([3]Feuil1!$K137)&lt;1,
      MONTH([3]Feuil1!$C137)&gt;=1
     ),YEAR([3]Feuil1!$C137)&gt;[3]Feuil2!$A$2),DATE([3]Feuil2!$A$2,1,1),"") ))),"")</f>
        <v/>
      </c>
      <c r="C137" s="13" t="str">
        <f>IF(AND([3]Feuil1!$K137&lt;&gt;"",[3]Feuil1!$C137&lt;&gt;"",[3]Feuil1!$K137&lt;=[3]Feuil1!$C137,YEAR([3]Feuil1!$K137)&lt;=[3]Feuil2!$A$2,YEAR([3]Feuil1!$C137)&gt;=[3]Feuil2!$A$2),IF(YEAR([3]Feuil1!$K137)&lt;[3]Feuil2!$A$2,DATE([3]Feuil2!$A$2,2,1),IF(YEAR([3]Feuil1!$K137)&gt;[3]Feuil2!$A$2,"",IF(MONTH([3]Feuil1!$K137)=2,[3]Feuil1!$K137,IF(OR(AND(MONTH([3]Feuil1!$K137)&lt;2,MONTH([3]Feuil1!$C137)&gt;=2),YEAR([3]Feuil1!$C137)&gt;[3]Feuil2!$A$2),DATE([3]Feuil2!$A$2,2,1),"") ))),"")</f>
        <v/>
      </c>
      <c r="D137" s="13" t="str">
        <f>IF(AND([3]Feuil1!$K137&lt;&gt;"",[3]Feuil1!$C137&lt;&gt;"",[3]Feuil1!$K137&lt;=[3]Feuil1!$C137,YEAR([3]Feuil1!$K137)&lt;=[3]Feuil2!$A$2,YEAR([3]Feuil1!$C137)&gt;=[3]Feuil2!$A$2),IF(YEAR([3]Feuil1!$K137)&lt;[3]Feuil2!$A$2,DATE([3]Feuil2!$A$2,3,1),IF(YEAR([3]Feuil1!$K137)&gt;[3]Feuil2!$A$2,"",IF(MONTH([3]Feuil1!$K137)=3,[3]Feuil1!$K137,IF(OR(AND(MONTH([3]Feuil1!$K137)&lt;3,MONTH([3]Feuil1!$C137)&gt;=3),YEAR([3]Feuil1!$C137)&gt;[3]Feuil2!$A$2),DATE([3]Feuil2!$A$2,3,1),"") ))),"")</f>
        <v/>
      </c>
      <c r="E137" s="13" t="str">
        <f>IF(AND([3]Feuil1!$K137&lt;&gt;"",[3]Feuil1!$C137&lt;&gt;"",[3]Feuil1!$K137&lt;=[3]Feuil1!$C137,YEAR([3]Feuil1!$K137)&lt;=[3]Feuil2!$A$2,YEAR([3]Feuil1!$C137)&gt;=[3]Feuil2!$A$2),IF(YEAR([3]Feuil1!$K137)&lt;[3]Feuil2!$A$2,DATE([3]Feuil2!$A$2,4,1),IF(YEAR([3]Feuil1!$K137)&gt;[3]Feuil2!$A$2,"",IF(MONTH([3]Feuil1!$K137)=4,[3]Feuil1!$K137,IF(OR(AND(MONTH([3]Feuil1!$K137)&lt;4,MONTH([3]Feuil1!$C137)&gt;=4),YEAR([3]Feuil1!$C137)&gt;[3]Feuil2!$A$2),DATE([3]Feuil2!$A$2,4,1),"") ))),"")</f>
        <v/>
      </c>
      <c r="F137" s="13" t="str">
        <f>IF(AND([3]Feuil1!$K137&lt;&gt;"",[3]Feuil1!$C137&lt;&gt;"",[3]Feuil1!$K137&lt;=[3]Feuil1!$C137,YEAR([3]Feuil1!$K137)&lt;=[3]Feuil2!$A$2,YEAR([3]Feuil1!$C137)&gt;=[3]Feuil2!$A$2),IF(YEAR([3]Feuil1!$K137)&lt;[3]Feuil2!$A$2,DATE([3]Feuil2!$A$2,5,1),IF(YEAR([3]Feuil1!$K137)&gt;[3]Feuil2!$A$2,"",IF(MONTH([3]Feuil1!$K137)=5,[3]Feuil1!$K137,IF(OR(AND(MONTH([3]Feuil1!$K137)&lt;5,MONTH([3]Feuil1!$C137)&gt;=5),YEAR([3]Feuil1!$C137)&gt;[3]Feuil2!$A$2),DATE([3]Feuil2!$A$2,5,1),"") ))),"")</f>
        <v/>
      </c>
      <c r="G137" s="13" t="str">
        <f>IF(AND([3]Feuil1!$K137&lt;&gt;"",[3]Feuil1!$C137&lt;&gt;"",[3]Feuil1!$K137&lt;=[3]Feuil1!$C137,YEAR([3]Feuil1!$K137)&lt;=[3]Feuil2!$A$2,YEAR([3]Feuil1!$C137)&gt;=[3]Feuil2!$A$2),IF(YEAR([3]Feuil1!$K137)&lt;[3]Feuil2!$A$2,DATE([3]Feuil2!$A$2,6,1),IF(YEAR([3]Feuil1!$K137)&gt;[3]Feuil2!$A$2,"",IF(MONTH([3]Feuil1!$K137)=6,[3]Feuil1!$K137,IF(OR(AND(MONTH([3]Feuil1!$K137)&lt;6,MONTH([3]Feuil1!$C137)&gt;=6),YEAR([3]Feuil1!$C137)&gt;[3]Feuil2!$A$2),DATE([3]Feuil2!$A$2,6,1),"") ))),"")</f>
        <v/>
      </c>
      <c r="H137" s="13" t="str">
        <f>IF(AND([3]Feuil1!$K137&lt;&gt;"",[3]Feuil1!$C137&lt;&gt;"",[3]Feuil1!$K137&lt;=[3]Feuil1!$C137,YEAR([3]Feuil1!$K137)&lt;=[3]Feuil2!$A$2,YEAR([3]Feuil1!$C137)&gt;=[3]Feuil2!$A$2),IF(YEAR([3]Feuil1!$K137)&lt;[3]Feuil2!$A$2,DATE([3]Feuil2!$A$2,7,1),IF(YEAR([3]Feuil1!$K137)&gt;[3]Feuil2!$A$2,"",IF(MONTH([3]Feuil1!$K137)=7,[3]Feuil1!$K137,IF(OR(AND(MONTH([3]Feuil1!$K137)&lt;7,MONTH([3]Feuil1!$C137)&gt;=7),YEAR([3]Feuil1!$C137)&gt;[3]Feuil2!$A$2),DATE([3]Feuil2!$A$2,7,1),"") ))),"")</f>
        <v/>
      </c>
      <c r="I137" s="13" t="str">
        <f>IF(AND([3]Feuil1!$K137&lt;&gt;"",[3]Feuil1!$C137&lt;&gt;"",[3]Feuil1!$K137&lt;=[3]Feuil1!$C137,YEAR([3]Feuil1!$K137)&lt;=[3]Feuil2!$A$2,YEAR([3]Feuil1!$C137)&gt;=[3]Feuil2!$A$2),IF(YEAR([3]Feuil1!$K137)&lt;[3]Feuil2!$A$2,DATE([3]Feuil2!$A$2,8,1),IF(YEAR([3]Feuil1!$K137)&gt;[3]Feuil2!$A$2,"",IF(MONTH([3]Feuil1!$K137)=8,[3]Feuil1!$K137,IF(OR(AND(MONTH([3]Feuil1!$K137)&lt;8,MONTH([3]Feuil1!$C137)&gt;=8),YEAR([3]Feuil1!$C137)&gt;[3]Feuil2!$A$2),DATE([3]Feuil2!$A$2,8,1),"") ))),"")</f>
        <v/>
      </c>
      <c r="J137" s="13" t="str">
        <f>IF(AND([3]Feuil1!$K137&lt;&gt;"",[3]Feuil1!$C137&lt;&gt;"",[3]Feuil1!$K137&lt;=[3]Feuil1!$C137,YEAR([3]Feuil1!$K137)&lt;=[3]Feuil2!$A$2,YEAR([3]Feuil1!$C137)&gt;=[3]Feuil2!$A$2),IF(YEAR([3]Feuil1!$K137)&lt;[3]Feuil2!$A$2,DATE([3]Feuil2!$A$2,9,1),IF(YEAR([3]Feuil1!$K137)&gt;[3]Feuil2!$A$2,"",IF(MONTH([3]Feuil1!$K137)=9,[3]Feuil1!$K137,IF(OR(AND(MONTH([3]Feuil1!$K137)&lt;9,MONTH([3]Feuil1!$C137)&gt;=9),YEAR([3]Feuil1!$C137)&gt;[3]Feuil2!$A$2),DATE([3]Feuil2!$A$2,9,1),"") ))),"")</f>
        <v/>
      </c>
      <c r="K137" s="13" t="str">
        <f>IF(AND([3]Feuil1!$K137&lt;&gt;"",[3]Feuil1!$C137&lt;&gt;"",[3]Feuil1!$K137&lt;=[3]Feuil1!$C137,YEAR([3]Feuil1!$K137)&lt;=[3]Feuil2!$A$2,YEAR([3]Feuil1!$C137)&gt;=[3]Feuil2!$A$2),IF(YEAR([3]Feuil1!$K137)&lt;[3]Feuil2!$A$2,DATE([3]Feuil2!$A$2,10,1),IF(YEAR([3]Feuil1!$K137)&gt;[3]Feuil2!$A$2,"",IF(MONTH([3]Feuil1!$K137)=10,[3]Feuil1!$K137,IF(OR(AND(MONTH([3]Feuil1!$K137)&lt;10,MONTH([3]Feuil1!$C137)&gt;=10),YEAR([3]Feuil1!$C137)&gt;[3]Feuil2!$A$2),DATE([3]Feuil2!$A$2,10,1),"") ))),"")</f>
        <v/>
      </c>
      <c r="L137" s="13" t="str">
        <f>IF(AND([3]Feuil1!$K137&lt;&gt;"",[3]Feuil1!$C137&lt;&gt;"",[3]Feuil1!$K137&lt;=[3]Feuil1!$C137,YEAR([3]Feuil1!$K137)&lt;=[3]Feuil2!$A$2,YEAR([3]Feuil1!$C137)&gt;=[3]Feuil2!$A$2),IF(YEAR([3]Feuil1!$K137)&lt;[3]Feuil2!$A$2,DATE([3]Feuil2!$A$2,11,1),IF(YEAR([3]Feuil1!$K137)&gt;[3]Feuil2!$A$2,"",IF(MONTH([3]Feuil1!$K137)=11,[3]Feuil1!$K137,IF(OR(AND(MONTH([3]Feuil1!$K137)&lt;11,MONTH([3]Feuil1!$C137)&gt;=11),YEAR([3]Feuil1!$C137)&gt;[3]Feuil2!$A$2),DATE([3]Feuil2!$A$2,11,1),"") ))),"")</f>
        <v/>
      </c>
      <c r="M137" s="14" t="str">
        <f>IF(AND([3]Feuil1!$K137&lt;&gt;"",[3]Feuil1!$C137&lt;&gt;"",[3]Feuil1!$K137&lt;=[3]Feuil1!$C137,YEAR([3]Feuil1!$K137)&lt;=[3]Feuil2!$A$2,YEAR([3]Feuil1!$C137)&gt;=[3]Feuil2!$A$2),IF(YEAR([3]Feuil1!$K137)&lt;[3]Feuil2!$A$2,DATE([3]Feuil2!$A$2,12,1),IF(YEAR([3]Feuil1!$K137)&gt;[3]Feuil2!$A$2,"",IF(MONTH([3]Feuil1!$K137)=12,[3]Feuil1!$K137,IF(OR(AND(MONTH([3]Feuil1!$K137)&lt;12,MONTH([3]Feuil1!$C137)&gt;=12),YEAR([3]Feuil1!$C137)&gt;[3]Feuil2!$A$2),DATE([3]Feuil2!$A$2,12,1),"") ))),"")</f>
        <v/>
      </c>
      <c r="N137" s="12" t="str">
        <f>IF(AND([3]Feuil1!$K137&lt;&gt;"",[3]Feuil1!$C137&lt;&gt;"",[3]Feuil1!$K137&lt;=[3]Feuil1!$C137,YEAR([3]Feuil1!$K137)&lt;=[3]Feuil2!$A$2,YEAR([3]Feuil1!$C137)&gt;=[3]Feuil2!$A$2),IF(YEAR([3]Feuil1!$C137)&gt;[3]Feuil2!$A$2,DATE([3]Feuil2!$A$2,1,31),IF(YEAR([3]Feuil1!$C137)&lt;[3]Feuil2!$A$2,"",IF(MONTH([3]Feuil1!$C137)=1,[3]Feuil1!$C137,IF(AND(MONTH([3]Feuil1!$C137)&gt;1,MONTH([3]Feuil1!$K137)&lt;=1),DATE([3]Feuil2!$A$2,1,31),"") ))),"")</f>
        <v/>
      </c>
      <c r="O137" s="13" t="str">
        <f>IF(AND([3]Feuil1!$K137&lt;&gt;"",[3]Feuil1!$C137&lt;&gt;"",[3]Feuil1!$K137&lt;=[3]Feuil1!$C137,YEAR([3]Feuil1!$K137)&lt;=[3]Feuil2!$A$2,YEAR([3]Feuil1!$C137)&gt;=[3]Feuil2!$A$2),IF(YEAR([3]Feuil1!$C137)&gt;[3]Feuil2!$A$2,IF((MOD([3]Feuil2!$A$2,4)&lt;&gt;0),DATE([3]Feuil2!$A$2,2,28),DATE([3]Feuil2!$A$2,2,29)),IF(YEAR([3]Feuil1!$C137)&lt;[3]Feuil2!$A$2,"",IF(MONTH([3]Feuil1!$C137)=2,[3]Feuil1!$C137,IF(AND(MONTH([3]Feuil1!$C137)&gt;2,MONTH([3]Feuil1!$K137)&lt;=2),IF((MOD([3]Feuil2!$A$2,4)&lt;&gt;0),DATE([3]Feuil2!$A$2,2,28),DATE([3]Feuil2!$A$2,2,29)),"") ))),"")</f>
        <v/>
      </c>
      <c r="P137" s="13" t="str">
        <f>IF(AND([3]Feuil1!$K137&lt;&gt;"",[3]Feuil1!$C137&lt;&gt;"",[3]Feuil1!$K137&lt;=[3]Feuil1!$C137,YEAR([3]Feuil1!$K137)&lt;=[3]Feuil2!$A$2,YEAR([3]Feuil1!$C137)&gt;=[3]Feuil2!$A$2),IF(YEAR([3]Feuil1!$C137)&gt;[3]Feuil2!$A$2,DATE([3]Feuil2!$A$2,3,31),IF(YEAR([3]Feuil1!$C137)&lt;[3]Feuil2!$A$2,"",IF(MONTH([3]Feuil1!$C137)=3,[3]Feuil1!$C137,IF(AND(MONTH([3]Feuil1!$C137)&gt;3,MONTH([3]Feuil1!$K137)&lt;=3),DATE([3]Feuil2!$A$2,3,31),"") ))),"")</f>
        <v/>
      </c>
      <c r="Q137" s="13" t="str">
        <f>IF(AND([3]Feuil1!$K137&lt;&gt;"",[3]Feuil1!$C137&lt;&gt;"",[3]Feuil1!$K137&lt;=[3]Feuil1!$C137,YEAR([3]Feuil1!$K137)&lt;=[3]Feuil2!$A$2,YEAR([3]Feuil1!$C137)&gt;=[3]Feuil2!$A$2),IF(YEAR([3]Feuil1!$C137)&gt;[3]Feuil2!$A$2,DATE([3]Feuil2!$A$2,4,30),IF(YEAR([3]Feuil1!$C137)&lt;[3]Feuil2!$A$2,"",IF(MONTH([3]Feuil1!$C137)=4,[3]Feuil1!$C137,IF(AND(MONTH([3]Feuil1!$C137)&gt;4,MONTH([3]Feuil1!$K137)&lt;=4),DATE([3]Feuil2!$A$2,4,30),"") ))),"")</f>
        <v/>
      </c>
      <c r="R137" s="13" t="str">
        <f>IF(AND([3]Feuil1!$K137&lt;&gt;"",[3]Feuil1!$C137&lt;&gt;"",[3]Feuil1!$K137&lt;=[3]Feuil1!$C137,YEAR([3]Feuil1!$K137)&lt;=[3]Feuil2!$A$2,YEAR([3]Feuil1!$C137)&gt;=[3]Feuil2!$A$2),IF(YEAR([3]Feuil1!$C137)&gt;[3]Feuil2!$A$2,DATE([3]Feuil2!$A$2,5,31),IF(YEAR([3]Feuil1!$C137)&lt;[3]Feuil2!$A$2,"",IF(MONTH([3]Feuil1!$C137)=5,[3]Feuil1!$C137,IF(AND(MONTH([3]Feuil1!$C137)&gt;5,MONTH([3]Feuil1!$K137)&lt;=5),DATE([3]Feuil2!$A$2,5,31),"") ))),"")</f>
        <v/>
      </c>
      <c r="S137" s="13" t="str">
        <f>IF(AND([3]Feuil1!$K137&lt;&gt;"",[3]Feuil1!$C137&lt;&gt;"",[3]Feuil1!$K137&lt;=[3]Feuil1!$C137,YEAR([3]Feuil1!$K137)&lt;=[3]Feuil2!$A$2,YEAR([3]Feuil1!$C137)&gt;=[3]Feuil2!$A$2),IF(YEAR([3]Feuil1!$C137)&gt;[3]Feuil2!$A$2,DATE([3]Feuil2!$A$2,6,30),IF(YEAR([3]Feuil1!$C137)&lt;[3]Feuil2!$A$2,"",IF(MONTH([3]Feuil1!$C137)=6,[3]Feuil1!$C137,IF(AND(MONTH([3]Feuil1!$C137)&gt;6,MONTH([3]Feuil1!$K137)&lt;=6),DATE([3]Feuil2!$A$2,6,30),"") ))),"")</f>
        <v/>
      </c>
      <c r="T137" s="13" t="str">
        <f>IF(AND([3]Feuil1!$K137&lt;&gt;"",[3]Feuil1!$C137&lt;&gt;"",[3]Feuil1!$K137&lt;=[3]Feuil1!$C137,YEAR([3]Feuil1!$K137)&lt;=[3]Feuil2!$A$2,YEAR([3]Feuil1!$C137)&gt;=[3]Feuil2!$A$2),IF(YEAR([3]Feuil1!$C137)&gt;[3]Feuil2!$A$2,DATE([3]Feuil2!$A$2,7,31),IF(YEAR([3]Feuil1!$C137)&lt;[3]Feuil2!$A$2,"",IF(MONTH([3]Feuil1!$C137)=7,[3]Feuil1!$C137,IF(AND(MONTH([3]Feuil1!$C137)&gt;7,MONTH([3]Feuil1!$K137)&lt;=7),DATE([3]Feuil2!$A$2,7,31),"") ))),"")</f>
        <v/>
      </c>
      <c r="U137" s="13" t="str">
        <f>IF(AND([3]Feuil1!$K137&lt;&gt;"",[3]Feuil1!$C137&lt;&gt;"",[3]Feuil1!$K137&lt;=[3]Feuil1!$C137,YEAR([3]Feuil1!$K137)&lt;=[3]Feuil2!$A$2,YEAR([3]Feuil1!$C137)&gt;=[3]Feuil2!$A$2),IF(YEAR([3]Feuil1!$C137)&gt;[3]Feuil2!$A$2,DATE([3]Feuil2!$A$2,8,31),IF(YEAR([3]Feuil1!$C137)&lt;[3]Feuil2!$A$2,"",IF(MONTH([3]Feuil1!$C137)=8,[3]Feuil1!$C137,IF(AND(MONTH([3]Feuil1!$C137)&gt;8,MONTH([3]Feuil1!$K137)&lt;=8),DATE([3]Feuil2!$A$2,8,31),"") ))),"")</f>
        <v/>
      </c>
      <c r="V137" s="13" t="str">
        <f>IF(AND([3]Feuil1!$K137&lt;&gt;"",[3]Feuil1!$C137&lt;&gt;"",[3]Feuil1!$K137&lt;=[3]Feuil1!$C137,YEAR([3]Feuil1!$K137)&lt;=[3]Feuil2!$A$2,YEAR([3]Feuil1!$C137)&gt;=[3]Feuil2!$A$2),IF(YEAR([3]Feuil1!$C137)&gt;[3]Feuil2!$A$2,DATE([3]Feuil2!$A$2,9,30),IF(YEAR([3]Feuil1!$C137)&lt;[3]Feuil2!$A$2,"",IF(MONTH([3]Feuil1!$C137)=9,[3]Feuil1!$C137,IF(AND(MONTH([3]Feuil1!$C137)&gt;9,MONTH([3]Feuil1!$K137)&lt;=9),DATE([3]Feuil2!$A$2,9,30),"") ))),"")</f>
        <v/>
      </c>
      <c r="W137" s="13" t="str">
        <f>IF(AND([3]Feuil1!$K137&lt;&gt;"",[3]Feuil1!$C137&lt;&gt;"",[3]Feuil1!$K137&lt;=[3]Feuil1!$C137,YEAR([3]Feuil1!$K137)&lt;=[3]Feuil2!$A$2,YEAR([3]Feuil1!$C137)&gt;=[3]Feuil2!$A$2),IF(YEAR([3]Feuil1!$C137)&gt;[3]Feuil2!$A$2,DATE([3]Feuil2!$A$2,10,31),IF(YEAR([3]Feuil1!$C137)&lt;[3]Feuil2!$A$2,"",IF(MONTH([3]Feuil1!$C137)=10,[3]Feuil1!$C137,IF(AND(MONTH([3]Feuil1!$C137)&gt;10,MONTH([3]Feuil1!$K137)&lt;=10),DATE([3]Feuil2!$A$2,10,31),"") ))),"")</f>
        <v/>
      </c>
      <c r="X137" s="13" t="str">
        <f>IF(AND([3]Feuil1!$K137&lt;&gt;"",[3]Feuil1!$C137&lt;&gt;"",[3]Feuil1!$K137&lt;=[3]Feuil1!$C137,YEAR([3]Feuil1!$K137)&lt;=[3]Feuil2!$A$2,YEAR([3]Feuil1!$C137)&gt;=[3]Feuil2!$A$2),IF(YEAR([3]Feuil1!$C137)&gt;[3]Feuil2!$A$2,DATE([3]Feuil2!$A$2,11,30),IF(YEAR([3]Feuil1!$C137)&lt;[3]Feuil2!$A$2,"",IF(MONTH([3]Feuil1!$C137)=11,[3]Feuil1!$C137,IF(AND(MONTH([3]Feuil1!$C137)&gt;11,MONTH([3]Feuil1!$K137)&lt;=11),DATE([3]Feuil2!$A$2,11,30),"") ))),"")</f>
        <v/>
      </c>
      <c r="Y137" s="14" t="str">
        <f>IF(AND([3]Feuil1!$K137&lt;&gt;"",[3]Feuil1!$C137&lt;&gt;"",[3]Feuil1!$K137&lt;=[3]Feuil1!$C137,YEAR([3]Feuil1!$K137)&lt;=[3]Feuil2!$A$2,YEAR([3]Feuil1!$C137)&gt;=[3]Feuil2!$A$2),IF(YEAR([3]Feuil1!$C137)&gt;[3]Feuil2!$A$2,DATE([3]Feuil2!$A$2,12,31),IF(YEAR([3]Feuil1!$C137)&lt;[3]Feuil2!$A$2,"",IF(MONTH([3]Feuil1!$C137)=12,[3]Feuil1!$C137,IF(AND(MONTH([3]Feuil1!$C137)&gt;12,MONTH([3]Feuil1!$K137)&lt;=12),DATE([3]Feuil2!$A$2,12,31),"") ))),"")</f>
        <v/>
      </c>
    </row>
    <row r="138" spans="1:25" ht="15" x14ac:dyDescent="0.2">
      <c r="A138" s="11">
        <f>[3]Feuil1!E138</f>
        <v>0</v>
      </c>
      <c r="B138" s="12" t="str">
        <f>IF(AND([3]Feuil1!$K138&lt;&gt;"",[3]Feuil1!$C138&lt;&gt;"",[3]Feuil1!$K138&lt;=[3]Feuil1!$C138,YEAR([3]Feuil1!$K138)&lt;=[3]Feuil2!$A$2,YEAR([3]Feuil1!$C138)&gt;=[3]Feuil2!$A$2),IF(YEAR([3]Feuil1!$K138)&lt;[3]Feuil2!$A$2,DATE([3]Feuil2!$A$2,1,1),IF(YEAR([3]Feuil1!$K138)&gt;[3]Feuil2!$A$2,"",IF(MONTH([3]Feuil1!$K138)=1,[3]Feuil1!$K138,IF(OR(AND(
      MONTH([3]Feuil1!$K138)&lt;1,
      MONTH([3]Feuil1!$C138)&gt;=1
     ),YEAR([3]Feuil1!$C138)&gt;[3]Feuil2!$A$2),DATE([3]Feuil2!$A$2,1,1),"") ))),"")</f>
        <v/>
      </c>
      <c r="C138" s="13" t="str">
        <f>IF(AND([3]Feuil1!$K138&lt;&gt;"",[3]Feuil1!$C138&lt;&gt;"",[3]Feuil1!$K138&lt;=[3]Feuil1!$C138,YEAR([3]Feuil1!$K138)&lt;=[3]Feuil2!$A$2,YEAR([3]Feuil1!$C138)&gt;=[3]Feuil2!$A$2),IF(YEAR([3]Feuil1!$K138)&lt;[3]Feuil2!$A$2,DATE([3]Feuil2!$A$2,2,1),IF(YEAR([3]Feuil1!$K138)&gt;[3]Feuil2!$A$2,"",IF(MONTH([3]Feuil1!$K138)=2,[3]Feuil1!$K138,IF(OR(AND(MONTH([3]Feuil1!$K138)&lt;2,MONTH([3]Feuil1!$C138)&gt;=2),YEAR([3]Feuil1!$C138)&gt;[3]Feuil2!$A$2),DATE([3]Feuil2!$A$2,2,1),"") ))),"")</f>
        <v/>
      </c>
      <c r="D138" s="13" t="str">
        <f>IF(AND([3]Feuil1!$K138&lt;&gt;"",[3]Feuil1!$C138&lt;&gt;"",[3]Feuil1!$K138&lt;=[3]Feuil1!$C138,YEAR([3]Feuil1!$K138)&lt;=[3]Feuil2!$A$2,YEAR([3]Feuil1!$C138)&gt;=[3]Feuil2!$A$2),IF(YEAR([3]Feuil1!$K138)&lt;[3]Feuil2!$A$2,DATE([3]Feuil2!$A$2,3,1),IF(YEAR([3]Feuil1!$K138)&gt;[3]Feuil2!$A$2,"",IF(MONTH([3]Feuil1!$K138)=3,[3]Feuil1!$K138,IF(OR(AND(MONTH([3]Feuil1!$K138)&lt;3,MONTH([3]Feuil1!$C138)&gt;=3),YEAR([3]Feuil1!$C138)&gt;[3]Feuil2!$A$2),DATE([3]Feuil2!$A$2,3,1),"") ))),"")</f>
        <v/>
      </c>
      <c r="E138" s="13" t="str">
        <f>IF(AND([3]Feuil1!$K138&lt;&gt;"",[3]Feuil1!$C138&lt;&gt;"",[3]Feuil1!$K138&lt;=[3]Feuil1!$C138,YEAR([3]Feuil1!$K138)&lt;=[3]Feuil2!$A$2,YEAR([3]Feuil1!$C138)&gt;=[3]Feuil2!$A$2),IF(YEAR([3]Feuil1!$K138)&lt;[3]Feuil2!$A$2,DATE([3]Feuil2!$A$2,4,1),IF(YEAR([3]Feuil1!$K138)&gt;[3]Feuil2!$A$2,"",IF(MONTH([3]Feuil1!$K138)=4,[3]Feuil1!$K138,IF(OR(AND(MONTH([3]Feuil1!$K138)&lt;4,MONTH([3]Feuil1!$C138)&gt;=4),YEAR([3]Feuil1!$C138)&gt;[3]Feuil2!$A$2),DATE([3]Feuil2!$A$2,4,1),"") ))),"")</f>
        <v/>
      </c>
      <c r="F138" s="13" t="str">
        <f>IF(AND([3]Feuil1!$K138&lt;&gt;"",[3]Feuil1!$C138&lt;&gt;"",[3]Feuil1!$K138&lt;=[3]Feuil1!$C138,YEAR([3]Feuil1!$K138)&lt;=[3]Feuil2!$A$2,YEAR([3]Feuil1!$C138)&gt;=[3]Feuil2!$A$2),IF(YEAR([3]Feuil1!$K138)&lt;[3]Feuil2!$A$2,DATE([3]Feuil2!$A$2,5,1),IF(YEAR([3]Feuil1!$K138)&gt;[3]Feuil2!$A$2,"",IF(MONTH([3]Feuil1!$K138)=5,[3]Feuil1!$K138,IF(OR(AND(MONTH([3]Feuil1!$K138)&lt;5,MONTH([3]Feuil1!$C138)&gt;=5),YEAR([3]Feuil1!$C138)&gt;[3]Feuil2!$A$2),DATE([3]Feuil2!$A$2,5,1),"") ))),"")</f>
        <v/>
      </c>
      <c r="G138" s="13" t="str">
        <f>IF(AND([3]Feuil1!$K138&lt;&gt;"",[3]Feuil1!$C138&lt;&gt;"",[3]Feuil1!$K138&lt;=[3]Feuil1!$C138,YEAR([3]Feuil1!$K138)&lt;=[3]Feuil2!$A$2,YEAR([3]Feuil1!$C138)&gt;=[3]Feuil2!$A$2),IF(YEAR([3]Feuil1!$K138)&lt;[3]Feuil2!$A$2,DATE([3]Feuil2!$A$2,6,1),IF(YEAR([3]Feuil1!$K138)&gt;[3]Feuil2!$A$2,"",IF(MONTH([3]Feuil1!$K138)=6,[3]Feuil1!$K138,IF(OR(AND(MONTH([3]Feuil1!$K138)&lt;6,MONTH([3]Feuil1!$C138)&gt;=6),YEAR([3]Feuil1!$C138)&gt;[3]Feuil2!$A$2),DATE([3]Feuil2!$A$2,6,1),"") ))),"")</f>
        <v/>
      </c>
      <c r="H138" s="13" t="str">
        <f>IF(AND([3]Feuil1!$K138&lt;&gt;"",[3]Feuil1!$C138&lt;&gt;"",[3]Feuil1!$K138&lt;=[3]Feuil1!$C138,YEAR([3]Feuil1!$K138)&lt;=[3]Feuil2!$A$2,YEAR([3]Feuil1!$C138)&gt;=[3]Feuil2!$A$2),IF(YEAR([3]Feuil1!$K138)&lt;[3]Feuil2!$A$2,DATE([3]Feuil2!$A$2,7,1),IF(YEAR([3]Feuil1!$K138)&gt;[3]Feuil2!$A$2,"",IF(MONTH([3]Feuil1!$K138)=7,[3]Feuil1!$K138,IF(OR(AND(MONTH([3]Feuil1!$K138)&lt;7,MONTH([3]Feuil1!$C138)&gt;=7),YEAR([3]Feuil1!$C138)&gt;[3]Feuil2!$A$2),DATE([3]Feuil2!$A$2,7,1),"") ))),"")</f>
        <v/>
      </c>
      <c r="I138" s="13" t="str">
        <f>IF(AND([3]Feuil1!$K138&lt;&gt;"",[3]Feuil1!$C138&lt;&gt;"",[3]Feuil1!$K138&lt;=[3]Feuil1!$C138,YEAR([3]Feuil1!$K138)&lt;=[3]Feuil2!$A$2,YEAR([3]Feuil1!$C138)&gt;=[3]Feuil2!$A$2),IF(YEAR([3]Feuil1!$K138)&lt;[3]Feuil2!$A$2,DATE([3]Feuil2!$A$2,8,1),IF(YEAR([3]Feuil1!$K138)&gt;[3]Feuil2!$A$2,"",IF(MONTH([3]Feuil1!$K138)=8,[3]Feuil1!$K138,IF(OR(AND(MONTH([3]Feuil1!$K138)&lt;8,MONTH([3]Feuil1!$C138)&gt;=8),YEAR([3]Feuil1!$C138)&gt;[3]Feuil2!$A$2),DATE([3]Feuil2!$A$2,8,1),"") ))),"")</f>
        <v/>
      </c>
      <c r="J138" s="13" t="str">
        <f>IF(AND([3]Feuil1!$K138&lt;&gt;"",[3]Feuil1!$C138&lt;&gt;"",[3]Feuil1!$K138&lt;=[3]Feuil1!$C138,YEAR([3]Feuil1!$K138)&lt;=[3]Feuil2!$A$2,YEAR([3]Feuil1!$C138)&gt;=[3]Feuil2!$A$2),IF(YEAR([3]Feuil1!$K138)&lt;[3]Feuil2!$A$2,DATE([3]Feuil2!$A$2,9,1),IF(YEAR([3]Feuil1!$K138)&gt;[3]Feuil2!$A$2,"",IF(MONTH([3]Feuil1!$K138)=9,[3]Feuil1!$K138,IF(OR(AND(MONTH([3]Feuil1!$K138)&lt;9,MONTH([3]Feuil1!$C138)&gt;=9),YEAR([3]Feuil1!$C138)&gt;[3]Feuil2!$A$2),DATE([3]Feuil2!$A$2,9,1),"") ))),"")</f>
        <v/>
      </c>
      <c r="K138" s="13" t="str">
        <f>IF(AND([3]Feuil1!$K138&lt;&gt;"",[3]Feuil1!$C138&lt;&gt;"",[3]Feuil1!$K138&lt;=[3]Feuil1!$C138,YEAR([3]Feuil1!$K138)&lt;=[3]Feuil2!$A$2,YEAR([3]Feuil1!$C138)&gt;=[3]Feuil2!$A$2),IF(YEAR([3]Feuil1!$K138)&lt;[3]Feuil2!$A$2,DATE([3]Feuil2!$A$2,10,1),IF(YEAR([3]Feuil1!$K138)&gt;[3]Feuil2!$A$2,"",IF(MONTH([3]Feuil1!$K138)=10,[3]Feuil1!$K138,IF(OR(AND(MONTH([3]Feuil1!$K138)&lt;10,MONTH([3]Feuil1!$C138)&gt;=10),YEAR([3]Feuil1!$C138)&gt;[3]Feuil2!$A$2),DATE([3]Feuil2!$A$2,10,1),"") ))),"")</f>
        <v/>
      </c>
      <c r="L138" s="13" t="str">
        <f>IF(AND([3]Feuil1!$K138&lt;&gt;"",[3]Feuil1!$C138&lt;&gt;"",[3]Feuil1!$K138&lt;=[3]Feuil1!$C138,YEAR([3]Feuil1!$K138)&lt;=[3]Feuil2!$A$2,YEAR([3]Feuil1!$C138)&gt;=[3]Feuil2!$A$2),IF(YEAR([3]Feuil1!$K138)&lt;[3]Feuil2!$A$2,DATE([3]Feuil2!$A$2,11,1),IF(YEAR([3]Feuil1!$K138)&gt;[3]Feuil2!$A$2,"",IF(MONTH([3]Feuil1!$K138)=11,[3]Feuil1!$K138,IF(OR(AND(MONTH([3]Feuil1!$K138)&lt;11,MONTH([3]Feuil1!$C138)&gt;=11),YEAR([3]Feuil1!$C138)&gt;[3]Feuil2!$A$2),DATE([3]Feuil2!$A$2,11,1),"") ))),"")</f>
        <v/>
      </c>
      <c r="M138" s="14" t="str">
        <f>IF(AND([3]Feuil1!$K138&lt;&gt;"",[3]Feuil1!$C138&lt;&gt;"",[3]Feuil1!$K138&lt;=[3]Feuil1!$C138,YEAR([3]Feuil1!$K138)&lt;=[3]Feuil2!$A$2,YEAR([3]Feuil1!$C138)&gt;=[3]Feuil2!$A$2),IF(YEAR([3]Feuil1!$K138)&lt;[3]Feuil2!$A$2,DATE([3]Feuil2!$A$2,12,1),IF(YEAR([3]Feuil1!$K138)&gt;[3]Feuil2!$A$2,"",IF(MONTH([3]Feuil1!$K138)=12,[3]Feuil1!$K138,IF(OR(AND(MONTH([3]Feuil1!$K138)&lt;12,MONTH([3]Feuil1!$C138)&gt;=12),YEAR([3]Feuil1!$C138)&gt;[3]Feuil2!$A$2),DATE([3]Feuil2!$A$2,12,1),"") ))),"")</f>
        <v/>
      </c>
      <c r="N138" s="12" t="str">
        <f>IF(AND([3]Feuil1!$K138&lt;&gt;"",[3]Feuil1!$C138&lt;&gt;"",[3]Feuil1!$K138&lt;=[3]Feuil1!$C138,YEAR([3]Feuil1!$K138)&lt;=[3]Feuil2!$A$2,YEAR([3]Feuil1!$C138)&gt;=[3]Feuil2!$A$2),IF(YEAR([3]Feuil1!$C138)&gt;[3]Feuil2!$A$2,DATE([3]Feuil2!$A$2,1,31),IF(YEAR([3]Feuil1!$C138)&lt;[3]Feuil2!$A$2,"",IF(MONTH([3]Feuil1!$C138)=1,[3]Feuil1!$C138,IF(AND(MONTH([3]Feuil1!$C138)&gt;1,MONTH([3]Feuil1!$K138)&lt;=1),DATE([3]Feuil2!$A$2,1,31),"") ))),"")</f>
        <v/>
      </c>
      <c r="O138" s="13" t="str">
        <f>IF(AND([3]Feuil1!$K138&lt;&gt;"",[3]Feuil1!$C138&lt;&gt;"",[3]Feuil1!$K138&lt;=[3]Feuil1!$C138,YEAR([3]Feuil1!$K138)&lt;=[3]Feuil2!$A$2,YEAR([3]Feuil1!$C138)&gt;=[3]Feuil2!$A$2),IF(YEAR([3]Feuil1!$C138)&gt;[3]Feuil2!$A$2,IF((MOD([3]Feuil2!$A$2,4)&lt;&gt;0),DATE([3]Feuil2!$A$2,2,28),DATE([3]Feuil2!$A$2,2,29)),IF(YEAR([3]Feuil1!$C138)&lt;[3]Feuil2!$A$2,"",IF(MONTH([3]Feuil1!$C138)=2,[3]Feuil1!$C138,IF(AND(MONTH([3]Feuil1!$C138)&gt;2,MONTH([3]Feuil1!$K138)&lt;=2),IF((MOD([3]Feuil2!$A$2,4)&lt;&gt;0),DATE([3]Feuil2!$A$2,2,28),DATE([3]Feuil2!$A$2,2,29)),"") ))),"")</f>
        <v/>
      </c>
      <c r="P138" s="13" t="str">
        <f>IF(AND([3]Feuil1!$K138&lt;&gt;"",[3]Feuil1!$C138&lt;&gt;"",[3]Feuil1!$K138&lt;=[3]Feuil1!$C138,YEAR([3]Feuil1!$K138)&lt;=[3]Feuil2!$A$2,YEAR([3]Feuil1!$C138)&gt;=[3]Feuil2!$A$2),IF(YEAR([3]Feuil1!$C138)&gt;[3]Feuil2!$A$2,DATE([3]Feuil2!$A$2,3,31),IF(YEAR([3]Feuil1!$C138)&lt;[3]Feuil2!$A$2,"",IF(MONTH([3]Feuil1!$C138)=3,[3]Feuil1!$C138,IF(AND(MONTH([3]Feuil1!$C138)&gt;3,MONTH([3]Feuil1!$K138)&lt;=3),DATE([3]Feuil2!$A$2,3,31),"") ))),"")</f>
        <v/>
      </c>
      <c r="Q138" s="13" t="str">
        <f>IF(AND([3]Feuil1!$K138&lt;&gt;"",[3]Feuil1!$C138&lt;&gt;"",[3]Feuil1!$K138&lt;=[3]Feuil1!$C138,YEAR([3]Feuil1!$K138)&lt;=[3]Feuil2!$A$2,YEAR([3]Feuil1!$C138)&gt;=[3]Feuil2!$A$2),IF(YEAR([3]Feuil1!$C138)&gt;[3]Feuil2!$A$2,DATE([3]Feuil2!$A$2,4,30),IF(YEAR([3]Feuil1!$C138)&lt;[3]Feuil2!$A$2,"",IF(MONTH([3]Feuil1!$C138)=4,[3]Feuil1!$C138,IF(AND(MONTH([3]Feuil1!$C138)&gt;4,MONTH([3]Feuil1!$K138)&lt;=4),DATE([3]Feuil2!$A$2,4,30),"") ))),"")</f>
        <v/>
      </c>
      <c r="R138" s="13" t="str">
        <f>IF(AND([3]Feuil1!$K138&lt;&gt;"",[3]Feuil1!$C138&lt;&gt;"",[3]Feuil1!$K138&lt;=[3]Feuil1!$C138,YEAR([3]Feuil1!$K138)&lt;=[3]Feuil2!$A$2,YEAR([3]Feuil1!$C138)&gt;=[3]Feuil2!$A$2),IF(YEAR([3]Feuil1!$C138)&gt;[3]Feuil2!$A$2,DATE([3]Feuil2!$A$2,5,31),IF(YEAR([3]Feuil1!$C138)&lt;[3]Feuil2!$A$2,"",IF(MONTH([3]Feuil1!$C138)=5,[3]Feuil1!$C138,IF(AND(MONTH([3]Feuil1!$C138)&gt;5,MONTH([3]Feuil1!$K138)&lt;=5),DATE([3]Feuil2!$A$2,5,31),"") ))),"")</f>
        <v/>
      </c>
      <c r="S138" s="13" t="str">
        <f>IF(AND([3]Feuil1!$K138&lt;&gt;"",[3]Feuil1!$C138&lt;&gt;"",[3]Feuil1!$K138&lt;=[3]Feuil1!$C138,YEAR([3]Feuil1!$K138)&lt;=[3]Feuil2!$A$2,YEAR([3]Feuil1!$C138)&gt;=[3]Feuil2!$A$2),IF(YEAR([3]Feuil1!$C138)&gt;[3]Feuil2!$A$2,DATE([3]Feuil2!$A$2,6,30),IF(YEAR([3]Feuil1!$C138)&lt;[3]Feuil2!$A$2,"",IF(MONTH([3]Feuil1!$C138)=6,[3]Feuil1!$C138,IF(AND(MONTH([3]Feuil1!$C138)&gt;6,MONTH([3]Feuil1!$K138)&lt;=6),DATE([3]Feuil2!$A$2,6,30),"") ))),"")</f>
        <v/>
      </c>
      <c r="T138" s="13" t="str">
        <f>IF(AND([3]Feuil1!$K138&lt;&gt;"",[3]Feuil1!$C138&lt;&gt;"",[3]Feuil1!$K138&lt;=[3]Feuil1!$C138,YEAR([3]Feuil1!$K138)&lt;=[3]Feuil2!$A$2,YEAR([3]Feuil1!$C138)&gt;=[3]Feuil2!$A$2),IF(YEAR([3]Feuil1!$C138)&gt;[3]Feuil2!$A$2,DATE([3]Feuil2!$A$2,7,31),IF(YEAR([3]Feuil1!$C138)&lt;[3]Feuil2!$A$2,"",IF(MONTH([3]Feuil1!$C138)=7,[3]Feuil1!$C138,IF(AND(MONTH([3]Feuil1!$C138)&gt;7,MONTH([3]Feuil1!$K138)&lt;=7),DATE([3]Feuil2!$A$2,7,31),"") ))),"")</f>
        <v/>
      </c>
      <c r="U138" s="13" t="str">
        <f>IF(AND([3]Feuil1!$K138&lt;&gt;"",[3]Feuil1!$C138&lt;&gt;"",[3]Feuil1!$K138&lt;=[3]Feuil1!$C138,YEAR([3]Feuil1!$K138)&lt;=[3]Feuil2!$A$2,YEAR([3]Feuil1!$C138)&gt;=[3]Feuil2!$A$2),IF(YEAR([3]Feuil1!$C138)&gt;[3]Feuil2!$A$2,DATE([3]Feuil2!$A$2,8,31),IF(YEAR([3]Feuil1!$C138)&lt;[3]Feuil2!$A$2,"",IF(MONTH([3]Feuil1!$C138)=8,[3]Feuil1!$C138,IF(AND(MONTH([3]Feuil1!$C138)&gt;8,MONTH([3]Feuil1!$K138)&lt;=8),DATE([3]Feuil2!$A$2,8,31),"") ))),"")</f>
        <v/>
      </c>
      <c r="V138" s="13" t="str">
        <f>IF(AND([3]Feuil1!$K138&lt;&gt;"",[3]Feuil1!$C138&lt;&gt;"",[3]Feuil1!$K138&lt;=[3]Feuil1!$C138,YEAR([3]Feuil1!$K138)&lt;=[3]Feuil2!$A$2,YEAR([3]Feuil1!$C138)&gt;=[3]Feuil2!$A$2),IF(YEAR([3]Feuil1!$C138)&gt;[3]Feuil2!$A$2,DATE([3]Feuil2!$A$2,9,30),IF(YEAR([3]Feuil1!$C138)&lt;[3]Feuil2!$A$2,"",IF(MONTH([3]Feuil1!$C138)=9,[3]Feuil1!$C138,IF(AND(MONTH([3]Feuil1!$C138)&gt;9,MONTH([3]Feuil1!$K138)&lt;=9),DATE([3]Feuil2!$A$2,9,30),"") ))),"")</f>
        <v/>
      </c>
      <c r="W138" s="13" t="str">
        <f>IF(AND([3]Feuil1!$K138&lt;&gt;"",[3]Feuil1!$C138&lt;&gt;"",[3]Feuil1!$K138&lt;=[3]Feuil1!$C138,YEAR([3]Feuil1!$K138)&lt;=[3]Feuil2!$A$2,YEAR([3]Feuil1!$C138)&gt;=[3]Feuil2!$A$2),IF(YEAR([3]Feuil1!$C138)&gt;[3]Feuil2!$A$2,DATE([3]Feuil2!$A$2,10,31),IF(YEAR([3]Feuil1!$C138)&lt;[3]Feuil2!$A$2,"",IF(MONTH([3]Feuil1!$C138)=10,[3]Feuil1!$C138,IF(AND(MONTH([3]Feuil1!$C138)&gt;10,MONTH([3]Feuil1!$K138)&lt;=10),DATE([3]Feuil2!$A$2,10,31),"") ))),"")</f>
        <v/>
      </c>
      <c r="X138" s="13" t="str">
        <f>IF(AND([3]Feuil1!$K138&lt;&gt;"",[3]Feuil1!$C138&lt;&gt;"",[3]Feuil1!$K138&lt;=[3]Feuil1!$C138,YEAR([3]Feuil1!$K138)&lt;=[3]Feuil2!$A$2,YEAR([3]Feuil1!$C138)&gt;=[3]Feuil2!$A$2),IF(YEAR([3]Feuil1!$C138)&gt;[3]Feuil2!$A$2,DATE([3]Feuil2!$A$2,11,30),IF(YEAR([3]Feuil1!$C138)&lt;[3]Feuil2!$A$2,"",IF(MONTH([3]Feuil1!$C138)=11,[3]Feuil1!$C138,IF(AND(MONTH([3]Feuil1!$C138)&gt;11,MONTH([3]Feuil1!$K138)&lt;=11),DATE([3]Feuil2!$A$2,11,30),"") ))),"")</f>
        <v/>
      </c>
      <c r="Y138" s="14" t="str">
        <f>IF(AND([3]Feuil1!$K138&lt;&gt;"",[3]Feuil1!$C138&lt;&gt;"",[3]Feuil1!$K138&lt;=[3]Feuil1!$C138,YEAR([3]Feuil1!$K138)&lt;=[3]Feuil2!$A$2,YEAR([3]Feuil1!$C138)&gt;=[3]Feuil2!$A$2),IF(YEAR([3]Feuil1!$C138)&gt;[3]Feuil2!$A$2,DATE([3]Feuil2!$A$2,12,31),IF(YEAR([3]Feuil1!$C138)&lt;[3]Feuil2!$A$2,"",IF(MONTH([3]Feuil1!$C138)=12,[3]Feuil1!$C138,IF(AND(MONTH([3]Feuil1!$C138)&gt;12,MONTH([3]Feuil1!$K138)&lt;=12),DATE([3]Feuil2!$A$2,12,31),"") ))),"")</f>
        <v/>
      </c>
    </row>
    <row r="139" spans="1:25" ht="15" x14ac:dyDescent="0.2">
      <c r="A139" s="11">
        <f>[3]Feuil1!E139</f>
        <v>0</v>
      </c>
      <c r="B139" s="12" t="str">
        <f>IF(AND([3]Feuil1!$K139&lt;&gt;"",[3]Feuil1!$C139&lt;&gt;"",[3]Feuil1!$K139&lt;=[3]Feuil1!$C139,YEAR([3]Feuil1!$K139)&lt;=[3]Feuil2!$A$2,YEAR([3]Feuil1!$C139)&gt;=[3]Feuil2!$A$2),IF(YEAR([3]Feuil1!$K139)&lt;[3]Feuil2!$A$2,DATE([3]Feuil2!$A$2,1,1),IF(YEAR([3]Feuil1!$K139)&gt;[3]Feuil2!$A$2,"",IF(MONTH([3]Feuil1!$K139)=1,[3]Feuil1!$K139,IF(OR(AND(
      MONTH([3]Feuil1!$K139)&lt;1,
      MONTH([3]Feuil1!$C139)&gt;=1
     ),YEAR([3]Feuil1!$C139)&gt;[3]Feuil2!$A$2),DATE([3]Feuil2!$A$2,1,1),"") ))),"")</f>
        <v/>
      </c>
      <c r="C139" s="13" t="str">
        <f>IF(AND([3]Feuil1!$K139&lt;&gt;"",[3]Feuil1!$C139&lt;&gt;"",[3]Feuil1!$K139&lt;=[3]Feuil1!$C139,YEAR([3]Feuil1!$K139)&lt;=[3]Feuil2!$A$2,YEAR([3]Feuil1!$C139)&gt;=[3]Feuil2!$A$2),IF(YEAR([3]Feuil1!$K139)&lt;[3]Feuil2!$A$2,DATE([3]Feuil2!$A$2,2,1),IF(YEAR([3]Feuil1!$K139)&gt;[3]Feuil2!$A$2,"",IF(MONTH([3]Feuil1!$K139)=2,[3]Feuil1!$K139,IF(OR(AND(MONTH([3]Feuil1!$K139)&lt;2,MONTH([3]Feuil1!$C139)&gt;=2),YEAR([3]Feuil1!$C139)&gt;[3]Feuil2!$A$2),DATE([3]Feuil2!$A$2,2,1),"") ))),"")</f>
        <v/>
      </c>
      <c r="D139" s="13" t="str">
        <f>IF(AND([3]Feuil1!$K139&lt;&gt;"",[3]Feuil1!$C139&lt;&gt;"",[3]Feuil1!$K139&lt;=[3]Feuil1!$C139,YEAR([3]Feuil1!$K139)&lt;=[3]Feuil2!$A$2,YEAR([3]Feuil1!$C139)&gt;=[3]Feuil2!$A$2),IF(YEAR([3]Feuil1!$K139)&lt;[3]Feuil2!$A$2,DATE([3]Feuil2!$A$2,3,1),IF(YEAR([3]Feuil1!$K139)&gt;[3]Feuil2!$A$2,"",IF(MONTH([3]Feuil1!$K139)=3,[3]Feuil1!$K139,IF(OR(AND(MONTH([3]Feuil1!$K139)&lt;3,MONTH([3]Feuil1!$C139)&gt;=3),YEAR([3]Feuil1!$C139)&gt;[3]Feuil2!$A$2),DATE([3]Feuil2!$A$2,3,1),"") ))),"")</f>
        <v/>
      </c>
      <c r="E139" s="13" t="str">
        <f>IF(AND([3]Feuil1!$K139&lt;&gt;"",[3]Feuil1!$C139&lt;&gt;"",[3]Feuil1!$K139&lt;=[3]Feuil1!$C139,YEAR([3]Feuil1!$K139)&lt;=[3]Feuil2!$A$2,YEAR([3]Feuil1!$C139)&gt;=[3]Feuil2!$A$2),IF(YEAR([3]Feuil1!$K139)&lt;[3]Feuil2!$A$2,DATE([3]Feuil2!$A$2,4,1),IF(YEAR([3]Feuil1!$K139)&gt;[3]Feuil2!$A$2,"",IF(MONTH([3]Feuil1!$K139)=4,[3]Feuil1!$K139,IF(OR(AND(MONTH([3]Feuil1!$K139)&lt;4,MONTH([3]Feuil1!$C139)&gt;=4),YEAR([3]Feuil1!$C139)&gt;[3]Feuil2!$A$2),DATE([3]Feuil2!$A$2,4,1),"") ))),"")</f>
        <v/>
      </c>
      <c r="F139" s="13" t="str">
        <f>IF(AND([3]Feuil1!$K139&lt;&gt;"",[3]Feuil1!$C139&lt;&gt;"",[3]Feuil1!$K139&lt;=[3]Feuil1!$C139,YEAR([3]Feuil1!$K139)&lt;=[3]Feuil2!$A$2,YEAR([3]Feuil1!$C139)&gt;=[3]Feuil2!$A$2),IF(YEAR([3]Feuil1!$K139)&lt;[3]Feuil2!$A$2,DATE([3]Feuil2!$A$2,5,1),IF(YEAR([3]Feuil1!$K139)&gt;[3]Feuil2!$A$2,"",IF(MONTH([3]Feuil1!$K139)=5,[3]Feuil1!$K139,IF(OR(AND(MONTH([3]Feuil1!$K139)&lt;5,MONTH([3]Feuil1!$C139)&gt;=5),YEAR([3]Feuil1!$C139)&gt;[3]Feuil2!$A$2),DATE([3]Feuil2!$A$2,5,1),"") ))),"")</f>
        <v/>
      </c>
      <c r="G139" s="13" t="str">
        <f>IF(AND([3]Feuil1!$K139&lt;&gt;"",[3]Feuil1!$C139&lt;&gt;"",[3]Feuil1!$K139&lt;=[3]Feuil1!$C139,YEAR([3]Feuil1!$K139)&lt;=[3]Feuil2!$A$2,YEAR([3]Feuil1!$C139)&gt;=[3]Feuil2!$A$2),IF(YEAR([3]Feuil1!$K139)&lt;[3]Feuil2!$A$2,DATE([3]Feuil2!$A$2,6,1),IF(YEAR([3]Feuil1!$K139)&gt;[3]Feuil2!$A$2,"",IF(MONTH([3]Feuil1!$K139)=6,[3]Feuil1!$K139,IF(OR(AND(MONTH([3]Feuil1!$K139)&lt;6,MONTH([3]Feuil1!$C139)&gt;=6),YEAR([3]Feuil1!$C139)&gt;[3]Feuil2!$A$2),DATE([3]Feuil2!$A$2,6,1),"") ))),"")</f>
        <v/>
      </c>
      <c r="H139" s="13" t="str">
        <f>IF(AND([3]Feuil1!$K139&lt;&gt;"",[3]Feuil1!$C139&lt;&gt;"",[3]Feuil1!$K139&lt;=[3]Feuil1!$C139,YEAR([3]Feuil1!$K139)&lt;=[3]Feuil2!$A$2,YEAR([3]Feuil1!$C139)&gt;=[3]Feuil2!$A$2),IF(YEAR([3]Feuil1!$K139)&lt;[3]Feuil2!$A$2,DATE([3]Feuil2!$A$2,7,1),IF(YEAR([3]Feuil1!$K139)&gt;[3]Feuil2!$A$2,"",IF(MONTH([3]Feuil1!$K139)=7,[3]Feuil1!$K139,IF(OR(AND(MONTH([3]Feuil1!$K139)&lt;7,MONTH([3]Feuil1!$C139)&gt;=7),YEAR([3]Feuil1!$C139)&gt;[3]Feuil2!$A$2),DATE([3]Feuil2!$A$2,7,1),"") ))),"")</f>
        <v/>
      </c>
      <c r="I139" s="13" t="str">
        <f>IF(AND([3]Feuil1!$K139&lt;&gt;"",[3]Feuil1!$C139&lt;&gt;"",[3]Feuil1!$K139&lt;=[3]Feuil1!$C139,YEAR([3]Feuil1!$K139)&lt;=[3]Feuil2!$A$2,YEAR([3]Feuil1!$C139)&gt;=[3]Feuil2!$A$2),IF(YEAR([3]Feuil1!$K139)&lt;[3]Feuil2!$A$2,DATE([3]Feuil2!$A$2,8,1),IF(YEAR([3]Feuil1!$K139)&gt;[3]Feuil2!$A$2,"",IF(MONTH([3]Feuil1!$K139)=8,[3]Feuil1!$K139,IF(OR(AND(MONTH([3]Feuil1!$K139)&lt;8,MONTH([3]Feuil1!$C139)&gt;=8),YEAR([3]Feuil1!$C139)&gt;[3]Feuil2!$A$2),DATE([3]Feuil2!$A$2,8,1),"") ))),"")</f>
        <v/>
      </c>
      <c r="J139" s="13" t="str">
        <f>IF(AND([3]Feuil1!$K139&lt;&gt;"",[3]Feuil1!$C139&lt;&gt;"",[3]Feuil1!$K139&lt;=[3]Feuil1!$C139,YEAR([3]Feuil1!$K139)&lt;=[3]Feuil2!$A$2,YEAR([3]Feuil1!$C139)&gt;=[3]Feuil2!$A$2),IF(YEAR([3]Feuil1!$K139)&lt;[3]Feuil2!$A$2,DATE([3]Feuil2!$A$2,9,1),IF(YEAR([3]Feuil1!$K139)&gt;[3]Feuil2!$A$2,"",IF(MONTH([3]Feuil1!$K139)=9,[3]Feuil1!$K139,IF(OR(AND(MONTH([3]Feuil1!$K139)&lt;9,MONTH([3]Feuil1!$C139)&gt;=9),YEAR([3]Feuil1!$C139)&gt;[3]Feuil2!$A$2),DATE([3]Feuil2!$A$2,9,1),"") ))),"")</f>
        <v/>
      </c>
      <c r="K139" s="13" t="str">
        <f>IF(AND([3]Feuil1!$K139&lt;&gt;"",[3]Feuil1!$C139&lt;&gt;"",[3]Feuil1!$K139&lt;=[3]Feuil1!$C139,YEAR([3]Feuil1!$K139)&lt;=[3]Feuil2!$A$2,YEAR([3]Feuil1!$C139)&gt;=[3]Feuil2!$A$2),IF(YEAR([3]Feuil1!$K139)&lt;[3]Feuil2!$A$2,DATE([3]Feuil2!$A$2,10,1),IF(YEAR([3]Feuil1!$K139)&gt;[3]Feuil2!$A$2,"",IF(MONTH([3]Feuil1!$K139)=10,[3]Feuil1!$K139,IF(OR(AND(MONTH([3]Feuil1!$K139)&lt;10,MONTH([3]Feuil1!$C139)&gt;=10),YEAR([3]Feuil1!$C139)&gt;[3]Feuil2!$A$2),DATE([3]Feuil2!$A$2,10,1),"") ))),"")</f>
        <v/>
      </c>
      <c r="L139" s="13" t="str">
        <f>IF(AND([3]Feuil1!$K139&lt;&gt;"",[3]Feuil1!$C139&lt;&gt;"",[3]Feuil1!$K139&lt;=[3]Feuil1!$C139,YEAR([3]Feuil1!$K139)&lt;=[3]Feuil2!$A$2,YEAR([3]Feuil1!$C139)&gt;=[3]Feuil2!$A$2),IF(YEAR([3]Feuil1!$K139)&lt;[3]Feuil2!$A$2,DATE([3]Feuil2!$A$2,11,1),IF(YEAR([3]Feuil1!$K139)&gt;[3]Feuil2!$A$2,"",IF(MONTH([3]Feuil1!$K139)=11,[3]Feuil1!$K139,IF(OR(AND(MONTH([3]Feuil1!$K139)&lt;11,MONTH([3]Feuil1!$C139)&gt;=11),YEAR([3]Feuil1!$C139)&gt;[3]Feuil2!$A$2),DATE([3]Feuil2!$A$2,11,1),"") ))),"")</f>
        <v/>
      </c>
      <c r="M139" s="14" t="str">
        <f>IF(AND([3]Feuil1!$K139&lt;&gt;"",[3]Feuil1!$C139&lt;&gt;"",[3]Feuil1!$K139&lt;=[3]Feuil1!$C139,YEAR([3]Feuil1!$K139)&lt;=[3]Feuil2!$A$2,YEAR([3]Feuil1!$C139)&gt;=[3]Feuil2!$A$2),IF(YEAR([3]Feuil1!$K139)&lt;[3]Feuil2!$A$2,DATE([3]Feuil2!$A$2,12,1),IF(YEAR([3]Feuil1!$K139)&gt;[3]Feuil2!$A$2,"",IF(MONTH([3]Feuil1!$K139)=12,[3]Feuil1!$K139,IF(OR(AND(MONTH([3]Feuil1!$K139)&lt;12,MONTH([3]Feuil1!$C139)&gt;=12),YEAR([3]Feuil1!$C139)&gt;[3]Feuil2!$A$2),DATE([3]Feuil2!$A$2,12,1),"") ))),"")</f>
        <v/>
      </c>
      <c r="N139" s="12" t="str">
        <f>IF(AND([3]Feuil1!$K139&lt;&gt;"",[3]Feuil1!$C139&lt;&gt;"",[3]Feuil1!$K139&lt;=[3]Feuil1!$C139,YEAR([3]Feuil1!$K139)&lt;=[3]Feuil2!$A$2,YEAR([3]Feuil1!$C139)&gt;=[3]Feuil2!$A$2),IF(YEAR([3]Feuil1!$C139)&gt;[3]Feuil2!$A$2,DATE([3]Feuil2!$A$2,1,31),IF(YEAR([3]Feuil1!$C139)&lt;[3]Feuil2!$A$2,"",IF(MONTH([3]Feuil1!$C139)=1,[3]Feuil1!$C139,IF(AND(MONTH([3]Feuil1!$C139)&gt;1,MONTH([3]Feuil1!$K139)&lt;=1),DATE([3]Feuil2!$A$2,1,31),"") ))),"")</f>
        <v/>
      </c>
      <c r="O139" s="13" t="str">
        <f>IF(AND([3]Feuil1!$K139&lt;&gt;"",[3]Feuil1!$C139&lt;&gt;"",[3]Feuil1!$K139&lt;=[3]Feuil1!$C139,YEAR([3]Feuil1!$K139)&lt;=[3]Feuil2!$A$2,YEAR([3]Feuil1!$C139)&gt;=[3]Feuil2!$A$2),IF(YEAR([3]Feuil1!$C139)&gt;[3]Feuil2!$A$2,IF((MOD([3]Feuil2!$A$2,4)&lt;&gt;0),DATE([3]Feuil2!$A$2,2,28),DATE([3]Feuil2!$A$2,2,29)),IF(YEAR([3]Feuil1!$C139)&lt;[3]Feuil2!$A$2,"",IF(MONTH([3]Feuil1!$C139)=2,[3]Feuil1!$C139,IF(AND(MONTH([3]Feuil1!$C139)&gt;2,MONTH([3]Feuil1!$K139)&lt;=2),IF((MOD([3]Feuil2!$A$2,4)&lt;&gt;0),DATE([3]Feuil2!$A$2,2,28),DATE([3]Feuil2!$A$2,2,29)),"") ))),"")</f>
        <v/>
      </c>
      <c r="P139" s="13" t="str">
        <f>IF(AND([3]Feuil1!$K139&lt;&gt;"",[3]Feuil1!$C139&lt;&gt;"",[3]Feuil1!$K139&lt;=[3]Feuil1!$C139,YEAR([3]Feuil1!$K139)&lt;=[3]Feuil2!$A$2,YEAR([3]Feuil1!$C139)&gt;=[3]Feuil2!$A$2),IF(YEAR([3]Feuil1!$C139)&gt;[3]Feuil2!$A$2,DATE([3]Feuil2!$A$2,3,31),IF(YEAR([3]Feuil1!$C139)&lt;[3]Feuil2!$A$2,"",IF(MONTH([3]Feuil1!$C139)=3,[3]Feuil1!$C139,IF(AND(MONTH([3]Feuil1!$C139)&gt;3,MONTH([3]Feuil1!$K139)&lt;=3),DATE([3]Feuil2!$A$2,3,31),"") ))),"")</f>
        <v/>
      </c>
      <c r="Q139" s="13" t="str">
        <f>IF(AND([3]Feuil1!$K139&lt;&gt;"",[3]Feuil1!$C139&lt;&gt;"",[3]Feuil1!$K139&lt;=[3]Feuil1!$C139,YEAR([3]Feuil1!$K139)&lt;=[3]Feuil2!$A$2,YEAR([3]Feuil1!$C139)&gt;=[3]Feuil2!$A$2),IF(YEAR([3]Feuil1!$C139)&gt;[3]Feuil2!$A$2,DATE([3]Feuil2!$A$2,4,30),IF(YEAR([3]Feuil1!$C139)&lt;[3]Feuil2!$A$2,"",IF(MONTH([3]Feuil1!$C139)=4,[3]Feuil1!$C139,IF(AND(MONTH([3]Feuil1!$C139)&gt;4,MONTH([3]Feuil1!$K139)&lt;=4),DATE([3]Feuil2!$A$2,4,30),"") ))),"")</f>
        <v/>
      </c>
      <c r="R139" s="13" t="str">
        <f>IF(AND([3]Feuil1!$K139&lt;&gt;"",[3]Feuil1!$C139&lt;&gt;"",[3]Feuil1!$K139&lt;=[3]Feuil1!$C139,YEAR([3]Feuil1!$K139)&lt;=[3]Feuil2!$A$2,YEAR([3]Feuil1!$C139)&gt;=[3]Feuil2!$A$2),IF(YEAR([3]Feuil1!$C139)&gt;[3]Feuil2!$A$2,DATE([3]Feuil2!$A$2,5,31),IF(YEAR([3]Feuil1!$C139)&lt;[3]Feuil2!$A$2,"",IF(MONTH([3]Feuil1!$C139)=5,[3]Feuil1!$C139,IF(AND(MONTH([3]Feuil1!$C139)&gt;5,MONTH([3]Feuil1!$K139)&lt;=5),DATE([3]Feuil2!$A$2,5,31),"") ))),"")</f>
        <v/>
      </c>
      <c r="S139" s="13" t="str">
        <f>IF(AND([3]Feuil1!$K139&lt;&gt;"",[3]Feuil1!$C139&lt;&gt;"",[3]Feuil1!$K139&lt;=[3]Feuil1!$C139,YEAR([3]Feuil1!$K139)&lt;=[3]Feuil2!$A$2,YEAR([3]Feuil1!$C139)&gt;=[3]Feuil2!$A$2),IF(YEAR([3]Feuil1!$C139)&gt;[3]Feuil2!$A$2,DATE([3]Feuil2!$A$2,6,30),IF(YEAR([3]Feuil1!$C139)&lt;[3]Feuil2!$A$2,"",IF(MONTH([3]Feuil1!$C139)=6,[3]Feuil1!$C139,IF(AND(MONTH([3]Feuil1!$C139)&gt;6,MONTH([3]Feuil1!$K139)&lt;=6),DATE([3]Feuil2!$A$2,6,30),"") ))),"")</f>
        <v/>
      </c>
      <c r="T139" s="13" t="str">
        <f>IF(AND([3]Feuil1!$K139&lt;&gt;"",[3]Feuil1!$C139&lt;&gt;"",[3]Feuil1!$K139&lt;=[3]Feuil1!$C139,YEAR([3]Feuil1!$K139)&lt;=[3]Feuil2!$A$2,YEAR([3]Feuil1!$C139)&gt;=[3]Feuil2!$A$2),IF(YEAR([3]Feuil1!$C139)&gt;[3]Feuil2!$A$2,DATE([3]Feuil2!$A$2,7,31),IF(YEAR([3]Feuil1!$C139)&lt;[3]Feuil2!$A$2,"",IF(MONTH([3]Feuil1!$C139)=7,[3]Feuil1!$C139,IF(AND(MONTH([3]Feuil1!$C139)&gt;7,MONTH([3]Feuil1!$K139)&lt;=7),DATE([3]Feuil2!$A$2,7,31),"") ))),"")</f>
        <v/>
      </c>
      <c r="U139" s="13" t="str">
        <f>IF(AND([3]Feuil1!$K139&lt;&gt;"",[3]Feuil1!$C139&lt;&gt;"",[3]Feuil1!$K139&lt;=[3]Feuil1!$C139,YEAR([3]Feuil1!$K139)&lt;=[3]Feuil2!$A$2,YEAR([3]Feuil1!$C139)&gt;=[3]Feuil2!$A$2),IF(YEAR([3]Feuil1!$C139)&gt;[3]Feuil2!$A$2,DATE([3]Feuil2!$A$2,8,31),IF(YEAR([3]Feuil1!$C139)&lt;[3]Feuil2!$A$2,"",IF(MONTH([3]Feuil1!$C139)=8,[3]Feuil1!$C139,IF(AND(MONTH([3]Feuil1!$C139)&gt;8,MONTH([3]Feuil1!$K139)&lt;=8),DATE([3]Feuil2!$A$2,8,31),"") ))),"")</f>
        <v/>
      </c>
      <c r="V139" s="13" t="str">
        <f>IF(AND([3]Feuil1!$K139&lt;&gt;"",[3]Feuil1!$C139&lt;&gt;"",[3]Feuil1!$K139&lt;=[3]Feuil1!$C139,YEAR([3]Feuil1!$K139)&lt;=[3]Feuil2!$A$2,YEAR([3]Feuil1!$C139)&gt;=[3]Feuil2!$A$2),IF(YEAR([3]Feuil1!$C139)&gt;[3]Feuil2!$A$2,DATE([3]Feuil2!$A$2,9,30),IF(YEAR([3]Feuil1!$C139)&lt;[3]Feuil2!$A$2,"",IF(MONTH([3]Feuil1!$C139)=9,[3]Feuil1!$C139,IF(AND(MONTH([3]Feuil1!$C139)&gt;9,MONTH([3]Feuil1!$K139)&lt;=9),DATE([3]Feuil2!$A$2,9,30),"") ))),"")</f>
        <v/>
      </c>
      <c r="W139" s="13" t="str">
        <f>IF(AND([3]Feuil1!$K139&lt;&gt;"",[3]Feuil1!$C139&lt;&gt;"",[3]Feuil1!$K139&lt;=[3]Feuil1!$C139,YEAR([3]Feuil1!$K139)&lt;=[3]Feuil2!$A$2,YEAR([3]Feuil1!$C139)&gt;=[3]Feuil2!$A$2),IF(YEAR([3]Feuil1!$C139)&gt;[3]Feuil2!$A$2,DATE([3]Feuil2!$A$2,10,31),IF(YEAR([3]Feuil1!$C139)&lt;[3]Feuil2!$A$2,"",IF(MONTH([3]Feuil1!$C139)=10,[3]Feuil1!$C139,IF(AND(MONTH([3]Feuil1!$C139)&gt;10,MONTH([3]Feuil1!$K139)&lt;=10),DATE([3]Feuil2!$A$2,10,31),"") ))),"")</f>
        <v/>
      </c>
      <c r="X139" s="13" t="str">
        <f>IF(AND([3]Feuil1!$K139&lt;&gt;"",[3]Feuil1!$C139&lt;&gt;"",[3]Feuil1!$K139&lt;=[3]Feuil1!$C139,YEAR([3]Feuil1!$K139)&lt;=[3]Feuil2!$A$2,YEAR([3]Feuil1!$C139)&gt;=[3]Feuil2!$A$2),IF(YEAR([3]Feuil1!$C139)&gt;[3]Feuil2!$A$2,DATE([3]Feuil2!$A$2,11,30),IF(YEAR([3]Feuil1!$C139)&lt;[3]Feuil2!$A$2,"",IF(MONTH([3]Feuil1!$C139)=11,[3]Feuil1!$C139,IF(AND(MONTH([3]Feuil1!$C139)&gt;11,MONTH([3]Feuil1!$K139)&lt;=11),DATE([3]Feuil2!$A$2,11,30),"") ))),"")</f>
        <v/>
      </c>
      <c r="Y139" s="14" t="str">
        <f>IF(AND([3]Feuil1!$K139&lt;&gt;"",[3]Feuil1!$C139&lt;&gt;"",[3]Feuil1!$K139&lt;=[3]Feuil1!$C139,YEAR([3]Feuil1!$K139)&lt;=[3]Feuil2!$A$2,YEAR([3]Feuil1!$C139)&gt;=[3]Feuil2!$A$2),IF(YEAR([3]Feuil1!$C139)&gt;[3]Feuil2!$A$2,DATE([3]Feuil2!$A$2,12,31),IF(YEAR([3]Feuil1!$C139)&lt;[3]Feuil2!$A$2,"",IF(MONTH([3]Feuil1!$C139)=12,[3]Feuil1!$C139,IF(AND(MONTH([3]Feuil1!$C139)&gt;12,MONTH([3]Feuil1!$K139)&lt;=12),DATE([3]Feuil2!$A$2,12,31),"") ))),"")</f>
        <v/>
      </c>
    </row>
    <row r="140" spans="1:25" ht="15" x14ac:dyDescent="0.2">
      <c r="A140" s="11">
        <f>[3]Feuil1!E140</f>
        <v>0</v>
      </c>
      <c r="B140" s="12" t="str">
        <f>IF(AND([3]Feuil1!$K140&lt;&gt;"",[3]Feuil1!$C140&lt;&gt;"",[3]Feuil1!$K140&lt;=[3]Feuil1!$C140,YEAR([3]Feuil1!$K140)&lt;=[3]Feuil2!$A$2,YEAR([3]Feuil1!$C140)&gt;=[3]Feuil2!$A$2),IF(YEAR([3]Feuil1!$K140)&lt;[3]Feuil2!$A$2,DATE([3]Feuil2!$A$2,1,1),IF(YEAR([3]Feuil1!$K140)&gt;[3]Feuil2!$A$2,"",IF(MONTH([3]Feuil1!$K140)=1,[3]Feuil1!$K140,IF(OR(AND(
      MONTH([3]Feuil1!$K140)&lt;1,
      MONTH([3]Feuil1!$C140)&gt;=1
     ),YEAR([3]Feuil1!$C140)&gt;[3]Feuil2!$A$2),DATE([3]Feuil2!$A$2,1,1),"") ))),"")</f>
        <v/>
      </c>
      <c r="C140" s="13" t="str">
        <f>IF(AND([3]Feuil1!$K140&lt;&gt;"",[3]Feuil1!$C140&lt;&gt;"",[3]Feuil1!$K140&lt;=[3]Feuil1!$C140,YEAR([3]Feuil1!$K140)&lt;=[3]Feuil2!$A$2,YEAR([3]Feuil1!$C140)&gt;=[3]Feuil2!$A$2),IF(YEAR([3]Feuil1!$K140)&lt;[3]Feuil2!$A$2,DATE([3]Feuil2!$A$2,2,1),IF(YEAR([3]Feuil1!$K140)&gt;[3]Feuil2!$A$2,"",IF(MONTH([3]Feuil1!$K140)=2,[3]Feuil1!$K140,IF(OR(AND(MONTH([3]Feuil1!$K140)&lt;2,MONTH([3]Feuil1!$C140)&gt;=2),YEAR([3]Feuil1!$C140)&gt;[3]Feuil2!$A$2),DATE([3]Feuil2!$A$2,2,1),"") ))),"")</f>
        <v/>
      </c>
      <c r="D140" s="13" t="str">
        <f>IF(AND([3]Feuil1!$K140&lt;&gt;"",[3]Feuil1!$C140&lt;&gt;"",[3]Feuil1!$K140&lt;=[3]Feuil1!$C140,YEAR([3]Feuil1!$K140)&lt;=[3]Feuil2!$A$2,YEAR([3]Feuil1!$C140)&gt;=[3]Feuil2!$A$2),IF(YEAR([3]Feuil1!$K140)&lt;[3]Feuil2!$A$2,DATE([3]Feuil2!$A$2,3,1),IF(YEAR([3]Feuil1!$K140)&gt;[3]Feuil2!$A$2,"",IF(MONTH([3]Feuil1!$K140)=3,[3]Feuil1!$K140,IF(OR(AND(MONTH([3]Feuil1!$K140)&lt;3,MONTH([3]Feuil1!$C140)&gt;=3),YEAR([3]Feuil1!$C140)&gt;[3]Feuil2!$A$2),DATE([3]Feuil2!$A$2,3,1),"") ))),"")</f>
        <v/>
      </c>
      <c r="E140" s="13" t="str">
        <f>IF(AND([3]Feuil1!$K140&lt;&gt;"",[3]Feuil1!$C140&lt;&gt;"",[3]Feuil1!$K140&lt;=[3]Feuil1!$C140,YEAR([3]Feuil1!$K140)&lt;=[3]Feuil2!$A$2,YEAR([3]Feuil1!$C140)&gt;=[3]Feuil2!$A$2),IF(YEAR([3]Feuil1!$K140)&lt;[3]Feuil2!$A$2,DATE([3]Feuil2!$A$2,4,1),IF(YEAR([3]Feuil1!$K140)&gt;[3]Feuil2!$A$2,"",IF(MONTH([3]Feuil1!$K140)=4,[3]Feuil1!$K140,IF(OR(AND(MONTH([3]Feuil1!$K140)&lt;4,MONTH([3]Feuil1!$C140)&gt;=4),YEAR([3]Feuil1!$C140)&gt;[3]Feuil2!$A$2),DATE([3]Feuil2!$A$2,4,1),"") ))),"")</f>
        <v/>
      </c>
      <c r="F140" s="13" t="str">
        <f>IF(AND([3]Feuil1!$K140&lt;&gt;"",[3]Feuil1!$C140&lt;&gt;"",[3]Feuil1!$K140&lt;=[3]Feuil1!$C140,YEAR([3]Feuil1!$K140)&lt;=[3]Feuil2!$A$2,YEAR([3]Feuil1!$C140)&gt;=[3]Feuil2!$A$2),IF(YEAR([3]Feuil1!$K140)&lt;[3]Feuil2!$A$2,DATE([3]Feuil2!$A$2,5,1),IF(YEAR([3]Feuil1!$K140)&gt;[3]Feuil2!$A$2,"",IF(MONTH([3]Feuil1!$K140)=5,[3]Feuil1!$K140,IF(OR(AND(MONTH([3]Feuil1!$K140)&lt;5,MONTH([3]Feuil1!$C140)&gt;=5),YEAR([3]Feuil1!$C140)&gt;[3]Feuil2!$A$2),DATE([3]Feuil2!$A$2,5,1),"") ))),"")</f>
        <v/>
      </c>
      <c r="G140" s="13" t="str">
        <f>IF(AND([3]Feuil1!$K140&lt;&gt;"",[3]Feuil1!$C140&lt;&gt;"",[3]Feuil1!$K140&lt;=[3]Feuil1!$C140,YEAR([3]Feuil1!$K140)&lt;=[3]Feuil2!$A$2,YEAR([3]Feuil1!$C140)&gt;=[3]Feuil2!$A$2),IF(YEAR([3]Feuil1!$K140)&lt;[3]Feuil2!$A$2,DATE([3]Feuil2!$A$2,6,1),IF(YEAR([3]Feuil1!$K140)&gt;[3]Feuil2!$A$2,"",IF(MONTH([3]Feuil1!$K140)=6,[3]Feuil1!$K140,IF(OR(AND(MONTH([3]Feuil1!$K140)&lt;6,MONTH([3]Feuil1!$C140)&gt;=6),YEAR([3]Feuil1!$C140)&gt;[3]Feuil2!$A$2),DATE([3]Feuil2!$A$2,6,1),"") ))),"")</f>
        <v/>
      </c>
      <c r="H140" s="13" t="str">
        <f>IF(AND([3]Feuil1!$K140&lt;&gt;"",[3]Feuil1!$C140&lt;&gt;"",[3]Feuil1!$K140&lt;=[3]Feuil1!$C140,YEAR([3]Feuil1!$K140)&lt;=[3]Feuil2!$A$2,YEAR([3]Feuil1!$C140)&gt;=[3]Feuil2!$A$2),IF(YEAR([3]Feuil1!$K140)&lt;[3]Feuil2!$A$2,DATE([3]Feuil2!$A$2,7,1),IF(YEAR([3]Feuil1!$K140)&gt;[3]Feuil2!$A$2,"",IF(MONTH([3]Feuil1!$K140)=7,[3]Feuil1!$K140,IF(OR(AND(MONTH([3]Feuil1!$K140)&lt;7,MONTH([3]Feuil1!$C140)&gt;=7),YEAR([3]Feuil1!$C140)&gt;[3]Feuil2!$A$2),DATE([3]Feuil2!$A$2,7,1),"") ))),"")</f>
        <v/>
      </c>
      <c r="I140" s="13" t="str">
        <f>IF(AND([3]Feuil1!$K140&lt;&gt;"",[3]Feuil1!$C140&lt;&gt;"",[3]Feuil1!$K140&lt;=[3]Feuil1!$C140,YEAR([3]Feuil1!$K140)&lt;=[3]Feuil2!$A$2,YEAR([3]Feuil1!$C140)&gt;=[3]Feuil2!$A$2),IF(YEAR([3]Feuil1!$K140)&lt;[3]Feuil2!$A$2,DATE([3]Feuil2!$A$2,8,1),IF(YEAR([3]Feuil1!$K140)&gt;[3]Feuil2!$A$2,"",IF(MONTH([3]Feuil1!$K140)=8,[3]Feuil1!$K140,IF(OR(AND(MONTH([3]Feuil1!$K140)&lt;8,MONTH([3]Feuil1!$C140)&gt;=8),YEAR([3]Feuil1!$C140)&gt;[3]Feuil2!$A$2),DATE([3]Feuil2!$A$2,8,1),"") ))),"")</f>
        <v/>
      </c>
      <c r="J140" s="13" t="str">
        <f>IF(AND([3]Feuil1!$K140&lt;&gt;"",[3]Feuil1!$C140&lt;&gt;"",[3]Feuil1!$K140&lt;=[3]Feuil1!$C140,YEAR([3]Feuil1!$K140)&lt;=[3]Feuil2!$A$2,YEAR([3]Feuil1!$C140)&gt;=[3]Feuil2!$A$2),IF(YEAR([3]Feuil1!$K140)&lt;[3]Feuil2!$A$2,DATE([3]Feuil2!$A$2,9,1),IF(YEAR([3]Feuil1!$K140)&gt;[3]Feuil2!$A$2,"",IF(MONTH([3]Feuil1!$K140)=9,[3]Feuil1!$K140,IF(OR(AND(MONTH([3]Feuil1!$K140)&lt;9,MONTH([3]Feuil1!$C140)&gt;=9),YEAR([3]Feuil1!$C140)&gt;[3]Feuil2!$A$2),DATE([3]Feuil2!$A$2,9,1),"") ))),"")</f>
        <v/>
      </c>
      <c r="K140" s="13" t="str">
        <f>IF(AND([3]Feuil1!$K140&lt;&gt;"",[3]Feuil1!$C140&lt;&gt;"",[3]Feuil1!$K140&lt;=[3]Feuil1!$C140,YEAR([3]Feuil1!$K140)&lt;=[3]Feuil2!$A$2,YEAR([3]Feuil1!$C140)&gt;=[3]Feuil2!$A$2),IF(YEAR([3]Feuil1!$K140)&lt;[3]Feuil2!$A$2,DATE([3]Feuil2!$A$2,10,1),IF(YEAR([3]Feuil1!$K140)&gt;[3]Feuil2!$A$2,"",IF(MONTH([3]Feuil1!$K140)=10,[3]Feuil1!$K140,IF(OR(AND(MONTH([3]Feuil1!$K140)&lt;10,MONTH([3]Feuil1!$C140)&gt;=10),YEAR([3]Feuil1!$C140)&gt;[3]Feuil2!$A$2),DATE([3]Feuil2!$A$2,10,1),"") ))),"")</f>
        <v/>
      </c>
      <c r="L140" s="13" t="str">
        <f>IF(AND([3]Feuil1!$K140&lt;&gt;"",[3]Feuil1!$C140&lt;&gt;"",[3]Feuil1!$K140&lt;=[3]Feuil1!$C140,YEAR([3]Feuil1!$K140)&lt;=[3]Feuil2!$A$2,YEAR([3]Feuil1!$C140)&gt;=[3]Feuil2!$A$2),IF(YEAR([3]Feuil1!$K140)&lt;[3]Feuil2!$A$2,DATE([3]Feuil2!$A$2,11,1),IF(YEAR([3]Feuil1!$K140)&gt;[3]Feuil2!$A$2,"",IF(MONTH([3]Feuil1!$K140)=11,[3]Feuil1!$K140,IF(OR(AND(MONTH([3]Feuil1!$K140)&lt;11,MONTH([3]Feuil1!$C140)&gt;=11),YEAR([3]Feuil1!$C140)&gt;[3]Feuil2!$A$2),DATE([3]Feuil2!$A$2,11,1),"") ))),"")</f>
        <v/>
      </c>
      <c r="M140" s="14" t="str">
        <f>IF(AND([3]Feuil1!$K140&lt;&gt;"",[3]Feuil1!$C140&lt;&gt;"",[3]Feuil1!$K140&lt;=[3]Feuil1!$C140,YEAR([3]Feuil1!$K140)&lt;=[3]Feuil2!$A$2,YEAR([3]Feuil1!$C140)&gt;=[3]Feuil2!$A$2),IF(YEAR([3]Feuil1!$K140)&lt;[3]Feuil2!$A$2,DATE([3]Feuil2!$A$2,12,1),IF(YEAR([3]Feuil1!$K140)&gt;[3]Feuil2!$A$2,"",IF(MONTH([3]Feuil1!$K140)=12,[3]Feuil1!$K140,IF(OR(AND(MONTH([3]Feuil1!$K140)&lt;12,MONTH([3]Feuil1!$C140)&gt;=12),YEAR([3]Feuil1!$C140)&gt;[3]Feuil2!$A$2),DATE([3]Feuil2!$A$2,12,1),"") ))),"")</f>
        <v/>
      </c>
      <c r="N140" s="12" t="str">
        <f>IF(AND([3]Feuil1!$K140&lt;&gt;"",[3]Feuil1!$C140&lt;&gt;"",[3]Feuil1!$K140&lt;=[3]Feuil1!$C140,YEAR([3]Feuil1!$K140)&lt;=[3]Feuil2!$A$2,YEAR([3]Feuil1!$C140)&gt;=[3]Feuil2!$A$2),IF(YEAR([3]Feuil1!$C140)&gt;[3]Feuil2!$A$2,DATE([3]Feuil2!$A$2,1,31),IF(YEAR([3]Feuil1!$C140)&lt;[3]Feuil2!$A$2,"",IF(MONTH([3]Feuil1!$C140)=1,[3]Feuil1!$C140,IF(AND(MONTH([3]Feuil1!$C140)&gt;1,MONTH([3]Feuil1!$K140)&lt;=1),DATE([3]Feuil2!$A$2,1,31),"") ))),"")</f>
        <v/>
      </c>
      <c r="O140" s="13" t="str">
        <f>IF(AND([3]Feuil1!$K140&lt;&gt;"",[3]Feuil1!$C140&lt;&gt;"",[3]Feuil1!$K140&lt;=[3]Feuil1!$C140,YEAR([3]Feuil1!$K140)&lt;=[3]Feuil2!$A$2,YEAR([3]Feuil1!$C140)&gt;=[3]Feuil2!$A$2),IF(YEAR([3]Feuil1!$C140)&gt;[3]Feuil2!$A$2,IF((MOD([3]Feuil2!$A$2,4)&lt;&gt;0),DATE([3]Feuil2!$A$2,2,28),DATE([3]Feuil2!$A$2,2,29)),IF(YEAR([3]Feuil1!$C140)&lt;[3]Feuil2!$A$2,"",IF(MONTH([3]Feuil1!$C140)=2,[3]Feuil1!$C140,IF(AND(MONTH([3]Feuil1!$C140)&gt;2,MONTH([3]Feuil1!$K140)&lt;=2),IF((MOD([3]Feuil2!$A$2,4)&lt;&gt;0),DATE([3]Feuil2!$A$2,2,28),DATE([3]Feuil2!$A$2,2,29)),"") ))),"")</f>
        <v/>
      </c>
      <c r="P140" s="13" t="str">
        <f>IF(AND([3]Feuil1!$K140&lt;&gt;"",[3]Feuil1!$C140&lt;&gt;"",[3]Feuil1!$K140&lt;=[3]Feuil1!$C140,YEAR([3]Feuil1!$K140)&lt;=[3]Feuil2!$A$2,YEAR([3]Feuil1!$C140)&gt;=[3]Feuil2!$A$2),IF(YEAR([3]Feuil1!$C140)&gt;[3]Feuil2!$A$2,DATE([3]Feuil2!$A$2,3,31),IF(YEAR([3]Feuil1!$C140)&lt;[3]Feuil2!$A$2,"",IF(MONTH([3]Feuil1!$C140)=3,[3]Feuil1!$C140,IF(AND(MONTH([3]Feuil1!$C140)&gt;3,MONTH([3]Feuil1!$K140)&lt;=3),DATE([3]Feuil2!$A$2,3,31),"") ))),"")</f>
        <v/>
      </c>
      <c r="Q140" s="13" t="str">
        <f>IF(AND([3]Feuil1!$K140&lt;&gt;"",[3]Feuil1!$C140&lt;&gt;"",[3]Feuil1!$K140&lt;=[3]Feuil1!$C140,YEAR([3]Feuil1!$K140)&lt;=[3]Feuil2!$A$2,YEAR([3]Feuil1!$C140)&gt;=[3]Feuil2!$A$2),IF(YEAR([3]Feuil1!$C140)&gt;[3]Feuil2!$A$2,DATE([3]Feuil2!$A$2,4,30),IF(YEAR([3]Feuil1!$C140)&lt;[3]Feuil2!$A$2,"",IF(MONTH([3]Feuil1!$C140)=4,[3]Feuil1!$C140,IF(AND(MONTH([3]Feuil1!$C140)&gt;4,MONTH([3]Feuil1!$K140)&lt;=4),DATE([3]Feuil2!$A$2,4,30),"") ))),"")</f>
        <v/>
      </c>
      <c r="R140" s="13" t="str">
        <f>IF(AND([3]Feuil1!$K140&lt;&gt;"",[3]Feuil1!$C140&lt;&gt;"",[3]Feuil1!$K140&lt;=[3]Feuil1!$C140,YEAR([3]Feuil1!$K140)&lt;=[3]Feuil2!$A$2,YEAR([3]Feuil1!$C140)&gt;=[3]Feuil2!$A$2),IF(YEAR([3]Feuil1!$C140)&gt;[3]Feuil2!$A$2,DATE([3]Feuil2!$A$2,5,31),IF(YEAR([3]Feuil1!$C140)&lt;[3]Feuil2!$A$2,"",IF(MONTH([3]Feuil1!$C140)=5,[3]Feuil1!$C140,IF(AND(MONTH([3]Feuil1!$C140)&gt;5,MONTH([3]Feuil1!$K140)&lt;=5),DATE([3]Feuil2!$A$2,5,31),"") ))),"")</f>
        <v/>
      </c>
      <c r="S140" s="13" t="str">
        <f>IF(AND([3]Feuil1!$K140&lt;&gt;"",[3]Feuil1!$C140&lt;&gt;"",[3]Feuil1!$K140&lt;=[3]Feuil1!$C140,YEAR([3]Feuil1!$K140)&lt;=[3]Feuil2!$A$2,YEAR([3]Feuil1!$C140)&gt;=[3]Feuil2!$A$2),IF(YEAR([3]Feuil1!$C140)&gt;[3]Feuil2!$A$2,DATE([3]Feuil2!$A$2,6,30),IF(YEAR([3]Feuil1!$C140)&lt;[3]Feuil2!$A$2,"",IF(MONTH([3]Feuil1!$C140)=6,[3]Feuil1!$C140,IF(AND(MONTH([3]Feuil1!$C140)&gt;6,MONTH([3]Feuil1!$K140)&lt;=6),DATE([3]Feuil2!$A$2,6,30),"") ))),"")</f>
        <v/>
      </c>
      <c r="T140" s="13" t="str">
        <f>IF(AND([3]Feuil1!$K140&lt;&gt;"",[3]Feuil1!$C140&lt;&gt;"",[3]Feuil1!$K140&lt;=[3]Feuil1!$C140,YEAR([3]Feuil1!$K140)&lt;=[3]Feuil2!$A$2,YEAR([3]Feuil1!$C140)&gt;=[3]Feuil2!$A$2),IF(YEAR([3]Feuil1!$C140)&gt;[3]Feuil2!$A$2,DATE([3]Feuil2!$A$2,7,31),IF(YEAR([3]Feuil1!$C140)&lt;[3]Feuil2!$A$2,"",IF(MONTH([3]Feuil1!$C140)=7,[3]Feuil1!$C140,IF(AND(MONTH([3]Feuil1!$C140)&gt;7,MONTH([3]Feuil1!$K140)&lt;=7),DATE([3]Feuil2!$A$2,7,31),"") ))),"")</f>
        <v/>
      </c>
      <c r="U140" s="13" t="str">
        <f>IF(AND([3]Feuil1!$K140&lt;&gt;"",[3]Feuil1!$C140&lt;&gt;"",[3]Feuil1!$K140&lt;=[3]Feuil1!$C140,YEAR([3]Feuil1!$K140)&lt;=[3]Feuil2!$A$2,YEAR([3]Feuil1!$C140)&gt;=[3]Feuil2!$A$2),IF(YEAR([3]Feuil1!$C140)&gt;[3]Feuil2!$A$2,DATE([3]Feuil2!$A$2,8,31),IF(YEAR([3]Feuil1!$C140)&lt;[3]Feuil2!$A$2,"",IF(MONTH([3]Feuil1!$C140)=8,[3]Feuil1!$C140,IF(AND(MONTH([3]Feuil1!$C140)&gt;8,MONTH([3]Feuil1!$K140)&lt;=8),DATE([3]Feuil2!$A$2,8,31),"") ))),"")</f>
        <v/>
      </c>
      <c r="V140" s="13" t="str">
        <f>IF(AND([3]Feuil1!$K140&lt;&gt;"",[3]Feuil1!$C140&lt;&gt;"",[3]Feuil1!$K140&lt;=[3]Feuil1!$C140,YEAR([3]Feuil1!$K140)&lt;=[3]Feuil2!$A$2,YEAR([3]Feuil1!$C140)&gt;=[3]Feuil2!$A$2),IF(YEAR([3]Feuil1!$C140)&gt;[3]Feuil2!$A$2,DATE([3]Feuil2!$A$2,9,30),IF(YEAR([3]Feuil1!$C140)&lt;[3]Feuil2!$A$2,"",IF(MONTH([3]Feuil1!$C140)=9,[3]Feuil1!$C140,IF(AND(MONTH([3]Feuil1!$C140)&gt;9,MONTH([3]Feuil1!$K140)&lt;=9),DATE([3]Feuil2!$A$2,9,30),"") ))),"")</f>
        <v/>
      </c>
      <c r="W140" s="13" t="str">
        <f>IF(AND([3]Feuil1!$K140&lt;&gt;"",[3]Feuil1!$C140&lt;&gt;"",[3]Feuil1!$K140&lt;=[3]Feuil1!$C140,YEAR([3]Feuil1!$K140)&lt;=[3]Feuil2!$A$2,YEAR([3]Feuil1!$C140)&gt;=[3]Feuil2!$A$2),IF(YEAR([3]Feuil1!$C140)&gt;[3]Feuil2!$A$2,DATE([3]Feuil2!$A$2,10,31),IF(YEAR([3]Feuil1!$C140)&lt;[3]Feuil2!$A$2,"",IF(MONTH([3]Feuil1!$C140)=10,[3]Feuil1!$C140,IF(AND(MONTH([3]Feuil1!$C140)&gt;10,MONTH([3]Feuil1!$K140)&lt;=10),DATE([3]Feuil2!$A$2,10,31),"") ))),"")</f>
        <v/>
      </c>
      <c r="X140" s="13" t="str">
        <f>IF(AND([3]Feuil1!$K140&lt;&gt;"",[3]Feuil1!$C140&lt;&gt;"",[3]Feuil1!$K140&lt;=[3]Feuil1!$C140,YEAR([3]Feuil1!$K140)&lt;=[3]Feuil2!$A$2,YEAR([3]Feuil1!$C140)&gt;=[3]Feuil2!$A$2),IF(YEAR([3]Feuil1!$C140)&gt;[3]Feuil2!$A$2,DATE([3]Feuil2!$A$2,11,30),IF(YEAR([3]Feuil1!$C140)&lt;[3]Feuil2!$A$2,"",IF(MONTH([3]Feuil1!$C140)=11,[3]Feuil1!$C140,IF(AND(MONTH([3]Feuil1!$C140)&gt;11,MONTH([3]Feuil1!$K140)&lt;=11),DATE([3]Feuil2!$A$2,11,30),"") ))),"")</f>
        <v/>
      </c>
      <c r="Y140" s="14" t="str">
        <f>IF(AND([3]Feuil1!$K140&lt;&gt;"",[3]Feuil1!$C140&lt;&gt;"",[3]Feuil1!$K140&lt;=[3]Feuil1!$C140,YEAR([3]Feuil1!$K140)&lt;=[3]Feuil2!$A$2,YEAR([3]Feuil1!$C140)&gt;=[3]Feuil2!$A$2),IF(YEAR([3]Feuil1!$C140)&gt;[3]Feuil2!$A$2,DATE([3]Feuil2!$A$2,12,31),IF(YEAR([3]Feuil1!$C140)&lt;[3]Feuil2!$A$2,"",IF(MONTH([3]Feuil1!$C140)=12,[3]Feuil1!$C140,IF(AND(MONTH([3]Feuil1!$C140)&gt;12,MONTH([3]Feuil1!$K140)&lt;=12),DATE([3]Feuil2!$A$2,12,31),"") ))),"")</f>
        <v/>
      </c>
    </row>
    <row r="141" spans="1:25" ht="15" x14ac:dyDescent="0.2">
      <c r="A141" s="11">
        <f>[3]Feuil1!E141</f>
        <v>0</v>
      </c>
      <c r="B141" s="12" t="str">
        <f>IF(AND([3]Feuil1!$K141&lt;&gt;"",[3]Feuil1!$C141&lt;&gt;"",[3]Feuil1!$K141&lt;=[3]Feuil1!$C141,YEAR([3]Feuil1!$K141)&lt;=[3]Feuil2!$A$2,YEAR([3]Feuil1!$C141)&gt;=[3]Feuil2!$A$2),IF(YEAR([3]Feuil1!$K141)&lt;[3]Feuil2!$A$2,DATE([3]Feuil2!$A$2,1,1),IF(YEAR([3]Feuil1!$K141)&gt;[3]Feuil2!$A$2,"",IF(MONTH([3]Feuil1!$K141)=1,[3]Feuil1!$K141,IF(OR(AND(
      MONTH([3]Feuil1!$K141)&lt;1,
      MONTH([3]Feuil1!$C141)&gt;=1
     ),YEAR([3]Feuil1!$C141)&gt;[3]Feuil2!$A$2),DATE([3]Feuil2!$A$2,1,1),"") ))),"")</f>
        <v/>
      </c>
      <c r="C141" s="13" t="str">
        <f>IF(AND([3]Feuil1!$K141&lt;&gt;"",[3]Feuil1!$C141&lt;&gt;"",[3]Feuil1!$K141&lt;=[3]Feuil1!$C141,YEAR([3]Feuil1!$K141)&lt;=[3]Feuil2!$A$2,YEAR([3]Feuil1!$C141)&gt;=[3]Feuil2!$A$2),IF(YEAR([3]Feuil1!$K141)&lt;[3]Feuil2!$A$2,DATE([3]Feuil2!$A$2,2,1),IF(YEAR([3]Feuil1!$K141)&gt;[3]Feuil2!$A$2,"",IF(MONTH([3]Feuil1!$K141)=2,[3]Feuil1!$K141,IF(OR(AND(MONTH([3]Feuil1!$K141)&lt;2,MONTH([3]Feuil1!$C141)&gt;=2),YEAR([3]Feuil1!$C141)&gt;[3]Feuil2!$A$2),DATE([3]Feuil2!$A$2,2,1),"") ))),"")</f>
        <v/>
      </c>
      <c r="D141" s="13" t="str">
        <f>IF(AND([3]Feuil1!$K141&lt;&gt;"",[3]Feuil1!$C141&lt;&gt;"",[3]Feuil1!$K141&lt;=[3]Feuil1!$C141,YEAR([3]Feuil1!$K141)&lt;=[3]Feuil2!$A$2,YEAR([3]Feuil1!$C141)&gt;=[3]Feuil2!$A$2),IF(YEAR([3]Feuil1!$K141)&lt;[3]Feuil2!$A$2,DATE([3]Feuil2!$A$2,3,1),IF(YEAR([3]Feuil1!$K141)&gt;[3]Feuil2!$A$2,"",IF(MONTH([3]Feuil1!$K141)=3,[3]Feuil1!$K141,IF(OR(AND(MONTH([3]Feuil1!$K141)&lt;3,MONTH([3]Feuil1!$C141)&gt;=3),YEAR([3]Feuil1!$C141)&gt;[3]Feuil2!$A$2),DATE([3]Feuil2!$A$2,3,1),"") ))),"")</f>
        <v/>
      </c>
      <c r="E141" s="13" t="str">
        <f>IF(AND([3]Feuil1!$K141&lt;&gt;"",[3]Feuil1!$C141&lt;&gt;"",[3]Feuil1!$K141&lt;=[3]Feuil1!$C141,YEAR([3]Feuil1!$K141)&lt;=[3]Feuil2!$A$2,YEAR([3]Feuil1!$C141)&gt;=[3]Feuil2!$A$2),IF(YEAR([3]Feuil1!$K141)&lt;[3]Feuil2!$A$2,DATE([3]Feuil2!$A$2,4,1),IF(YEAR([3]Feuil1!$K141)&gt;[3]Feuil2!$A$2,"",IF(MONTH([3]Feuil1!$K141)=4,[3]Feuil1!$K141,IF(OR(AND(MONTH([3]Feuil1!$K141)&lt;4,MONTH([3]Feuil1!$C141)&gt;=4),YEAR([3]Feuil1!$C141)&gt;[3]Feuil2!$A$2),DATE([3]Feuil2!$A$2,4,1),"") ))),"")</f>
        <v/>
      </c>
      <c r="F141" s="13" t="str">
        <f>IF(AND([3]Feuil1!$K141&lt;&gt;"",[3]Feuil1!$C141&lt;&gt;"",[3]Feuil1!$K141&lt;=[3]Feuil1!$C141,YEAR([3]Feuil1!$K141)&lt;=[3]Feuil2!$A$2,YEAR([3]Feuil1!$C141)&gt;=[3]Feuil2!$A$2),IF(YEAR([3]Feuil1!$K141)&lt;[3]Feuil2!$A$2,DATE([3]Feuil2!$A$2,5,1),IF(YEAR([3]Feuil1!$K141)&gt;[3]Feuil2!$A$2,"",IF(MONTH([3]Feuil1!$K141)=5,[3]Feuil1!$K141,IF(OR(AND(MONTH([3]Feuil1!$K141)&lt;5,MONTH([3]Feuil1!$C141)&gt;=5),YEAR([3]Feuil1!$C141)&gt;[3]Feuil2!$A$2),DATE([3]Feuil2!$A$2,5,1),"") ))),"")</f>
        <v/>
      </c>
      <c r="G141" s="13" t="str">
        <f>IF(AND([3]Feuil1!$K141&lt;&gt;"",[3]Feuil1!$C141&lt;&gt;"",[3]Feuil1!$K141&lt;=[3]Feuil1!$C141,YEAR([3]Feuil1!$K141)&lt;=[3]Feuil2!$A$2,YEAR([3]Feuil1!$C141)&gt;=[3]Feuil2!$A$2),IF(YEAR([3]Feuil1!$K141)&lt;[3]Feuil2!$A$2,DATE([3]Feuil2!$A$2,6,1),IF(YEAR([3]Feuil1!$K141)&gt;[3]Feuil2!$A$2,"",IF(MONTH([3]Feuil1!$K141)=6,[3]Feuil1!$K141,IF(OR(AND(MONTH([3]Feuil1!$K141)&lt;6,MONTH([3]Feuil1!$C141)&gt;=6),YEAR([3]Feuil1!$C141)&gt;[3]Feuil2!$A$2),DATE([3]Feuil2!$A$2,6,1),"") ))),"")</f>
        <v/>
      </c>
      <c r="H141" s="13" t="str">
        <f>IF(AND([3]Feuil1!$K141&lt;&gt;"",[3]Feuil1!$C141&lt;&gt;"",[3]Feuil1!$K141&lt;=[3]Feuil1!$C141,YEAR([3]Feuil1!$K141)&lt;=[3]Feuil2!$A$2,YEAR([3]Feuil1!$C141)&gt;=[3]Feuil2!$A$2),IF(YEAR([3]Feuil1!$K141)&lt;[3]Feuil2!$A$2,DATE([3]Feuil2!$A$2,7,1),IF(YEAR([3]Feuil1!$K141)&gt;[3]Feuil2!$A$2,"",IF(MONTH([3]Feuil1!$K141)=7,[3]Feuil1!$K141,IF(OR(AND(MONTH([3]Feuil1!$K141)&lt;7,MONTH([3]Feuil1!$C141)&gt;=7),YEAR([3]Feuil1!$C141)&gt;[3]Feuil2!$A$2),DATE([3]Feuil2!$A$2,7,1),"") ))),"")</f>
        <v/>
      </c>
      <c r="I141" s="13" t="str">
        <f>IF(AND([3]Feuil1!$K141&lt;&gt;"",[3]Feuil1!$C141&lt;&gt;"",[3]Feuil1!$K141&lt;=[3]Feuil1!$C141,YEAR([3]Feuil1!$K141)&lt;=[3]Feuil2!$A$2,YEAR([3]Feuil1!$C141)&gt;=[3]Feuil2!$A$2),IF(YEAR([3]Feuil1!$K141)&lt;[3]Feuil2!$A$2,DATE([3]Feuil2!$A$2,8,1),IF(YEAR([3]Feuil1!$K141)&gt;[3]Feuil2!$A$2,"",IF(MONTH([3]Feuil1!$K141)=8,[3]Feuil1!$K141,IF(OR(AND(MONTH([3]Feuil1!$K141)&lt;8,MONTH([3]Feuil1!$C141)&gt;=8),YEAR([3]Feuil1!$C141)&gt;[3]Feuil2!$A$2),DATE([3]Feuil2!$A$2,8,1),"") ))),"")</f>
        <v/>
      </c>
      <c r="J141" s="13" t="str">
        <f>IF(AND([3]Feuil1!$K141&lt;&gt;"",[3]Feuil1!$C141&lt;&gt;"",[3]Feuil1!$K141&lt;=[3]Feuil1!$C141,YEAR([3]Feuil1!$K141)&lt;=[3]Feuil2!$A$2,YEAR([3]Feuil1!$C141)&gt;=[3]Feuil2!$A$2),IF(YEAR([3]Feuil1!$K141)&lt;[3]Feuil2!$A$2,DATE([3]Feuil2!$A$2,9,1),IF(YEAR([3]Feuil1!$K141)&gt;[3]Feuil2!$A$2,"",IF(MONTH([3]Feuil1!$K141)=9,[3]Feuil1!$K141,IF(OR(AND(MONTH([3]Feuil1!$K141)&lt;9,MONTH([3]Feuil1!$C141)&gt;=9),YEAR([3]Feuil1!$C141)&gt;[3]Feuil2!$A$2),DATE([3]Feuil2!$A$2,9,1),"") ))),"")</f>
        <v/>
      </c>
      <c r="K141" s="13" t="str">
        <f>IF(AND([3]Feuil1!$K141&lt;&gt;"",[3]Feuil1!$C141&lt;&gt;"",[3]Feuil1!$K141&lt;=[3]Feuil1!$C141,YEAR([3]Feuil1!$K141)&lt;=[3]Feuil2!$A$2,YEAR([3]Feuil1!$C141)&gt;=[3]Feuil2!$A$2),IF(YEAR([3]Feuil1!$K141)&lt;[3]Feuil2!$A$2,DATE([3]Feuil2!$A$2,10,1),IF(YEAR([3]Feuil1!$K141)&gt;[3]Feuil2!$A$2,"",IF(MONTH([3]Feuil1!$K141)=10,[3]Feuil1!$K141,IF(OR(AND(MONTH([3]Feuil1!$K141)&lt;10,MONTH([3]Feuil1!$C141)&gt;=10),YEAR([3]Feuil1!$C141)&gt;[3]Feuil2!$A$2),DATE([3]Feuil2!$A$2,10,1),"") ))),"")</f>
        <v/>
      </c>
      <c r="L141" s="13" t="str">
        <f>IF(AND([3]Feuil1!$K141&lt;&gt;"",[3]Feuil1!$C141&lt;&gt;"",[3]Feuil1!$K141&lt;=[3]Feuil1!$C141,YEAR([3]Feuil1!$K141)&lt;=[3]Feuil2!$A$2,YEAR([3]Feuil1!$C141)&gt;=[3]Feuil2!$A$2),IF(YEAR([3]Feuil1!$K141)&lt;[3]Feuil2!$A$2,DATE([3]Feuil2!$A$2,11,1),IF(YEAR([3]Feuil1!$K141)&gt;[3]Feuil2!$A$2,"",IF(MONTH([3]Feuil1!$K141)=11,[3]Feuil1!$K141,IF(OR(AND(MONTH([3]Feuil1!$K141)&lt;11,MONTH([3]Feuil1!$C141)&gt;=11),YEAR([3]Feuil1!$C141)&gt;[3]Feuil2!$A$2),DATE([3]Feuil2!$A$2,11,1),"") ))),"")</f>
        <v/>
      </c>
      <c r="M141" s="14" t="str">
        <f>IF(AND([3]Feuil1!$K141&lt;&gt;"",[3]Feuil1!$C141&lt;&gt;"",[3]Feuil1!$K141&lt;=[3]Feuil1!$C141,YEAR([3]Feuil1!$K141)&lt;=[3]Feuil2!$A$2,YEAR([3]Feuil1!$C141)&gt;=[3]Feuil2!$A$2),IF(YEAR([3]Feuil1!$K141)&lt;[3]Feuil2!$A$2,DATE([3]Feuil2!$A$2,12,1),IF(YEAR([3]Feuil1!$K141)&gt;[3]Feuil2!$A$2,"",IF(MONTH([3]Feuil1!$K141)=12,[3]Feuil1!$K141,IF(OR(AND(MONTH([3]Feuil1!$K141)&lt;12,MONTH([3]Feuil1!$C141)&gt;=12),YEAR([3]Feuil1!$C141)&gt;[3]Feuil2!$A$2),DATE([3]Feuil2!$A$2,12,1),"") ))),"")</f>
        <v/>
      </c>
      <c r="N141" s="12" t="str">
        <f>IF(AND([3]Feuil1!$K141&lt;&gt;"",[3]Feuil1!$C141&lt;&gt;"",[3]Feuil1!$K141&lt;=[3]Feuil1!$C141,YEAR([3]Feuil1!$K141)&lt;=[3]Feuil2!$A$2,YEAR([3]Feuil1!$C141)&gt;=[3]Feuil2!$A$2),IF(YEAR([3]Feuil1!$C141)&gt;[3]Feuil2!$A$2,DATE([3]Feuil2!$A$2,1,31),IF(YEAR([3]Feuil1!$C141)&lt;[3]Feuil2!$A$2,"",IF(MONTH([3]Feuil1!$C141)=1,[3]Feuil1!$C141,IF(AND(MONTH([3]Feuil1!$C141)&gt;1,MONTH([3]Feuil1!$K141)&lt;=1),DATE([3]Feuil2!$A$2,1,31),"") ))),"")</f>
        <v/>
      </c>
      <c r="O141" s="13" t="str">
        <f>IF(AND([3]Feuil1!$K141&lt;&gt;"",[3]Feuil1!$C141&lt;&gt;"",[3]Feuil1!$K141&lt;=[3]Feuil1!$C141,YEAR([3]Feuil1!$K141)&lt;=[3]Feuil2!$A$2,YEAR([3]Feuil1!$C141)&gt;=[3]Feuil2!$A$2),IF(YEAR([3]Feuil1!$C141)&gt;[3]Feuil2!$A$2,IF((MOD([3]Feuil2!$A$2,4)&lt;&gt;0),DATE([3]Feuil2!$A$2,2,28),DATE([3]Feuil2!$A$2,2,29)),IF(YEAR([3]Feuil1!$C141)&lt;[3]Feuil2!$A$2,"",IF(MONTH([3]Feuil1!$C141)=2,[3]Feuil1!$C141,IF(AND(MONTH([3]Feuil1!$C141)&gt;2,MONTH([3]Feuil1!$K141)&lt;=2),IF((MOD([3]Feuil2!$A$2,4)&lt;&gt;0),DATE([3]Feuil2!$A$2,2,28),DATE([3]Feuil2!$A$2,2,29)),"") ))),"")</f>
        <v/>
      </c>
      <c r="P141" s="13" t="str">
        <f>IF(AND([3]Feuil1!$K141&lt;&gt;"",[3]Feuil1!$C141&lt;&gt;"",[3]Feuil1!$K141&lt;=[3]Feuil1!$C141,YEAR([3]Feuil1!$K141)&lt;=[3]Feuil2!$A$2,YEAR([3]Feuil1!$C141)&gt;=[3]Feuil2!$A$2),IF(YEAR([3]Feuil1!$C141)&gt;[3]Feuil2!$A$2,DATE([3]Feuil2!$A$2,3,31),IF(YEAR([3]Feuil1!$C141)&lt;[3]Feuil2!$A$2,"",IF(MONTH([3]Feuil1!$C141)=3,[3]Feuil1!$C141,IF(AND(MONTH([3]Feuil1!$C141)&gt;3,MONTH([3]Feuil1!$K141)&lt;=3),DATE([3]Feuil2!$A$2,3,31),"") ))),"")</f>
        <v/>
      </c>
      <c r="Q141" s="13" t="str">
        <f>IF(AND([3]Feuil1!$K141&lt;&gt;"",[3]Feuil1!$C141&lt;&gt;"",[3]Feuil1!$K141&lt;=[3]Feuil1!$C141,YEAR([3]Feuil1!$K141)&lt;=[3]Feuil2!$A$2,YEAR([3]Feuil1!$C141)&gt;=[3]Feuil2!$A$2),IF(YEAR([3]Feuil1!$C141)&gt;[3]Feuil2!$A$2,DATE([3]Feuil2!$A$2,4,30),IF(YEAR([3]Feuil1!$C141)&lt;[3]Feuil2!$A$2,"",IF(MONTH([3]Feuil1!$C141)=4,[3]Feuil1!$C141,IF(AND(MONTH([3]Feuil1!$C141)&gt;4,MONTH([3]Feuil1!$K141)&lt;=4),DATE([3]Feuil2!$A$2,4,30),"") ))),"")</f>
        <v/>
      </c>
      <c r="R141" s="13" t="str">
        <f>IF(AND([3]Feuil1!$K141&lt;&gt;"",[3]Feuil1!$C141&lt;&gt;"",[3]Feuil1!$K141&lt;=[3]Feuil1!$C141,YEAR([3]Feuil1!$K141)&lt;=[3]Feuil2!$A$2,YEAR([3]Feuil1!$C141)&gt;=[3]Feuil2!$A$2),IF(YEAR([3]Feuil1!$C141)&gt;[3]Feuil2!$A$2,DATE([3]Feuil2!$A$2,5,31),IF(YEAR([3]Feuil1!$C141)&lt;[3]Feuil2!$A$2,"",IF(MONTH([3]Feuil1!$C141)=5,[3]Feuil1!$C141,IF(AND(MONTH([3]Feuil1!$C141)&gt;5,MONTH([3]Feuil1!$K141)&lt;=5),DATE([3]Feuil2!$A$2,5,31),"") ))),"")</f>
        <v/>
      </c>
      <c r="S141" s="13" t="str">
        <f>IF(AND([3]Feuil1!$K141&lt;&gt;"",[3]Feuil1!$C141&lt;&gt;"",[3]Feuil1!$K141&lt;=[3]Feuil1!$C141,YEAR([3]Feuil1!$K141)&lt;=[3]Feuil2!$A$2,YEAR([3]Feuil1!$C141)&gt;=[3]Feuil2!$A$2),IF(YEAR([3]Feuil1!$C141)&gt;[3]Feuil2!$A$2,DATE([3]Feuil2!$A$2,6,30),IF(YEAR([3]Feuil1!$C141)&lt;[3]Feuil2!$A$2,"",IF(MONTH([3]Feuil1!$C141)=6,[3]Feuil1!$C141,IF(AND(MONTH([3]Feuil1!$C141)&gt;6,MONTH([3]Feuil1!$K141)&lt;=6),DATE([3]Feuil2!$A$2,6,30),"") ))),"")</f>
        <v/>
      </c>
      <c r="T141" s="13" t="str">
        <f>IF(AND([3]Feuil1!$K141&lt;&gt;"",[3]Feuil1!$C141&lt;&gt;"",[3]Feuil1!$K141&lt;=[3]Feuil1!$C141,YEAR([3]Feuil1!$K141)&lt;=[3]Feuil2!$A$2,YEAR([3]Feuil1!$C141)&gt;=[3]Feuil2!$A$2),IF(YEAR([3]Feuil1!$C141)&gt;[3]Feuil2!$A$2,DATE([3]Feuil2!$A$2,7,31),IF(YEAR([3]Feuil1!$C141)&lt;[3]Feuil2!$A$2,"",IF(MONTH([3]Feuil1!$C141)=7,[3]Feuil1!$C141,IF(AND(MONTH([3]Feuil1!$C141)&gt;7,MONTH([3]Feuil1!$K141)&lt;=7),DATE([3]Feuil2!$A$2,7,31),"") ))),"")</f>
        <v/>
      </c>
      <c r="U141" s="13" t="str">
        <f>IF(AND([3]Feuil1!$K141&lt;&gt;"",[3]Feuil1!$C141&lt;&gt;"",[3]Feuil1!$K141&lt;=[3]Feuil1!$C141,YEAR([3]Feuil1!$K141)&lt;=[3]Feuil2!$A$2,YEAR([3]Feuil1!$C141)&gt;=[3]Feuil2!$A$2),IF(YEAR([3]Feuil1!$C141)&gt;[3]Feuil2!$A$2,DATE([3]Feuil2!$A$2,8,31),IF(YEAR([3]Feuil1!$C141)&lt;[3]Feuil2!$A$2,"",IF(MONTH([3]Feuil1!$C141)=8,[3]Feuil1!$C141,IF(AND(MONTH([3]Feuil1!$C141)&gt;8,MONTH([3]Feuil1!$K141)&lt;=8),DATE([3]Feuil2!$A$2,8,31),"") ))),"")</f>
        <v/>
      </c>
      <c r="V141" s="13" t="str">
        <f>IF(AND([3]Feuil1!$K141&lt;&gt;"",[3]Feuil1!$C141&lt;&gt;"",[3]Feuil1!$K141&lt;=[3]Feuil1!$C141,YEAR([3]Feuil1!$K141)&lt;=[3]Feuil2!$A$2,YEAR([3]Feuil1!$C141)&gt;=[3]Feuil2!$A$2),IF(YEAR([3]Feuil1!$C141)&gt;[3]Feuil2!$A$2,DATE([3]Feuil2!$A$2,9,30),IF(YEAR([3]Feuil1!$C141)&lt;[3]Feuil2!$A$2,"",IF(MONTH([3]Feuil1!$C141)=9,[3]Feuil1!$C141,IF(AND(MONTH([3]Feuil1!$C141)&gt;9,MONTH([3]Feuil1!$K141)&lt;=9),DATE([3]Feuil2!$A$2,9,30),"") ))),"")</f>
        <v/>
      </c>
      <c r="W141" s="13" t="str">
        <f>IF(AND([3]Feuil1!$K141&lt;&gt;"",[3]Feuil1!$C141&lt;&gt;"",[3]Feuil1!$K141&lt;=[3]Feuil1!$C141,YEAR([3]Feuil1!$K141)&lt;=[3]Feuil2!$A$2,YEAR([3]Feuil1!$C141)&gt;=[3]Feuil2!$A$2),IF(YEAR([3]Feuil1!$C141)&gt;[3]Feuil2!$A$2,DATE([3]Feuil2!$A$2,10,31),IF(YEAR([3]Feuil1!$C141)&lt;[3]Feuil2!$A$2,"",IF(MONTH([3]Feuil1!$C141)=10,[3]Feuil1!$C141,IF(AND(MONTH([3]Feuil1!$C141)&gt;10,MONTH([3]Feuil1!$K141)&lt;=10),DATE([3]Feuil2!$A$2,10,31),"") ))),"")</f>
        <v/>
      </c>
      <c r="X141" s="13" t="str">
        <f>IF(AND([3]Feuil1!$K141&lt;&gt;"",[3]Feuil1!$C141&lt;&gt;"",[3]Feuil1!$K141&lt;=[3]Feuil1!$C141,YEAR([3]Feuil1!$K141)&lt;=[3]Feuil2!$A$2,YEAR([3]Feuil1!$C141)&gt;=[3]Feuil2!$A$2),IF(YEAR([3]Feuil1!$C141)&gt;[3]Feuil2!$A$2,DATE([3]Feuil2!$A$2,11,30),IF(YEAR([3]Feuil1!$C141)&lt;[3]Feuil2!$A$2,"",IF(MONTH([3]Feuil1!$C141)=11,[3]Feuil1!$C141,IF(AND(MONTH([3]Feuil1!$C141)&gt;11,MONTH([3]Feuil1!$K141)&lt;=11),DATE([3]Feuil2!$A$2,11,30),"") ))),"")</f>
        <v/>
      </c>
      <c r="Y141" s="14" t="str">
        <f>IF(AND([3]Feuil1!$K141&lt;&gt;"",[3]Feuil1!$C141&lt;&gt;"",[3]Feuil1!$K141&lt;=[3]Feuil1!$C141,YEAR([3]Feuil1!$K141)&lt;=[3]Feuil2!$A$2,YEAR([3]Feuil1!$C141)&gt;=[3]Feuil2!$A$2),IF(YEAR([3]Feuil1!$C141)&gt;[3]Feuil2!$A$2,DATE([3]Feuil2!$A$2,12,31),IF(YEAR([3]Feuil1!$C141)&lt;[3]Feuil2!$A$2,"",IF(MONTH([3]Feuil1!$C141)=12,[3]Feuil1!$C141,IF(AND(MONTH([3]Feuil1!$C141)&gt;12,MONTH([3]Feuil1!$K141)&lt;=12),DATE([3]Feuil2!$A$2,12,31),"") ))),"")</f>
        <v/>
      </c>
    </row>
    <row r="142" spans="1:25" ht="15" x14ac:dyDescent="0.2">
      <c r="A142" s="11">
        <f>[3]Feuil1!E142</f>
        <v>0</v>
      </c>
      <c r="B142" s="12" t="str">
        <f>IF(AND([3]Feuil1!$K142&lt;&gt;"",[3]Feuil1!$C142&lt;&gt;"",[3]Feuil1!$K142&lt;=[3]Feuil1!$C142,YEAR([3]Feuil1!$K142)&lt;=[3]Feuil2!$A$2,YEAR([3]Feuil1!$C142)&gt;=[3]Feuil2!$A$2),IF(YEAR([3]Feuil1!$K142)&lt;[3]Feuil2!$A$2,DATE([3]Feuil2!$A$2,1,1),IF(YEAR([3]Feuil1!$K142)&gt;[3]Feuil2!$A$2,"",IF(MONTH([3]Feuil1!$K142)=1,[3]Feuil1!$K142,IF(OR(AND(
      MONTH([3]Feuil1!$K142)&lt;1,
      MONTH([3]Feuil1!$C142)&gt;=1
     ),YEAR([3]Feuil1!$C142)&gt;[3]Feuil2!$A$2),DATE([3]Feuil2!$A$2,1,1),"") ))),"")</f>
        <v/>
      </c>
      <c r="C142" s="13" t="str">
        <f>IF(AND([3]Feuil1!$K142&lt;&gt;"",[3]Feuil1!$C142&lt;&gt;"",[3]Feuil1!$K142&lt;=[3]Feuil1!$C142,YEAR([3]Feuil1!$K142)&lt;=[3]Feuil2!$A$2,YEAR([3]Feuil1!$C142)&gt;=[3]Feuil2!$A$2),IF(YEAR([3]Feuil1!$K142)&lt;[3]Feuil2!$A$2,DATE([3]Feuil2!$A$2,2,1),IF(YEAR([3]Feuil1!$K142)&gt;[3]Feuil2!$A$2,"",IF(MONTH([3]Feuil1!$K142)=2,[3]Feuil1!$K142,IF(OR(AND(MONTH([3]Feuil1!$K142)&lt;2,MONTH([3]Feuil1!$C142)&gt;=2),YEAR([3]Feuil1!$C142)&gt;[3]Feuil2!$A$2),DATE([3]Feuil2!$A$2,2,1),"") ))),"")</f>
        <v/>
      </c>
      <c r="D142" s="13" t="str">
        <f>IF(AND([3]Feuil1!$K142&lt;&gt;"",[3]Feuil1!$C142&lt;&gt;"",[3]Feuil1!$K142&lt;=[3]Feuil1!$C142,YEAR([3]Feuil1!$K142)&lt;=[3]Feuil2!$A$2,YEAR([3]Feuil1!$C142)&gt;=[3]Feuil2!$A$2),IF(YEAR([3]Feuil1!$K142)&lt;[3]Feuil2!$A$2,DATE([3]Feuil2!$A$2,3,1),IF(YEAR([3]Feuil1!$K142)&gt;[3]Feuil2!$A$2,"",IF(MONTH([3]Feuil1!$K142)=3,[3]Feuil1!$K142,IF(OR(AND(MONTH([3]Feuil1!$K142)&lt;3,MONTH([3]Feuil1!$C142)&gt;=3),YEAR([3]Feuil1!$C142)&gt;[3]Feuil2!$A$2),DATE([3]Feuil2!$A$2,3,1),"") ))),"")</f>
        <v/>
      </c>
      <c r="E142" s="13" t="str">
        <f>IF(AND([3]Feuil1!$K142&lt;&gt;"",[3]Feuil1!$C142&lt;&gt;"",[3]Feuil1!$K142&lt;=[3]Feuil1!$C142,YEAR([3]Feuil1!$K142)&lt;=[3]Feuil2!$A$2,YEAR([3]Feuil1!$C142)&gt;=[3]Feuil2!$A$2),IF(YEAR([3]Feuil1!$K142)&lt;[3]Feuil2!$A$2,DATE([3]Feuil2!$A$2,4,1),IF(YEAR([3]Feuil1!$K142)&gt;[3]Feuil2!$A$2,"",IF(MONTH([3]Feuil1!$K142)=4,[3]Feuil1!$K142,IF(OR(AND(MONTH([3]Feuil1!$K142)&lt;4,MONTH([3]Feuil1!$C142)&gt;=4),YEAR([3]Feuil1!$C142)&gt;[3]Feuil2!$A$2),DATE([3]Feuil2!$A$2,4,1),"") ))),"")</f>
        <v/>
      </c>
      <c r="F142" s="13" t="str">
        <f>IF(AND([3]Feuil1!$K142&lt;&gt;"",[3]Feuil1!$C142&lt;&gt;"",[3]Feuil1!$K142&lt;=[3]Feuil1!$C142,YEAR([3]Feuil1!$K142)&lt;=[3]Feuil2!$A$2,YEAR([3]Feuil1!$C142)&gt;=[3]Feuil2!$A$2),IF(YEAR([3]Feuil1!$K142)&lt;[3]Feuil2!$A$2,DATE([3]Feuil2!$A$2,5,1),IF(YEAR([3]Feuil1!$K142)&gt;[3]Feuil2!$A$2,"",IF(MONTH([3]Feuil1!$K142)=5,[3]Feuil1!$K142,IF(OR(AND(MONTH([3]Feuil1!$K142)&lt;5,MONTH([3]Feuil1!$C142)&gt;=5),YEAR([3]Feuil1!$C142)&gt;[3]Feuil2!$A$2),DATE([3]Feuil2!$A$2,5,1),"") ))),"")</f>
        <v/>
      </c>
      <c r="G142" s="13" t="str">
        <f>IF(AND([3]Feuil1!$K142&lt;&gt;"",[3]Feuil1!$C142&lt;&gt;"",[3]Feuil1!$K142&lt;=[3]Feuil1!$C142,YEAR([3]Feuil1!$K142)&lt;=[3]Feuil2!$A$2,YEAR([3]Feuil1!$C142)&gt;=[3]Feuil2!$A$2),IF(YEAR([3]Feuil1!$K142)&lt;[3]Feuil2!$A$2,DATE([3]Feuil2!$A$2,6,1),IF(YEAR([3]Feuil1!$K142)&gt;[3]Feuil2!$A$2,"",IF(MONTH([3]Feuil1!$K142)=6,[3]Feuil1!$K142,IF(OR(AND(MONTH([3]Feuil1!$K142)&lt;6,MONTH([3]Feuil1!$C142)&gt;=6),YEAR([3]Feuil1!$C142)&gt;[3]Feuil2!$A$2),DATE([3]Feuil2!$A$2,6,1),"") ))),"")</f>
        <v/>
      </c>
      <c r="H142" s="13" t="str">
        <f>IF(AND([3]Feuil1!$K142&lt;&gt;"",[3]Feuil1!$C142&lt;&gt;"",[3]Feuil1!$K142&lt;=[3]Feuil1!$C142,YEAR([3]Feuil1!$K142)&lt;=[3]Feuil2!$A$2,YEAR([3]Feuil1!$C142)&gt;=[3]Feuil2!$A$2),IF(YEAR([3]Feuil1!$K142)&lt;[3]Feuil2!$A$2,DATE([3]Feuil2!$A$2,7,1),IF(YEAR([3]Feuil1!$K142)&gt;[3]Feuil2!$A$2,"",IF(MONTH([3]Feuil1!$K142)=7,[3]Feuil1!$K142,IF(OR(AND(MONTH([3]Feuil1!$K142)&lt;7,MONTH([3]Feuil1!$C142)&gt;=7),YEAR([3]Feuil1!$C142)&gt;[3]Feuil2!$A$2),DATE([3]Feuil2!$A$2,7,1),"") ))),"")</f>
        <v/>
      </c>
      <c r="I142" s="13" t="str">
        <f>IF(AND([3]Feuil1!$K142&lt;&gt;"",[3]Feuil1!$C142&lt;&gt;"",[3]Feuil1!$K142&lt;=[3]Feuil1!$C142,YEAR([3]Feuil1!$K142)&lt;=[3]Feuil2!$A$2,YEAR([3]Feuil1!$C142)&gt;=[3]Feuil2!$A$2),IF(YEAR([3]Feuil1!$K142)&lt;[3]Feuil2!$A$2,DATE([3]Feuil2!$A$2,8,1),IF(YEAR([3]Feuil1!$K142)&gt;[3]Feuil2!$A$2,"",IF(MONTH([3]Feuil1!$K142)=8,[3]Feuil1!$K142,IF(OR(AND(MONTH([3]Feuil1!$K142)&lt;8,MONTH([3]Feuil1!$C142)&gt;=8),YEAR([3]Feuil1!$C142)&gt;[3]Feuil2!$A$2),DATE([3]Feuil2!$A$2,8,1),"") ))),"")</f>
        <v/>
      </c>
      <c r="J142" s="13" t="str">
        <f>IF(AND([3]Feuil1!$K142&lt;&gt;"",[3]Feuil1!$C142&lt;&gt;"",[3]Feuil1!$K142&lt;=[3]Feuil1!$C142,YEAR([3]Feuil1!$K142)&lt;=[3]Feuil2!$A$2,YEAR([3]Feuil1!$C142)&gt;=[3]Feuil2!$A$2),IF(YEAR([3]Feuil1!$K142)&lt;[3]Feuil2!$A$2,DATE([3]Feuil2!$A$2,9,1),IF(YEAR([3]Feuil1!$K142)&gt;[3]Feuil2!$A$2,"",IF(MONTH([3]Feuil1!$K142)=9,[3]Feuil1!$K142,IF(OR(AND(MONTH([3]Feuil1!$K142)&lt;9,MONTH([3]Feuil1!$C142)&gt;=9),YEAR([3]Feuil1!$C142)&gt;[3]Feuil2!$A$2),DATE([3]Feuil2!$A$2,9,1),"") ))),"")</f>
        <v/>
      </c>
      <c r="K142" s="13" t="str">
        <f>IF(AND([3]Feuil1!$K142&lt;&gt;"",[3]Feuil1!$C142&lt;&gt;"",[3]Feuil1!$K142&lt;=[3]Feuil1!$C142,YEAR([3]Feuil1!$K142)&lt;=[3]Feuil2!$A$2,YEAR([3]Feuil1!$C142)&gt;=[3]Feuil2!$A$2),IF(YEAR([3]Feuil1!$K142)&lt;[3]Feuil2!$A$2,DATE([3]Feuil2!$A$2,10,1),IF(YEAR([3]Feuil1!$K142)&gt;[3]Feuil2!$A$2,"",IF(MONTH([3]Feuil1!$K142)=10,[3]Feuil1!$K142,IF(OR(AND(MONTH([3]Feuil1!$K142)&lt;10,MONTH([3]Feuil1!$C142)&gt;=10),YEAR([3]Feuil1!$C142)&gt;[3]Feuil2!$A$2),DATE([3]Feuil2!$A$2,10,1),"") ))),"")</f>
        <v/>
      </c>
      <c r="L142" s="13" t="str">
        <f>IF(AND([3]Feuil1!$K142&lt;&gt;"",[3]Feuil1!$C142&lt;&gt;"",[3]Feuil1!$K142&lt;=[3]Feuil1!$C142,YEAR([3]Feuil1!$K142)&lt;=[3]Feuil2!$A$2,YEAR([3]Feuil1!$C142)&gt;=[3]Feuil2!$A$2),IF(YEAR([3]Feuil1!$K142)&lt;[3]Feuil2!$A$2,DATE([3]Feuil2!$A$2,11,1),IF(YEAR([3]Feuil1!$K142)&gt;[3]Feuil2!$A$2,"",IF(MONTH([3]Feuil1!$K142)=11,[3]Feuil1!$K142,IF(OR(AND(MONTH([3]Feuil1!$K142)&lt;11,MONTH([3]Feuil1!$C142)&gt;=11),YEAR([3]Feuil1!$C142)&gt;[3]Feuil2!$A$2),DATE([3]Feuil2!$A$2,11,1),"") ))),"")</f>
        <v/>
      </c>
      <c r="M142" s="14" t="str">
        <f>IF(AND([3]Feuil1!$K142&lt;&gt;"",[3]Feuil1!$C142&lt;&gt;"",[3]Feuil1!$K142&lt;=[3]Feuil1!$C142,YEAR([3]Feuil1!$K142)&lt;=[3]Feuil2!$A$2,YEAR([3]Feuil1!$C142)&gt;=[3]Feuil2!$A$2),IF(YEAR([3]Feuil1!$K142)&lt;[3]Feuil2!$A$2,DATE([3]Feuil2!$A$2,12,1),IF(YEAR([3]Feuil1!$K142)&gt;[3]Feuil2!$A$2,"",IF(MONTH([3]Feuil1!$K142)=12,[3]Feuil1!$K142,IF(OR(AND(MONTH([3]Feuil1!$K142)&lt;12,MONTH([3]Feuil1!$C142)&gt;=12),YEAR([3]Feuil1!$C142)&gt;[3]Feuil2!$A$2),DATE([3]Feuil2!$A$2,12,1),"") ))),"")</f>
        <v/>
      </c>
      <c r="N142" s="12" t="str">
        <f>IF(AND([3]Feuil1!$K142&lt;&gt;"",[3]Feuil1!$C142&lt;&gt;"",[3]Feuil1!$K142&lt;=[3]Feuil1!$C142,YEAR([3]Feuil1!$K142)&lt;=[3]Feuil2!$A$2,YEAR([3]Feuil1!$C142)&gt;=[3]Feuil2!$A$2),IF(YEAR([3]Feuil1!$C142)&gt;[3]Feuil2!$A$2,DATE([3]Feuil2!$A$2,1,31),IF(YEAR([3]Feuil1!$C142)&lt;[3]Feuil2!$A$2,"",IF(MONTH([3]Feuil1!$C142)=1,[3]Feuil1!$C142,IF(AND(MONTH([3]Feuil1!$C142)&gt;1,MONTH([3]Feuil1!$K142)&lt;=1),DATE([3]Feuil2!$A$2,1,31),"") ))),"")</f>
        <v/>
      </c>
      <c r="O142" s="13" t="str">
        <f>IF(AND([3]Feuil1!$K142&lt;&gt;"",[3]Feuil1!$C142&lt;&gt;"",[3]Feuil1!$K142&lt;=[3]Feuil1!$C142,YEAR([3]Feuil1!$K142)&lt;=[3]Feuil2!$A$2,YEAR([3]Feuil1!$C142)&gt;=[3]Feuil2!$A$2),IF(YEAR([3]Feuil1!$C142)&gt;[3]Feuil2!$A$2,IF((MOD([3]Feuil2!$A$2,4)&lt;&gt;0),DATE([3]Feuil2!$A$2,2,28),DATE([3]Feuil2!$A$2,2,29)),IF(YEAR([3]Feuil1!$C142)&lt;[3]Feuil2!$A$2,"",IF(MONTH([3]Feuil1!$C142)=2,[3]Feuil1!$C142,IF(AND(MONTH([3]Feuil1!$C142)&gt;2,MONTH([3]Feuil1!$K142)&lt;=2),IF((MOD([3]Feuil2!$A$2,4)&lt;&gt;0),DATE([3]Feuil2!$A$2,2,28),DATE([3]Feuil2!$A$2,2,29)),"") ))),"")</f>
        <v/>
      </c>
      <c r="P142" s="13" t="str">
        <f>IF(AND([3]Feuil1!$K142&lt;&gt;"",[3]Feuil1!$C142&lt;&gt;"",[3]Feuil1!$K142&lt;=[3]Feuil1!$C142,YEAR([3]Feuil1!$K142)&lt;=[3]Feuil2!$A$2,YEAR([3]Feuil1!$C142)&gt;=[3]Feuil2!$A$2),IF(YEAR([3]Feuil1!$C142)&gt;[3]Feuil2!$A$2,DATE([3]Feuil2!$A$2,3,31),IF(YEAR([3]Feuil1!$C142)&lt;[3]Feuil2!$A$2,"",IF(MONTH([3]Feuil1!$C142)=3,[3]Feuil1!$C142,IF(AND(MONTH([3]Feuil1!$C142)&gt;3,MONTH([3]Feuil1!$K142)&lt;=3),DATE([3]Feuil2!$A$2,3,31),"") ))),"")</f>
        <v/>
      </c>
      <c r="Q142" s="13" t="str">
        <f>IF(AND([3]Feuil1!$K142&lt;&gt;"",[3]Feuil1!$C142&lt;&gt;"",[3]Feuil1!$K142&lt;=[3]Feuil1!$C142,YEAR([3]Feuil1!$K142)&lt;=[3]Feuil2!$A$2,YEAR([3]Feuil1!$C142)&gt;=[3]Feuil2!$A$2),IF(YEAR([3]Feuil1!$C142)&gt;[3]Feuil2!$A$2,DATE([3]Feuil2!$A$2,4,30),IF(YEAR([3]Feuil1!$C142)&lt;[3]Feuil2!$A$2,"",IF(MONTH([3]Feuil1!$C142)=4,[3]Feuil1!$C142,IF(AND(MONTH([3]Feuil1!$C142)&gt;4,MONTH([3]Feuil1!$K142)&lt;=4),DATE([3]Feuil2!$A$2,4,30),"") ))),"")</f>
        <v/>
      </c>
      <c r="R142" s="13" t="str">
        <f>IF(AND([3]Feuil1!$K142&lt;&gt;"",[3]Feuil1!$C142&lt;&gt;"",[3]Feuil1!$K142&lt;=[3]Feuil1!$C142,YEAR([3]Feuil1!$K142)&lt;=[3]Feuil2!$A$2,YEAR([3]Feuil1!$C142)&gt;=[3]Feuil2!$A$2),IF(YEAR([3]Feuil1!$C142)&gt;[3]Feuil2!$A$2,DATE([3]Feuil2!$A$2,5,31),IF(YEAR([3]Feuil1!$C142)&lt;[3]Feuil2!$A$2,"",IF(MONTH([3]Feuil1!$C142)=5,[3]Feuil1!$C142,IF(AND(MONTH([3]Feuil1!$C142)&gt;5,MONTH([3]Feuil1!$K142)&lt;=5),DATE([3]Feuil2!$A$2,5,31),"") ))),"")</f>
        <v/>
      </c>
      <c r="S142" s="13" t="str">
        <f>IF(AND([3]Feuil1!$K142&lt;&gt;"",[3]Feuil1!$C142&lt;&gt;"",[3]Feuil1!$K142&lt;=[3]Feuil1!$C142,YEAR([3]Feuil1!$K142)&lt;=[3]Feuil2!$A$2,YEAR([3]Feuil1!$C142)&gt;=[3]Feuil2!$A$2),IF(YEAR([3]Feuil1!$C142)&gt;[3]Feuil2!$A$2,DATE([3]Feuil2!$A$2,6,30),IF(YEAR([3]Feuil1!$C142)&lt;[3]Feuil2!$A$2,"",IF(MONTH([3]Feuil1!$C142)=6,[3]Feuil1!$C142,IF(AND(MONTH([3]Feuil1!$C142)&gt;6,MONTH([3]Feuil1!$K142)&lt;=6),DATE([3]Feuil2!$A$2,6,30),"") ))),"")</f>
        <v/>
      </c>
      <c r="T142" s="13" t="str">
        <f>IF(AND([3]Feuil1!$K142&lt;&gt;"",[3]Feuil1!$C142&lt;&gt;"",[3]Feuil1!$K142&lt;=[3]Feuil1!$C142,YEAR([3]Feuil1!$K142)&lt;=[3]Feuil2!$A$2,YEAR([3]Feuil1!$C142)&gt;=[3]Feuil2!$A$2),IF(YEAR([3]Feuil1!$C142)&gt;[3]Feuil2!$A$2,DATE([3]Feuil2!$A$2,7,31),IF(YEAR([3]Feuil1!$C142)&lt;[3]Feuil2!$A$2,"",IF(MONTH([3]Feuil1!$C142)=7,[3]Feuil1!$C142,IF(AND(MONTH([3]Feuil1!$C142)&gt;7,MONTH([3]Feuil1!$K142)&lt;=7),DATE([3]Feuil2!$A$2,7,31),"") ))),"")</f>
        <v/>
      </c>
      <c r="U142" s="13" t="str">
        <f>IF(AND([3]Feuil1!$K142&lt;&gt;"",[3]Feuil1!$C142&lt;&gt;"",[3]Feuil1!$K142&lt;=[3]Feuil1!$C142,YEAR([3]Feuil1!$K142)&lt;=[3]Feuil2!$A$2,YEAR([3]Feuil1!$C142)&gt;=[3]Feuil2!$A$2),IF(YEAR([3]Feuil1!$C142)&gt;[3]Feuil2!$A$2,DATE([3]Feuil2!$A$2,8,31),IF(YEAR([3]Feuil1!$C142)&lt;[3]Feuil2!$A$2,"",IF(MONTH([3]Feuil1!$C142)=8,[3]Feuil1!$C142,IF(AND(MONTH([3]Feuil1!$C142)&gt;8,MONTH([3]Feuil1!$K142)&lt;=8),DATE([3]Feuil2!$A$2,8,31),"") ))),"")</f>
        <v/>
      </c>
      <c r="V142" s="13" t="str">
        <f>IF(AND([3]Feuil1!$K142&lt;&gt;"",[3]Feuil1!$C142&lt;&gt;"",[3]Feuil1!$K142&lt;=[3]Feuil1!$C142,YEAR([3]Feuil1!$K142)&lt;=[3]Feuil2!$A$2,YEAR([3]Feuil1!$C142)&gt;=[3]Feuil2!$A$2),IF(YEAR([3]Feuil1!$C142)&gt;[3]Feuil2!$A$2,DATE([3]Feuil2!$A$2,9,30),IF(YEAR([3]Feuil1!$C142)&lt;[3]Feuil2!$A$2,"",IF(MONTH([3]Feuil1!$C142)=9,[3]Feuil1!$C142,IF(AND(MONTH([3]Feuil1!$C142)&gt;9,MONTH([3]Feuil1!$K142)&lt;=9),DATE([3]Feuil2!$A$2,9,30),"") ))),"")</f>
        <v/>
      </c>
      <c r="W142" s="13" t="str">
        <f>IF(AND([3]Feuil1!$K142&lt;&gt;"",[3]Feuil1!$C142&lt;&gt;"",[3]Feuil1!$K142&lt;=[3]Feuil1!$C142,YEAR([3]Feuil1!$K142)&lt;=[3]Feuil2!$A$2,YEAR([3]Feuil1!$C142)&gt;=[3]Feuil2!$A$2),IF(YEAR([3]Feuil1!$C142)&gt;[3]Feuil2!$A$2,DATE([3]Feuil2!$A$2,10,31),IF(YEAR([3]Feuil1!$C142)&lt;[3]Feuil2!$A$2,"",IF(MONTH([3]Feuil1!$C142)=10,[3]Feuil1!$C142,IF(AND(MONTH([3]Feuil1!$C142)&gt;10,MONTH([3]Feuil1!$K142)&lt;=10),DATE([3]Feuil2!$A$2,10,31),"") ))),"")</f>
        <v/>
      </c>
      <c r="X142" s="13" t="str">
        <f>IF(AND([3]Feuil1!$K142&lt;&gt;"",[3]Feuil1!$C142&lt;&gt;"",[3]Feuil1!$K142&lt;=[3]Feuil1!$C142,YEAR([3]Feuil1!$K142)&lt;=[3]Feuil2!$A$2,YEAR([3]Feuil1!$C142)&gt;=[3]Feuil2!$A$2),IF(YEAR([3]Feuil1!$C142)&gt;[3]Feuil2!$A$2,DATE([3]Feuil2!$A$2,11,30),IF(YEAR([3]Feuil1!$C142)&lt;[3]Feuil2!$A$2,"",IF(MONTH([3]Feuil1!$C142)=11,[3]Feuil1!$C142,IF(AND(MONTH([3]Feuil1!$C142)&gt;11,MONTH([3]Feuil1!$K142)&lt;=11),DATE([3]Feuil2!$A$2,11,30),"") ))),"")</f>
        <v/>
      </c>
      <c r="Y142" s="14" t="str">
        <f>IF(AND([3]Feuil1!$K142&lt;&gt;"",[3]Feuil1!$C142&lt;&gt;"",[3]Feuil1!$K142&lt;=[3]Feuil1!$C142,YEAR([3]Feuil1!$K142)&lt;=[3]Feuil2!$A$2,YEAR([3]Feuil1!$C142)&gt;=[3]Feuil2!$A$2),IF(YEAR([3]Feuil1!$C142)&gt;[3]Feuil2!$A$2,DATE([3]Feuil2!$A$2,12,31),IF(YEAR([3]Feuil1!$C142)&lt;[3]Feuil2!$A$2,"",IF(MONTH([3]Feuil1!$C142)=12,[3]Feuil1!$C142,IF(AND(MONTH([3]Feuil1!$C142)&gt;12,MONTH([3]Feuil1!$K142)&lt;=12),DATE([3]Feuil2!$A$2,12,31),"") ))),"")</f>
        <v/>
      </c>
    </row>
    <row r="143" spans="1:25" ht="15" x14ac:dyDescent="0.2">
      <c r="A143" s="11">
        <f>[3]Feuil1!E143</f>
        <v>0</v>
      </c>
      <c r="B143" s="12" t="str">
        <f>IF(AND([3]Feuil1!$K143&lt;&gt;"",[3]Feuil1!$C143&lt;&gt;"",[3]Feuil1!$K143&lt;=[3]Feuil1!$C143,YEAR([3]Feuil1!$K143)&lt;=[3]Feuil2!$A$2,YEAR([3]Feuil1!$C143)&gt;=[3]Feuil2!$A$2),IF(YEAR([3]Feuil1!$K143)&lt;[3]Feuil2!$A$2,DATE([3]Feuil2!$A$2,1,1),IF(YEAR([3]Feuil1!$K143)&gt;[3]Feuil2!$A$2,"",IF(MONTH([3]Feuil1!$K143)=1,[3]Feuil1!$K143,IF(OR(AND(
      MONTH([3]Feuil1!$K143)&lt;1,
      MONTH([3]Feuil1!$C143)&gt;=1
     ),YEAR([3]Feuil1!$C143)&gt;[3]Feuil2!$A$2),DATE([3]Feuil2!$A$2,1,1),"") ))),"")</f>
        <v/>
      </c>
      <c r="C143" s="13" t="str">
        <f>IF(AND([3]Feuil1!$K143&lt;&gt;"",[3]Feuil1!$C143&lt;&gt;"",[3]Feuil1!$K143&lt;=[3]Feuil1!$C143,YEAR([3]Feuil1!$K143)&lt;=[3]Feuil2!$A$2,YEAR([3]Feuil1!$C143)&gt;=[3]Feuil2!$A$2),IF(YEAR([3]Feuil1!$K143)&lt;[3]Feuil2!$A$2,DATE([3]Feuil2!$A$2,2,1),IF(YEAR([3]Feuil1!$K143)&gt;[3]Feuil2!$A$2,"",IF(MONTH([3]Feuil1!$K143)=2,[3]Feuil1!$K143,IF(OR(AND(MONTH([3]Feuil1!$K143)&lt;2,MONTH([3]Feuil1!$C143)&gt;=2),YEAR([3]Feuil1!$C143)&gt;[3]Feuil2!$A$2),DATE([3]Feuil2!$A$2,2,1),"") ))),"")</f>
        <v/>
      </c>
      <c r="D143" s="13" t="str">
        <f>IF(AND([3]Feuil1!$K143&lt;&gt;"",[3]Feuil1!$C143&lt;&gt;"",[3]Feuil1!$K143&lt;=[3]Feuil1!$C143,YEAR([3]Feuil1!$K143)&lt;=[3]Feuil2!$A$2,YEAR([3]Feuil1!$C143)&gt;=[3]Feuil2!$A$2),IF(YEAR([3]Feuil1!$K143)&lt;[3]Feuil2!$A$2,DATE([3]Feuil2!$A$2,3,1),IF(YEAR([3]Feuil1!$K143)&gt;[3]Feuil2!$A$2,"",IF(MONTH([3]Feuil1!$K143)=3,[3]Feuil1!$K143,IF(OR(AND(MONTH([3]Feuil1!$K143)&lt;3,MONTH([3]Feuil1!$C143)&gt;=3),YEAR([3]Feuil1!$C143)&gt;[3]Feuil2!$A$2),DATE([3]Feuil2!$A$2,3,1),"") ))),"")</f>
        <v/>
      </c>
      <c r="E143" s="13" t="str">
        <f>IF(AND([3]Feuil1!$K143&lt;&gt;"",[3]Feuil1!$C143&lt;&gt;"",[3]Feuil1!$K143&lt;=[3]Feuil1!$C143,YEAR([3]Feuil1!$K143)&lt;=[3]Feuil2!$A$2,YEAR([3]Feuil1!$C143)&gt;=[3]Feuil2!$A$2),IF(YEAR([3]Feuil1!$K143)&lt;[3]Feuil2!$A$2,DATE([3]Feuil2!$A$2,4,1),IF(YEAR([3]Feuil1!$K143)&gt;[3]Feuil2!$A$2,"",IF(MONTH([3]Feuil1!$K143)=4,[3]Feuil1!$K143,IF(OR(AND(MONTH([3]Feuil1!$K143)&lt;4,MONTH([3]Feuil1!$C143)&gt;=4),YEAR([3]Feuil1!$C143)&gt;[3]Feuil2!$A$2),DATE([3]Feuil2!$A$2,4,1),"") ))),"")</f>
        <v/>
      </c>
      <c r="F143" s="13" t="str">
        <f>IF(AND([3]Feuil1!$K143&lt;&gt;"",[3]Feuil1!$C143&lt;&gt;"",[3]Feuil1!$K143&lt;=[3]Feuil1!$C143,YEAR([3]Feuil1!$K143)&lt;=[3]Feuil2!$A$2,YEAR([3]Feuil1!$C143)&gt;=[3]Feuil2!$A$2),IF(YEAR([3]Feuil1!$K143)&lt;[3]Feuil2!$A$2,DATE([3]Feuil2!$A$2,5,1),IF(YEAR([3]Feuil1!$K143)&gt;[3]Feuil2!$A$2,"",IF(MONTH([3]Feuil1!$K143)=5,[3]Feuil1!$K143,IF(OR(AND(MONTH([3]Feuil1!$K143)&lt;5,MONTH([3]Feuil1!$C143)&gt;=5),YEAR([3]Feuil1!$C143)&gt;[3]Feuil2!$A$2),DATE([3]Feuil2!$A$2,5,1),"") ))),"")</f>
        <v/>
      </c>
      <c r="G143" s="13" t="str">
        <f>IF(AND([3]Feuil1!$K143&lt;&gt;"",[3]Feuil1!$C143&lt;&gt;"",[3]Feuil1!$K143&lt;=[3]Feuil1!$C143,YEAR([3]Feuil1!$K143)&lt;=[3]Feuil2!$A$2,YEAR([3]Feuil1!$C143)&gt;=[3]Feuil2!$A$2),IF(YEAR([3]Feuil1!$K143)&lt;[3]Feuil2!$A$2,DATE([3]Feuil2!$A$2,6,1),IF(YEAR([3]Feuil1!$K143)&gt;[3]Feuil2!$A$2,"",IF(MONTH([3]Feuil1!$K143)=6,[3]Feuil1!$K143,IF(OR(AND(MONTH([3]Feuil1!$K143)&lt;6,MONTH([3]Feuil1!$C143)&gt;=6),YEAR([3]Feuil1!$C143)&gt;[3]Feuil2!$A$2),DATE([3]Feuil2!$A$2,6,1),"") ))),"")</f>
        <v/>
      </c>
      <c r="H143" s="13" t="str">
        <f>IF(AND([3]Feuil1!$K143&lt;&gt;"",[3]Feuil1!$C143&lt;&gt;"",[3]Feuil1!$K143&lt;=[3]Feuil1!$C143,YEAR([3]Feuil1!$K143)&lt;=[3]Feuil2!$A$2,YEAR([3]Feuil1!$C143)&gt;=[3]Feuil2!$A$2),IF(YEAR([3]Feuil1!$K143)&lt;[3]Feuil2!$A$2,DATE([3]Feuil2!$A$2,7,1),IF(YEAR([3]Feuil1!$K143)&gt;[3]Feuil2!$A$2,"",IF(MONTH([3]Feuil1!$K143)=7,[3]Feuil1!$K143,IF(OR(AND(MONTH([3]Feuil1!$K143)&lt;7,MONTH([3]Feuil1!$C143)&gt;=7),YEAR([3]Feuil1!$C143)&gt;[3]Feuil2!$A$2),DATE([3]Feuil2!$A$2,7,1),"") ))),"")</f>
        <v/>
      </c>
      <c r="I143" s="13" t="str">
        <f>IF(AND([3]Feuil1!$K143&lt;&gt;"",[3]Feuil1!$C143&lt;&gt;"",[3]Feuil1!$K143&lt;=[3]Feuil1!$C143,YEAR([3]Feuil1!$K143)&lt;=[3]Feuil2!$A$2,YEAR([3]Feuil1!$C143)&gt;=[3]Feuil2!$A$2),IF(YEAR([3]Feuil1!$K143)&lt;[3]Feuil2!$A$2,DATE([3]Feuil2!$A$2,8,1),IF(YEAR([3]Feuil1!$K143)&gt;[3]Feuil2!$A$2,"",IF(MONTH([3]Feuil1!$K143)=8,[3]Feuil1!$K143,IF(OR(AND(MONTH([3]Feuil1!$K143)&lt;8,MONTH([3]Feuil1!$C143)&gt;=8),YEAR([3]Feuil1!$C143)&gt;[3]Feuil2!$A$2),DATE([3]Feuil2!$A$2,8,1),"") ))),"")</f>
        <v/>
      </c>
      <c r="J143" s="13" t="str">
        <f>IF(AND([3]Feuil1!$K143&lt;&gt;"",[3]Feuil1!$C143&lt;&gt;"",[3]Feuil1!$K143&lt;=[3]Feuil1!$C143,YEAR([3]Feuil1!$K143)&lt;=[3]Feuil2!$A$2,YEAR([3]Feuil1!$C143)&gt;=[3]Feuil2!$A$2),IF(YEAR([3]Feuil1!$K143)&lt;[3]Feuil2!$A$2,DATE([3]Feuil2!$A$2,9,1),IF(YEAR([3]Feuil1!$K143)&gt;[3]Feuil2!$A$2,"",IF(MONTH([3]Feuil1!$K143)=9,[3]Feuil1!$K143,IF(OR(AND(MONTH([3]Feuil1!$K143)&lt;9,MONTH([3]Feuil1!$C143)&gt;=9),YEAR([3]Feuil1!$C143)&gt;[3]Feuil2!$A$2),DATE([3]Feuil2!$A$2,9,1),"") ))),"")</f>
        <v/>
      </c>
      <c r="K143" s="13" t="str">
        <f>IF(AND([3]Feuil1!$K143&lt;&gt;"",[3]Feuil1!$C143&lt;&gt;"",[3]Feuil1!$K143&lt;=[3]Feuil1!$C143,YEAR([3]Feuil1!$K143)&lt;=[3]Feuil2!$A$2,YEAR([3]Feuil1!$C143)&gt;=[3]Feuil2!$A$2),IF(YEAR([3]Feuil1!$K143)&lt;[3]Feuil2!$A$2,DATE([3]Feuil2!$A$2,10,1),IF(YEAR([3]Feuil1!$K143)&gt;[3]Feuil2!$A$2,"",IF(MONTH([3]Feuil1!$K143)=10,[3]Feuil1!$K143,IF(OR(AND(MONTH([3]Feuil1!$K143)&lt;10,MONTH([3]Feuil1!$C143)&gt;=10),YEAR([3]Feuil1!$C143)&gt;[3]Feuil2!$A$2),DATE([3]Feuil2!$A$2,10,1),"") ))),"")</f>
        <v/>
      </c>
      <c r="L143" s="13" t="str">
        <f>IF(AND([3]Feuil1!$K143&lt;&gt;"",[3]Feuil1!$C143&lt;&gt;"",[3]Feuil1!$K143&lt;=[3]Feuil1!$C143,YEAR([3]Feuil1!$K143)&lt;=[3]Feuil2!$A$2,YEAR([3]Feuil1!$C143)&gt;=[3]Feuil2!$A$2),IF(YEAR([3]Feuil1!$K143)&lt;[3]Feuil2!$A$2,DATE([3]Feuil2!$A$2,11,1),IF(YEAR([3]Feuil1!$K143)&gt;[3]Feuil2!$A$2,"",IF(MONTH([3]Feuil1!$K143)=11,[3]Feuil1!$K143,IF(OR(AND(MONTH([3]Feuil1!$K143)&lt;11,MONTH([3]Feuil1!$C143)&gt;=11),YEAR([3]Feuil1!$C143)&gt;[3]Feuil2!$A$2),DATE([3]Feuil2!$A$2,11,1),"") ))),"")</f>
        <v/>
      </c>
      <c r="M143" s="14" t="str">
        <f>IF(AND([3]Feuil1!$K143&lt;&gt;"",[3]Feuil1!$C143&lt;&gt;"",[3]Feuil1!$K143&lt;=[3]Feuil1!$C143,YEAR([3]Feuil1!$K143)&lt;=[3]Feuil2!$A$2,YEAR([3]Feuil1!$C143)&gt;=[3]Feuil2!$A$2),IF(YEAR([3]Feuil1!$K143)&lt;[3]Feuil2!$A$2,DATE([3]Feuil2!$A$2,12,1),IF(YEAR([3]Feuil1!$K143)&gt;[3]Feuil2!$A$2,"",IF(MONTH([3]Feuil1!$K143)=12,[3]Feuil1!$K143,IF(OR(AND(MONTH([3]Feuil1!$K143)&lt;12,MONTH([3]Feuil1!$C143)&gt;=12),YEAR([3]Feuil1!$C143)&gt;[3]Feuil2!$A$2),DATE([3]Feuil2!$A$2,12,1),"") ))),"")</f>
        <v/>
      </c>
      <c r="N143" s="12" t="str">
        <f>IF(AND([3]Feuil1!$K143&lt;&gt;"",[3]Feuil1!$C143&lt;&gt;"",[3]Feuil1!$K143&lt;=[3]Feuil1!$C143,YEAR([3]Feuil1!$K143)&lt;=[3]Feuil2!$A$2,YEAR([3]Feuil1!$C143)&gt;=[3]Feuil2!$A$2),IF(YEAR([3]Feuil1!$C143)&gt;[3]Feuil2!$A$2,DATE([3]Feuil2!$A$2,1,31),IF(YEAR([3]Feuil1!$C143)&lt;[3]Feuil2!$A$2,"",IF(MONTH([3]Feuil1!$C143)=1,[3]Feuil1!$C143,IF(AND(MONTH([3]Feuil1!$C143)&gt;1,MONTH([3]Feuil1!$K143)&lt;=1),DATE([3]Feuil2!$A$2,1,31),"") ))),"")</f>
        <v/>
      </c>
      <c r="O143" s="13" t="str">
        <f>IF(AND([3]Feuil1!$K143&lt;&gt;"",[3]Feuil1!$C143&lt;&gt;"",[3]Feuil1!$K143&lt;=[3]Feuil1!$C143,YEAR([3]Feuil1!$K143)&lt;=[3]Feuil2!$A$2,YEAR([3]Feuil1!$C143)&gt;=[3]Feuil2!$A$2),IF(YEAR([3]Feuil1!$C143)&gt;[3]Feuil2!$A$2,IF((MOD([3]Feuil2!$A$2,4)&lt;&gt;0),DATE([3]Feuil2!$A$2,2,28),DATE([3]Feuil2!$A$2,2,29)),IF(YEAR([3]Feuil1!$C143)&lt;[3]Feuil2!$A$2,"",IF(MONTH([3]Feuil1!$C143)=2,[3]Feuil1!$C143,IF(AND(MONTH([3]Feuil1!$C143)&gt;2,MONTH([3]Feuil1!$K143)&lt;=2),IF((MOD([3]Feuil2!$A$2,4)&lt;&gt;0),DATE([3]Feuil2!$A$2,2,28),DATE([3]Feuil2!$A$2,2,29)),"") ))),"")</f>
        <v/>
      </c>
      <c r="P143" s="13" t="str">
        <f>IF(AND([3]Feuil1!$K143&lt;&gt;"",[3]Feuil1!$C143&lt;&gt;"",[3]Feuil1!$K143&lt;=[3]Feuil1!$C143,YEAR([3]Feuil1!$K143)&lt;=[3]Feuil2!$A$2,YEAR([3]Feuil1!$C143)&gt;=[3]Feuil2!$A$2),IF(YEAR([3]Feuil1!$C143)&gt;[3]Feuil2!$A$2,DATE([3]Feuil2!$A$2,3,31),IF(YEAR([3]Feuil1!$C143)&lt;[3]Feuil2!$A$2,"",IF(MONTH([3]Feuil1!$C143)=3,[3]Feuil1!$C143,IF(AND(MONTH([3]Feuil1!$C143)&gt;3,MONTH([3]Feuil1!$K143)&lt;=3),DATE([3]Feuil2!$A$2,3,31),"") ))),"")</f>
        <v/>
      </c>
      <c r="Q143" s="13" t="str">
        <f>IF(AND([3]Feuil1!$K143&lt;&gt;"",[3]Feuil1!$C143&lt;&gt;"",[3]Feuil1!$K143&lt;=[3]Feuil1!$C143,YEAR([3]Feuil1!$K143)&lt;=[3]Feuil2!$A$2,YEAR([3]Feuil1!$C143)&gt;=[3]Feuil2!$A$2),IF(YEAR([3]Feuil1!$C143)&gt;[3]Feuil2!$A$2,DATE([3]Feuil2!$A$2,4,30),IF(YEAR([3]Feuil1!$C143)&lt;[3]Feuil2!$A$2,"",IF(MONTH([3]Feuil1!$C143)=4,[3]Feuil1!$C143,IF(AND(MONTH([3]Feuil1!$C143)&gt;4,MONTH([3]Feuil1!$K143)&lt;=4),DATE([3]Feuil2!$A$2,4,30),"") ))),"")</f>
        <v/>
      </c>
      <c r="R143" s="13" t="str">
        <f>IF(AND([3]Feuil1!$K143&lt;&gt;"",[3]Feuil1!$C143&lt;&gt;"",[3]Feuil1!$K143&lt;=[3]Feuil1!$C143,YEAR([3]Feuil1!$K143)&lt;=[3]Feuil2!$A$2,YEAR([3]Feuil1!$C143)&gt;=[3]Feuil2!$A$2),IF(YEAR([3]Feuil1!$C143)&gt;[3]Feuil2!$A$2,DATE([3]Feuil2!$A$2,5,31),IF(YEAR([3]Feuil1!$C143)&lt;[3]Feuil2!$A$2,"",IF(MONTH([3]Feuil1!$C143)=5,[3]Feuil1!$C143,IF(AND(MONTH([3]Feuil1!$C143)&gt;5,MONTH([3]Feuil1!$K143)&lt;=5),DATE([3]Feuil2!$A$2,5,31),"") ))),"")</f>
        <v/>
      </c>
      <c r="S143" s="13" t="str">
        <f>IF(AND([3]Feuil1!$K143&lt;&gt;"",[3]Feuil1!$C143&lt;&gt;"",[3]Feuil1!$K143&lt;=[3]Feuil1!$C143,YEAR([3]Feuil1!$K143)&lt;=[3]Feuil2!$A$2,YEAR([3]Feuil1!$C143)&gt;=[3]Feuil2!$A$2),IF(YEAR([3]Feuil1!$C143)&gt;[3]Feuil2!$A$2,DATE([3]Feuil2!$A$2,6,30),IF(YEAR([3]Feuil1!$C143)&lt;[3]Feuil2!$A$2,"",IF(MONTH([3]Feuil1!$C143)=6,[3]Feuil1!$C143,IF(AND(MONTH([3]Feuil1!$C143)&gt;6,MONTH([3]Feuil1!$K143)&lt;=6),DATE([3]Feuil2!$A$2,6,30),"") ))),"")</f>
        <v/>
      </c>
      <c r="T143" s="13" t="str">
        <f>IF(AND([3]Feuil1!$K143&lt;&gt;"",[3]Feuil1!$C143&lt;&gt;"",[3]Feuil1!$K143&lt;=[3]Feuil1!$C143,YEAR([3]Feuil1!$K143)&lt;=[3]Feuil2!$A$2,YEAR([3]Feuil1!$C143)&gt;=[3]Feuil2!$A$2),IF(YEAR([3]Feuil1!$C143)&gt;[3]Feuil2!$A$2,DATE([3]Feuil2!$A$2,7,31),IF(YEAR([3]Feuil1!$C143)&lt;[3]Feuil2!$A$2,"",IF(MONTH([3]Feuil1!$C143)=7,[3]Feuil1!$C143,IF(AND(MONTH([3]Feuil1!$C143)&gt;7,MONTH([3]Feuil1!$K143)&lt;=7),DATE([3]Feuil2!$A$2,7,31),"") ))),"")</f>
        <v/>
      </c>
      <c r="U143" s="13" t="str">
        <f>IF(AND([3]Feuil1!$K143&lt;&gt;"",[3]Feuil1!$C143&lt;&gt;"",[3]Feuil1!$K143&lt;=[3]Feuil1!$C143,YEAR([3]Feuil1!$K143)&lt;=[3]Feuil2!$A$2,YEAR([3]Feuil1!$C143)&gt;=[3]Feuil2!$A$2),IF(YEAR([3]Feuil1!$C143)&gt;[3]Feuil2!$A$2,DATE([3]Feuil2!$A$2,8,31),IF(YEAR([3]Feuil1!$C143)&lt;[3]Feuil2!$A$2,"",IF(MONTH([3]Feuil1!$C143)=8,[3]Feuil1!$C143,IF(AND(MONTH([3]Feuil1!$C143)&gt;8,MONTH([3]Feuil1!$K143)&lt;=8),DATE([3]Feuil2!$A$2,8,31),"") ))),"")</f>
        <v/>
      </c>
      <c r="V143" s="13" t="str">
        <f>IF(AND([3]Feuil1!$K143&lt;&gt;"",[3]Feuil1!$C143&lt;&gt;"",[3]Feuil1!$K143&lt;=[3]Feuil1!$C143,YEAR([3]Feuil1!$K143)&lt;=[3]Feuil2!$A$2,YEAR([3]Feuil1!$C143)&gt;=[3]Feuil2!$A$2),IF(YEAR([3]Feuil1!$C143)&gt;[3]Feuil2!$A$2,DATE([3]Feuil2!$A$2,9,30),IF(YEAR([3]Feuil1!$C143)&lt;[3]Feuil2!$A$2,"",IF(MONTH([3]Feuil1!$C143)=9,[3]Feuil1!$C143,IF(AND(MONTH([3]Feuil1!$C143)&gt;9,MONTH([3]Feuil1!$K143)&lt;=9),DATE([3]Feuil2!$A$2,9,30),"") ))),"")</f>
        <v/>
      </c>
      <c r="W143" s="13" t="str">
        <f>IF(AND([3]Feuil1!$K143&lt;&gt;"",[3]Feuil1!$C143&lt;&gt;"",[3]Feuil1!$K143&lt;=[3]Feuil1!$C143,YEAR([3]Feuil1!$K143)&lt;=[3]Feuil2!$A$2,YEAR([3]Feuil1!$C143)&gt;=[3]Feuil2!$A$2),IF(YEAR([3]Feuil1!$C143)&gt;[3]Feuil2!$A$2,DATE([3]Feuil2!$A$2,10,31),IF(YEAR([3]Feuil1!$C143)&lt;[3]Feuil2!$A$2,"",IF(MONTH([3]Feuil1!$C143)=10,[3]Feuil1!$C143,IF(AND(MONTH([3]Feuil1!$C143)&gt;10,MONTH([3]Feuil1!$K143)&lt;=10),DATE([3]Feuil2!$A$2,10,31),"") ))),"")</f>
        <v/>
      </c>
      <c r="X143" s="13" t="str">
        <f>IF(AND([3]Feuil1!$K143&lt;&gt;"",[3]Feuil1!$C143&lt;&gt;"",[3]Feuil1!$K143&lt;=[3]Feuil1!$C143,YEAR([3]Feuil1!$K143)&lt;=[3]Feuil2!$A$2,YEAR([3]Feuil1!$C143)&gt;=[3]Feuil2!$A$2),IF(YEAR([3]Feuil1!$C143)&gt;[3]Feuil2!$A$2,DATE([3]Feuil2!$A$2,11,30),IF(YEAR([3]Feuil1!$C143)&lt;[3]Feuil2!$A$2,"",IF(MONTH([3]Feuil1!$C143)=11,[3]Feuil1!$C143,IF(AND(MONTH([3]Feuil1!$C143)&gt;11,MONTH([3]Feuil1!$K143)&lt;=11),DATE([3]Feuil2!$A$2,11,30),"") ))),"")</f>
        <v/>
      </c>
      <c r="Y143" s="14" t="str">
        <f>IF(AND([3]Feuil1!$K143&lt;&gt;"",[3]Feuil1!$C143&lt;&gt;"",[3]Feuil1!$K143&lt;=[3]Feuil1!$C143,YEAR([3]Feuil1!$K143)&lt;=[3]Feuil2!$A$2,YEAR([3]Feuil1!$C143)&gt;=[3]Feuil2!$A$2),IF(YEAR([3]Feuil1!$C143)&gt;[3]Feuil2!$A$2,DATE([3]Feuil2!$A$2,12,31),IF(YEAR([3]Feuil1!$C143)&lt;[3]Feuil2!$A$2,"",IF(MONTH([3]Feuil1!$C143)=12,[3]Feuil1!$C143,IF(AND(MONTH([3]Feuil1!$C143)&gt;12,MONTH([3]Feuil1!$K143)&lt;=12),DATE([3]Feuil2!$A$2,12,31),"") ))),"")</f>
        <v/>
      </c>
    </row>
    <row r="144" spans="1:25" ht="15" x14ac:dyDescent="0.2">
      <c r="A144" s="11">
        <f>[3]Feuil1!E144</f>
        <v>0</v>
      </c>
      <c r="B144" s="12" t="str">
        <f>IF(AND([3]Feuil1!$K144&lt;&gt;"",[3]Feuil1!$C144&lt;&gt;"",[3]Feuil1!$K144&lt;=[3]Feuil1!$C144,YEAR([3]Feuil1!$K144)&lt;=[3]Feuil2!$A$2,YEAR([3]Feuil1!$C144)&gt;=[3]Feuil2!$A$2),IF(YEAR([3]Feuil1!$K144)&lt;[3]Feuil2!$A$2,DATE([3]Feuil2!$A$2,1,1),IF(YEAR([3]Feuil1!$K144)&gt;[3]Feuil2!$A$2,"",IF(MONTH([3]Feuil1!$K144)=1,[3]Feuil1!$K144,IF(OR(AND(
      MONTH([3]Feuil1!$K144)&lt;1,
      MONTH([3]Feuil1!$C144)&gt;=1
     ),YEAR([3]Feuil1!$C144)&gt;[3]Feuil2!$A$2),DATE([3]Feuil2!$A$2,1,1),"") ))),"")</f>
        <v/>
      </c>
      <c r="C144" s="13" t="str">
        <f>IF(AND([3]Feuil1!$K144&lt;&gt;"",[3]Feuil1!$C144&lt;&gt;"",[3]Feuil1!$K144&lt;=[3]Feuil1!$C144,YEAR([3]Feuil1!$K144)&lt;=[3]Feuil2!$A$2,YEAR([3]Feuil1!$C144)&gt;=[3]Feuil2!$A$2),IF(YEAR([3]Feuil1!$K144)&lt;[3]Feuil2!$A$2,DATE([3]Feuil2!$A$2,2,1),IF(YEAR([3]Feuil1!$K144)&gt;[3]Feuil2!$A$2,"",IF(MONTH([3]Feuil1!$K144)=2,[3]Feuil1!$K144,IF(OR(AND(MONTH([3]Feuil1!$K144)&lt;2,MONTH([3]Feuil1!$C144)&gt;=2),YEAR([3]Feuil1!$C144)&gt;[3]Feuil2!$A$2),DATE([3]Feuil2!$A$2,2,1),"") ))),"")</f>
        <v/>
      </c>
      <c r="D144" s="13" t="str">
        <f>IF(AND([3]Feuil1!$K144&lt;&gt;"",[3]Feuil1!$C144&lt;&gt;"",[3]Feuil1!$K144&lt;=[3]Feuil1!$C144,YEAR([3]Feuil1!$K144)&lt;=[3]Feuil2!$A$2,YEAR([3]Feuil1!$C144)&gt;=[3]Feuil2!$A$2),IF(YEAR([3]Feuil1!$K144)&lt;[3]Feuil2!$A$2,DATE([3]Feuil2!$A$2,3,1),IF(YEAR([3]Feuil1!$K144)&gt;[3]Feuil2!$A$2,"",IF(MONTH([3]Feuil1!$K144)=3,[3]Feuil1!$K144,IF(OR(AND(MONTH([3]Feuil1!$K144)&lt;3,MONTH([3]Feuil1!$C144)&gt;=3),YEAR([3]Feuil1!$C144)&gt;[3]Feuil2!$A$2),DATE([3]Feuil2!$A$2,3,1),"") ))),"")</f>
        <v/>
      </c>
      <c r="E144" s="13" t="str">
        <f>IF(AND([3]Feuil1!$K144&lt;&gt;"",[3]Feuil1!$C144&lt;&gt;"",[3]Feuil1!$K144&lt;=[3]Feuil1!$C144,YEAR([3]Feuil1!$K144)&lt;=[3]Feuil2!$A$2,YEAR([3]Feuil1!$C144)&gt;=[3]Feuil2!$A$2),IF(YEAR([3]Feuil1!$K144)&lt;[3]Feuil2!$A$2,DATE([3]Feuil2!$A$2,4,1),IF(YEAR([3]Feuil1!$K144)&gt;[3]Feuil2!$A$2,"",IF(MONTH([3]Feuil1!$K144)=4,[3]Feuil1!$K144,IF(OR(AND(MONTH([3]Feuil1!$K144)&lt;4,MONTH([3]Feuil1!$C144)&gt;=4),YEAR([3]Feuil1!$C144)&gt;[3]Feuil2!$A$2),DATE([3]Feuil2!$A$2,4,1),"") ))),"")</f>
        <v/>
      </c>
      <c r="F144" s="13" t="str">
        <f>IF(AND([3]Feuil1!$K144&lt;&gt;"",[3]Feuil1!$C144&lt;&gt;"",[3]Feuil1!$K144&lt;=[3]Feuil1!$C144,YEAR([3]Feuil1!$K144)&lt;=[3]Feuil2!$A$2,YEAR([3]Feuil1!$C144)&gt;=[3]Feuil2!$A$2),IF(YEAR([3]Feuil1!$K144)&lt;[3]Feuil2!$A$2,DATE([3]Feuil2!$A$2,5,1),IF(YEAR([3]Feuil1!$K144)&gt;[3]Feuil2!$A$2,"",IF(MONTH([3]Feuil1!$K144)=5,[3]Feuil1!$K144,IF(OR(AND(MONTH([3]Feuil1!$K144)&lt;5,MONTH([3]Feuil1!$C144)&gt;=5),YEAR([3]Feuil1!$C144)&gt;[3]Feuil2!$A$2),DATE([3]Feuil2!$A$2,5,1),"") ))),"")</f>
        <v/>
      </c>
      <c r="G144" s="13" t="str">
        <f>IF(AND([3]Feuil1!$K144&lt;&gt;"",[3]Feuil1!$C144&lt;&gt;"",[3]Feuil1!$K144&lt;=[3]Feuil1!$C144,YEAR([3]Feuil1!$K144)&lt;=[3]Feuil2!$A$2,YEAR([3]Feuil1!$C144)&gt;=[3]Feuil2!$A$2),IF(YEAR([3]Feuil1!$K144)&lt;[3]Feuil2!$A$2,DATE([3]Feuil2!$A$2,6,1),IF(YEAR([3]Feuil1!$K144)&gt;[3]Feuil2!$A$2,"",IF(MONTH([3]Feuil1!$K144)=6,[3]Feuil1!$K144,IF(OR(AND(MONTH([3]Feuil1!$K144)&lt;6,MONTH([3]Feuil1!$C144)&gt;=6),YEAR([3]Feuil1!$C144)&gt;[3]Feuil2!$A$2),DATE([3]Feuil2!$A$2,6,1),"") ))),"")</f>
        <v/>
      </c>
      <c r="H144" s="13" t="str">
        <f>IF(AND([3]Feuil1!$K144&lt;&gt;"",[3]Feuil1!$C144&lt;&gt;"",[3]Feuil1!$K144&lt;=[3]Feuil1!$C144,YEAR([3]Feuil1!$K144)&lt;=[3]Feuil2!$A$2,YEAR([3]Feuil1!$C144)&gt;=[3]Feuil2!$A$2),IF(YEAR([3]Feuil1!$K144)&lt;[3]Feuil2!$A$2,DATE([3]Feuil2!$A$2,7,1),IF(YEAR([3]Feuil1!$K144)&gt;[3]Feuil2!$A$2,"",IF(MONTH([3]Feuil1!$K144)=7,[3]Feuil1!$K144,IF(OR(AND(MONTH([3]Feuil1!$K144)&lt;7,MONTH([3]Feuil1!$C144)&gt;=7),YEAR([3]Feuil1!$C144)&gt;[3]Feuil2!$A$2),DATE([3]Feuil2!$A$2,7,1),"") ))),"")</f>
        <v/>
      </c>
      <c r="I144" s="13" t="str">
        <f>IF(AND([3]Feuil1!$K144&lt;&gt;"",[3]Feuil1!$C144&lt;&gt;"",[3]Feuil1!$K144&lt;=[3]Feuil1!$C144,YEAR([3]Feuil1!$K144)&lt;=[3]Feuil2!$A$2,YEAR([3]Feuil1!$C144)&gt;=[3]Feuil2!$A$2),IF(YEAR([3]Feuil1!$K144)&lt;[3]Feuil2!$A$2,DATE([3]Feuil2!$A$2,8,1),IF(YEAR([3]Feuil1!$K144)&gt;[3]Feuil2!$A$2,"",IF(MONTH([3]Feuil1!$K144)=8,[3]Feuil1!$K144,IF(OR(AND(MONTH([3]Feuil1!$K144)&lt;8,MONTH([3]Feuil1!$C144)&gt;=8),YEAR([3]Feuil1!$C144)&gt;[3]Feuil2!$A$2),DATE([3]Feuil2!$A$2,8,1),"") ))),"")</f>
        <v/>
      </c>
      <c r="J144" s="13" t="str">
        <f>IF(AND([3]Feuil1!$K144&lt;&gt;"",[3]Feuil1!$C144&lt;&gt;"",[3]Feuil1!$K144&lt;=[3]Feuil1!$C144,YEAR([3]Feuil1!$K144)&lt;=[3]Feuil2!$A$2,YEAR([3]Feuil1!$C144)&gt;=[3]Feuil2!$A$2),IF(YEAR([3]Feuil1!$K144)&lt;[3]Feuil2!$A$2,DATE([3]Feuil2!$A$2,9,1),IF(YEAR([3]Feuil1!$K144)&gt;[3]Feuil2!$A$2,"",IF(MONTH([3]Feuil1!$K144)=9,[3]Feuil1!$K144,IF(OR(AND(MONTH([3]Feuil1!$K144)&lt;9,MONTH([3]Feuil1!$C144)&gt;=9),YEAR([3]Feuil1!$C144)&gt;[3]Feuil2!$A$2),DATE([3]Feuil2!$A$2,9,1),"") ))),"")</f>
        <v/>
      </c>
      <c r="K144" s="13" t="str">
        <f>IF(AND([3]Feuil1!$K144&lt;&gt;"",[3]Feuil1!$C144&lt;&gt;"",[3]Feuil1!$K144&lt;=[3]Feuil1!$C144,YEAR([3]Feuil1!$K144)&lt;=[3]Feuil2!$A$2,YEAR([3]Feuil1!$C144)&gt;=[3]Feuil2!$A$2),IF(YEAR([3]Feuil1!$K144)&lt;[3]Feuil2!$A$2,DATE([3]Feuil2!$A$2,10,1),IF(YEAR([3]Feuil1!$K144)&gt;[3]Feuil2!$A$2,"",IF(MONTH([3]Feuil1!$K144)=10,[3]Feuil1!$K144,IF(OR(AND(MONTH([3]Feuil1!$K144)&lt;10,MONTH([3]Feuil1!$C144)&gt;=10),YEAR([3]Feuil1!$C144)&gt;[3]Feuil2!$A$2),DATE([3]Feuil2!$A$2,10,1),"") ))),"")</f>
        <v/>
      </c>
      <c r="L144" s="13" t="str">
        <f>IF(AND([3]Feuil1!$K144&lt;&gt;"",[3]Feuil1!$C144&lt;&gt;"",[3]Feuil1!$K144&lt;=[3]Feuil1!$C144,YEAR([3]Feuil1!$K144)&lt;=[3]Feuil2!$A$2,YEAR([3]Feuil1!$C144)&gt;=[3]Feuil2!$A$2),IF(YEAR([3]Feuil1!$K144)&lt;[3]Feuil2!$A$2,DATE([3]Feuil2!$A$2,11,1),IF(YEAR([3]Feuil1!$K144)&gt;[3]Feuil2!$A$2,"",IF(MONTH([3]Feuil1!$K144)=11,[3]Feuil1!$K144,IF(OR(AND(MONTH([3]Feuil1!$K144)&lt;11,MONTH([3]Feuil1!$C144)&gt;=11),YEAR([3]Feuil1!$C144)&gt;[3]Feuil2!$A$2),DATE([3]Feuil2!$A$2,11,1),"") ))),"")</f>
        <v/>
      </c>
      <c r="M144" s="14" t="str">
        <f>IF(AND([3]Feuil1!$K144&lt;&gt;"",[3]Feuil1!$C144&lt;&gt;"",[3]Feuil1!$K144&lt;=[3]Feuil1!$C144,YEAR([3]Feuil1!$K144)&lt;=[3]Feuil2!$A$2,YEAR([3]Feuil1!$C144)&gt;=[3]Feuil2!$A$2),IF(YEAR([3]Feuil1!$K144)&lt;[3]Feuil2!$A$2,DATE([3]Feuil2!$A$2,12,1),IF(YEAR([3]Feuil1!$K144)&gt;[3]Feuil2!$A$2,"",IF(MONTH([3]Feuil1!$K144)=12,[3]Feuil1!$K144,IF(OR(AND(MONTH([3]Feuil1!$K144)&lt;12,MONTH([3]Feuil1!$C144)&gt;=12),YEAR([3]Feuil1!$C144)&gt;[3]Feuil2!$A$2),DATE([3]Feuil2!$A$2,12,1),"") ))),"")</f>
        <v/>
      </c>
      <c r="N144" s="12" t="str">
        <f>IF(AND([3]Feuil1!$K144&lt;&gt;"",[3]Feuil1!$C144&lt;&gt;"",[3]Feuil1!$K144&lt;=[3]Feuil1!$C144,YEAR([3]Feuil1!$K144)&lt;=[3]Feuil2!$A$2,YEAR([3]Feuil1!$C144)&gt;=[3]Feuil2!$A$2),IF(YEAR([3]Feuil1!$C144)&gt;[3]Feuil2!$A$2,DATE([3]Feuil2!$A$2,1,31),IF(YEAR([3]Feuil1!$C144)&lt;[3]Feuil2!$A$2,"",IF(MONTH([3]Feuil1!$C144)=1,[3]Feuil1!$C144,IF(AND(MONTH([3]Feuil1!$C144)&gt;1,MONTH([3]Feuil1!$K144)&lt;=1),DATE([3]Feuil2!$A$2,1,31),"") ))),"")</f>
        <v/>
      </c>
      <c r="O144" s="13" t="str">
        <f>IF(AND([3]Feuil1!$K144&lt;&gt;"",[3]Feuil1!$C144&lt;&gt;"",[3]Feuil1!$K144&lt;=[3]Feuil1!$C144,YEAR([3]Feuil1!$K144)&lt;=[3]Feuil2!$A$2,YEAR([3]Feuil1!$C144)&gt;=[3]Feuil2!$A$2),IF(YEAR([3]Feuil1!$C144)&gt;[3]Feuil2!$A$2,IF((MOD([3]Feuil2!$A$2,4)&lt;&gt;0),DATE([3]Feuil2!$A$2,2,28),DATE([3]Feuil2!$A$2,2,29)),IF(YEAR([3]Feuil1!$C144)&lt;[3]Feuil2!$A$2,"",IF(MONTH([3]Feuil1!$C144)=2,[3]Feuil1!$C144,IF(AND(MONTH([3]Feuil1!$C144)&gt;2,MONTH([3]Feuil1!$K144)&lt;=2),IF((MOD([3]Feuil2!$A$2,4)&lt;&gt;0),DATE([3]Feuil2!$A$2,2,28),DATE([3]Feuil2!$A$2,2,29)),"") ))),"")</f>
        <v/>
      </c>
      <c r="P144" s="13" t="str">
        <f>IF(AND([3]Feuil1!$K144&lt;&gt;"",[3]Feuil1!$C144&lt;&gt;"",[3]Feuil1!$K144&lt;=[3]Feuil1!$C144,YEAR([3]Feuil1!$K144)&lt;=[3]Feuil2!$A$2,YEAR([3]Feuil1!$C144)&gt;=[3]Feuil2!$A$2),IF(YEAR([3]Feuil1!$C144)&gt;[3]Feuil2!$A$2,DATE([3]Feuil2!$A$2,3,31),IF(YEAR([3]Feuil1!$C144)&lt;[3]Feuil2!$A$2,"",IF(MONTH([3]Feuil1!$C144)=3,[3]Feuil1!$C144,IF(AND(MONTH([3]Feuil1!$C144)&gt;3,MONTH([3]Feuil1!$K144)&lt;=3),DATE([3]Feuil2!$A$2,3,31),"") ))),"")</f>
        <v/>
      </c>
      <c r="Q144" s="13" t="str">
        <f>IF(AND([3]Feuil1!$K144&lt;&gt;"",[3]Feuil1!$C144&lt;&gt;"",[3]Feuil1!$K144&lt;=[3]Feuil1!$C144,YEAR([3]Feuil1!$K144)&lt;=[3]Feuil2!$A$2,YEAR([3]Feuil1!$C144)&gt;=[3]Feuil2!$A$2),IF(YEAR([3]Feuil1!$C144)&gt;[3]Feuil2!$A$2,DATE([3]Feuil2!$A$2,4,30),IF(YEAR([3]Feuil1!$C144)&lt;[3]Feuil2!$A$2,"",IF(MONTH([3]Feuil1!$C144)=4,[3]Feuil1!$C144,IF(AND(MONTH([3]Feuil1!$C144)&gt;4,MONTH([3]Feuil1!$K144)&lt;=4),DATE([3]Feuil2!$A$2,4,30),"") ))),"")</f>
        <v/>
      </c>
      <c r="R144" s="13" t="str">
        <f>IF(AND([3]Feuil1!$K144&lt;&gt;"",[3]Feuil1!$C144&lt;&gt;"",[3]Feuil1!$K144&lt;=[3]Feuil1!$C144,YEAR([3]Feuil1!$K144)&lt;=[3]Feuil2!$A$2,YEAR([3]Feuil1!$C144)&gt;=[3]Feuil2!$A$2),IF(YEAR([3]Feuil1!$C144)&gt;[3]Feuil2!$A$2,DATE([3]Feuil2!$A$2,5,31),IF(YEAR([3]Feuil1!$C144)&lt;[3]Feuil2!$A$2,"",IF(MONTH([3]Feuil1!$C144)=5,[3]Feuil1!$C144,IF(AND(MONTH([3]Feuil1!$C144)&gt;5,MONTH([3]Feuil1!$K144)&lt;=5),DATE([3]Feuil2!$A$2,5,31),"") ))),"")</f>
        <v/>
      </c>
      <c r="S144" s="13" t="str">
        <f>IF(AND([3]Feuil1!$K144&lt;&gt;"",[3]Feuil1!$C144&lt;&gt;"",[3]Feuil1!$K144&lt;=[3]Feuil1!$C144,YEAR([3]Feuil1!$K144)&lt;=[3]Feuil2!$A$2,YEAR([3]Feuil1!$C144)&gt;=[3]Feuil2!$A$2),IF(YEAR([3]Feuil1!$C144)&gt;[3]Feuil2!$A$2,DATE([3]Feuil2!$A$2,6,30),IF(YEAR([3]Feuil1!$C144)&lt;[3]Feuil2!$A$2,"",IF(MONTH([3]Feuil1!$C144)=6,[3]Feuil1!$C144,IF(AND(MONTH([3]Feuil1!$C144)&gt;6,MONTH([3]Feuil1!$K144)&lt;=6),DATE([3]Feuil2!$A$2,6,30),"") ))),"")</f>
        <v/>
      </c>
      <c r="T144" s="13" t="str">
        <f>IF(AND([3]Feuil1!$K144&lt;&gt;"",[3]Feuil1!$C144&lt;&gt;"",[3]Feuil1!$K144&lt;=[3]Feuil1!$C144,YEAR([3]Feuil1!$K144)&lt;=[3]Feuil2!$A$2,YEAR([3]Feuil1!$C144)&gt;=[3]Feuil2!$A$2),IF(YEAR([3]Feuil1!$C144)&gt;[3]Feuil2!$A$2,DATE([3]Feuil2!$A$2,7,31),IF(YEAR([3]Feuil1!$C144)&lt;[3]Feuil2!$A$2,"",IF(MONTH([3]Feuil1!$C144)=7,[3]Feuil1!$C144,IF(AND(MONTH([3]Feuil1!$C144)&gt;7,MONTH([3]Feuil1!$K144)&lt;=7),DATE([3]Feuil2!$A$2,7,31),"") ))),"")</f>
        <v/>
      </c>
      <c r="U144" s="13" t="str">
        <f>IF(AND([3]Feuil1!$K144&lt;&gt;"",[3]Feuil1!$C144&lt;&gt;"",[3]Feuil1!$K144&lt;=[3]Feuil1!$C144,YEAR([3]Feuil1!$K144)&lt;=[3]Feuil2!$A$2,YEAR([3]Feuil1!$C144)&gt;=[3]Feuil2!$A$2),IF(YEAR([3]Feuil1!$C144)&gt;[3]Feuil2!$A$2,DATE([3]Feuil2!$A$2,8,31),IF(YEAR([3]Feuil1!$C144)&lt;[3]Feuil2!$A$2,"",IF(MONTH([3]Feuil1!$C144)=8,[3]Feuil1!$C144,IF(AND(MONTH([3]Feuil1!$C144)&gt;8,MONTH([3]Feuil1!$K144)&lt;=8),DATE([3]Feuil2!$A$2,8,31),"") ))),"")</f>
        <v/>
      </c>
      <c r="V144" s="13" t="str">
        <f>IF(AND([3]Feuil1!$K144&lt;&gt;"",[3]Feuil1!$C144&lt;&gt;"",[3]Feuil1!$K144&lt;=[3]Feuil1!$C144,YEAR([3]Feuil1!$K144)&lt;=[3]Feuil2!$A$2,YEAR([3]Feuil1!$C144)&gt;=[3]Feuil2!$A$2),IF(YEAR([3]Feuil1!$C144)&gt;[3]Feuil2!$A$2,DATE([3]Feuil2!$A$2,9,30),IF(YEAR([3]Feuil1!$C144)&lt;[3]Feuil2!$A$2,"",IF(MONTH([3]Feuil1!$C144)=9,[3]Feuil1!$C144,IF(AND(MONTH([3]Feuil1!$C144)&gt;9,MONTH([3]Feuil1!$K144)&lt;=9),DATE([3]Feuil2!$A$2,9,30),"") ))),"")</f>
        <v/>
      </c>
      <c r="W144" s="13" t="str">
        <f>IF(AND([3]Feuil1!$K144&lt;&gt;"",[3]Feuil1!$C144&lt;&gt;"",[3]Feuil1!$K144&lt;=[3]Feuil1!$C144,YEAR([3]Feuil1!$K144)&lt;=[3]Feuil2!$A$2,YEAR([3]Feuil1!$C144)&gt;=[3]Feuil2!$A$2),IF(YEAR([3]Feuil1!$C144)&gt;[3]Feuil2!$A$2,DATE([3]Feuil2!$A$2,10,31),IF(YEAR([3]Feuil1!$C144)&lt;[3]Feuil2!$A$2,"",IF(MONTH([3]Feuil1!$C144)=10,[3]Feuil1!$C144,IF(AND(MONTH([3]Feuil1!$C144)&gt;10,MONTH([3]Feuil1!$K144)&lt;=10),DATE([3]Feuil2!$A$2,10,31),"") ))),"")</f>
        <v/>
      </c>
      <c r="X144" s="13" t="str">
        <f>IF(AND([3]Feuil1!$K144&lt;&gt;"",[3]Feuil1!$C144&lt;&gt;"",[3]Feuil1!$K144&lt;=[3]Feuil1!$C144,YEAR([3]Feuil1!$K144)&lt;=[3]Feuil2!$A$2,YEAR([3]Feuil1!$C144)&gt;=[3]Feuil2!$A$2),IF(YEAR([3]Feuil1!$C144)&gt;[3]Feuil2!$A$2,DATE([3]Feuil2!$A$2,11,30),IF(YEAR([3]Feuil1!$C144)&lt;[3]Feuil2!$A$2,"",IF(MONTH([3]Feuil1!$C144)=11,[3]Feuil1!$C144,IF(AND(MONTH([3]Feuil1!$C144)&gt;11,MONTH([3]Feuil1!$K144)&lt;=11),DATE([3]Feuil2!$A$2,11,30),"") ))),"")</f>
        <v/>
      </c>
      <c r="Y144" s="14" t="str">
        <f>IF(AND([3]Feuil1!$K144&lt;&gt;"",[3]Feuil1!$C144&lt;&gt;"",[3]Feuil1!$K144&lt;=[3]Feuil1!$C144,YEAR([3]Feuil1!$K144)&lt;=[3]Feuil2!$A$2,YEAR([3]Feuil1!$C144)&gt;=[3]Feuil2!$A$2),IF(YEAR([3]Feuil1!$C144)&gt;[3]Feuil2!$A$2,DATE([3]Feuil2!$A$2,12,31),IF(YEAR([3]Feuil1!$C144)&lt;[3]Feuil2!$A$2,"",IF(MONTH([3]Feuil1!$C144)=12,[3]Feuil1!$C144,IF(AND(MONTH([3]Feuil1!$C144)&gt;12,MONTH([3]Feuil1!$K144)&lt;=12),DATE([3]Feuil2!$A$2,12,31),"") ))),"")</f>
        <v/>
      </c>
    </row>
    <row r="145" spans="1:25" ht="15" x14ac:dyDescent="0.2">
      <c r="A145" s="11">
        <f>[3]Feuil1!E145</f>
        <v>0</v>
      </c>
      <c r="B145" s="12" t="str">
        <f>IF(AND([3]Feuil1!$K145&lt;&gt;"",[3]Feuil1!$C145&lt;&gt;"",[3]Feuil1!$K145&lt;=[3]Feuil1!$C145,YEAR([3]Feuil1!$K145)&lt;=[3]Feuil2!$A$2,YEAR([3]Feuil1!$C145)&gt;=[3]Feuil2!$A$2),IF(YEAR([3]Feuil1!$K145)&lt;[3]Feuil2!$A$2,DATE([3]Feuil2!$A$2,1,1),IF(YEAR([3]Feuil1!$K145)&gt;[3]Feuil2!$A$2,"",IF(MONTH([3]Feuil1!$K145)=1,[3]Feuil1!$K145,IF(OR(AND(
      MONTH([3]Feuil1!$K145)&lt;1,
      MONTH([3]Feuil1!$C145)&gt;=1
     ),YEAR([3]Feuil1!$C145)&gt;[3]Feuil2!$A$2),DATE([3]Feuil2!$A$2,1,1),"") ))),"")</f>
        <v/>
      </c>
      <c r="C145" s="13" t="str">
        <f>IF(AND([3]Feuil1!$K145&lt;&gt;"",[3]Feuil1!$C145&lt;&gt;"",[3]Feuil1!$K145&lt;=[3]Feuil1!$C145,YEAR([3]Feuil1!$K145)&lt;=[3]Feuil2!$A$2,YEAR([3]Feuil1!$C145)&gt;=[3]Feuil2!$A$2),IF(YEAR([3]Feuil1!$K145)&lt;[3]Feuil2!$A$2,DATE([3]Feuil2!$A$2,2,1),IF(YEAR([3]Feuil1!$K145)&gt;[3]Feuil2!$A$2,"",IF(MONTH([3]Feuil1!$K145)=2,[3]Feuil1!$K145,IF(OR(AND(MONTH([3]Feuil1!$K145)&lt;2,MONTH([3]Feuil1!$C145)&gt;=2),YEAR([3]Feuil1!$C145)&gt;[3]Feuil2!$A$2),DATE([3]Feuil2!$A$2,2,1),"") ))),"")</f>
        <v/>
      </c>
      <c r="D145" s="13" t="str">
        <f>IF(AND([3]Feuil1!$K145&lt;&gt;"",[3]Feuil1!$C145&lt;&gt;"",[3]Feuil1!$K145&lt;=[3]Feuil1!$C145,YEAR([3]Feuil1!$K145)&lt;=[3]Feuil2!$A$2,YEAR([3]Feuil1!$C145)&gt;=[3]Feuil2!$A$2),IF(YEAR([3]Feuil1!$K145)&lt;[3]Feuil2!$A$2,DATE([3]Feuil2!$A$2,3,1),IF(YEAR([3]Feuil1!$K145)&gt;[3]Feuil2!$A$2,"",IF(MONTH([3]Feuil1!$K145)=3,[3]Feuil1!$K145,IF(OR(AND(MONTH([3]Feuil1!$K145)&lt;3,MONTH([3]Feuil1!$C145)&gt;=3),YEAR([3]Feuil1!$C145)&gt;[3]Feuil2!$A$2),DATE([3]Feuil2!$A$2,3,1),"") ))),"")</f>
        <v/>
      </c>
      <c r="E145" s="13" t="str">
        <f>IF(AND([3]Feuil1!$K145&lt;&gt;"",[3]Feuil1!$C145&lt;&gt;"",[3]Feuil1!$K145&lt;=[3]Feuil1!$C145,YEAR([3]Feuil1!$K145)&lt;=[3]Feuil2!$A$2,YEAR([3]Feuil1!$C145)&gt;=[3]Feuil2!$A$2),IF(YEAR([3]Feuil1!$K145)&lt;[3]Feuil2!$A$2,DATE([3]Feuil2!$A$2,4,1),IF(YEAR([3]Feuil1!$K145)&gt;[3]Feuil2!$A$2,"",IF(MONTH([3]Feuil1!$K145)=4,[3]Feuil1!$K145,IF(OR(AND(MONTH([3]Feuil1!$K145)&lt;4,MONTH([3]Feuil1!$C145)&gt;=4),YEAR([3]Feuil1!$C145)&gt;[3]Feuil2!$A$2),DATE([3]Feuil2!$A$2,4,1),"") ))),"")</f>
        <v/>
      </c>
      <c r="F145" s="13" t="str">
        <f>IF(AND([3]Feuil1!$K145&lt;&gt;"",[3]Feuil1!$C145&lt;&gt;"",[3]Feuil1!$K145&lt;=[3]Feuil1!$C145,YEAR([3]Feuil1!$K145)&lt;=[3]Feuil2!$A$2,YEAR([3]Feuil1!$C145)&gt;=[3]Feuil2!$A$2),IF(YEAR([3]Feuil1!$K145)&lt;[3]Feuil2!$A$2,DATE([3]Feuil2!$A$2,5,1),IF(YEAR([3]Feuil1!$K145)&gt;[3]Feuil2!$A$2,"",IF(MONTH([3]Feuil1!$K145)=5,[3]Feuil1!$K145,IF(OR(AND(MONTH([3]Feuil1!$K145)&lt;5,MONTH([3]Feuil1!$C145)&gt;=5),YEAR([3]Feuil1!$C145)&gt;[3]Feuil2!$A$2),DATE([3]Feuil2!$A$2,5,1),"") ))),"")</f>
        <v/>
      </c>
      <c r="G145" s="13" t="str">
        <f>IF(AND([3]Feuil1!$K145&lt;&gt;"",[3]Feuil1!$C145&lt;&gt;"",[3]Feuil1!$K145&lt;=[3]Feuil1!$C145,YEAR([3]Feuil1!$K145)&lt;=[3]Feuil2!$A$2,YEAR([3]Feuil1!$C145)&gt;=[3]Feuil2!$A$2),IF(YEAR([3]Feuil1!$K145)&lt;[3]Feuil2!$A$2,DATE([3]Feuil2!$A$2,6,1),IF(YEAR([3]Feuil1!$K145)&gt;[3]Feuil2!$A$2,"",IF(MONTH([3]Feuil1!$K145)=6,[3]Feuil1!$K145,IF(OR(AND(MONTH([3]Feuil1!$K145)&lt;6,MONTH([3]Feuil1!$C145)&gt;=6),YEAR([3]Feuil1!$C145)&gt;[3]Feuil2!$A$2),DATE([3]Feuil2!$A$2,6,1),"") ))),"")</f>
        <v/>
      </c>
      <c r="H145" s="13" t="str">
        <f>IF(AND([3]Feuil1!$K145&lt;&gt;"",[3]Feuil1!$C145&lt;&gt;"",[3]Feuil1!$K145&lt;=[3]Feuil1!$C145,YEAR([3]Feuil1!$K145)&lt;=[3]Feuil2!$A$2,YEAR([3]Feuil1!$C145)&gt;=[3]Feuil2!$A$2),IF(YEAR([3]Feuil1!$K145)&lt;[3]Feuil2!$A$2,DATE([3]Feuil2!$A$2,7,1),IF(YEAR([3]Feuil1!$K145)&gt;[3]Feuil2!$A$2,"",IF(MONTH([3]Feuil1!$K145)=7,[3]Feuil1!$K145,IF(OR(AND(MONTH([3]Feuil1!$K145)&lt;7,MONTH([3]Feuil1!$C145)&gt;=7),YEAR([3]Feuil1!$C145)&gt;[3]Feuil2!$A$2),DATE([3]Feuil2!$A$2,7,1),"") ))),"")</f>
        <v/>
      </c>
      <c r="I145" s="13" t="str">
        <f>IF(AND([3]Feuil1!$K145&lt;&gt;"",[3]Feuil1!$C145&lt;&gt;"",[3]Feuil1!$K145&lt;=[3]Feuil1!$C145,YEAR([3]Feuil1!$K145)&lt;=[3]Feuil2!$A$2,YEAR([3]Feuil1!$C145)&gt;=[3]Feuil2!$A$2),IF(YEAR([3]Feuil1!$K145)&lt;[3]Feuil2!$A$2,DATE([3]Feuil2!$A$2,8,1),IF(YEAR([3]Feuil1!$K145)&gt;[3]Feuil2!$A$2,"",IF(MONTH([3]Feuil1!$K145)=8,[3]Feuil1!$K145,IF(OR(AND(MONTH([3]Feuil1!$K145)&lt;8,MONTH([3]Feuil1!$C145)&gt;=8),YEAR([3]Feuil1!$C145)&gt;[3]Feuil2!$A$2),DATE([3]Feuil2!$A$2,8,1),"") ))),"")</f>
        <v/>
      </c>
      <c r="J145" s="13" t="str">
        <f>IF(AND([3]Feuil1!$K145&lt;&gt;"",[3]Feuil1!$C145&lt;&gt;"",[3]Feuil1!$K145&lt;=[3]Feuil1!$C145,YEAR([3]Feuil1!$K145)&lt;=[3]Feuil2!$A$2,YEAR([3]Feuil1!$C145)&gt;=[3]Feuil2!$A$2),IF(YEAR([3]Feuil1!$K145)&lt;[3]Feuil2!$A$2,DATE([3]Feuil2!$A$2,9,1),IF(YEAR([3]Feuil1!$K145)&gt;[3]Feuil2!$A$2,"",IF(MONTH([3]Feuil1!$K145)=9,[3]Feuil1!$K145,IF(OR(AND(MONTH([3]Feuil1!$K145)&lt;9,MONTH([3]Feuil1!$C145)&gt;=9),YEAR([3]Feuil1!$C145)&gt;[3]Feuil2!$A$2),DATE([3]Feuil2!$A$2,9,1),"") ))),"")</f>
        <v/>
      </c>
      <c r="K145" s="13" t="str">
        <f>IF(AND([3]Feuil1!$K145&lt;&gt;"",[3]Feuil1!$C145&lt;&gt;"",[3]Feuil1!$K145&lt;=[3]Feuil1!$C145,YEAR([3]Feuil1!$K145)&lt;=[3]Feuil2!$A$2,YEAR([3]Feuil1!$C145)&gt;=[3]Feuil2!$A$2),IF(YEAR([3]Feuil1!$K145)&lt;[3]Feuil2!$A$2,DATE([3]Feuil2!$A$2,10,1),IF(YEAR([3]Feuil1!$K145)&gt;[3]Feuil2!$A$2,"",IF(MONTH([3]Feuil1!$K145)=10,[3]Feuil1!$K145,IF(OR(AND(MONTH([3]Feuil1!$K145)&lt;10,MONTH([3]Feuil1!$C145)&gt;=10),YEAR([3]Feuil1!$C145)&gt;[3]Feuil2!$A$2),DATE([3]Feuil2!$A$2,10,1),"") ))),"")</f>
        <v/>
      </c>
      <c r="L145" s="13" t="str">
        <f>IF(AND([3]Feuil1!$K145&lt;&gt;"",[3]Feuil1!$C145&lt;&gt;"",[3]Feuil1!$K145&lt;=[3]Feuil1!$C145,YEAR([3]Feuil1!$K145)&lt;=[3]Feuil2!$A$2,YEAR([3]Feuil1!$C145)&gt;=[3]Feuil2!$A$2),IF(YEAR([3]Feuil1!$K145)&lt;[3]Feuil2!$A$2,DATE([3]Feuil2!$A$2,11,1),IF(YEAR([3]Feuil1!$K145)&gt;[3]Feuil2!$A$2,"",IF(MONTH([3]Feuil1!$K145)=11,[3]Feuil1!$K145,IF(OR(AND(MONTH([3]Feuil1!$K145)&lt;11,MONTH([3]Feuil1!$C145)&gt;=11),YEAR([3]Feuil1!$C145)&gt;[3]Feuil2!$A$2),DATE([3]Feuil2!$A$2,11,1),"") ))),"")</f>
        <v/>
      </c>
      <c r="M145" s="14" t="str">
        <f>IF(AND([3]Feuil1!$K145&lt;&gt;"",[3]Feuil1!$C145&lt;&gt;"",[3]Feuil1!$K145&lt;=[3]Feuil1!$C145,YEAR([3]Feuil1!$K145)&lt;=[3]Feuil2!$A$2,YEAR([3]Feuil1!$C145)&gt;=[3]Feuil2!$A$2),IF(YEAR([3]Feuil1!$K145)&lt;[3]Feuil2!$A$2,DATE([3]Feuil2!$A$2,12,1),IF(YEAR([3]Feuil1!$K145)&gt;[3]Feuil2!$A$2,"",IF(MONTH([3]Feuil1!$K145)=12,[3]Feuil1!$K145,IF(OR(AND(MONTH([3]Feuil1!$K145)&lt;12,MONTH([3]Feuil1!$C145)&gt;=12),YEAR([3]Feuil1!$C145)&gt;[3]Feuil2!$A$2),DATE([3]Feuil2!$A$2,12,1),"") ))),"")</f>
        <v/>
      </c>
      <c r="N145" s="12" t="str">
        <f>IF(AND([3]Feuil1!$K145&lt;&gt;"",[3]Feuil1!$C145&lt;&gt;"",[3]Feuil1!$K145&lt;=[3]Feuil1!$C145,YEAR([3]Feuil1!$K145)&lt;=[3]Feuil2!$A$2,YEAR([3]Feuil1!$C145)&gt;=[3]Feuil2!$A$2),IF(YEAR([3]Feuil1!$C145)&gt;[3]Feuil2!$A$2,DATE([3]Feuil2!$A$2,1,31),IF(YEAR([3]Feuil1!$C145)&lt;[3]Feuil2!$A$2,"",IF(MONTH([3]Feuil1!$C145)=1,[3]Feuil1!$C145,IF(AND(MONTH([3]Feuil1!$C145)&gt;1,MONTH([3]Feuil1!$K145)&lt;=1),DATE([3]Feuil2!$A$2,1,31),"") ))),"")</f>
        <v/>
      </c>
      <c r="O145" s="13" t="str">
        <f>IF(AND([3]Feuil1!$K145&lt;&gt;"",[3]Feuil1!$C145&lt;&gt;"",[3]Feuil1!$K145&lt;=[3]Feuil1!$C145,YEAR([3]Feuil1!$K145)&lt;=[3]Feuil2!$A$2,YEAR([3]Feuil1!$C145)&gt;=[3]Feuil2!$A$2),IF(YEAR([3]Feuil1!$C145)&gt;[3]Feuil2!$A$2,IF((MOD([3]Feuil2!$A$2,4)&lt;&gt;0),DATE([3]Feuil2!$A$2,2,28),DATE([3]Feuil2!$A$2,2,29)),IF(YEAR([3]Feuil1!$C145)&lt;[3]Feuil2!$A$2,"",IF(MONTH([3]Feuil1!$C145)=2,[3]Feuil1!$C145,IF(AND(MONTH([3]Feuil1!$C145)&gt;2,MONTH([3]Feuil1!$K145)&lt;=2),IF((MOD([3]Feuil2!$A$2,4)&lt;&gt;0),DATE([3]Feuil2!$A$2,2,28),DATE([3]Feuil2!$A$2,2,29)),"") ))),"")</f>
        <v/>
      </c>
      <c r="P145" s="13" t="str">
        <f>IF(AND([3]Feuil1!$K145&lt;&gt;"",[3]Feuil1!$C145&lt;&gt;"",[3]Feuil1!$K145&lt;=[3]Feuil1!$C145,YEAR([3]Feuil1!$K145)&lt;=[3]Feuil2!$A$2,YEAR([3]Feuil1!$C145)&gt;=[3]Feuil2!$A$2),IF(YEAR([3]Feuil1!$C145)&gt;[3]Feuil2!$A$2,DATE([3]Feuil2!$A$2,3,31),IF(YEAR([3]Feuil1!$C145)&lt;[3]Feuil2!$A$2,"",IF(MONTH([3]Feuil1!$C145)=3,[3]Feuil1!$C145,IF(AND(MONTH([3]Feuil1!$C145)&gt;3,MONTH([3]Feuil1!$K145)&lt;=3),DATE([3]Feuil2!$A$2,3,31),"") ))),"")</f>
        <v/>
      </c>
      <c r="Q145" s="13" t="str">
        <f>IF(AND([3]Feuil1!$K145&lt;&gt;"",[3]Feuil1!$C145&lt;&gt;"",[3]Feuil1!$K145&lt;=[3]Feuil1!$C145,YEAR([3]Feuil1!$K145)&lt;=[3]Feuil2!$A$2,YEAR([3]Feuil1!$C145)&gt;=[3]Feuil2!$A$2),IF(YEAR([3]Feuil1!$C145)&gt;[3]Feuil2!$A$2,DATE([3]Feuil2!$A$2,4,30),IF(YEAR([3]Feuil1!$C145)&lt;[3]Feuil2!$A$2,"",IF(MONTH([3]Feuil1!$C145)=4,[3]Feuil1!$C145,IF(AND(MONTH([3]Feuil1!$C145)&gt;4,MONTH([3]Feuil1!$K145)&lt;=4),DATE([3]Feuil2!$A$2,4,30),"") ))),"")</f>
        <v/>
      </c>
      <c r="R145" s="13" t="str">
        <f>IF(AND([3]Feuil1!$K145&lt;&gt;"",[3]Feuil1!$C145&lt;&gt;"",[3]Feuil1!$K145&lt;=[3]Feuil1!$C145,YEAR([3]Feuil1!$K145)&lt;=[3]Feuil2!$A$2,YEAR([3]Feuil1!$C145)&gt;=[3]Feuil2!$A$2),IF(YEAR([3]Feuil1!$C145)&gt;[3]Feuil2!$A$2,DATE([3]Feuil2!$A$2,5,31),IF(YEAR([3]Feuil1!$C145)&lt;[3]Feuil2!$A$2,"",IF(MONTH([3]Feuil1!$C145)=5,[3]Feuil1!$C145,IF(AND(MONTH([3]Feuil1!$C145)&gt;5,MONTH([3]Feuil1!$K145)&lt;=5),DATE([3]Feuil2!$A$2,5,31),"") ))),"")</f>
        <v/>
      </c>
      <c r="S145" s="13" t="str">
        <f>IF(AND([3]Feuil1!$K145&lt;&gt;"",[3]Feuil1!$C145&lt;&gt;"",[3]Feuil1!$K145&lt;=[3]Feuil1!$C145,YEAR([3]Feuil1!$K145)&lt;=[3]Feuil2!$A$2,YEAR([3]Feuil1!$C145)&gt;=[3]Feuil2!$A$2),IF(YEAR([3]Feuil1!$C145)&gt;[3]Feuil2!$A$2,DATE([3]Feuil2!$A$2,6,30),IF(YEAR([3]Feuil1!$C145)&lt;[3]Feuil2!$A$2,"",IF(MONTH([3]Feuil1!$C145)=6,[3]Feuil1!$C145,IF(AND(MONTH([3]Feuil1!$C145)&gt;6,MONTH([3]Feuil1!$K145)&lt;=6),DATE([3]Feuil2!$A$2,6,30),"") ))),"")</f>
        <v/>
      </c>
      <c r="T145" s="13" t="str">
        <f>IF(AND([3]Feuil1!$K145&lt;&gt;"",[3]Feuil1!$C145&lt;&gt;"",[3]Feuil1!$K145&lt;=[3]Feuil1!$C145,YEAR([3]Feuil1!$K145)&lt;=[3]Feuil2!$A$2,YEAR([3]Feuil1!$C145)&gt;=[3]Feuil2!$A$2),IF(YEAR([3]Feuil1!$C145)&gt;[3]Feuil2!$A$2,DATE([3]Feuil2!$A$2,7,31),IF(YEAR([3]Feuil1!$C145)&lt;[3]Feuil2!$A$2,"",IF(MONTH([3]Feuil1!$C145)=7,[3]Feuil1!$C145,IF(AND(MONTH([3]Feuil1!$C145)&gt;7,MONTH([3]Feuil1!$K145)&lt;=7),DATE([3]Feuil2!$A$2,7,31),"") ))),"")</f>
        <v/>
      </c>
      <c r="U145" s="13" t="str">
        <f>IF(AND([3]Feuil1!$K145&lt;&gt;"",[3]Feuil1!$C145&lt;&gt;"",[3]Feuil1!$K145&lt;=[3]Feuil1!$C145,YEAR([3]Feuil1!$K145)&lt;=[3]Feuil2!$A$2,YEAR([3]Feuil1!$C145)&gt;=[3]Feuil2!$A$2),IF(YEAR([3]Feuil1!$C145)&gt;[3]Feuil2!$A$2,DATE([3]Feuil2!$A$2,8,31),IF(YEAR([3]Feuil1!$C145)&lt;[3]Feuil2!$A$2,"",IF(MONTH([3]Feuil1!$C145)=8,[3]Feuil1!$C145,IF(AND(MONTH([3]Feuil1!$C145)&gt;8,MONTH([3]Feuil1!$K145)&lt;=8),DATE([3]Feuil2!$A$2,8,31),"") ))),"")</f>
        <v/>
      </c>
      <c r="V145" s="13" t="str">
        <f>IF(AND([3]Feuil1!$K145&lt;&gt;"",[3]Feuil1!$C145&lt;&gt;"",[3]Feuil1!$K145&lt;=[3]Feuil1!$C145,YEAR([3]Feuil1!$K145)&lt;=[3]Feuil2!$A$2,YEAR([3]Feuil1!$C145)&gt;=[3]Feuil2!$A$2),IF(YEAR([3]Feuil1!$C145)&gt;[3]Feuil2!$A$2,DATE([3]Feuil2!$A$2,9,30),IF(YEAR([3]Feuil1!$C145)&lt;[3]Feuil2!$A$2,"",IF(MONTH([3]Feuil1!$C145)=9,[3]Feuil1!$C145,IF(AND(MONTH([3]Feuil1!$C145)&gt;9,MONTH([3]Feuil1!$K145)&lt;=9),DATE([3]Feuil2!$A$2,9,30),"") ))),"")</f>
        <v/>
      </c>
      <c r="W145" s="13" t="str">
        <f>IF(AND([3]Feuil1!$K145&lt;&gt;"",[3]Feuil1!$C145&lt;&gt;"",[3]Feuil1!$K145&lt;=[3]Feuil1!$C145,YEAR([3]Feuil1!$K145)&lt;=[3]Feuil2!$A$2,YEAR([3]Feuil1!$C145)&gt;=[3]Feuil2!$A$2),IF(YEAR([3]Feuil1!$C145)&gt;[3]Feuil2!$A$2,DATE([3]Feuil2!$A$2,10,31),IF(YEAR([3]Feuil1!$C145)&lt;[3]Feuil2!$A$2,"",IF(MONTH([3]Feuil1!$C145)=10,[3]Feuil1!$C145,IF(AND(MONTH([3]Feuil1!$C145)&gt;10,MONTH([3]Feuil1!$K145)&lt;=10),DATE([3]Feuil2!$A$2,10,31),"") ))),"")</f>
        <v/>
      </c>
      <c r="X145" s="13" t="str">
        <f>IF(AND([3]Feuil1!$K145&lt;&gt;"",[3]Feuil1!$C145&lt;&gt;"",[3]Feuil1!$K145&lt;=[3]Feuil1!$C145,YEAR([3]Feuil1!$K145)&lt;=[3]Feuil2!$A$2,YEAR([3]Feuil1!$C145)&gt;=[3]Feuil2!$A$2),IF(YEAR([3]Feuil1!$C145)&gt;[3]Feuil2!$A$2,DATE([3]Feuil2!$A$2,11,30),IF(YEAR([3]Feuil1!$C145)&lt;[3]Feuil2!$A$2,"",IF(MONTH([3]Feuil1!$C145)=11,[3]Feuil1!$C145,IF(AND(MONTH([3]Feuil1!$C145)&gt;11,MONTH([3]Feuil1!$K145)&lt;=11),DATE([3]Feuil2!$A$2,11,30),"") ))),"")</f>
        <v/>
      </c>
      <c r="Y145" s="14" t="str">
        <f>IF(AND([3]Feuil1!$K145&lt;&gt;"",[3]Feuil1!$C145&lt;&gt;"",[3]Feuil1!$K145&lt;=[3]Feuil1!$C145,YEAR([3]Feuil1!$K145)&lt;=[3]Feuil2!$A$2,YEAR([3]Feuil1!$C145)&gt;=[3]Feuil2!$A$2),IF(YEAR([3]Feuil1!$C145)&gt;[3]Feuil2!$A$2,DATE([3]Feuil2!$A$2,12,31),IF(YEAR([3]Feuil1!$C145)&lt;[3]Feuil2!$A$2,"",IF(MONTH([3]Feuil1!$C145)=12,[3]Feuil1!$C145,IF(AND(MONTH([3]Feuil1!$C145)&gt;12,MONTH([3]Feuil1!$K145)&lt;=12),DATE([3]Feuil2!$A$2,12,31),"") ))),"")</f>
        <v/>
      </c>
    </row>
    <row r="146" spans="1:25" ht="15" x14ac:dyDescent="0.2">
      <c r="A146" s="11">
        <f>[3]Feuil1!E146</f>
        <v>0</v>
      </c>
      <c r="B146" s="12" t="str">
        <f>IF(AND([3]Feuil1!$K146&lt;&gt;"",[3]Feuil1!$C146&lt;&gt;"",[3]Feuil1!$K146&lt;=[3]Feuil1!$C146,YEAR([3]Feuil1!$K146)&lt;=[3]Feuil2!$A$2,YEAR([3]Feuil1!$C146)&gt;=[3]Feuil2!$A$2),IF(YEAR([3]Feuil1!$K146)&lt;[3]Feuil2!$A$2,DATE([3]Feuil2!$A$2,1,1),IF(YEAR([3]Feuil1!$K146)&gt;[3]Feuil2!$A$2,"",IF(MONTH([3]Feuil1!$K146)=1,[3]Feuil1!$K146,IF(OR(AND(
      MONTH([3]Feuil1!$K146)&lt;1,
      MONTH([3]Feuil1!$C146)&gt;=1
     ),YEAR([3]Feuil1!$C146)&gt;[3]Feuil2!$A$2),DATE([3]Feuil2!$A$2,1,1),"") ))),"")</f>
        <v/>
      </c>
      <c r="C146" s="13" t="str">
        <f>IF(AND([3]Feuil1!$K146&lt;&gt;"",[3]Feuil1!$C146&lt;&gt;"",[3]Feuil1!$K146&lt;=[3]Feuil1!$C146,YEAR([3]Feuil1!$K146)&lt;=[3]Feuil2!$A$2,YEAR([3]Feuil1!$C146)&gt;=[3]Feuil2!$A$2),IF(YEAR([3]Feuil1!$K146)&lt;[3]Feuil2!$A$2,DATE([3]Feuil2!$A$2,2,1),IF(YEAR([3]Feuil1!$K146)&gt;[3]Feuil2!$A$2,"",IF(MONTH([3]Feuil1!$K146)=2,[3]Feuil1!$K146,IF(OR(AND(MONTH([3]Feuil1!$K146)&lt;2,MONTH([3]Feuil1!$C146)&gt;=2),YEAR([3]Feuil1!$C146)&gt;[3]Feuil2!$A$2),DATE([3]Feuil2!$A$2,2,1),"") ))),"")</f>
        <v/>
      </c>
      <c r="D146" s="13" t="str">
        <f>IF(AND([3]Feuil1!$K146&lt;&gt;"",[3]Feuil1!$C146&lt;&gt;"",[3]Feuil1!$K146&lt;=[3]Feuil1!$C146,YEAR([3]Feuil1!$K146)&lt;=[3]Feuil2!$A$2,YEAR([3]Feuil1!$C146)&gt;=[3]Feuil2!$A$2),IF(YEAR([3]Feuil1!$K146)&lt;[3]Feuil2!$A$2,DATE([3]Feuil2!$A$2,3,1),IF(YEAR([3]Feuil1!$K146)&gt;[3]Feuil2!$A$2,"",IF(MONTH([3]Feuil1!$K146)=3,[3]Feuil1!$K146,IF(OR(AND(MONTH([3]Feuil1!$K146)&lt;3,MONTH([3]Feuil1!$C146)&gt;=3),YEAR([3]Feuil1!$C146)&gt;[3]Feuil2!$A$2),DATE([3]Feuil2!$A$2,3,1),"") ))),"")</f>
        <v/>
      </c>
      <c r="E146" s="13" t="str">
        <f>IF(AND([3]Feuil1!$K146&lt;&gt;"",[3]Feuil1!$C146&lt;&gt;"",[3]Feuil1!$K146&lt;=[3]Feuil1!$C146,YEAR([3]Feuil1!$K146)&lt;=[3]Feuil2!$A$2,YEAR([3]Feuil1!$C146)&gt;=[3]Feuil2!$A$2),IF(YEAR([3]Feuil1!$K146)&lt;[3]Feuil2!$A$2,DATE([3]Feuil2!$A$2,4,1),IF(YEAR([3]Feuil1!$K146)&gt;[3]Feuil2!$A$2,"",IF(MONTH([3]Feuil1!$K146)=4,[3]Feuil1!$K146,IF(OR(AND(MONTH([3]Feuil1!$K146)&lt;4,MONTH([3]Feuil1!$C146)&gt;=4),YEAR([3]Feuil1!$C146)&gt;[3]Feuil2!$A$2),DATE([3]Feuil2!$A$2,4,1),"") ))),"")</f>
        <v/>
      </c>
      <c r="F146" s="13" t="str">
        <f>IF(AND([3]Feuil1!$K146&lt;&gt;"",[3]Feuil1!$C146&lt;&gt;"",[3]Feuil1!$K146&lt;=[3]Feuil1!$C146,YEAR([3]Feuil1!$K146)&lt;=[3]Feuil2!$A$2,YEAR([3]Feuil1!$C146)&gt;=[3]Feuil2!$A$2),IF(YEAR([3]Feuil1!$K146)&lt;[3]Feuil2!$A$2,DATE([3]Feuil2!$A$2,5,1),IF(YEAR([3]Feuil1!$K146)&gt;[3]Feuil2!$A$2,"",IF(MONTH([3]Feuil1!$K146)=5,[3]Feuil1!$K146,IF(OR(AND(MONTH([3]Feuil1!$K146)&lt;5,MONTH([3]Feuil1!$C146)&gt;=5),YEAR([3]Feuil1!$C146)&gt;[3]Feuil2!$A$2),DATE([3]Feuil2!$A$2,5,1),"") ))),"")</f>
        <v/>
      </c>
      <c r="G146" s="13" t="str">
        <f>IF(AND([3]Feuil1!$K146&lt;&gt;"",[3]Feuil1!$C146&lt;&gt;"",[3]Feuil1!$K146&lt;=[3]Feuil1!$C146,YEAR([3]Feuil1!$K146)&lt;=[3]Feuil2!$A$2,YEAR([3]Feuil1!$C146)&gt;=[3]Feuil2!$A$2),IF(YEAR([3]Feuil1!$K146)&lt;[3]Feuil2!$A$2,DATE([3]Feuil2!$A$2,6,1),IF(YEAR([3]Feuil1!$K146)&gt;[3]Feuil2!$A$2,"",IF(MONTH([3]Feuil1!$K146)=6,[3]Feuil1!$K146,IF(OR(AND(MONTH([3]Feuil1!$K146)&lt;6,MONTH([3]Feuil1!$C146)&gt;=6),YEAR([3]Feuil1!$C146)&gt;[3]Feuil2!$A$2),DATE([3]Feuil2!$A$2,6,1),"") ))),"")</f>
        <v/>
      </c>
      <c r="H146" s="13" t="str">
        <f>IF(AND([3]Feuil1!$K146&lt;&gt;"",[3]Feuil1!$C146&lt;&gt;"",[3]Feuil1!$K146&lt;=[3]Feuil1!$C146,YEAR([3]Feuil1!$K146)&lt;=[3]Feuil2!$A$2,YEAR([3]Feuil1!$C146)&gt;=[3]Feuil2!$A$2),IF(YEAR([3]Feuil1!$K146)&lt;[3]Feuil2!$A$2,DATE([3]Feuil2!$A$2,7,1),IF(YEAR([3]Feuil1!$K146)&gt;[3]Feuil2!$A$2,"",IF(MONTH([3]Feuil1!$K146)=7,[3]Feuil1!$K146,IF(OR(AND(MONTH([3]Feuil1!$K146)&lt;7,MONTH([3]Feuil1!$C146)&gt;=7),YEAR([3]Feuil1!$C146)&gt;[3]Feuil2!$A$2),DATE([3]Feuil2!$A$2,7,1),"") ))),"")</f>
        <v/>
      </c>
      <c r="I146" s="13" t="str">
        <f>IF(AND([3]Feuil1!$K146&lt;&gt;"",[3]Feuil1!$C146&lt;&gt;"",[3]Feuil1!$K146&lt;=[3]Feuil1!$C146,YEAR([3]Feuil1!$K146)&lt;=[3]Feuil2!$A$2,YEAR([3]Feuil1!$C146)&gt;=[3]Feuil2!$A$2),IF(YEAR([3]Feuil1!$K146)&lt;[3]Feuil2!$A$2,DATE([3]Feuil2!$A$2,8,1),IF(YEAR([3]Feuil1!$K146)&gt;[3]Feuil2!$A$2,"",IF(MONTH([3]Feuil1!$K146)=8,[3]Feuil1!$K146,IF(OR(AND(MONTH([3]Feuil1!$K146)&lt;8,MONTH([3]Feuil1!$C146)&gt;=8),YEAR([3]Feuil1!$C146)&gt;[3]Feuil2!$A$2),DATE([3]Feuil2!$A$2,8,1),"") ))),"")</f>
        <v/>
      </c>
      <c r="J146" s="13" t="str">
        <f>IF(AND([3]Feuil1!$K146&lt;&gt;"",[3]Feuil1!$C146&lt;&gt;"",[3]Feuil1!$K146&lt;=[3]Feuil1!$C146,YEAR([3]Feuil1!$K146)&lt;=[3]Feuil2!$A$2,YEAR([3]Feuil1!$C146)&gt;=[3]Feuil2!$A$2),IF(YEAR([3]Feuil1!$K146)&lt;[3]Feuil2!$A$2,DATE([3]Feuil2!$A$2,9,1),IF(YEAR([3]Feuil1!$K146)&gt;[3]Feuil2!$A$2,"",IF(MONTH([3]Feuil1!$K146)=9,[3]Feuil1!$K146,IF(OR(AND(MONTH([3]Feuil1!$K146)&lt;9,MONTH([3]Feuil1!$C146)&gt;=9),YEAR([3]Feuil1!$C146)&gt;[3]Feuil2!$A$2),DATE([3]Feuil2!$A$2,9,1),"") ))),"")</f>
        <v/>
      </c>
      <c r="K146" s="13" t="str">
        <f>IF(AND([3]Feuil1!$K146&lt;&gt;"",[3]Feuil1!$C146&lt;&gt;"",[3]Feuil1!$K146&lt;=[3]Feuil1!$C146,YEAR([3]Feuil1!$K146)&lt;=[3]Feuil2!$A$2,YEAR([3]Feuil1!$C146)&gt;=[3]Feuil2!$A$2),IF(YEAR([3]Feuil1!$K146)&lt;[3]Feuil2!$A$2,DATE([3]Feuil2!$A$2,10,1),IF(YEAR([3]Feuil1!$K146)&gt;[3]Feuil2!$A$2,"",IF(MONTH([3]Feuil1!$K146)=10,[3]Feuil1!$K146,IF(OR(AND(MONTH([3]Feuil1!$K146)&lt;10,MONTH([3]Feuil1!$C146)&gt;=10),YEAR([3]Feuil1!$C146)&gt;[3]Feuil2!$A$2),DATE([3]Feuil2!$A$2,10,1),"") ))),"")</f>
        <v/>
      </c>
      <c r="L146" s="13" t="str">
        <f>IF(AND([3]Feuil1!$K146&lt;&gt;"",[3]Feuil1!$C146&lt;&gt;"",[3]Feuil1!$K146&lt;=[3]Feuil1!$C146,YEAR([3]Feuil1!$K146)&lt;=[3]Feuil2!$A$2,YEAR([3]Feuil1!$C146)&gt;=[3]Feuil2!$A$2),IF(YEAR([3]Feuil1!$K146)&lt;[3]Feuil2!$A$2,DATE([3]Feuil2!$A$2,11,1),IF(YEAR([3]Feuil1!$K146)&gt;[3]Feuil2!$A$2,"",IF(MONTH([3]Feuil1!$K146)=11,[3]Feuil1!$K146,IF(OR(AND(MONTH([3]Feuil1!$K146)&lt;11,MONTH([3]Feuil1!$C146)&gt;=11),YEAR([3]Feuil1!$C146)&gt;[3]Feuil2!$A$2),DATE([3]Feuil2!$A$2,11,1),"") ))),"")</f>
        <v/>
      </c>
      <c r="M146" s="14" t="str">
        <f>IF(AND([3]Feuil1!$K146&lt;&gt;"",[3]Feuil1!$C146&lt;&gt;"",[3]Feuil1!$K146&lt;=[3]Feuil1!$C146,YEAR([3]Feuil1!$K146)&lt;=[3]Feuil2!$A$2,YEAR([3]Feuil1!$C146)&gt;=[3]Feuil2!$A$2),IF(YEAR([3]Feuil1!$K146)&lt;[3]Feuil2!$A$2,DATE([3]Feuil2!$A$2,12,1),IF(YEAR([3]Feuil1!$K146)&gt;[3]Feuil2!$A$2,"",IF(MONTH([3]Feuil1!$K146)=12,[3]Feuil1!$K146,IF(OR(AND(MONTH([3]Feuil1!$K146)&lt;12,MONTH([3]Feuil1!$C146)&gt;=12),YEAR([3]Feuil1!$C146)&gt;[3]Feuil2!$A$2),DATE([3]Feuil2!$A$2,12,1),"") ))),"")</f>
        <v/>
      </c>
      <c r="N146" s="12" t="str">
        <f>IF(AND([3]Feuil1!$K146&lt;&gt;"",[3]Feuil1!$C146&lt;&gt;"",[3]Feuil1!$K146&lt;=[3]Feuil1!$C146,YEAR([3]Feuil1!$K146)&lt;=[3]Feuil2!$A$2,YEAR([3]Feuil1!$C146)&gt;=[3]Feuil2!$A$2),IF(YEAR([3]Feuil1!$C146)&gt;[3]Feuil2!$A$2,DATE([3]Feuil2!$A$2,1,31),IF(YEAR([3]Feuil1!$C146)&lt;[3]Feuil2!$A$2,"",IF(MONTH([3]Feuil1!$C146)=1,[3]Feuil1!$C146,IF(AND(MONTH([3]Feuil1!$C146)&gt;1,MONTH([3]Feuil1!$K146)&lt;=1),DATE([3]Feuil2!$A$2,1,31),"") ))),"")</f>
        <v/>
      </c>
      <c r="O146" s="13" t="str">
        <f>IF(AND([3]Feuil1!$K146&lt;&gt;"",[3]Feuil1!$C146&lt;&gt;"",[3]Feuil1!$K146&lt;=[3]Feuil1!$C146,YEAR([3]Feuil1!$K146)&lt;=[3]Feuil2!$A$2,YEAR([3]Feuil1!$C146)&gt;=[3]Feuil2!$A$2),IF(YEAR([3]Feuil1!$C146)&gt;[3]Feuil2!$A$2,IF((MOD([3]Feuil2!$A$2,4)&lt;&gt;0),DATE([3]Feuil2!$A$2,2,28),DATE([3]Feuil2!$A$2,2,29)),IF(YEAR([3]Feuil1!$C146)&lt;[3]Feuil2!$A$2,"",IF(MONTH([3]Feuil1!$C146)=2,[3]Feuil1!$C146,IF(AND(MONTH([3]Feuil1!$C146)&gt;2,MONTH([3]Feuil1!$K146)&lt;=2),IF((MOD([3]Feuil2!$A$2,4)&lt;&gt;0),DATE([3]Feuil2!$A$2,2,28),DATE([3]Feuil2!$A$2,2,29)),"") ))),"")</f>
        <v/>
      </c>
      <c r="P146" s="13" t="str">
        <f>IF(AND([3]Feuil1!$K146&lt;&gt;"",[3]Feuil1!$C146&lt;&gt;"",[3]Feuil1!$K146&lt;=[3]Feuil1!$C146,YEAR([3]Feuil1!$K146)&lt;=[3]Feuil2!$A$2,YEAR([3]Feuil1!$C146)&gt;=[3]Feuil2!$A$2),IF(YEAR([3]Feuil1!$C146)&gt;[3]Feuil2!$A$2,DATE([3]Feuil2!$A$2,3,31),IF(YEAR([3]Feuil1!$C146)&lt;[3]Feuil2!$A$2,"",IF(MONTH([3]Feuil1!$C146)=3,[3]Feuil1!$C146,IF(AND(MONTH([3]Feuil1!$C146)&gt;3,MONTH([3]Feuil1!$K146)&lt;=3),DATE([3]Feuil2!$A$2,3,31),"") ))),"")</f>
        <v/>
      </c>
      <c r="Q146" s="13" t="str">
        <f>IF(AND([3]Feuil1!$K146&lt;&gt;"",[3]Feuil1!$C146&lt;&gt;"",[3]Feuil1!$K146&lt;=[3]Feuil1!$C146,YEAR([3]Feuil1!$K146)&lt;=[3]Feuil2!$A$2,YEAR([3]Feuil1!$C146)&gt;=[3]Feuil2!$A$2),IF(YEAR([3]Feuil1!$C146)&gt;[3]Feuil2!$A$2,DATE([3]Feuil2!$A$2,4,30),IF(YEAR([3]Feuil1!$C146)&lt;[3]Feuil2!$A$2,"",IF(MONTH([3]Feuil1!$C146)=4,[3]Feuil1!$C146,IF(AND(MONTH([3]Feuil1!$C146)&gt;4,MONTH([3]Feuil1!$K146)&lt;=4),DATE([3]Feuil2!$A$2,4,30),"") ))),"")</f>
        <v/>
      </c>
      <c r="R146" s="13" t="str">
        <f>IF(AND([3]Feuil1!$K146&lt;&gt;"",[3]Feuil1!$C146&lt;&gt;"",[3]Feuil1!$K146&lt;=[3]Feuil1!$C146,YEAR([3]Feuil1!$K146)&lt;=[3]Feuil2!$A$2,YEAR([3]Feuil1!$C146)&gt;=[3]Feuil2!$A$2),IF(YEAR([3]Feuil1!$C146)&gt;[3]Feuil2!$A$2,DATE([3]Feuil2!$A$2,5,31),IF(YEAR([3]Feuil1!$C146)&lt;[3]Feuil2!$A$2,"",IF(MONTH([3]Feuil1!$C146)=5,[3]Feuil1!$C146,IF(AND(MONTH([3]Feuil1!$C146)&gt;5,MONTH([3]Feuil1!$K146)&lt;=5),DATE([3]Feuil2!$A$2,5,31),"") ))),"")</f>
        <v/>
      </c>
      <c r="S146" s="13" t="str">
        <f>IF(AND([3]Feuil1!$K146&lt;&gt;"",[3]Feuil1!$C146&lt;&gt;"",[3]Feuil1!$K146&lt;=[3]Feuil1!$C146,YEAR([3]Feuil1!$K146)&lt;=[3]Feuil2!$A$2,YEAR([3]Feuil1!$C146)&gt;=[3]Feuil2!$A$2),IF(YEAR([3]Feuil1!$C146)&gt;[3]Feuil2!$A$2,DATE([3]Feuil2!$A$2,6,30),IF(YEAR([3]Feuil1!$C146)&lt;[3]Feuil2!$A$2,"",IF(MONTH([3]Feuil1!$C146)=6,[3]Feuil1!$C146,IF(AND(MONTH([3]Feuil1!$C146)&gt;6,MONTH([3]Feuil1!$K146)&lt;=6),DATE([3]Feuil2!$A$2,6,30),"") ))),"")</f>
        <v/>
      </c>
      <c r="T146" s="13" t="str">
        <f>IF(AND([3]Feuil1!$K146&lt;&gt;"",[3]Feuil1!$C146&lt;&gt;"",[3]Feuil1!$K146&lt;=[3]Feuil1!$C146,YEAR([3]Feuil1!$K146)&lt;=[3]Feuil2!$A$2,YEAR([3]Feuil1!$C146)&gt;=[3]Feuil2!$A$2),IF(YEAR([3]Feuil1!$C146)&gt;[3]Feuil2!$A$2,DATE([3]Feuil2!$A$2,7,31),IF(YEAR([3]Feuil1!$C146)&lt;[3]Feuil2!$A$2,"",IF(MONTH([3]Feuil1!$C146)=7,[3]Feuil1!$C146,IF(AND(MONTH([3]Feuil1!$C146)&gt;7,MONTH([3]Feuil1!$K146)&lt;=7),DATE([3]Feuil2!$A$2,7,31),"") ))),"")</f>
        <v/>
      </c>
      <c r="U146" s="13" t="str">
        <f>IF(AND([3]Feuil1!$K146&lt;&gt;"",[3]Feuil1!$C146&lt;&gt;"",[3]Feuil1!$K146&lt;=[3]Feuil1!$C146,YEAR([3]Feuil1!$K146)&lt;=[3]Feuil2!$A$2,YEAR([3]Feuil1!$C146)&gt;=[3]Feuil2!$A$2),IF(YEAR([3]Feuil1!$C146)&gt;[3]Feuil2!$A$2,DATE([3]Feuil2!$A$2,8,31),IF(YEAR([3]Feuil1!$C146)&lt;[3]Feuil2!$A$2,"",IF(MONTH([3]Feuil1!$C146)=8,[3]Feuil1!$C146,IF(AND(MONTH([3]Feuil1!$C146)&gt;8,MONTH([3]Feuil1!$K146)&lt;=8),DATE([3]Feuil2!$A$2,8,31),"") ))),"")</f>
        <v/>
      </c>
      <c r="V146" s="13" t="str">
        <f>IF(AND([3]Feuil1!$K146&lt;&gt;"",[3]Feuil1!$C146&lt;&gt;"",[3]Feuil1!$K146&lt;=[3]Feuil1!$C146,YEAR([3]Feuil1!$K146)&lt;=[3]Feuil2!$A$2,YEAR([3]Feuil1!$C146)&gt;=[3]Feuil2!$A$2),IF(YEAR([3]Feuil1!$C146)&gt;[3]Feuil2!$A$2,DATE([3]Feuil2!$A$2,9,30),IF(YEAR([3]Feuil1!$C146)&lt;[3]Feuil2!$A$2,"",IF(MONTH([3]Feuil1!$C146)=9,[3]Feuil1!$C146,IF(AND(MONTH([3]Feuil1!$C146)&gt;9,MONTH([3]Feuil1!$K146)&lt;=9),DATE([3]Feuil2!$A$2,9,30),"") ))),"")</f>
        <v/>
      </c>
      <c r="W146" s="13" t="str">
        <f>IF(AND([3]Feuil1!$K146&lt;&gt;"",[3]Feuil1!$C146&lt;&gt;"",[3]Feuil1!$K146&lt;=[3]Feuil1!$C146,YEAR([3]Feuil1!$K146)&lt;=[3]Feuil2!$A$2,YEAR([3]Feuil1!$C146)&gt;=[3]Feuil2!$A$2),IF(YEAR([3]Feuil1!$C146)&gt;[3]Feuil2!$A$2,DATE([3]Feuil2!$A$2,10,31),IF(YEAR([3]Feuil1!$C146)&lt;[3]Feuil2!$A$2,"",IF(MONTH([3]Feuil1!$C146)=10,[3]Feuil1!$C146,IF(AND(MONTH([3]Feuil1!$C146)&gt;10,MONTH([3]Feuil1!$K146)&lt;=10),DATE([3]Feuil2!$A$2,10,31),"") ))),"")</f>
        <v/>
      </c>
      <c r="X146" s="13" t="str">
        <f>IF(AND([3]Feuil1!$K146&lt;&gt;"",[3]Feuil1!$C146&lt;&gt;"",[3]Feuil1!$K146&lt;=[3]Feuil1!$C146,YEAR([3]Feuil1!$K146)&lt;=[3]Feuil2!$A$2,YEAR([3]Feuil1!$C146)&gt;=[3]Feuil2!$A$2),IF(YEAR([3]Feuil1!$C146)&gt;[3]Feuil2!$A$2,DATE([3]Feuil2!$A$2,11,30),IF(YEAR([3]Feuil1!$C146)&lt;[3]Feuil2!$A$2,"",IF(MONTH([3]Feuil1!$C146)=11,[3]Feuil1!$C146,IF(AND(MONTH([3]Feuil1!$C146)&gt;11,MONTH([3]Feuil1!$K146)&lt;=11),DATE([3]Feuil2!$A$2,11,30),"") ))),"")</f>
        <v/>
      </c>
      <c r="Y146" s="14" t="str">
        <f>IF(AND([3]Feuil1!$K146&lt;&gt;"",[3]Feuil1!$C146&lt;&gt;"",[3]Feuil1!$K146&lt;=[3]Feuil1!$C146,YEAR([3]Feuil1!$K146)&lt;=[3]Feuil2!$A$2,YEAR([3]Feuil1!$C146)&gt;=[3]Feuil2!$A$2),IF(YEAR([3]Feuil1!$C146)&gt;[3]Feuil2!$A$2,DATE([3]Feuil2!$A$2,12,31),IF(YEAR([3]Feuil1!$C146)&lt;[3]Feuil2!$A$2,"",IF(MONTH([3]Feuil1!$C146)=12,[3]Feuil1!$C146,IF(AND(MONTH([3]Feuil1!$C146)&gt;12,MONTH([3]Feuil1!$K146)&lt;=12),DATE([3]Feuil2!$A$2,12,31),"") ))),"")</f>
        <v/>
      </c>
    </row>
    <row r="147" spans="1:25" ht="15" x14ac:dyDescent="0.2">
      <c r="A147" s="11">
        <f>[3]Feuil1!E147</f>
        <v>0</v>
      </c>
      <c r="B147" s="12" t="str">
        <f>IF(AND([3]Feuil1!$K147&lt;&gt;"",[3]Feuil1!$C147&lt;&gt;"",[3]Feuil1!$K147&lt;=[3]Feuil1!$C147,YEAR([3]Feuil1!$K147)&lt;=[3]Feuil2!$A$2,YEAR([3]Feuil1!$C147)&gt;=[3]Feuil2!$A$2),IF(YEAR([3]Feuil1!$K147)&lt;[3]Feuil2!$A$2,DATE([3]Feuil2!$A$2,1,1),IF(YEAR([3]Feuil1!$K147)&gt;[3]Feuil2!$A$2,"",IF(MONTH([3]Feuil1!$K147)=1,[3]Feuil1!$K147,IF(OR(AND(
      MONTH([3]Feuil1!$K147)&lt;1,
      MONTH([3]Feuil1!$C147)&gt;=1
     ),YEAR([3]Feuil1!$C147)&gt;[3]Feuil2!$A$2),DATE([3]Feuil2!$A$2,1,1),"") ))),"")</f>
        <v/>
      </c>
      <c r="C147" s="13" t="str">
        <f>IF(AND([3]Feuil1!$K147&lt;&gt;"",[3]Feuil1!$C147&lt;&gt;"",[3]Feuil1!$K147&lt;=[3]Feuil1!$C147,YEAR([3]Feuil1!$K147)&lt;=[3]Feuil2!$A$2,YEAR([3]Feuil1!$C147)&gt;=[3]Feuil2!$A$2),IF(YEAR([3]Feuil1!$K147)&lt;[3]Feuil2!$A$2,DATE([3]Feuil2!$A$2,2,1),IF(YEAR([3]Feuil1!$K147)&gt;[3]Feuil2!$A$2,"",IF(MONTH([3]Feuil1!$K147)=2,[3]Feuil1!$K147,IF(OR(AND(MONTH([3]Feuil1!$K147)&lt;2,MONTH([3]Feuil1!$C147)&gt;=2),YEAR([3]Feuil1!$C147)&gt;[3]Feuil2!$A$2),DATE([3]Feuil2!$A$2,2,1),"") ))),"")</f>
        <v/>
      </c>
      <c r="D147" s="13" t="str">
        <f>IF(AND([3]Feuil1!$K147&lt;&gt;"",[3]Feuil1!$C147&lt;&gt;"",[3]Feuil1!$K147&lt;=[3]Feuil1!$C147,YEAR([3]Feuil1!$K147)&lt;=[3]Feuil2!$A$2,YEAR([3]Feuil1!$C147)&gt;=[3]Feuil2!$A$2),IF(YEAR([3]Feuil1!$K147)&lt;[3]Feuil2!$A$2,DATE([3]Feuil2!$A$2,3,1),IF(YEAR([3]Feuil1!$K147)&gt;[3]Feuil2!$A$2,"",IF(MONTH([3]Feuil1!$K147)=3,[3]Feuil1!$K147,IF(OR(AND(MONTH([3]Feuil1!$K147)&lt;3,MONTH([3]Feuil1!$C147)&gt;=3),YEAR([3]Feuil1!$C147)&gt;[3]Feuil2!$A$2),DATE([3]Feuil2!$A$2,3,1),"") ))),"")</f>
        <v/>
      </c>
      <c r="E147" s="13" t="str">
        <f>IF(AND([3]Feuil1!$K147&lt;&gt;"",[3]Feuil1!$C147&lt;&gt;"",[3]Feuil1!$K147&lt;=[3]Feuil1!$C147,YEAR([3]Feuil1!$K147)&lt;=[3]Feuil2!$A$2,YEAR([3]Feuil1!$C147)&gt;=[3]Feuil2!$A$2),IF(YEAR([3]Feuil1!$K147)&lt;[3]Feuil2!$A$2,DATE([3]Feuil2!$A$2,4,1),IF(YEAR([3]Feuil1!$K147)&gt;[3]Feuil2!$A$2,"",IF(MONTH([3]Feuil1!$K147)=4,[3]Feuil1!$K147,IF(OR(AND(MONTH([3]Feuil1!$K147)&lt;4,MONTH([3]Feuil1!$C147)&gt;=4),YEAR([3]Feuil1!$C147)&gt;[3]Feuil2!$A$2),DATE([3]Feuil2!$A$2,4,1),"") ))),"")</f>
        <v/>
      </c>
      <c r="F147" s="13" t="str">
        <f>IF(AND([3]Feuil1!$K147&lt;&gt;"",[3]Feuil1!$C147&lt;&gt;"",[3]Feuil1!$K147&lt;=[3]Feuil1!$C147,YEAR([3]Feuil1!$K147)&lt;=[3]Feuil2!$A$2,YEAR([3]Feuil1!$C147)&gt;=[3]Feuil2!$A$2),IF(YEAR([3]Feuil1!$K147)&lt;[3]Feuil2!$A$2,DATE([3]Feuil2!$A$2,5,1),IF(YEAR([3]Feuil1!$K147)&gt;[3]Feuil2!$A$2,"",IF(MONTH([3]Feuil1!$K147)=5,[3]Feuil1!$K147,IF(OR(AND(MONTH([3]Feuil1!$K147)&lt;5,MONTH([3]Feuil1!$C147)&gt;=5),YEAR([3]Feuil1!$C147)&gt;[3]Feuil2!$A$2),DATE([3]Feuil2!$A$2,5,1),"") ))),"")</f>
        <v/>
      </c>
      <c r="G147" s="13" t="str">
        <f>IF(AND([3]Feuil1!$K147&lt;&gt;"",[3]Feuil1!$C147&lt;&gt;"",[3]Feuil1!$K147&lt;=[3]Feuil1!$C147,YEAR([3]Feuil1!$K147)&lt;=[3]Feuil2!$A$2,YEAR([3]Feuil1!$C147)&gt;=[3]Feuil2!$A$2),IF(YEAR([3]Feuil1!$K147)&lt;[3]Feuil2!$A$2,DATE([3]Feuil2!$A$2,6,1),IF(YEAR([3]Feuil1!$K147)&gt;[3]Feuil2!$A$2,"",IF(MONTH([3]Feuil1!$K147)=6,[3]Feuil1!$K147,IF(OR(AND(MONTH([3]Feuil1!$K147)&lt;6,MONTH([3]Feuil1!$C147)&gt;=6),YEAR([3]Feuil1!$C147)&gt;[3]Feuil2!$A$2),DATE([3]Feuil2!$A$2,6,1),"") ))),"")</f>
        <v/>
      </c>
      <c r="H147" s="13" t="str">
        <f>IF(AND([3]Feuil1!$K147&lt;&gt;"",[3]Feuil1!$C147&lt;&gt;"",[3]Feuil1!$K147&lt;=[3]Feuil1!$C147,YEAR([3]Feuil1!$K147)&lt;=[3]Feuil2!$A$2,YEAR([3]Feuil1!$C147)&gt;=[3]Feuil2!$A$2),IF(YEAR([3]Feuil1!$K147)&lt;[3]Feuil2!$A$2,DATE([3]Feuil2!$A$2,7,1),IF(YEAR([3]Feuil1!$K147)&gt;[3]Feuil2!$A$2,"",IF(MONTH([3]Feuil1!$K147)=7,[3]Feuil1!$K147,IF(OR(AND(MONTH([3]Feuil1!$K147)&lt;7,MONTH([3]Feuil1!$C147)&gt;=7),YEAR([3]Feuil1!$C147)&gt;[3]Feuil2!$A$2),DATE([3]Feuil2!$A$2,7,1),"") ))),"")</f>
        <v/>
      </c>
      <c r="I147" s="13" t="str">
        <f>IF(AND([3]Feuil1!$K147&lt;&gt;"",[3]Feuil1!$C147&lt;&gt;"",[3]Feuil1!$K147&lt;=[3]Feuil1!$C147,YEAR([3]Feuil1!$K147)&lt;=[3]Feuil2!$A$2,YEAR([3]Feuil1!$C147)&gt;=[3]Feuil2!$A$2),IF(YEAR([3]Feuil1!$K147)&lt;[3]Feuil2!$A$2,DATE([3]Feuil2!$A$2,8,1),IF(YEAR([3]Feuil1!$K147)&gt;[3]Feuil2!$A$2,"",IF(MONTH([3]Feuil1!$K147)=8,[3]Feuil1!$K147,IF(OR(AND(MONTH([3]Feuil1!$K147)&lt;8,MONTH([3]Feuil1!$C147)&gt;=8),YEAR([3]Feuil1!$C147)&gt;[3]Feuil2!$A$2),DATE([3]Feuil2!$A$2,8,1),"") ))),"")</f>
        <v/>
      </c>
      <c r="J147" s="13" t="str">
        <f>IF(AND([3]Feuil1!$K147&lt;&gt;"",[3]Feuil1!$C147&lt;&gt;"",[3]Feuil1!$K147&lt;=[3]Feuil1!$C147,YEAR([3]Feuil1!$K147)&lt;=[3]Feuil2!$A$2,YEAR([3]Feuil1!$C147)&gt;=[3]Feuil2!$A$2),IF(YEAR([3]Feuil1!$K147)&lt;[3]Feuil2!$A$2,DATE([3]Feuil2!$A$2,9,1),IF(YEAR([3]Feuil1!$K147)&gt;[3]Feuil2!$A$2,"",IF(MONTH([3]Feuil1!$K147)=9,[3]Feuil1!$K147,IF(OR(AND(MONTH([3]Feuil1!$K147)&lt;9,MONTH([3]Feuil1!$C147)&gt;=9),YEAR([3]Feuil1!$C147)&gt;[3]Feuil2!$A$2),DATE([3]Feuil2!$A$2,9,1),"") ))),"")</f>
        <v/>
      </c>
      <c r="K147" s="13" t="str">
        <f>IF(AND([3]Feuil1!$K147&lt;&gt;"",[3]Feuil1!$C147&lt;&gt;"",[3]Feuil1!$K147&lt;=[3]Feuil1!$C147,YEAR([3]Feuil1!$K147)&lt;=[3]Feuil2!$A$2,YEAR([3]Feuil1!$C147)&gt;=[3]Feuil2!$A$2),IF(YEAR([3]Feuil1!$K147)&lt;[3]Feuil2!$A$2,DATE([3]Feuil2!$A$2,10,1),IF(YEAR([3]Feuil1!$K147)&gt;[3]Feuil2!$A$2,"",IF(MONTH([3]Feuil1!$K147)=10,[3]Feuil1!$K147,IF(OR(AND(MONTH([3]Feuil1!$K147)&lt;10,MONTH([3]Feuil1!$C147)&gt;=10),YEAR([3]Feuil1!$C147)&gt;[3]Feuil2!$A$2),DATE([3]Feuil2!$A$2,10,1),"") ))),"")</f>
        <v/>
      </c>
      <c r="L147" s="13" t="str">
        <f>IF(AND([3]Feuil1!$K147&lt;&gt;"",[3]Feuil1!$C147&lt;&gt;"",[3]Feuil1!$K147&lt;=[3]Feuil1!$C147,YEAR([3]Feuil1!$K147)&lt;=[3]Feuil2!$A$2,YEAR([3]Feuil1!$C147)&gt;=[3]Feuil2!$A$2),IF(YEAR([3]Feuil1!$K147)&lt;[3]Feuil2!$A$2,DATE([3]Feuil2!$A$2,11,1),IF(YEAR([3]Feuil1!$K147)&gt;[3]Feuil2!$A$2,"",IF(MONTH([3]Feuil1!$K147)=11,[3]Feuil1!$K147,IF(OR(AND(MONTH([3]Feuil1!$K147)&lt;11,MONTH([3]Feuil1!$C147)&gt;=11),YEAR([3]Feuil1!$C147)&gt;[3]Feuil2!$A$2),DATE([3]Feuil2!$A$2,11,1),"") ))),"")</f>
        <v/>
      </c>
      <c r="M147" s="14" t="str">
        <f>IF(AND([3]Feuil1!$K147&lt;&gt;"",[3]Feuil1!$C147&lt;&gt;"",[3]Feuil1!$K147&lt;=[3]Feuil1!$C147,YEAR([3]Feuil1!$K147)&lt;=[3]Feuil2!$A$2,YEAR([3]Feuil1!$C147)&gt;=[3]Feuil2!$A$2),IF(YEAR([3]Feuil1!$K147)&lt;[3]Feuil2!$A$2,DATE([3]Feuil2!$A$2,12,1),IF(YEAR([3]Feuil1!$K147)&gt;[3]Feuil2!$A$2,"",IF(MONTH([3]Feuil1!$K147)=12,[3]Feuil1!$K147,IF(OR(AND(MONTH([3]Feuil1!$K147)&lt;12,MONTH([3]Feuil1!$C147)&gt;=12),YEAR([3]Feuil1!$C147)&gt;[3]Feuil2!$A$2),DATE([3]Feuil2!$A$2,12,1),"") ))),"")</f>
        <v/>
      </c>
      <c r="N147" s="12" t="str">
        <f>IF(AND([3]Feuil1!$K147&lt;&gt;"",[3]Feuil1!$C147&lt;&gt;"",[3]Feuil1!$K147&lt;=[3]Feuil1!$C147,YEAR([3]Feuil1!$K147)&lt;=[3]Feuil2!$A$2,YEAR([3]Feuil1!$C147)&gt;=[3]Feuil2!$A$2),IF(YEAR([3]Feuil1!$C147)&gt;[3]Feuil2!$A$2,DATE([3]Feuil2!$A$2,1,31),IF(YEAR([3]Feuil1!$C147)&lt;[3]Feuil2!$A$2,"",IF(MONTH([3]Feuil1!$C147)=1,[3]Feuil1!$C147,IF(AND(MONTH([3]Feuil1!$C147)&gt;1,MONTH([3]Feuil1!$K147)&lt;=1),DATE([3]Feuil2!$A$2,1,31),"") ))),"")</f>
        <v/>
      </c>
      <c r="O147" s="13" t="str">
        <f>IF(AND([3]Feuil1!$K147&lt;&gt;"",[3]Feuil1!$C147&lt;&gt;"",[3]Feuil1!$K147&lt;=[3]Feuil1!$C147,YEAR([3]Feuil1!$K147)&lt;=[3]Feuil2!$A$2,YEAR([3]Feuil1!$C147)&gt;=[3]Feuil2!$A$2),IF(YEAR([3]Feuil1!$C147)&gt;[3]Feuil2!$A$2,IF((MOD([3]Feuil2!$A$2,4)&lt;&gt;0),DATE([3]Feuil2!$A$2,2,28),DATE([3]Feuil2!$A$2,2,29)),IF(YEAR([3]Feuil1!$C147)&lt;[3]Feuil2!$A$2,"",IF(MONTH([3]Feuil1!$C147)=2,[3]Feuil1!$C147,IF(AND(MONTH([3]Feuil1!$C147)&gt;2,MONTH([3]Feuil1!$K147)&lt;=2),IF((MOD([3]Feuil2!$A$2,4)&lt;&gt;0),DATE([3]Feuil2!$A$2,2,28),DATE([3]Feuil2!$A$2,2,29)),"") ))),"")</f>
        <v/>
      </c>
      <c r="P147" s="13" t="str">
        <f>IF(AND([3]Feuil1!$K147&lt;&gt;"",[3]Feuil1!$C147&lt;&gt;"",[3]Feuil1!$K147&lt;=[3]Feuil1!$C147,YEAR([3]Feuil1!$K147)&lt;=[3]Feuil2!$A$2,YEAR([3]Feuil1!$C147)&gt;=[3]Feuil2!$A$2),IF(YEAR([3]Feuil1!$C147)&gt;[3]Feuil2!$A$2,DATE([3]Feuil2!$A$2,3,31),IF(YEAR([3]Feuil1!$C147)&lt;[3]Feuil2!$A$2,"",IF(MONTH([3]Feuil1!$C147)=3,[3]Feuil1!$C147,IF(AND(MONTH([3]Feuil1!$C147)&gt;3,MONTH([3]Feuil1!$K147)&lt;=3),DATE([3]Feuil2!$A$2,3,31),"") ))),"")</f>
        <v/>
      </c>
      <c r="Q147" s="13" t="str">
        <f>IF(AND([3]Feuil1!$K147&lt;&gt;"",[3]Feuil1!$C147&lt;&gt;"",[3]Feuil1!$K147&lt;=[3]Feuil1!$C147,YEAR([3]Feuil1!$K147)&lt;=[3]Feuil2!$A$2,YEAR([3]Feuil1!$C147)&gt;=[3]Feuil2!$A$2),IF(YEAR([3]Feuil1!$C147)&gt;[3]Feuil2!$A$2,DATE([3]Feuil2!$A$2,4,30),IF(YEAR([3]Feuil1!$C147)&lt;[3]Feuil2!$A$2,"",IF(MONTH([3]Feuil1!$C147)=4,[3]Feuil1!$C147,IF(AND(MONTH([3]Feuil1!$C147)&gt;4,MONTH([3]Feuil1!$K147)&lt;=4),DATE([3]Feuil2!$A$2,4,30),"") ))),"")</f>
        <v/>
      </c>
      <c r="R147" s="13" t="str">
        <f>IF(AND([3]Feuil1!$K147&lt;&gt;"",[3]Feuil1!$C147&lt;&gt;"",[3]Feuil1!$K147&lt;=[3]Feuil1!$C147,YEAR([3]Feuil1!$K147)&lt;=[3]Feuil2!$A$2,YEAR([3]Feuil1!$C147)&gt;=[3]Feuil2!$A$2),IF(YEAR([3]Feuil1!$C147)&gt;[3]Feuil2!$A$2,DATE([3]Feuil2!$A$2,5,31),IF(YEAR([3]Feuil1!$C147)&lt;[3]Feuil2!$A$2,"",IF(MONTH([3]Feuil1!$C147)=5,[3]Feuil1!$C147,IF(AND(MONTH([3]Feuil1!$C147)&gt;5,MONTH([3]Feuil1!$K147)&lt;=5),DATE([3]Feuil2!$A$2,5,31),"") ))),"")</f>
        <v/>
      </c>
      <c r="S147" s="13" t="str">
        <f>IF(AND([3]Feuil1!$K147&lt;&gt;"",[3]Feuil1!$C147&lt;&gt;"",[3]Feuil1!$K147&lt;=[3]Feuil1!$C147,YEAR([3]Feuil1!$K147)&lt;=[3]Feuil2!$A$2,YEAR([3]Feuil1!$C147)&gt;=[3]Feuil2!$A$2),IF(YEAR([3]Feuil1!$C147)&gt;[3]Feuil2!$A$2,DATE([3]Feuil2!$A$2,6,30),IF(YEAR([3]Feuil1!$C147)&lt;[3]Feuil2!$A$2,"",IF(MONTH([3]Feuil1!$C147)=6,[3]Feuil1!$C147,IF(AND(MONTH([3]Feuil1!$C147)&gt;6,MONTH([3]Feuil1!$K147)&lt;=6),DATE([3]Feuil2!$A$2,6,30),"") ))),"")</f>
        <v/>
      </c>
      <c r="T147" s="13" t="str">
        <f>IF(AND([3]Feuil1!$K147&lt;&gt;"",[3]Feuil1!$C147&lt;&gt;"",[3]Feuil1!$K147&lt;=[3]Feuil1!$C147,YEAR([3]Feuil1!$K147)&lt;=[3]Feuil2!$A$2,YEAR([3]Feuil1!$C147)&gt;=[3]Feuil2!$A$2),IF(YEAR([3]Feuil1!$C147)&gt;[3]Feuil2!$A$2,DATE([3]Feuil2!$A$2,7,31),IF(YEAR([3]Feuil1!$C147)&lt;[3]Feuil2!$A$2,"",IF(MONTH([3]Feuil1!$C147)=7,[3]Feuil1!$C147,IF(AND(MONTH([3]Feuil1!$C147)&gt;7,MONTH([3]Feuil1!$K147)&lt;=7),DATE([3]Feuil2!$A$2,7,31),"") ))),"")</f>
        <v/>
      </c>
      <c r="U147" s="13" t="str">
        <f>IF(AND([3]Feuil1!$K147&lt;&gt;"",[3]Feuil1!$C147&lt;&gt;"",[3]Feuil1!$K147&lt;=[3]Feuil1!$C147,YEAR([3]Feuil1!$K147)&lt;=[3]Feuil2!$A$2,YEAR([3]Feuil1!$C147)&gt;=[3]Feuil2!$A$2),IF(YEAR([3]Feuil1!$C147)&gt;[3]Feuil2!$A$2,DATE([3]Feuil2!$A$2,8,31),IF(YEAR([3]Feuil1!$C147)&lt;[3]Feuil2!$A$2,"",IF(MONTH([3]Feuil1!$C147)=8,[3]Feuil1!$C147,IF(AND(MONTH([3]Feuil1!$C147)&gt;8,MONTH([3]Feuil1!$K147)&lt;=8),DATE([3]Feuil2!$A$2,8,31),"") ))),"")</f>
        <v/>
      </c>
      <c r="V147" s="13" t="str">
        <f>IF(AND([3]Feuil1!$K147&lt;&gt;"",[3]Feuil1!$C147&lt;&gt;"",[3]Feuil1!$K147&lt;=[3]Feuil1!$C147,YEAR([3]Feuil1!$K147)&lt;=[3]Feuil2!$A$2,YEAR([3]Feuil1!$C147)&gt;=[3]Feuil2!$A$2),IF(YEAR([3]Feuil1!$C147)&gt;[3]Feuil2!$A$2,DATE([3]Feuil2!$A$2,9,30),IF(YEAR([3]Feuil1!$C147)&lt;[3]Feuil2!$A$2,"",IF(MONTH([3]Feuil1!$C147)=9,[3]Feuil1!$C147,IF(AND(MONTH([3]Feuil1!$C147)&gt;9,MONTH([3]Feuil1!$K147)&lt;=9),DATE([3]Feuil2!$A$2,9,30),"") ))),"")</f>
        <v/>
      </c>
      <c r="W147" s="13" t="str">
        <f>IF(AND([3]Feuil1!$K147&lt;&gt;"",[3]Feuil1!$C147&lt;&gt;"",[3]Feuil1!$K147&lt;=[3]Feuil1!$C147,YEAR([3]Feuil1!$K147)&lt;=[3]Feuil2!$A$2,YEAR([3]Feuil1!$C147)&gt;=[3]Feuil2!$A$2),IF(YEAR([3]Feuil1!$C147)&gt;[3]Feuil2!$A$2,DATE([3]Feuil2!$A$2,10,31),IF(YEAR([3]Feuil1!$C147)&lt;[3]Feuil2!$A$2,"",IF(MONTH([3]Feuil1!$C147)=10,[3]Feuil1!$C147,IF(AND(MONTH([3]Feuil1!$C147)&gt;10,MONTH([3]Feuil1!$K147)&lt;=10),DATE([3]Feuil2!$A$2,10,31),"") ))),"")</f>
        <v/>
      </c>
      <c r="X147" s="13" t="str">
        <f>IF(AND([3]Feuil1!$K147&lt;&gt;"",[3]Feuil1!$C147&lt;&gt;"",[3]Feuil1!$K147&lt;=[3]Feuil1!$C147,YEAR([3]Feuil1!$K147)&lt;=[3]Feuil2!$A$2,YEAR([3]Feuil1!$C147)&gt;=[3]Feuil2!$A$2),IF(YEAR([3]Feuil1!$C147)&gt;[3]Feuil2!$A$2,DATE([3]Feuil2!$A$2,11,30),IF(YEAR([3]Feuil1!$C147)&lt;[3]Feuil2!$A$2,"",IF(MONTH([3]Feuil1!$C147)=11,[3]Feuil1!$C147,IF(AND(MONTH([3]Feuil1!$C147)&gt;11,MONTH([3]Feuil1!$K147)&lt;=11),DATE([3]Feuil2!$A$2,11,30),"") ))),"")</f>
        <v/>
      </c>
      <c r="Y147" s="14" t="str">
        <f>IF(AND([3]Feuil1!$K147&lt;&gt;"",[3]Feuil1!$C147&lt;&gt;"",[3]Feuil1!$K147&lt;=[3]Feuil1!$C147,YEAR([3]Feuil1!$K147)&lt;=[3]Feuil2!$A$2,YEAR([3]Feuil1!$C147)&gt;=[3]Feuil2!$A$2),IF(YEAR([3]Feuil1!$C147)&gt;[3]Feuil2!$A$2,DATE([3]Feuil2!$A$2,12,31),IF(YEAR([3]Feuil1!$C147)&lt;[3]Feuil2!$A$2,"",IF(MONTH([3]Feuil1!$C147)=12,[3]Feuil1!$C147,IF(AND(MONTH([3]Feuil1!$C147)&gt;12,MONTH([3]Feuil1!$K147)&lt;=12),DATE([3]Feuil2!$A$2,12,31),"") ))),"")</f>
        <v/>
      </c>
    </row>
    <row r="148" spans="1:25" ht="15" x14ac:dyDescent="0.2">
      <c r="A148" s="11">
        <f>[3]Feuil1!E148</f>
        <v>0</v>
      </c>
      <c r="B148" s="12" t="str">
        <f>IF(AND([3]Feuil1!$K148&lt;&gt;"",[3]Feuil1!$C148&lt;&gt;"",[3]Feuil1!$K148&lt;=[3]Feuil1!$C148,YEAR([3]Feuil1!$K148)&lt;=[3]Feuil2!$A$2,YEAR([3]Feuil1!$C148)&gt;=[3]Feuil2!$A$2),IF(YEAR([3]Feuil1!$K148)&lt;[3]Feuil2!$A$2,DATE([3]Feuil2!$A$2,1,1),IF(YEAR([3]Feuil1!$K148)&gt;[3]Feuil2!$A$2,"",IF(MONTH([3]Feuil1!$K148)=1,[3]Feuil1!$K148,IF(OR(AND(
      MONTH([3]Feuil1!$K148)&lt;1,
      MONTH([3]Feuil1!$C148)&gt;=1
     ),YEAR([3]Feuil1!$C148)&gt;[3]Feuil2!$A$2),DATE([3]Feuil2!$A$2,1,1),"") ))),"")</f>
        <v/>
      </c>
      <c r="C148" s="13" t="str">
        <f>IF(AND([3]Feuil1!$K148&lt;&gt;"",[3]Feuil1!$C148&lt;&gt;"",[3]Feuil1!$K148&lt;=[3]Feuil1!$C148,YEAR([3]Feuil1!$K148)&lt;=[3]Feuil2!$A$2,YEAR([3]Feuil1!$C148)&gt;=[3]Feuil2!$A$2),IF(YEAR([3]Feuil1!$K148)&lt;[3]Feuil2!$A$2,DATE([3]Feuil2!$A$2,2,1),IF(YEAR([3]Feuil1!$K148)&gt;[3]Feuil2!$A$2,"",IF(MONTH([3]Feuil1!$K148)=2,[3]Feuil1!$K148,IF(OR(AND(MONTH([3]Feuil1!$K148)&lt;2,MONTH([3]Feuil1!$C148)&gt;=2),YEAR([3]Feuil1!$C148)&gt;[3]Feuil2!$A$2),DATE([3]Feuil2!$A$2,2,1),"") ))),"")</f>
        <v/>
      </c>
      <c r="D148" s="13" t="str">
        <f>IF(AND([3]Feuil1!$K148&lt;&gt;"",[3]Feuil1!$C148&lt;&gt;"",[3]Feuil1!$K148&lt;=[3]Feuil1!$C148,YEAR([3]Feuil1!$K148)&lt;=[3]Feuil2!$A$2,YEAR([3]Feuil1!$C148)&gt;=[3]Feuil2!$A$2),IF(YEAR([3]Feuil1!$K148)&lt;[3]Feuil2!$A$2,DATE([3]Feuil2!$A$2,3,1),IF(YEAR([3]Feuil1!$K148)&gt;[3]Feuil2!$A$2,"",IF(MONTH([3]Feuil1!$K148)=3,[3]Feuil1!$K148,IF(OR(AND(MONTH([3]Feuil1!$K148)&lt;3,MONTH([3]Feuil1!$C148)&gt;=3),YEAR([3]Feuil1!$C148)&gt;[3]Feuil2!$A$2),DATE([3]Feuil2!$A$2,3,1),"") ))),"")</f>
        <v/>
      </c>
      <c r="E148" s="13" t="str">
        <f>IF(AND([3]Feuil1!$K148&lt;&gt;"",[3]Feuil1!$C148&lt;&gt;"",[3]Feuil1!$K148&lt;=[3]Feuil1!$C148,YEAR([3]Feuil1!$K148)&lt;=[3]Feuil2!$A$2,YEAR([3]Feuil1!$C148)&gt;=[3]Feuil2!$A$2),IF(YEAR([3]Feuil1!$K148)&lt;[3]Feuil2!$A$2,DATE([3]Feuil2!$A$2,4,1),IF(YEAR([3]Feuil1!$K148)&gt;[3]Feuil2!$A$2,"",IF(MONTH([3]Feuil1!$K148)=4,[3]Feuil1!$K148,IF(OR(AND(MONTH([3]Feuil1!$K148)&lt;4,MONTH([3]Feuil1!$C148)&gt;=4),YEAR([3]Feuil1!$C148)&gt;[3]Feuil2!$A$2),DATE([3]Feuil2!$A$2,4,1),"") ))),"")</f>
        <v/>
      </c>
      <c r="F148" s="13" t="str">
        <f>IF(AND([3]Feuil1!$K148&lt;&gt;"",[3]Feuil1!$C148&lt;&gt;"",[3]Feuil1!$K148&lt;=[3]Feuil1!$C148,YEAR([3]Feuil1!$K148)&lt;=[3]Feuil2!$A$2,YEAR([3]Feuil1!$C148)&gt;=[3]Feuil2!$A$2),IF(YEAR([3]Feuil1!$K148)&lt;[3]Feuil2!$A$2,DATE([3]Feuil2!$A$2,5,1),IF(YEAR([3]Feuil1!$K148)&gt;[3]Feuil2!$A$2,"",IF(MONTH([3]Feuil1!$K148)=5,[3]Feuil1!$K148,IF(OR(AND(MONTH([3]Feuil1!$K148)&lt;5,MONTH([3]Feuil1!$C148)&gt;=5),YEAR([3]Feuil1!$C148)&gt;[3]Feuil2!$A$2),DATE([3]Feuil2!$A$2,5,1),"") ))),"")</f>
        <v/>
      </c>
      <c r="G148" s="13" t="str">
        <f>IF(AND([3]Feuil1!$K148&lt;&gt;"",[3]Feuil1!$C148&lt;&gt;"",[3]Feuil1!$K148&lt;=[3]Feuil1!$C148,YEAR([3]Feuil1!$K148)&lt;=[3]Feuil2!$A$2,YEAR([3]Feuil1!$C148)&gt;=[3]Feuil2!$A$2),IF(YEAR([3]Feuil1!$K148)&lt;[3]Feuil2!$A$2,DATE([3]Feuil2!$A$2,6,1),IF(YEAR([3]Feuil1!$K148)&gt;[3]Feuil2!$A$2,"",IF(MONTH([3]Feuil1!$K148)=6,[3]Feuil1!$K148,IF(OR(AND(MONTH([3]Feuil1!$K148)&lt;6,MONTH([3]Feuil1!$C148)&gt;=6),YEAR([3]Feuil1!$C148)&gt;[3]Feuil2!$A$2),DATE([3]Feuil2!$A$2,6,1),"") ))),"")</f>
        <v/>
      </c>
      <c r="H148" s="13" t="str">
        <f>IF(AND([3]Feuil1!$K148&lt;&gt;"",[3]Feuil1!$C148&lt;&gt;"",[3]Feuil1!$K148&lt;=[3]Feuil1!$C148,YEAR([3]Feuil1!$K148)&lt;=[3]Feuil2!$A$2,YEAR([3]Feuil1!$C148)&gt;=[3]Feuil2!$A$2),IF(YEAR([3]Feuil1!$K148)&lt;[3]Feuil2!$A$2,DATE([3]Feuil2!$A$2,7,1),IF(YEAR([3]Feuil1!$K148)&gt;[3]Feuil2!$A$2,"",IF(MONTH([3]Feuil1!$K148)=7,[3]Feuil1!$K148,IF(OR(AND(MONTH([3]Feuil1!$K148)&lt;7,MONTH([3]Feuil1!$C148)&gt;=7),YEAR([3]Feuil1!$C148)&gt;[3]Feuil2!$A$2),DATE([3]Feuil2!$A$2,7,1),"") ))),"")</f>
        <v/>
      </c>
      <c r="I148" s="13" t="str">
        <f>IF(AND([3]Feuil1!$K148&lt;&gt;"",[3]Feuil1!$C148&lt;&gt;"",[3]Feuil1!$K148&lt;=[3]Feuil1!$C148,YEAR([3]Feuil1!$K148)&lt;=[3]Feuil2!$A$2,YEAR([3]Feuil1!$C148)&gt;=[3]Feuil2!$A$2),IF(YEAR([3]Feuil1!$K148)&lt;[3]Feuil2!$A$2,DATE([3]Feuil2!$A$2,8,1),IF(YEAR([3]Feuil1!$K148)&gt;[3]Feuil2!$A$2,"",IF(MONTH([3]Feuil1!$K148)=8,[3]Feuil1!$K148,IF(OR(AND(MONTH([3]Feuil1!$K148)&lt;8,MONTH([3]Feuil1!$C148)&gt;=8),YEAR([3]Feuil1!$C148)&gt;[3]Feuil2!$A$2),DATE([3]Feuil2!$A$2,8,1),"") ))),"")</f>
        <v/>
      </c>
      <c r="J148" s="13" t="str">
        <f>IF(AND([3]Feuil1!$K148&lt;&gt;"",[3]Feuil1!$C148&lt;&gt;"",[3]Feuil1!$K148&lt;=[3]Feuil1!$C148,YEAR([3]Feuil1!$K148)&lt;=[3]Feuil2!$A$2,YEAR([3]Feuil1!$C148)&gt;=[3]Feuil2!$A$2),IF(YEAR([3]Feuil1!$K148)&lt;[3]Feuil2!$A$2,DATE([3]Feuil2!$A$2,9,1),IF(YEAR([3]Feuil1!$K148)&gt;[3]Feuil2!$A$2,"",IF(MONTH([3]Feuil1!$K148)=9,[3]Feuil1!$K148,IF(OR(AND(MONTH([3]Feuil1!$K148)&lt;9,MONTH([3]Feuil1!$C148)&gt;=9),YEAR([3]Feuil1!$C148)&gt;[3]Feuil2!$A$2),DATE([3]Feuil2!$A$2,9,1),"") ))),"")</f>
        <v/>
      </c>
      <c r="K148" s="13" t="str">
        <f>IF(AND([3]Feuil1!$K148&lt;&gt;"",[3]Feuil1!$C148&lt;&gt;"",[3]Feuil1!$K148&lt;=[3]Feuil1!$C148,YEAR([3]Feuil1!$K148)&lt;=[3]Feuil2!$A$2,YEAR([3]Feuil1!$C148)&gt;=[3]Feuil2!$A$2),IF(YEAR([3]Feuil1!$K148)&lt;[3]Feuil2!$A$2,DATE([3]Feuil2!$A$2,10,1),IF(YEAR([3]Feuil1!$K148)&gt;[3]Feuil2!$A$2,"",IF(MONTH([3]Feuil1!$K148)=10,[3]Feuil1!$K148,IF(OR(AND(MONTH([3]Feuil1!$K148)&lt;10,MONTH([3]Feuil1!$C148)&gt;=10),YEAR([3]Feuil1!$C148)&gt;[3]Feuil2!$A$2),DATE([3]Feuil2!$A$2,10,1),"") ))),"")</f>
        <v/>
      </c>
      <c r="L148" s="13" t="str">
        <f>IF(AND([3]Feuil1!$K148&lt;&gt;"",[3]Feuil1!$C148&lt;&gt;"",[3]Feuil1!$K148&lt;=[3]Feuil1!$C148,YEAR([3]Feuil1!$K148)&lt;=[3]Feuil2!$A$2,YEAR([3]Feuil1!$C148)&gt;=[3]Feuil2!$A$2),IF(YEAR([3]Feuil1!$K148)&lt;[3]Feuil2!$A$2,DATE([3]Feuil2!$A$2,11,1),IF(YEAR([3]Feuil1!$K148)&gt;[3]Feuil2!$A$2,"",IF(MONTH([3]Feuil1!$K148)=11,[3]Feuil1!$K148,IF(OR(AND(MONTH([3]Feuil1!$K148)&lt;11,MONTH([3]Feuil1!$C148)&gt;=11),YEAR([3]Feuil1!$C148)&gt;[3]Feuil2!$A$2),DATE([3]Feuil2!$A$2,11,1),"") ))),"")</f>
        <v/>
      </c>
      <c r="M148" s="14" t="str">
        <f>IF(AND([3]Feuil1!$K148&lt;&gt;"",[3]Feuil1!$C148&lt;&gt;"",[3]Feuil1!$K148&lt;=[3]Feuil1!$C148,YEAR([3]Feuil1!$K148)&lt;=[3]Feuil2!$A$2,YEAR([3]Feuil1!$C148)&gt;=[3]Feuil2!$A$2),IF(YEAR([3]Feuil1!$K148)&lt;[3]Feuil2!$A$2,DATE([3]Feuil2!$A$2,12,1),IF(YEAR([3]Feuil1!$K148)&gt;[3]Feuil2!$A$2,"",IF(MONTH([3]Feuil1!$K148)=12,[3]Feuil1!$K148,IF(OR(AND(MONTH([3]Feuil1!$K148)&lt;12,MONTH([3]Feuil1!$C148)&gt;=12),YEAR([3]Feuil1!$C148)&gt;[3]Feuil2!$A$2),DATE([3]Feuil2!$A$2,12,1),"") ))),"")</f>
        <v/>
      </c>
      <c r="N148" s="12" t="str">
        <f>IF(AND([3]Feuil1!$K148&lt;&gt;"",[3]Feuil1!$C148&lt;&gt;"",[3]Feuil1!$K148&lt;=[3]Feuil1!$C148,YEAR([3]Feuil1!$K148)&lt;=[3]Feuil2!$A$2,YEAR([3]Feuil1!$C148)&gt;=[3]Feuil2!$A$2),IF(YEAR([3]Feuil1!$C148)&gt;[3]Feuil2!$A$2,DATE([3]Feuil2!$A$2,1,31),IF(YEAR([3]Feuil1!$C148)&lt;[3]Feuil2!$A$2,"",IF(MONTH([3]Feuil1!$C148)=1,[3]Feuil1!$C148,IF(AND(MONTH([3]Feuil1!$C148)&gt;1,MONTH([3]Feuil1!$K148)&lt;=1),DATE([3]Feuil2!$A$2,1,31),"") ))),"")</f>
        <v/>
      </c>
      <c r="O148" s="13" t="str">
        <f>IF(AND([3]Feuil1!$K148&lt;&gt;"",[3]Feuil1!$C148&lt;&gt;"",[3]Feuil1!$K148&lt;=[3]Feuil1!$C148,YEAR([3]Feuil1!$K148)&lt;=[3]Feuil2!$A$2,YEAR([3]Feuil1!$C148)&gt;=[3]Feuil2!$A$2),IF(YEAR([3]Feuil1!$C148)&gt;[3]Feuil2!$A$2,IF((MOD([3]Feuil2!$A$2,4)&lt;&gt;0),DATE([3]Feuil2!$A$2,2,28),DATE([3]Feuil2!$A$2,2,29)),IF(YEAR([3]Feuil1!$C148)&lt;[3]Feuil2!$A$2,"",IF(MONTH([3]Feuil1!$C148)=2,[3]Feuil1!$C148,IF(AND(MONTH([3]Feuil1!$C148)&gt;2,MONTH([3]Feuil1!$K148)&lt;=2),IF((MOD([3]Feuil2!$A$2,4)&lt;&gt;0),DATE([3]Feuil2!$A$2,2,28),DATE([3]Feuil2!$A$2,2,29)),"") ))),"")</f>
        <v/>
      </c>
      <c r="P148" s="13" t="str">
        <f>IF(AND([3]Feuil1!$K148&lt;&gt;"",[3]Feuil1!$C148&lt;&gt;"",[3]Feuil1!$K148&lt;=[3]Feuil1!$C148,YEAR([3]Feuil1!$K148)&lt;=[3]Feuil2!$A$2,YEAR([3]Feuil1!$C148)&gt;=[3]Feuil2!$A$2),IF(YEAR([3]Feuil1!$C148)&gt;[3]Feuil2!$A$2,DATE([3]Feuil2!$A$2,3,31),IF(YEAR([3]Feuil1!$C148)&lt;[3]Feuil2!$A$2,"",IF(MONTH([3]Feuil1!$C148)=3,[3]Feuil1!$C148,IF(AND(MONTH([3]Feuil1!$C148)&gt;3,MONTH([3]Feuil1!$K148)&lt;=3),DATE([3]Feuil2!$A$2,3,31),"") ))),"")</f>
        <v/>
      </c>
      <c r="Q148" s="13" t="str">
        <f>IF(AND([3]Feuil1!$K148&lt;&gt;"",[3]Feuil1!$C148&lt;&gt;"",[3]Feuil1!$K148&lt;=[3]Feuil1!$C148,YEAR([3]Feuil1!$K148)&lt;=[3]Feuil2!$A$2,YEAR([3]Feuil1!$C148)&gt;=[3]Feuil2!$A$2),IF(YEAR([3]Feuil1!$C148)&gt;[3]Feuil2!$A$2,DATE([3]Feuil2!$A$2,4,30),IF(YEAR([3]Feuil1!$C148)&lt;[3]Feuil2!$A$2,"",IF(MONTH([3]Feuil1!$C148)=4,[3]Feuil1!$C148,IF(AND(MONTH([3]Feuil1!$C148)&gt;4,MONTH([3]Feuil1!$K148)&lt;=4),DATE([3]Feuil2!$A$2,4,30),"") ))),"")</f>
        <v/>
      </c>
      <c r="R148" s="13" t="str">
        <f>IF(AND([3]Feuil1!$K148&lt;&gt;"",[3]Feuil1!$C148&lt;&gt;"",[3]Feuil1!$K148&lt;=[3]Feuil1!$C148,YEAR([3]Feuil1!$K148)&lt;=[3]Feuil2!$A$2,YEAR([3]Feuil1!$C148)&gt;=[3]Feuil2!$A$2),IF(YEAR([3]Feuil1!$C148)&gt;[3]Feuil2!$A$2,DATE([3]Feuil2!$A$2,5,31),IF(YEAR([3]Feuil1!$C148)&lt;[3]Feuil2!$A$2,"",IF(MONTH([3]Feuil1!$C148)=5,[3]Feuil1!$C148,IF(AND(MONTH([3]Feuil1!$C148)&gt;5,MONTH([3]Feuil1!$K148)&lt;=5),DATE([3]Feuil2!$A$2,5,31),"") ))),"")</f>
        <v/>
      </c>
      <c r="S148" s="13" t="str">
        <f>IF(AND([3]Feuil1!$K148&lt;&gt;"",[3]Feuil1!$C148&lt;&gt;"",[3]Feuil1!$K148&lt;=[3]Feuil1!$C148,YEAR([3]Feuil1!$K148)&lt;=[3]Feuil2!$A$2,YEAR([3]Feuil1!$C148)&gt;=[3]Feuil2!$A$2),IF(YEAR([3]Feuil1!$C148)&gt;[3]Feuil2!$A$2,DATE([3]Feuil2!$A$2,6,30),IF(YEAR([3]Feuil1!$C148)&lt;[3]Feuil2!$A$2,"",IF(MONTH([3]Feuil1!$C148)=6,[3]Feuil1!$C148,IF(AND(MONTH([3]Feuil1!$C148)&gt;6,MONTH([3]Feuil1!$K148)&lt;=6),DATE([3]Feuil2!$A$2,6,30),"") ))),"")</f>
        <v/>
      </c>
      <c r="T148" s="13" t="str">
        <f>IF(AND([3]Feuil1!$K148&lt;&gt;"",[3]Feuil1!$C148&lt;&gt;"",[3]Feuil1!$K148&lt;=[3]Feuil1!$C148,YEAR([3]Feuil1!$K148)&lt;=[3]Feuil2!$A$2,YEAR([3]Feuil1!$C148)&gt;=[3]Feuil2!$A$2),IF(YEAR([3]Feuil1!$C148)&gt;[3]Feuil2!$A$2,DATE([3]Feuil2!$A$2,7,31),IF(YEAR([3]Feuil1!$C148)&lt;[3]Feuil2!$A$2,"",IF(MONTH([3]Feuil1!$C148)=7,[3]Feuil1!$C148,IF(AND(MONTH([3]Feuil1!$C148)&gt;7,MONTH([3]Feuil1!$K148)&lt;=7),DATE([3]Feuil2!$A$2,7,31),"") ))),"")</f>
        <v/>
      </c>
      <c r="U148" s="13" t="str">
        <f>IF(AND([3]Feuil1!$K148&lt;&gt;"",[3]Feuil1!$C148&lt;&gt;"",[3]Feuil1!$K148&lt;=[3]Feuil1!$C148,YEAR([3]Feuil1!$K148)&lt;=[3]Feuil2!$A$2,YEAR([3]Feuil1!$C148)&gt;=[3]Feuil2!$A$2),IF(YEAR([3]Feuil1!$C148)&gt;[3]Feuil2!$A$2,DATE([3]Feuil2!$A$2,8,31),IF(YEAR([3]Feuil1!$C148)&lt;[3]Feuil2!$A$2,"",IF(MONTH([3]Feuil1!$C148)=8,[3]Feuil1!$C148,IF(AND(MONTH([3]Feuil1!$C148)&gt;8,MONTH([3]Feuil1!$K148)&lt;=8),DATE([3]Feuil2!$A$2,8,31),"") ))),"")</f>
        <v/>
      </c>
      <c r="V148" s="13" t="str">
        <f>IF(AND([3]Feuil1!$K148&lt;&gt;"",[3]Feuil1!$C148&lt;&gt;"",[3]Feuil1!$K148&lt;=[3]Feuil1!$C148,YEAR([3]Feuil1!$K148)&lt;=[3]Feuil2!$A$2,YEAR([3]Feuil1!$C148)&gt;=[3]Feuil2!$A$2),IF(YEAR([3]Feuil1!$C148)&gt;[3]Feuil2!$A$2,DATE([3]Feuil2!$A$2,9,30),IF(YEAR([3]Feuil1!$C148)&lt;[3]Feuil2!$A$2,"",IF(MONTH([3]Feuil1!$C148)=9,[3]Feuil1!$C148,IF(AND(MONTH([3]Feuil1!$C148)&gt;9,MONTH([3]Feuil1!$K148)&lt;=9),DATE([3]Feuil2!$A$2,9,30),"") ))),"")</f>
        <v/>
      </c>
      <c r="W148" s="13" t="str">
        <f>IF(AND([3]Feuil1!$K148&lt;&gt;"",[3]Feuil1!$C148&lt;&gt;"",[3]Feuil1!$K148&lt;=[3]Feuil1!$C148,YEAR([3]Feuil1!$K148)&lt;=[3]Feuil2!$A$2,YEAR([3]Feuil1!$C148)&gt;=[3]Feuil2!$A$2),IF(YEAR([3]Feuil1!$C148)&gt;[3]Feuil2!$A$2,DATE([3]Feuil2!$A$2,10,31),IF(YEAR([3]Feuil1!$C148)&lt;[3]Feuil2!$A$2,"",IF(MONTH([3]Feuil1!$C148)=10,[3]Feuil1!$C148,IF(AND(MONTH([3]Feuil1!$C148)&gt;10,MONTH([3]Feuil1!$K148)&lt;=10),DATE([3]Feuil2!$A$2,10,31),"") ))),"")</f>
        <v/>
      </c>
      <c r="X148" s="13" t="str">
        <f>IF(AND([3]Feuil1!$K148&lt;&gt;"",[3]Feuil1!$C148&lt;&gt;"",[3]Feuil1!$K148&lt;=[3]Feuil1!$C148,YEAR([3]Feuil1!$K148)&lt;=[3]Feuil2!$A$2,YEAR([3]Feuil1!$C148)&gt;=[3]Feuil2!$A$2),IF(YEAR([3]Feuil1!$C148)&gt;[3]Feuil2!$A$2,DATE([3]Feuil2!$A$2,11,30),IF(YEAR([3]Feuil1!$C148)&lt;[3]Feuil2!$A$2,"",IF(MONTH([3]Feuil1!$C148)=11,[3]Feuil1!$C148,IF(AND(MONTH([3]Feuil1!$C148)&gt;11,MONTH([3]Feuil1!$K148)&lt;=11),DATE([3]Feuil2!$A$2,11,30),"") ))),"")</f>
        <v/>
      </c>
      <c r="Y148" s="14" t="str">
        <f>IF(AND([3]Feuil1!$K148&lt;&gt;"",[3]Feuil1!$C148&lt;&gt;"",[3]Feuil1!$K148&lt;=[3]Feuil1!$C148,YEAR([3]Feuil1!$K148)&lt;=[3]Feuil2!$A$2,YEAR([3]Feuil1!$C148)&gt;=[3]Feuil2!$A$2),IF(YEAR([3]Feuil1!$C148)&gt;[3]Feuil2!$A$2,DATE([3]Feuil2!$A$2,12,31),IF(YEAR([3]Feuil1!$C148)&lt;[3]Feuil2!$A$2,"",IF(MONTH([3]Feuil1!$C148)=12,[3]Feuil1!$C148,IF(AND(MONTH([3]Feuil1!$C148)&gt;12,MONTH([3]Feuil1!$K148)&lt;=12),DATE([3]Feuil2!$A$2,12,31),"") ))),"")</f>
        <v/>
      </c>
    </row>
    <row r="149" spans="1:25" ht="15" x14ac:dyDescent="0.2">
      <c r="A149" s="11">
        <f>[3]Feuil1!E149</f>
        <v>0</v>
      </c>
      <c r="B149" s="12" t="str">
        <f>IF(AND([3]Feuil1!$K149&lt;&gt;"",[3]Feuil1!$C149&lt;&gt;"",[3]Feuil1!$K149&lt;=[3]Feuil1!$C149,YEAR([3]Feuil1!$K149)&lt;=[3]Feuil2!$A$2,YEAR([3]Feuil1!$C149)&gt;=[3]Feuil2!$A$2),IF(YEAR([3]Feuil1!$K149)&lt;[3]Feuil2!$A$2,DATE([3]Feuil2!$A$2,1,1),IF(YEAR([3]Feuil1!$K149)&gt;[3]Feuil2!$A$2,"",IF(MONTH([3]Feuil1!$K149)=1,[3]Feuil1!$K149,IF(OR(AND(
      MONTH([3]Feuil1!$K149)&lt;1,
      MONTH([3]Feuil1!$C149)&gt;=1
     ),YEAR([3]Feuil1!$C149)&gt;[3]Feuil2!$A$2),DATE([3]Feuil2!$A$2,1,1),"") ))),"")</f>
        <v/>
      </c>
      <c r="C149" s="13" t="str">
        <f>IF(AND([3]Feuil1!$K149&lt;&gt;"",[3]Feuil1!$C149&lt;&gt;"",[3]Feuil1!$K149&lt;=[3]Feuil1!$C149,YEAR([3]Feuil1!$K149)&lt;=[3]Feuil2!$A$2,YEAR([3]Feuil1!$C149)&gt;=[3]Feuil2!$A$2),IF(YEAR([3]Feuil1!$K149)&lt;[3]Feuil2!$A$2,DATE([3]Feuil2!$A$2,2,1),IF(YEAR([3]Feuil1!$K149)&gt;[3]Feuil2!$A$2,"",IF(MONTH([3]Feuil1!$K149)=2,[3]Feuil1!$K149,IF(OR(AND(MONTH([3]Feuil1!$K149)&lt;2,MONTH([3]Feuil1!$C149)&gt;=2),YEAR([3]Feuil1!$C149)&gt;[3]Feuil2!$A$2),DATE([3]Feuil2!$A$2,2,1),"") ))),"")</f>
        <v/>
      </c>
      <c r="D149" s="13" t="str">
        <f>IF(AND([3]Feuil1!$K149&lt;&gt;"",[3]Feuil1!$C149&lt;&gt;"",[3]Feuil1!$K149&lt;=[3]Feuil1!$C149,YEAR([3]Feuil1!$K149)&lt;=[3]Feuil2!$A$2,YEAR([3]Feuil1!$C149)&gt;=[3]Feuil2!$A$2),IF(YEAR([3]Feuil1!$K149)&lt;[3]Feuil2!$A$2,DATE([3]Feuil2!$A$2,3,1),IF(YEAR([3]Feuil1!$K149)&gt;[3]Feuil2!$A$2,"",IF(MONTH([3]Feuil1!$K149)=3,[3]Feuil1!$K149,IF(OR(AND(MONTH([3]Feuil1!$K149)&lt;3,MONTH([3]Feuil1!$C149)&gt;=3),YEAR([3]Feuil1!$C149)&gt;[3]Feuil2!$A$2),DATE([3]Feuil2!$A$2,3,1),"") ))),"")</f>
        <v/>
      </c>
      <c r="E149" s="13" t="str">
        <f>IF(AND([3]Feuil1!$K149&lt;&gt;"",[3]Feuil1!$C149&lt;&gt;"",[3]Feuil1!$K149&lt;=[3]Feuil1!$C149,YEAR([3]Feuil1!$K149)&lt;=[3]Feuil2!$A$2,YEAR([3]Feuil1!$C149)&gt;=[3]Feuil2!$A$2),IF(YEAR([3]Feuil1!$K149)&lt;[3]Feuil2!$A$2,DATE([3]Feuil2!$A$2,4,1),IF(YEAR([3]Feuil1!$K149)&gt;[3]Feuil2!$A$2,"",IF(MONTH([3]Feuil1!$K149)=4,[3]Feuil1!$K149,IF(OR(AND(MONTH([3]Feuil1!$K149)&lt;4,MONTH([3]Feuil1!$C149)&gt;=4),YEAR([3]Feuil1!$C149)&gt;[3]Feuil2!$A$2),DATE([3]Feuil2!$A$2,4,1),"") ))),"")</f>
        <v/>
      </c>
      <c r="F149" s="13" t="str">
        <f>IF(AND([3]Feuil1!$K149&lt;&gt;"",[3]Feuil1!$C149&lt;&gt;"",[3]Feuil1!$K149&lt;=[3]Feuil1!$C149,YEAR([3]Feuil1!$K149)&lt;=[3]Feuil2!$A$2,YEAR([3]Feuil1!$C149)&gt;=[3]Feuil2!$A$2),IF(YEAR([3]Feuil1!$K149)&lt;[3]Feuil2!$A$2,DATE([3]Feuil2!$A$2,5,1),IF(YEAR([3]Feuil1!$K149)&gt;[3]Feuil2!$A$2,"",IF(MONTH([3]Feuil1!$K149)=5,[3]Feuil1!$K149,IF(OR(AND(MONTH([3]Feuil1!$K149)&lt;5,MONTH([3]Feuil1!$C149)&gt;=5),YEAR([3]Feuil1!$C149)&gt;[3]Feuil2!$A$2),DATE([3]Feuil2!$A$2,5,1),"") ))),"")</f>
        <v/>
      </c>
      <c r="G149" s="13" t="str">
        <f>IF(AND([3]Feuil1!$K149&lt;&gt;"",[3]Feuil1!$C149&lt;&gt;"",[3]Feuil1!$K149&lt;=[3]Feuil1!$C149,YEAR([3]Feuil1!$K149)&lt;=[3]Feuil2!$A$2,YEAR([3]Feuil1!$C149)&gt;=[3]Feuil2!$A$2),IF(YEAR([3]Feuil1!$K149)&lt;[3]Feuil2!$A$2,DATE([3]Feuil2!$A$2,6,1),IF(YEAR([3]Feuil1!$K149)&gt;[3]Feuil2!$A$2,"",IF(MONTH([3]Feuil1!$K149)=6,[3]Feuil1!$K149,IF(OR(AND(MONTH([3]Feuil1!$K149)&lt;6,MONTH([3]Feuil1!$C149)&gt;=6),YEAR([3]Feuil1!$C149)&gt;[3]Feuil2!$A$2),DATE([3]Feuil2!$A$2,6,1),"") ))),"")</f>
        <v/>
      </c>
      <c r="H149" s="13" t="str">
        <f>IF(AND([3]Feuil1!$K149&lt;&gt;"",[3]Feuil1!$C149&lt;&gt;"",[3]Feuil1!$K149&lt;=[3]Feuil1!$C149,YEAR([3]Feuil1!$K149)&lt;=[3]Feuil2!$A$2,YEAR([3]Feuil1!$C149)&gt;=[3]Feuil2!$A$2),IF(YEAR([3]Feuil1!$K149)&lt;[3]Feuil2!$A$2,DATE([3]Feuil2!$A$2,7,1),IF(YEAR([3]Feuil1!$K149)&gt;[3]Feuil2!$A$2,"",IF(MONTH([3]Feuil1!$K149)=7,[3]Feuil1!$K149,IF(OR(AND(MONTH([3]Feuil1!$K149)&lt;7,MONTH([3]Feuil1!$C149)&gt;=7),YEAR([3]Feuil1!$C149)&gt;[3]Feuil2!$A$2),DATE([3]Feuil2!$A$2,7,1),"") ))),"")</f>
        <v/>
      </c>
      <c r="I149" s="13" t="str">
        <f>IF(AND([3]Feuil1!$K149&lt;&gt;"",[3]Feuil1!$C149&lt;&gt;"",[3]Feuil1!$K149&lt;=[3]Feuil1!$C149,YEAR([3]Feuil1!$K149)&lt;=[3]Feuil2!$A$2,YEAR([3]Feuil1!$C149)&gt;=[3]Feuil2!$A$2),IF(YEAR([3]Feuil1!$K149)&lt;[3]Feuil2!$A$2,DATE([3]Feuil2!$A$2,8,1),IF(YEAR([3]Feuil1!$K149)&gt;[3]Feuil2!$A$2,"",IF(MONTH([3]Feuil1!$K149)=8,[3]Feuil1!$K149,IF(OR(AND(MONTH([3]Feuil1!$K149)&lt;8,MONTH([3]Feuil1!$C149)&gt;=8),YEAR([3]Feuil1!$C149)&gt;[3]Feuil2!$A$2),DATE([3]Feuil2!$A$2,8,1),"") ))),"")</f>
        <v/>
      </c>
      <c r="J149" s="13" t="str">
        <f>IF(AND([3]Feuil1!$K149&lt;&gt;"",[3]Feuil1!$C149&lt;&gt;"",[3]Feuil1!$K149&lt;=[3]Feuil1!$C149,YEAR([3]Feuil1!$K149)&lt;=[3]Feuil2!$A$2,YEAR([3]Feuil1!$C149)&gt;=[3]Feuil2!$A$2),IF(YEAR([3]Feuil1!$K149)&lt;[3]Feuil2!$A$2,DATE([3]Feuil2!$A$2,9,1),IF(YEAR([3]Feuil1!$K149)&gt;[3]Feuil2!$A$2,"",IF(MONTH([3]Feuil1!$K149)=9,[3]Feuil1!$K149,IF(OR(AND(MONTH([3]Feuil1!$K149)&lt;9,MONTH([3]Feuil1!$C149)&gt;=9),YEAR([3]Feuil1!$C149)&gt;[3]Feuil2!$A$2),DATE([3]Feuil2!$A$2,9,1),"") ))),"")</f>
        <v/>
      </c>
      <c r="K149" s="13" t="str">
        <f>IF(AND([3]Feuil1!$K149&lt;&gt;"",[3]Feuil1!$C149&lt;&gt;"",[3]Feuil1!$K149&lt;=[3]Feuil1!$C149,YEAR([3]Feuil1!$K149)&lt;=[3]Feuil2!$A$2,YEAR([3]Feuil1!$C149)&gt;=[3]Feuil2!$A$2),IF(YEAR([3]Feuil1!$K149)&lt;[3]Feuil2!$A$2,DATE([3]Feuil2!$A$2,10,1),IF(YEAR([3]Feuil1!$K149)&gt;[3]Feuil2!$A$2,"",IF(MONTH([3]Feuil1!$K149)=10,[3]Feuil1!$K149,IF(OR(AND(MONTH([3]Feuil1!$K149)&lt;10,MONTH([3]Feuil1!$C149)&gt;=10),YEAR([3]Feuil1!$C149)&gt;[3]Feuil2!$A$2),DATE([3]Feuil2!$A$2,10,1),"") ))),"")</f>
        <v/>
      </c>
      <c r="L149" s="13" t="str">
        <f>IF(AND([3]Feuil1!$K149&lt;&gt;"",[3]Feuil1!$C149&lt;&gt;"",[3]Feuil1!$K149&lt;=[3]Feuil1!$C149,YEAR([3]Feuil1!$K149)&lt;=[3]Feuil2!$A$2,YEAR([3]Feuil1!$C149)&gt;=[3]Feuil2!$A$2),IF(YEAR([3]Feuil1!$K149)&lt;[3]Feuil2!$A$2,DATE([3]Feuil2!$A$2,11,1),IF(YEAR([3]Feuil1!$K149)&gt;[3]Feuil2!$A$2,"",IF(MONTH([3]Feuil1!$K149)=11,[3]Feuil1!$K149,IF(OR(AND(MONTH([3]Feuil1!$K149)&lt;11,MONTH([3]Feuil1!$C149)&gt;=11),YEAR([3]Feuil1!$C149)&gt;[3]Feuil2!$A$2),DATE([3]Feuil2!$A$2,11,1),"") ))),"")</f>
        <v/>
      </c>
      <c r="M149" s="14" t="str">
        <f>IF(AND([3]Feuil1!$K149&lt;&gt;"",[3]Feuil1!$C149&lt;&gt;"",[3]Feuil1!$K149&lt;=[3]Feuil1!$C149,YEAR([3]Feuil1!$K149)&lt;=[3]Feuil2!$A$2,YEAR([3]Feuil1!$C149)&gt;=[3]Feuil2!$A$2),IF(YEAR([3]Feuil1!$K149)&lt;[3]Feuil2!$A$2,DATE([3]Feuil2!$A$2,12,1),IF(YEAR([3]Feuil1!$K149)&gt;[3]Feuil2!$A$2,"",IF(MONTH([3]Feuil1!$K149)=12,[3]Feuil1!$K149,IF(OR(AND(MONTH([3]Feuil1!$K149)&lt;12,MONTH([3]Feuil1!$C149)&gt;=12),YEAR([3]Feuil1!$C149)&gt;[3]Feuil2!$A$2),DATE([3]Feuil2!$A$2,12,1),"") ))),"")</f>
        <v/>
      </c>
      <c r="N149" s="12" t="str">
        <f>IF(AND([3]Feuil1!$K149&lt;&gt;"",[3]Feuil1!$C149&lt;&gt;"",[3]Feuil1!$K149&lt;=[3]Feuil1!$C149,YEAR([3]Feuil1!$K149)&lt;=[3]Feuil2!$A$2,YEAR([3]Feuil1!$C149)&gt;=[3]Feuil2!$A$2),IF(YEAR([3]Feuil1!$C149)&gt;[3]Feuil2!$A$2,DATE([3]Feuil2!$A$2,1,31),IF(YEAR([3]Feuil1!$C149)&lt;[3]Feuil2!$A$2,"",IF(MONTH([3]Feuil1!$C149)=1,[3]Feuil1!$C149,IF(AND(MONTH([3]Feuil1!$C149)&gt;1,MONTH([3]Feuil1!$K149)&lt;=1),DATE([3]Feuil2!$A$2,1,31),"") ))),"")</f>
        <v/>
      </c>
      <c r="O149" s="13" t="str">
        <f>IF(AND([3]Feuil1!$K149&lt;&gt;"",[3]Feuil1!$C149&lt;&gt;"",[3]Feuil1!$K149&lt;=[3]Feuil1!$C149,YEAR([3]Feuil1!$K149)&lt;=[3]Feuil2!$A$2,YEAR([3]Feuil1!$C149)&gt;=[3]Feuil2!$A$2),IF(YEAR([3]Feuil1!$C149)&gt;[3]Feuil2!$A$2,IF((MOD([3]Feuil2!$A$2,4)&lt;&gt;0),DATE([3]Feuil2!$A$2,2,28),DATE([3]Feuil2!$A$2,2,29)),IF(YEAR([3]Feuil1!$C149)&lt;[3]Feuil2!$A$2,"",IF(MONTH([3]Feuil1!$C149)=2,[3]Feuil1!$C149,IF(AND(MONTH([3]Feuil1!$C149)&gt;2,MONTH([3]Feuil1!$K149)&lt;=2),IF((MOD([3]Feuil2!$A$2,4)&lt;&gt;0),DATE([3]Feuil2!$A$2,2,28),DATE([3]Feuil2!$A$2,2,29)),"") ))),"")</f>
        <v/>
      </c>
      <c r="P149" s="13" t="str">
        <f>IF(AND([3]Feuil1!$K149&lt;&gt;"",[3]Feuil1!$C149&lt;&gt;"",[3]Feuil1!$K149&lt;=[3]Feuil1!$C149,YEAR([3]Feuil1!$K149)&lt;=[3]Feuil2!$A$2,YEAR([3]Feuil1!$C149)&gt;=[3]Feuil2!$A$2),IF(YEAR([3]Feuil1!$C149)&gt;[3]Feuil2!$A$2,DATE([3]Feuil2!$A$2,3,31),IF(YEAR([3]Feuil1!$C149)&lt;[3]Feuil2!$A$2,"",IF(MONTH([3]Feuil1!$C149)=3,[3]Feuil1!$C149,IF(AND(MONTH([3]Feuil1!$C149)&gt;3,MONTH([3]Feuil1!$K149)&lt;=3),DATE([3]Feuil2!$A$2,3,31),"") ))),"")</f>
        <v/>
      </c>
      <c r="Q149" s="13" t="str">
        <f>IF(AND([3]Feuil1!$K149&lt;&gt;"",[3]Feuil1!$C149&lt;&gt;"",[3]Feuil1!$K149&lt;=[3]Feuil1!$C149,YEAR([3]Feuil1!$K149)&lt;=[3]Feuil2!$A$2,YEAR([3]Feuil1!$C149)&gt;=[3]Feuil2!$A$2),IF(YEAR([3]Feuil1!$C149)&gt;[3]Feuil2!$A$2,DATE([3]Feuil2!$A$2,4,30),IF(YEAR([3]Feuil1!$C149)&lt;[3]Feuil2!$A$2,"",IF(MONTH([3]Feuil1!$C149)=4,[3]Feuil1!$C149,IF(AND(MONTH([3]Feuil1!$C149)&gt;4,MONTH([3]Feuil1!$K149)&lt;=4),DATE([3]Feuil2!$A$2,4,30),"") ))),"")</f>
        <v/>
      </c>
      <c r="R149" s="13" t="str">
        <f>IF(AND([3]Feuil1!$K149&lt;&gt;"",[3]Feuil1!$C149&lt;&gt;"",[3]Feuil1!$K149&lt;=[3]Feuil1!$C149,YEAR([3]Feuil1!$K149)&lt;=[3]Feuil2!$A$2,YEAR([3]Feuil1!$C149)&gt;=[3]Feuil2!$A$2),IF(YEAR([3]Feuil1!$C149)&gt;[3]Feuil2!$A$2,DATE([3]Feuil2!$A$2,5,31),IF(YEAR([3]Feuil1!$C149)&lt;[3]Feuil2!$A$2,"",IF(MONTH([3]Feuil1!$C149)=5,[3]Feuil1!$C149,IF(AND(MONTH([3]Feuil1!$C149)&gt;5,MONTH([3]Feuil1!$K149)&lt;=5),DATE([3]Feuil2!$A$2,5,31),"") ))),"")</f>
        <v/>
      </c>
      <c r="S149" s="13" t="str">
        <f>IF(AND([3]Feuil1!$K149&lt;&gt;"",[3]Feuil1!$C149&lt;&gt;"",[3]Feuil1!$K149&lt;=[3]Feuil1!$C149,YEAR([3]Feuil1!$K149)&lt;=[3]Feuil2!$A$2,YEAR([3]Feuil1!$C149)&gt;=[3]Feuil2!$A$2),IF(YEAR([3]Feuil1!$C149)&gt;[3]Feuil2!$A$2,DATE([3]Feuil2!$A$2,6,30),IF(YEAR([3]Feuil1!$C149)&lt;[3]Feuil2!$A$2,"",IF(MONTH([3]Feuil1!$C149)=6,[3]Feuil1!$C149,IF(AND(MONTH([3]Feuil1!$C149)&gt;6,MONTH([3]Feuil1!$K149)&lt;=6),DATE([3]Feuil2!$A$2,6,30),"") ))),"")</f>
        <v/>
      </c>
      <c r="T149" s="13" t="str">
        <f>IF(AND([3]Feuil1!$K149&lt;&gt;"",[3]Feuil1!$C149&lt;&gt;"",[3]Feuil1!$K149&lt;=[3]Feuil1!$C149,YEAR([3]Feuil1!$K149)&lt;=[3]Feuil2!$A$2,YEAR([3]Feuil1!$C149)&gt;=[3]Feuil2!$A$2),IF(YEAR([3]Feuil1!$C149)&gt;[3]Feuil2!$A$2,DATE([3]Feuil2!$A$2,7,31),IF(YEAR([3]Feuil1!$C149)&lt;[3]Feuil2!$A$2,"",IF(MONTH([3]Feuil1!$C149)=7,[3]Feuil1!$C149,IF(AND(MONTH([3]Feuil1!$C149)&gt;7,MONTH([3]Feuil1!$K149)&lt;=7),DATE([3]Feuil2!$A$2,7,31),"") ))),"")</f>
        <v/>
      </c>
      <c r="U149" s="13" t="str">
        <f>IF(AND([3]Feuil1!$K149&lt;&gt;"",[3]Feuil1!$C149&lt;&gt;"",[3]Feuil1!$K149&lt;=[3]Feuil1!$C149,YEAR([3]Feuil1!$K149)&lt;=[3]Feuil2!$A$2,YEAR([3]Feuil1!$C149)&gt;=[3]Feuil2!$A$2),IF(YEAR([3]Feuil1!$C149)&gt;[3]Feuil2!$A$2,DATE([3]Feuil2!$A$2,8,31),IF(YEAR([3]Feuil1!$C149)&lt;[3]Feuil2!$A$2,"",IF(MONTH([3]Feuil1!$C149)=8,[3]Feuil1!$C149,IF(AND(MONTH([3]Feuil1!$C149)&gt;8,MONTH([3]Feuil1!$K149)&lt;=8),DATE([3]Feuil2!$A$2,8,31),"") ))),"")</f>
        <v/>
      </c>
      <c r="V149" s="13" t="str">
        <f>IF(AND([3]Feuil1!$K149&lt;&gt;"",[3]Feuil1!$C149&lt;&gt;"",[3]Feuil1!$K149&lt;=[3]Feuil1!$C149,YEAR([3]Feuil1!$K149)&lt;=[3]Feuil2!$A$2,YEAR([3]Feuil1!$C149)&gt;=[3]Feuil2!$A$2),IF(YEAR([3]Feuil1!$C149)&gt;[3]Feuil2!$A$2,DATE([3]Feuil2!$A$2,9,30),IF(YEAR([3]Feuil1!$C149)&lt;[3]Feuil2!$A$2,"",IF(MONTH([3]Feuil1!$C149)=9,[3]Feuil1!$C149,IF(AND(MONTH([3]Feuil1!$C149)&gt;9,MONTH([3]Feuil1!$K149)&lt;=9),DATE([3]Feuil2!$A$2,9,30),"") ))),"")</f>
        <v/>
      </c>
      <c r="W149" s="13" t="str">
        <f>IF(AND([3]Feuil1!$K149&lt;&gt;"",[3]Feuil1!$C149&lt;&gt;"",[3]Feuil1!$K149&lt;=[3]Feuil1!$C149,YEAR([3]Feuil1!$K149)&lt;=[3]Feuil2!$A$2,YEAR([3]Feuil1!$C149)&gt;=[3]Feuil2!$A$2),IF(YEAR([3]Feuil1!$C149)&gt;[3]Feuil2!$A$2,DATE([3]Feuil2!$A$2,10,31),IF(YEAR([3]Feuil1!$C149)&lt;[3]Feuil2!$A$2,"",IF(MONTH([3]Feuil1!$C149)=10,[3]Feuil1!$C149,IF(AND(MONTH([3]Feuil1!$C149)&gt;10,MONTH([3]Feuil1!$K149)&lt;=10),DATE([3]Feuil2!$A$2,10,31),"") ))),"")</f>
        <v/>
      </c>
      <c r="X149" s="13" t="str">
        <f>IF(AND([3]Feuil1!$K149&lt;&gt;"",[3]Feuil1!$C149&lt;&gt;"",[3]Feuil1!$K149&lt;=[3]Feuil1!$C149,YEAR([3]Feuil1!$K149)&lt;=[3]Feuil2!$A$2,YEAR([3]Feuil1!$C149)&gt;=[3]Feuil2!$A$2),IF(YEAR([3]Feuil1!$C149)&gt;[3]Feuil2!$A$2,DATE([3]Feuil2!$A$2,11,30),IF(YEAR([3]Feuil1!$C149)&lt;[3]Feuil2!$A$2,"",IF(MONTH([3]Feuil1!$C149)=11,[3]Feuil1!$C149,IF(AND(MONTH([3]Feuil1!$C149)&gt;11,MONTH([3]Feuil1!$K149)&lt;=11),DATE([3]Feuil2!$A$2,11,30),"") ))),"")</f>
        <v/>
      </c>
      <c r="Y149" s="14" t="str">
        <f>IF(AND([3]Feuil1!$K149&lt;&gt;"",[3]Feuil1!$C149&lt;&gt;"",[3]Feuil1!$K149&lt;=[3]Feuil1!$C149,YEAR([3]Feuil1!$K149)&lt;=[3]Feuil2!$A$2,YEAR([3]Feuil1!$C149)&gt;=[3]Feuil2!$A$2),IF(YEAR([3]Feuil1!$C149)&gt;[3]Feuil2!$A$2,DATE([3]Feuil2!$A$2,12,31),IF(YEAR([3]Feuil1!$C149)&lt;[3]Feuil2!$A$2,"",IF(MONTH([3]Feuil1!$C149)=12,[3]Feuil1!$C149,IF(AND(MONTH([3]Feuil1!$C149)&gt;12,MONTH([3]Feuil1!$K149)&lt;=12),DATE([3]Feuil2!$A$2,12,31),"") ))),"")</f>
        <v/>
      </c>
    </row>
    <row r="150" spans="1:25" ht="15" x14ac:dyDescent="0.2">
      <c r="A150" s="11">
        <f>[3]Feuil1!E150</f>
        <v>0</v>
      </c>
      <c r="B150" s="12" t="str">
        <f>IF(AND([3]Feuil1!$K150&lt;&gt;"",[3]Feuil1!$C150&lt;&gt;"",[3]Feuil1!$K150&lt;=[3]Feuil1!$C150,YEAR([3]Feuil1!$K150)&lt;=[3]Feuil2!$A$2,YEAR([3]Feuil1!$C150)&gt;=[3]Feuil2!$A$2),IF(YEAR([3]Feuil1!$K150)&lt;[3]Feuil2!$A$2,DATE([3]Feuil2!$A$2,1,1),IF(YEAR([3]Feuil1!$K150)&gt;[3]Feuil2!$A$2,"",IF(MONTH([3]Feuil1!$K150)=1,[3]Feuil1!$K150,IF(OR(AND(
      MONTH([3]Feuil1!$K150)&lt;1,
      MONTH([3]Feuil1!$C150)&gt;=1
     ),YEAR([3]Feuil1!$C150)&gt;[3]Feuil2!$A$2),DATE([3]Feuil2!$A$2,1,1),"") ))),"")</f>
        <v/>
      </c>
      <c r="C150" s="13" t="str">
        <f>IF(AND([3]Feuil1!$K150&lt;&gt;"",[3]Feuil1!$C150&lt;&gt;"",[3]Feuil1!$K150&lt;=[3]Feuil1!$C150,YEAR([3]Feuil1!$K150)&lt;=[3]Feuil2!$A$2,YEAR([3]Feuil1!$C150)&gt;=[3]Feuil2!$A$2),IF(YEAR([3]Feuil1!$K150)&lt;[3]Feuil2!$A$2,DATE([3]Feuil2!$A$2,2,1),IF(YEAR([3]Feuil1!$K150)&gt;[3]Feuil2!$A$2,"",IF(MONTH([3]Feuil1!$K150)=2,[3]Feuil1!$K150,IF(OR(AND(MONTH([3]Feuil1!$K150)&lt;2,MONTH([3]Feuil1!$C150)&gt;=2),YEAR([3]Feuil1!$C150)&gt;[3]Feuil2!$A$2),DATE([3]Feuil2!$A$2,2,1),"") ))),"")</f>
        <v/>
      </c>
      <c r="D150" s="13" t="str">
        <f>IF(AND([3]Feuil1!$K150&lt;&gt;"",[3]Feuil1!$C150&lt;&gt;"",[3]Feuil1!$K150&lt;=[3]Feuil1!$C150,YEAR([3]Feuil1!$K150)&lt;=[3]Feuil2!$A$2,YEAR([3]Feuil1!$C150)&gt;=[3]Feuil2!$A$2),IF(YEAR([3]Feuil1!$K150)&lt;[3]Feuil2!$A$2,DATE([3]Feuil2!$A$2,3,1),IF(YEAR([3]Feuil1!$K150)&gt;[3]Feuil2!$A$2,"",IF(MONTH([3]Feuil1!$K150)=3,[3]Feuil1!$K150,IF(OR(AND(MONTH([3]Feuil1!$K150)&lt;3,MONTH([3]Feuil1!$C150)&gt;=3),YEAR([3]Feuil1!$C150)&gt;[3]Feuil2!$A$2),DATE([3]Feuil2!$A$2,3,1),"") ))),"")</f>
        <v/>
      </c>
      <c r="E150" s="13" t="str">
        <f>IF(AND([3]Feuil1!$K150&lt;&gt;"",[3]Feuil1!$C150&lt;&gt;"",[3]Feuil1!$K150&lt;=[3]Feuil1!$C150,YEAR([3]Feuil1!$K150)&lt;=[3]Feuil2!$A$2,YEAR([3]Feuil1!$C150)&gt;=[3]Feuil2!$A$2),IF(YEAR([3]Feuil1!$K150)&lt;[3]Feuil2!$A$2,DATE([3]Feuil2!$A$2,4,1),IF(YEAR([3]Feuil1!$K150)&gt;[3]Feuil2!$A$2,"",IF(MONTH([3]Feuil1!$K150)=4,[3]Feuil1!$K150,IF(OR(AND(MONTH([3]Feuil1!$K150)&lt;4,MONTH([3]Feuil1!$C150)&gt;=4),YEAR([3]Feuil1!$C150)&gt;[3]Feuil2!$A$2),DATE([3]Feuil2!$A$2,4,1),"") ))),"")</f>
        <v/>
      </c>
      <c r="F150" s="13" t="str">
        <f>IF(AND([3]Feuil1!$K150&lt;&gt;"",[3]Feuil1!$C150&lt;&gt;"",[3]Feuil1!$K150&lt;=[3]Feuil1!$C150,YEAR([3]Feuil1!$K150)&lt;=[3]Feuil2!$A$2,YEAR([3]Feuil1!$C150)&gt;=[3]Feuil2!$A$2),IF(YEAR([3]Feuil1!$K150)&lt;[3]Feuil2!$A$2,DATE([3]Feuil2!$A$2,5,1),IF(YEAR([3]Feuil1!$K150)&gt;[3]Feuil2!$A$2,"",IF(MONTH([3]Feuil1!$K150)=5,[3]Feuil1!$K150,IF(OR(AND(MONTH([3]Feuil1!$K150)&lt;5,MONTH([3]Feuil1!$C150)&gt;=5),YEAR([3]Feuil1!$C150)&gt;[3]Feuil2!$A$2),DATE([3]Feuil2!$A$2,5,1),"") ))),"")</f>
        <v/>
      </c>
      <c r="G150" s="13" t="str">
        <f>IF(AND([3]Feuil1!$K150&lt;&gt;"",[3]Feuil1!$C150&lt;&gt;"",[3]Feuil1!$K150&lt;=[3]Feuil1!$C150,YEAR([3]Feuil1!$K150)&lt;=[3]Feuil2!$A$2,YEAR([3]Feuil1!$C150)&gt;=[3]Feuil2!$A$2),IF(YEAR([3]Feuil1!$K150)&lt;[3]Feuil2!$A$2,DATE([3]Feuil2!$A$2,6,1),IF(YEAR([3]Feuil1!$K150)&gt;[3]Feuil2!$A$2,"",IF(MONTH([3]Feuil1!$K150)=6,[3]Feuil1!$K150,IF(OR(AND(MONTH([3]Feuil1!$K150)&lt;6,MONTH([3]Feuil1!$C150)&gt;=6),YEAR([3]Feuil1!$C150)&gt;[3]Feuil2!$A$2),DATE([3]Feuil2!$A$2,6,1),"") ))),"")</f>
        <v/>
      </c>
      <c r="H150" s="13" t="str">
        <f>IF(AND([3]Feuil1!$K150&lt;&gt;"",[3]Feuil1!$C150&lt;&gt;"",[3]Feuil1!$K150&lt;=[3]Feuil1!$C150,YEAR([3]Feuil1!$K150)&lt;=[3]Feuil2!$A$2,YEAR([3]Feuil1!$C150)&gt;=[3]Feuil2!$A$2),IF(YEAR([3]Feuil1!$K150)&lt;[3]Feuil2!$A$2,DATE([3]Feuil2!$A$2,7,1),IF(YEAR([3]Feuil1!$K150)&gt;[3]Feuil2!$A$2,"",IF(MONTH([3]Feuil1!$K150)=7,[3]Feuil1!$K150,IF(OR(AND(MONTH([3]Feuil1!$K150)&lt;7,MONTH([3]Feuil1!$C150)&gt;=7),YEAR([3]Feuil1!$C150)&gt;[3]Feuil2!$A$2),DATE([3]Feuil2!$A$2,7,1),"") ))),"")</f>
        <v/>
      </c>
      <c r="I150" s="13" t="str">
        <f>IF(AND([3]Feuil1!$K150&lt;&gt;"",[3]Feuil1!$C150&lt;&gt;"",[3]Feuil1!$K150&lt;=[3]Feuil1!$C150,YEAR([3]Feuil1!$K150)&lt;=[3]Feuil2!$A$2,YEAR([3]Feuil1!$C150)&gt;=[3]Feuil2!$A$2),IF(YEAR([3]Feuil1!$K150)&lt;[3]Feuil2!$A$2,DATE([3]Feuil2!$A$2,8,1),IF(YEAR([3]Feuil1!$K150)&gt;[3]Feuil2!$A$2,"",IF(MONTH([3]Feuil1!$K150)=8,[3]Feuil1!$K150,IF(OR(AND(MONTH([3]Feuil1!$K150)&lt;8,MONTH([3]Feuil1!$C150)&gt;=8),YEAR([3]Feuil1!$C150)&gt;[3]Feuil2!$A$2),DATE([3]Feuil2!$A$2,8,1),"") ))),"")</f>
        <v/>
      </c>
      <c r="J150" s="13" t="str">
        <f>IF(AND([3]Feuil1!$K150&lt;&gt;"",[3]Feuil1!$C150&lt;&gt;"",[3]Feuil1!$K150&lt;=[3]Feuil1!$C150,YEAR([3]Feuil1!$K150)&lt;=[3]Feuil2!$A$2,YEAR([3]Feuil1!$C150)&gt;=[3]Feuil2!$A$2),IF(YEAR([3]Feuil1!$K150)&lt;[3]Feuil2!$A$2,DATE([3]Feuil2!$A$2,9,1),IF(YEAR([3]Feuil1!$K150)&gt;[3]Feuil2!$A$2,"",IF(MONTH([3]Feuil1!$K150)=9,[3]Feuil1!$K150,IF(OR(AND(MONTH([3]Feuil1!$K150)&lt;9,MONTH([3]Feuil1!$C150)&gt;=9),YEAR([3]Feuil1!$C150)&gt;[3]Feuil2!$A$2),DATE([3]Feuil2!$A$2,9,1),"") ))),"")</f>
        <v/>
      </c>
      <c r="K150" s="13" t="str">
        <f>IF(AND([3]Feuil1!$K150&lt;&gt;"",[3]Feuil1!$C150&lt;&gt;"",[3]Feuil1!$K150&lt;=[3]Feuil1!$C150,YEAR([3]Feuil1!$K150)&lt;=[3]Feuil2!$A$2,YEAR([3]Feuil1!$C150)&gt;=[3]Feuil2!$A$2),IF(YEAR([3]Feuil1!$K150)&lt;[3]Feuil2!$A$2,DATE([3]Feuil2!$A$2,10,1),IF(YEAR([3]Feuil1!$K150)&gt;[3]Feuil2!$A$2,"",IF(MONTH([3]Feuil1!$K150)=10,[3]Feuil1!$K150,IF(OR(AND(MONTH([3]Feuil1!$K150)&lt;10,MONTH([3]Feuil1!$C150)&gt;=10),YEAR([3]Feuil1!$C150)&gt;[3]Feuil2!$A$2),DATE([3]Feuil2!$A$2,10,1),"") ))),"")</f>
        <v/>
      </c>
      <c r="L150" s="13" t="str">
        <f>IF(AND([3]Feuil1!$K150&lt;&gt;"",[3]Feuil1!$C150&lt;&gt;"",[3]Feuil1!$K150&lt;=[3]Feuil1!$C150,YEAR([3]Feuil1!$K150)&lt;=[3]Feuil2!$A$2,YEAR([3]Feuil1!$C150)&gt;=[3]Feuil2!$A$2),IF(YEAR([3]Feuil1!$K150)&lt;[3]Feuil2!$A$2,DATE([3]Feuil2!$A$2,11,1),IF(YEAR([3]Feuil1!$K150)&gt;[3]Feuil2!$A$2,"",IF(MONTH([3]Feuil1!$K150)=11,[3]Feuil1!$K150,IF(OR(AND(MONTH([3]Feuil1!$K150)&lt;11,MONTH([3]Feuil1!$C150)&gt;=11),YEAR([3]Feuil1!$C150)&gt;[3]Feuil2!$A$2),DATE([3]Feuil2!$A$2,11,1),"") ))),"")</f>
        <v/>
      </c>
      <c r="M150" s="14" t="str">
        <f>IF(AND([3]Feuil1!$K150&lt;&gt;"",[3]Feuil1!$C150&lt;&gt;"",[3]Feuil1!$K150&lt;=[3]Feuil1!$C150,YEAR([3]Feuil1!$K150)&lt;=[3]Feuil2!$A$2,YEAR([3]Feuil1!$C150)&gt;=[3]Feuil2!$A$2),IF(YEAR([3]Feuil1!$K150)&lt;[3]Feuil2!$A$2,DATE([3]Feuil2!$A$2,12,1),IF(YEAR([3]Feuil1!$K150)&gt;[3]Feuil2!$A$2,"",IF(MONTH([3]Feuil1!$K150)=12,[3]Feuil1!$K150,IF(OR(AND(MONTH([3]Feuil1!$K150)&lt;12,MONTH([3]Feuil1!$C150)&gt;=12),YEAR([3]Feuil1!$C150)&gt;[3]Feuil2!$A$2),DATE([3]Feuil2!$A$2,12,1),"") ))),"")</f>
        <v/>
      </c>
      <c r="N150" s="12" t="str">
        <f>IF(AND([3]Feuil1!$K150&lt;&gt;"",[3]Feuil1!$C150&lt;&gt;"",[3]Feuil1!$K150&lt;=[3]Feuil1!$C150,YEAR([3]Feuil1!$K150)&lt;=[3]Feuil2!$A$2,YEAR([3]Feuil1!$C150)&gt;=[3]Feuil2!$A$2),IF(YEAR([3]Feuil1!$C150)&gt;[3]Feuil2!$A$2,DATE([3]Feuil2!$A$2,1,31),IF(YEAR([3]Feuil1!$C150)&lt;[3]Feuil2!$A$2,"",IF(MONTH([3]Feuil1!$C150)=1,[3]Feuil1!$C150,IF(AND(MONTH([3]Feuil1!$C150)&gt;1,MONTH([3]Feuil1!$K150)&lt;=1),DATE([3]Feuil2!$A$2,1,31),"") ))),"")</f>
        <v/>
      </c>
      <c r="O150" s="13" t="str">
        <f>IF(AND([3]Feuil1!$K150&lt;&gt;"",[3]Feuil1!$C150&lt;&gt;"",[3]Feuil1!$K150&lt;=[3]Feuil1!$C150,YEAR([3]Feuil1!$K150)&lt;=[3]Feuil2!$A$2,YEAR([3]Feuil1!$C150)&gt;=[3]Feuil2!$A$2),IF(YEAR([3]Feuil1!$C150)&gt;[3]Feuil2!$A$2,IF((MOD([3]Feuil2!$A$2,4)&lt;&gt;0),DATE([3]Feuil2!$A$2,2,28),DATE([3]Feuil2!$A$2,2,29)),IF(YEAR([3]Feuil1!$C150)&lt;[3]Feuil2!$A$2,"",IF(MONTH([3]Feuil1!$C150)=2,[3]Feuil1!$C150,IF(AND(MONTH([3]Feuil1!$C150)&gt;2,MONTH([3]Feuil1!$K150)&lt;=2),IF((MOD([3]Feuil2!$A$2,4)&lt;&gt;0),DATE([3]Feuil2!$A$2,2,28),DATE([3]Feuil2!$A$2,2,29)),"") ))),"")</f>
        <v/>
      </c>
      <c r="P150" s="13" t="str">
        <f>IF(AND([3]Feuil1!$K150&lt;&gt;"",[3]Feuil1!$C150&lt;&gt;"",[3]Feuil1!$K150&lt;=[3]Feuil1!$C150,YEAR([3]Feuil1!$K150)&lt;=[3]Feuil2!$A$2,YEAR([3]Feuil1!$C150)&gt;=[3]Feuil2!$A$2),IF(YEAR([3]Feuil1!$C150)&gt;[3]Feuil2!$A$2,DATE([3]Feuil2!$A$2,3,31),IF(YEAR([3]Feuil1!$C150)&lt;[3]Feuil2!$A$2,"",IF(MONTH([3]Feuil1!$C150)=3,[3]Feuil1!$C150,IF(AND(MONTH([3]Feuil1!$C150)&gt;3,MONTH([3]Feuil1!$K150)&lt;=3),DATE([3]Feuil2!$A$2,3,31),"") ))),"")</f>
        <v/>
      </c>
      <c r="Q150" s="13" t="str">
        <f>IF(AND([3]Feuil1!$K150&lt;&gt;"",[3]Feuil1!$C150&lt;&gt;"",[3]Feuil1!$K150&lt;=[3]Feuil1!$C150,YEAR([3]Feuil1!$K150)&lt;=[3]Feuil2!$A$2,YEAR([3]Feuil1!$C150)&gt;=[3]Feuil2!$A$2),IF(YEAR([3]Feuil1!$C150)&gt;[3]Feuil2!$A$2,DATE([3]Feuil2!$A$2,4,30),IF(YEAR([3]Feuil1!$C150)&lt;[3]Feuil2!$A$2,"",IF(MONTH([3]Feuil1!$C150)=4,[3]Feuil1!$C150,IF(AND(MONTH([3]Feuil1!$C150)&gt;4,MONTH([3]Feuil1!$K150)&lt;=4),DATE([3]Feuil2!$A$2,4,30),"") ))),"")</f>
        <v/>
      </c>
      <c r="R150" s="13" t="str">
        <f>IF(AND([3]Feuil1!$K150&lt;&gt;"",[3]Feuil1!$C150&lt;&gt;"",[3]Feuil1!$K150&lt;=[3]Feuil1!$C150,YEAR([3]Feuil1!$K150)&lt;=[3]Feuil2!$A$2,YEAR([3]Feuil1!$C150)&gt;=[3]Feuil2!$A$2),IF(YEAR([3]Feuil1!$C150)&gt;[3]Feuil2!$A$2,DATE([3]Feuil2!$A$2,5,31),IF(YEAR([3]Feuil1!$C150)&lt;[3]Feuil2!$A$2,"",IF(MONTH([3]Feuil1!$C150)=5,[3]Feuil1!$C150,IF(AND(MONTH([3]Feuil1!$C150)&gt;5,MONTH([3]Feuil1!$K150)&lt;=5),DATE([3]Feuil2!$A$2,5,31),"") ))),"")</f>
        <v/>
      </c>
      <c r="S150" s="13" t="str">
        <f>IF(AND([3]Feuil1!$K150&lt;&gt;"",[3]Feuil1!$C150&lt;&gt;"",[3]Feuil1!$K150&lt;=[3]Feuil1!$C150,YEAR([3]Feuil1!$K150)&lt;=[3]Feuil2!$A$2,YEAR([3]Feuil1!$C150)&gt;=[3]Feuil2!$A$2),IF(YEAR([3]Feuil1!$C150)&gt;[3]Feuil2!$A$2,DATE([3]Feuil2!$A$2,6,30),IF(YEAR([3]Feuil1!$C150)&lt;[3]Feuil2!$A$2,"",IF(MONTH([3]Feuil1!$C150)=6,[3]Feuil1!$C150,IF(AND(MONTH([3]Feuil1!$C150)&gt;6,MONTH([3]Feuil1!$K150)&lt;=6),DATE([3]Feuil2!$A$2,6,30),"") ))),"")</f>
        <v/>
      </c>
      <c r="T150" s="13" t="str">
        <f>IF(AND([3]Feuil1!$K150&lt;&gt;"",[3]Feuil1!$C150&lt;&gt;"",[3]Feuil1!$K150&lt;=[3]Feuil1!$C150,YEAR([3]Feuil1!$K150)&lt;=[3]Feuil2!$A$2,YEAR([3]Feuil1!$C150)&gt;=[3]Feuil2!$A$2),IF(YEAR([3]Feuil1!$C150)&gt;[3]Feuil2!$A$2,DATE([3]Feuil2!$A$2,7,31),IF(YEAR([3]Feuil1!$C150)&lt;[3]Feuil2!$A$2,"",IF(MONTH([3]Feuil1!$C150)=7,[3]Feuil1!$C150,IF(AND(MONTH([3]Feuil1!$C150)&gt;7,MONTH([3]Feuil1!$K150)&lt;=7),DATE([3]Feuil2!$A$2,7,31),"") ))),"")</f>
        <v/>
      </c>
      <c r="U150" s="13" t="str">
        <f>IF(AND([3]Feuil1!$K150&lt;&gt;"",[3]Feuil1!$C150&lt;&gt;"",[3]Feuil1!$K150&lt;=[3]Feuil1!$C150,YEAR([3]Feuil1!$K150)&lt;=[3]Feuil2!$A$2,YEAR([3]Feuil1!$C150)&gt;=[3]Feuil2!$A$2),IF(YEAR([3]Feuil1!$C150)&gt;[3]Feuil2!$A$2,DATE([3]Feuil2!$A$2,8,31),IF(YEAR([3]Feuil1!$C150)&lt;[3]Feuil2!$A$2,"",IF(MONTH([3]Feuil1!$C150)=8,[3]Feuil1!$C150,IF(AND(MONTH([3]Feuil1!$C150)&gt;8,MONTH([3]Feuil1!$K150)&lt;=8),DATE([3]Feuil2!$A$2,8,31),"") ))),"")</f>
        <v/>
      </c>
      <c r="V150" s="13" t="str">
        <f>IF(AND([3]Feuil1!$K150&lt;&gt;"",[3]Feuil1!$C150&lt;&gt;"",[3]Feuil1!$K150&lt;=[3]Feuil1!$C150,YEAR([3]Feuil1!$K150)&lt;=[3]Feuil2!$A$2,YEAR([3]Feuil1!$C150)&gt;=[3]Feuil2!$A$2),IF(YEAR([3]Feuil1!$C150)&gt;[3]Feuil2!$A$2,DATE([3]Feuil2!$A$2,9,30),IF(YEAR([3]Feuil1!$C150)&lt;[3]Feuil2!$A$2,"",IF(MONTH([3]Feuil1!$C150)=9,[3]Feuil1!$C150,IF(AND(MONTH([3]Feuil1!$C150)&gt;9,MONTH([3]Feuil1!$K150)&lt;=9),DATE([3]Feuil2!$A$2,9,30),"") ))),"")</f>
        <v/>
      </c>
      <c r="W150" s="13" t="str">
        <f>IF(AND([3]Feuil1!$K150&lt;&gt;"",[3]Feuil1!$C150&lt;&gt;"",[3]Feuil1!$K150&lt;=[3]Feuil1!$C150,YEAR([3]Feuil1!$K150)&lt;=[3]Feuil2!$A$2,YEAR([3]Feuil1!$C150)&gt;=[3]Feuil2!$A$2),IF(YEAR([3]Feuil1!$C150)&gt;[3]Feuil2!$A$2,DATE([3]Feuil2!$A$2,10,31),IF(YEAR([3]Feuil1!$C150)&lt;[3]Feuil2!$A$2,"",IF(MONTH([3]Feuil1!$C150)=10,[3]Feuil1!$C150,IF(AND(MONTH([3]Feuil1!$C150)&gt;10,MONTH([3]Feuil1!$K150)&lt;=10),DATE([3]Feuil2!$A$2,10,31),"") ))),"")</f>
        <v/>
      </c>
      <c r="X150" s="13" t="str">
        <f>IF(AND([3]Feuil1!$K150&lt;&gt;"",[3]Feuil1!$C150&lt;&gt;"",[3]Feuil1!$K150&lt;=[3]Feuil1!$C150,YEAR([3]Feuil1!$K150)&lt;=[3]Feuil2!$A$2,YEAR([3]Feuil1!$C150)&gt;=[3]Feuil2!$A$2),IF(YEAR([3]Feuil1!$C150)&gt;[3]Feuil2!$A$2,DATE([3]Feuil2!$A$2,11,30),IF(YEAR([3]Feuil1!$C150)&lt;[3]Feuil2!$A$2,"",IF(MONTH([3]Feuil1!$C150)=11,[3]Feuil1!$C150,IF(AND(MONTH([3]Feuil1!$C150)&gt;11,MONTH([3]Feuil1!$K150)&lt;=11),DATE([3]Feuil2!$A$2,11,30),"") ))),"")</f>
        <v/>
      </c>
      <c r="Y150" s="14" t="str">
        <f>IF(AND([3]Feuil1!$K150&lt;&gt;"",[3]Feuil1!$C150&lt;&gt;"",[3]Feuil1!$K150&lt;=[3]Feuil1!$C150,YEAR([3]Feuil1!$K150)&lt;=[3]Feuil2!$A$2,YEAR([3]Feuil1!$C150)&gt;=[3]Feuil2!$A$2),IF(YEAR([3]Feuil1!$C150)&gt;[3]Feuil2!$A$2,DATE([3]Feuil2!$A$2,12,31),IF(YEAR([3]Feuil1!$C150)&lt;[3]Feuil2!$A$2,"",IF(MONTH([3]Feuil1!$C150)=12,[3]Feuil1!$C150,IF(AND(MONTH([3]Feuil1!$C150)&gt;12,MONTH([3]Feuil1!$K150)&lt;=12),DATE([3]Feuil2!$A$2,12,31),"") ))),"")</f>
        <v/>
      </c>
    </row>
    <row r="151" spans="1:25" ht="15" x14ac:dyDescent="0.2">
      <c r="A151" s="11">
        <f>[3]Feuil1!E151</f>
        <v>0</v>
      </c>
      <c r="B151" s="12" t="str">
        <f>IF(AND([3]Feuil1!$K151&lt;&gt;"",[3]Feuil1!$C151&lt;&gt;"",[3]Feuil1!$K151&lt;=[3]Feuil1!$C151,YEAR([3]Feuil1!$K151)&lt;=[3]Feuil2!$A$2,YEAR([3]Feuil1!$C151)&gt;=[3]Feuil2!$A$2),IF(YEAR([3]Feuil1!$K151)&lt;[3]Feuil2!$A$2,DATE([3]Feuil2!$A$2,1,1),IF(YEAR([3]Feuil1!$K151)&gt;[3]Feuil2!$A$2,"",IF(MONTH([3]Feuil1!$K151)=1,[3]Feuil1!$K151,IF(OR(AND(
      MONTH([3]Feuil1!$K151)&lt;1,
      MONTH([3]Feuil1!$C151)&gt;=1
     ),YEAR([3]Feuil1!$C151)&gt;[3]Feuil2!$A$2),DATE([3]Feuil2!$A$2,1,1),"") ))),"")</f>
        <v/>
      </c>
      <c r="C151" s="13" t="str">
        <f>IF(AND([3]Feuil1!$K151&lt;&gt;"",[3]Feuil1!$C151&lt;&gt;"",[3]Feuil1!$K151&lt;=[3]Feuil1!$C151,YEAR([3]Feuil1!$K151)&lt;=[3]Feuil2!$A$2,YEAR([3]Feuil1!$C151)&gt;=[3]Feuil2!$A$2),IF(YEAR([3]Feuil1!$K151)&lt;[3]Feuil2!$A$2,DATE([3]Feuil2!$A$2,2,1),IF(YEAR([3]Feuil1!$K151)&gt;[3]Feuil2!$A$2,"",IF(MONTH([3]Feuil1!$K151)=2,[3]Feuil1!$K151,IF(OR(AND(MONTH([3]Feuil1!$K151)&lt;2,MONTH([3]Feuil1!$C151)&gt;=2),YEAR([3]Feuil1!$C151)&gt;[3]Feuil2!$A$2),DATE([3]Feuil2!$A$2,2,1),"") ))),"")</f>
        <v/>
      </c>
      <c r="D151" s="13" t="str">
        <f>IF(AND([3]Feuil1!$K151&lt;&gt;"",[3]Feuil1!$C151&lt;&gt;"",[3]Feuil1!$K151&lt;=[3]Feuil1!$C151,YEAR([3]Feuil1!$K151)&lt;=[3]Feuil2!$A$2,YEAR([3]Feuil1!$C151)&gt;=[3]Feuil2!$A$2),IF(YEAR([3]Feuil1!$K151)&lt;[3]Feuil2!$A$2,DATE([3]Feuil2!$A$2,3,1),IF(YEAR([3]Feuil1!$K151)&gt;[3]Feuil2!$A$2,"",IF(MONTH([3]Feuil1!$K151)=3,[3]Feuil1!$K151,IF(OR(AND(MONTH([3]Feuil1!$K151)&lt;3,MONTH([3]Feuil1!$C151)&gt;=3),YEAR([3]Feuil1!$C151)&gt;[3]Feuil2!$A$2),DATE([3]Feuil2!$A$2,3,1),"") ))),"")</f>
        <v/>
      </c>
      <c r="E151" s="13" t="str">
        <f>IF(AND([3]Feuil1!$K151&lt;&gt;"",[3]Feuil1!$C151&lt;&gt;"",[3]Feuil1!$K151&lt;=[3]Feuil1!$C151,YEAR([3]Feuil1!$K151)&lt;=[3]Feuil2!$A$2,YEAR([3]Feuil1!$C151)&gt;=[3]Feuil2!$A$2),IF(YEAR([3]Feuil1!$K151)&lt;[3]Feuil2!$A$2,DATE([3]Feuil2!$A$2,4,1),IF(YEAR([3]Feuil1!$K151)&gt;[3]Feuil2!$A$2,"",IF(MONTH([3]Feuil1!$K151)=4,[3]Feuil1!$K151,IF(OR(AND(MONTH([3]Feuil1!$K151)&lt;4,MONTH([3]Feuil1!$C151)&gt;=4),YEAR([3]Feuil1!$C151)&gt;[3]Feuil2!$A$2),DATE([3]Feuil2!$A$2,4,1),"") ))),"")</f>
        <v/>
      </c>
      <c r="F151" s="13" t="str">
        <f>IF(AND([3]Feuil1!$K151&lt;&gt;"",[3]Feuil1!$C151&lt;&gt;"",[3]Feuil1!$K151&lt;=[3]Feuil1!$C151,YEAR([3]Feuil1!$K151)&lt;=[3]Feuil2!$A$2,YEAR([3]Feuil1!$C151)&gt;=[3]Feuil2!$A$2),IF(YEAR([3]Feuil1!$K151)&lt;[3]Feuil2!$A$2,DATE([3]Feuil2!$A$2,5,1),IF(YEAR([3]Feuil1!$K151)&gt;[3]Feuil2!$A$2,"",IF(MONTH([3]Feuil1!$K151)=5,[3]Feuil1!$K151,IF(OR(AND(MONTH([3]Feuil1!$K151)&lt;5,MONTH([3]Feuil1!$C151)&gt;=5),YEAR([3]Feuil1!$C151)&gt;[3]Feuil2!$A$2),DATE([3]Feuil2!$A$2,5,1),"") ))),"")</f>
        <v/>
      </c>
      <c r="G151" s="13" t="str">
        <f>IF(AND([3]Feuil1!$K151&lt;&gt;"",[3]Feuil1!$C151&lt;&gt;"",[3]Feuil1!$K151&lt;=[3]Feuil1!$C151,YEAR([3]Feuil1!$K151)&lt;=[3]Feuil2!$A$2,YEAR([3]Feuil1!$C151)&gt;=[3]Feuil2!$A$2),IF(YEAR([3]Feuil1!$K151)&lt;[3]Feuil2!$A$2,DATE([3]Feuil2!$A$2,6,1),IF(YEAR([3]Feuil1!$K151)&gt;[3]Feuil2!$A$2,"",IF(MONTH([3]Feuil1!$K151)=6,[3]Feuil1!$K151,IF(OR(AND(MONTH([3]Feuil1!$K151)&lt;6,MONTH([3]Feuil1!$C151)&gt;=6),YEAR([3]Feuil1!$C151)&gt;[3]Feuil2!$A$2),DATE([3]Feuil2!$A$2,6,1),"") ))),"")</f>
        <v/>
      </c>
      <c r="H151" s="13" t="str">
        <f>IF(AND([3]Feuil1!$K151&lt;&gt;"",[3]Feuil1!$C151&lt;&gt;"",[3]Feuil1!$K151&lt;=[3]Feuil1!$C151,YEAR([3]Feuil1!$K151)&lt;=[3]Feuil2!$A$2,YEAR([3]Feuil1!$C151)&gt;=[3]Feuil2!$A$2),IF(YEAR([3]Feuil1!$K151)&lt;[3]Feuil2!$A$2,DATE([3]Feuil2!$A$2,7,1),IF(YEAR([3]Feuil1!$K151)&gt;[3]Feuil2!$A$2,"",IF(MONTH([3]Feuil1!$K151)=7,[3]Feuil1!$K151,IF(OR(AND(MONTH([3]Feuil1!$K151)&lt;7,MONTH([3]Feuil1!$C151)&gt;=7),YEAR([3]Feuil1!$C151)&gt;[3]Feuil2!$A$2),DATE([3]Feuil2!$A$2,7,1),"") ))),"")</f>
        <v/>
      </c>
      <c r="I151" s="13" t="str">
        <f>IF(AND([3]Feuil1!$K151&lt;&gt;"",[3]Feuil1!$C151&lt;&gt;"",[3]Feuil1!$K151&lt;=[3]Feuil1!$C151,YEAR([3]Feuil1!$K151)&lt;=[3]Feuil2!$A$2,YEAR([3]Feuil1!$C151)&gt;=[3]Feuil2!$A$2),IF(YEAR([3]Feuil1!$K151)&lt;[3]Feuil2!$A$2,DATE([3]Feuil2!$A$2,8,1),IF(YEAR([3]Feuil1!$K151)&gt;[3]Feuil2!$A$2,"",IF(MONTH([3]Feuil1!$K151)=8,[3]Feuil1!$K151,IF(OR(AND(MONTH([3]Feuil1!$K151)&lt;8,MONTH([3]Feuil1!$C151)&gt;=8),YEAR([3]Feuil1!$C151)&gt;[3]Feuil2!$A$2),DATE([3]Feuil2!$A$2,8,1),"") ))),"")</f>
        <v/>
      </c>
      <c r="J151" s="13" t="str">
        <f>IF(AND([3]Feuil1!$K151&lt;&gt;"",[3]Feuil1!$C151&lt;&gt;"",[3]Feuil1!$K151&lt;=[3]Feuil1!$C151,YEAR([3]Feuil1!$K151)&lt;=[3]Feuil2!$A$2,YEAR([3]Feuil1!$C151)&gt;=[3]Feuil2!$A$2),IF(YEAR([3]Feuil1!$K151)&lt;[3]Feuil2!$A$2,DATE([3]Feuil2!$A$2,9,1),IF(YEAR([3]Feuil1!$K151)&gt;[3]Feuil2!$A$2,"",IF(MONTH([3]Feuil1!$K151)=9,[3]Feuil1!$K151,IF(OR(AND(MONTH([3]Feuil1!$K151)&lt;9,MONTH([3]Feuil1!$C151)&gt;=9),YEAR([3]Feuil1!$C151)&gt;[3]Feuil2!$A$2),DATE([3]Feuil2!$A$2,9,1),"") ))),"")</f>
        <v/>
      </c>
      <c r="K151" s="13" t="str">
        <f>IF(AND([3]Feuil1!$K151&lt;&gt;"",[3]Feuil1!$C151&lt;&gt;"",[3]Feuil1!$K151&lt;=[3]Feuil1!$C151,YEAR([3]Feuil1!$K151)&lt;=[3]Feuil2!$A$2,YEAR([3]Feuil1!$C151)&gt;=[3]Feuil2!$A$2),IF(YEAR([3]Feuil1!$K151)&lt;[3]Feuil2!$A$2,DATE([3]Feuil2!$A$2,10,1),IF(YEAR([3]Feuil1!$K151)&gt;[3]Feuil2!$A$2,"",IF(MONTH([3]Feuil1!$K151)=10,[3]Feuil1!$K151,IF(OR(AND(MONTH([3]Feuil1!$K151)&lt;10,MONTH([3]Feuil1!$C151)&gt;=10),YEAR([3]Feuil1!$C151)&gt;[3]Feuil2!$A$2),DATE([3]Feuil2!$A$2,10,1),"") ))),"")</f>
        <v/>
      </c>
      <c r="L151" s="13" t="str">
        <f>IF(AND([3]Feuil1!$K151&lt;&gt;"",[3]Feuil1!$C151&lt;&gt;"",[3]Feuil1!$K151&lt;=[3]Feuil1!$C151,YEAR([3]Feuil1!$K151)&lt;=[3]Feuil2!$A$2,YEAR([3]Feuil1!$C151)&gt;=[3]Feuil2!$A$2),IF(YEAR([3]Feuil1!$K151)&lt;[3]Feuil2!$A$2,DATE([3]Feuil2!$A$2,11,1),IF(YEAR([3]Feuil1!$K151)&gt;[3]Feuil2!$A$2,"",IF(MONTH([3]Feuil1!$K151)=11,[3]Feuil1!$K151,IF(OR(AND(MONTH([3]Feuil1!$K151)&lt;11,MONTH([3]Feuil1!$C151)&gt;=11),YEAR([3]Feuil1!$C151)&gt;[3]Feuil2!$A$2),DATE([3]Feuil2!$A$2,11,1),"") ))),"")</f>
        <v/>
      </c>
      <c r="M151" s="14" t="str">
        <f>IF(AND([3]Feuil1!$K151&lt;&gt;"",[3]Feuil1!$C151&lt;&gt;"",[3]Feuil1!$K151&lt;=[3]Feuil1!$C151,YEAR([3]Feuil1!$K151)&lt;=[3]Feuil2!$A$2,YEAR([3]Feuil1!$C151)&gt;=[3]Feuil2!$A$2),IF(YEAR([3]Feuil1!$K151)&lt;[3]Feuil2!$A$2,DATE([3]Feuil2!$A$2,12,1),IF(YEAR([3]Feuil1!$K151)&gt;[3]Feuil2!$A$2,"",IF(MONTH([3]Feuil1!$K151)=12,[3]Feuil1!$K151,IF(OR(AND(MONTH([3]Feuil1!$K151)&lt;12,MONTH([3]Feuil1!$C151)&gt;=12),YEAR([3]Feuil1!$C151)&gt;[3]Feuil2!$A$2),DATE([3]Feuil2!$A$2,12,1),"") ))),"")</f>
        <v/>
      </c>
      <c r="N151" s="12" t="str">
        <f>IF(AND([3]Feuil1!$K151&lt;&gt;"",[3]Feuil1!$C151&lt;&gt;"",[3]Feuil1!$K151&lt;=[3]Feuil1!$C151,YEAR([3]Feuil1!$K151)&lt;=[3]Feuil2!$A$2,YEAR([3]Feuil1!$C151)&gt;=[3]Feuil2!$A$2),IF(YEAR([3]Feuil1!$C151)&gt;[3]Feuil2!$A$2,DATE([3]Feuil2!$A$2,1,31),IF(YEAR([3]Feuil1!$C151)&lt;[3]Feuil2!$A$2,"",IF(MONTH([3]Feuil1!$C151)=1,[3]Feuil1!$C151,IF(AND(MONTH([3]Feuil1!$C151)&gt;1,MONTH([3]Feuil1!$K151)&lt;=1),DATE([3]Feuil2!$A$2,1,31),"") ))),"")</f>
        <v/>
      </c>
      <c r="O151" s="13" t="str">
        <f>IF(AND([3]Feuil1!$K151&lt;&gt;"",[3]Feuil1!$C151&lt;&gt;"",[3]Feuil1!$K151&lt;=[3]Feuil1!$C151,YEAR([3]Feuil1!$K151)&lt;=[3]Feuil2!$A$2,YEAR([3]Feuil1!$C151)&gt;=[3]Feuil2!$A$2),IF(YEAR([3]Feuil1!$C151)&gt;[3]Feuil2!$A$2,IF((MOD([3]Feuil2!$A$2,4)&lt;&gt;0),DATE([3]Feuil2!$A$2,2,28),DATE([3]Feuil2!$A$2,2,29)),IF(YEAR([3]Feuil1!$C151)&lt;[3]Feuil2!$A$2,"",IF(MONTH([3]Feuil1!$C151)=2,[3]Feuil1!$C151,IF(AND(MONTH([3]Feuil1!$C151)&gt;2,MONTH([3]Feuil1!$K151)&lt;=2),IF((MOD([3]Feuil2!$A$2,4)&lt;&gt;0),DATE([3]Feuil2!$A$2,2,28),DATE([3]Feuil2!$A$2,2,29)),"") ))),"")</f>
        <v/>
      </c>
      <c r="P151" s="13" t="str">
        <f>IF(AND([3]Feuil1!$K151&lt;&gt;"",[3]Feuil1!$C151&lt;&gt;"",[3]Feuil1!$K151&lt;=[3]Feuil1!$C151,YEAR([3]Feuil1!$K151)&lt;=[3]Feuil2!$A$2,YEAR([3]Feuil1!$C151)&gt;=[3]Feuil2!$A$2),IF(YEAR([3]Feuil1!$C151)&gt;[3]Feuil2!$A$2,DATE([3]Feuil2!$A$2,3,31),IF(YEAR([3]Feuil1!$C151)&lt;[3]Feuil2!$A$2,"",IF(MONTH([3]Feuil1!$C151)=3,[3]Feuil1!$C151,IF(AND(MONTH([3]Feuil1!$C151)&gt;3,MONTH([3]Feuil1!$K151)&lt;=3),DATE([3]Feuil2!$A$2,3,31),"") ))),"")</f>
        <v/>
      </c>
      <c r="Q151" s="13" t="str">
        <f>IF(AND([3]Feuil1!$K151&lt;&gt;"",[3]Feuil1!$C151&lt;&gt;"",[3]Feuil1!$K151&lt;=[3]Feuil1!$C151,YEAR([3]Feuil1!$K151)&lt;=[3]Feuil2!$A$2,YEAR([3]Feuil1!$C151)&gt;=[3]Feuil2!$A$2),IF(YEAR([3]Feuil1!$C151)&gt;[3]Feuil2!$A$2,DATE([3]Feuil2!$A$2,4,30),IF(YEAR([3]Feuil1!$C151)&lt;[3]Feuil2!$A$2,"",IF(MONTH([3]Feuil1!$C151)=4,[3]Feuil1!$C151,IF(AND(MONTH([3]Feuil1!$C151)&gt;4,MONTH([3]Feuil1!$K151)&lt;=4),DATE([3]Feuil2!$A$2,4,30),"") ))),"")</f>
        <v/>
      </c>
      <c r="R151" s="13" t="str">
        <f>IF(AND([3]Feuil1!$K151&lt;&gt;"",[3]Feuil1!$C151&lt;&gt;"",[3]Feuil1!$K151&lt;=[3]Feuil1!$C151,YEAR([3]Feuil1!$K151)&lt;=[3]Feuil2!$A$2,YEAR([3]Feuil1!$C151)&gt;=[3]Feuil2!$A$2),IF(YEAR([3]Feuil1!$C151)&gt;[3]Feuil2!$A$2,DATE([3]Feuil2!$A$2,5,31),IF(YEAR([3]Feuil1!$C151)&lt;[3]Feuil2!$A$2,"",IF(MONTH([3]Feuil1!$C151)=5,[3]Feuil1!$C151,IF(AND(MONTH([3]Feuil1!$C151)&gt;5,MONTH([3]Feuil1!$K151)&lt;=5),DATE([3]Feuil2!$A$2,5,31),"") ))),"")</f>
        <v/>
      </c>
      <c r="S151" s="13" t="str">
        <f>IF(AND([3]Feuil1!$K151&lt;&gt;"",[3]Feuil1!$C151&lt;&gt;"",[3]Feuil1!$K151&lt;=[3]Feuil1!$C151,YEAR([3]Feuil1!$K151)&lt;=[3]Feuil2!$A$2,YEAR([3]Feuil1!$C151)&gt;=[3]Feuil2!$A$2),IF(YEAR([3]Feuil1!$C151)&gt;[3]Feuil2!$A$2,DATE([3]Feuil2!$A$2,6,30),IF(YEAR([3]Feuil1!$C151)&lt;[3]Feuil2!$A$2,"",IF(MONTH([3]Feuil1!$C151)=6,[3]Feuil1!$C151,IF(AND(MONTH([3]Feuil1!$C151)&gt;6,MONTH([3]Feuil1!$K151)&lt;=6),DATE([3]Feuil2!$A$2,6,30),"") ))),"")</f>
        <v/>
      </c>
      <c r="T151" s="13" t="str">
        <f>IF(AND([3]Feuil1!$K151&lt;&gt;"",[3]Feuil1!$C151&lt;&gt;"",[3]Feuil1!$K151&lt;=[3]Feuil1!$C151,YEAR([3]Feuil1!$K151)&lt;=[3]Feuil2!$A$2,YEAR([3]Feuil1!$C151)&gt;=[3]Feuil2!$A$2),IF(YEAR([3]Feuil1!$C151)&gt;[3]Feuil2!$A$2,DATE([3]Feuil2!$A$2,7,31),IF(YEAR([3]Feuil1!$C151)&lt;[3]Feuil2!$A$2,"",IF(MONTH([3]Feuil1!$C151)=7,[3]Feuil1!$C151,IF(AND(MONTH([3]Feuil1!$C151)&gt;7,MONTH([3]Feuil1!$K151)&lt;=7),DATE([3]Feuil2!$A$2,7,31),"") ))),"")</f>
        <v/>
      </c>
      <c r="U151" s="13" t="str">
        <f>IF(AND([3]Feuil1!$K151&lt;&gt;"",[3]Feuil1!$C151&lt;&gt;"",[3]Feuil1!$K151&lt;=[3]Feuil1!$C151,YEAR([3]Feuil1!$K151)&lt;=[3]Feuil2!$A$2,YEAR([3]Feuil1!$C151)&gt;=[3]Feuil2!$A$2),IF(YEAR([3]Feuil1!$C151)&gt;[3]Feuil2!$A$2,DATE([3]Feuil2!$A$2,8,31),IF(YEAR([3]Feuil1!$C151)&lt;[3]Feuil2!$A$2,"",IF(MONTH([3]Feuil1!$C151)=8,[3]Feuil1!$C151,IF(AND(MONTH([3]Feuil1!$C151)&gt;8,MONTH([3]Feuil1!$K151)&lt;=8),DATE([3]Feuil2!$A$2,8,31),"") ))),"")</f>
        <v/>
      </c>
      <c r="V151" s="13" t="str">
        <f>IF(AND([3]Feuil1!$K151&lt;&gt;"",[3]Feuil1!$C151&lt;&gt;"",[3]Feuil1!$K151&lt;=[3]Feuil1!$C151,YEAR([3]Feuil1!$K151)&lt;=[3]Feuil2!$A$2,YEAR([3]Feuil1!$C151)&gt;=[3]Feuil2!$A$2),IF(YEAR([3]Feuil1!$C151)&gt;[3]Feuil2!$A$2,DATE([3]Feuil2!$A$2,9,30),IF(YEAR([3]Feuil1!$C151)&lt;[3]Feuil2!$A$2,"",IF(MONTH([3]Feuil1!$C151)=9,[3]Feuil1!$C151,IF(AND(MONTH([3]Feuil1!$C151)&gt;9,MONTH([3]Feuil1!$K151)&lt;=9),DATE([3]Feuil2!$A$2,9,30),"") ))),"")</f>
        <v/>
      </c>
      <c r="W151" s="13" t="str">
        <f>IF(AND([3]Feuil1!$K151&lt;&gt;"",[3]Feuil1!$C151&lt;&gt;"",[3]Feuil1!$K151&lt;=[3]Feuil1!$C151,YEAR([3]Feuil1!$K151)&lt;=[3]Feuil2!$A$2,YEAR([3]Feuil1!$C151)&gt;=[3]Feuil2!$A$2),IF(YEAR([3]Feuil1!$C151)&gt;[3]Feuil2!$A$2,DATE([3]Feuil2!$A$2,10,31),IF(YEAR([3]Feuil1!$C151)&lt;[3]Feuil2!$A$2,"",IF(MONTH([3]Feuil1!$C151)=10,[3]Feuil1!$C151,IF(AND(MONTH([3]Feuil1!$C151)&gt;10,MONTH([3]Feuil1!$K151)&lt;=10),DATE([3]Feuil2!$A$2,10,31),"") ))),"")</f>
        <v/>
      </c>
      <c r="X151" s="13" t="str">
        <f>IF(AND([3]Feuil1!$K151&lt;&gt;"",[3]Feuil1!$C151&lt;&gt;"",[3]Feuil1!$K151&lt;=[3]Feuil1!$C151,YEAR([3]Feuil1!$K151)&lt;=[3]Feuil2!$A$2,YEAR([3]Feuil1!$C151)&gt;=[3]Feuil2!$A$2),IF(YEAR([3]Feuil1!$C151)&gt;[3]Feuil2!$A$2,DATE([3]Feuil2!$A$2,11,30),IF(YEAR([3]Feuil1!$C151)&lt;[3]Feuil2!$A$2,"",IF(MONTH([3]Feuil1!$C151)=11,[3]Feuil1!$C151,IF(AND(MONTH([3]Feuil1!$C151)&gt;11,MONTH([3]Feuil1!$K151)&lt;=11),DATE([3]Feuil2!$A$2,11,30),"") ))),"")</f>
        <v/>
      </c>
      <c r="Y151" s="14" t="str">
        <f>IF(AND([3]Feuil1!$K151&lt;&gt;"",[3]Feuil1!$C151&lt;&gt;"",[3]Feuil1!$K151&lt;=[3]Feuil1!$C151,YEAR([3]Feuil1!$K151)&lt;=[3]Feuil2!$A$2,YEAR([3]Feuil1!$C151)&gt;=[3]Feuil2!$A$2),IF(YEAR([3]Feuil1!$C151)&gt;[3]Feuil2!$A$2,DATE([3]Feuil2!$A$2,12,31),IF(YEAR([3]Feuil1!$C151)&lt;[3]Feuil2!$A$2,"",IF(MONTH([3]Feuil1!$C151)=12,[3]Feuil1!$C151,IF(AND(MONTH([3]Feuil1!$C151)&gt;12,MONTH([3]Feuil1!$K151)&lt;=12),DATE([3]Feuil2!$A$2,12,31),"") ))),"")</f>
        <v/>
      </c>
    </row>
    <row r="152" spans="1:25" ht="15" x14ac:dyDescent="0.2">
      <c r="A152" s="11">
        <f>[3]Feuil1!E152</f>
        <v>0</v>
      </c>
      <c r="B152" s="12" t="str">
        <f>IF(AND([3]Feuil1!$K152&lt;&gt;"",[3]Feuil1!$C152&lt;&gt;"",[3]Feuil1!$K152&lt;=[3]Feuil1!$C152,YEAR([3]Feuil1!$K152)&lt;=[3]Feuil2!$A$2,YEAR([3]Feuil1!$C152)&gt;=[3]Feuil2!$A$2),IF(YEAR([3]Feuil1!$K152)&lt;[3]Feuil2!$A$2,DATE([3]Feuil2!$A$2,1,1),IF(YEAR([3]Feuil1!$K152)&gt;[3]Feuil2!$A$2,"",IF(MONTH([3]Feuil1!$K152)=1,[3]Feuil1!$K152,IF(OR(AND(
      MONTH([3]Feuil1!$K152)&lt;1,
      MONTH([3]Feuil1!$C152)&gt;=1
     ),YEAR([3]Feuil1!$C152)&gt;[3]Feuil2!$A$2),DATE([3]Feuil2!$A$2,1,1),"") ))),"")</f>
        <v/>
      </c>
      <c r="C152" s="13" t="str">
        <f>IF(AND([3]Feuil1!$K152&lt;&gt;"",[3]Feuil1!$C152&lt;&gt;"",[3]Feuil1!$K152&lt;=[3]Feuil1!$C152,YEAR([3]Feuil1!$K152)&lt;=[3]Feuil2!$A$2,YEAR([3]Feuil1!$C152)&gt;=[3]Feuil2!$A$2),IF(YEAR([3]Feuil1!$K152)&lt;[3]Feuil2!$A$2,DATE([3]Feuil2!$A$2,2,1),IF(YEAR([3]Feuil1!$K152)&gt;[3]Feuil2!$A$2,"",IF(MONTH([3]Feuil1!$K152)=2,[3]Feuil1!$K152,IF(OR(AND(MONTH([3]Feuil1!$K152)&lt;2,MONTH([3]Feuil1!$C152)&gt;=2),YEAR([3]Feuil1!$C152)&gt;[3]Feuil2!$A$2),DATE([3]Feuil2!$A$2,2,1),"") ))),"")</f>
        <v/>
      </c>
      <c r="D152" s="13" t="str">
        <f>IF(AND([3]Feuil1!$K152&lt;&gt;"",[3]Feuil1!$C152&lt;&gt;"",[3]Feuil1!$K152&lt;=[3]Feuil1!$C152,YEAR([3]Feuil1!$K152)&lt;=[3]Feuil2!$A$2,YEAR([3]Feuil1!$C152)&gt;=[3]Feuil2!$A$2),IF(YEAR([3]Feuil1!$K152)&lt;[3]Feuil2!$A$2,DATE([3]Feuil2!$A$2,3,1),IF(YEAR([3]Feuil1!$K152)&gt;[3]Feuil2!$A$2,"",IF(MONTH([3]Feuil1!$K152)=3,[3]Feuil1!$K152,IF(OR(AND(MONTH([3]Feuil1!$K152)&lt;3,MONTH([3]Feuil1!$C152)&gt;=3),YEAR([3]Feuil1!$C152)&gt;[3]Feuil2!$A$2),DATE([3]Feuil2!$A$2,3,1),"") ))),"")</f>
        <v/>
      </c>
      <c r="E152" s="13" t="str">
        <f>IF(AND([3]Feuil1!$K152&lt;&gt;"",[3]Feuil1!$C152&lt;&gt;"",[3]Feuil1!$K152&lt;=[3]Feuil1!$C152,YEAR([3]Feuil1!$K152)&lt;=[3]Feuil2!$A$2,YEAR([3]Feuil1!$C152)&gt;=[3]Feuil2!$A$2),IF(YEAR([3]Feuil1!$K152)&lt;[3]Feuil2!$A$2,DATE([3]Feuil2!$A$2,4,1),IF(YEAR([3]Feuil1!$K152)&gt;[3]Feuil2!$A$2,"",IF(MONTH([3]Feuil1!$K152)=4,[3]Feuil1!$K152,IF(OR(AND(MONTH([3]Feuil1!$K152)&lt;4,MONTH([3]Feuil1!$C152)&gt;=4),YEAR([3]Feuil1!$C152)&gt;[3]Feuil2!$A$2),DATE([3]Feuil2!$A$2,4,1),"") ))),"")</f>
        <v/>
      </c>
      <c r="F152" s="13" t="str">
        <f>IF(AND([3]Feuil1!$K152&lt;&gt;"",[3]Feuil1!$C152&lt;&gt;"",[3]Feuil1!$K152&lt;=[3]Feuil1!$C152,YEAR([3]Feuil1!$K152)&lt;=[3]Feuil2!$A$2,YEAR([3]Feuil1!$C152)&gt;=[3]Feuil2!$A$2),IF(YEAR([3]Feuil1!$K152)&lt;[3]Feuil2!$A$2,DATE([3]Feuil2!$A$2,5,1),IF(YEAR([3]Feuil1!$K152)&gt;[3]Feuil2!$A$2,"",IF(MONTH([3]Feuil1!$K152)=5,[3]Feuil1!$K152,IF(OR(AND(MONTH([3]Feuil1!$K152)&lt;5,MONTH([3]Feuil1!$C152)&gt;=5),YEAR([3]Feuil1!$C152)&gt;[3]Feuil2!$A$2),DATE([3]Feuil2!$A$2,5,1),"") ))),"")</f>
        <v/>
      </c>
      <c r="G152" s="13" t="str">
        <f>IF(AND([3]Feuil1!$K152&lt;&gt;"",[3]Feuil1!$C152&lt;&gt;"",[3]Feuil1!$K152&lt;=[3]Feuil1!$C152,YEAR([3]Feuil1!$K152)&lt;=[3]Feuil2!$A$2,YEAR([3]Feuil1!$C152)&gt;=[3]Feuil2!$A$2),IF(YEAR([3]Feuil1!$K152)&lt;[3]Feuil2!$A$2,DATE([3]Feuil2!$A$2,6,1),IF(YEAR([3]Feuil1!$K152)&gt;[3]Feuil2!$A$2,"",IF(MONTH([3]Feuil1!$K152)=6,[3]Feuil1!$K152,IF(OR(AND(MONTH([3]Feuil1!$K152)&lt;6,MONTH([3]Feuil1!$C152)&gt;=6),YEAR([3]Feuil1!$C152)&gt;[3]Feuil2!$A$2),DATE([3]Feuil2!$A$2,6,1),"") ))),"")</f>
        <v/>
      </c>
      <c r="H152" s="13" t="str">
        <f>IF(AND([3]Feuil1!$K152&lt;&gt;"",[3]Feuil1!$C152&lt;&gt;"",[3]Feuil1!$K152&lt;=[3]Feuil1!$C152,YEAR([3]Feuil1!$K152)&lt;=[3]Feuil2!$A$2,YEAR([3]Feuil1!$C152)&gt;=[3]Feuil2!$A$2),IF(YEAR([3]Feuil1!$K152)&lt;[3]Feuil2!$A$2,DATE([3]Feuil2!$A$2,7,1),IF(YEAR([3]Feuil1!$K152)&gt;[3]Feuil2!$A$2,"",IF(MONTH([3]Feuil1!$K152)=7,[3]Feuil1!$K152,IF(OR(AND(MONTH([3]Feuil1!$K152)&lt;7,MONTH([3]Feuil1!$C152)&gt;=7),YEAR([3]Feuil1!$C152)&gt;[3]Feuil2!$A$2),DATE([3]Feuil2!$A$2,7,1),"") ))),"")</f>
        <v/>
      </c>
      <c r="I152" s="13" t="str">
        <f>IF(AND([3]Feuil1!$K152&lt;&gt;"",[3]Feuil1!$C152&lt;&gt;"",[3]Feuil1!$K152&lt;=[3]Feuil1!$C152,YEAR([3]Feuil1!$K152)&lt;=[3]Feuil2!$A$2,YEAR([3]Feuil1!$C152)&gt;=[3]Feuil2!$A$2),IF(YEAR([3]Feuil1!$K152)&lt;[3]Feuil2!$A$2,DATE([3]Feuil2!$A$2,8,1),IF(YEAR([3]Feuil1!$K152)&gt;[3]Feuil2!$A$2,"",IF(MONTH([3]Feuil1!$K152)=8,[3]Feuil1!$K152,IF(OR(AND(MONTH([3]Feuil1!$K152)&lt;8,MONTH([3]Feuil1!$C152)&gt;=8),YEAR([3]Feuil1!$C152)&gt;[3]Feuil2!$A$2),DATE([3]Feuil2!$A$2,8,1),"") ))),"")</f>
        <v/>
      </c>
      <c r="J152" s="13" t="str">
        <f>IF(AND([3]Feuil1!$K152&lt;&gt;"",[3]Feuil1!$C152&lt;&gt;"",[3]Feuil1!$K152&lt;=[3]Feuil1!$C152,YEAR([3]Feuil1!$K152)&lt;=[3]Feuil2!$A$2,YEAR([3]Feuil1!$C152)&gt;=[3]Feuil2!$A$2),IF(YEAR([3]Feuil1!$K152)&lt;[3]Feuil2!$A$2,DATE([3]Feuil2!$A$2,9,1),IF(YEAR([3]Feuil1!$K152)&gt;[3]Feuil2!$A$2,"",IF(MONTH([3]Feuil1!$K152)=9,[3]Feuil1!$K152,IF(OR(AND(MONTH([3]Feuil1!$K152)&lt;9,MONTH([3]Feuil1!$C152)&gt;=9),YEAR([3]Feuil1!$C152)&gt;[3]Feuil2!$A$2),DATE([3]Feuil2!$A$2,9,1),"") ))),"")</f>
        <v/>
      </c>
      <c r="K152" s="13" t="str">
        <f>IF(AND([3]Feuil1!$K152&lt;&gt;"",[3]Feuil1!$C152&lt;&gt;"",[3]Feuil1!$K152&lt;=[3]Feuil1!$C152,YEAR([3]Feuil1!$K152)&lt;=[3]Feuil2!$A$2,YEAR([3]Feuil1!$C152)&gt;=[3]Feuil2!$A$2),IF(YEAR([3]Feuil1!$K152)&lt;[3]Feuil2!$A$2,DATE([3]Feuil2!$A$2,10,1),IF(YEAR([3]Feuil1!$K152)&gt;[3]Feuil2!$A$2,"",IF(MONTH([3]Feuil1!$K152)=10,[3]Feuil1!$K152,IF(OR(AND(MONTH([3]Feuil1!$K152)&lt;10,MONTH([3]Feuil1!$C152)&gt;=10),YEAR([3]Feuil1!$C152)&gt;[3]Feuil2!$A$2),DATE([3]Feuil2!$A$2,10,1),"") ))),"")</f>
        <v/>
      </c>
      <c r="L152" s="13" t="str">
        <f>IF(AND([3]Feuil1!$K152&lt;&gt;"",[3]Feuil1!$C152&lt;&gt;"",[3]Feuil1!$K152&lt;=[3]Feuil1!$C152,YEAR([3]Feuil1!$K152)&lt;=[3]Feuil2!$A$2,YEAR([3]Feuil1!$C152)&gt;=[3]Feuil2!$A$2),IF(YEAR([3]Feuil1!$K152)&lt;[3]Feuil2!$A$2,DATE([3]Feuil2!$A$2,11,1),IF(YEAR([3]Feuil1!$K152)&gt;[3]Feuil2!$A$2,"",IF(MONTH([3]Feuil1!$K152)=11,[3]Feuil1!$K152,IF(OR(AND(MONTH([3]Feuil1!$K152)&lt;11,MONTH([3]Feuil1!$C152)&gt;=11),YEAR([3]Feuil1!$C152)&gt;[3]Feuil2!$A$2),DATE([3]Feuil2!$A$2,11,1),"") ))),"")</f>
        <v/>
      </c>
      <c r="M152" s="14" t="str">
        <f>IF(AND([3]Feuil1!$K152&lt;&gt;"",[3]Feuil1!$C152&lt;&gt;"",[3]Feuil1!$K152&lt;=[3]Feuil1!$C152,YEAR([3]Feuil1!$K152)&lt;=[3]Feuil2!$A$2,YEAR([3]Feuil1!$C152)&gt;=[3]Feuil2!$A$2),IF(YEAR([3]Feuil1!$K152)&lt;[3]Feuil2!$A$2,DATE([3]Feuil2!$A$2,12,1),IF(YEAR([3]Feuil1!$K152)&gt;[3]Feuil2!$A$2,"",IF(MONTH([3]Feuil1!$K152)=12,[3]Feuil1!$K152,IF(OR(AND(MONTH([3]Feuil1!$K152)&lt;12,MONTH([3]Feuil1!$C152)&gt;=12),YEAR([3]Feuil1!$C152)&gt;[3]Feuil2!$A$2),DATE([3]Feuil2!$A$2,12,1),"") ))),"")</f>
        <v/>
      </c>
      <c r="N152" s="12" t="str">
        <f>IF(AND([3]Feuil1!$K152&lt;&gt;"",[3]Feuil1!$C152&lt;&gt;"",[3]Feuil1!$K152&lt;=[3]Feuil1!$C152,YEAR([3]Feuil1!$K152)&lt;=[3]Feuil2!$A$2,YEAR([3]Feuil1!$C152)&gt;=[3]Feuil2!$A$2),IF(YEAR([3]Feuil1!$C152)&gt;[3]Feuil2!$A$2,DATE([3]Feuil2!$A$2,1,31),IF(YEAR([3]Feuil1!$C152)&lt;[3]Feuil2!$A$2,"",IF(MONTH([3]Feuil1!$C152)=1,[3]Feuil1!$C152,IF(AND(MONTH([3]Feuil1!$C152)&gt;1,MONTH([3]Feuil1!$K152)&lt;=1),DATE([3]Feuil2!$A$2,1,31),"") ))),"")</f>
        <v/>
      </c>
      <c r="O152" s="13" t="str">
        <f>IF(AND([3]Feuil1!$K152&lt;&gt;"",[3]Feuil1!$C152&lt;&gt;"",[3]Feuil1!$K152&lt;=[3]Feuil1!$C152,YEAR([3]Feuil1!$K152)&lt;=[3]Feuil2!$A$2,YEAR([3]Feuil1!$C152)&gt;=[3]Feuil2!$A$2),IF(YEAR([3]Feuil1!$C152)&gt;[3]Feuil2!$A$2,IF((MOD([3]Feuil2!$A$2,4)&lt;&gt;0),DATE([3]Feuil2!$A$2,2,28),DATE([3]Feuil2!$A$2,2,29)),IF(YEAR([3]Feuil1!$C152)&lt;[3]Feuil2!$A$2,"",IF(MONTH([3]Feuil1!$C152)=2,[3]Feuil1!$C152,IF(AND(MONTH([3]Feuil1!$C152)&gt;2,MONTH([3]Feuil1!$K152)&lt;=2),IF((MOD([3]Feuil2!$A$2,4)&lt;&gt;0),DATE([3]Feuil2!$A$2,2,28),DATE([3]Feuil2!$A$2,2,29)),"") ))),"")</f>
        <v/>
      </c>
      <c r="P152" s="13" t="str">
        <f>IF(AND([3]Feuil1!$K152&lt;&gt;"",[3]Feuil1!$C152&lt;&gt;"",[3]Feuil1!$K152&lt;=[3]Feuil1!$C152,YEAR([3]Feuil1!$K152)&lt;=[3]Feuil2!$A$2,YEAR([3]Feuil1!$C152)&gt;=[3]Feuil2!$A$2),IF(YEAR([3]Feuil1!$C152)&gt;[3]Feuil2!$A$2,DATE([3]Feuil2!$A$2,3,31),IF(YEAR([3]Feuil1!$C152)&lt;[3]Feuil2!$A$2,"",IF(MONTH([3]Feuil1!$C152)=3,[3]Feuil1!$C152,IF(AND(MONTH([3]Feuil1!$C152)&gt;3,MONTH([3]Feuil1!$K152)&lt;=3),DATE([3]Feuil2!$A$2,3,31),"") ))),"")</f>
        <v/>
      </c>
      <c r="Q152" s="13" t="str">
        <f>IF(AND([3]Feuil1!$K152&lt;&gt;"",[3]Feuil1!$C152&lt;&gt;"",[3]Feuil1!$K152&lt;=[3]Feuil1!$C152,YEAR([3]Feuil1!$K152)&lt;=[3]Feuil2!$A$2,YEAR([3]Feuil1!$C152)&gt;=[3]Feuil2!$A$2),IF(YEAR([3]Feuil1!$C152)&gt;[3]Feuil2!$A$2,DATE([3]Feuil2!$A$2,4,30),IF(YEAR([3]Feuil1!$C152)&lt;[3]Feuil2!$A$2,"",IF(MONTH([3]Feuil1!$C152)=4,[3]Feuil1!$C152,IF(AND(MONTH([3]Feuil1!$C152)&gt;4,MONTH([3]Feuil1!$K152)&lt;=4),DATE([3]Feuil2!$A$2,4,30),"") ))),"")</f>
        <v/>
      </c>
      <c r="R152" s="13" t="str">
        <f>IF(AND([3]Feuil1!$K152&lt;&gt;"",[3]Feuil1!$C152&lt;&gt;"",[3]Feuil1!$K152&lt;=[3]Feuil1!$C152,YEAR([3]Feuil1!$K152)&lt;=[3]Feuil2!$A$2,YEAR([3]Feuil1!$C152)&gt;=[3]Feuil2!$A$2),IF(YEAR([3]Feuil1!$C152)&gt;[3]Feuil2!$A$2,DATE([3]Feuil2!$A$2,5,31),IF(YEAR([3]Feuil1!$C152)&lt;[3]Feuil2!$A$2,"",IF(MONTH([3]Feuil1!$C152)=5,[3]Feuil1!$C152,IF(AND(MONTH([3]Feuil1!$C152)&gt;5,MONTH([3]Feuil1!$K152)&lt;=5),DATE([3]Feuil2!$A$2,5,31),"") ))),"")</f>
        <v/>
      </c>
      <c r="S152" s="13" t="str">
        <f>IF(AND([3]Feuil1!$K152&lt;&gt;"",[3]Feuil1!$C152&lt;&gt;"",[3]Feuil1!$K152&lt;=[3]Feuil1!$C152,YEAR([3]Feuil1!$K152)&lt;=[3]Feuil2!$A$2,YEAR([3]Feuil1!$C152)&gt;=[3]Feuil2!$A$2),IF(YEAR([3]Feuil1!$C152)&gt;[3]Feuil2!$A$2,DATE([3]Feuil2!$A$2,6,30),IF(YEAR([3]Feuil1!$C152)&lt;[3]Feuil2!$A$2,"",IF(MONTH([3]Feuil1!$C152)=6,[3]Feuil1!$C152,IF(AND(MONTH([3]Feuil1!$C152)&gt;6,MONTH([3]Feuil1!$K152)&lt;=6),DATE([3]Feuil2!$A$2,6,30),"") ))),"")</f>
        <v/>
      </c>
      <c r="T152" s="13" t="str">
        <f>IF(AND([3]Feuil1!$K152&lt;&gt;"",[3]Feuil1!$C152&lt;&gt;"",[3]Feuil1!$K152&lt;=[3]Feuil1!$C152,YEAR([3]Feuil1!$K152)&lt;=[3]Feuil2!$A$2,YEAR([3]Feuil1!$C152)&gt;=[3]Feuil2!$A$2),IF(YEAR([3]Feuil1!$C152)&gt;[3]Feuil2!$A$2,DATE([3]Feuil2!$A$2,7,31),IF(YEAR([3]Feuil1!$C152)&lt;[3]Feuil2!$A$2,"",IF(MONTH([3]Feuil1!$C152)=7,[3]Feuil1!$C152,IF(AND(MONTH([3]Feuil1!$C152)&gt;7,MONTH([3]Feuil1!$K152)&lt;=7),DATE([3]Feuil2!$A$2,7,31),"") ))),"")</f>
        <v/>
      </c>
      <c r="U152" s="13" t="str">
        <f>IF(AND([3]Feuil1!$K152&lt;&gt;"",[3]Feuil1!$C152&lt;&gt;"",[3]Feuil1!$K152&lt;=[3]Feuil1!$C152,YEAR([3]Feuil1!$K152)&lt;=[3]Feuil2!$A$2,YEAR([3]Feuil1!$C152)&gt;=[3]Feuil2!$A$2),IF(YEAR([3]Feuil1!$C152)&gt;[3]Feuil2!$A$2,DATE([3]Feuil2!$A$2,8,31),IF(YEAR([3]Feuil1!$C152)&lt;[3]Feuil2!$A$2,"",IF(MONTH([3]Feuil1!$C152)=8,[3]Feuil1!$C152,IF(AND(MONTH([3]Feuil1!$C152)&gt;8,MONTH([3]Feuil1!$K152)&lt;=8),DATE([3]Feuil2!$A$2,8,31),"") ))),"")</f>
        <v/>
      </c>
      <c r="V152" s="13" t="str">
        <f>IF(AND([3]Feuil1!$K152&lt;&gt;"",[3]Feuil1!$C152&lt;&gt;"",[3]Feuil1!$K152&lt;=[3]Feuil1!$C152,YEAR([3]Feuil1!$K152)&lt;=[3]Feuil2!$A$2,YEAR([3]Feuil1!$C152)&gt;=[3]Feuil2!$A$2),IF(YEAR([3]Feuil1!$C152)&gt;[3]Feuil2!$A$2,DATE([3]Feuil2!$A$2,9,30),IF(YEAR([3]Feuil1!$C152)&lt;[3]Feuil2!$A$2,"",IF(MONTH([3]Feuil1!$C152)=9,[3]Feuil1!$C152,IF(AND(MONTH([3]Feuil1!$C152)&gt;9,MONTH([3]Feuil1!$K152)&lt;=9),DATE([3]Feuil2!$A$2,9,30),"") ))),"")</f>
        <v/>
      </c>
      <c r="W152" s="13" t="str">
        <f>IF(AND([3]Feuil1!$K152&lt;&gt;"",[3]Feuil1!$C152&lt;&gt;"",[3]Feuil1!$K152&lt;=[3]Feuil1!$C152,YEAR([3]Feuil1!$K152)&lt;=[3]Feuil2!$A$2,YEAR([3]Feuil1!$C152)&gt;=[3]Feuil2!$A$2),IF(YEAR([3]Feuil1!$C152)&gt;[3]Feuil2!$A$2,DATE([3]Feuil2!$A$2,10,31),IF(YEAR([3]Feuil1!$C152)&lt;[3]Feuil2!$A$2,"",IF(MONTH([3]Feuil1!$C152)=10,[3]Feuil1!$C152,IF(AND(MONTH([3]Feuil1!$C152)&gt;10,MONTH([3]Feuil1!$K152)&lt;=10),DATE([3]Feuil2!$A$2,10,31),"") ))),"")</f>
        <v/>
      </c>
      <c r="X152" s="13" t="str">
        <f>IF(AND([3]Feuil1!$K152&lt;&gt;"",[3]Feuil1!$C152&lt;&gt;"",[3]Feuil1!$K152&lt;=[3]Feuil1!$C152,YEAR([3]Feuil1!$K152)&lt;=[3]Feuil2!$A$2,YEAR([3]Feuil1!$C152)&gt;=[3]Feuil2!$A$2),IF(YEAR([3]Feuil1!$C152)&gt;[3]Feuil2!$A$2,DATE([3]Feuil2!$A$2,11,30),IF(YEAR([3]Feuil1!$C152)&lt;[3]Feuil2!$A$2,"",IF(MONTH([3]Feuil1!$C152)=11,[3]Feuil1!$C152,IF(AND(MONTH([3]Feuil1!$C152)&gt;11,MONTH([3]Feuil1!$K152)&lt;=11),DATE([3]Feuil2!$A$2,11,30),"") ))),"")</f>
        <v/>
      </c>
      <c r="Y152" s="14" t="str">
        <f>IF(AND([3]Feuil1!$K152&lt;&gt;"",[3]Feuil1!$C152&lt;&gt;"",[3]Feuil1!$K152&lt;=[3]Feuil1!$C152,YEAR([3]Feuil1!$K152)&lt;=[3]Feuil2!$A$2,YEAR([3]Feuil1!$C152)&gt;=[3]Feuil2!$A$2),IF(YEAR([3]Feuil1!$C152)&gt;[3]Feuil2!$A$2,DATE([3]Feuil2!$A$2,12,31),IF(YEAR([3]Feuil1!$C152)&lt;[3]Feuil2!$A$2,"",IF(MONTH([3]Feuil1!$C152)=12,[3]Feuil1!$C152,IF(AND(MONTH([3]Feuil1!$C152)&gt;12,MONTH([3]Feuil1!$K152)&lt;=12),DATE([3]Feuil2!$A$2,12,31),"") ))),"")</f>
        <v/>
      </c>
    </row>
    <row r="153" spans="1:25" ht="15" x14ac:dyDescent="0.2">
      <c r="A153" s="11">
        <f>[3]Feuil1!E153</f>
        <v>0</v>
      </c>
      <c r="B153" s="12" t="str">
        <f>IF(AND([3]Feuil1!$K153&lt;&gt;"",[3]Feuil1!$C153&lt;&gt;"",[3]Feuil1!$K153&lt;=[3]Feuil1!$C153,YEAR([3]Feuil1!$K153)&lt;=[3]Feuil2!$A$2,YEAR([3]Feuil1!$C153)&gt;=[3]Feuil2!$A$2),IF(YEAR([3]Feuil1!$K153)&lt;[3]Feuil2!$A$2,DATE([3]Feuil2!$A$2,1,1),IF(YEAR([3]Feuil1!$K153)&gt;[3]Feuil2!$A$2,"",IF(MONTH([3]Feuil1!$K153)=1,[3]Feuil1!$K153,IF(OR(AND(
      MONTH([3]Feuil1!$K153)&lt;1,
      MONTH([3]Feuil1!$C153)&gt;=1
     ),YEAR([3]Feuil1!$C153)&gt;[3]Feuil2!$A$2),DATE([3]Feuil2!$A$2,1,1),"") ))),"")</f>
        <v/>
      </c>
      <c r="C153" s="13" t="str">
        <f>IF(AND([3]Feuil1!$K153&lt;&gt;"",[3]Feuil1!$C153&lt;&gt;"",[3]Feuil1!$K153&lt;=[3]Feuil1!$C153,YEAR([3]Feuil1!$K153)&lt;=[3]Feuil2!$A$2,YEAR([3]Feuil1!$C153)&gt;=[3]Feuil2!$A$2),IF(YEAR([3]Feuil1!$K153)&lt;[3]Feuil2!$A$2,DATE([3]Feuil2!$A$2,2,1),IF(YEAR([3]Feuil1!$K153)&gt;[3]Feuil2!$A$2,"",IF(MONTH([3]Feuil1!$K153)=2,[3]Feuil1!$K153,IF(OR(AND(MONTH([3]Feuil1!$K153)&lt;2,MONTH([3]Feuil1!$C153)&gt;=2),YEAR([3]Feuil1!$C153)&gt;[3]Feuil2!$A$2),DATE([3]Feuil2!$A$2,2,1),"") ))),"")</f>
        <v/>
      </c>
      <c r="D153" s="13" t="str">
        <f>IF(AND([3]Feuil1!$K153&lt;&gt;"",[3]Feuil1!$C153&lt;&gt;"",[3]Feuil1!$K153&lt;=[3]Feuil1!$C153,YEAR([3]Feuil1!$K153)&lt;=[3]Feuil2!$A$2,YEAR([3]Feuil1!$C153)&gt;=[3]Feuil2!$A$2),IF(YEAR([3]Feuil1!$K153)&lt;[3]Feuil2!$A$2,DATE([3]Feuil2!$A$2,3,1),IF(YEAR([3]Feuil1!$K153)&gt;[3]Feuil2!$A$2,"",IF(MONTH([3]Feuil1!$K153)=3,[3]Feuil1!$K153,IF(OR(AND(MONTH([3]Feuil1!$K153)&lt;3,MONTH([3]Feuil1!$C153)&gt;=3),YEAR([3]Feuil1!$C153)&gt;[3]Feuil2!$A$2),DATE([3]Feuil2!$A$2,3,1),"") ))),"")</f>
        <v/>
      </c>
      <c r="E153" s="13" t="str">
        <f>IF(AND([3]Feuil1!$K153&lt;&gt;"",[3]Feuil1!$C153&lt;&gt;"",[3]Feuil1!$K153&lt;=[3]Feuil1!$C153,YEAR([3]Feuil1!$K153)&lt;=[3]Feuil2!$A$2,YEAR([3]Feuil1!$C153)&gt;=[3]Feuil2!$A$2),IF(YEAR([3]Feuil1!$K153)&lt;[3]Feuil2!$A$2,DATE([3]Feuil2!$A$2,4,1),IF(YEAR([3]Feuil1!$K153)&gt;[3]Feuil2!$A$2,"",IF(MONTH([3]Feuil1!$K153)=4,[3]Feuil1!$K153,IF(OR(AND(MONTH([3]Feuil1!$K153)&lt;4,MONTH([3]Feuil1!$C153)&gt;=4),YEAR([3]Feuil1!$C153)&gt;[3]Feuil2!$A$2),DATE([3]Feuil2!$A$2,4,1),"") ))),"")</f>
        <v/>
      </c>
      <c r="F153" s="13" t="str">
        <f>IF(AND([3]Feuil1!$K153&lt;&gt;"",[3]Feuil1!$C153&lt;&gt;"",[3]Feuil1!$K153&lt;=[3]Feuil1!$C153,YEAR([3]Feuil1!$K153)&lt;=[3]Feuil2!$A$2,YEAR([3]Feuil1!$C153)&gt;=[3]Feuil2!$A$2),IF(YEAR([3]Feuil1!$K153)&lt;[3]Feuil2!$A$2,DATE([3]Feuil2!$A$2,5,1),IF(YEAR([3]Feuil1!$K153)&gt;[3]Feuil2!$A$2,"",IF(MONTH([3]Feuil1!$K153)=5,[3]Feuil1!$K153,IF(OR(AND(MONTH([3]Feuil1!$K153)&lt;5,MONTH([3]Feuil1!$C153)&gt;=5),YEAR([3]Feuil1!$C153)&gt;[3]Feuil2!$A$2),DATE([3]Feuil2!$A$2,5,1),"") ))),"")</f>
        <v/>
      </c>
      <c r="G153" s="13" t="str">
        <f>IF(AND([3]Feuil1!$K153&lt;&gt;"",[3]Feuil1!$C153&lt;&gt;"",[3]Feuil1!$K153&lt;=[3]Feuil1!$C153,YEAR([3]Feuil1!$K153)&lt;=[3]Feuil2!$A$2,YEAR([3]Feuil1!$C153)&gt;=[3]Feuil2!$A$2),IF(YEAR([3]Feuil1!$K153)&lt;[3]Feuil2!$A$2,DATE([3]Feuil2!$A$2,6,1),IF(YEAR([3]Feuil1!$K153)&gt;[3]Feuil2!$A$2,"",IF(MONTH([3]Feuil1!$K153)=6,[3]Feuil1!$K153,IF(OR(AND(MONTH([3]Feuil1!$K153)&lt;6,MONTH([3]Feuil1!$C153)&gt;=6),YEAR([3]Feuil1!$C153)&gt;[3]Feuil2!$A$2),DATE([3]Feuil2!$A$2,6,1),"") ))),"")</f>
        <v/>
      </c>
      <c r="H153" s="13" t="str">
        <f>IF(AND([3]Feuil1!$K153&lt;&gt;"",[3]Feuil1!$C153&lt;&gt;"",[3]Feuil1!$K153&lt;=[3]Feuil1!$C153,YEAR([3]Feuil1!$K153)&lt;=[3]Feuil2!$A$2,YEAR([3]Feuil1!$C153)&gt;=[3]Feuil2!$A$2),IF(YEAR([3]Feuil1!$K153)&lt;[3]Feuil2!$A$2,DATE([3]Feuil2!$A$2,7,1),IF(YEAR([3]Feuil1!$K153)&gt;[3]Feuil2!$A$2,"",IF(MONTH([3]Feuil1!$K153)=7,[3]Feuil1!$K153,IF(OR(AND(MONTH([3]Feuil1!$K153)&lt;7,MONTH([3]Feuil1!$C153)&gt;=7),YEAR([3]Feuil1!$C153)&gt;[3]Feuil2!$A$2),DATE([3]Feuil2!$A$2,7,1),"") ))),"")</f>
        <v/>
      </c>
      <c r="I153" s="13" t="str">
        <f>IF(AND([3]Feuil1!$K153&lt;&gt;"",[3]Feuil1!$C153&lt;&gt;"",[3]Feuil1!$K153&lt;=[3]Feuil1!$C153,YEAR([3]Feuil1!$K153)&lt;=[3]Feuil2!$A$2,YEAR([3]Feuil1!$C153)&gt;=[3]Feuil2!$A$2),IF(YEAR([3]Feuil1!$K153)&lt;[3]Feuil2!$A$2,DATE([3]Feuil2!$A$2,8,1),IF(YEAR([3]Feuil1!$K153)&gt;[3]Feuil2!$A$2,"",IF(MONTH([3]Feuil1!$K153)=8,[3]Feuil1!$K153,IF(OR(AND(MONTH([3]Feuil1!$K153)&lt;8,MONTH([3]Feuil1!$C153)&gt;=8),YEAR([3]Feuil1!$C153)&gt;[3]Feuil2!$A$2),DATE([3]Feuil2!$A$2,8,1),"") ))),"")</f>
        <v/>
      </c>
      <c r="J153" s="13" t="str">
        <f>IF(AND([3]Feuil1!$K153&lt;&gt;"",[3]Feuil1!$C153&lt;&gt;"",[3]Feuil1!$K153&lt;=[3]Feuil1!$C153,YEAR([3]Feuil1!$K153)&lt;=[3]Feuil2!$A$2,YEAR([3]Feuil1!$C153)&gt;=[3]Feuil2!$A$2),IF(YEAR([3]Feuil1!$K153)&lt;[3]Feuil2!$A$2,DATE([3]Feuil2!$A$2,9,1),IF(YEAR([3]Feuil1!$K153)&gt;[3]Feuil2!$A$2,"",IF(MONTH([3]Feuil1!$K153)=9,[3]Feuil1!$K153,IF(OR(AND(MONTH([3]Feuil1!$K153)&lt;9,MONTH([3]Feuil1!$C153)&gt;=9),YEAR([3]Feuil1!$C153)&gt;[3]Feuil2!$A$2),DATE([3]Feuil2!$A$2,9,1),"") ))),"")</f>
        <v/>
      </c>
      <c r="K153" s="13" t="str">
        <f>IF(AND([3]Feuil1!$K153&lt;&gt;"",[3]Feuil1!$C153&lt;&gt;"",[3]Feuil1!$K153&lt;=[3]Feuil1!$C153,YEAR([3]Feuil1!$K153)&lt;=[3]Feuil2!$A$2,YEAR([3]Feuil1!$C153)&gt;=[3]Feuil2!$A$2),IF(YEAR([3]Feuil1!$K153)&lt;[3]Feuil2!$A$2,DATE([3]Feuil2!$A$2,10,1),IF(YEAR([3]Feuil1!$K153)&gt;[3]Feuil2!$A$2,"",IF(MONTH([3]Feuil1!$K153)=10,[3]Feuil1!$K153,IF(OR(AND(MONTH([3]Feuil1!$K153)&lt;10,MONTH([3]Feuil1!$C153)&gt;=10),YEAR([3]Feuil1!$C153)&gt;[3]Feuil2!$A$2),DATE([3]Feuil2!$A$2,10,1),"") ))),"")</f>
        <v/>
      </c>
      <c r="L153" s="13" t="str">
        <f>IF(AND([3]Feuil1!$K153&lt;&gt;"",[3]Feuil1!$C153&lt;&gt;"",[3]Feuil1!$K153&lt;=[3]Feuil1!$C153,YEAR([3]Feuil1!$K153)&lt;=[3]Feuil2!$A$2,YEAR([3]Feuil1!$C153)&gt;=[3]Feuil2!$A$2),IF(YEAR([3]Feuil1!$K153)&lt;[3]Feuil2!$A$2,DATE([3]Feuil2!$A$2,11,1),IF(YEAR([3]Feuil1!$K153)&gt;[3]Feuil2!$A$2,"",IF(MONTH([3]Feuil1!$K153)=11,[3]Feuil1!$K153,IF(OR(AND(MONTH([3]Feuil1!$K153)&lt;11,MONTH([3]Feuil1!$C153)&gt;=11),YEAR([3]Feuil1!$C153)&gt;[3]Feuil2!$A$2),DATE([3]Feuil2!$A$2,11,1),"") ))),"")</f>
        <v/>
      </c>
      <c r="M153" s="14" t="str">
        <f>IF(AND([3]Feuil1!$K153&lt;&gt;"",[3]Feuil1!$C153&lt;&gt;"",[3]Feuil1!$K153&lt;=[3]Feuil1!$C153,YEAR([3]Feuil1!$K153)&lt;=[3]Feuil2!$A$2,YEAR([3]Feuil1!$C153)&gt;=[3]Feuil2!$A$2),IF(YEAR([3]Feuil1!$K153)&lt;[3]Feuil2!$A$2,DATE([3]Feuil2!$A$2,12,1),IF(YEAR([3]Feuil1!$K153)&gt;[3]Feuil2!$A$2,"",IF(MONTH([3]Feuil1!$K153)=12,[3]Feuil1!$K153,IF(OR(AND(MONTH([3]Feuil1!$K153)&lt;12,MONTH([3]Feuil1!$C153)&gt;=12),YEAR([3]Feuil1!$C153)&gt;[3]Feuil2!$A$2),DATE([3]Feuil2!$A$2,12,1),"") ))),"")</f>
        <v/>
      </c>
      <c r="N153" s="12" t="str">
        <f>IF(AND([3]Feuil1!$K153&lt;&gt;"",[3]Feuil1!$C153&lt;&gt;"",[3]Feuil1!$K153&lt;=[3]Feuil1!$C153,YEAR([3]Feuil1!$K153)&lt;=[3]Feuil2!$A$2,YEAR([3]Feuil1!$C153)&gt;=[3]Feuil2!$A$2),IF(YEAR([3]Feuil1!$C153)&gt;[3]Feuil2!$A$2,DATE([3]Feuil2!$A$2,1,31),IF(YEAR([3]Feuil1!$C153)&lt;[3]Feuil2!$A$2,"",IF(MONTH([3]Feuil1!$C153)=1,[3]Feuil1!$C153,IF(AND(MONTH([3]Feuil1!$C153)&gt;1,MONTH([3]Feuil1!$K153)&lt;=1),DATE([3]Feuil2!$A$2,1,31),"") ))),"")</f>
        <v/>
      </c>
      <c r="O153" s="13" t="str">
        <f>IF(AND([3]Feuil1!$K153&lt;&gt;"",[3]Feuil1!$C153&lt;&gt;"",[3]Feuil1!$K153&lt;=[3]Feuil1!$C153,YEAR([3]Feuil1!$K153)&lt;=[3]Feuil2!$A$2,YEAR([3]Feuil1!$C153)&gt;=[3]Feuil2!$A$2),IF(YEAR([3]Feuil1!$C153)&gt;[3]Feuil2!$A$2,IF((MOD([3]Feuil2!$A$2,4)&lt;&gt;0),DATE([3]Feuil2!$A$2,2,28),DATE([3]Feuil2!$A$2,2,29)),IF(YEAR([3]Feuil1!$C153)&lt;[3]Feuil2!$A$2,"",IF(MONTH([3]Feuil1!$C153)=2,[3]Feuil1!$C153,IF(AND(MONTH([3]Feuil1!$C153)&gt;2,MONTH([3]Feuil1!$K153)&lt;=2),IF((MOD([3]Feuil2!$A$2,4)&lt;&gt;0),DATE([3]Feuil2!$A$2,2,28),DATE([3]Feuil2!$A$2,2,29)),"") ))),"")</f>
        <v/>
      </c>
      <c r="P153" s="13" t="str">
        <f>IF(AND([3]Feuil1!$K153&lt;&gt;"",[3]Feuil1!$C153&lt;&gt;"",[3]Feuil1!$K153&lt;=[3]Feuil1!$C153,YEAR([3]Feuil1!$K153)&lt;=[3]Feuil2!$A$2,YEAR([3]Feuil1!$C153)&gt;=[3]Feuil2!$A$2),IF(YEAR([3]Feuil1!$C153)&gt;[3]Feuil2!$A$2,DATE([3]Feuil2!$A$2,3,31),IF(YEAR([3]Feuil1!$C153)&lt;[3]Feuil2!$A$2,"",IF(MONTH([3]Feuil1!$C153)=3,[3]Feuil1!$C153,IF(AND(MONTH([3]Feuil1!$C153)&gt;3,MONTH([3]Feuil1!$K153)&lt;=3),DATE([3]Feuil2!$A$2,3,31),"") ))),"")</f>
        <v/>
      </c>
      <c r="Q153" s="13" t="str">
        <f>IF(AND([3]Feuil1!$K153&lt;&gt;"",[3]Feuil1!$C153&lt;&gt;"",[3]Feuil1!$K153&lt;=[3]Feuil1!$C153,YEAR([3]Feuil1!$K153)&lt;=[3]Feuil2!$A$2,YEAR([3]Feuil1!$C153)&gt;=[3]Feuil2!$A$2),IF(YEAR([3]Feuil1!$C153)&gt;[3]Feuil2!$A$2,DATE([3]Feuil2!$A$2,4,30),IF(YEAR([3]Feuil1!$C153)&lt;[3]Feuil2!$A$2,"",IF(MONTH([3]Feuil1!$C153)=4,[3]Feuil1!$C153,IF(AND(MONTH([3]Feuil1!$C153)&gt;4,MONTH([3]Feuil1!$K153)&lt;=4),DATE([3]Feuil2!$A$2,4,30),"") ))),"")</f>
        <v/>
      </c>
      <c r="R153" s="13" t="str">
        <f>IF(AND([3]Feuil1!$K153&lt;&gt;"",[3]Feuil1!$C153&lt;&gt;"",[3]Feuil1!$K153&lt;=[3]Feuil1!$C153,YEAR([3]Feuil1!$K153)&lt;=[3]Feuil2!$A$2,YEAR([3]Feuil1!$C153)&gt;=[3]Feuil2!$A$2),IF(YEAR([3]Feuil1!$C153)&gt;[3]Feuil2!$A$2,DATE([3]Feuil2!$A$2,5,31),IF(YEAR([3]Feuil1!$C153)&lt;[3]Feuil2!$A$2,"",IF(MONTH([3]Feuil1!$C153)=5,[3]Feuil1!$C153,IF(AND(MONTH([3]Feuil1!$C153)&gt;5,MONTH([3]Feuil1!$K153)&lt;=5),DATE([3]Feuil2!$A$2,5,31),"") ))),"")</f>
        <v/>
      </c>
      <c r="S153" s="13" t="str">
        <f>IF(AND([3]Feuil1!$K153&lt;&gt;"",[3]Feuil1!$C153&lt;&gt;"",[3]Feuil1!$K153&lt;=[3]Feuil1!$C153,YEAR([3]Feuil1!$K153)&lt;=[3]Feuil2!$A$2,YEAR([3]Feuil1!$C153)&gt;=[3]Feuil2!$A$2),IF(YEAR([3]Feuil1!$C153)&gt;[3]Feuil2!$A$2,DATE([3]Feuil2!$A$2,6,30),IF(YEAR([3]Feuil1!$C153)&lt;[3]Feuil2!$A$2,"",IF(MONTH([3]Feuil1!$C153)=6,[3]Feuil1!$C153,IF(AND(MONTH([3]Feuil1!$C153)&gt;6,MONTH([3]Feuil1!$K153)&lt;=6),DATE([3]Feuil2!$A$2,6,30),"") ))),"")</f>
        <v/>
      </c>
      <c r="T153" s="13" t="str">
        <f>IF(AND([3]Feuil1!$K153&lt;&gt;"",[3]Feuil1!$C153&lt;&gt;"",[3]Feuil1!$K153&lt;=[3]Feuil1!$C153,YEAR([3]Feuil1!$K153)&lt;=[3]Feuil2!$A$2,YEAR([3]Feuil1!$C153)&gt;=[3]Feuil2!$A$2),IF(YEAR([3]Feuil1!$C153)&gt;[3]Feuil2!$A$2,DATE([3]Feuil2!$A$2,7,31),IF(YEAR([3]Feuil1!$C153)&lt;[3]Feuil2!$A$2,"",IF(MONTH([3]Feuil1!$C153)=7,[3]Feuil1!$C153,IF(AND(MONTH([3]Feuil1!$C153)&gt;7,MONTH([3]Feuil1!$K153)&lt;=7),DATE([3]Feuil2!$A$2,7,31),"") ))),"")</f>
        <v/>
      </c>
      <c r="U153" s="13" t="str">
        <f>IF(AND([3]Feuil1!$K153&lt;&gt;"",[3]Feuil1!$C153&lt;&gt;"",[3]Feuil1!$K153&lt;=[3]Feuil1!$C153,YEAR([3]Feuil1!$K153)&lt;=[3]Feuil2!$A$2,YEAR([3]Feuil1!$C153)&gt;=[3]Feuil2!$A$2),IF(YEAR([3]Feuil1!$C153)&gt;[3]Feuil2!$A$2,DATE([3]Feuil2!$A$2,8,31),IF(YEAR([3]Feuil1!$C153)&lt;[3]Feuil2!$A$2,"",IF(MONTH([3]Feuil1!$C153)=8,[3]Feuil1!$C153,IF(AND(MONTH([3]Feuil1!$C153)&gt;8,MONTH([3]Feuil1!$K153)&lt;=8),DATE([3]Feuil2!$A$2,8,31),"") ))),"")</f>
        <v/>
      </c>
      <c r="V153" s="13" t="str">
        <f>IF(AND([3]Feuil1!$K153&lt;&gt;"",[3]Feuil1!$C153&lt;&gt;"",[3]Feuil1!$K153&lt;=[3]Feuil1!$C153,YEAR([3]Feuil1!$K153)&lt;=[3]Feuil2!$A$2,YEAR([3]Feuil1!$C153)&gt;=[3]Feuil2!$A$2),IF(YEAR([3]Feuil1!$C153)&gt;[3]Feuil2!$A$2,DATE([3]Feuil2!$A$2,9,30),IF(YEAR([3]Feuil1!$C153)&lt;[3]Feuil2!$A$2,"",IF(MONTH([3]Feuil1!$C153)=9,[3]Feuil1!$C153,IF(AND(MONTH([3]Feuil1!$C153)&gt;9,MONTH([3]Feuil1!$K153)&lt;=9),DATE([3]Feuil2!$A$2,9,30),"") ))),"")</f>
        <v/>
      </c>
      <c r="W153" s="13" t="str">
        <f>IF(AND([3]Feuil1!$K153&lt;&gt;"",[3]Feuil1!$C153&lt;&gt;"",[3]Feuil1!$K153&lt;=[3]Feuil1!$C153,YEAR([3]Feuil1!$K153)&lt;=[3]Feuil2!$A$2,YEAR([3]Feuil1!$C153)&gt;=[3]Feuil2!$A$2),IF(YEAR([3]Feuil1!$C153)&gt;[3]Feuil2!$A$2,DATE([3]Feuil2!$A$2,10,31),IF(YEAR([3]Feuil1!$C153)&lt;[3]Feuil2!$A$2,"",IF(MONTH([3]Feuil1!$C153)=10,[3]Feuil1!$C153,IF(AND(MONTH([3]Feuil1!$C153)&gt;10,MONTH([3]Feuil1!$K153)&lt;=10),DATE([3]Feuil2!$A$2,10,31),"") ))),"")</f>
        <v/>
      </c>
      <c r="X153" s="13" t="str">
        <f>IF(AND([3]Feuil1!$K153&lt;&gt;"",[3]Feuil1!$C153&lt;&gt;"",[3]Feuil1!$K153&lt;=[3]Feuil1!$C153,YEAR([3]Feuil1!$K153)&lt;=[3]Feuil2!$A$2,YEAR([3]Feuil1!$C153)&gt;=[3]Feuil2!$A$2),IF(YEAR([3]Feuil1!$C153)&gt;[3]Feuil2!$A$2,DATE([3]Feuil2!$A$2,11,30),IF(YEAR([3]Feuil1!$C153)&lt;[3]Feuil2!$A$2,"",IF(MONTH([3]Feuil1!$C153)=11,[3]Feuil1!$C153,IF(AND(MONTH([3]Feuil1!$C153)&gt;11,MONTH([3]Feuil1!$K153)&lt;=11),DATE([3]Feuil2!$A$2,11,30),"") ))),"")</f>
        <v/>
      </c>
      <c r="Y153" s="14" t="str">
        <f>IF(AND([3]Feuil1!$K153&lt;&gt;"",[3]Feuil1!$C153&lt;&gt;"",[3]Feuil1!$K153&lt;=[3]Feuil1!$C153,YEAR([3]Feuil1!$K153)&lt;=[3]Feuil2!$A$2,YEAR([3]Feuil1!$C153)&gt;=[3]Feuil2!$A$2),IF(YEAR([3]Feuil1!$C153)&gt;[3]Feuil2!$A$2,DATE([3]Feuil2!$A$2,12,31),IF(YEAR([3]Feuil1!$C153)&lt;[3]Feuil2!$A$2,"",IF(MONTH([3]Feuil1!$C153)=12,[3]Feuil1!$C153,IF(AND(MONTH([3]Feuil1!$C153)&gt;12,MONTH([3]Feuil1!$K153)&lt;=12),DATE([3]Feuil2!$A$2,12,31),"") ))),"")</f>
        <v/>
      </c>
    </row>
    <row r="154" spans="1:25" ht="15" x14ac:dyDescent="0.2">
      <c r="A154" s="11">
        <f>[3]Feuil1!E154</f>
        <v>0</v>
      </c>
      <c r="B154" s="12" t="str">
        <f>IF(AND([3]Feuil1!$K154&lt;&gt;"",[3]Feuil1!$C154&lt;&gt;"",[3]Feuil1!$K154&lt;=[3]Feuil1!$C154,YEAR([3]Feuil1!$K154)&lt;=[3]Feuil2!$A$2,YEAR([3]Feuil1!$C154)&gt;=[3]Feuil2!$A$2),IF(YEAR([3]Feuil1!$K154)&lt;[3]Feuil2!$A$2,DATE([3]Feuil2!$A$2,1,1),IF(YEAR([3]Feuil1!$K154)&gt;[3]Feuil2!$A$2,"",IF(MONTH([3]Feuil1!$K154)=1,[3]Feuil1!$K154,IF(OR(AND(
      MONTH([3]Feuil1!$K154)&lt;1,
      MONTH([3]Feuil1!$C154)&gt;=1
     ),YEAR([3]Feuil1!$C154)&gt;[3]Feuil2!$A$2),DATE([3]Feuil2!$A$2,1,1),"") ))),"")</f>
        <v/>
      </c>
      <c r="C154" s="13" t="str">
        <f>IF(AND([3]Feuil1!$K154&lt;&gt;"",[3]Feuil1!$C154&lt;&gt;"",[3]Feuil1!$K154&lt;=[3]Feuil1!$C154,YEAR([3]Feuil1!$K154)&lt;=[3]Feuil2!$A$2,YEAR([3]Feuil1!$C154)&gt;=[3]Feuil2!$A$2),IF(YEAR([3]Feuil1!$K154)&lt;[3]Feuil2!$A$2,DATE([3]Feuil2!$A$2,2,1),IF(YEAR([3]Feuil1!$K154)&gt;[3]Feuil2!$A$2,"",IF(MONTH([3]Feuil1!$K154)=2,[3]Feuil1!$K154,IF(OR(AND(MONTH([3]Feuil1!$K154)&lt;2,MONTH([3]Feuil1!$C154)&gt;=2),YEAR([3]Feuil1!$C154)&gt;[3]Feuil2!$A$2),DATE([3]Feuil2!$A$2,2,1),"") ))),"")</f>
        <v/>
      </c>
      <c r="D154" s="13" t="str">
        <f>IF(AND([3]Feuil1!$K154&lt;&gt;"",[3]Feuil1!$C154&lt;&gt;"",[3]Feuil1!$K154&lt;=[3]Feuil1!$C154,YEAR([3]Feuil1!$K154)&lt;=[3]Feuil2!$A$2,YEAR([3]Feuil1!$C154)&gt;=[3]Feuil2!$A$2),IF(YEAR([3]Feuil1!$K154)&lt;[3]Feuil2!$A$2,DATE([3]Feuil2!$A$2,3,1),IF(YEAR([3]Feuil1!$K154)&gt;[3]Feuil2!$A$2,"",IF(MONTH([3]Feuil1!$K154)=3,[3]Feuil1!$K154,IF(OR(AND(MONTH([3]Feuil1!$K154)&lt;3,MONTH([3]Feuil1!$C154)&gt;=3),YEAR([3]Feuil1!$C154)&gt;[3]Feuil2!$A$2),DATE([3]Feuil2!$A$2,3,1),"") ))),"")</f>
        <v/>
      </c>
      <c r="E154" s="13" t="str">
        <f>IF(AND([3]Feuil1!$K154&lt;&gt;"",[3]Feuil1!$C154&lt;&gt;"",[3]Feuil1!$K154&lt;=[3]Feuil1!$C154,YEAR([3]Feuil1!$K154)&lt;=[3]Feuil2!$A$2,YEAR([3]Feuil1!$C154)&gt;=[3]Feuil2!$A$2),IF(YEAR([3]Feuil1!$K154)&lt;[3]Feuil2!$A$2,DATE([3]Feuil2!$A$2,4,1),IF(YEAR([3]Feuil1!$K154)&gt;[3]Feuil2!$A$2,"",IF(MONTH([3]Feuil1!$K154)=4,[3]Feuil1!$K154,IF(OR(AND(MONTH([3]Feuil1!$K154)&lt;4,MONTH([3]Feuil1!$C154)&gt;=4),YEAR([3]Feuil1!$C154)&gt;[3]Feuil2!$A$2),DATE([3]Feuil2!$A$2,4,1),"") ))),"")</f>
        <v/>
      </c>
      <c r="F154" s="13" t="str">
        <f>IF(AND([3]Feuil1!$K154&lt;&gt;"",[3]Feuil1!$C154&lt;&gt;"",[3]Feuil1!$K154&lt;=[3]Feuil1!$C154,YEAR([3]Feuil1!$K154)&lt;=[3]Feuil2!$A$2,YEAR([3]Feuil1!$C154)&gt;=[3]Feuil2!$A$2),IF(YEAR([3]Feuil1!$K154)&lt;[3]Feuil2!$A$2,DATE([3]Feuil2!$A$2,5,1),IF(YEAR([3]Feuil1!$K154)&gt;[3]Feuil2!$A$2,"",IF(MONTH([3]Feuil1!$K154)=5,[3]Feuil1!$K154,IF(OR(AND(MONTH([3]Feuil1!$K154)&lt;5,MONTH([3]Feuil1!$C154)&gt;=5),YEAR([3]Feuil1!$C154)&gt;[3]Feuil2!$A$2),DATE([3]Feuil2!$A$2,5,1),"") ))),"")</f>
        <v/>
      </c>
      <c r="G154" s="13" t="str">
        <f>IF(AND([3]Feuil1!$K154&lt;&gt;"",[3]Feuil1!$C154&lt;&gt;"",[3]Feuil1!$K154&lt;=[3]Feuil1!$C154,YEAR([3]Feuil1!$K154)&lt;=[3]Feuil2!$A$2,YEAR([3]Feuil1!$C154)&gt;=[3]Feuil2!$A$2),IF(YEAR([3]Feuil1!$K154)&lt;[3]Feuil2!$A$2,DATE([3]Feuil2!$A$2,6,1),IF(YEAR([3]Feuil1!$K154)&gt;[3]Feuil2!$A$2,"",IF(MONTH([3]Feuil1!$K154)=6,[3]Feuil1!$K154,IF(OR(AND(MONTH([3]Feuil1!$K154)&lt;6,MONTH([3]Feuil1!$C154)&gt;=6),YEAR([3]Feuil1!$C154)&gt;[3]Feuil2!$A$2),DATE([3]Feuil2!$A$2,6,1),"") ))),"")</f>
        <v/>
      </c>
      <c r="H154" s="13" t="str">
        <f>IF(AND([3]Feuil1!$K154&lt;&gt;"",[3]Feuil1!$C154&lt;&gt;"",[3]Feuil1!$K154&lt;=[3]Feuil1!$C154,YEAR([3]Feuil1!$K154)&lt;=[3]Feuil2!$A$2,YEAR([3]Feuil1!$C154)&gt;=[3]Feuil2!$A$2),IF(YEAR([3]Feuil1!$K154)&lt;[3]Feuil2!$A$2,DATE([3]Feuil2!$A$2,7,1),IF(YEAR([3]Feuil1!$K154)&gt;[3]Feuil2!$A$2,"",IF(MONTH([3]Feuil1!$K154)=7,[3]Feuil1!$K154,IF(OR(AND(MONTH([3]Feuil1!$K154)&lt;7,MONTH([3]Feuil1!$C154)&gt;=7),YEAR([3]Feuil1!$C154)&gt;[3]Feuil2!$A$2),DATE([3]Feuil2!$A$2,7,1),"") ))),"")</f>
        <v/>
      </c>
      <c r="I154" s="13" t="str">
        <f>IF(AND([3]Feuil1!$K154&lt;&gt;"",[3]Feuil1!$C154&lt;&gt;"",[3]Feuil1!$K154&lt;=[3]Feuil1!$C154,YEAR([3]Feuil1!$K154)&lt;=[3]Feuil2!$A$2,YEAR([3]Feuil1!$C154)&gt;=[3]Feuil2!$A$2),IF(YEAR([3]Feuil1!$K154)&lt;[3]Feuil2!$A$2,DATE([3]Feuil2!$A$2,8,1),IF(YEAR([3]Feuil1!$K154)&gt;[3]Feuil2!$A$2,"",IF(MONTH([3]Feuil1!$K154)=8,[3]Feuil1!$K154,IF(OR(AND(MONTH([3]Feuil1!$K154)&lt;8,MONTH([3]Feuil1!$C154)&gt;=8),YEAR([3]Feuil1!$C154)&gt;[3]Feuil2!$A$2),DATE([3]Feuil2!$A$2,8,1),"") ))),"")</f>
        <v/>
      </c>
      <c r="J154" s="13" t="str">
        <f>IF(AND([3]Feuil1!$K154&lt;&gt;"",[3]Feuil1!$C154&lt;&gt;"",[3]Feuil1!$K154&lt;=[3]Feuil1!$C154,YEAR([3]Feuil1!$K154)&lt;=[3]Feuil2!$A$2,YEAR([3]Feuil1!$C154)&gt;=[3]Feuil2!$A$2),IF(YEAR([3]Feuil1!$K154)&lt;[3]Feuil2!$A$2,DATE([3]Feuil2!$A$2,9,1),IF(YEAR([3]Feuil1!$K154)&gt;[3]Feuil2!$A$2,"",IF(MONTH([3]Feuil1!$K154)=9,[3]Feuil1!$K154,IF(OR(AND(MONTH([3]Feuil1!$K154)&lt;9,MONTH([3]Feuil1!$C154)&gt;=9),YEAR([3]Feuil1!$C154)&gt;[3]Feuil2!$A$2),DATE([3]Feuil2!$A$2,9,1),"") ))),"")</f>
        <v/>
      </c>
      <c r="K154" s="13" t="str">
        <f>IF(AND([3]Feuil1!$K154&lt;&gt;"",[3]Feuil1!$C154&lt;&gt;"",[3]Feuil1!$K154&lt;=[3]Feuil1!$C154,YEAR([3]Feuil1!$K154)&lt;=[3]Feuil2!$A$2,YEAR([3]Feuil1!$C154)&gt;=[3]Feuil2!$A$2),IF(YEAR([3]Feuil1!$K154)&lt;[3]Feuil2!$A$2,DATE([3]Feuil2!$A$2,10,1),IF(YEAR([3]Feuil1!$K154)&gt;[3]Feuil2!$A$2,"",IF(MONTH([3]Feuil1!$K154)=10,[3]Feuil1!$K154,IF(OR(AND(MONTH([3]Feuil1!$K154)&lt;10,MONTH([3]Feuil1!$C154)&gt;=10),YEAR([3]Feuil1!$C154)&gt;[3]Feuil2!$A$2),DATE([3]Feuil2!$A$2,10,1),"") ))),"")</f>
        <v/>
      </c>
      <c r="L154" s="13" t="str">
        <f>IF(AND([3]Feuil1!$K154&lt;&gt;"",[3]Feuil1!$C154&lt;&gt;"",[3]Feuil1!$K154&lt;=[3]Feuil1!$C154,YEAR([3]Feuil1!$K154)&lt;=[3]Feuil2!$A$2,YEAR([3]Feuil1!$C154)&gt;=[3]Feuil2!$A$2),IF(YEAR([3]Feuil1!$K154)&lt;[3]Feuil2!$A$2,DATE([3]Feuil2!$A$2,11,1),IF(YEAR([3]Feuil1!$K154)&gt;[3]Feuil2!$A$2,"",IF(MONTH([3]Feuil1!$K154)=11,[3]Feuil1!$K154,IF(OR(AND(MONTH([3]Feuil1!$K154)&lt;11,MONTH([3]Feuil1!$C154)&gt;=11),YEAR([3]Feuil1!$C154)&gt;[3]Feuil2!$A$2),DATE([3]Feuil2!$A$2,11,1),"") ))),"")</f>
        <v/>
      </c>
      <c r="M154" s="14" t="str">
        <f>IF(AND([3]Feuil1!$K154&lt;&gt;"",[3]Feuil1!$C154&lt;&gt;"",[3]Feuil1!$K154&lt;=[3]Feuil1!$C154,YEAR([3]Feuil1!$K154)&lt;=[3]Feuil2!$A$2,YEAR([3]Feuil1!$C154)&gt;=[3]Feuil2!$A$2),IF(YEAR([3]Feuil1!$K154)&lt;[3]Feuil2!$A$2,DATE([3]Feuil2!$A$2,12,1),IF(YEAR([3]Feuil1!$K154)&gt;[3]Feuil2!$A$2,"",IF(MONTH([3]Feuil1!$K154)=12,[3]Feuil1!$K154,IF(OR(AND(MONTH([3]Feuil1!$K154)&lt;12,MONTH([3]Feuil1!$C154)&gt;=12),YEAR([3]Feuil1!$C154)&gt;[3]Feuil2!$A$2),DATE([3]Feuil2!$A$2,12,1),"") ))),"")</f>
        <v/>
      </c>
      <c r="N154" s="12" t="str">
        <f>IF(AND([3]Feuil1!$K154&lt;&gt;"",[3]Feuil1!$C154&lt;&gt;"",[3]Feuil1!$K154&lt;=[3]Feuil1!$C154,YEAR([3]Feuil1!$K154)&lt;=[3]Feuil2!$A$2,YEAR([3]Feuil1!$C154)&gt;=[3]Feuil2!$A$2),IF(YEAR([3]Feuil1!$C154)&gt;[3]Feuil2!$A$2,DATE([3]Feuil2!$A$2,1,31),IF(YEAR([3]Feuil1!$C154)&lt;[3]Feuil2!$A$2,"",IF(MONTH([3]Feuil1!$C154)=1,[3]Feuil1!$C154,IF(AND(MONTH([3]Feuil1!$C154)&gt;1,MONTH([3]Feuil1!$K154)&lt;=1),DATE([3]Feuil2!$A$2,1,31),"") ))),"")</f>
        <v/>
      </c>
      <c r="O154" s="13" t="str">
        <f>IF(AND([3]Feuil1!$K154&lt;&gt;"",[3]Feuil1!$C154&lt;&gt;"",[3]Feuil1!$K154&lt;=[3]Feuil1!$C154,YEAR([3]Feuil1!$K154)&lt;=[3]Feuil2!$A$2,YEAR([3]Feuil1!$C154)&gt;=[3]Feuil2!$A$2),IF(YEAR([3]Feuil1!$C154)&gt;[3]Feuil2!$A$2,IF((MOD([3]Feuil2!$A$2,4)&lt;&gt;0),DATE([3]Feuil2!$A$2,2,28),DATE([3]Feuil2!$A$2,2,29)),IF(YEAR([3]Feuil1!$C154)&lt;[3]Feuil2!$A$2,"",IF(MONTH([3]Feuil1!$C154)=2,[3]Feuil1!$C154,IF(AND(MONTH([3]Feuil1!$C154)&gt;2,MONTH([3]Feuil1!$K154)&lt;=2),IF((MOD([3]Feuil2!$A$2,4)&lt;&gt;0),DATE([3]Feuil2!$A$2,2,28),DATE([3]Feuil2!$A$2,2,29)),"") ))),"")</f>
        <v/>
      </c>
      <c r="P154" s="13" t="str">
        <f>IF(AND([3]Feuil1!$K154&lt;&gt;"",[3]Feuil1!$C154&lt;&gt;"",[3]Feuil1!$K154&lt;=[3]Feuil1!$C154,YEAR([3]Feuil1!$K154)&lt;=[3]Feuil2!$A$2,YEAR([3]Feuil1!$C154)&gt;=[3]Feuil2!$A$2),IF(YEAR([3]Feuil1!$C154)&gt;[3]Feuil2!$A$2,DATE([3]Feuil2!$A$2,3,31),IF(YEAR([3]Feuil1!$C154)&lt;[3]Feuil2!$A$2,"",IF(MONTH([3]Feuil1!$C154)=3,[3]Feuil1!$C154,IF(AND(MONTH([3]Feuil1!$C154)&gt;3,MONTH([3]Feuil1!$K154)&lt;=3),DATE([3]Feuil2!$A$2,3,31),"") ))),"")</f>
        <v/>
      </c>
      <c r="Q154" s="13" t="str">
        <f>IF(AND([3]Feuil1!$K154&lt;&gt;"",[3]Feuil1!$C154&lt;&gt;"",[3]Feuil1!$K154&lt;=[3]Feuil1!$C154,YEAR([3]Feuil1!$K154)&lt;=[3]Feuil2!$A$2,YEAR([3]Feuil1!$C154)&gt;=[3]Feuil2!$A$2),IF(YEAR([3]Feuil1!$C154)&gt;[3]Feuil2!$A$2,DATE([3]Feuil2!$A$2,4,30),IF(YEAR([3]Feuil1!$C154)&lt;[3]Feuil2!$A$2,"",IF(MONTH([3]Feuil1!$C154)=4,[3]Feuil1!$C154,IF(AND(MONTH([3]Feuil1!$C154)&gt;4,MONTH([3]Feuil1!$K154)&lt;=4),DATE([3]Feuil2!$A$2,4,30),"") ))),"")</f>
        <v/>
      </c>
      <c r="R154" s="13" t="str">
        <f>IF(AND([3]Feuil1!$K154&lt;&gt;"",[3]Feuil1!$C154&lt;&gt;"",[3]Feuil1!$K154&lt;=[3]Feuil1!$C154,YEAR([3]Feuil1!$K154)&lt;=[3]Feuil2!$A$2,YEAR([3]Feuil1!$C154)&gt;=[3]Feuil2!$A$2),IF(YEAR([3]Feuil1!$C154)&gt;[3]Feuil2!$A$2,DATE([3]Feuil2!$A$2,5,31),IF(YEAR([3]Feuil1!$C154)&lt;[3]Feuil2!$A$2,"",IF(MONTH([3]Feuil1!$C154)=5,[3]Feuil1!$C154,IF(AND(MONTH([3]Feuil1!$C154)&gt;5,MONTH([3]Feuil1!$K154)&lt;=5),DATE([3]Feuil2!$A$2,5,31),"") ))),"")</f>
        <v/>
      </c>
      <c r="S154" s="13" t="str">
        <f>IF(AND([3]Feuil1!$K154&lt;&gt;"",[3]Feuil1!$C154&lt;&gt;"",[3]Feuil1!$K154&lt;=[3]Feuil1!$C154,YEAR([3]Feuil1!$K154)&lt;=[3]Feuil2!$A$2,YEAR([3]Feuil1!$C154)&gt;=[3]Feuil2!$A$2),IF(YEAR([3]Feuil1!$C154)&gt;[3]Feuil2!$A$2,DATE([3]Feuil2!$A$2,6,30),IF(YEAR([3]Feuil1!$C154)&lt;[3]Feuil2!$A$2,"",IF(MONTH([3]Feuil1!$C154)=6,[3]Feuil1!$C154,IF(AND(MONTH([3]Feuil1!$C154)&gt;6,MONTH([3]Feuil1!$K154)&lt;=6),DATE([3]Feuil2!$A$2,6,30),"") ))),"")</f>
        <v/>
      </c>
      <c r="T154" s="13" t="str">
        <f>IF(AND([3]Feuil1!$K154&lt;&gt;"",[3]Feuil1!$C154&lt;&gt;"",[3]Feuil1!$K154&lt;=[3]Feuil1!$C154,YEAR([3]Feuil1!$K154)&lt;=[3]Feuil2!$A$2,YEAR([3]Feuil1!$C154)&gt;=[3]Feuil2!$A$2),IF(YEAR([3]Feuil1!$C154)&gt;[3]Feuil2!$A$2,DATE([3]Feuil2!$A$2,7,31),IF(YEAR([3]Feuil1!$C154)&lt;[3]Feuil2!$A$2,"",IF(MONTH([3]Feuil1!$C154)=7,[3]Feuil1!$C154,IF(AND(MONTH([3]Feuil1!$C154)&gt;7,MONTH([3]Feuil1!$K154)&lt;=7),DATE([3]Feuil2!$A$2,7,31),"") ))),"")</f>
        <v/>
      </c>
      <c r="U154" s="13" t="str">
        <f>IF(AND([3]Feuil1!$K154&lt;&gt;"",[3]Feuil1!$C154&lt;&gt;"",[3]Feuil1!$K154&lt;=[3]Feuil1!$C154,YEAR([3]Feuil1!$K154)&lt;=[3]Feuil2!$A$2,YEAR([3]Feuil1!$C154)&gt;=[3]Feuil2!$A$2),IF(YEAR([3]Feuil1!$C154)&gt;[3]Feuil2!$A$2,DATE([3]Feuil2!$A$2,8,31),IF(YEAR([3]Feuil1!$C154)&lt;[3]Feuil2!$A$2,"",IF(MONTH([3]Feuil1!$C154)=8,[3]Feuil1!$C154,IF(AND(MONTH([3]Feuil1!$C154)&gt;8,MONTH([3]Feuil1!$K154)&lt;=8),DATE([3]Feuil2!$A$2,8,31),"") ))),"")</f>
        <v/>
      </c>
      <c r="V154" s="13" t="str">
        <f>IF(AND([3]Feuil1!$K154&lt;&gt;"",[3]Feuil1!$C154&lt;&gt;"",[3]Feuil1!$K154&lt;=[3]Feuil1!$C154,YEAR([3]Feuil1!$K154)&lt;=[3]Feuil2!$A$2,YEAR([3]Feuil1!$C154)&gt;=[3]Feuil2!$A$2),IF(YEAR([3]Feuil1!$C154)&gt;[3]Feuil2!$A$2,DATE([3]Feuil2!$A$2,9,30),IF(YEAR([3]Feuil1!$C154)&lt;[3]Feuil2!$A$2,"",IF(MONTH([3]Feuil1!$C154)=9,[3]Feuil1!$C154,IF(AND(MONTH([3]Feuil1!$C154)&gt;9,MONTH([3]Feuil1!$K154)&lt;=9),DATE([3]Feuil2!$A$2,9,30),"") ))),"")</f>
        <v/>
      </c>
      <c r="W154" s="13" t="str">
        <f>IF(AND([3]Feuil1!$K154&lt;&gt;"",[3]Feuil1!$C154&lt;&gt;"",[3]Feuil1!$K154&lt;=[3]Feuil1!$C154,YEAR([3]Feuil1!$K154)&lt;=[3]Feuil2!$A$2,YEAR([3]Feuil1!$C154)&gt;=[3]Feuil2!$A$2),IF(YEAR([3]Feuil1!$C154)&gt;[3]Feuil2!$A$2,DATE([3]Feuil2!$A$2,10,31),IF(YEAR([3]Feuil1!$C154)&lt;[3]Feuil2!$A$2,"",IF(MONTH([3]Feuil1!$C154)=10,[3]Feuil1!$C154,IF(AND(MONTH([3]Feuil1!$C154)&gt;10,MONTH([3]Feuil1!$K154)&lt;=10),DATE([3]Feuil2!$A$2,10,31),"") ))),"")</f>
        <v/>
      </c>
      <c r="X154" s="13" t="str">
        <f>IF(AND([3]Feuil1!$K154&lt;&gt;"",[3]Feuil1!$C154&lt;&gt;"",[3]Feuil1!$K154&lt;=[3]Feuil1!$C154,YEAR([3]Feuil1!$K154)&lt;=[3]Feuil2!$A$2,YEAR([3]Feuil1!$C154)&gt;=[3]Feuil2!$A$2),IF(YEAR([3]Feuil1!$C154)&gt;[3]Feuil2!$A$2,DATE([3]Feuil2!$A$2,11,30),IF(YEAR([3]Feuil1!$C154)&lt;[3]Feuil2!$A$2,"",IF(MONTH([3]Feuil1!$C154)=11,[3]Feuil1!$C154,IF(AND(MONTH([3]Feuil1!$C154)&gt;11,MONTH([3]Feuil1!$K154)&lt;=11),DATE([3]Feuil2!$A$2,11,30),"") ))),"")</f>
        <v/>
      </c>
      <c r="Y154" s="14" t="str">
        <f>IF(AND([3]Feuil1!$K154&lt;&gt;"",[3]Feuil1!$C154&lt;&gt;"",[3]Feuil1!$K154&lt;=[3]Feuil1!$C154,YEAR([3]Feuil1!$K154)&lt;=[3]Feuil2!$A$2,YEAR([3]Feuil1!$C154)&gt;=[3]Feuil2!$A$2),IF(YEAR([3]Feuil1!$C154)&gt;[3]Feuil2!$A$2,DATE([3]Feuil2!$A$2,12,31),IF(YEAR([3]Feuil1!$C154)&lt;[3]Feuil2!$A$2,"",IF(MONTH([3]Feuil1!$C154)=12,[3]Feuil1!$C154,IF(AND(MONTH([3]Feuil1!$C154)&gt;12,MONTH([3]Feuil1!$K154)&lt;=12),DATE([3]Feuil2!$A$2,12,31),"") ))),"")</f>
        <v/>
      </c>
    </row>
    <row r="155" spans="1:25" ht="15" x14ac:dyDescent="0.2">
      <c r="A155" s="11">
        <f>[3]Feuil1!E155</f>
        <v>0</v>
      </c>
      <c r="B155" s="12" t="str">
        <f>IF(AND([3]Feuil1!$K155&lt;&gt;"",[3]Feuil1!$C155&lt;&gt;"",[3]Feuil1!$K155&lt;=[3]Feuil1!$C155,YEAR([3]Feuil1!$K155)&lt;=[3]Feuil2!$A$2,YEAR([3]Feuil1!$C155)&gt;=[3]Feuil2!$A$2),IF(YEAR([3]Feuil1!$K155)&lt;[3]Feuil2!$A$2,DATE([3]Feuil2!$A$2,1,1),IF(YEAR([3]Feuil1!$K155)&gt;[3]Feuil2!$A$2,"",IF(MONTH([3]Feuil1!$K155)=1,[3]Feuil1!$K155,IF(OR(AND(
      MONTH([3]Feuil1!$K155)&lt;1,
      MONTH([3]Feuil1!$C155)&gt;=1
     ),YEAR([3]Feuil1!$C155)&gt;[3]Feuil2!$A$2),DATE([3]Feuil2!$A$2,1,1),"") ))),"")</f>
        <v/>
      </c>
      <c r="C155" s="13" t="str">
        <f>IF(AND([3]Feuil1!$K155&lt;&gt;"",[3]Feuil1!$C155&lt;&gt;"",[3]Feuil1!$K155&lt;=[3]Feuil1!$C155,YEAR([3]Feuil1!$K155)&lt;=[3]Feuil2!$A$2,YEAR([3]Feuil1!$C155)&gt;=[3]Feuil2!$A$2),IF(YEAR([3]Feuil1!$K155)&lt;[3]Feuil2!$A$2,DATE([3]Feuil2!$A$2,2,1),IF(YEAR([3]Feuil1!$K155)&gt;[3]Feuil2!$A$2,"",IF(MONTH([3]Feuil1!$K155)=2,[3]Feuil1!$K155,IF(OR(AND(MONTH([3]Feuil1!$K155)&lt;2,MONTH([3]Feuil1!$C155)&gt;=2),YEAR([3]Feuil1!$C155)&gt;[3]Feuil2!$A$2),DATE([3]Feuil2!$A$2,2,1),"") ))),"")</f>
        <v/>
      </c>
      <c r="D155" s="13" t="str">
        <f>IF(AND([3]Feuil1!$K155&lt;&gt;"",[3]Feuil1!$C155&lt;&gt;"",[3]Feuil1!$K155&lt;=[3]Feuil1!$C155,YEAR([3]Feuil1!$K155)&lt;=[3]Feuil2!$A$2,YEAR([3]Feuil1!$C155)&gt;=[3]Feuil2!$A$2),IF(YEAR([3]Feuil1!$K155)&lt;[3]Feuil2!$A$2,DATE([3]Feuil2!$A$2,3,1),IF(YEAR([3]Feuil1!$K155)&gt;[3]Feuil2!$A$2,"",IF(MONTH([3]Feuil1!$K155)=3,[3]Feuil1!$K155,IF(OR(AND(MONTH([3]Feuil1!$K155)&lt;3,MONTH([3]Feuil1!$C155)&gt;=3),YEAR([3]Feuil1!$C155)&gt;[3]Feuil2!$A$2),DATE([3]Feuil2!$A$2,3,1),"") ))),"")</f>
        <v/>
      </c>
      <c r="E155" s="13" t="str">
        <f>IF(AND([3]Feuil1!$K155&lt;&gt;"",[3]Feuil1!$C155&lt;&gt;"",[3]Feuil1!$K155&lt;=[3]Feuil1!$C155,YEAR([3]Feuil1!$K155)&lt;=[3]Feuil2!$A$2,YEAR([3]Feuil1!$C155)&gt;=[3]Feuil2!$A$2),IF(YEAR([3]Feuil1!$K155)&lt;[3]Feuil2!$A$2,DATE([3]Feuil2!$A$2,4,1),IF(YEAR([3]Feuil1!$K155)&gt;[3]Feuil2!$A$2,"",IF(MONTH([3]Feuil1!$K155)=4,[3]Feuil1!$K155,IF(OR(AND(MONTH([3]Feuil1!$K155)&lt;4,MONTH([3]Feuil1!$C155)&gt;=4),YEAR([3]Feuil1!$C155)&gt;[3]Feuil2!$A$2),DATE([3]Feuil2!$A$2,4,1),"") ))),"")</f>
        <v/>
      </c>
      <c r="F155" s="13" t="str">
        <f>IF(AND([3]Feuil1!$K155&lt;&gt;"",[3]Feuil1!$C155&lt;&gt;"",[3]Feuil1!$K155&lt;=[3]Feuil1!$C155,YEAR([3]Feuil1!$K155)&lt;=[3]Feuil2!$A$2,YEAR([3]Feuil1!$C155)&gt;=[3]Feuil2!$A$2),IF(YEAR([3]Feuil1!$K155)&lt;[3]Feuil2!$A$2,DATE([3]Feuil2!$A$2,5,1),IF(YEAR([3]Feuil1!$K155)&gt;[3]Feuil2!$A$2,"",IF(MONTH([3]Feuil1!$K155)=5,[3]Feuil1!$K155,IF(OR(AND(MONTH([3]Feuil1!$K155)&lt;5,MONTH([3]Feuil1!$C155)&gt;=5),YEAR([3]Feuil1!$C155)&gt;[3]Feuil2!$A$2),DATE([3]Feuil2!$A$2,5,1),"") ))),"")</f>
        <v/>
      </c>
      <c r="G155" s="13" t="str">
        <f>IF(AND([3]Feuil1!$K155&lt;&gt;"",[3]Feuil1!$C155&lt;&gt;"",[3]Feuil1!$K155&lt;=[3]Feuil1!$C155,YEAR([3]Feuil1!$K155)&lt;=[3]Feuil2!$A$2,YEAR([3]Feuil1!$C155)&gt;=[3]Feuil2!$A$2),IF(YEAR([3]Feuil1!$K155)&lt;[3]Feuil2!$A$2,DATE([3]Feuil2!$A$2,6,1),IF(YEAR([3]Feuil1!$K155)&gt;[3]Feuil2!$A$2,"",IF(MONTH([3]Feuil1!$K155)=6,[3]Feuil1!$K155,IF(OR(AND(MONTH([3]Feuil1!$K155)&lt;6,MONTH([3]Feuil1!$C155)&gt;=6),YEAR([3]Feuil1!$C155)&gt;[3]Feuil2!$A$2),DATE([3]Feuil2!$A$2,6,1),"") ))),"")</f>
        <v/>
      </c>
      <c r="H155" s="13" t="str">
        <f>IF(AND([3]Feuil1!$K155&lt;&gt;"",[3]Feuil1!$C155&lt;&gt;"",[3]Feuil1!$K155&lt;=[3]Feuil1!$C155,YEAR([3]Feuil1!$K155)&lt;=[3]Feuil2!$A$2,YEAR([3]Feuil1!$C155)&gt;=[3]Feuil2!$A$2),IF(YEAR([3]Feuil1!$K155)&lt;[3]Feuil2!$A$2,DATE([3]Feuil2!$A$2,7,1),IF(YEAR([3]Feuil1!$K155)&gt;[3]Feuil2!$A$2,"",IF(MONTH([3]Feuil1!$K155)=7,[3]Feuil1!$K155,IF(OR(AND(MONTH([3]Feuil1!$K155)&lt;7,MONTH([3]Feuil1!$C155)&gt;=7),YEAR([3]Feuil1!$C155)&gt;[3]Feuil2!$A$2),DATE([3]Feuil2!$A$2,7,1),"") ))),"")</f>
        <v/>
      </c>
      <c r="I155" s="13" t="str">
        <f>IF(AND([3]Feuil1!$K155&lt;&gt;"",[3]Feuil1!$C155&lt;&gt;"",[3]Feuil1!$K155&lt;=[3]Feuil1!$C155,YEAR([3]Feuil1!$K155)&lt;=[3]Feuil2!$A$2,YEAR([3]Feuil1!$C155)&gt;=[3]Feuil2!$A$2),IF(YEAR([3]Feuil1!$K155)&lt;[3]Feuil2!$A$2,DATE([3]Feuil2!$A$2,8,1),IF(YEAR([3]Feuil1!$K155)&gt;[3]Feuil2!$A$2,"",IF(MONTH([3]Feuil1!$K155)=8,[3]Feuil1!$K155,IF(OR(AND(MONTH([3]Feuil1!$K155)&lt;8,MONTH([3]Feuil1!$C155)&gt;=8),YEAR([3]Feuil1!$C155)&gt;[3]Feuil2!$A$2),DATE([3]Feuil2!$A$2,8,1),"") ))),"")</f>
        <v/>
      </c>
      <c r="J155" s="13" t="str">
        <f>IF(AND([3]Feuil1!$K155&lt;&gt;"",[3]Feuil1!$C155&lt;&gt;"",[3]Feuil1!$K155&lt;=[3]Feuil1!$C155,YEAR([3]Feuil1!$K155)&lt;=[3]Feuil2!$A$2,YEAR([3]Feuil1!$C155)&gt;=[3]Feuil2!$A$2),IF(YEAR([3]Feuil1!$K155)&lt;[3]Feuil2!$A$2,DATE([3]Feuil2!$A$2,9,1),IF(YEAR([3]Feuil1!$K155)&gt;[3]Feuil2!$A$2,"",IF(MONTH([3]Feuil1!$K155)=9,[3]Feuil1!$K155,IF(OR(AND(MONTH([3]Feuil1!$K155)&lt;9,MONTH([3]Feuil1!$C155)&gt;=9),YEAR([3]Feuil1!$C155)&gt;[3]Feuil2!$A$2),DATE([3]Feuil2!$A$2,9,1),"") ))),"")</f>
        <v/>
      </c>
      <c r="K155" s="13" t="str">
        <f>IF(AND([3]Feuil1!$K155&lt;&gt;"",[3]Feuil1!$C155&lt;&gt;"",[3]Feuil1!$K155&lt;=[3]Feuil1!$C155,YEAR([3]Feuil1!$K155)&lt;=[3]Feuil2!$A$2,YEAR([3]Feuil1!$C155)&gt;=[3]Feuil2!$A$2),IF(YEAR([3]Feuil1!$K155)&lt;[3]Feuil2!$A$2,DATE([3]Feuil2!$A$2,10,1),IF(YEAR([3]Feuil1!$K155)&gt;[3]Feuil2!$A$2,"",IF(MONTH([3]Feuil1!$K155)=10,[3]Feuil1!$K155,IF(OR(AND(MONTH([3]Feuil1!$K155)&lt;10,MONTH([3]Feuil1!$C155)&gt;=10),YEAR([3]Feuil1!$C155)&gt;[3]Feuil2!$A$2),DATE([3]Feuil2!$A$2,10,1),"") ))),"")</f>
        <v/>
      </c>
      <c r="L155" s="13" t="str">
        <f>IF(AND([3]Feuil1!$K155&lt;&gt;"",[3]Feuil1!$C155&lt;&gt;"",[3]Feuil1!$K155&lt;=[3]Feuil1!$C155,YEAR([3]Feuil1!$K155)&lt;=[3]Feuil2!$A$2,YEAR([3]Feuil1!$C155)&gt;=[3]Feuil2!$A$2),IF(YEAR([3]Feuil1!$K155)&lt;[3]Feuil2!$A$2,DATE([3]Feuil2!$A$2,11,1),IF(YEAR([3]Feuil1!$K155)&gt;[3]Feuil2!$A$2,"",IF(MONTH([3]Feuil1!$K155)=11,[3]Feuil1!$K155,IF(OR(AND(MONTH([3]Feuil1!$K155)&lt;11,MONTH([3]Feuil1!$C155)&gt;=11),YEAR([3]Feuil1!$C155)&gt;[3]Feuil2!$A$2),DATE([3]Feuil2!$A$2,11,1),"") ))),"")</f>
        <v/>
      </c>
      <c r="M155" s="14" t="str">
        <f>IF(AND([3]Feuil1!$K155&lt;&gt;"",[3]Feuil1!$C155&lt;&gt;"",[3]Feuil1!$K155&lt;=[3]Feuil1!$C155,YEAR([3]Feuil1!$K155)&lt;=[3]Feuil2!$A$2,YEAR([3]Feuil1!$C155)&gt;=[3]Feuil2!$A$2),IF(YEAR([3]Feuil1!$K155)&lt;[3]Feuil2!$A$2,DATE([3]Feuil2!$A$2,12,1),IF(YEAR([3]Feuil1!$K155)&gt;[3]Feuil2!$A$2,"",IF(MONTH([3]Feuil1!$K155)=12,[3]Feuil1!$K155,IF(OR(AND(MONTH([3]Feuil1!$K155)&lt;12,MONTH([3]Feuil1!$C155)&gt;=12),YEAR([3]Feuil1!$C155)&gt;[3]Feuil2!$A$2),DATE([3]Feuil2!$A$2,12,1),"") ))),"")</f>
        <v/>
      </c>
      <c r="N155" s="12" t="str">
        <f>IF(AND([3]Feuil1!$K155&lt;&gt;"",[3]Feuil1!$C155&lt;&gt;"",[3]Feuil1!$K155&lt;=[3]Feuil1!$C155,YEAR([3]Feuil1!$K155)&lt;=[3]Feuil2!$A$2,YEAR([3]Feuil1!$C155)&gt;=[3]Feuil2!$A$2),IF(YEAR([3]Feuil1!$C155)&gt;[3]Feuil2!$A$2,DATE([3]Feuil2!$A$2,1,31),IF(YEAR([3]Feuil1!$C155)&lt;[3]Feuil2!$A$2,"",IF(MONTH([3]Feuil1!$C155)=1,[3]Feuil1!$C155,IF(AND(MONTH([3]Feuil1!$C155)&gt;1,MONTH([3]Feuil1!$K155)&lt;=1),DATE([3]Feuil2!$A$2,1,31),"") ))),"")</f>
        <v/>
      </c>
      <c r="O155" s="13" t="str">
        <f>IF(AND([3]Feuil1!$K155&lt;&gt;"",[3]Feuil1!$C155&lt;&gt;"",[3]Feuil1!$K155&lt;=[3]Feuil1!$C155,YEAR([3]Feuil1!$K155)&lt;=[3]Feuil2!$A$2,YEAR([3]Feuil1!$C155)&gt;=[3]Feuil2!$A$2),IF(YEAR([3]Feuil1!$C155)&gt;[3]Feuil2!$A$2,IF((MOD([3]Feuil2!$A$2,4)&lt;&gt;0),DATE([3]Feuil2!$A$2,2,28),DATE([3]Feuil2!$A$2,2,29)),IF(YEAR([3]Feuil1!$C155)&lt;[3]Feuil2!$A$2,"",IF(MONTH([3]Feuil1!$C155)=2,[3]Feuil1!$C155,IF(AND(MONTH([3]Feuil1!$C155)&gt;2,MONTH([3]Feuil1!$K155)&lt;=2),IF((MOD([3]Feuil2!$A$2,4)&lt;&gt;0),DATE([3]Feuil2!$A$2,2,28),DATE([3]Feuil2!$A$2,2,29)),"") ))),"")</f>
        <v/>
      </c>
      <c r="P155" s="13" t="str">
        <f>IF(AND([3]Feuil1!$K155&lt;&gt;"",[3]Feuil1!$C155&lt;&gt;"",[3]Feuil1!$K155&lt;=[3]Feuil1!$C155,YEAR([3]Feuil1!$K155)&lt;=[3]Feuil2!$A$2,YEAR([3]Feuil1!$C155)&gt;=[3]Feuil2!$A$2),IF(YEAR([3]Feuil1!$C155)&gt;[3]Feuil2!$A$2,DATE([3]Feuil2!$A$2,3,31),IF(YEAR([3]Feuil1!$C155)&lt;[3]Feuil2!$A$2,"",IF(MONTH([3]Feuil1!$C155)=3,[3]Feuil1!$C155,IF(AND(MONTH([3]Feuil1!$C155)&gt;3,MONTH([3]Feuil1!$K155)&lt;=3),DATE([3]Feuil2!$A$2,3,31),"") ))),"")</f>
        <v/>
      </c>
      <c r="Q155" s="13" t="str">
        <f>IF(AND([3]Feuil1!$K155&lt;&gt;"",[3]Feuil1!$C155&lt;&gt;"",[3]Feuil1!$K155&lt;=[3]Feuil1!$C155,YEAR([3]Feuil1!$K155)&lt;=[3]Feuil2!$A$2,YEAR([3]Feuil1!$C155)&gt;=[3]Feuil2!$A$2),IF(YEAR([3]Feuil1!$C155)&gt;[3]Feuil2!$A$2,DATE([3]Feuil2!$A$2,4,30),IF(YEAR([3]Feuil1!$C155)&lt;[3]Feuil2!$A$2,"",IF(MONTH([3]Feuil1!$C155)=4,[3]Feuil1!$C155,IF(AND(MONTH([3]Feuil1!$C155)&gt;4,MONTH([3]Feuil1!$K155)&lt;=4),DATE([3]Feuil2!$A$2,4,30),"") ))),"")</f>
        <v/>
      </c>
      <c r="R155" s="13" t="str">
        <f>IF(AND([3]Feuil1!$K155&lt;&gt;"",[3]Feuil1!$C155&lt;&gt;"",[3]Feuil1!$K155&lt;=[3]Feuil1!$C155,YEAR([3]Feuil1!$K155)&lt;=[3]Feuil2!$A$2,YEAR([3]Feuil1!$C155)&gt;=[3]Feuil2!$A$2),IF(YEAR([3]Feuil1!$C155)&gt;[3]Feuil2!$A$2,DATE([3]Feuil2!$A$2,5,31),IF(YEAR([3]Feuil1!$C155)&lt;[3]Feuil2!$A$2,"",IF(MONTH([3]Feuil1!$C155)=5,[3]Feuil1!$C155,IF(AND(MONTH([3]Feuil1!$C155)&gt;5,MONTH([3]Feuil1!$K155)&lt;=5),DATE([3]Feuil2!$A$2,5,31),"") ))),"")</f>
        <v/>
      </c>
      <c r="S155" s="13" t="str">
        <f>IF(AND([3]Feuil1!$K155&lt;&gt;"",[3]Feuil1!$C155&lt;&gt;"",[3]Feuil1!$K155&lt;=[3]Feuil1!$C155,YEAR([3]Feuil1!$K155)&lt;=[3]Feuil2!$A$2,YEAR([3]Feuil1!$C155)&gt;=[3]Feuil2!$A$2),IF(YEAR([3]Feuil1!$C155)&gt;[3]Feuil2!$A$2,DATE([3]Feuil2!$A$2,6,30),IF(YEAR([3]Feuil1!$C155)&lt;[3]Feuil2!$A$2,"",IF(MONTH([3]Feuil1!$C155)=6,[3]Feuil1!$C155,IF(AND(MONTH([3]Feuil1!$C155)&gt;6,MONTH([3]Feuil1!$K155)&lt;=6),DATE([3]Feuil2!$A$2,6,30),"") ))),"")</f>
        <v/>
      </c>
      <c r="T155" s="13" t="str">
        <f>IF(AND([3]Feuil1!$K155&lt;&gt;"",[3]Feuil1!$C155&lt;&gt;"",[3]Feuil1!$K155&lt;=[3]Feuil1!$C155,YEAR([3]Feuil1!$K155)&lt;=[3]Feuil2!$A$2,YEAR([3]Feuil1!$C155)&gt;=[3]Feuil2!$A$2),IF(YEAR([3]Feuil1!$C155)&gt;[3]Feuil2!$A$2,DATE([3]Feuil2!$A$2,7,31),IF(YEAR([3]Feuil1!$C155)&lt;[3]Feuil2!$A$2,"",IF(MONTH([3]Feuil1!$C155)=7,[3]Feuil1!$C155,IF(AND(MONTH([3]Feuil1!$C155)&gt;7,MONTH([3]Feuil1!$K155)&lt;=7),DATE([3]Feuil2!$A$2,7,31),"") ))),"")</f>
        <v/>
      </c>
      <c r="U155" s="13" t="str">
        <f>IF(AND([3]Feuil1!$K155&lt;&gt;"",[3]Feuil1!$C155&lt;&gt;"",[3]Feuil1!$K155&lt;=[3]Feuil1!$C155,YEAR([3]Feuil1!$K155)&lt;=[3]Feuil2!$A$2,YEAR([3]Feuil1!$C155)&gt;=[3]Feuil2!$A$2),IF(YEAR([3]Feuil1!$C155)&gt;[3]Feuil2!$A$2,DATE([3]Feuil2!$A$2,8,31),IF(YEAR([3]Feuil1!$C155)&lt;[3]Feuil2!$A$2,"",IF(MONTH([3]Feuil1!$C155)=8,[3]Feuil1!$C155,IF(AND(MONTH([3]Feuil1!$C155)&gt;8,MONTH([3]Feuil1!$K155)&lt;=8),DATE([3]Feuil2!$A$2,8,31),"") ))),"")</f>
        <v/>
      </c>
      <c r="V155" s="13" t="str">
        <f>IF(AND([3]Feuil1!$K155&lt;&gt;"",[3]Feuil1!$C155&lt;&gt;"",[3]Feuil1!$K155&lt;=[3]Feuil1!$C155,YEAR([3]Feuil1!$K155)&lt;=[3]Feuil2!$A$2,YEAR([3]Feuil1!$C155)&gt;=[3]Feuil2!$A$2),IF(YEAR([3]Feuil1!$C155)&gt;[3]Feuil2!$A$2,DATE([3]Feuil2!$A$2,9,30),IF(YEAR([3]Feuil1!$C155)&lt;[3]Feuil2!$A$2,"",IF(MONTH([3]Feuil1!$C155)=9,[3]Feuil1!$C155,IF(AND(MONTH([3]Feuil1!$C155)&gt;9,MONTH([3]Feuil1!$K155)&lt;=9),DATE([3]Feuil2!$A$2,9,30),"") ))),"")</f>
        <v/>
      </c>
      <c r="W155" s="13" t="str">
        <f>IF(AND([3]Feuil1!$K155&lt;&gt;"",[3]Feuil1!$C155&lt;&gt;"",[3]Feuil1!$K155&lt;=[3]Feuil1!$C155,YEAR([3]Feuil1!$K155)&lt;=[3]Feuil2!$A$2,YEAR([3]Feuil1!$C155)&gt;=[3]Feuil2!$A$2),IF(YEAR([3]Feuil1!$C155)&gt;[3]Feuil2!$A$2,DATE([3]Feuil2!$A$2,10,31),IF(YEAR([3]Feuil1!$C155)&lt;[3]Feuil2!$A$2,"",IF(MONTH([3]Feuil1!$C155)=10,[3]Feuil1!$C155,IF(AND(MONTH([3]Feuil1!$C155)&gt;10,MONTH([3]Feuil1!$K155)&lt;=10),DATE([3]Feuil2!$A$2,10,31),"") ))),"")</f>
        <v/>
      </c>
      <c r="X155" s="13" t="str">
        <f>IF(AND([3]Feuil1!$K155&lt;&gt;"",[3]Feuil1!$C155&lt;&gt;"",[3]Feuil1!$K155&lt;=[3]Feuil1!$C155,YEAR([3]Feuil1!$K155)&lt;=[3]Feuil2!$A$2,YEAR([3]Feuil1!$C155)&gt;=[3]Feuil2!$A$2),IF(YEAR([3]Feuil1!$C155)&gt;[3]Feuil2!$A$2,DATE([3]Feuil2!$A$2,11,30),IF(YEAR([3]Feuil1!$C155)&lt;[3]Feuil2!$A$2,"",IF(MONTH([3]Feuil1!$C155)=11,[3]Feuil1!$C155,IF(AND(MONTH([3]Feuil1!$C155)&gt;11,MONTH([3]Feuil1!$K155)&lt;=11),DATE([3]Feuil2!$A$2,11,30),"") ))),"")</f>
        <v/>
      </c>
      <c r="Y155" s="14" t="str">
        <f>IF(AND([3]Feuil1!$K155&lt;&gt;"",[3]Feuil1!$C155&lt;&gt;"",[3]Feuil1!$K155&lt;=[3]Feuil1!$C155,YEAR([3]Feuil1!$K155)&lt;=[3]Feuil2!$A$2,YEAR([3]Feuil1!$C155)&gt;=[3]Feuil2!$A$2),IF(YEAR([3]Feuil1!$C155)&gt;[3]Feuil2!$A$2,DATE([3]Feuil2!$A$2,12,31),IF(YEAR([3]Feuil1!$C155)&lt;[3]Feuil2!$A$2,"",IF(MONTH([3]Feuil1!$C155)=12,[3]Feuil1!$C155,IF(AND(MONTH([3]Feuil1!$C155)&gt;12,MONTH([3]Feuil1!$K155)&lt;=12),DATE([3]Feuil2!$A$2,12,31),"") ))),"")</f>
        <v/>
      </c>
    </row>
    <row r="156" spans="1:25" ht="15" x14ac:dyDescent="0.2">
      <c r="A156" s="11">
        <f>[3]Feuil1!E156</f>
        <v>0</v>
      </c>
      <c r="B156" s="12" t="str">
        <f>IF(AND([3]Feuil1!$K156&lt;&gt;"",[3]Feuil1!$C156&lt;&gt;"",[3]Feuil1!$K156&lt;=[3]Feuil1!$C156,YEAR([3]Feuil1!$K156)&lt;=[3]Feuil2!$A$2,YEAR([3]Feuil1!$C156)&gt;=[3]Feuil2!$A$2),IF(YEAR([3]Feuil1!$K156)&lt;[3]Feuil2!$A$2,DATE([3]Feuil2!$A$2,1,1),IF(YEAR([3]Feuil1!$K156)&gt;[3]Feuil2!$A$2,"",IF(MONTH([3]Feuil1!$K156)=1,[3]Feuil1!$K156,IF(OR(AND(
      MONTH([3]Feuil1!$K156)&lt;1,
      MONTH([3]Feuil1!$C156)&gt;=1
     ),YEAR([3]Feuil1!$C156)&gt;[3]Feuil2!$A$2),DATE([3]Feuil2!$A$2,1,1),"") ))),"")</f>
        <v/>
      </c>
      <c r="C156" s="13" t="str">
        <f>IF(AND([3]Feuil1!$K156&lt;&gt;"",[3]Feuil1!$C156&lt;&gt;"",[3]Feuil1!$K156&lt;=[3]Feuil1!$C156,YEAR([3]Feuil1!$K156)&lt;=[3]Feuil2!$A$2,YEAR([3]Feuil1!$C156)&gt;=[3]Feuil2!$A$2),IF(YEAR([3]Feuil1!$K156)&lt;[3]Feuil2!$A$2,DATE([3]Feuil2!$A$2,2,1),IF(YEAR([3]Feuil1!$K156)&gt;[3]Feuil2!$A$2,"",IF(MONTH([3]Feuil1!$K156)=2,[3]Feuil1!$K156,IF(OR(AND(MONTH([3]Feuil1!$K156)&lt;2,MONTH([3]Feuil1!$C156)&gt;=2),YEAR([3]Feuil1!$C156)&gt;[3]Feuil2!$A$2),DATE([3]Feuil2!$A$2,2,1),"") ))),"")</f>
        <v/>
      </c>
      <c r="D156" s="13" t="str">
        <f>IF(AND([3]Feuil1!$K156&lt;&gt;"",[3]Feuil1!$C156&lt;&gt;"",[3]Feuil1!$K156&lt;=[3]Feuil1!$C156,YEAR([3]Feuil1!$K156)&lt;=[3]Feuil2!$A$2,YEAR([3]Feuil1!$C156)&gt;=[3]Feuil2!$A$2),IF(YEAR([3]Feuil1!$K156)&lt;[3]Feuil2!$A$2,DATE([3]Feuil2!$A$2,3,1),IF(YEAR([3]Feuil1!$K156)&gt;[3]Feuil2!$A$2,"",IF(MONTH([3]Feuil1!$K156)=3,[3]Feuil1!$K156,IF(OR(AND(MONTH([3]Feuil1!$K156)&lt;3,MONTH([3]Feuil1!$C156)&gt;=3),YEAR([3]Feuil1!$C156)&gt;[3]Feuil2!$A$2),DATE([3]Feuil2!$A$2,3,1),"") ))),"")</f>
        <v/>
      </c>
      <c r="E156" s="13" t="str">
        <f>IF(AND([3]Feuil1!$K156&lt;&gt;"",[3]Feuil1!$C156&lt;&gt;"",[3]Feuil1!$K156&lt;=[3]Feuil1!$C156,YEAR([3]Feuil1!$K156)&lt;=[3]Feuil2!$A$2,YEAR([3]Feuil1!$C156)&gt;=[3]Feuil2!$A$2),IF(YEAR([3]Feuil1!$K156)&lt;[3]Feuil2!$A$2,DATE([3]Feuil2!$A$2,4,1),IF(YEAR([3]Feuil1!$K156)&gt;[3]Feuil2!$A$2,"",IF(MONTH([3]Feuil1!$K156)=4,[3]Feuil1!$K156,IF(OR(AND(MONTH([3]Feuil1!$K156)&lt;4,MONTH([3]Feuil1!$C156)&gt;=4),YEAR([3]Feuil1!$C156)&gt;[3]Feuil2!$A$2),DATE([3]Feuil2!$A$2,4,1),"") ))),"")</f>
        <v/>
      </c>
      <c r="F156" s="13" t="str">
        <f>IF(AND([3]Feuil1!$K156&lt;&gt;"",[3]Feuil1!$C156&lt;&gt;"",[3]Feuil1!$K156&lt;=[3]Feuil1!$C156,YEAR([3]Feuil1!$K156)&lt;=[3]Feuil2!$A$2,YEAR([3]Feuil1!$C156)&gt;=[3]Feuil2!$A$2),IF(YEAR([3]Feuil1!$K156)&lt;[3]Feuil2!$A$2,DATE([3]Feuil2!$A$2,5,1),IF(YEAR([3]Feuil1!$K156)&gt;[3]Feuil2!$A$2,"",IF(MONTH([3]Feuil1!$K156)=5,[3]Feuil1!$K156,IF(OR(AND(MONTH([3]Feuil1!$K156)&lt;5,MONTH([3]Feuil1!$C156)&gt;=5),YEAR([3]Feuil1!$C156)&gt;[3]Feuil2!$A$2),DATE([3]Feuil2!$A$2,5,1),"") ))),"")</f>
        <v/>
      </c>
      <c r="G156" s="13" t="str">
        <f>IF(AND([3]Feuil1!$K156&lt;&gt;"",[3]Feuil1!$C156&lt;&gt;"",[3]Feuil1!$K156&lt;=[3]Feuil1!$C156,YEAR([3]Feuil1!$K156)&lt;=[3]Feuil2!$A$2,YEAR([3]Feuil1!$C156)&gt;=[3]Feuil2!$A$2),IF(YEAR([3]Feuil1!$K156)&lt;[3]Feuil2!$A$2,DATE([3]Feuil2!$A$2,6,1),IF(YEAR([3]Feuil1!$K156)&gt;[3]Feuil2!$A$2,"",IF(MONTH([3]Feuil1!$K156)=6,[3]Feuil1!$K156,IF(OR(AND(MONTH([3]Feuil1!$K156)&lt;6,MONTH([3]Feuil1!$C156)&gt;=6),YEAR([3]Feuil1!$C156)&gt;[3]Feuil2!$A$2),DATE([3]Feuil2!$A$2,6,1),"") ))),"")</f>
        <v/>
      </c>
      <c r="H156" s="13" t="str">
        <f>IF(AND([3]Feuil1!$K156&lt;&gt;"",[3]Feuil1!$C156&lt;&gt;"",[3]Feuil1!$K156&lt;=[3]Feuil1!$C156,YEAR([3]Feuil1!$K156)&lt;=[3]Feuil2!$A$2,YEAR([3]Feuil1!$C156)&gt;=[3]Feuil2!$A$2),IF(YEAR([3]Feuil1!$K156)&lt;[3]Feuil2!$A$2,DATE([3]Feuil2!$A$2,7,1),IF(YEAR([3]Feuil1!$K156)&gt;[3]Feuil2!$A$2,"",IF(MONTH([3]Feuil1!$K156)=7,[3]Feuil1!$K156,IF(OR(AND(MONTH([3]Feuil1!$K156)&lt;7,MONTH([3]Feuil1!$C156)&gt;=7),YEAR([3]Feuil1!$C156)&gt;[3]Feuil2!$A$2),DATE([3]Feuil2!$A$2,7,1),"") ))),"")</f>
        <v/>
      </c>
      <c r="I156" s="13" t="str">
        <f>IF(AND([3]Feuil1!$K156&lt;&gt;"",[3]Feuil1!$C156&lt;&gt;"",[3]Feuil1!$K156&lt;=[3]Feuil1!$C156,YEAR([3]Feuil1!$K156)&lt;=[3]Feuil2!$A$2,YEAR([3]Feuil1!$C156)&gt;=[3]Feuil2!$A$2),IF(YEAR([3]Feuil1!$K156)&lt;[3]Feuil2!$A$2,DATE([3]Feuil2!$A$2,8,1),IF(YEAR([3]Feuil1!$K156)&gt;[3]Feuil2!$A$2,"",IF(MONTH([3]Feuil1!$K156)=8,[3]Feuil1!$K156,IF(OR(AND(MONTH([3]Feuil1!$K156)&lt;8,MONTH([3]Feuil1!$C156)&gt;=8),YEAR([3]Feuil1!$C156)&gt;[3]Feuil2!$A$2),DATE([3]Feuil2!$A$2,8,1),"") ))),"")</f>
        <v/>
      </c>
      <c r="J156" s="13" t="str">
        <f>IF(AND([3]Feuil1!$K156&lt;&gt;"",[3]Feuil1!$C156&lt;&gt;"",[3]Feuil1!$K156&lt;=[3]Feuil1!$C156,YEAR([3]Feuil1!$K156)&lt;=[3]Feuil2!$A$2,YEAR([3]Feuil1!$C156)&gt;=[3]Feuil2!$A$2),IF(YEAR([3]Feuil1!$K156)&lt;[3]Feuil2!$A$2,DATE([3]Feuil2!$A$2,9,1),IF(YEAR([3]Feuil1!$K156)&gt;[3]Feuil2!$A$2,"",IF(MONTH([3]Feuil1!$K156)=9,[3]Feuil1!$K156,IF(OR(AND(MONTH([3]Feuil1!$K156)&lt;9,MONTH([3]Feuil1!$C156)&gt;=9),YEAR([3]Feuil1!$C156)&gt;[3]Feuil2!$A$2),DATE([3]Feuil2!$A$2,9,1),"") ))),"")</f>
        <v/>
      </c>
      <c r="K156" s="13" t="str">
        <f>IF(AND([3]Feuil1!$K156&lt;&gt;"",[3]Feuil1!$C156&lt;&gt;"",[3]Feuil1!$K156&lt;=[3]Feuil1!$C156,YEAR([3]Feuil1!$K156)&lt;=[3]Feuil2!$A$2,YEAR([3]Feuil1!$C156)&gt;=[3]Feuil2!$A$2),IF(YEAR([3]Feuil1!$K156)&lt;[3]Feuil2!$A$2,DATE([3]Feuil2!$A$2,10,1),IF(YEAR([3]Feuil1!$K156)&gt;[3]Feuil2!$A$2,"",IF(MONTH([3]Feuil1!$K156)=10,[3]Feuil1!$K156,IF(OR(AND(MONTH([3]Feuil1!$K156)&lt;10,MONTH([3]Feuil1!$C156)&gt;=10),YEAR([3]Feuil1!$C156)&gt;[3]Feuil2!$A$2),DATE([3]Feuil2!$A$2,10,1),"") ))),"")</f>
        <v/>
      </c>
      <c r="L156" s="13" t="str">
        <f>IF(AND([3]Feuil1!$K156&lt;&gt;"",[3]Feuil1!$C156&lt;&gt;"",[3]Feuil1!$K156&lt;=[3]Feuil1!$C156,YEAR([3]Feuil1!$K156)&lt;=[3]Feuil2!$A$2,YEAR([3]Feuil1!$C156)&gt;=[3]Feuil2!$A$2),IF(YEAR([3]Feuil1!$K156)&lt;[3]Feuil2!$A$2,DATE([3]Feuil2!$A$2,11,1),IF(YEAR([3]Feuil1!$K156)&gt;[3]Feuil2!$A$2,"",IF(MONTH([3]Feuil1!$K156)=11,[3]Feuil1!$K156,IF(OR(AND(MONTH([3]Feuil1!$K156)&lt;11,MONTH([3]Feuil1!$C156)&gt;=11),YEAR([3]Feuil1!$C156)&gt;[3]Feuil2!$A$2),DATE([3]Feuil2!$A$2,11,1),"") ))),"")</f>
        <v/>
      </c>
      <c r="M156" s="14" t="str">
        <f>IF(AND([3]Feuil1!$K156&lt;&gt;"",[3]Feuil1!$C156&lt;&gt;"",[3]Feuil1!$K156&lt;=[3]Feuil1!$C156,YEAR([3]Feuil1!$K156)&lt;=[3]Feuil2!$A$2,YEAR([3]Feuil1!$C156)&gt;=[3]Feuil2!$A$2),IF(YEAR([3]Feuil1!$K156)&lt;[3]Feuil2!$A$2,DATE([3]Feuil2!$A$2,12,1),IF(YEAR([3]Feuil1!$K156)&gt;[3]Feuil2!$A$2,"",IF(MONTH([3]Feuil1!$K156)=12,[3]Feuil1!$K156,IF(OR(AND(MONTH([3]Feuil1!$K156)&lt;12,MONTH([3]Feuil1!$C156)&gt;=12),YEAR([3]Feuil1!$C156)&gt;[3]Feuil2!$A$2),DATE([3]Feuil2!$A$2,12,1),"") ))),"")</f>
        <v/>
      </c>
      <c r="N156" s="12" t="str">
        <f>IF(AND([3]Feuil1!$K156&lt;&gt;"",[3]Feuil1!$C156&lt;&gt;"",[3]Feuil1!$K156&lt;=[3]Feuil1!$C156,YEAR([3]Feuil1!$K156)&lt;=[3]Feuil2!$A$2,YEAR([3]Feuil1!$C156)&gt;=[3]Feuil2!$A$2),IF(YEAR([3]Feuil1!$C156)&gt;[3]Feuil2!$A$2,DATE([3]Feuil2!$A$2,1,31),IF(YEAR([3]Feuil1!$C156)&lt;[3]Feuil2!$A$2,"",IF(MONTH([3]Feuil1!$C156)=1,[3]Feuil1!$C156,IF(AND(MONTH([3]Feuil1!$C156)&gt;1,MONTH([3]Feuil1!$K156)&lt;=1),DATE([3]Feuil2!$A$2,1,31),"") ))),"")</f>
        <v/>
      </c>
      <c r="O156" s="13" t="str">
        <f>IF(AND([3]Feuil1!$K156&lt;&gt;"",[3]Feuil1!$C156&lt;&gt;"",[3]Feuil1!$K156&lt;=[3]Feuil1!$C156,YEAR([3]Feuil1!$K156)&lt;=[3]Feuil2!$A$2,YEAR([3]Feuil1!$C156)&gt;=[3]Feuil2!$A$2),IF(YEAR([3]Feuil1!$C156)&gt;[3]Feuil2!$A$2,IF((MOD([3]Feuil2!$A$2,4)&lt;&gt;0),DATE([3]Feuil2!$A$2,2,28),DATE([3]Feuil2!$A$2,2,29)),IF(YEAR([3]Feuil1!$C156)&lt;[3]Feuil2!$A$2,"",IF(MONTH([3]Feuil1!$C156)=2,[3]Feuil1!$C156,IF(AND(MONTH([3]Feuil1!$C156)&gt;2,MONTH([3]Feuil1!$K156)&lt;=2),IF((MOD([3]Feuil2!$A$2,4)&lt;&gt;0),DATE([3]Feuil2!$A$2,2,28),DATE([3]Feuil2!$A$2,2,29)),"") ))),"")</f>
        <v/>
      </c>
      <c r="P156" s="13" t="str">
        <f>IF(AND([3]Feuil1!$K156&lt;&gt;"",[3]Feuil1!$C156&lt;&gt;"",[3]Feuil1!$K156&lt;=[3]Feuil1!$C156,YEAR([3]Feuil1!$K156)&lt;=[3]Feuil2!$A$2,YEAR([3]Feuil1!$C156)&gt;=[3]Feuil2!$A$2),IF(YEAR([3]Feuil1!$C156)&gt;[3]Feuil2!$A$2,DATE([3]Feuil2!$A$2,3,31),IF(YEAR([3]Feuil1!$C156)&lt;[3]Feuil2!$A$2,"",IF(MONTH([3]Feuil1!$C156)=3,[3]Feuil1!$C156,IF(AND(MONTH([3]Feuil1!$C156)&gt;3,MONTH([3]Feuil1!$K156)&lt;=3),DATE([3]Feuil2!$A$2,3,31),"") ))),"")</f>
        <v/>
      </c>
      <c r="Q156" s="13" t="str">
        <f>IF(AND([3]Feuil1!$K156&lt;&gt;"",[3]Feuil1!$C156&lt;&gt;"",[3]Feuil1!$K156&lt;=[3]Feuil1!$C156,YEAR([3]Feuil1!$K156)&lt;=[3]Feuil2!$A$2,YEAR([3]Feuil1!$C156)&gt;=[3]Feuil2!$A$2),IF(YEAR([3]Feuil1!$C156)&gt;[3]Feuil2!$A$2,DATE([3]Feuil2!$A$2,4,30),IF(YEAR([3]Feuil1!$C156)&lt;[3]Feuil2!$A$2,"",IF(MONTH([3]Feuil1!$C156)=4,[3]Feuil1!$C156,IF(AND(MONTH([3]Feuil1!$C156)&gt;4,MONTH([3]Feuil1!$K156)&lt;=4),DATE([3]Feuil2!$A$2,4,30),"") ))),"")</f>
        <v/>
      </c>
      <c r="R156" s="13" t="str">
        <f>IF(AND([3]Feuil1!$K156&lt;&gt;"",[3]Feuil1!$C156&lt;&gt;"",[3]Feuil1!$K156&lt;=[3]Feuil1!$C156,YEAR([3]Feuil1!$K156)&lt;=[3]Feuil2!$A$2,YEAR([3]Feuil1!$C156)&gt;=[3]Feuil2!$A$2),IF(YEAR([3]Feuil1!$C156)&gt;[3]Feuil2!$A$2,DATE([3]Feuil2!$A$2,5,31),IF(YEAR([3]Feuil1!$C156)&lt;[3]Feuil2!$A$2,"",IF(MONTH([3]Feuil1!$C156)=5,[3]Feuil1!$C156,IF(AND(MONTH([3]Feuil1!$C156)&gt;5,MONTH([3]Feuil1!$K156)&lt;=5),DATE([3]Feuil2!$A$2,5,31),"") ))),"")</f>
        <v/>
      </c>
      <c r="S156" s="13" t="str">
        <f>IF(AND([3]Feuil1!$K156&lt;&gt;"",[3]Feuil1!$C156&lt;&gt;"",[3]Feuil1!$K156&lt;=[3]Feuil1!$C156,YEAR([3]Feuil1!$K156)&lt;=[3]Feuil2!$A$2,YEAR([3]Feuil1!$C156)&gt;=[3]Feuil2!$A$2),IF(YEAR([3]Feuil1!$C156)&gt;[3]Feuil2!$A$2,DATE([3]Feuil2!$A$2,6,30),IF(YEAR([3]Feuil1!$C156)&lt;[3]Feuil2!$A$2,"",IF(MONTH([3]Feuil1!$C156)=6,[3]Feuil1!$C156,IF(AND(MONTH([3]Feuil1!$C156)&gt;6,MONTH([3]Feuil1!$K156)&lt;=6),DATE([3]Feuil2!$A$2,6,30),"") ))),"")</f>
        <v/>
      </c>
      <c r="T156" s="13" t="str">
        <f>IF(AND([3]Feuil1!$K156&lt;&gt;"",[3]Feuil1!$C156&lt;&gt;"",[3]Feuil1!$K156&lt;=[3]Feuil1!$C156,YEAR([3]Feuil1!$K156)&lt;=[3]Feuil2!$A$2,YEAR([3]Feuil1!$C156)&gt;=[3]Feuil2!$A$2),IF(YEAR([3]Feuil1!$C156)&gt;[3]Feuil2!$A$2,DATE([3]Feuil2!$A$2,7,31),IF(YEAR([3]Feuil1!$C156)&lt;[3]Feuil2!$A$2,"",IF(MONTH([3]Feuil1!$C156)=7,[3]Feuil1!$C156,IF(AND(MONTH([3]Feuil1!$C156)&gt;7,MONTH([3]Feuil1!$K156)&lt;=7),DATE([3]Feuil2!$A$2,7,31),"") ))),"")</f>
        <v/>
      </c>
      <c r="U156" s="13" t="str">
        <f>IF(AND([3]Feuil1!$K156&lt;&gt;"",[3]Feuil1!$C156&lt;&gt;"",[3]Feuil1!$K156&lt;=[3]Feuil1!$C156,YEAR([3]Feuil1!$K156)&lt;=[3]Feuil2!$A$2,YEAR([3]Feuil1!$C156)&gt;=[3]Feuil2!$A$2),IF(YEAR([3]Feuil1!$C156)&gt;[3]Feuil2!$A$2,DATE([3]Feuil2!$A$2,8,31),IF(YEAR([3]Feuil1!$C156)&lt;[3]Feuil2!$A$2,"",IF(MONTH([3]Feuil1!$C156)=8,[3]Feuil1!$C156,IF(AND(MONTH([3]Feuil1!$C156)&gt;8,MONTH([3]Feuil1!$K156)&lt;=8),DATE([3]Feuil2!$A$2,8,31),"") ))),"")</f>
        <v/>
      </c>
      <c r="V156" s="13" t="str">
        <f>IF(AND([3]Feuil1!$K156&lt;&gt;"",[3]Feuil1!$C156&lt;&gt;"",[3]Feuil1!$K156&lt;=[3]Feuil1!$C156,YEAR([3]Feuil1!$K156)&lt;=[3]Feuil2!$A$2,YEAR([3]Feuil1!$C156)&gt;=[3]Feuil2!$A$2),IF(YEAR([3]Feuil1!$C156)&gt;[3]Feuil2!$A$2,DATE([3]Feuil2!$A$2,9,30),IF(YEAR([3]Feuil1!$C156)&lt;[3]Feuil2!$A$2,"",IF(MONTH([3]Feuil1!$C156)=9,[3]Feuil1!$C156,IF(AND(MONTH([3]Feuil1!$C156)&gt;9,MONTH([3]Feuil1!$K156)&lt;=9),DATE([3]Feuil2!$A$2,9,30),"") ))),"")</f>
        <v/>
      </c>
      <c r="W156" s="13" t="str">
        <f>IF(AND([3]Feuil1!$K156&lt;&gt;"",[3]Feuil1!$C156&lt;&gt;"",[3]Feuil1!$K156&lt;=[3]Feuil1!$C156,YEAR([3]Feuil1!$K156)&lt;=[3]Feuil2!$A$2,YEAR([3]Feuil1!$C156)&gt;=[3]Feuil2!$A$2),IF(YEAR([3]Feuil1!$C156)&gt;[3]Feuil2!$A$2,DATE([3]Feuil2!$A$2,10,31),IF(YEAR([3]Feuil1!$C156)&lt;[3]Feuil2!$A$2,"",IF(MONTH([3]Feuil1!$C156)=10,[3]Feuil1!$C156,IF(AND(MONTH([3]Feuil1!$C156)&gt;10,MONTH([3]Feuil1!$K156)&lt;=10),DATE([3]Feuil2!$A$2,10,31),"") ))),"")</f>
        <v/>
      </c>
      <c r="X156" s="13" t="str">
        <f>IF(AND([3]Feuil1!$K156&lt;&gt;"",[3]Feuil1!$C156&lt;&gt;"",[3]Feuil1!$K156&lt;=[3]Feuil1!$C156,YEAR([3]Feuil1!$K156)&lt;=[3]Feuil2!$A$2,YEAR([3]Feuil1!$C156)&gt;=[3]Feuil2!$A$2),IF(YEAR([3]Feuil1!$C156)&gt;[3]Feuil2!$A$2,DATE([3]Feuil2!$A$2,11,30),IF(YEAR([3]Feuil1!$C156)&lt;[3]Feuil2!$A$2,"",IF(MONTH([3]Feuil1!$C156)=11,[3]Feuil1!$C156,IF(AND(MONTH([3]Feuil1!$C156)&gt;11,MONTH([3]Feuil1!$K156)&lt;=11),DATE([3]Feuil2!$A$2,11,30),"") ))),"")</f>
        <v/>
      </c>
      <c r="Y156" s="14" t="str">
        <f>IF(AND([3]Feuil1!$K156&lt;&gt;"",[3]Feuil1!$C156&lt;&gt;"",[3]Feuil1!$K156&lt;=[3]Feuil1!$C156,YEAR([3]Feuil1!$K156)&lt;=[3]Feuil2!$A$2,YEAR([3]Feuil1!$C156)&gt;=[3]Feuil2!$A$2),IF(YEAR([3]Feuil1!$C156)&gt;[3]Feuil2!$A$2,DATE([3]Feuil2!$A$2,12,31),IF(YEAR([3]Feuil1!$C156)&lt;[3]Feuil2!$A$2,"",IF(MONTH([3]Feuil1!$C156)=12,[3]Feuil1!$C156,IF(AND(MONTH([3]Feuil1!$C156)&gt;12,MONTH([3]Feuil1!$K156)&lt;=12),DATE([3]Feuil2!$A$2,12,31),"") ))),"")</f>
        <v/>
      </c>
    </row>
    <row r="157" spans="1:25" ht="15" x14ac:dyDescent="0.2">
      <c r="A157" s="11">
        <f>[3]Feuil1!E157</f>
        <v>0</v>
      </c>
      <c r="B157" s="12" t="str">
        <f>IF(AND([3]Feuil1!$K157&lt;&gt;"",[3]Feuil1!$C157&lt;&gt;"",[3]Feuil1!$K157&lt;=[3]Feuil1!$C157,YEAR([3]Feuil1!$K157)&lt;=[3]Feuil2!$A$2,YEAR([3]Feuil1!$C157)&gt;=[3]Feuil2!$A$2),IF(YEAR([3]Feuil1!$K157)&lt;[3]Feuil2!$A$2,DATE([3]Feuil2!$A$2,1,1),IF(YEAR([3]Feuil1!$K157)&gt;[3]Feuil2!$A$2,"",IF(MONTH([3]Feuil1!$K157)=1,[3]Feuil1!$K157,IF(OR(AND(
      MONTH([3]Feuil1!$K157)&lt;1,
      MONTH([3]Feuil1!$C157)&gt;=1
     ),YEAR([3]Feuil1!$C157)&gt;[3]Feuil2!$A$2),DATE([3]Feuil2!$A$2,1,1),"") ))),"")</f>
        <v/>
      </c>
      <c r="C157" s="13" t="str">
        <f>IF(AND([3]Feuil1!$K157&lt;&gt;"",[3]Feuil1!$C157&lt;&gt;"",[3]Feuil1!$K157&lt;=[3]Feuil1!$C157,YEAR([3]Feuil1!$K157)&lt;=[3]Feuil2!$A$2,YEAR([3]Feuil1!$C157)&gt;=[3]Feuil2!$A$2),IF(YEAR([3]Feuil1!$K157)&lt;[3]Feuil2!$A$2,DATE([3]Feuil2!$A$2,2,1),IF(YEAR([3]Feuil1!$K157)&gt;[3]Feuil2!$A$2,"",IF(MONTH([3]Feuil1!$K157)=2,[3]Feuil1!$K157,IF(OR(AND(MONTH([3]Feuil1!$K157)&lt;2,MONTH([3]Feuil1!$C157)&gt;=2),YEAR([3]Feuil1!$C157)&gt;[3]Feuil2!$A$2),DATE([3]Feuil2!$A$2,2,1),"") ))),"")</f>
        <v/>
      </c>
      <c r="D157" s="13" t="str">
        <f>IF(AND([3]Feuil1!$K157&lt;&gt;"",[3]Feuil1!$C157&lt;&gt;"",[3]Feuil1!$K157&lt;=[3]Feuil1!$C157,YEAR([3]Feuil1!$K157)&lt;=[3]Feuil2!$A$2,YEAR([3]Feuil1!$C157)&gt;=[3]Feuil2!$A$2),IF(YEAR([3]Feuil1!$K157)&lt;[3]Feuil2!$A$2,DATE([3]Feuil2!$A$2,3,1),IF(YEAR([3]Feuil1!$K157)&gt;[3]Feuil2!$A$2,"",IF(MONTH([3]Feuil1!$K157)=3,[3]Feuil1!$K157,IF(OR(AND(MONTH([3]Feuil1!$K157)&lt;3,MONTH([3]Feuil1!$C157)&gt;=3),YEAR([3]Feuil1!$C157)&gt;[3]Feuil2!$A$2),DATE([3]Feuil2!$A$2,3,1),"") ))),"")</f>
        <v/>
      </c>
      <c r="E157" s="13" t="str">
        <f>IF(AND([3]Feuil1!$K157&lt;&gt;"",[3]Feuil1!$C157&lt;&gt;"",[3]Feuil1!$K157&lt;=[3]Feuil1!$C157,YEAR([3]Feuil1!$K157)&lt;=[3]Feuil2!$A$2,YEAR([3]Feuil1!$C157)&gt;=[3]Feuil2!$A$2),IF(YEAR([3]Feuil1!$K157)&lt;[3]Feuil2!$A$2,DATE([3]Feuil2!$A$2,4,1),IF(YEAR([3]Feuil1!$K157)&gt;[3]Feuil2!$A$2,"",IF(MONTH([3]Feuil1!$K157)=4,[3]Feuil1!$K157,IF(OR(AND(MONTH([3]Feuil1!$K157)&lt;4,MONTH([3]Feuil1!$C157)&gt;=4),YEAR([3]Feuil1!$C157)&gt;[3]Feuil2!$A$2),DATE([3]Feuil2!$A$2,4,1),"") ))),"")</f>
        <v/>
      </c>
      <c r="F157" s="13" t="str">
        <f>IF(AND([3]Feuil1!$K157&lt;&gt;"",[3]Feuil1!$C157&lt;&gt;"",[3]Feuil1!$K157&lt;=[3]Feuil1!$C157,YEAR([3]Feuil1!$K157)&lt;=[3]Feuil2!$A$2,YEAR([3]Feuil1!$C157)&gt;=[3]Feuil2!$A$2),IF(YEAR([3]Feuil1!$K157)&lt;[3]Feuil2!$A$2,DATE([3]Feuil2!$A$2,5,1),IF(YEAR([3]Feuil1!$K157)&gt;[3]Feuil2!$A$2,"",IF(MONTH([3]Feuil1!$K157)=5,[3]Feuil1!$K157,IF(OR(AND(MONTH([3]Feuil1!$K157)&lt;5,MONTH([3]Feuil1!$C157)&gt;=5),YEAR([3]Feuil1!$C157)&gt;[3]Feuil2!$A$2),DATE([3]Feuil2!$A$2,5,1),"") ))),"")</f>
        <v/>
      </c>
      <c r="G157" s="13" t="str">
        <f>IF(AND([3]Feuil1!$K157&lt;&gt;"",[3]Feuil1!$C157&lt;&gt;"",[3]Feuil1!$K157&lt;=[3]Feuil1!$C157,YEAR([3]Feuil1!$K157)&lt;=[3]Feuil2!$A$2,YEAR([3]Feuil1!$C157)&gt;=[3]Feuil2!$A$2),IF(YEAR([3]Feuil1!$K157)&lt;[3]Feuil2!$A$2,DATE([3]Feuil2!$A$2,6,1),IF(YEAR([3]Feuil1!$K157)&gt;[3]Feuil2!$A$2,"",IF(MONTH([3]Feuil1!$K157)=6,[3]Feuil1!$K157,IF(OR(AND(MONTH([3]Feuil1!$K157)&lt;6,MONTH([3]Feuil1!$C157)&gt;=6),YEAR([3]Feuil1!$C157)&gt;[3]Feuil2!$A$2),DATE([3]Feuil2!$A$2,6,1),"") ))),"")</f>
        <v/>
      </c>
      <c r="H157" s="13" t="str">
        <f>IF(AND([3]Feuil1!$K157&lt;&gt;"",[3]Feuil1!$C157&lt;&gt;"",[3]Feuil1!$K157&lt;=[3]Feuil1!$C157,YEAR([3]Feuil1!$K157)&lt;=[3]Feuil2!$A$2,YEAR([3]Feuil1!$C157)&gt;=[3]Feuil2!$A$2),IF(YEAR([3]Feuil1!$K157)&lt;[3]Feuil2!$A$2,DATE([3]Feuil2!$A$2,7,1),IF(YEAR([3]Feuil1!$K157)&gt;[3]Feuil2!$A$2,"",IF(MONTH([3]Feuil1!$K157)=7,[3]Feuil1!$K157,IF(OR(AND(MONTH([3]Feuil1!$K157)&lt;7,MONTH([3]Feuil1!$C157)&gt;=7),YEAR([3]Feuil1!$C157)&gt;[3]Feuil2!$A$2),DATE([3]Feuil2!$A$2,7,1),"") ))),"")</f>
        <v/>
      </c>
      <c r="I157" s="13" t="str">
        <f>IF(AND([3]Feuil1!$K157&lt;&gt;"",[3]Feuil1!$C157&lt;&gt;"",[3]Feuil1!$K157&lt;=[3]Feuil1!$C157,YEAR([3]Feuil1!$K157)&lt;=[3]Feuil2!$A$2,YEAR([3]Feuil1!$C157)&gt;=[3]Feuil2!$A$2),IF(YEAR([3]Feuil1!$K157)&lt;[3]Feuil2!$A$2,DATE([3]Feuil2!$A$2,8,1),IF(YEAR([3]Feuil1!$K157)&gt;[3]Feuil2!$A$2,"",IF(MONTH([3]Feuil1!$K157)=8,[3]Feuil1!$K157,IF(OR(AND(MONTH([3]Feuil1!$K157)&lt;8,MONTH([3]Feuil1!$C157)&gt;=8),YEAR([3]Feuil1!$C157)&gt;[3]Feuil2!$A$2),DATE([3]Feuil2!$A$2,8,1),"") ))),"")</f>
        <v/>
      </c>
      <c r="J157" s="13" t="str">
        <f>IF(AND([3]Feuil1!$K157&lt;&gt;"",[3]Feuil1!$C157&lt;&gt;"",[3]Feuil1!$K157&lt;=[3]Feuil1!$C157,YEAR([3]Feuil1!$K157)&lt;=[3]Feuil2!$A$2,YEAR([3]Feuil1!$C157)&gt;=[3]Feuil2!$A$2),IF(YEAR([3]Feuil1!$K157)&lt;[3]Feuil2!$A$2,DATE([3]Feuil2!$A$2,9,1),IF(YEAR([3]Feuil1!$K157)&gt;[3]Feuil2!$A$2,"",IF(MONTH([3]Feuil1!$K157)=9,[3]Feuil1!$K157,IF(OR(AND(MONTH([3]Feuil1!$K157)&lt;9,MONTH([3]Feuil1!$C157)&gt;=9),YEAR([3]Feuil1!$C157)&gt;[3]Feuil2!$A$2),DATE([3]Feuil2!$A$2,9,1),"") ))),"")</f>
        <v/>
      </c>
      <c r="K157" s="13" t="str">
        <f>IF(AND([3]Feuil1!$K157&lt;&gt;"",[3]Feuil1!$C157&lt;&gt;"",[3]Feuil1!$K157&lt;=[3]Feuil1!$C157,YEAR([3]Feuil1!$K157)&lt;=[3]Feuil2!$A$2,YEAR([3]Feuil1!$C157)&gt;=[3]Feuil2!$A$2),IF(YEAR([3]Feuil1!$K157)&lt;[3]Feuil2!$A$2,DATE([3]Feuil2!$A$2,10,1),IF(YEAR([3]Feuil1!$K157)&gt;[3]Feuil2!$A$2,"",IF(MONTH([3]Feuil1!$K157)=10,[3]Feuil1!$K157,IF(OR(AND(MONTH([3]Feuil1!$K157)&lt;10,MONTH([3]Feuil1!$C157)&gt;=10),YEAR([3]Feuil1!$C157)&gt;[3]Feuil2!$A$2),DATE([3]Feuil2!$A$2,10,1),"") ))),"")</f>
        <v/>
      </c>
      <c r="L157" s="13" t="str">
        <f>IF(AND([3]Feuil1!$K157&lt;&gt;"",[3]Feuil1!$C157&lt;&gt;"",[3]Feuil1!$K157&lt;=[3]Feuil1!$C157,YEAR([3]Feuil1!$K157)&lt;=[3]Feuil2!$A$2,YEAR([3]Feuil1!$C157)&gt;=[3]Feuil2!$A$2),IF(YEAR([3]Feuil1!$K157)&lt;[3]Feuil2!$A$2,DATE([3]Feuil2!$A$2,11,1),IF(YEAR([3]Feuil1!$K157)&gt;[3]Feuil2!$A$2,"",IF(MONTH([3]Feuil1!$K157)=11,[3]Feuil1!$K157,IF(OR(AND(MONTH([3]Feuil1!$K157)&lt;11,MONTH([3]Feuil1!$C157)&gt;=11),YEAR([3]Feuil1!$C157)&gt;[3]Feuil2!$A$2),DATE([3]Feuil2!$A$2,11,1),"") ))),"")</f>
        <v/>
      </c>
      <c r="M157" s="14" t="str">
        <f>IF(AND([3]Feuil1!$K157&lt;&gt;"",[3]Feuil1!$C157&lt;&gt;"",[3]Feuil1!$K157&lt;=[3]Feuil1!$C157,YEAR([3]Feuil1!$K157)&lt;=[3]Feuil2!$A$2,YEAR([3]Feuil1!$C157)&gt;=[3]Feuil2!$A$2),IF(YEAR([3]Feuil1!$K157)&lt;[3]Feuil2!$A$2,DATE([3]Feuil2!$A$2,12,1),IF(YEAR([3]Feuil1!$K157)&gt;[3]Feuil2!$A$2,"",IF(MONTH([3]Feuil1!$K157)=12,[3]Feuil1!$K157,IF(OR(AND(MONTH([3]Feuil1!$K157)&lt;12,MONTH([3]Feuil1!$C157)&gt;=12),YEAR([3]Feuil1!$C157)&gt;[3]Feuil2!$A$2),DATE([3]Feuil2!$A$2,12,1),"") ))),"")</f>
        <v/>
      </c>
      <c r="N157" s="12" t="str">
        <f>IF(AND([3]Feuil1!$K157&lt;&gt;"",[3]Feuil1!$C157&lt;&gt;"",[3]Feuil1!$K157&lt;=[3]Feuil1!$C157,YEAR([3]Feuil1!$K157)&lt;=[3]Feuil2!$A$2,YEAR([3]Feuil1!$C157)&gt;=[3]Feuil2!$A$2),IF(YEAR([3]Feuil1!$C157)&gt;[3]Feuil2!$A$2,DATE([3]Feuil2!$A$2,1,31),IF(YEAR([3]Feuil1!$C157)&lt;[3]Feuil2!$A$2,"",IF(MONTH([3]Feuil1!$C157)=1,[3]Feuil1!$C157,IF(AND(MONTH([3]Feuil1!$C157)&gt;1,MONTH([3]Feuil1!$K157)&lt;=1),DATE([3]Feuil2!$A$2,1,31),"") ))),"")</f>
        <v/>
      </c>
      <c r="O157" s="13" t="str">
        <f>IF(AND([3]Feuil1!$K157&lt;&gt;"",[3]Feuil1!$C157&lt;&gt;"",[3]Feuil1!$K157&lt;=[3]Feuil1!$C157,YEAR([3]Feuil1!$K157)&lt;=[3]Feuil2!$A$2,YEAR([3]Feuil1!$C157)&gt;=[3]Feuil2!$A$2),IF(YEAR([3]Feuil1!$C157)&gt;[3]Feuil2!$A$2,IF((MOD([3]Feuil2!$A$2,4)&lt;&gt;0),DATE([3]Feuil2!$A$2,2,28),DATE([3]Feuil2!$A$2,2,29)),IF(YEAR([3]Feuil1!$C157)&lt;[3]Feuil2!$A$2,"",IF(MONTH([3]Feuil1!$C157)=2,[3]Feuil1!$C157,IF(AND(MONTH([3]Feuil1!$C157)&gt;2,MONTH([3]Feuil1!$K157)&lt;=2),IF((MOD([3]Feuil2!$A$2,4)&lt;&gt;0),DATE([3]Feuil2!$A$2,2,28),DATE([3]Feuil2!$A$2,2,29)),"") ))),"")</f>
        <v/>
      </c>
      <c r="P157" s="13" t="str">
        <f>IF(AND([3]Feuil1!$K157&lt;&gt;"",[3]Feuil1!$C157&lt;&gt;"",[3]Feuil1!$K157&lt;=[3]Feuil1!$C157,YEAR([3]Feuil1!$K157)&lt;=[3]Feuil2!$A$2,YEAR([3]Feuil1!$C157)&gt;=[3]Feuil2!$A$2),IF(YEAR([3]Feuil1!$C157)&gt;[3]Feuil2!$A$2,DATE([3]Feuil2!$A$2,3,31),IF(YEAR([3]Feuil1!$C157)&lt;[3]Feuil2!$A$2,"",IF(MONTH([3]Feuil1!$C157)=3,[3]Feuil1!$C157,IF(AND(MONTH([3]Feuil1!$C157)&gt;3,MONTH([3]Feuil1!$K157)&lt;=3),DATE([3]Feuil2!$A$2,3,31),"") ))),"")</f>
        <v/>
      </c>
      <c r="Q157" s="13" t="str">
        <f>IF(AND([3]Feuil1!$K157&lt;&gt;"",[3]Feuil1!$C157&lt;&gt;"",[3]Feuil1!$K157&lt;=[3]Feuil1!$C157,YEAR([3]Feuil1!$K157)&lt;=[3]Feuil2!$A$2,YEAR([3]Feuil1!$C157)&gt;=[3]Feuil2!$A$2),IF(YEAR([3]Feuil1!$C157)&gt;[3]Feuil2!$A$2,DATE([3]Feuil2!$A$2,4,30),IF(YEAR([3]Feuil1!$C157)&lt;[3]Feuil2!$A$2,"",IF(MONTH([3]Feuil1!$C157)=4,[3]Feuil1!$C157,IF(AND(MONTH([3]Feuil1!$C157)&gt;4,MONTH([3]Feuil1!$K157)&lt;=4),DATE([3]Feuil2!$A$2,4,30),"") ))),"")</f>
        <v/>
      </c>
      <c r="R157" s="13" t="str">
        <f>IF(AND([3]Feuil1!$K157&lt;&gt;"",[3]Feuil1!$C157&lt;&gt;"",[3]Feuil1!$K157&lt;=[3]Feuil1!$C157,YEAR([3]Feuil1!$K157)&lt;=[3]Feuil2!$A$2,YEAR([3]Feuil1!$C157)&gt;=[3]Feuil2!$A$2),IF(YEAR([3]Feuil1!$C157)&gt;[3]Feuil2!$A$2,DATE([3]Feuil2!$A$2,5,31),IF(YEAR([3]Feuil1!$C157)&lt;[3]Feuil2!$A$2,"",IF(MONTH([3]Feuil1!$C157)=5,[3]Feuil1!$C157,IF(AND(MONTH([3]Feuil1!$C157)&gt;5,MONTH([3]Feuil1!$K157)&lt;=5),DATE([3]Feuil2!$A$2,5,31),"") ))),"")</f>
        <v/>
      </c>
      <c r="S157" s="13" t="str">
        <f>IF(AND([3]Feuil1!$K157&lt;&gt;"",[3]Feuil1!$C157&lt;&gt;"",[3]Feuil1!$K157&lt;=[3]Feuil1!$C157,YEAR([3]Feuil1!$K157)&lt;=[3]Feuil2!$A$2,YEAR([3]Feuil1!$C157)&gt;=[3]Feuil2!$A$2),IF(YEAR([3]Feuil1!$C157)&gt;[3]Feuil2!$A$2,DATE([3]Feuil2!$A$2,6,30),IF(YEAR([3]Feuil1!$C157)&lt;[3]Feuil2!$A$2,"",IF(MONTH([3]Feuil1!$C157)=6,[3]Feuil1!$C157,IF(AND(MONTH([3]Feuil1!$C157)&gt;6,MONTH([3]Feuil1!$K157)&lt;=6),DATE([3]Feuil2!$A$2,6,30),"") ))),"")</f>
        <v/>
      </c>
      <c r="T157" s="13" t="str">
        <f>IF(AND([3]Feuil1!$K157&lt;&gt;"",[3]Feuil1!$C157&lt;&gt;"",[3]Feuil1!$K157&lt;=[3]Feuil1!$C157,YEAR([3]Feuil1!$K157)&lt;=[3]Feuil2!$A$2,YEAR([3]Feuil1!$C157)&gt;=[3]Feuil2!$A$2),IF(YEAR([3]Feuil1!$C157)&gt;[3]Feuil2!$A$2,DATE([3]Feuil2!$A$2,7,31),IF(YEAR([3]Feuil1!$C157)&lt;[3]Feuil2!$A$2,"",IF(MONTH([3]Feuil1!$C157)=7,[3]Feuil1!$C157,IF(AND(MONTH([3]Feuil1!$C157)&gt;7,MONTH([3]Feuil1!$K157)&lt;=7),DATE([3]Feuil2!$A$2,7,31),"") ))),"")</f>
        <v/>
      </c>
      <c r="U157" s="13" t="str">
        <f>IF(AND([3]Feuil1!$K157&lt;&gt;"",[3]Feuil1!$C157&lt;&gt;"",[3]Feuil1!$K157&lt;=[3]Feuil1!$C157,YEAR([3]Feuil1!$K157)&lt;=[3]Feuil2!$A$2,YEAR([3]Feuil1!$C157)&gt;=[3]Feuil2!$A$2),IF(YEAR([3]Feuil1!$C157)&gt;[3]Feuil2!$A$2,DATE([3]Feuil2!$A$2,8,31),IF(YEAR([3]Feuil1!$C157)&lt;[3]Feuil2!$A$2,"",IF(MONTH([3]Feuil1!$C157)=8,[3]Feuil1!$C157,IF(AND(MONTH([3]Feuil1!$C157)&gt;8,MONTH([3]Feuil1!$K157)&lt;=8),DATE([3]Feuil2!$A$2,8,31),"") ))),"")</f>
        <v/>
      </c>
      <c r="V157" s="13" t="str">
        <f>IF(AND([3]Feuil1!$K157&lt;&gt;"",[3]Feuil1!$C157&lt;&gt;"",[3]Feuil1!$K157&lt;=[3]Feuil1!$C157,YEAR([3]Feuil1!$K157)&lt;=[3]Feuil2!$A$2,YEAR([3]Feuil1!$C157)&gt;=[3]Feuil2!$A$2),IF(YEAR([3]Feuil1!$C157)&gt;[3]Feuil2!$A$2,DATE([3]Feuil2!$A$2,9,30),IF(YEAR([3]Feuil1!$C157)&lt;[3]Feuil2!$A$2,"",IF(MONTH([3]Feuil1!$C157)=9,[3]Feuil1!$C157,IF(AND(MONTH([3]Feuil1!$C157)&gt;9,MONTH([3]Feuil1!$K157)&lt;=9),DATE([3]Feuil2!$A$2,9,30),"") ))),"")</f>
        <v/>
      </c>
      <c r="W157" s="13" t="str">
        <f>IF(AND([3]Feuil1!$K157&lt;&gt;"",[3]Feuil1!$C157&lt;&gt;"",[3]Feuil1!$K157&lt;=[3]Feuil1!$C157,YEAR([3]Feuil1!$K157)&lt;=[3]Feuil2!$A$2,YEAR([3]Feuil1!$C157)&gt;=[3]Feuil2!$A$2),IF(YEAR([3]Feuil1!$C157)&gt;[3]Feuil2!$A$2,DATE([3]Feuil2!$A$2,10,31),IF(YEAR([3]Feuil1!$C157)&lt;[3]Feuil2!$A$2,"",IF(MONTH([3]Feuil1!$C157)=10,[3]Feuil1!$C157,IF(AND(MONTH([3]Feuil1!$C157)&gt;10,MONTH([3]Feuil1!$K157)&lt;=10),DATE([3]Feuil2!$A$2,10,31),"") ))),"")</f>
        <v/>
      </c>
      <c r="X157" s="13" t="str">
        <f>IF(AND([3]Feuil1!$K157&lt;&gt;"",[3]Feuil1!$C157&lt;&gt;"",[3]Feuil1!$K157&lt;=[3]Feuil1!$C157,YEAR([3]Feuil1!$K157)&lt;=[3]Feuil2!$A$2,YEAR([3]Feuil1!$C157)&gt;=[3]Feuil2!$A$2),IF(YEAR([3]Feuil1!$C157)&gt;[3]Feuil2!$A$2,DATE([3]Feuil2!$A$2,11,30),IF(YEAR([3]Feuil1!$C157)&lt;[3]Feuil2!$A$2,"",IF(MONTH([3]Feuil1!$C157)=11,[3]Feuil1!$C157,IF(AND(MONTH([3]Feuil1!$C157)&gt;11,MONTH([3]Feuil1!$K157)&lt;=11),DATE([3]Feuil2!$A$2,11,30),"") ))),"")</f>
        <v/>
      </c>
      <c r="Y157" s="14" t="str">
        <f>IF(AND([3]Feuil1!$K157&lt;&gt;"",[3]Feuil1!$C157&lt;&gt;"",[3]Feuil1!$K157&lt;=[3]Feuil1!$C157,YEAR([3]Feuil1!$K157)&lt;=[3]Feuil2!$A$2,YEAR([3]Feuil1!$C157)&gt;=[3]Feuil2!$A$2),IF(YEAR([3]Feuil1!$C157)&gt;[3]Feuil2!$A$2,DATE([3]Feuil2!$A$2,12,31),IF(YEAR([3]Feuil1!$C157)&lt;[3]Feuil2!$A$2,"",IF(MONTH([3]Feuil1!$C157)=12,[3]Feuil1!$C157,IF(AND(MONTH([3]Feuil1!$C157)&gt;12,MONTH([3]Feuil1!$K157)&lt;=12),DATE([3]Feuil2!$A$2,12,31),"") ))),"")</f>
        <v/>
      </c>
    </row>
    <row r="158" spans="1:25" ht="15" x14ac:dyDescent="0.2">
      <c r="A158" s="11">
        <f>[3]Feuil1!E158</f>
        <v>0</v>
      </c>
      <c r="B158" s="12" t="str">
        <f>IF(AND([3]Feuil1!$K158&lt;&gt;"",[3]Feuil1!$C158&lt;&gt;"",[3]Feuil1!$K158&lt;=[3]Feuil1!$C158,YEAR([3]Feuil1!$K158)&lt;=[3]Feuil2!$A$2,YEAR([3]Feuil1!$C158)&gt;=[3]Feuil2!$A$2),IF(YEAR([3]Feuil1!$K158)&lt;[3]Feuil2!$A$2,DATE([3]Feuil2!$A$2,1,1),IF(YEAR([3]Feuil1!$K158)&gt;[3]Feuil2!$A$2,"",IF(MONTH([3]Feuil1!$K158)=1,[3]Feuil1!$K158,IF(OR(AND(
      MONTH([3]Feuil1!$K158)&lt;1,
      MONTH([3]Feuil1!$C158)&gt;=1
     ),YEAR([3]Feuil1!$C158)&gt;[3]Feuil2!$A$2),DATE([3]Feuil2!$A$2,1,1),"") ))),"")</f>
        <v/>
      </c>
      <c r="C158" s="13" t="str">
        <f>IF(AND([3]Feuil1!$K158&lt;&gt;"",[3]Feuil1!$C158&lt;&gt;"",[3]Feuil1!$K158&lt;=[3]Feuil1!$C158,YEAR([3]Feuil1!$K158)&lt;=[3]Feuil2!$A$2,YEAR([3]Feuil1!$C158)&gt;=[3]Feuil2!$A$2),IF(YEAR([3]Feuil1!$K158)&lt;[3]Feuil2!$A$2,DATE([3]Feuil2!$A$2,2,1),IF(YEAR([3]Feuil1!$K158)&gt;[3]Feuil2!$A$2,"",IF(MONTH([3]Feuil1!$K158)=2,[3]Feuil1!$K158,IF(OR(AND(MONTH([3]Feuil1!$K158)&lt;2,MONTH([3]Feuil1!$C158)&gt;=2),YEAR([3]Feuil1!$C158)&gt;[3]Feuil2!$A$2),DATE([3]Feuil2!$A$2,2,1),"") ))),"")</f>
        <v/>
      </c>
      <c r="D158" s="13" t="str">
        <f>IF(AND([3]Feuil1!$K158&lt;&gt;"",[3]Feuil1!$C158&lt;&gt;"",[3]Feuil1!$K158&lt;=[3]Feuil1!$C158,YEAR([3]Feuil1!$K158)&lt;=[3]Feuil2!$A$2,YEAR([3]Feuil1!$C158)&gt;=[3]Feuil2!$A$2),IF(YEAR([3]Feuil1!$K158)&lt;[3]Feuil2!$A$2,DATE([3]Feuil2!$A$2,3,1),IF(YEAR([3]Feuil1!$K158)&gt;[3]Feuil2!$A$2,"",IF(MONTH([3]Feuil1!$K158)=3,[3]Feuil1!$K158,IF(OR(AND(MONTH([3]Feuil1!$K158)&lt;3,MONTH([3]Feuil1!$C158)&gt;=3),YEAR([3]Feuil1!$C158)&gt;[3]Feuil2!$A$2),DATE([3]Feuil2!$A$2,3,1),"") ))),"")</f>
        <v/>
      </c>
      <c r="E158" s="13" t="str">
        <f>IF(AND([3]Feuil1!$K158&lt;&gt;"",[3]Feuil1!$C158&lt;&gt;"",[3]Feuil1!$K158&lt;=[3]Feuil1!$C158,YEAR([3]Feuil1!$K158)&lt;=[3]Feuil2!$A$2,YEAR([3]Feuil1!$C158)&gt;=[3]Feuil2!$A$2),IF(YEAR([3]Feuil1!$K158)&lt;[3]Feuil2!$A$2,DATE([3]Feuil2!$A$2,4,1),IF(YEAR([3]Feuil1!$K158)&gt;[3]Feuil2!$A$2,"",IF(MONTH([3]Feuil1!$K158)=4,[3]Feuil1!$K158,IF(OR(AND(MONTH([3]Feuil1!$K158)&lt;4,MONTH([3]Feuil1!$C158)&gt;=4),YEAR([3]Feuil1!$C158)&gt;[3]Feuil2!$A$2),DATE([3]Feuil2!$A$2,4,1),"") ))),"")</f>
        <v/>
      </c>
      <c r="F158" s="13" t="str">
        <f>IF(AND([3]Feuil1!$K158&lt;&gt;"",[3]Feuil1!$C158&lt;&gt;"",[3]Feuil1!$K158&lt;=[3]Feuil1!$C158,YEAR([3]Feuil1!$K158)&lt;=[3]Feuil2!$A$2,YEAR([3]Feuil1!$C158)&gt;=[3]Feuil2!$A$2),IF(YEAR([3]Feuil1!$K158)&lt;[3]Feuil2!$A$2,DATE([3]Feuil2!$A$2,5,1),IF(YEAR([3]Feuil1!$K158)&gt;[3]Feuil2!$A$2,"",IF(MONTH([3]Feuil1!$K158)=5,[3]Feuil1!$K158,IF(OR(AND(MONTH([3]Feuil1!$K158)&lt;5,MONTH([3]Feuil1!$C158)&gt;=5),YEAR([3]Feuil1!$C158)&gt;[3]Feuil2!$A$2),DATE([3]Feuil2!$A$2,5,1),"") ))),"")</f>
        <v/>
      </c>
      <c r="G158" s="13" t="str">
        <f>IF(AND([3]Feuil1!$K158&lt;&gt;"",[3]Feuil1!$C158&lt;&gt;"",[3]Feuil1!$K158&lt;=[3]Feuil1!$C158,YEAR([3]Feuil1!$K158)&lt;=[3]Feuil2!$A$2,YEAR([3]Feuil1!$C158)&gt;=[3]Feuil2!$A$2),IF(YEAR([3]Feuil1!$K158)&lt;[3]Feuil2!$A$2,DATE([3]Feuil2!$A$2,6,1),IF(YEAR([3]Feuil1!$K158)&gt;[3]Feuil2!$A$2,"",IF(MONTH([3]Feuil1!$K158)=6,[3]Feuil1!$K158,IF(OR(AND(MONTH([3]Feuil1!$K158)&lt;6,MONTH([3]Feuil1!$C158)&gt;=6),YEAR([3]Feuil1!$C158)&gt;[3]Feuil2!$A$2),DATE([3]Feuil2!$A$2,6,1),"") ))),"")</f>
        <v/>
      </c>
      <c r="H158" s="13" t="str">
        <f>IF(AND([3]Feuil1!$K158&lt;&gt;"",[3]Feuil1!$C158&lt;&gt;"",[3]Feuil1!$K158&lt;=[3]Feuil1!$C158,YEAR([3]Feuil1!$K158)&lt;=[3]Feuil2!$A$2,YEAR([3]Feuil1!$C158)&gt;=[3]Feuil2!$A$2),IF(YEAR([3]Feuil1!$K158)&lt;[3]Feuil2!$A$2,DATE([3]Feuil2!$A$2,7,1),IF(YEAR([3]Feuil1!$K158)&gt;[3]Feuil2!$A$2,"",IF(MONTH([3]Feuil1!$K158)=7,[3]Feuil1!$K158,IF(OR(AND(MONTH([3]Feuil1!$K158)&lt;7,MONTH([3]Feuil1!$C158)&gt;=7),YEAR([3]Feuil1!$C158)&gt;[3]Feuil2!$A$2),DATE([3]Feuil2!$A$2,7,1),"") ))),"")</f>
        <v/>
      </c>
      <c r="I158" s="13" t="str">
        <f>IF(AND([3]Feuil1!$K158&lt;&gt;"",[3]Feuil1!$C158&lt;&gt;"",[3]Feuil1!$K158&lt;=[3]Feuil1!$C158,YEAR([3]Feuil1!$K158)&lt;=[3]Feuil2!$A$2,YEAR([3]Feuil1!$C158)&gt;=[3]Feuil2!$A$2),IF(YEAR([3]Feuil1!$K158)&lt;[3]Feuil2!$A$2,DATE([3]Feuil2!$A$2,8,1),IF(YEAR([3]Feuil1!$K158)&gt;[3]Feuil2!$A$2,"",IF(MONTH([3]Feuil1!$K158)=8,[3]Feuil1!$K158,IF(OR(AND(MONTH([3]Feuil1!$K158)&lt;8,MONTH([3]Feuil1!$C158)&gt;=8),YEAR([3]Feuil1!$C158)&gt;[3]Feuil2!$A$2),DATE([3]Feuil2!$A$2,8,1),"") ))),"")</f>
        <v/>
      </c>
      <c r="J158" s="13" t="str">
        <f>IF(AND([3]Feuil1!$K158&lt;&gt;"",[3]Feuil1!$C158&lt;&gt;"",[3]Feuil1!$K158&lt;=[3]Feuil1!$C158,YEAR([3]Feuil1!$K158)&lt;=[3]Feuil2!$A$2,YEAR([3]Feuil1!$C158)&gt;=[3]Feuil2!$A$2),IF(YEAR([3]Feuil1!$K158)&lt;[3]Feuil2!$A$2,DATE([3]Feuil2!$A$2,9,1),IF(YEAR([3]Feuil1!$K158)&gt;[3]Feuil2!$A$2,"",IF(MONTH([3]Feuil1!$K158)=9,[3]Feuil1!$K158,IF(OR(AND(MONTH([3]Feuil1!$K158)&lt;9,MONTH([3]Feuil1!$C158)&gt;=9),YEAR([3]Feuil1!$C158)&gt;[3]Feuil2!$A$2),DATE([3]Feuil2!$A$2,9,1),"") ))),"")</f>
        <v/>
      </c>
      <c r="K158" s="13" t="str">
        <f>IF(AND([3]Feuil1!$K158&lt;&gt;"",[3]Feuil1!$C158&lt;&gt;"",[3]Feuil1!$K158&lt;=[3]Feuil1!$C158,YEAR([3]Feuil1!$K158)&lt;=[3]Feuil2!$A$2,YEAR([3]Feuil1!$C158)&gt;=[3]Feuil2!$A$2),IF(YEAR([3]Feuil1!$K158)&lt;[3]Feuil2!$A$2,DATE([3]Feuil2!$A$2,10,1),IF(YEAR([3]Feuil1!$K158)&gt;[3]Feuil2!$A$2,"",IF(MONTH([3]Feuil1!$K158)=10,[3]Feuil1!$K158,IF(OR(AND(MONTH([3]Feuil1!$K158)&lt;10,MONTH([3]Feuil1!$C158)&gt;=10),YEAR([3]Feuil1!$C158)&gt;[3]Feuil2!$A$2),DATE([3]Feuil2!$A$2,10,1),"") ))),"")</f>
        <v/>
      </c>
      <c r="L158" s="13" t="str">
        <f>IF(AND([3]Feuil1!$K158&lt;&gt;"",[3]Feuil1!$C158&lt;&gt;"",[3]Feuil1!$K158&lt;=[3]Feuil1!$C158,YEAR([3]Feuil1!$K158)&lt;=[3]Feuil2!$A$2,YEAR([3]Feuil1!$C158)&gt;=[3]Feuil2!$A$2),IF(YEAR([3]Feuil1!$K158)&lt;[3]Feuil2!$A$2,DATE([3]Feuil2!$A$2,11,1),IF(YEAR([3]Feuil1!$K158)&gt;[3]Feuil2!$A$2,"",IF(MONTH([3]Feuil1!$K158)=11,[3]Feuil1!$K158,IF(OR(AND(MONTH([3]Feuil1!$K158)&lt;11,MONTH([3]Feuil1!$C158)&gt;=11),YEAR([3]Feuil1!$C158)&gt;[3]Feuil2!$A$2),DATE([3]Feuil2!$A$2,11,1),"") ))),"")</f>
        <v/>
      </c>
      <c r="M158" s="14" t="str">
        <f>IF(AND([3]Feuil1!$K158&lt;&gt;"",[3]Feuil1!$C158&lt;&gt;"",[3]Feuil1!$K158&lt;=[3]Feuil1!$C158,YEAR([3]Feuil1!$K158)&lt;=[3]Feuil2!$A$2,YEAR([3]Feuil1!$C158)&gt;=[3]Feuil2!$A$2),IF(YEAR([3]Feuil1!$K158)&lt;[3]Feuil2!$A$2,DATE([3]Feuil2!$A$2,12,1),IF(YEAR([3]Feuil1!$K158)&gt;[3]Feuil2!$A$2,"",IF(MONTH([3]Feuil1!$K158)=12,[3]Feuil1!$K158,IF(OR(AND(MONTH([3]Feuil1!$K158)&lt;12,MONTH([3]Feuil1!$C158)&gt;=12),YEAR([3]Feuil1!$C158)&gt;[3]Feuil2!$A$2),DATE([3]Feuil2!$A$2,12,1),"") ))),"")</f>
        <v/>
      </c>
      <c r="N158" s="12" t="str">
        <f>IF(AND([3]Feuil1!$K158&lt;&gt;"",[3]Feuil1!$C158&lt;&gt;"",[3]Feuil1!$K158&lt;=[3]Feuil1!$C158,YEAR([3]Feuil1!$K158)&lt;=[3]Feuil2!$A$2,YEAR([3]Feuil1!$C158)&gt;=[3]Feuil2!$A$2),IF(YEAR([3]Feuil1!$C158)&gt;[3]Feuil2!$A$2,DATE([3]Feuil2!$A$2,1,31),IF(YEAR([3]Feuil1!$C158)&lt;[3]Feuil2!$A$2,"",IF(MONTH([3]Feuil1!$C158)=1,[3]Feuil1!$C158,IF(AND(MONTH([3]Feuil1!$C158)&gt;1,MONTH([3]Feuil1!$K158)&lt;=1),DATE([3]Feuil2!$A$2,1,31),"") ))),"")</f>
        <v/>
      </c>
      <c r="O158" s="13" t="str">
        <f>IF(AND([3]Feuil1!$K158&lt;&gt;"",[3]Feuil1!$C158&lt;&gt;"",[3]Feuil1!$K158&lt;=[3]Feuil1!$C158,YEAR([3]Feuil1!$K158)&lt;=[3]Feuil2!$A$2,YEAR([3]Feuil1!$C158)&gt;=[3]Feuil2!$A$2),IF(YEAR([3]Feuil1!$C158)&gt;[3]Feuil2!$A$2,IF((MOD([3]Feuil2!$A$2,4)&lt;&gt;0),DATE([3]Feuil2!$A$2,2,28),DATE([3]Feuil2!$A$2,2,29)),IF(YEAR([3]Feuil1!$C158)&lt;[3]Feuil2!$A$2,"",IF(MONTH([3]Feuil1!$C158)=2,[3]Feuil1!$C158,IF(AND(MONTH([3]Feuil1!$C158)&gt;2,MONTH([3]Feuil1!$K158)&lt;=2),IF((MOD([3]Feuil2!$A$2,4)&lt;&gt;0),DATE([3]Feuil2!$A$2,2,28),DATE([3]Feuil2!$A$2,2,29)),"") ))),"")</f>
        <v/>
      </c>
      <c r="P158" s="13" t="str">
        <f>IF(AND([3]Feuil1!$K158&lt;&gt;"",[3]Feuil1!$C158&lt;&gt;"",[3]Feuil1!$K158&lt;=[3]Feuil1!$C158,YEAR([3]Feuil1!$K158)&lt;=[3]Feuil2!$A$2,YEAR([3]Feuil1!$C158)&gt;=[3]Feuil2!$A$2),IF(YEAR([3]Feuil1!$C158)&gt;[3]Feuil2!$A$2,DATE([3]Feuil2!$A$2,3,31),IF(YEAR([3]Feuil1!$C158)&lt;[3]Feuil2!$A$2,"",IF(MONTH([3]Feuil1!$C158)=3,[3]Feuil1!$C158,IF(AND(MONTH([3]Feuil1!$C158)&gt;3,MONTH([3]Feuil1!$K158)&lt;=3),DATE([3]Feuil2!$A$2,3,31),"") ))),"")</f>
        <v/>
      </c>
      <c r="Q158" s="13" t="str">
        <f>IF(AND([3]Feuil1!$K158&lt;&gt;"",[3]Feuil1!$C158&lt;&gt;"",[3]Feuil1!$K158&lt;=[3]Feuil1!$C158,YEAR([3]Feuil1!$K158)&lt;=[3]Feuil2!$A$2,YEAR([3]Feuil1!$C158)&gt;=[3]Feuil2!$A$2),IF(YEAR([3]Feuil1!$C158)&gt;[3]Feuil2!$A$2,DATE([3]Feuil2!$A$2,4,30),IF(YEAR([3]Feuil1!$C158)&lt;[3]Feuil2!$A$2,"",IF(MONTH([3]Feuil1!$C158)=4,[3]Feuil1!$C158,IF(AND(MONTH([3]Feuil1!$C158)&gt;4,MONTH([3]Feuil1!$K158)&lt;=4),DATE([3]Feuil2!$A$2,4,30),"") ))),"")</f>
        <v/>
      </c>
      <c r="R158" s="13" t="str">
        <f>IF(AND([3]Feuil1!$K158&lt;&gt;"",[3]Feuil1!$C158&lt;&gt;"",[3]Feuil1!$K158&lt;=[3]Feuil1!$C158,YEAR([3]Feuil1!$K158)&lt;=[3]Feuil2!$A$2,YEAR([3]Feuil1!$C158)&gt;=[3]Feuil2!$A$2),IF(YEAR([3]Feuil1!$C158)&gt;[3]Feuil2!$A$2,DATE([3]Feuil2!$A$2,5,31),IF(YEAR([3]Feuil1!$C158)&lt;[3]Feuil2!$A$2,"",IF(MONTH([3]Feuil1!$C158)=5,[3]Feuil1!$C158,IF(AND(MONTH([3]Feuil1!$C158)&gt;5,MONTH([3]Feuil1!$K158)&lt;=5),DATE([3]Feuil2!$A$2,5,31),"") ))),"")</f>
        <v/>
      </c>
      <c r="S158" s="13" t="str">
        <f>IF(AND([3]Feuil1!$K158&lt;&gt;"",[3]Feuil1!$C158&lt;&gt;"",[3]Feuil1!$K158&lt;=[3]Feuil1!$C158,YEAR([3]Feuil1!$K158)&lt;=[3]Feuil2!$A$2,YEAR([3]Feuil1!$C158)&gt;=[3]Feuil2!$A$2),IF(YEAR([3]Feuil1!$C158)&gt;[3]Feuil2!$A$2,DATE([3]Feuil2!$A$2,6,30),IF(YEAR([3]Feuil1!$C158)&lt;[3]Feuil2!$A$2,"",IF(MONTH([3]Feuil1!$C158)=6,[3]Feuil1!$C158,IF(AND(MONTH([3]Feuil1!$C158)&gt;6,MONTH([3]Feuil1!$K158)&lt;=6),DATE([3]Feuil2!$A$2,6,30),"") ))),"")</f>
        <v/>
      </c>
      <c r="T158" s="13" t="str">
        <f>IF(AND([3]Feuil1!$K158&lt;&gt;"",[3]Feuil1!$C158&lt;&gt;"",[3]Feuil1!$K158&lt;=[3]Feuil1!$C158,YEAR([3]Feuil1!$K158)&lt;=[3]Feuil2!$A$2,YEAR([3]Feuil1!$C158)&gt;=[3]Feuil2!$A$2),IF(YEAR([3]Feuil1!$C158)&gt;[3]Feuil2!$A$2,DATE([3]Feuil2!$A$2,7,31),IF(YEAR([3]Feuil1!$C158)&lt;[3]Feuil2!$A$2,"",IF(MONTH([3]Feuil1!$C158)=7,[3]Feuil1!$C158,IF(AND(MONTH([3]Feuil1!$C158)&gt;7,MONTH([3]Feuil1!$K158)&lt;=7),DATE([3]Feuil2!$A$2,7,31),"") ))),"")</f>
        <v/>
      </c>
      <c r="U158" s="13" t="str">
        <f>IF(AND([3]Feuil1!$K158&lt;&gt;"",[3]Feuil1!$C158&lt;&gt;"",[3]Feuil1!$K158&lt;=[3]Feuil1!$C158,YEAR([3]Feuil1!$K158)&lt;=[3]Feuil2!$A$2,YEAR([3]Feuil1!$C158)&gt;=[3]Feuil2!$A$2),IF(YEAR([3]Feuil1!$C158)&gt;[3]Feuil2!$A$2,DATE([3]Feuil2!$A$2,8,31),IF(YEAR([3]Feuil1!$C158)&lt;[3]Feuil2!$A$2,"",IF(MONTH([3]Feuil1!$C158)=8,[3]Feuil1!$C158,IF(AND(MONTH([3]Feuil1!$C158)&gt;8,MONTH([3]Feuil1!$K158)&lt;=8),DATE([3]Feuil2!$A$2,8,31),"") ))),"")</f>
        <v/>
      </c>
      <c r="V158" s="13" t="str">
        <f>IF(AND([3]Feuil1!$K158&lt;&gt;"",[3]Feuil1!$C158&lt;&gt;"",[3]Feuil1!$K158&lt;=[3]Feuil1!$C158,YEAR([3]Feuil1!$K158)&lt;=[3]Feuil2!$A$2,YEAR([3]Feuil1!$C158)&gt;=[3]Feuil2!$A$2),IF(YEAR([3]Feuil1!$C158)&gt;[3]Feuil2!$A$2,DATE([3]Feuil2!$A$2,9,30),IF(YEAR([3]Feuil1!$C158)&lt;[3]Feuil2!$A$2,"",IF(MONTH([3]Feuil1!$C158)=9,[3]Feuil1!$C158,IF(AND(MONTH([3]Feuil1!$C158)&gt;9,MONTH([3]Feuil1!$K158)&lt;=9),DATE([3]Feuil2!$A$2,9,30),"") ))),"")</f>
        <v/>
      </c>
      <c r="W158" s="13" t="str">
        <f>IF(AND([3]Feuil1!$K158&lt;&gt;"",[3]Feuil1!$C158&lt;&gt;"",[3]Feuil1!$K158&lt;=[3]Feuil1!$C158,YEAR([3]Feuil1!$K158)&lt;=[3]Feuil2!$A$2,YEAR([3]Feuil1!$C158)&gt;=[3]Feuil2!$A$2),IF(YEAR([3]Feuil1!$C158)&gt;[3]Feuil2!$A$2,DATE([3]Feuil2!$A$2,10,31),IF(YEAR([3]Feuil1!$C158)&lt;[3]Feuil2!$A$2,"",IF(MONTH([3]Feuil1!$C158)=10,[3]Feuil1!$C158,IF(AND(MONTH([3]Feuil1!$C158)&gt;10,MONTH([3]Feuil1!$K158)&lt;=10),DATE([3]Feuil2!$A$2,10,31),"") ))),"")</f>
        <v/>
      </c>
      <c r="X158" s="13" t="str">
        <f>IF(AND([3]Feuil1!$K158&lt;&gt;"",[3]Feuil1!$C158&lt;&gt;"",[3]Feuil1!$K158&lt;=[3]Feuil1!$C158,YEAR([3]Feuil1!$K158)&lt;=[3]Feuil2!$A$2,YEAR([3]Feuil1!$C158)&gt;=[3]Feuil2!$A$2),IF(YEAR([3]Feuil1!$C158)&gt;[3]Feuil2!$A$2,DATE([3]Feuil2!$A$2,11,30),IF(YEAR([3]Feuil1!$C158)&lt;[3]Feuil2!$A$2,"",IF(MONTH([3]Feuil1!$C158)=11,[3]Feuil1!$C158,IF(AND(MONTH([3]Feuil1!$C158)&gt;11,MONTH([3]Feuil1!$K158)&lt;=11),DATE([3]Feuil2!$A$2,11,30),"") ))),"")</f>
        <v/>
      </c>
      <c r="Y158" s="14" t="str">
        <f>IF(AND([3]Feuil1!$K158&lt;&gt;"",[3]Feuil1!$C158&lt;&gt;"",[3]Feuil1!$K158&lt;=[3]Feuil1!$C158,YEAR([3]Feuil1!$K158)&lt;=[3]Feuil2!$A$2,YEAR([3]Feuil1!$C158)&gt;=[3]Feuil2!$A$2),IF(YEAR([3]Feuil1!$C158)&gt;[3]Feuil2!$A$2,DATE([3]Feuil2!$A$2,12,31),IF(YEAR([3]Feuil1!$C158)&lt;[3]Feuil2!$A$2,"",IF(MONTH([3]Feuil1!$C158)=12,[3]Feuil1!$C158,IF(AND(MONTH([3]Feuil1!$C158)&gt;12,MONTH([3]Feuil1!$K158)&lt;=12),DATE([3]Feuil2!$A$2,12,31),"") ))),"")</f>
        <v/>
      </c>
    </row>
    <row r="159" spans="1:25" ht="15" x14ac:dyDescent="0.2">
      <c r="A159" s="11">
        <f>[3]Feuil1!E159</f>
        <v>0</v>
      </c>
      <c r="B159" s="12" t="str">
        <f>IF(AND([3]Feuil1!$K159&lt;&gt;"",[3]Feuil1!$C159&lt;&gt;"",[3]Feuil1!$K159&lt;=[3]Feuil1!$C159,YEAR([3]Feuil1!$K159)&lt;=[3]Feuil2!$A$2,YEAR([3]Feuil1!$C159)&gt;=[3]Feuil2!$A$2),IF(YEAR([3]Feuil1!$K159)&lt;[3]Feuil2!$A$2,DATE([3]Feuil2!$A$2,1,1),IF(YEAR([3]Feuil1!$K159)&gt;[3]Feuil2!$A$2,"",IF(MONTH([3]Feuil1!$K159)=1,[3]Feuil1!$K159,IF(OR(AND(
      MONTH([3]Feuil1!$K159)&lt;1,
      MONTH([3]Feuil1!$C159)&gt;=1
     ),YEAR([3]Feuil1!$C159)&gt;[3]Feuil2!$A$2),DATE([3]Feuil2!$A$2,1,1),"") ))),"")</f>
        <v/>
      </c>
      <c r="C159" s="13" t="str">
        <f>IF(AND([3]Feuil1!$K159&lt;&gt;"",[3]Feuil1!$C159&lt;&gt;"",[3]Feuil1!$K159&lt;=[3]Feuil1!$C159,YEAR([3]Feuil1!$K159)&lt;=[3]Feuil2!$A$2,YEAR([3]Feuil1!$C159)&gt;=[3]Feuil2!$A$2),IF(YEAR([3]Feuil1!$K159)&lt;[3]Feuil2!$A$2,DATE([3]Feuil2!$A$2,2,1),IF(YEAR([3]Feuil1!$K159)&gt;[3]Feuil2!$A$2,"",IF(MONTH([3]Feuil1!$K159)=2,[3]Feuil1!$K159,IF(OR(AND(MONTH([3]Feuil1!$K159)&lt;2,MONTH([3]Feuil1!$C159)&gt;=2),YEAR([3]Feuil1!$C159)&gt;[3]Feuil2!$A$2),DATE([3]Feuil2!$A$2,2,1),"") ))),"")</f>
        <v/>
      </c>
      <c r="D159" s="13" t="str">
        <f>IF(AND([3]Feuil1!$K159&lt;&gt;"",[3]Feuil1!$C159&lt;&gt;"",[3]Feuil1!$K159&lt;=[3]Feuil1!$C159,YEAR([3]Feuil1!$K159)&lt;=[3]Feuil2!$A$2,YEAR([3]Feuil1!$C159)&gt;=[3]Feuil2!$A$2),IF(YEAR([3]Feuil1!$K159)&lt;[3]Feuil2!$A$2,DATE([3]Feuil2!$A$2,3,1),IF(YEAR([3]Feuil1!$K159)&gt;[3]Feuil2!$A$2,"",IF(MONTH([3]Feuil1!$K159)=3,[3]Feuil1!$K159,IF(OR(AND(MONTH([3]Feuil1!$K159)&lt;3,MONTH([3]Feuil1!$C159)&gt;=3),YEAR([3]Feuil1!$C159)&gt;[3]Feuil2!$A$2),DATE([3]Feuil2!$A$2,3,1),"") ))),"")</f>
        <v/>
      </c>
      <c r="E159" s="13" t="str">
        <f>IF(AND([3]Feuil1!$K159&lt;&gt;"",[3]Feuil1!$C159&lt;&gt;"",[3]Feuil1!$K159&lt;=[3]Feuil1!$C159,YEAR([3]Feuil1!$K159)&lt;=[3]Feuil2!$A$2,YEAR([3]Feuil1!$C159)&gt;=[3]Feuil2!$A$2),IF(YEAR([3]Feuil1!$K159)&lt;[3]Feuil2!$A$2,DATE([3]Feuil2!$A$2,4,1),IF(YEAR([3]Feuil1!$K159)&gt;[3]Feuil2!$A$2,"",IF(MONTH([3]Feuil1!$K159)=4,[3]Feuil1!$K159,IF(OR(AND(MONTH([3]Feuil1!$K159)&lt;4,MONTH([3]Feuil1!$C159)&gt;=4),YEAR([3]Feuil1!$C159)&gt;[3]Feuil2!$A$2),DATE([3]Feuil2!$A$2,4,1),"") ))),"")</f>
        <v/>
      </c>
      <c r="F159" s="13" t="str">
        <f>IF(AND([3]Feuil1!$K159&lt;&gt;"",[3]Feuil1!$C159&lt;&gt;"",[3]Feuil1!$K159&lt;=[3]Feuil1!$C159,YEAR([3]Feuil1!$K159)&lt;=[3]Feuil2!$A$2,YEAR([3]Feuil1!$C159)&gt;=[3]Feuil2!$A$2),IF(YEAR([3]Feuil1!$K159)&lt;[3]Feuil2!$A$2,DATE([3]Feuil2!$A$2,5,1),IF(YEAR([3]Feuil1!$K159)&gt;[3]Feuil2!$A$2,"",IF(MONTH([3]Feuil1!$K159)=5,[3]Feuil1!$K159,IF(OR(AND(MONTH([3]Feuil1!$K159)&lt;5,MONTH([3]Feuil1!$C159)&gt;=5),YEAR([3]Feuil1!$C159)&gt;[3]Feuil2!$A$2),DATE([3]Feuil2!$A$2,5,1),"") ))),"")</f>
        <v/>
      </c>
      <c r="G159" s="13" t="str">
        <f>IF(AND([3]Feuil1!$K159&lt;&gt;"",[3]Feuil1!$C159&lt;&gt;"",[3]Feuil1!$K159&lt;=[3]Feuil1!$C159,YEAR([3]Feuil1!$K159)&lt;=[3]Feuil2!$A$2,YEAR([3]Feuil1!$C159)&gt;=[3]Feuil2!$A$2),IF(YEAR([3]Feuil1!$K159)&lt;[3]Feuil2!$A$2,DATE([3]Feuil2!$A$2,6,1),IF(YEAR([3]Feuil1!$K159)&gt;[3]Feuil2!$A$2,"",IF(MONTH([3]Feuil1!$K159)=6,[3]Feuil1!$K159,IF(OR(AND(MONTH([3]Feuil1!$K159)&lt;6,MONTH([3]Feuil1!$C159)&gt;=6),YEAR([3]Feuil1!$C159)&gt;[3]Feuil2!$A$2),DATE([3]Feuil2!$A$2,6,1),"") ))),"")</f>
        <v/>
      </c>
      <c r="H159" s="13" t="str">
        <f>IF(AND([3]Feuil1!$K159&lt;&gt;"",[3]Feuil1!$C159&lt;&gt;"",[3]Feuil1!$K159&lt;=[3]Feuil1!$C159,YEAR([3]Feuil1!$K159)&lt;=[3]Feuil2!$A$2,YEAR([3]Feuil1!$C159)&gt;=[3]Feuil2!$A$2),IF(YEAR([3]Feuil1!$K159)&lt;[3]Feuil2!$A$2,DATE([3]Feuil2!$A$2,7,1),IF(YEAR([3]Feuil1!$K159)&gt;[3]Feuil2!$A$2,"",IF(MONTH([3]Feuil1!$K159)=7,[3]Feuil1!$K159,IF(OR(AND(MONTH([3]Feuil1!$K159)&lt;7,MONTH([3]Feuil1!$C159)&gt;=7),YEAR([3]Feuil1!$C159)&gt;[3]Feuil2!$A$2),DATE([3]Feuil2!$A$2,7,1),"") ))),"")</f>
        <v/>
      </c>
      <c r="I159" s="13" t="str">
        <f>IF(AND([3]Feuil1!$K159&lt;&gt;"",[3]Feuil1!$C159&lt;&gt;"",[3]Feuil1!$K159&lt;=[3]Feuil1!$C159,YEAR([3]Feuil1!$K159)&lt;=[3]Feuil2!$A$2,YEAR([3]Feuil1!$C159)&gt;=[3]Feuil2!$A$2),IF(YEAR([3]Feuil1!$K159)&lt;[3]Feuil2!$A$2,DATE([3]Feuil2!$A$2,8,1),IF(YEAR([3]Feuil1!$K159)&gt;[3]Feuil2!$A$2,"",IF(MONTH([3]Feuil1!$K159)=8,[3]Feuil1!$K159,IF(OR(AND(MONTH([3]Feuil1!$K159)&lt;8,MONTH([3]Feuil1!$C159)&gt;=8),YEAR([3]Feuil1!$C159)&gt;[3]Feuil2!$A$2),DATE([3]Feuil2!$A$2,8,1),"") ))),"")</f>
        <v/>
      </c>
      <c r="J159" s="13" t="str">
        <f>IF(AND([3]Feuil1!$K159&lt;&gt;"",[3]Feuil1!$C159&lt;&gt;"",[3]Feuil1!$K159&lt;=[3]Feuil1!$C159,YEAR([3]Feuil1!$K159)&lt;=[3]Feuil2!$A$2,YEAR([3]Feuil1!$C159)&gt;=[3]Feuil2!$A$2),IF(YEAR([3]Feuil1!$K159)&lt;[3]Feuil2!$A$2,DATE([3]Feuil2!$A$2,9,1),IF(YEAR([3]Feuil1!$K159)&gt;[3]Feuil2!$A$2,"",IF(MONTH([3]Feuil1!$K159)=9,[3]Feuil1!$K159,IF(OR(AND(MONTH([3]Feuil1!$K159)&lt;9,MONTH([3]Feuil1!$C159)&gt;=9),YEAR([3]Feuil1!$C159)&gt;[3]Feuil2!$A$2),DATE([3]Feuil2!$A$2,9,1),"") ))),"")</f>
        <v/>
      </c>
      <c r="K159" s="13" t="str">
        <f>IF(AND([3]Feuil1!$K159&lt;&gt;"",[3]Feuil1!$C159&lt;&gt;"",[3]Feuil1!$K159&lt;=[3]Feuil1!$C159,YEAR([3]Feuil1!$K159)&lt;=[3]Feuil2!$A$2,YEAR([3]Feuil1!$C159)&gt;=[3]Feuil2!$A$2),IF(YEAR([3]Feuil1!$K159)&lt;[3]Feuil2!$A$2,DATE([3]Feuil2!$A$2,10,1),IF(YEAR([3]Feuil1!$K159)&gt;[3]Feuil2!$A$2,"",IF(MONTH([3]Feuil1!$K159)=10,[3]Feuil1!$K159,IF(OR(AND(MONTH([3]Feuil1!$K159)&lt;10,MONTH([3]Feuil1!$C159)&gt;=10),YEAR([3]Feuil1!$C159)&gt;[3]Feuil2!$A$2),DATE([3]Feuil2!$A$2,10,1),"") ))),"")</f>
        <v/>
      </c>
      <c r="L159" s="13" t="str">
        <f>IF(AND([3]Feuil1!$K159&lt;&gt;"",[3]Feuil1!$C159&lt;&gt;"",[3]Feuil1!$K159&lt;=[3]Feuil1!$C159,YEAR([3]Feuil1!$K159)&lt;=[3]Feuil2!$A$2,YEAR([3]Feuil1!$C159)&gt;=[3]Feuil2!$A$2),IF(YEAR([3]Feuil1!$K159)&lt;[3]Feuil2!$A$2,DATE([3]Feuil2!$A$2,11,1),IF(YEAR([3]Feuil1!$K159)&gt;[3]Feuil2!$A$2,"",IF(MONTH([3]Feuil1!$K159)=11,[3]Feuil1!$K159,IF(OR(AND(MONTH([3]Feuil1!$K159)&lt;11,MONTH([3]Feuil1!$C159)&gt;=11),YEAR([3]Feuil1!$C159)&gt;[3]Feuil2!$A$2),DATE([3]Feuil2!$A$2,11,1),"") ))),"")</f>
        <v/>
      </c>
      <c r="M159" s="14" t="str">
        <f>IF(AND([3]Feuil1!$K159&lt;&gt;"",[3]Feuil1!$C159&lt;&gt;"",[3]Feuil1!$K159&lt;=[3]Feuil1!$C159,YEAR([3]Feuil1!$K159)&lt;=[3]Feuil2!$A$2,YEAR([3]Feuil1!$C159)&gt;=[3]Feuil2!$A$2),IF(YEAR([3]Feuil1!$K159)&lt;[3]Feuil2!$A$2,DATE([3]Feuil2!$A$2,12,1),IF(YEAR([3]Feuil1!$K159)&gt;[3]Feuil2!$A$2,"",IF(MONTH([3]Feuil1!$K159)=12,[3]Feuil1!$K159,IF(OR(AND(MONTH([3]Feuil1!$K159)&lt;12,MONTH([3]Feuil1!$C159)&gt;=12),YEAR([3]Feuil1!$C159)&gt;[3]Feuil2!$A$2),DATE([3]Feuil2!$A$2,12,1),"") ))),"")</f>
        <v/>
      </c>
      <c r="N159" s="12" t="str">
        <f>IF(AND([3]Feuil1!$K159&lt;&gt;"",[3]Feuil1!$C159&lt;&gt;"",[3]Feuil1!$K159&lt;=[3]Feuil1!$C159,YEAR([3]Feuil1!$K159)&lt;=[3]Feuil2!$A$2,YEAR([3]Feuil1!$C159)&gt;=[3]Feuil2!$A$2),IF(YEAR([3]Feuil1!$C159)&gt;[3]Feuil2!$A$2,DATE([3]Feuil2!$A$2,1,31),IF(YEAR([3]Feuil1!$C159)&lt;[3]Feuil2!$A$2,"",IF(MONTH([3]Feuil1!$C159)=1,[3]Feuil1!$C159,IF(AND(MONTH([3]Feuil1!$C159)&gt;1,MONTH([3]Feuil1!$K159)&lt;=1),DATE([3]Feuil2!$A$2,1,31),"") ))),"")</f>
        <v/>
      </c>
      <c r="O159" s="13" t="str">
        <f>IF(AND([3]Feuil1!$K159&lt;&gt;"",[3]Feuil1!$C159&lt;&gt;"",[3]Feuil1!$K159&lt;=[3]Feuil1!$C159,YEAR([3]Feuil1!$K159)&lt;=[3]Feuil2!$A$2,YEAR([3]Feuil1!$C159)&gt;=[3]Feuil2!$A$2),IF(YEAR([3]Feuil1!$C159)&gt;[3]Feuil2!$A$2,IF((MOD([3]Feuil2!$A$2,4)&lt;&gt;0),DATE([3]Feuil2!$A$2,2,28),DATE([3]Feuil2!$A$2,2,29)),IF(YEAR([3]Feuil1!$C159)&lt;[3]Feuil2!$A$2,"",IF(MONTH([3]Feuil1!$C159)=2,[3]Feuil1!$C159,IF(AND(MONTH([3]Feuil1!$C159)&gt;2,MONTH([3]Feuil1!$K159)&lt;=2),IF((MOD([3]Feuil2!$A$2,4)&lt;&gt;0),DATE([3]Feuil2!$A$2,2,28),DATE([3]Feuil2!$A$2,2,29)),"") ))),"")</f>
        <v/>
      </c>
      <c r="P159" s="13" t="str">
        <f>IF(AND([3]Feuil1!$K159&lt;&gt;"",[3]Feuil1!$C159&lt;&gt;"",[3]Feuil1!$K159&lt;=[3]Feuil1!$C159,YEAR([3]Feuil1!$K159)&lt;=[3]Feuil2!$A$2,YEAR([3]Feuil1!$C159)&gt;=[3]Feuil2!$A$2),IF(YEAR([3]Feuil1!$C159)&gt;[3]Feuil2!$A$2,DATE([3]Feuil2!$A$2,3,31),IF(YEAR([3]Feuil1!$C159)&lt;[3]Feuil2!$A$2,"",IF(MONTH([3]Feuil1!$C159)=3,[3]Feuil1!$C159,IF(AND(MONTH([3]Feuil1!$C159)&gt;3,MONTH([3]Feuil1!$K159)&lt;=3),DATE([3]Feuil2!$A$2,3,31),"") ))),"")</f>
        <v/>
      </c>
      <c r="Q159" s="13" t="str">
        <f>IF(AND([3]Feuil1!$K159&lt;&gt;"",[3]Feuil1!$C159&lt;&gt;"",[3]Feuil1!$K159&lt;=[3]Feuil1!$C159,YEAR([3]Feuil1!$K159)&lt;=[3]Feuil2!$A$2,YEAR([3]Feuil1!$C159)&gt;=[3]Feuil2!$A$2),IF(YEAR([3]Feuil1!$C159)&gt;[3]Feuil2!$A$2,DATE([3]Feuil2!$A$2,4,30),IF(YEAR([3]Feuil1!$C159)&lt;[3]Feuil2!$A$2,"",IF(MONTH([3]Feuil1!$C159)=4,[3]Feuil1!$C159,IF(AND(MONTH([3]Feuil1!$C159)&gt;4,MONTH([3]Feuil1!$K159)&lt;=4),DATE([3]Feuil2!$A$2,4,30),"") ))),"")</f>
        <v/>
      </c>
      <c r="R159" s="13" t="str">
        <f>IF(AND([3]Feuil1!$K159&lt;&gt;"",[3]Feuil1!$C159&lt;&gt;"",[3]Feuil1!$K159&lt;=[3]Feuil1!$C159,YEAR([3]Feuil1!$K159)&lt;=[3]Feuil2!$A$2,YEAR([3]Feuil1!$C159)&gt;=[3]Feuil2!$A$2),IF(YEAR([3]Feuil1!$C159)&gt;[3]Feuil2!$A$2,DATE([3]Feuil2!$A$2,5,31),IF(YEAR([3]Feuil1!$C159)&lt;[3]Feuil2!$A$2,"",IF(MONTH([3]Feuil1!$C159)=5,[3]Feuil1!$C159,IF(AND(MONTH([3]Feuil1!$C159)&gt;5,MONTH([3]Feuil1!$K159)&lt;=5),DATE([3]Feuil2!$A$2,5,31),"") ))),"")</f>
        <v/>
      </c>
      <c r="S159" s="13" t="str">
        <f>IF(AND([3]Feuil1!$K159&lt;&gt;"",[3]Feuil1!$C159&lt;&gt;"",[3]Feuil1!$K159&lt;=[3]Feuil1!$C159,YEAR([3]Feuil1!$K159)&lt;=[3]Feuil2!$A$2,YEAR([3]Feuil1!$C159)&gt;=[3]Feuil2!$A$2),IF(YEAR([3]Feuil1!$C159)&gt;[3]Feuil2!$A$2,DATE([3]Feuil2!$A$2,6,30),IF(YEAR([3]Feuil1!$C159)&lt;[3]Feuil2!$A$2,"",IF(MONTH([3]Feuil1!$C159)=6,[3]Feuil1!$C159,IF(AND(MONTH([3]Feuil1!$C159)&gt;6,MONTH([3]Feuil1!$K159)&lt;=6),DATE([3]Feuil2!$A$2,6,30),"") ))),"")</f>
        <v/>
      </c>
      <c r="T159" s="13" t="str">
        <f>IF(AND([3]Feuil1!$K159&lt;&gt;"",[3]Feuil1!$C159&lt;&gt;"",[3]Feuil1!$K159&lt;=[3]Feuil1!$C159,YEAR([3]Feuil1!$K159)&lt;=[3]Feuil2!$A$2,YEAR([3]Feuil1!$C159)&gt;=[3]Feuil2!$A$2),IF(YEAR([3]Feuil1!$C159)&gt;[3]Feuil2!$A$2,DATE([3]Feuil2!$A$2,7,31),IF(YEAR([3]Feuil1!$C159)&lt;[3]Feuil2!$A$2,"",IF(MONTH([3]Feuil1!$C159)=7,[3]Feuil1!$C159,IF(AND(MONTH([3]Feuil1!$C159)&gt;7,MONTH([3]Feuil1!$K159)&lt;=7),DATE([3]Feuil2!$A$2,7,31),"") ))),"")</f>
        <v/>
      </c>
      <c r="U159" s="13" t="str">
        <f>IF(AND([3]Feuil1!$K159&lt;&gt;"",[3]Feuil1!$C159&lt;&gt;"",[3]Feuil1!$K159&lt;=[3]Feuil1!$C159,YEAR([3]Feuil1!$K159)&lt;=[3]Feuil2!$A$2,YEAR([3]Feuil1!$C159)&gt;=[3]Feuil2!$A$2),IF(YEAR([3]Feuil1!$C159)&gt;[3]Feuil2!$A$2,DATE([3]Feuil2!$A$2,8,31),IF(YEAR([3]Feuil1!$C159)&lt;[3]Feuil2!$A$2,"",IF(MONTH([3]Feuil1!$C159)=8,[3]Feuil1!$C159,IF(AND(MONTH([3]Feuil1!$C159)&gt;8,MONTH([3]Feuil1!$K159)&lt;=8),DATE([3]Feuil2!$A$2,8,31),"") ))),"")</f>
        <v/>
      </c>
      <c r="V159" s="13" t="str">
        <f>IF(AND([3]Feuil1!$K159&lt;&gt;"",[3]Feuil1!$C159&lt;&gt;"",[3]Feuil1!$K159&lt;=[3]Feuil1!$C159,YEAR([3]Feuil1!$K159)&lt;=[3]Feuil2!$A$2,YEAR([3]Feuil1!$C159)&gt;=[3]Feuil2!$A$2),IF(YEAR([3]Feuil1!$C159)&gt;[3]Feuil2!$A$2,DATE([3]Feuil2!$A$2,9,30),IF(YEAR([3]Feuil1!$C159)&lt;[3]Feuil2!$A$2,"",IF(MONTH([3]Feuil1!$C159)=9,[3]Feuil1!$C159,IF(AND(MONTH([3]Feuil1!$C159)&gt;9,MONTH([3]Feuil1!$K159)&lt;=9),DATE([3]Feuil2!$A$2,9,30),"") ))),"")</f>
        <v/>
      </c>
      <c r="W159" s="13" t="str">
        <f>IF(AND([3]Feuil1!$K159&lt;&gt;"",[3]Feuil1!$C159&lt;&gt;"",[3]Feuil1!$K159&lt;=[3]Feuil1!$C159,YEAR([3]Feuil1!$K159)&lt;=[3]Feuil2!$A$2,YEAR([3]Feuil1!$C159)&gt;=[3]Feuil2!$A$2),IF(YEAR([3]Feuil1!$C159)&gt;[3]Feuil2!$A$2,DATE([3]Feuil2!$A$2,10,31),IF(YEAR([3]Feuil1!$C159)&lt;[3]Feuil2!$A$2,"",IF(MONTH([3]Feuil1!$C159)=10,[3]Feuil1!$C159,IF(AND(MONTH([3]Feuil1!$C159)&gt;10,MONTH([3]Feuil1!$K159)&lt;=10),DATE([3]Feuil2!$A$2,10,31),"") ))),"")</f>
        <v/>
      </c>
      <c r="X159" s="13" t="str">
        <f>IF(AND([3]Feuil1!$K159&lt;&gt;"",[3]Feuil1!$C159&lt;&gt;"",[3]Feuil1!$K159&lt;=[3]Feuil1!$C159,YEAR([3]Feuil1!$K159)&lt;=[3]Feuil2!$A$2,YEAR([3]Feuil1!$C159)&gt;=[3]Feuil2!$A$2),IF(YEAR([3]Feuil1!$C159)&gt;[3]Feuil2!$A$2,DATE([3]Feuil2!$A$2,11,30),IF(YEAR([3]Feuil1!$C159)&lt;[3]Feuil2!$A$2,"",IF(MONTH([3]Feuil1!$C159)=11,[3]Feuil1!$C159,IF(AND(MONTH([3]Feuil1!$C159)&gt;11,MONTH([3]Feuil1!$K159)&lt;=11),DATE([3]Feuil2!$A$2,11,30),"") ))),"")</f>
        <v/>
      </c>
      <c r="Y159" s="14" t="str">
        <f>IF(AND([3]Feuil1!$K159&lt;&gt;"",[3]Feuil1!$C159&lt;&gt;"",[3]Feuil1!$K159&lt;=[3]Feuil1!$C159,YEAR([3]Feuil1!$K159)&lt;=[3]Feuil2!$A$2,YEAR([3]Feuil1!$C159)&gt;=[3]Feuil2!$A$2),IF(YEAR([3]Feuil1!$C159)&gt;[3]Feuil2!$A$2,DATE([3]Feuil2!$A$2,12,31),IF(YEAR([3]Feuil1!$C159)&lt;[3]Feuil2!$A$2,"",IF(MONTH([3]Feuil1!$C159)=12,[3]Feuil1!$C159,IF(AND(MONTH([3]Feuil1!$C159)&gt;12,MONTH([3]Feuil1!$K159)&lt;=12),DATE([3]Feuil2!$A$2,12,31),"") ))),"")</f>
        <v/>
      </c>
    </row>
    <row r="160" spans="1:25" ht="15" x14ac:dyDescent="0.2">
      <c r="A160" s="11">
        <f>[3]Feuil1!E160</f>
        <v>0</v>
      </c>
      <c r="B160" s="12" t="str">
        <f>IF(AND([3]Feuil1!$K160&lt;&gt;"",[3]Feuil1!$C160&lt;&gt;"",[3]Feuil1!$K160&lt;=[3]Feuil1!$C160,YEAR([3]Feuil1!$K160)&lt;=[3]Feuil2!$A$2,YEAR([3]Feuil1!$C160)&gt;=[3]Feuil2!$A$2),IF(YEAR([3]Feuil1!$K160)&lt;[3]Feuil2!$A$2,DATE([3]Feuil2!$A$2,1,1),IF(YEAR([3]Feuil1!$K160)&gt;[3]Feuil2!$A$2,"",IF(MONTH([3]Feuil1!$K160)=1,[3]Feuil1!$K160,IF(OR(AND(
      MONTH([3]Feuil1!$K160)&lt;1,
      MONTH([3]Feuil1!$C160)&gt;=1
     ),YEAR([3]Feuil1!$C160)&gt;[3]Feuil2!$A$2),DATE([3]Feuil2!$A$2,1,1),"") ))),"")</f>
        <v/>
      </c>
      <c r="C160" s="13" t="str">
        <f>IF(AND([3]Feuil1!$K160&lt;&gt;"",[3]Feuil1!$C160&lt;&gt;"",[3]Feuil1!$K160&lt;=[3]Feuil1!$C160,YEAR([3]Feuil1!$K160)&lt;=[3]Feuil2!$A$2,YEAR([3]Feuil1!$C160)&gt;=[3]Feuil2!$A$2),IF(YEAR([3]Feuil1!$K160)&lt;[3]Feuil2!$A$2,DATE([3]Feuil2!$A$2,2,1),IF(YEAR([3]Feuil1!$K160)&gt;[3]Feuil2!$A$2,"",IF(MONTH([3]Feuil1!$K160)=2,[3]Feuil1!$K160,IF(OR(AND(MONTH([3]Feuil1!$K160)&lt;2,MONTH([3]Feuil1!$C160)&gt;=2),YEAR([3]Feuil1!$C160)&gt;[3]Feuil2!$A$2),DATE([3]Feuil2!$A$2,2,1),"") ))),"")</f>
        <v/>
      </c>
      <c r="D160" s="13" t="str">
        <f>IF(AND([3]Feuil1!$K160&lt;&gt;"",[3]Feuil1!$C160&lt;&gt;"",[3]Feuil1!$K160&lt;=[3]Feuil1!$C160,YEAR([3]Feuil1!$K160)&lt;=[3]Feuil2!$A$2,YEAR([3]Feuil1!$C160)&gt;=[3]Feuil2!$A$2),IF(YEAR([3]Feuil1!$K160)&lt;[3]Feuil2!$A$2,DATE([3]Feuil2!$A$2,3,1),IF(YEAR([3]Feuil1!$K160)&gt;[3]Feuil2!$A$2,"",IF(MONTH([3]Feuil1!$K160)=3,[3]Feuil1!$K160,IF(OR(AND(MONTH([3]Feuil1!$K160)&lt;3,MONTH([3]Feuil1!$C160)&gt;=3),YEAR([3]Feuil1!$C160)&gt;[3]Feuil2!$A$2),DATE([3]Feuil2!$A$2,3,1),"") ))),"")</f>
        <v/>
      </c>
      <c r="E160" s="13" t="str">
        <f>IF(AND([3]Feuil1!$K160&lt;&gt;"",[3]Feuil1!$C160&lt;&gt;"",[3]Feuil1!$K160&lt;=[3]Feuil1!$C160,YEAR([3]Feuil1!$K160)&lt;=[3]Feuil2!$A$2,YEAR([3]Feuil1!$C160)&gt;=[3]Feuil2!$A$2),IF(YEAR([3]Feuil1!$K160)&lt;[3]Feuil2!$A$2,DATE([3]Feuil2!$A$2,4,1),IF(YEAR([3]Feuil1!$K160)&gt;[3]Feuil2!$A$2,"",IF(MONTH([3]Feuil1!$K160)=4,[3]Feuil1!$K160,IF(OR(AND(MONTH([3]Feuil1!$K160)&lt;4,MONTH([3]Feuil1!$C160)&gt;=4),YEAR([3]Feuil1!$C160)&gt;[3]Feuil2!$A$2),DATE([3]Feuil2!$A$2,4,1),"") ))),"")</f>
        <v/>
      </c>
      <c r="F160" s="13" t="str">
        <f>IF(AND([3]Feuil1!$K160&lt;&gt;"",[3]Feuil1!$C160&lt;&gt;"",[3]Feuil1!$K160&lt;=[3]Feuil1!$C160,YEAR([3]Feuil1!$K160)&lt;=[3]Feuil2!$A$2,YEAR([3]Feuil1!$C160)&gt;=[3]Feuil2!$A$2),IF(YEAR([3]Feuil1!$K160)&lt;[3]Feuil2!$A$2,DATE([3]Feuil2!$A$2,5,1),IF(YEAR([3]Feuil1!$K160)&gt;[3]Feuil2!$A$2,"",IF(MONTH([3]Feuil1!$K160)=5,[3]Feuil1!$K160,IF(OR(AND(MONTH([3]Feuil1!$K160)&lt;5,MONTH([3]Feuil1!$C160)&gt;=5),YEAR([3]Feuil1!$C160)&gt;[3]Feuil2!$A$2),DATE([3]Feuil2!$A$2,5,1),"") ))),"")</f>
        <v/>
      </c>
      <c r="G160" s="13" t="str">
        <f>IF(AND([3]Feuil1!$K160&lt;&gt;"",[3]Feuil1!$C160&lt;&gt;"",[3]Feuil1!$K160&lt;=[3]Feuil1!$C160,YEAR([3]Feuil1!$K160)&lt;=[3]Feuil2!$A$2,YEAR([3]Feuil1!$C160)&gt;=[3]Feuil2!$A$2),IF(YEAR([3]Feuil1!$K160)&lt;[3]Feuil2!$A$2,DATE([3]Feuil2!$A$2,6,1),IF(YEAR([3]Feuil1!$K160)&gt;[3]Feuil2!$A$2,"",IF(MONTH([3]Feuil1!$K160)=6,[3]Feuil1!$K160,IF(OR(AND(MONTH([3]Feuil1!$K160)&lt;6,MONTH([3]Feuil1!$C160)&gt;=6),YEAR([3]Feuil1!$C160)&gt;[3]Feuil2!$A$2),DATE([3]Feuil2!$A$2,6,1),"") ))),"")</f>
        <v/>
      </c>
      <c r="H160" s="13" t="str">
        <f>IF(AND([3]Feuil1!$K160&lt;&gt;"",[3]Feuil1!$C160&lt;&gt;"",[3]Feuil1!$K160&lt;=[3]Feuil1!$C160,YEAR([3]Feuil1!$K160)&lt;=[3]Feuil2!$A$2,YEAR([3]Feuil1!$C160)&gt;=[3]Feuil2!$A$2),IF(YEAR([3]Feuil1!$K160)&lt;[3]Feuil2!$A$2,DATE([3]Feuil2!$A$2,7,1),IF(YEAR([3]Feuil1!$K160)&gt;[3]Feuil2!$A$2,"",IF(MONTH([3]Feuil1!$K160)=7,[3]Feuil1!$K160,IF(OR(AND(MONTH([3]Feuil1!$K160)&lt;7,MONTH([3]Feuil1!$C160)&gt;=7),YEAR([3]Feuil1!$C160)&gt;[3]Feuil2!$A$2),DATE([3]Feuil2!$A$2,7,1),"") ))),"")</f>
        <v/>
      </c>
      <c r="I160" s="13" t="str">
        <f>IF(AND([3]Feuil1!$K160&lt;&gt;"",[3]Feuil1!$C160&lt;&gt;"",[3]Feuil1!$K160&lt;=[3]Feuil1!$C160,YEAR([3]Feuil1!$K160)&lt;=[3]Feuil2!$A$2,YEAR([3]Feuil1!$C160)&gt;=[3]Feuil2!$A$2),IF(YEAR([3]Feuil1!$K160)&lt;[3]Feuil2!$A$2,DATE([3]Feuil2!$A$2,8,1),IF(YEAR([3]Feuil1!$K160)&gt;[3]Feuil2!$A$2,"",IF(MONTH([3]Feuil1!$K160)=8,[3]Feuil1!$K160,IF(OR(AND(MONTH([3]Feuil1!$K160)&lt;8,MONTH([3]Feuil1!$C160)&gt;=8),YEAR([3]Feuil1!$C160)&gt;[3]Feuil2!$A$2),DATE([3]Feuil2!$A$2,8,1),"") ))),"")</f>
        <v/>
      </c>
      <c r="J160" s="13" t="str">
        <f>IF(AND([3]Feuil1!$K160&lt;&gt;"",[3]Feuil1!$C160&lt;&gt;"",[3]Feuil1!$K160&lt;=[3]Feuil1!$C160,YEAR([3]Feuil1!$K160)&lt;=[3]Feuil2!$A$2,YEAR([3]Feuil1!$C160)&gt;=[3]Feuil2!$A$2),IF(YEAR([3]Feuil1!$K160)&lt;[3]Feuil2!$A$2,DATE([3]Feuil2!$A$2,9,1),IF(YEAR([3]Feuil1!$K160)&gt;[3]Feuil2!$A$2,"",IF(MONTH([3]Feuil1!$K160)=9,[3]Feuil1!$K160,IF(OR(AND(MONTH([3]Feuil1!$K160)&lt;9,MONTH([3]Feuil1!$C160)&gt;=9),YEAR([3]Feuil1!$C160)&gt;[3]Feuil2!$A$2),DATE([3]Feuil2!$A$2,9,1),"") ))),"")</f>
        <v/>
      </c>
      <c r="K160" s="13" t="str">
        <f>IF(AND([3]Feuil1!$K160&lt;&gt;"",[3]Feuil1!$C160&lt;&gt;"",[3]Feuil1!$K160&lt;=[3]Feuil1!$C160,YEAR([3]Feuil1!$K160)&lt;=[3]Feuil2!$A$2,YEAR([3]Feuil1!$C160)&gt;=[3]Feuil2!$A$2),IF(YEAR([3]Feuil1!$K160)&lt;[3]Feuil2!$A$2,DATE([3]Feuil2!$A$2,10,1),IF(YEAR([3]Feuil1!$K160)&gt;[3]Feuil2!$A$2,"",IF(MONTH([3]Feuil1!$K160)=10,[3]Feuil1!$K160,IF(OR(AND(MONTH([3]Feuil1!$K160)&lt;10,MONTH([3]Feuil1!$C160)&gt;=10),YEAR([3]Feuil1!$C160)&gt;[3]Feuil2!$A$2),DATE([3]Feuil2!$A$2,10,1),"") ))),"")</f>
        <v/>
      </c>
      <c r="L160" s="13" t="str">
        <f>IF(AND([3]Feuil1!$K160&lt;&gt;"",[3]Feuil1!$C160&lt;&gt;"",[3]Feuil1!$K160&lt;=[3]Feuil1!$C160,YEAR([3]Feuil1!$K160)&lt;=[3]Feuil2!$A$2,YEAR([3]Feuil1!$C160)&gt;=[3]Feuil2!$A$2),IF(YEAR([3]Feuil1!$K160)&lt;[3]Feuil2!$A$2,DATE([3]Feuil2!$A$2,11,1),IF(YEAR([3]Feuil1!$K160)&gt;[3]Feuil2!$A$2,"",IF(MONTH([3]Feuil1!$K160)=11,[3]Feuil1!$K160,IF(OR(AND(MONTH([3]Feuil1!$K160)&lt;11,MONTH([3]Feuil1!$C160)&gt;=11),YEAR([3]Feuil1!$C160)&gt;[3]Feuil2!$A$2),DATE([3]Feuil2!$A$2,11,1),"") ))),"")</f>
        <v/>
      </c>
      <c r="M160" s="14" t="str">
        <f>IF(AND([3]Feuil1!$K160&lt;&gt;"",[3]Feuil1!$C160&lt;&gt;"",[3]Feuil1!$K160&lt;=[3]Feuil1!$C160,YEAR([3]Feuil1!$K160)&lt;=[3]Feuil2!$A$2,YEAR([3]Feuil1!$C160)&gt;=[3]Feuil2!$A$2),IF(YEAR([3]Feuil1!$K160)&lt;[3]Feuil2!$A$2,DATE([3]Feuil2!$A$2,12,1),IF(YEAR([3]Feuil1!$K160)&gt;[3]Feuil2!$A$2,"",IF(MONTH([3]Feuil1!$K160)=12,[3]Feuil1!$K160,IF(OR(AND(MONTH([3]Feuil1!$K160)&lt;12,MONTH([3]Feuil1!$C160)&gt;=12),YEAR([3]Feuil1!$C160)&gt;[3]Feuil2!$A$2),DATE([3]Feuil2!$A$2,12,1),"") ))),"")</f>
        <v/>
      </c>
      <c r="N160" s="12" t="str">
        <f>IF(AND([3]Feuil1!$K160&lt;&gt;"",[3]Feuil1!$C160&lt;&gt;"",[3]Feuil1!$K160&lt;=[3]Feuil1!$C160,YEAR([3]Feuil1!$K160)&lt;=[3]Feuil2!$A$2,YEAR([3]Feuil1!$C160)&gt;=[3]Feuil2!$A$2),IF(YEAR([3]Feuil1!$C160)&gt;[3]Feuil2!$A$2,DATE([3]Feuil2!$A$2,1,31),IF(YEAR([3]Feuil1!$C160)&lt;[3]Feuil2!$A$2,"",IF(MONTH([3]Feuil1!$C160)=1,[3]Feuil1!$C160,IF(AND(MONTH([3]Feuil1!$C160)&gt;1,MONTH([3]Feuil1!$K160)&lt;=1),DATE([3]Feuil2!$A$2,1,31),"") ))),"")</f>
        <v/>
      </c>
      <c r="O160" s="13" t="str">
        <f>IF(AND([3]Feuil1!$K160&lt;&gt;"",[3]Feuil1!$C160&lt;&gt;"",[3]Feuil1!$K160&lt;=[3]Feuil1!$C160,YEAR([3]Feuil1!$K160)&lt;=[3]Feuil2!$A$2,YEAR([3]Feuil1!$C160)&gt;=[3]Feuil2!$A$2),IF(YEAR([3]Feuil1!$C160)&gt;[3]Feuil2!$A$2,IF((MOD([3]Feuil2!$A$2,4)&lt;&gt;0),DATE([3]Feuil2!$A$2,2,28),DATE([3]Feuil2!$A$2,2,29)),IF(YEAR([3]Feuil1!$C160)&lt;[3]Feuil2!$A$2,"",IF(MONTH([3]Feuil1!$C160)=2,[3]Feuil1!$C160,IF(AND(MONTH([3]Feuil1!$C160)&gt;2,MONTH([3]Feuil1!$K160)&lt;=2),IF((MOD([3]Feuil2!$A$2,4)&lt;&gt;0),DATE([3]Feuil2!$A$2,2,28),DATE([3]Feuil2!$A$2,2,29)),"") ))),"")</f>
        <v/>
      </c>
      <c r="P160" s="13" t="str">
        <f>IF(AND([3]Feuil1!$K160&lt;&gt;"",[3]Feuil1!$C160&lt;&gt;"",[3]Feuil1!$K160&lt;=[3]Feuil1!$C160,YEAR([3]Feuil1!$K160)&lt;=[3]Feuil2!$A$2,YEAR([3]Feuil1!$C160)&gt;=[3]Feuil2!$A$2),IF(YEAR([3]Feuil1!$C160)&gt;[3]Feuil2!$A$2,DATE([3]Feuil2!$A$2,3,31),IF(YEAR([3]Feuil1!$C160)&lt;[3]Feuil2!$A$2,"",IF(MONTH([3]Feuil1!$C160)=3,[3]Feuil1!$C160,IF(AND(MONTH([3]Feuil1!$C160)&gt;3,MONTH([3]Feuil1!$K160)&lt;=3),DATE([3]Feuil2!$A$2,3,31),"") ))),"")</f>
        <v/>
      </c>
      <c r="Q160" s="13" t="str">
        <f>IF(AND([3]Feuil1!$K160&lt;&gt;"",[3]Feuil1!$C160&lt;&gt;"",[3]Feuil1!$K160&lt;=[3]Feuil1!$C160,YEAR([3]Feuil1!$K160)&lt;=[3]Feuil2!$A$2,YEAR([3]Feuil1!$C160)&gt;=[3]Feuil2!$A$2),IF(YEAR([3]Feuil1!$C160)&gt;[3]Feuil2!$A$2,DATE([3]Feuil2!$A$2,4,30),IF(YEAR([3]Feuil1!$C160)&lt;[3]Feuil2!$A$2,"",IF(MONTH([3]Feuil1!$C160)=4,[3]Feuil1!$C160,IF(AND(MONTH([3]Feuil1!$C160)&gt;4,MONTH([3]Feuil1!$K160)&lt;=4),DATE([3]Feuil2!$A$2,4,30),"") ))),"")</f>
        <v/>
      </c>
      <c r="R160" s="13" t="str">
        <f>IF(AND([3]Feuil1!$K160&lt;&gt;"",[3]Feuil1!$C160&lt;&gt;"",[3]Feuil1!$K160&lt;=[3]Feuil1!$C160,YEAR([3]Feuil1!$K160)&lt;=[3]Feuil2!$A$2,YEAR([3]Feuil1!$C160)&gt;=[3]Feuil2!$A$2),IF(YEAR([3]Feuil1!$C160)&gt;[3]Feuil2!$A$2,DATE([3]Feuil2!$A$2,5,31),IF(YEAR([3]Feuil1!$C160)&lt;[3]Feuil2!$A$2,"",IF(MONTH([3]Feuil1!$C160)=5,[3]Feuil1!$C160,IF(AND(MONTH([3]Feuil1!$C160)&gt;5,MONTH([3]Feuil1!$K160)&lt;=5),DATE([3]Feuil2!$A$2,5,31),"") ))),"")</f>
        <v/>
      </c>
      <c r="S160" s="13" t="str">
        <f>IF(AND([3]Feuil1!$K160&lt;&gt;"",[3]Feuil1!$C160&lt;&gt;"",[3]Feuil1!$K160&lt;=[3]Feuil1!$C160,YEAR([3]Feuil1!$K160)&lt;=[3]Feuil2!$A$2,YEAR([3]Feuil1!$C160)&gt;=[3]Feuil2!$A$2),IF(YEAR([3]Feuil1!$C160)&gt;[3]Feuil2!$A$2,DATE([3]Feuil2!$A$2,6,30),IF(YEAR([3]Feuil1!$C160)&lt;[3]Feuil2!$A$2,"",IF(MONTH([3]Feuil1!$C160)=6,[3]Feuil1!$C160,IF(AND(MONTH([3]Feuil1!$C160)&gt;6,MONTH([3]Feuil1!$K160)&lt;=6),DATE([3]Feuil2!$A$2,6,30),"") ))),"")</f>
        <v/>
      </c>
      <c r="T160" s="13" t="str">
        <f>IF(AND([3]Feuil1!$K160&lt;&gt;"",[3]Feuil1!$C160&lt;&gt;"",[3]Feuil1!$K160&lt;=[3]Feuil1!$C160,YEAR([3]Feuil1!$K160)&lt;=[3]Feuil2!$A$2,YEAR([3]Feuil1!$C160)&gt;=[3]Feuil2!$A$2),IF(YEAR([3]Feuil1!$C160)&gt;[3]Feuil2!$A$2,DATE([3]Feuil2!$A$2,7,31),IF(YEAR([3]Feuil1!$C160)&lt;[3]Feuil2!$A$2,"",IF(MONTH([3]Feuil1!$C160)=7,[3]Feuil1!$C160,IF(AND(MONTH([3]Feuil1!$C160)&gt;7,MONTH([3]Feuil1!$K160)&lt;=7),DATE([3]Feuil2!$A$2,7,31),"") ))),"")</f>
        <v/>
      </c>
      <c r="U160" s="13" t="str">
        <f>IF(AND([3]Feuil1!$K160&lt;&gt;"",[3]Feuil1!$C160&lt;&gt;"",[3]Feuil1!$K160&lt;=[3]Feuil1!$C160,YEAR([3]Feuil1!$K160)&lt;=[3]Feuil2!$A$2,YEAR([3]Feuil1!$C160)&gt;=[3]Feuil2!$A$2),IF(YEAR([3]Feuil1!$C160)&gt;[3]Feuil2!$A$2,DATE([3]Feuil2!$A$2,8,31),IF(YEAR([3]Feuil1!$C160)&lt;[3]Feuil2!$A$2,"",IF(MONTH([3]Feuil1!$C160)=8,[3]Feuil1!$C160,IF(AND(MONTH([3]Feuil1!$C160)&gt;8,MONTH([3]Feuil1!$K160)&lt;=8),DATE([3]Feuil2!$A$2,8,31),"") ))),"")</f>
        <v/>
      </c>
      <c r="V160" s="13" t="str">
        <f>IF(AND([3]Feuil1!$K160&lt;&gt;"",[3]Feuil1!$C160&lt;&gt;"",[3]Feuil1!$K160&lt;=[3]Feuil1!$C160,YEAR([3]Feuil1!$K160)&lt;=[3]Feuil2!$A$2,YEAR([3]Feuil1!$C160)&gt;=[3]Feuil2!$A$2),IF(YEAR([3]Feuil1!$C160)&gt;[3]Feuil2!$A$2,DATE([3]Feuil2!$A$2,9,30),IF(YEAR([3]Feuil1!$C160)&lt;[3]Feuil2!$A$2,"",IF(MONTH([3]Feuil1!$C160)=9,[3]Feuil1!$C160,IF(AND(MONTH([3]Feuil1!$C160)&gt;9,MONTH([3]Feuil1!$K160)&lt;=9),DATE([3]Feuil2!$A$2,9,30),"") ))),"")</f>
        <v/>
      </c>
      <c r="W160" s="13" t="str">
        <f>IF(AND([3]Feuil1!$K160&lt;&gt;"",[3]Feuil1!$C160&lt;&gt;"",[3]Feuil1!$K160&lt;=[3]Feuil1!$C160,YEAR([3]Feuil1!$K160)&lt;=[3]Feuil2!$A$2,YEAR([3]Feuil1!$C160)&gt;=[3]Feuil2!$A$2),IF(YEAR([3]Feuil1!$C160)&gt;[3]Feuil2!$A$2,DATE([3]Feuil2!$A$2,10,31),IF(YEAR([3]Feuil1!$C160)&lt;[3]Feuil2!$A$2,"",IF(MONTH([3]Feuil1!$C160)=10,[3]Feuil1!$C160,IF(AND(MONTH([3]Feuil1!$C160)&gt;10,MONTH([3]Feuil1!$K160)&lt;=10),DATE([3]Feuil2!$A$2,10,31),"") ))),"")</f>
        <v/>
      </c>
      <c r="X160" s="13" t="str">
        <f>IF(AND([3]Feuil1!$K160&lt;&gt;"",[3]Feuil1!$C160&lt;&gt;"",[3]Feuil1!$K160&lt;=[3]Feuil1!$C160,YEAR([3]Feuil1!$K160)&lt;=[3]Feuil2!$A$2,YEAR([3]Feuil1!$C160)&gt;=[3]Feuil2!$A$2),IF(YEAR([3]Feuil1!$C160)&gt;[3]Feuil2!$A$2,DATE([3]Feuil2!$A$2,11,30),IF(YEAR([3]Feuil1!$C160)&lt;[3]Feuil2!$A$2,"",IF(MONTH([3]Feuil1!$C160)=11,[3]Feuil1!$C160,IF(AND(MONTH([3]Feuil1!$C160)&gt;11,MONTH([3]Feuil1!$K160)&lt;=11),DATE([3]Feuil2!$A$2,11,30),"") ))),"")</f>
        <v/>
      </c>
      <c r="Y160" s="14" t="str">
        <f>IF(AND([3]Feuil1!$K160&lt;&gt;"",[3]Feuil1!$C160&lt;&gt;"",[3]Feuil1!$K160&lt;=[3]Feuil1!$C160,YEAR([3]Feuil1!$K160)&lt;=[3]Feuil2!$A$2,YEAR([3]Feuil1!$C160)&gt;=[3]Feuil2!$A$2),IF(YEAR([3]Feuil1!$C160)&gt;[3]Feuil2!$A$2,DATE([3]Feuil2!$A$2,12,31),IF(YEAR([3]Feuil1!$C160)&lt;[3]Feuil2!$A$2,"",IF(MONTH([3]Feuil1!$C160)=12,[3]Feuil1!$C160,IF(AND(MONTH([3]Feuil1!$C160)&gt;12,MONTH([3]Feuil1!$K160)&lt;=12),DATE([3]Feuil2!$A$2,12,31),"") ))),"")</f>
        <v/>
      </c>
    </row>
    <row r="161" spans="1:25" ht="15" x14ac:dyDescent="0.2">
      <c r="A161" s="11">
        <f>[3]Feuil1!E161</f>
        <v>0</v>
      </c>
      <c r="B161" s="12" t="str">
        <f>IF(AND([3]Feuil1!$K161&lt;&gt;"",[3]Feuil1!$C161&lt;&gt;"",[3]Feuil1!$K161&lt;=[3]Feuil1!$C161,YEAR([3]Feuil1!$K161)&lt;=[3]Feuil2!$A$2,YEAR([3]Feuil1!$C161)&gt;=[3]Feuil2!$A$2),IF(YEAR([3]Feuil1!$K161)&lt;[3]Feuil2!$A$2,DATE([3]Feuil2!$A$2,1,1),IF(YEAR([3]Feuil1!$K161)&gt;[3]Feuil2!$A$2,"",IF(MONTH([3]Feuil1!$K161)=1,[3]Feuil1!$K161,IF(OR(AND(
      MONTH([3]Feuil1!$K161)&lt;1,
      MONTH([3]Feuil1!$C161)&gt;=1
     ),YEAR([3]Feuil1!$C161)&gt;[3]Feuil2!$A$2),DATE([3]Feuil2!$A$2,1,1),"") ))),"")</f>
        <v/>
      </c>
      <c r="C161" s="13" t="str">
        <f>IF(AND([3]Feuil1!$K161&lt;&gt;"",[3]Feuil1!$C161&lt;&gt;"",[3]Feuil1!$K161&lt;=[3]Feuil1!$C161,YEAR([3]Feuil1!$K161)&lt;=[3]Feuil2!$A$2,YEAR([3]Feuil1!$C161)&gt;=[3]Feuil2!$A$2),IF(YEAR([3]Feuil1!$K161)&lt;[3]Feuil2!$A$2,DATE([3]Feuil2!$A$2,2,1),IF(YEAR([3]Feuil1!$K161)&gt;[3]Feuil2!$A$2,"",IF(MONTH([3]Feuil1!$K161)=2,[3]Feuil1!$K161,IF(OR(AND(MONTH([3]Feuil1!$K161)&lt;2,MONTH([3]Feuil1!$C161)&gt;=2),YEAR([3]Feuil1!$C161)&gt;[3]Feuil2!$A$2),DATE([3]Feuil2!$A$2,2,1),"") ))),"")</f>
        <v/>
      </c>
      <c r="D161" s="13" t="str">
        <f>IF(AND([3]Feuil1!$K161&lt;&gt;"",[3]Feuil1!$C161&lt;&gt;"",[3]Feuil1!$K161&lt;=[3]Feuil1!$C161,YEAR([3]Feuil1!$K161)&lt;=[3]Feuil2!$A$2,YEAR([3]Feuil1!$C161)&gt;=[3]Feuil2!$A$2),IF(YEAR([3]Feuil1!$K161)&lt;[3]Feuil2!$A$2,DATE([3]Feuil2!$A$2,3,1),IF(YEAR([3]Feuil1!$K161)&gt;[3]Feuil2!$A$2,"",IF(MONTH([3]Feuil1!$K161)=3,[3]Feuil1!$K161,IF(OR(AND(MONTH([3]Feuil1!$K161)&lt;3,MONTH([3]Feuil1!$C161)&gt;=3),YEAR([3]Feuil1!$C161)&gt;[3]Feuil2!$A$2),DATE([3]Feuil2!$A$2,3,1),"") ))),"")</f>
        <v/>
      </c>
      <c r="E161" s="13" t="str">
        <f>IF(AND([3]Feuil1!$K161&lt;&gt;"",[3]Feuil1!$C161&lt;&gt;"",[3]Feuil1!$K161&lt;=[3]Feuil1!$C161,YEAR([3]Feuil1!$K161)&lt;=[3]Feuil2!$A$2,YEAR([3]Feuil1!$C161)&gt;=[3]Feuil2!$A$2),IF(YEAR([3]Feuil1!$K161)&lt;[3]Feuil2!$A$2,DATE([3]Feuil2!$A$2,4,1),IF(YEAR([3]Feuil1!$K161)&gt;[3]Feuil2!$A$2,"",IF(MONTH([3]Feuil1!$K161)=4,[3]Feuil1!$K161,IF(OR(AND(MONTH([3]Feuil1!$K161)&lt;4,MONTH([3]Feuil1!$C161)&gt;=4),YEAR([3]Feuil1!$C161)&gt;[3]Feuil2!$A$2),DATE([3]Feuil2!$A$2,4,1),"") ))),"")</f>
        <v/>
      </c>
      <c r="F161" s="13" t="str">
        <f>IF(AND([3]Feuil1!$K161&lt;&gt;"",[3]Feuil1!$C161&lt;&gt;"",[3]Feuil1!$K161&lt;=[3]Feuil1!$C161,YEAR([3]Feuil1!$K161)&lt;=[3]Feuil2!$A$2,YEAR([3]Feuil1!$C161)&gt;=[3]Feuil2!$A$2),IF(YEAR([3]Feuil1!$K161)&lt;[3]Feuil2!$A$2,DATE([3]Feuil2!$A$2,5,1),IF(YEAR([3]Feuil1!$K161)&gt;[3]Feuil2!$A$2,"",IF(MONTH([3]Feuil1!$K161)=5,[3]Feuil1!$K161,IF(OR(AND(MONTH([3]Feuil1!$K161)&lt;5,MONTH([3]Feuil1!$C161)&gt;=5),YEAR([3]Feuil1!$C161)&gt;[3]Feuil2!$A$2),DATE([3]Feuil2!$A$2,5,1),"") ))),"")</f>
        <v/>
      </c>
      <c r="G161" s="13" t="str">
        <f>IF(AND([3]Feuil1!$K161&lt;&gt;"",[3]Feuil1!$C161&lt;&gt;"",[3]Feuil1!$K161&lt;=[3]Feuil1!$C161,YEAR([3]Feuil1!$K161)&lt;=[3]Feuil2!$A$2,YEAR([3]Feuil1!$C161)&gt;=[3]Feuil2!$A$2),IF(YEAR([3]Feuil1!$K161)&lt;[3]Feuil2!$A$2,DATE([3]Feuil2!$A$2,6,1),IF(YEAR([3]Feuil1!$K161)&gt;[3]Feuil2!$A$2,"",IF(MONTH([3]Feuil1!$K161)=6,[3]Feuil1!$K161,IF(OR(AND(MONTH([3]Feuil1!$K161)&lt;6,MONTH([3]Feuil1!$C161)&gt;=6),YEAR([3]Feuil1!$C161)&gt;[3]Feuil2!$A$2),DATE([3]Feuil2!$A$2,6,1),"") ))),"")</f>
        <v/>
      </c>
      <c r="H161" s="13" t="str">
        <f>IF(AND([3]Feuil1!$K161&lt;&gt;"",[3]Feuil1!$C161&lt;&gt;"",[3]Feuil1!$K161&lt;=[3]Feuil1!$C161,YEAR([3]Feuil1!$K161)&lt;=[3]Feuil2!$A$2,YEAR([3]Feuil1!$C161)&gt;=[3]Feuil2!$A$2),IF(YEAR([3]Feuil1!$K161)&lt;[3]Feuil2!$A$2,DATE([3]Feuil2!$A$2,7,1),IF(YEAR([3]Feuil1!$K161)&gt;[3]Feuil2!$A$2,"",IF(MONTH([3]Feuil1!$K161)=7,[3]Feuil1!$K161,IF(OR(AND(MONTH([3]Feuil1!$K161)&lt;7,MONTH([3]Feuil1!$C161)&gt;=7),YEAR([3]Feuil1!$C161)&gt;[3]Feuil2!$A$2),DATE([3]Feuil2!$A$2,7,1),"") ))),"")</f>
        <v/>
      </c>
      <c r="I161" s="13" t="str">
        <f>IF(AND([3]Feuil1!$K161&lt;&gt;"",[3]Feuil1!$C161&lt;&gt;"",[3]Feuil1!$K161&lt;=[3]Feuil1!$C161,YEAR([3]Feuil1!$K161)&lt;=[3]Feuil2!$A$2,YEAR([3]Feuil1!$C161)&gt;=[3]Feuil2!$A$2),IF(YEAR([3]Feuil1!$K161)&lt;[3]Feuil2!$A$2,DATE([3]Feuil2!$A$2,8,1),IF(YEAR([3]Feuil1!$K161)&gt;[3]Feuil2!$A$2,"",IF(MONTH([3]Feuil1!$K161)=8,[3]Feuil1!$K161,IF(OR(AND(MONTH([3]Feuil1!$K161)&lt;8,MONTH([3]Feuil1!$C161)&gt;=8),YEAR([3]Feuil1!$C161)&gt;[3]Feuil2!$A$2),DATE([3]Feuil2!$A$2,8,1),"") ))),"")</f>
        <v/>
      </c>
      <c r="J161" s="13" t="str">
        <f>IF(AND([3]Feuil1!$K161&lt;&gt;"",[3]Feuil1!$C161&lt;&gt;"",[3]Feuil1!$K161&lt;=[3]Feuil1!$C161,YEAR([3]Feuil1!$K161)&lt;=[3]Feuil2!$A$2,YEAR([3]Feuil1!$C161)&gt;=[3]Feuil2!$A$2),IF(YEAR([3]Feuil1!$K161)&lt;[3]Feuil2!$A$2,DATE([3]Feuil2!$A$2,9,1),IF(YEAR([3]Feuil1!$K161)&gt;[3]Feuil2!$A$2,"",IF(MONTH([3]Feuil1!$K161)=9,[3]Feuil1!$K161,IF(OR(AND(MONTH([3]Feuil1!$K161)&lt;9,MONTH([3]Feuil1!$C161)&gt;=9),YEAR([3]Feuil1!$C161)&gt;[3]Feuil2!$A$2),DATE([3]Feuil2!$A$2,9,1),"") ))),"")</f>
        <v/>
      </c>
      <c r="K161" s="13" t="str">
        <f>IF(AND([3]Feuil1!$K161&lt;&gt;"",[3]Feuil1!$C161&lt;&gt;"",[3]Feuil1!$K161&lt;=[3]Feuil1!$C161,YEAR([3]Feuil1!$K161)&lt;=[3]Feuil2!$A$2,YEAR([3]Feuil1!$C161)&gt;=[3]Feuil2!$A$2),IF(YEAR([3]Feuil1!$K161)&lt;[3]Feuil2!$A$2,DATE([3]Feuil2!$A$2,10,1),IF(YEAR([3]Feuil1!$K161)&gt;[3]Feuil2!$A$2,"",IF(MONTH([3]Feuil1!$K161)=10,[3]Feuil1!$K161,IF(OR(AND(MONTH([3]Feuil1!$K161)&lt;10,MONTH([3]Feuil1!$C161)&gt;=10),YEAR([3]Feuil1!$C161)&gt;[3]Feuil2!$A$2),DATE([3]Feuil2!$A$2,10,1),"") ))),"")</f>
        <v/>
      </c>
      <c r="L161" s="13" t="str">
        <f>IF(AND([3]Feuil1!$K161&lt;&gt;"",[3]Feuil1!$C161&lt;&gt;"",[3]Feuil1!$K161&lt;=[3]Feuil1!$C161,YEAR([3]Feuil1!$K161)&lt;=[3]Feuil2!$A$2,YEAR([3]Feuil1!$C161)&gt;=[3]Feuil2!$A$2),IF(YEAR([3]Feuil1!$K161)&lt;[3]Feuil2!$A$2,DATE([3]Feuil2!$A$2,11,1),IF(YEAR([3]Feuil1!$K161)&gt;[3]Feuil2!$A$2,"",IF(MONTH([3]Feuil1!$K161)=11,[3]Feuil1!$K161,IF(OR(AND(MONTH([3]Feuil1!$K161)&lt;11,MONTH([3]Feuil1!$C161)&gt;=11),YEAR([3]Feuil1!$C161)&gt;[3]Feuil2!$A$2),DATE([3]Feuil2!$A$2,11,1),"") ))),"")</f>
        <v/>
      </c>
      <c r="M161" s="14" t="str">
        <f>IF(AND([3]Feuil1!$K161&lt;&gt;"",[3]Feuil1!$C161&lt;&gt;"",[3]Feuil1!$K161&lt;=[3]Feuil1!$C161,YEAR([3]Feuil1!$K161)&lt;=[3]Feuil2!$A$2,YEAR([3]Feuil1!$C161)&gt;=[3]Feuil2!$A$2),IF(YEAR([3]Feuil1!$K161)&lt;[3]Feuil2!$A$2,DATE([3]Feuil2!$A$2,12,1),IF(YEAR([3]Feuil1!$K161)&gt;[3]Feuil2!$A$2,"",IF(MONTH([3]Feuil1!$K161)=12,[3]Feuil1!$K161,IF(OR(AND(MONTH([3]Feuil1!$K161)&lt;12,MONTH([3]Feuil1!$C161)&gt;=12),YEAR([3]Feuil1!$C161)&gt;[3]Feuil2!$A$2),DATE([3]Feuil2!$A$2,12,1),"") ))),"")</f>
        <v/>
      </c>
      <c r="N161" s="12" t="str">
        <f>IF(AND([3]Feuil1!$K161&lt;&gt;"",[3]Feuil1!$C161&lt;&gt;"",[3]Feuil1!$K161&lt;=[3]Feuil1!$C161,YEAR([3]Feuil1!$K161)&lt;=[3]Feuil2!$A$2,YEAR([3]Feuil1!$C161)&gt;=[3]Feuil2!$A$2),IF(YEAR([3]Feuil1!$C161)&gt;[3]Feuil2!$A$2,DATE([3]Feuil2!$A$2,1,31),IF(YEAR([3]Feuil1!$C161)&lt;[3]Feuil2!$A$2,"",IF(MONTH([3]Feuil1!$C161)=1,[3]Feuil1!$C161,IF(AND(MONTH([3]Feuil1!$C161)&gt;1,MONTH([3]Feuil1!$K161)&lt;=1),DATE([3]Feuil2!$A$2,1,31),"") ))),"")</f>
        <v/>
      </c>
      <c r="O161" s="13" t="str">
        <f>IF(AND([3]Feuil1!$K161&lt;&gt;"",[3]Feuil1!$C161&lt;&gt;"",[3]Feuil1!$K161&lt;=[3]Feuil1!$C161,YEAR([3]Feuil1!$K161)&lt;=[3]Feuil2!$A$2,YEAR([3]Feuil1!$C161)&gt;=[3]Feuil2!$A$2),IF(YEAR([3]Feuil1!$C161)&gt;[3]Feuil2!$A$2,IF((MOD([3]Feuil2!$A$2,4)&lt;&gt;0),DATE([3]Feuil2!$A$2,2,28),DATE([3]Feuil2!$A$2,2,29)),IF(YEAR([3]Feuil1!$C161)&lt;[3]Feuil2!$A$2,"",IF(MONTH([3]Feuil1!$C161)=2,[3]Feuil1!$C161,IF(AND(MONTH([3]Feuil1!$C161)&gt;2,MONTH([3]Feuil1!$K161)&lt;=2),IF((MOD([3]Feuil2!$A$2,4)&lt;&gt;0),DATE([3]Feuil2!$A$2,2,28),DATE([3]Feuil2!$A$2,2,29)),"") ))),"")</f>
        <v/>
      </c>
      <c r="P161" s="13" t="str">
        <f>IF(AND([3]Feuil1!$K161&lt;&gt;"",[3]Feuil1!$C161&lt;&gt;"",[3]Feuil1!$K161&lt;=[3]Feuil1!$C161,YEAR([3]Feuil1!$K161)&lt;=[3]Feuil2!$A$2,YEAR([3]Feuil1!$C161)&gt;=[3]Feuil2!$A$2),IF(YEAR([3]Feuil1!$C161)&gt;[3]Feuil2!$A$2,DATE([3]Feuil2!$A$2,3,31),IF(YEAR([3]Feuil1!$C161)&lt;[3]Feuil2!$A$2,"",IF(MONTH([3]Feuil1!$C161)=3,[3]Feuil1!$C161,IF(AND(MONTH([3]Feuil1!$C161)&gt;3,MONTH([3]Feuil1!$K161)&lt;=3),DATE([3]Feuil2!$A$2,3,31),"") ))),"")</f>
        <v/>
      </c>
      <c r="Q161" s="13" t="str">
        <f>IF(AND([3]Feuil1!$K161&lt;&gt;"",[3]Feuil1!$C161&lt;&gt;"",[3]Feuil1!$K161&lt;=[3]Feuil1!$C161,YEAR([3]Feuil1!$K161)&lt;=[3]Feuil2!$A$2,YEAR([3]Feuil1!$C161)&gt;=[3]Feuil2!$A$2),IF(YEAR([3]Feuil1!$C161)&gt;[3]Feuil2!$A$2,DATE([3]Feuil2!$A$2,4,30),IF(YEAR([3]Feuil1!$C161)&lt;[3]Feuil2!$A$2,"",IF(MONTH([3]Feuil1!$C161)=4,[3]Feuil1!$C161,IF(AND(MONTH([3]Feuil1!$C161)&gt;4,MONTH([3]Feuil1!$K161)&lt;=4),DATE([3]Feuil2!$A$2,4,30),"") ))),"")</f>
        <v/>
      </c>
      <c r="R161" s="13" t="str">
        <f>IF(AND([3]Feuil1!$K161&lt;&gt;"",[3]Feuil1!$C161&lt;&gt;"",[3]Feuil1!$K161&lt;=[3]Feuil1!$C161,YEAR([3]Feuil1!$K161)&lt;=[3]Feuil2!$A$2,YEAR([3]Feuil1!$C161)&gt;=[3]Feuil2!$A$2),IF(YEAR([3]Feuil1!$C161)&gt;[3]Feuil2!$A$2,DATE([3]Feuil2!$A$2,5,31),IF(YEAR([3]Feuil1!$C161)&lt;[3]Feuil2!$A$2,"",IF(MONTH([3]Feuil1!$C161)=5,[3]Feuil1!$C161,IF(AND(MONTH([3]Feuil1!$C161)&gt;5,MONTH([3]Feuil1!$K161)&lt;=5),DATE([3]Feuil2!$A$2,5,31),"") ))),"")</f>
        <v/>
      </c>
      <c r="S161" s="13" t="str">
        <f>IF(AND([3]Feuil1!$K161&lt;&gt;"",[3]Feuil1!$C161&lt;&gt;"",[3]Feuil1!$K161&lt;=[3]Feuil1!$C161,YEAR([3]Feuil1!$K161)&lt;=[3]Feuil2!$A$2,YEAR([3]Feuil1!$C161)&gt;=[3]Feuil2!$A$2),IF(YEAR([3]Feuil1!$C161)&gt;[3]Feuil2!$A$2,DATE([3]Feuil2!$A$2,6,30),IF(YEAR([3]Feuil1!$C161)&lt;[3]Feuil2!$A$2,"",IF(MONTH([3]Feuil1!$C161)=6,[3]Feuil1!$C161,IF(AND(MONTH([3]Feuil1!$C161)&gt;6,MONTH([3]Feuil1!$K161)&lt;=6),DATE([3]Feuil2!$A$2,6,30),"") ))),"")</f>
        <v/>
      </c>
      <c r="T161" s="13" t="str">
        <f>IF(AND([3]Feuil1!$K161&lt;&gt;"",[3]Feuil1!$C161&lt;&gt;"",[3]Feuil1!$K161&lt;=[3]Feuil1!$C161,YEAR([3]Feuil1!$K161)&lt;=[3]Feuil2!$A$2,YEAR([3]Feuil1!$C161)&gt;=[3]Feuil2!$A$2),IF(YEAR([3]Feuil1!$C161)&gt;[3]Feuil2!$A$2,DATE([3]Feuil2!$A$2,7,31),IF(YEAR([3]Feuil1!$C161)&lt;[3]Feuil2!$A$2,"",IF(MONTH([3]Feuil1!$C161)=7,[3]Feuil1!$C161,IF(AND(MONTH([3]Feuil1!$C161)&gt;7,MONTH([3]Feuil1!$K161)&lt;=7),DATE([3]Feuil2!$A$2,7,31),"") ))),"")</f>
        <v/>
      </c>
      <c r="U161" s="13" t="str">
        <f>IF(AND([3]Feuil1!$K161&lt;&gt;"",[3]Feuil1!$C161&lt;&gt;"",[3]Feuil1!$K161&lt;=[3]Feuil1!$C161,YEAR([3]Feuil1!$K161)&lt;=[3]Feuil2!$A$2,YEAR([3]Feuil1!$C161)&gt;=[3]Feuil2!$A$2),IF(YEAR([3]Feuil1!$C161)&gt;[3]Feuil2!$A$2,DATE([3]Feuil2!$A$2,8,31),IF(YEAR([3]Feuil1!$C161)&lt;[3]Feuil2!$A$2,"",IF(MONTH([3]Feuil1!$C161)=8,[3]Feuil1!$C161,IF(AND(MONTH([3]Feuil1!$C161)&gt;8,MONTH([3]Feuil1!$K161)&lt;=8),DATE([3]Feuil2!$A$2,8,31),"") ))),"")</f>
        <v/>
      </c>
      <c r="V161" s="13" t="str">
        <f>IF(AND([3]Feuil1!$K161&lt;&gt;"",[3]Feuil1!$C161&lt;&gt;"",[3]Feuil1!$K161&lt;=[3]Feuil1!$C161,YEAR([3]Feuil1!$K161)&lt;=[3]Feuil2!$A$2,YEAR([3]Feuil1!$C161)&gt;=[3]Feuil2!$A$2),IF(YEAR([3]Feuil1!$C161)&gt;[3]Feuil2!$A$2,DATE([3]Feuil2!$A$2,9,30),IF(YEAR([3]Feuil1!$C161)&lt;[3]Feuil2!$A$2,"",IF(MONTH([3]Feuil1!$C161)=9,[3]Feuil1!$C161,IF(AND(MONTH([3]Feuil1!$C161)&gt;9,MONTH([3]Feuil1!$K161)&lt;=9),DATE([3]Feuil2!$A$2,9,30),"") ))),"")</f>
        <v/>
      </c>
      <c r="W161" s="13" t="str">
        <f>IF(AND([3]Feuil1!$K161&lt;&gt;"",[3]Feuil1!$C161&lt;&gt;"",[3]Feuil1!$K161&lt;=[3]Feuil1!$C161,YEAR([3]Feuil1!$K161)&lt;=[3]Feuil2!$A$2,YEAR([3]Feuil1!$C161)&gt;=[3]Feuil2!$A$2),IF(YEAR([3]Feuil1!$C161)&gt;[3]Feuil2!$A$2,DATE([3]Feuil2!$A$2,10,31),IF(YEAR([3]Feuil1!$C161)&lt;[3]Feuil2!$A$2,"",IF(MONTH([3]Feuil1!$C161)=10,[3]Feuil1!$C161,IF(AND(MONTH([3]Feuil1!$C161)&gt;10,MONTH([3]Feuil1!$K161)&lt;=10),DATE([3]Feuil2!$A$2,10,31),"") ))),"")</f>
        <v/>
      </c>
      <c r="X161" s="13" t="str">
        <f>IF(AND([3]Feuil1!$K161&lt;&gt;"",[3]Feuil1!$C161&lt;&gt;"",[3]Feuil1!$K161&lt;=[3]Feuil1!$C161,YEAR([3]Feuil1!$K161)&lt;=[3]Feuil2!$A$2,YEAR([3]Feuil1!$C161)&gt;=[3]Feuil2!$A$2),IF(YEAR([3]Feuil1!$C161)&gt;[3]Feuil2!$A$2,DATE([3]Feuil2!$A$2,11,30),IF(YEAR([3]Feuil1!$C161)&lt;[3]Feuil2!$A$2,"",IF(MONTH([3]Feuil1!$C161)=11,[3]Feuil1!$C161,IF(AND(MONTH([3]Feuil1!$C161)&gt;11,MONTH([3]Feuil1!$K161)&lt;=11),DATE([3]Feuil2!$A$2,11,30),"") ))),"")</f>
        <v/>
      </c>
      <c r="Y161" s="14" t="str">
        <f>IF(AND([3]Feuil1!$K161&lt;&gt;"",[3]Feuil1!$C161&lt;&gt;"",[3]Feuil1!$K161&lt;=[3]Feuil1!$C161,YEAR([3]Feuil1!$K161)&lt;=[3]Feuil2!$A$2,YEAR([3]Feuil1!$C161)&gt;=[3]Feuil2!$A$2),IF(YEAR([3]Feuil1!$C161)&gt;[3]Feuil2!$A$2,DATE([3]Feuil2!$A$2,12,31),IF(YEAR([3]Feuil1!$C161)&lt;[3]Feuil2!$A$2,"",IF(MONTH([3]Feuil1!$C161)=12,[3]Feuil1!$C161,IF(AND(MONTH([3]Feuil1!$C161)&gt;12,MONTH([3]Feuil1!$K161)&lt;=12),DATE([3]Feuil2!$A$2,12,31),"") ))),"")</f>
        <v/>
      </c>
    </row>
    <row r="162" spans="1:25" ht="15" x14ac:dyDescent="0.2">
      <c r="A162" s="11">
        <f>[3]Feuil1!E162</f>
        <v>0</v>
      </c>
      <c r="B162" s="12" t="str">
        <f>IF(AND([3]Feuil1!$K162&lt;&gt;"",[3]Feuil1!$C162&lt;&gt;"",[3]Feuil1!$K162&lt;=[3]Feuil1!$C162,YEAR([3]Feuil1!$K162)&lt;=[3]Feuil2!$A$2,YEAR([3]Feuil1!$C162)&gt;=[3]Feuil2!$A$2),IF(YEAR([3]Feuil1!$K162)&lt;[3]Feuil2!$A$2,DATE([3]Feuil2!$A$2,1,1),IF(YEAR([3]Feuil1!$K162)&gt;[3]Feuil2!$A$2,"",IF(MONTH([3]Feuil1!$K162)=1,[3]Feuil1!$K162,IF(OR(AND(
      MONTH([3]Feuil1!$K162)&lt;1,
      MONTH([3]Feuil1!$C162)&gt;=1
     ),YEAR([3]Feuil1!$C162)&gt;[3]Feuil2!$A$2),DATE([3]Feuil2!$A$2,1,1),"") ))),"")</f>
        <v/>
      </c>
      <c r="C162" s="13" t="str">
        <f>IF(AND([3]Feuil1!$K162&lt;&gt;"",[3]Feuil1!$C162&lt;&gt;"",[3]Feuil1!$K162&lt;=[3]Feuil1!$C162,YEAR([3]Feuil1!$K162)&lt;=[3]Feuil2!$A$2,YEAR([3]Feuil1!$C162)&gt;=[3]Feuil2!$A$2),IF(YEAR([3]Feuil1!$K162)&lt;[3]Feuil2!$A$2,DATE([3]Feuil2!$A$2,2,1),IF(YEAR([3]Feuil1!$K162)&gt;[3]Feuil2!$A$2,"",IF(MONTH([3]Feuil1!$K162)=2,[3]Feuil1!$K162,IF(OR(AND(MONTH([3]Feuil1!$K162)&lt;2,MONTH([3]Feuil1!$C162)&gt;=2),YEAR([3]Feuil1!$C162)&gt;[3]Feuil2!$A$2),DATE([3]Feuil2!$A$2,2,1),"") ))),"")</f>
        <v/>
      </c>
      <c r="D162" s="13" t="str">
        <f>IF(AND([3]Feuil1!$K162&lt;&gt;"",[3]Feuil1!$C162&lt;&gt;"",[3]Feuil1!$K162&lt;=[3]Feuil1!$C162,YEAR([3]Feuil1!$K162)&lt;=[3]Feuil2!$A$2,YEAR([3]Feuil1!$C162)&gt;=[3]Feuil2!$A$2),IF(YEAR([3]Feuil1!$K162)&lt;[3]Feuil2!$A$2,DATE([3]Feuil2!$A$2,3,1),IF(YEAR([3]Feuil1!$K162)&gt;[3]Feuil2!$A$2,"",IF(MONTH([3]Feuil1!$K162)=3,[3]Feuil1!$K162,IF(OR(AND(MONTH([3]Feuil1!$K162)&lt;3,MONTH([3]Feuil1!$C162)&gt;=3),YEAR([3]Feuil1!$C162)&gt;[3]Feuil2!$A$2),DATE([3]Feuil2!$A$2,3,1),"") ))),"")</f>
        <v/>
      </c>
      <c r="E162" s="13" t="str">
        <f>IF(AND([3]Feuil1!$K162&lt;&gt;"",[3]Feuil1!$C162&lt;&gt;"",[3]Feuil1!$K162&lt;=[3]Feuil1!$C162,YEAR([3]Feuil1!$K162)&lt;=[3]Feuil2!$A$2,YEAR([3]Feuil1!$C162)&gt;=[3]Feuil2!$A$2),IF(YEAR([3]Feuil1!$K162)&lt;[3]Feuil2!$A$2,DATE([3]Feuil2!$A$2,4,1),IF(YEAR([3]Feuil1!$K162)&gt;[3]Feuil2!$A$2,"",IF(MONTH([3]Feuil1!$K162)=4,[3]Feuil1!$K162,IF(OR(AND(MONTH([3]Feuil1!$K162)&lt;4,MONTH([3]Feuil1!$C162)&gt;=4),YEAR([3]Feuil1!$C162)&gt;[3]Feuil2!$A$2),DATE([3]Feuil2!$A$2,4,1),"") ))),"")</f>
        <v/>
      </c>
      <c r="F162" s="13" t="str">
        <f>IF(AND([3]Feuil1!$K162&lt;&gt;"",[3]Feuil1!$C162&lt;&gt;"",[3]Feuil1!$K162&lt;=[3]Feuil1!$C162,YEAR([3]Feuil1!$K162)&lt;=[3]Feuil2!$A$2,YEAR([3]Feuil1!$C162)&gt;=[3]Feuil2!$A$2),IF(YEAR([3]Feuil1!$K162)&lt;[3]Feuil2!$A$2,DATE([3]Feuil2!$A$2,5,1),IF(YEAR([3]Feuil1!$K162)&gt;[3]Feuil2!$A$2,"",IF(MONTH([3]Feuil1!$K162)=5,[3]Feuil1!$K162,IF(OR(AND(MONTH([3]Feuil1!$K162)&lt;5,MONTH([3]Feuil1!$C162)&gt;=5),YEAR([3]Feuil1!$C162)&gt;[3]Feuil2!$A$2),DATE([3]Feuil2!$A$2,5,1),"") ))),"")</f>
        <v/>
      </c>
      <c r="G162" s="13" t="str">
        <f>IF(AND([3]Feuil1!$K162&lt;&gt;"",[3]Feuil1!$C162&lt;&gt;"",[3]Feuil1!$K162&lt;=[3]Feuil1!$C162,YEAR([3]Feuil1!$K162)&lt;=[3]Feuil2!$A$2,YEAR([3]Feuil1!$C162)&gt;=[3]Feuil2!$A$2),IF(YEAR([3]Feuil1!$K162)&lt;[3]Feuil2!$A$2,DATE([3]Feuil2!$A$2,6,1),IF(YEAR([3]Feuil1!$K162)&gt;[3]Feuil2!$A$2,"",IF(MONTH([3]Feuil1!$K162)=6,[3]Feuil1!$K162,IF(OR(AND(MONTH([3]Feuil1!$K162)&lt;6,MONTH([3]Feuil1!$C162)&gt;=6),YEAR([3]Feuil1!$C162)&gt;[3]Feuil2!$A$2),DATE([3]Feuil2!$A$2,6,1),"") ))),"")</f>
        <v/>
      </c>
      <c r="H162" s="13" t="str">
        <f>IF(AND([3]Feuil1!$K162&lt;&gt;"",[3]Feuil1!$C162&lt;&gt;"",[3]Feuil1!$K162&lt;=[3]Feuil1!$C162,YEAR([3]Feuil1!$K162)&lt;=[3]Feuil2!$A$2,YEAR([3]Feuil1!$C162)&gt;=[3]Feuil2!$A$2),IF(YEAR([3]Feuil1!$K162)&lt;[3]Feuil2!$A$2,DATE([3]Feuil2!$A$2,7,1),IF(YEAR([3]Feuil1!$K162)&gt;[3]Feuil2!$A$2,"",IF(MONTH([3]Feuil1!$K162)=7,[3]Feuil1!$K162,IF(OR(AND(MONTH([3]Feuil1!$K162)&lt;7,MONTH([3]Feuil1!$C162)&gt;=7),YEAR([3]Feuil1!$C162)&gt;[3]Feuil2!$A$2),DATE([3]Feuil2!$A$2,7,1),"") ))),"")</f>
        <v/>
      </c>
      <c r="I162" s="13" t="str">
        <f>IF(AND([3]Feuil1!$K162&lt;&gt;"",[3]Feuil1!$C162&lt;&gt;"",[3]Feuil1!$K162&lt;=[3]Feuil1!$C162,YEAR([3]Feuil1!$K162)&lt;=[3]Feuil2!$A$2,YEAR([3]Feuil1!$C162)&gt;=[3]Feuil2!$A$2),IF(YEAR([3]Feuil1!$K162)&lt;[3]Feuil2!$A$2,DATE([3]Feuil2!$A$2,8,1),IF(YEAR([3]Feuil1!$K162)&gt;[3]Feuil2!$A$2,"",IF(MONTH([3]Feuil1!$K162)=8,[3]Feuil1!$K162,IF(OR(AND(MONTH([3]Feuil1!$K162)&lt;8,MONTH([3]Feuil1!$C162)&gt;=8),YEAR([3]Feuil1!$C162)&gt;[3]Feuil2!$A$2),DATE([3]Feuil2!$A$2,8,1),"") ))),"")</f>
        <v/>
      </c>
      <c r="J162" s="13" t="str">
        <f>IF(AND([3]Feuil1!$K162&lt;&gt;"",[3]Feuil1!$C162&lt;&gt;"",[3]Feuil1!$K162&lt;=[3]Feuil1!$C162,YEAR([3]Feuil1!$K162)&lt;=[3]Feuil2!$A$2,YEAR([3]Feuil1!$C162)&gt;=[3]Feuil2!$A$2),IF(YEAR([3]Feuil1!$K162)&lt;[3]Feuil2!$A$2,DATE([3]Feuil2!$A$2,9,1),IF(YEAR([3]Feuil1!$K162)&gt;[3]Feuil2!$A$2,"",IF(MONTH([3]Feuil1!$K162)=9,[3]Feuil1!$K162,IF(OR(AND(MONTH([3]Feuil1!$K162)&lt;9,MONTH([3]Feuil1!$C162)&gt;=9),YEAR([3]Feuil1!$C162)&gt;[3]Feuil2!$A$2),DATE([3]Feuil2!$A$2,9,1),"") ))),"")</f>
        <v/>
      </c>
      <c r="K162" s="13" t="str">
        <f>IF(AND([3]Feuil1!$K162&lt;&gt;"",[3]Feuil1!$C162&lt;&gt;"",[3]Feuil1!$K162&lt;=[3]Feuil1!$C162,YEAR([3]Feuil1!$K162)&lt;=[3]Feuil2!$A$2,YEAR([3]Feuil1!$C162)&gt;=[3]Feuil2!$A$2),IF(YEAR([3]Feuil1!$K162)&lt;[3]Feuil2!$A$2,DATE([3]Feuil2!$A$2,10,1),IF(YEAR([3]Feuil1!$K162)&gt;[3]Feuil2!$A$2,"",IF(MONTH([3]Feuil1!$K162)=10,[3]Feuil1!$K162,IF(OR(AND(MONTH([3]Feuil1!$K162)&lt;10,MONTH([3]Feuil1!$C162)&gt;=10),YEAR([3]Feuil1!$C162)&gt;[3]Feuil2!$A$2),DATE([3]Feuil2!$A$2,10,1),"") ))),"")</f>
        <v/>
      </c>
      <c r="L162" s="13" t="str">
        <f>IF(AND([3]Feuil1!$K162&lt;&gt;"",[3]Feuil1!$C162&lt;&gt;"",[3]Feuil1!$K162&lt;=[3]Feuil1!$C162,YEAR([3]Feuil1!$K162)&lt;=[3]Feuil2!$A$2,YEAR([3]Feuil1!$C162)&gt;=[3]Feuil2!$A$2),IF(YEAR([3]Feuil1!$K162)&lt;[3]Feuil2!$A$2,DATE([3]Feuil2!$A$2,11,1),IF(YEAR([3]Feuil1!$K162)&gt;[3]Feuil2!$A$2,"",IF(MONTH([3]Feuil1!$K162)=11,[3]Feuil1!$K162,IF(OR(AND(MONTH([3]Feuil1!$K162)&lt;11,MONTH([3]Feuil1!$C162)&gt;=11),YEAR([3]Feuil1!$C162)&gt;[3]Feuil2!$A$2),DATE([3]Feuil2!$A$2,11,1),"") ))),"")</f>
        <v/>
      </c>
      <c r="M162" s="14" t="str">
        <f>IF(AND([3]Feuil1!$K162&lt;&gt;"",[3]Feuil1!$C162&lt;&gt;"",[3]Feuil1!$K162&lt;=[3]Feuil1!$C162,YEAR([3]Feuil1!$K162)&lt;=[3]Feuil2!$A$2,YEAR([3]Feuil1!$C162)&gt;=[3]Feuil2!$A$2),IF(YEAR([3]Feuil1!$K162)&lt;[3]Feuil2!$A$2,DATE([3]Feuil2!$A$2,12,1),IF(YEAR([3]Feuil1!$K162)&gt;[3]Feuil2!$A$2,"",IF(MONTH([3]Feuil1!$K162)=12,[3]Feuil1!$K162,IF(OR(AND(MONTH([3]Feuil1!$K162)&lt;12,MONTH([3]Feuil1!$C162)&gt;=12),YEAR([3]Feuil1!$C162)&gt;[3]Feuil2!$A$2),DATE([3]Feuil2!$A$2,12,1),"") ))),"")</f>
        <v/>
      </c>
      <c r="N162" s="12" t="str">
        <f>IF(AND([3]Feuil1!$K162&lt;&gt;"",[3]Feuil1!$C162&lt;&gt;"",[3]Feuil1!$K162&lt;=[3]Feuil1!$C162,YEAR([3]Feuil1!$K162)&lt;=[3]Feuil2!$A$2,YEAR([3]Feuil1!$C162)&gt;=[3]Feuil2!$A$2),IF(YEAR([3]Feuil1!$C162)&gt;[3]Feuil2!$A$2,DATE([3]Feuil2!$A$2,1,31),IF(YEAR([3]Feuil1!$C162)&lt;[3]Feuil2!$A$2,"",IF(MONTH([3]Feuil1!$C162)=1,[3]Feuil1!$C162,IF(AND(MONTH([3]Feuil1!$C162)&gt;1,MONTH([3]Feuil1!$K162)&lt;=1),DATE([3]Feuil2!$A$2,1,31),"") ))),"")</f>
        <v/>
      </c>
      <c r="O162" s="13" t="str">
        <f>IF(AND([3]Feuil1!$K162&lt;&gt;"",[3]Feuil1!$C162&lt;&gt;"",[3]Feuil1!$K162&lt;=[3]Feuil1!$C162,YEAR([3]Feuil1!$K162)&lt;=[3]Feuil2!$A$2,YEAR([3]Feuil1!$C162)&gt;=[3]Feuil2!$A$2),IF(YEAR([3]Feuil1!$C162)&gt;[3]Feuil2!$A$2,IF((MOD([3]Feuil2!$A$2,4)&lt;&gt;0),DATE([3]Feuil2!$A$2,2,28),DATE([3]Feuil2!$A$2,2,29)),IF(YEAR([3]Feuil1!$C162)&lt;[3]Feuil2!$A$2,"",IF(MONTH([3]Feuil1!$C162)=2,[3]Feuil1!$C162,IF(AND(MONTH([3]Feuil1!$C162)&gt;2,MONTH([3]Feuil1!$K162)&lt;=2),IF((MOD([3]Feuil2!$A$2,4)&lt;&gt;0),DATE([3]Feuil2!$A$2,2,28),DATE([3]Feuil2!$A$2,2,29)),"") ))),"")</f>
        <v/>
      </c>
      <c r="P162" s="13" t="str">
        <f>IF(AND([3]Feuil1!$K162&lt;&gt;"",[3]Feuil1!$C162&lt;&gt;"",[3]Feuil1!$K162&lt;=[3]Feuil1!$C162,YEAR([3]Feuil1!$K162)&lt;=[3]Feuil2!$A$2,YEAR([3]Feuil1!$C162)&gt;=[3]Feuil2!$A$2),IF(YEAR([3]Feuil1!$C162)&gt;[3]Feuil2!$A$2,DATE([3]Feuil2!$A$2,3,31),IF(YEAR([3]Feuil1!$C162)&lt;[3]Feuil2!$A$2,"",IF(MONTH([3]Feuil1!$C162)=3,[3]Feuil1!$C162,IF(AND(MONTH([3]Feuil1!$C162)&gt;3,MONTH([3]Feuil1!$K162)&lt;=3),DATE([3]Feuil2!$A$2,3,31),"") ))),"")</f>
        <v/>
      </c>
      <c r="Q162" s="13" t="str">
        <f>IF(AND([3]Feuil1!$K162&lt;&gt;"",[3]Feuil1!$C162&lt;&gt;"",[3]Feuil1!$K162&lt;=[3]Feuil1!$C162,YEAR([3]Feuil1!$K162)&lt;=[3]Feuil2!$A$2,YEAR([3]Feuil1!$C162)&gt;=[3]Feuil2!$A$2),IF(YEAR([3]Feuil1!$C162)&gt;[3]Feuil2!$A$2,DATE([3]Feuil2!$A$2,4,30),IF(YEAR([3]Feuil1!$C162)&lt;[3]Feuil2!$A$2,"",IF(MONTH([3]Feuil1!$C162)=4,[3]Feuil1!$C162,IF(AND(MONTH([3]Feuil1!$C162)&gt;4,MONTH([3]Feuil1!$K162)&lt;=4),DATE([3]Feuil2!$A$2,4,30),"") ))),"")</f>
        <v/>
      </c>
      <c r="R162" s="13" t="str">
        <f>IF(AND([3]Feuil1!$K162&lt;&gt;"",[3]Feuil1!$C162&lt;&gt;"",[3]Feuil1!$K162&lt;=[3]Feuil1!$C162,YEAR([3]Feuil1!$K162)&lt;=[3]Feuil2!$A$2,YEAR([3]Feuil1!$C162)&gt;=[3]Feuil2!$A$2),IF(YEAR([3]Feuil1!$C162)&gt;[3]Feuil2!$A$2,DATE([3]Feuil2!$A$2,5,31),IF(YEAR([3]Feuil1!$C162)&lt;[3]Feuil2!$A$2,"",IF(MONTH([3]Feuil1!$C162)=5,[3]Feuil1!$C162,IF(AND(MONTH([3]Feuil1!$C162)&gt;5,MONTH([3]Feuil1!$K162)&lt;=5),DATE([3]Feuil2!$A$2,5,31),"") ))),"")</f>
        <v/>
      </c>
      <c r="S162" s="13" t="str">
        <f>IF(AND([3]Feuil1!$K162&lt;&gt;"",[3]Feuil1!$C162&lt;&gt;"",[3]Feuil1!$K162&lt;=[3]Feuil1!$C162,YEAR([3]Feuil1!$K162)&lt;=[3]Feuil2!$A$2,YEAR([3]Feuil1!$C162)&gt;=[3]Feuil2!$A$2),IF(YEAR([3]Feuil1!$C162)&gt;[3]Feuil2!$A$2,DATE([3]Feuil2!$A$2,6,30),IF(YEAR([3]Feuil1!$C162)&lt;[3]Feuil2!$A$2,"",IF(MONTH([3]Feuil1!$C162)=6,[3]Feuil1!$C162,IF(AND(MONTH([3]Feuil1!$C162)&gt;6,MONTH([3]Feuil1!$K162)&lt;=6),DATE([3]Feuil2!$A$2,6,30),"") ))),"")</f>
        <v/>
      </c>
      <c r="T162" s="13" t="str">
        <f>IF(AND([3]Feuil1!$K162&lt;&gt;"",[3]Feuil1!$C162&lt;&gt;"",[3]Feuil1!$K162&lt;=[3]Feuil1!$C162,YEAR([3]Feuil1!$K162)&lt;=[3]Feuil2!$A$2,YEAR([3]Feuil1!$C162)&gt;=[3]Feuil2!$A$2),IF(YEAR([3]Feuil1!$C162)&gt;[3]Feuil2!$A$2,DATE([3]Feuil2!$A$2,7,31),IF(YEAR([3]Feuil1!$C162)&lt;[3]Feuil2!$A$2,"",IF(MONTH([3]Feuil1!$C162)=7,[3]Feuil1!$C162,IF(AND(MONTH([3]Feuil1!$C162)&gt;7,MONTH([3]Feuil1!$K162)&lt;=7),DATE([3]Feuil2!$A$2,7,31),"") ))),"")</f>
        <v/>
      </c>
      <c r="U162" s="13" t="str">
        <f>IF(AND([3]Feuil1!$K162&lt;&gt;"",[3]Feuil1!$C162&lt;&gt;"",[3]Feuil1!$K162&lt;=[3]Feuil1!$C162,YEAR([3]Feuil1!$K162)&lt;=[3]Feuil2!$A$2,YEAR([3]Feuil1!$C162)&gt;=[3]Feuil2!$A$2),IF(YEAR([3]Feuil1!$C162)&gt;[3]Feuil2!$A$2,DATE([3]Feuil2!$A$2,8,31),IF(YEAR([3]Feuil1!$C162)&lt;[3]Feuil2!$A$2,"",IF(MONTH([3]Feuil1!$C162)=8,[3]Feuil1!$C162,IF(AND(MONTH([3]Feuil1!$C162)&gt;8,MONTH([3]Feuil1!$K162)&lt;=8),DATE([3]Feuil2!$A$2,8,31),"") ))),"")</f>
        <v/>
      </c>
      <c r="V162" s="13" t="str">
        <f>IF(AND([3]Feuil1!$K162&lt;&gt;"",[3]Feuil1!$C162&lt;&gt;"",[3]Feuil1!$K162&lt;=[3]Feuil1!$C162,YEAR([3]Feuil1!$K162)&lt;=[3]Feuil2!$A$2,YEAR([3]Feuil1!$C162)&gt;=[3]Feuil2!$A$2),IF(YEAR([3]Feuil1!$C162)&gt;[3]Feuil2!$A$2,DATE([3]Feuil2!$A$2,9,30),IF(YEAR([3]Feuil1!$C162)&lt;[3]Feuil2!$A$2,"",IF(MONTH([3]Feuil1!$C162)=9,[3]Feuil1!$C162,IF(AND(MONTH([3]Feuil1!$C162)&gt;9,MONTH([3]Feuil1!$K162)&lt;=9),DATE([3]Feuil2!$A$2,9,30),"") ))),"")</f>
        <v/>
      </c>
      <c r="W162" s="13" t="str">
        <f>IF(AND([3]Feuil1!$K162&lt;&gt;"",[3]Feuil1!$C162&lt;&gt;"",[3]Feuil1!$K162&lt;=[3]Feuil1!$C162,YEAR([3]Feuil1!$K162)&lt;=[3]Feuil2!$A$2,YEAR([3]Feuil1!$C162)&gt;=[3]Feuil2!$A$2),IF(YEAR([3]Feuil1!$C162)&gt;[3]Feuil2!$A$2,DATE([3]Feuil2!$A$2,10,31),IF(YEAR([3]Feuil1!$C162)&lt;[3]Feuil2!$A$2,"",IF(MONTH([3]Feuil1!$C162)=10,[3]Feuil1!$C162,IF(AND(MONTH([3]Feuil1!$C162)&gt;10,MONTH([3]Feuil1!$K162)&lt;=10),DATE([3]Feuil2!$A$2,10,31),"") ))),"")</f>
        <v/>
      </c>
      <c r="X162" s="13" t="str">
        <f>IF(AND([3]Feuil1!$K162&lt;&gt;"",[3]Feuil1!$C162&lt;&gt;"",[3]Feuil1!$K162&lt;=[3]Feuil1!$C162,YEAR([3]Feuil1!$K162)&lt;=[3]Feuil2!$A$2,YEAR([3]Feuil1!$C162)&gt;=[3]Feuil2!$A$2),IF(YEAR([3]Feuil1!$C162)&gt;[3]Feuil2!$A$2,DATE([3]Feuil2!$A$2,11,30),IF(YEAR([3]Feuil1!$C162)&lt;[3]Feuil2!$A$2,"",IF(MONTH([3]Feuil1!$C162)=11,[3]Feuil1!$C162,IF(AND(MONTH([3]Feuil1!$C162)&gt;11,MONTH([3]Feuil1!$K162)&lt;=11),DATE([3]Feuil2!$A$2,11,30),"") ))),"")</f>
        <v/>
      </c>
      <c r="Y162" s="14" t="str">
        <f>IF(AND([3]Feuil1!$K162&lt;&gt;"",[3]Feuil1!$C162&lt;&gt;"",[3]Feuil1!$K162&lt;=[3]Feuil1!$C162,YEAR([3]Feuil1!$K162)&lt;=[3]Feuil2!$A$2,YEAR([3]Feuil1!$C162)&gt;=[3]Feuil2!$A$2),IF(YEAR([3]Feuil1!$C162)&gt;[3]Feuil2!$A$2,DATE([3]Feuil2!$A$2,12,31),IF(YEAR([3]Feuil1!$C162)&lt;[3]Feuil2!$A$2,"",IF(MONTH([3]Feuil1!$C162)=12,[3]Feuil1!$C162,IF(AND(MONTH([3]Feuil1!$C162)&gt;12,MONTH([3]Feuil1!$K162)&lt;=12),DATE([3]Feuil2!$A$2,12,31),"") ))),"")</f>
        <v/>
      </c>
    </row>
    <row r="163" spans="1:25" ht="15" x14ac:dyDescent="0.2">
      <c r="A163" s="11">
        <f>[3]Feuil1!E163</f>
        <v>0</v>
      </c>
      <c r="B163" s="12" t="str">
        <f>IF(AND([3]Feuil1!$K163&lt;&gt;"",[3]Feuil1!$C163&lt;&gt;"",[3]Feuil1!$K163&lt;=[3]Feuil1!$C163,YEAR([3]Feuil1!$K163)&lt;=[3]Feuil2!$A$2,YEAR([3]Feuil1!$C163)&gt;=[3]Feuil2!$A$2),IF(YEAR([3]Feuil1!$K163)&lt;[3]Feuil2!$A$2,DATE([3]Feuil2!$A$2,1,1),IF(YEAR([3]Feuil1!$K163)&gt;[3]Feuil2!$A$2,"",IF(MONTH([3]Feuil1!$K163)=1,[3]Feuil1!$K163,IF(OR(AND(
      MONTH([3]Feuil1!$K163)&lt;1,
      MONTH([3]Feuil1!$C163)&gt;=1
     ),YEAR([3]Feuil1!$C163)&gt;[3]Feuil2!$A$2),DATE([3]Feuil2!$A$2,1,1),"") ))),"")</f>
        <v/>
      </c>
      <c r="C163" s="13" t="str">
        <f>IF(AND([3]Feuil1!$K163&lt;&gt;"",[3]Feuil1!$C163&lt;&gt;"",[3]Feuil1!$K163&lt;=[3]Feuil1!$C163,YEAR([3]Feuil1!$K163)&lt;=[3]Feuil2!$A$2,YEAR([3]Feuil1!$C163)&gt;=[3]Feuil2!$A$2),IF(YEAR([3]Feuil1!$K163)&lt;[3]Feuil2!$A$2,DATE([3]Feuil2!$A$2,2,1),IF(YEAR([3]Feuil1!$K163)&gt;[3]Feuil2!$A$2,"",IF(MONTH([3]Feuil1!$K163)=2,[3]Feuil1!$K163,IF(OR(AND(MONTH([3]Feuil1!$K163)&lt;2,MONTH([3]Feuil1!$C163)&gt;=2),YEAR([3]Feuil1!$C163)&gt;[3]Feuil2!$A$2),DATE([3]Feuil2!$A$2,2,1),"") ))),"")</f>
        <v/>
      </c>
      <c r="D163" s="13" t="str">
        <f>IF(AND([3]Feuil1!$K163&lt;&gt;"",[3]Feuil1!$C163&lt;&gt;"",[3]Feuil1!$K163&lt;=[3]Feuil1!$C163,YEAR([3]Feuil1!$K163)&lt;=[3]Feuil2!$A$2,YEAR([3]Feuil1!$C163)&gt;=[3]Feuil2!$A$2),IF(YEAR([3]Feuil1!$K163)&lt;[3]Feuil2!$A$2,DATE([3]Feuil2!$A$2,3,1),IF(YEAR([3]Feuil1!$K163)&gt;[3]Feuil2!$A$2,"",IF(MONTH([3]Feuil1!$K163)=3,[3]Feuil1!$K163,IF(OR(AND(MONTH([3]Feuil1!$K163)&lt;3,MONTH([3]Feuil1!$C163)&gt;=3),YEAR([3]Feuil1!$C163)&gt;[3]Feuil2!$A$2),DATE([3]Feuil2!$A$2,3,1),"") ))),"")</f>
        <v/>
      </c>
      <c r="E163" s="13" t="str">
        <f>IF(AND([3]Feuil1!$K163&lt;&gt;"",[3]Feuil1!$C163&lt;&gt;"",[3]Feuil1!$K163&lt;=[3]Feuil1!$C163,YEAR([3]Feuil1!$K163)&lt;=[3]Feuil2!$A$2,YEAR([3]Feuil1!$C163)&gt;=[3]Feuil2!$A$2),IF(YEAR([3]Feuil1!$K163)&lt;[3]Feuil2!$A$2,DATE([3]Feuil2!$A$2,4,1),IF(YEAR([3]Feuil1!$K163)&gt;[3]Feuil2!$A$2,"",IF(MONTH([3]Feuil1!$K163)=4,[3]Feuil1!$K163,IF(OR(AND(MONTH([3]Feuil1!$K163)&lt;4,MONTH([3]Feuil1!$C163)&gt;=4),YEAR([3]Feuil1!$C163)&gt;[3]Feuil2!$A$2),DATE([3]Feuil2!$A$2,4,1),"") ))),"")</f>
        <v/>
      </c>
      <c r="F163" s="13" t="str">
        <f>IF(AND([3]Feuil1!$K163&lt;&gt;"",[3]Feuil1!$C163&lt;&gt;"",[3]Feuil1!$K163&lt;=[3]Feuil1!$C163,YEAR([3]Feuil1!$K163)&lt;=[3]Feuil2!$A$2,YEAR([3]Feuil1!$C163)&gt;=[3]Feuil2!$A$2),IF(YEAR([3]Feuil1!$K163)&lt;[3]Feuil2!$A$2,DATE([3]Feuil2!$A$2,5,1),IF(YEAR([3]Feuil1!$K163)&gt;[3]Feuil2!$A$2,"",IF(MONTH([3]Feuil1!$K163)=5,[3]Feuil1!$K163,IF(OR(AND(MONTH([3]Feuil1!$K163)&lt;5,MONTH([3]Feuil1!$C163)&gt;=5),YEAR([3]Feuil1!$C163)&gt;[3]Feuil2!$A$2),DATE([3]Feuil2!$A$2,5,1),"") ))),"")</f>
        <v/>
      </c>
      <c r="G163" s="13" t="str">
        <f>IF(AND([3]Feuil1!$K163&lt;&gt;"",[3]Feuil1!$C163&lt;&gt;"",[3]Feuil1!$K163&lt;=[3]Feuil1!$C163,YEAR([3]Feuil1!$K163)&lt;=[3]Feuil2!$A$2,YEAR([3]Feuil1!$C163)&gt;=[3]Feuil2!$A$2),IF(YEAR([3]Feuil1!$K163)&lt;[3]Feuil2!$A$2,DATE([3]Feuil2!$A$2,6,1),IF(YEAR([3]Feuil1!$K163)&gt;[3]Feuil2!$A$2,"",IF(MONTH([3]Feuil1!$K163)=6,[3]Feuil1!$K163,IF(OR(AND(MONTH([3]Feuil1!$K163)&lt;6,MONTH([3]Feuil1!$C163)&gt;=6),YEAR([3]Feuil1!$C163)&gt;[3]Feuil2!$A$2),DATE([3]Feuil2!$A$2,6,1),"") ))),"")</f>
        <v/>
      </c>
      <c r="H163" s="13" t="str">
        <f>IF(AND([3]Feuil1!$K163&lt;&gt;"",[3]Feuil1!$C163&lt;&gt;"",[3]Feuil1!$K163&lt;=[3]Feuil1!$C163,YEAR([3]Feuil1!$K163)&lt;=[3]Feuil2!$A$2,YEAR([3]Feuil1!$C163)&gt;=[3]Feuil2!$A$2),IF(YEAR([3]Feuil1!$K163)&lt;[3]Feuil2!$A$2,DATE([3]Feuil2!$A$2,7,1),IF(YEAR([3]Feuil1!$K163)&gt;[3]Feuil2!$A$2,"",IF(MONTH([3]Feuil1!$K163)=7,[3]Feuil1!$K163,IF(OR(AND(MONTH([3]Feuil1!$K163)&lt;7,MONTH([3]Feuil1!$C163)&gt;=7),YEAR([3]Feuil1!$C163)&gt;[3]Feuil2!$A$2),DATE([3]Feuil2!$A$2,7,1),"") ))),"")</f>
        <v/>
      </c>
      <c r="I163" s="13" t="str">
        <f>IF(AND([3]Feuil1!$K163&lt;&gt;"",[3]Feuil1!$C163&lt;&gt;"",[3]Feuil1!$K163&lt;=[3]Feuil1!$C163,YEAR([3]Feuil1!$K163)&lt;=[3]Feuil2!$A$2,YEAR([3]Feuil1!$C163)&gt;=[3]Feuil2!$A$2),IF(YEAR([3]Feuil1!$K163)&lt;[3]Feuil2!$A$2,DATE([3]Feuil2!$A$2,8,1),IF(YEAR([3]Feuil1!$K163)&gt;[3]Feuil2!$A$2,"",IF(MONTH([3]Feuil1!$K163)=8,[3]Feuil1!$K163,IF(OR(AND(MONTH([3]Feuil1!$K163)&lt;8,MONTH([3]Feuil1!$C163)&gt;=8),YEAR([3]Feuil1!$C163)&gt;[3]Feuil2!$A$2),DATE([3]Feuil2!$A$2,8,1),"") ))),"")</f>
        <v/>
      </c>
      <c r="J163" s="13" t="str">
        <f>IF(AND([3]Feuil1!$K163&lt;&gt;"",[3]Feuil1!$C163&lt;&gt;"",[3]Feuil1!$K163&lt;=[3]Feuil1!$C163,YEAR([3]Feuil1!$K163)&lt;=[3]Feuil2!$A$2,YEAR([3]Feuil1!$C163)&gt;=[3]Feuil2!$A$2),IF(YEAR([3]Feuil1!$K163)&lt;[3]Feuil2!$A$2,DATE([3]Feuil2!$A$2,9,1),IF(YEAR([3]Feuil1!$K163)&gt;[3]Feuil2!$A$2,"",IF(MONTH([3]Feuil1!$K163)=9,[3]Feuil1!$K163,IF(OR(AND(MONTH([3]Feuil1!$K163)&lt;9,MONTH([3]Feuil1!$C163)&gt;=9),YEAR([3]Feuil1!$C163)&gt;[3]Feuil2!$A$2),DATE([3]Feuil2!$A$2,9,1),"") ))),"")</f>
        <v/>
      </c>
      <c r="K163" s="13" t="str">
        <f>IF(AND([3]Feuil1!$K163&lt;&gt;"",[3]Feuil1!$C163&lt;&gt;"",[3]Feuil1!$K163&lt;=[3]Feuil1!$C163,YEAR([3]Feuil1!$K163)&lt;=[3]Feuil2!$A$2,YEAR([3]Feuil1!$C163)&gt;=[3]Feuil2!$A$2),IF(YEAR([3]Feuil1!$K163)&lt;[3]Feuil2!$A$2,DATE([3]Feuil2!$A$2,10,1),IF(YEAR([3]Feuil1!$K163)&gt;[3]Feuil2!$A$2,"",IF(MONTH([3]Feuil1!$K163)=10,[3]Feuil1!$K163,IF(OR(AND(MONTH([3]Feuil1!$K163)&lt;10,MONTH([3]Feuil1!$C163)&gt;=10),YEAR([3]Feuil1!$C163)&gt;[3]Feuil2!$A$2),DATE([3]Feuil2!$A$2,10,1),"") ))),"")</f>
        <v/>
      </c>
      <c r="L163" s="13" t="str">
        <f>IF(AND([3]Feuil1!$K163&lt;&gt;"",[3]Feuil1!$C163&lt;&gt;"",[3]Feuil1!$K163&lt;=[3]Feuil1!$C163,YEAR([3]Feuil1!$K163)&lt;=[3]Feuil2!$A$2,YEAR([3]Feuil1!$C163)&gt;=[3]Feuil2!$A$2),IF(YEAR([3]Feuil1!$K163)&lt;[3]Feuil2!$A$2,DATE([3]Feuil2!$A$2,11,1),IF(YEAR([3]Feuil1!$K163)&gt;[3]Feuil2!$A$2,"",IF(MONTH([3]Feuil1!$K163)=11,[3]Feuil1!$K163,IF(OR(AND(MONTH([3]Feuil1!$K163)&lt;11,MONTH([3]Feuil1!$C163)&gt;=11),YEAR([3]Feuil1!$C163)&gt;[3]Feuil2!$A$2),DATE([3]Feuil2!$A$2,11,1),"") ))),"")</f>
        <v/>
      </c>
      <c r="M163" s="14" t="str">
        <f>IF(AND([3]Feuil1!$K163&lt;&gt;"",[3]Feuil1!$C163&lt;&gt;"",[3]Feuil1!$K163&lt;=[3]Feuil1!$C163,YEAR([3]Feuil1!$K163)&lt;=[3]Feuil2!$A$2,YEAR([3]Feuil1!$C163)&gt;=[3]Feuil2!$A$2),IF(YEAR([3]Feuil1!$K163)&lt;[3]Feuil2!$A$2,DATE([3]Feuil2!$A$2,12,1),IF(YEAR([3]Feuil1!$K163)&gt;[3]Feuil2!$A$2,"",IF(MONTH([3]Feuil1!$K163)=12,[3]Feuil1!$K163,IF(OR(AND(MONTH([3]Feuil1!$K163)&lt;12,MONTH([3]Feuil1!$C163)&gt;=12),YEAR([3]Feuil1!$C163)&gt;[3]Feuil2!$A$2),DATE([3]Feuil2!$A$2,12,1),"") ))),"")</f>
        <v/>
      </c>
      <c r="N163" s="12" t="str">
        <f>IF(AND([3]Feuil1!$K163&lt;&gt;"",[3]Feuil1!$C163&lt;&gt;"",[3]Feuil1!$K163&lt;=[3]Feuil1!$C163,YEAR([3]Feuil1!$K163)&lt;=[3]Feuil2!$A$2,YEAR([3]Feuil1!$C163)&gt;=[3]Feuil2!$A$2),IF(YEAR([3]Feuil1!$C163)&gt;[3]Feuil2!$A$2,DATE([3]Feuil2!$A$2,1,31),IF(YEAR([3]Feuil1!$C163)&lt;[3]Feuil2!$A$2,"",IF(MONTH([3]Feuil1!$C163)=1,[3]Feuil1!$C163,IF(AND(MONTH([3]Feuil1!$C163)&gt;1,MONTH([3]Feuil1!$K163)&lt;=1),DATE([3]Feuil2!$A$2,1,31),"") ))),"")</f>
        <v/>
      </c>
      <c r="O163" s="13" t="str">
        <f>IF(AND([3]Feuil1!$K163&lt;&gt;"",[3]Feuil1!$C163&lt;&gt;"",[3]Feuil1!$K163&lt;=[3]Feuil1!$C163,YEAR([3]Feuil1!$K163)&lt;=[3]Feuil2!$A$2,YEAR([3]Feuil1!$C163)&gt;=[3]Feuil2!$A$2),IF(YEAR([3]Feuil1!$C163)&gt;[3]Feuil2!$A$2,IF((MOD([3]Feuil2!$A$2,4)&lt;&gt;0),DATE([3]Feuil2!$A$2,2,28),DATE([3]Feuil2!$A$2,2,29)),IF(YEAR([3]Feuil1!$C163)&lt;[3]Feuil2!$A$2,"",IF(MONTH([3]Feuil1!$C163)=2,[3]Feuil1!$C163,IF(AND(MONTH([3]Feuil1!$C163)&gt;2,MONTH([3]Feuil1!$K163)&lt;=2),IF((MOD([3]Feuil2!$A$2,4)&lt;&gt;0),DATE([3]Feuil2!$A$2,2,28),DATE([3]Feuil2!$A$2,2,29)),"") ))),"")</f>
        <v/>
      </c>
      <c r="P163" s="13" t="str">
        <f>IF(AND([3]Feuil1!$K163&lt;&gt;"",[3]Feuil1!$C163&lt;&gt;"",[3]Feuil1!$K163&lt;=[3]Feuil1!$C163,YEAR([3]Feuil1!$K163)&lt;=[3]Feuil2!$A$2,YEAR([3]Feuil1!$C163)&gt;=[3]Feuil2!$A$2),IF(YEAR([3]Feuil1!$C163)&gt;[3]Feuil2!$A$2,DATE([3]Feuil2!$A$2,3,31),IF(YEAR([3]Feuil1!$C163)&lt;[3]Feuil2!$A$2,"",IF(MONTH([3]Feuil1!$C163)=3,[3]Feuil1!$C163,IF(AND(MONTH([3]Feuil1!$C163)&gt;3,MONTH([3]Feuil1!$K163)&lt;=3),DATE([3]Feuil2!$A$2,3,31),"") ))),"")</f>
        <v/>
      </c>
      <c r="Q163" s="13" t="str">
        <f>IF(AND([3]Feuil1!$K163&lt;&gt;"",[3]Feuil1!$C163&lt;&gt;"",[3]Feuil1!$K163&lt;=[3]Feuil1!$C163,YEAR([3]Feuil1!$K163)&lt;=[3]Feuil2!$A$2,YEAR([3]Feuil1!$C163)&gt;=[3]Feuil2!$A$2),IF(YEAR([3]Feuil1!$C163)&gt;[3]Feuil2!$A$2,DATE([3]Feuil2!$A$2,4,30),IF(YEAR([3]Feuil1!$C163)&lt;[3]Feuil2!$A$2,"",IF(MONTH([3]Feuil1!$C163)=4,[3]Feuil1!$C163,IF(AND(MONTH([3]Feuil1!$C163)&gt;4,MONTH([3]Feuil1!$K163)&lt;=4),DATE([3]Feuil2!$A$2,4,30),"") ))),"")</f>
        <v/>
      </c>
      <c r="R163" s="13" t="str">
        <f>IF(AND([3]Feuil1!$K163&lt;&gt;"",[3]Feuil1!$C163&lt;&gt;"",[3]Feuil1!$K163&lt;=[3]Feuil1!$C163,YEAR([3]Feuil1!$K163)&lt;=[3]Feuil2!$A$2,YEAR([3]Feuil1!$C163)&gt;=[3]Feuil2!$A$2),IF(YEAR([3]Feuil1!$C163)&gt;[3]Feuil2!$A$2,DATE([3]Feuil2!$A$2,5,31),IF(YEAR([3]Feuil1!$C163)&lt;[3]Feuil2!$A$2,"",IF(MONTH([3]Feuil1!$C163)=5,[3]Feuil1!$C163,IF(AND(MONTH([3]Feuil1!$C163)&gt;5,MONTH([3]Feuil1!$K163)&lt;=5),DATE([3]Feuil2!$A$2,5,31),"") ))),"")</f>
        <v/>
      </c>
      <c r="S163" s="13" t="str">
        <f>IF(AND([3]Feuil1!$K163&lt;&gt;"",[3]Feuil1!$C163&lt;&gt;"",[3]Feuil1!$K163&lt;=[3]Feuil1!$C163,YEAR([3]Feuil1!$K163)&lt;=[3]Feuil2!$A$2,YEAR([3]Feuil1!$C163)&gt;=[3]Feuil2!$A$2),IF(YEAR([3]Feuil1!$C163)&gt;[3]Feuil2!$A$2,DATE([3]Feuil2!$A$2,6,30),IF(YEAR([3]Feuil1!$C163)&lt;[3]Feuil2!$A$2,"",IF(MONTH([3]Feuil1!$C163)=6,[3]Feuil1!$C163,IF(AND(MONTH([3]Feuil1!$C163)&gt;6,MONTH([3]Feuil1!$K163)&lt;=6),DATE([3]Feuil2!$A$2,6,30),"") ))),"")</f>
        <v/>
      </c>
      <c r="T163" s="13" t="str">
        <f>IF(AND([3]Feuil1!$K163&lt;&gt;"",[3]Feuil1!$C163&lt;&gt;"",[3]Feuil1!$K163&lt;=[3]Feuil1!$C163,YEAR([3]Feuil1!$K163)&lt;=[3]Feuil2!$A$2,YEAR([3]Feuil1!$C163)&gt;=[3]Feuil2!$A$2),IF(YEAR([3]Feuil1!$C163)&gt;[3]Feuil2!$A$2,DATE([3]Feuil2!$A$2,7,31),IF(YEAR([3]Feuil1!$C163)&lt;[3]Feuil2!$A$2,"",IF(MONTH([3]Feuil1!$C163)=7,[3]Feuil1!$C163,IF(AND(MONTH([3]Feuil1!$C163)&gt;7,MONTH([3]Feuil1!$K163)&lt;=7),DATE([3]Feuil2!$A$2,7,31),"") ))),"")</f>
        <v/>
      </c>
      <c r="U163" s="13" t="str">
        <f>IF(AND([3]Feuil1!$K163&lt;&gt;"",[3]Feuil1!$C163&lt;&gt;"",[3]Feuil1!$K163&lt;=[3]Feuil1!$C163,YEAR([3]Feuil1!$K163)&lt;=[3]Feuil2!$A$2,YEAR([3]Feuil1!$C163)&gt;=[3]Feuil2!$A$2),IF(YEAR([3]Feuil1!$C163)&gt;[3]Feuil2!$A$2,DATE([3]Feuil2!$A$2,8,31),IF(YEAR([3]Feuil1!$C163)&lt;[3]Feuil2!$A$2,"",IF(MONTH([3]Feuil1!$C163)=8,[3]Feuil1!$C163,IF(AND(MONTH([3]Feuil1!$C163)&gt;8,MONTH([3]Feuil1!$K163)&lt;=8),DATE([3]Feuil2!$A$2,8,31),"") ))),"")</f>
        <v/>
      </c>
      <c r="V163" s="13" t="str">
        <f>IF(AND([3]Feuil1!$K163&lt;&gt;"",[3]Feuil1!$C163&lt;&gt;"",[3]Feuil1!$K163&lt;=[3]Feuil1!$C163,YEAR([3]Feuil1!$K163)&lt;=[3]Feuil2!$A$2,YEAR([3]Feuil1!$C163)&gt;=[3]Feuil2!$A$2),IF(YEAR([3]Feuil1!$C163)&gt;[3]Feuil2!$A$2,DATE([3]Feuil2!$A$2,9,30),IF(YEAR([3]Feuil1!$C163)&lt;[3]Feuil2!$A$2,"",IF(MONTH([3]Feuil1!$C163)=9,[3]Feuil1!$C163,IF(AND(MONTH([3]Feuil1!$C163)&gt;9,MONTH([3]Feuil1!$K163)&lt;=9),DATE([3]Feuil2!$A$2,9,30),"") ))),"")</f>
        <v/>
      </c>
      <c r="W163" s="13" t="str">
        <f>IF(AND([3]Feuil1!$K163&lt;&gt;"",[3]Feuil1!$C163&lt;&gt;"",[3]Feuil1!$K163&lt;=[3]Feuil1!$C163,YEAR([3]Feuil1!$K163)&lt;=[3]Feuil2!$A$2,YEAR([3]Feuil1!$C163)&gt;=[3]Feuil2!$A$2),IF(YEAR([3]Feuil1!$C163)&gt;[3]Feuil2!$A$2,DATE([3]Feuil2!$A$2,10,31),IF(YEAR([3]Feuil1!$C163)&lt;[3]Feuil2!$A$2,"",IF(MONTH([3]Feuil1!$C163)=10,[3]Feuil1!$C163,IF(AND(MONTH([3]Feuil1!$C163)&gt;10,MONTH([3]Feuil1!$K163)&lt;=10),DATE([3]Feuil2!$A$2,10,31),"") ))),"")</f>
        <v/>
      </c>
      <c r="X163" s="13" t="str">
        <f>IF(AND([3]Feuil1!$K163&lt;&gt;"",[3]Feuil1!$C163&lt;&gt;"",[3]Feuil1!$K163&lt;=[3]Feuil1!$C163,YEAR([3]Feuil1!$K163)&lt;=[3]Feuil2!$A$2,YEAR([3]Feuil1!$C163)&gt;=[3]Feuil2!$A$2),IF(YEAR([3]Feuil1!$C163)&gt;[3]Feuil2!$A$2,DATE([3]Feuil2!$A$2,11,30),IF(YEAR([3]Feuil1!$C163)&lt;[3]Feuil2!$A$2,"",IF(MONTH([3]Feuil1!$C163)=11,[3]Feuil1!$C163,IF(AND(MONTH([3]Feuil1!$C163)&gt;11,MONTH([3]Feuil1!$K163)&lt;=11),DATE([3]Feuil2!$A$2,11,30),"") ))),"")</f>
        <v/>
      </c>
      <c r="Y163" s="14" t="str">
        <f>IF(AND([3]Feuil1!$K163&lt;&gt;"",[3]Feuil1!$C163&lt;&gt;"",[3]Feuil1!$K163&lt;=[3]Feuil1!$C163,YEAR([3]Feuil1!$K163)&lt;=[3]Feuil2!$A$2,YEAR([3]Feuil1!$C163)&gt;=[3]Feuil2!$A$2),IF(YEAR([3]Feuil1!$C163)&gt;[3]Feuil2!$A$2,DATE([3]Feuil2!$A$2,12,31),IF(YEAR([3]Feuil1!$C163)&lt;[3]Feuil2!$A$2,"",IF(MONTH([3]Feuil1!$C163)=12,[3]Feuil1!$C163,IF(AND(MONTH([3]Feuil1!$C163)&gt;12,MONTH([3]Feuil1!$K163)&lt;=12),DATE([3]Feuil2!$A$2,12,31),"") ))),"")</f>
        <v/>
      </c>
    </row>
    <row r="164" spans="1:25" ht="15" x14ac:dyDescent="0.2">
      <c r="A164" s="11">
        <f>[3]Feuil1!E164</f>
        <v>0</v>
      </c>
      <c r="B164" s="12" t="str">
        <f>IF(AND([3]Feuil1!$K164&lt;&gt;"",[3]Feuil1!$C164&lt;&gt;"",[3]Feuil1!$K164&lt;=[3]Feuil1!$C164,YEAR([3]Feuil1!$K164)&lt;=[3]Feuil2!$A$2,YEAR([3]Feuil1!$C164)&gt;=[3]Feuil2!$A$2),IF(YEAR([3]Feuil1!$K164)&lt;[3]Feuil2!$A$2,DATE([3]Feuil2!$A$2,1,1),IF(YEAR([3]Feuil1!$K164)&gt;[3]Feuil2!$A$2,"",IF(MONTH([3]Feuil1!$K164)=1,[3]Feuil1!$K164,IF(OR(AND(
      MONTH([3]Feuil1!$K164)&lt;1,
      MONTH([3]Feuil1!$C164)&gt;=1
     ),YEAR([3]Feuil1!$C164)&gt;[3]Feuil2!$A$2),DATE([3]Feuil2!$A$2,1,1),"") ))),"")</f>
        <v/>
      </c>
      <c r="C164" s="13" t="str">
        <f>IF(AND([3]Feuil1!$K164&lt;&gt;"",[3]Feuil1!$C164&lt;&gt;"",[3]Feuil1!$K164&lt;=[3]Feuil1!$C164,YEAR([3]Feuil1!$K164)&lt;=[3]Feuil2!$A$2,YEAR([3]Feuil1!$C164)&gt;=[3]Feuil2!$A$2),IF(YEAR([3]Feuil1!$K164)&lt;[3]Feuil2!$A$2,DATE([3]Feuil2!$A$2,2,1),IF(YEAR([3]Feuil1!$K164)&gt;[3]Feuil2!$A$2,"",IF(MONTH([3]Feuil1!$K164)=2,[3]Feuil1!$K164,IF(OR(AND(MONTH([3]Feuil1!$K164)&lt;2,MONTH([3]Feuil1!$C164)&gt;=2),YEAR([3]Feuil1!$C164)&gt;[3]Feuil2!$A$2),DATE([3]Feuil2!$A$2,2,1),"") ))),"")</f>
        <v/>
      </c>
      <c r="D164" s="13" t="str">
        <f>IF(AND([3]Feuil1!$K164&lt;&gt;"",[3]Feuil1!$C164&lt;&gt;"",[3]Feuil1!$K164&lt;=[3]Feuil1!$C164,YEAR([3]Feuil1!$K164)&lt;=[3]Feuil2!$A$2,YEAR([3]Feuil1!$C164)&gt;=[3]Feuil2!$A$2),IF(YEAR([3]Feuil1!$K164)&lt;[3]Feuil2!$A$2,DATE([3]Feuil2!$A$2,3,1),IF(YEAR([3]Feuil1!$K164)&gt;[3]Feuil2!$A$2,"",IF(MONTH([3]Feuil1!$K164)=3,[3]Feuil1!$K164,IF(OR(AND(MONTH([3]Feuil1!$K164)&lt;3,MONTH([3]Feuil1!$C164)&gt;=3),YEAR([3]Feuil1!$C164)&gt;[3]Feuil2!$A$2),DATE([3]Feuil2!$A$2,3,1),"") ))),"")</f>
        <v/>
      </c>
      <c r="E164" s="13" t="str">
        <f>IF(AND([3]Feuil1!$K164&lt;&gt;"",[3]Feuil1!$C164&lt;&gt;"",[3]Feuil1!$K164&lt;=[3]Feuil1!$C164,YEAR([3]Feuil1!$K164)&lt;=[3]Feuil2!$A$2,YEAR([3]Feuil1!$C164)&gt;=[3]Feuil2!$A$2),IF(YEAR([3]Feuil1!$K164)&lt;[3]Feuil2!$A$2,DATE([3]Feuil2!$A$2,4,1),IF(YEAR([3]Feuil1!$K164)&gt;[3]Feuil2!$A$2,"",IF(MONTH([3]Feuil1!$K164)=4,[3]Feuil1!$K164,IF(OR(AND(MONTH([3]Feuil1!$K164)&lt;4,MONTH([3]Feuil1!$C164)&gt;=4),YEAR([3]Feuil1!$C164)&gt;[3]Feuil2!$A$2),DATE([3]Feuil2!$A$2,4,1),"") ))),"")</f>
        <v/>
      </c>
      <c r="F164" s="13" t="str">
        <f>IF(AND([3]Feuil1!$K164&lt;&gt;"",[3]Feuil1!$C164&lt;&gt;"",[3]Feuil1!$K164&lt;=[3]Feuil1!$C164,YEAR([3]Feuil1!$K164)&lt;=[3]Feuil2!$A$2,YEAR([3]Feuil1!$C164)&gt;=[3]Feuil2!$A$2),IF(YEAR([3]Feuil1!$K164)&lt;[3]Feuil2!$A$2,DATE([3]Feuil2!$A$2,5,1),IF(YEAR([3]Feuil1!$K164)&gt;[3]Feuil2!$A$2,"",IF(MONTH([3]Feuil1!$K164)=5,[3]Feuil1!$K164,IF(OR(AND(MONTH([3]Feuil1!$K164)&lt;5,MONTH([3]Feuil1!$C164)&gt;=5),YEAR([3]Feuil1!$C164)&gt;[3]Feuil2!$A$2),DATE([3]Feuil2!$A$2,5,1),"") ))),"")</f>
        <v/>
      </c>
      <c r="G164" s="13" t="str">
        <f>IF(AND([3]Feuil1!$K164&lt;&gt;"",[3]Feuil1!$C164&lt;&gt;"",[3]Feuil1!$K164&lt;=[3]Feuil1!$C164,YEAR([3]Feuil1!$K164)&lt;=[3]Feuil2!$A$2,YEAR([3]Feuil1!$C164)&gt;=[3]Feuil2!$A$2),IF(YEAR([3]Feuil1!$K164)&lt;[3]Feuil2!$A$2,DATE([3]Feuil2!$A$2,6,1),IF(YEAR([3]Feuil1!$K164)&gt;[3]Feuil2!$A$2,"",IF(MONTH([3]Feuil1!$K164)=6,[3]Feuil1!$K164,IF(OR(AND(MONTH([3]Feuil1!$K164)&lt;6,MONTH([3]Feuil1!$C164)&gt;=6),YEAR([3]Feuil1!$C164)&gt;[3]Feuil2!$A$2),DATE([3]Feuil2!$A$2,6,1),"") ))),"")</f>
        <v/>
      </c>
      <c r="H164" s="13" t="str">
        <f>IF(AND([3]Feuil1!$K164&lt;&gt;"",[3]Feuil1!$C164&lt;&gt;"",[3]Feuil1!$K164&lt;=[3]Feuil1!$C164,YEAR([3]Feuil1!$K164)&lt;=[3]Feuil2!$A$2,YEAR([3]Feuil1!$C164)&gt;=[3]Feuil2!$A$2),IF(YEAR([3]Feuil1!$K164)&lt;[3]Feuil2!$A$2,DATE([3]Feuil2!$A$2,7,1),IF(YEAR([3]Feuil1!$K164)&gt;[3]Feuil2!$A$2,"",IF(MONTH([3]Feuil1!$K164)=7,[3]Feuil1!$K164,IF(OR(AND(MONTH([3]Feuil1!$K164)&lt;7,MONTH([3]Feuil1!$C164)&gt;=7),YEAR([3]Feuil1!$C164)&gt;[3]Feuil2!$A$2),DATE([3]Feuil2!$A$2,7,1),"") ))),"")</f>
        <v/>
      </c>
      <c r="I164" s="13" t="str">
        <f>IF(AND([3]Feuil1!$K164&lt;&gt;"",[3]Feuil1!$C164&lt;&gt;"",[3]Feuil1!$K164&lt;=[3]Feuil1!$C164,YEAR([3]Feuil1!$K164)&lt;=[3]Feuil2!$A$2,YEAR([3]Feuil1!$C164)&gt;=[3]Feuil2!$A$2),IF(YEAR([3]Feuil1!$K164)&lt;[3]Feuil2!$A$2,DATE([3]Feuil2!$A$2,8,1),IF(YEAR([3]Feuil1!$K164)&gt;[3]Feuil2!$A$2,"",IF(MONTH([3]Feuil1!$K164)=8,[3]Feuil1!$K164,IF(OR(AND(MONTH([3]Feuil1!$K164)&lt;8,MONTH([3]Feuil1!$C164)&gt;=8),YEAR([3]Feuil1!$C164)&gt;[3]Feuil2!$A$2),DATE([3]Feuil2!$A$2,8,1),"") ))),"")</f>
        <v/>
      </c>
      <c r="J164" s="13" t="str">
        <f>IF(AND([3]Feuil1!$K164&lt;&gt;"",[3]Feuil1!$C164&lt;&gt;"",[3]Feuil1!$K164&lt;=[3]Feuil1!$C164,YEAR([3]Feuil1!$K164)&lt;=[3]Feuil2!$A$2,YEAR([3]Feuil1!$C164)&gt;=[3]Feuil2!$A$2),IF(YEAR([3]Feuil1!$K164)&lt;[3]Feuil2!$A$2,DATE([3]Feuil2!$A$2,9,1),IF(YEAR([3]Feuil1!$K164)&gt;[3]Feuil2!$A$2,"",IF(MONTH([3]Feuil1!$K164)=9,[3]Feuil1!$K164,IF(OR(AND(MONTH([3]Feuil1!$K164)&lt;9,MONTH([3]Feuil1!$C164)&gt;=9),YEAR([3]Feuil1!$C164)&gt;[3]Feuil2!$A$2),DATE([3]Feuil2!$A$2,9,1),"") ))),"")</f>
        <v/>
      </c>
      <c r="K164" s="13" t="str">
        <f>IF(AND([3]Feuil1!$K164&lt;&gt;"",[3]Feuil1!$C164&lt;&gt;"",[3]Feuil1!$K164&lt;=[3]Feuil1!$C164,YEAR([3]Feuil1!$K164)&lt;=[3]Feuil2!$A$2,YEAR([3]Feuil1!$C164)&gt;=[3]Feuil2!$A$2),IF(YEAR([3]Feuil1!$K164)&lt;[3]Feuil2!$A$2,DATE([3]Feuil2!$A$2,10,1),IF(YEAR([3]Feuil1!$K164)&gt;[3]Feuil2!$A$2,"",IF(MONTH([3]Feuil1!$K164)=10,[3]Feuil1!$K164,IF(OR(AND(MONTH([3]Feuil1!$K164)&lt;10,MONTH([3]Feuil1!$C164)&gt;=10),YEAR([3]Feuil1!$C164)&gt;[3]Feuil2!$A$2),DATE([3]Feuil2!$A$2,10,1),"") ))),"")</f>
        <v/>
      </c>
      <c r="L164" s="13" t="str">
        <f>IF(AND([3]Feuil1!$K164&lt;&gt;"",[3]Feuil1!$C164&lt;&gt;"",[3]Feuil1!$K164&lt;=[3]Feuil1!$C164,YEAR([3]Feuil1!$K164)&lt;=[3]Feuil2!$A$2,YEAR([3]Feuil1!$C164)&gt;=[3]Feuil2!$A$2),IF(YEAR([3]Feuil1!$K164)&lt;[3]Feuil2!$A$2,DATE([3]Feuil2!$A$2,11,1),IF(YEAR([3]Feuil1!$K164)&gt;[3]Feuil2!$A$2,"",IF(MONTH([3]Feuil1!$K164)=11,[3]Feuil1!$K164,IF(OR(AND(MONTH([3]Feuil1!$K164)&lt;11,MONTH([3]Feuil1!$C164)&gt;=11),YEAR([3]Feuil1!$C164)&gt;[3]Feuil2!$A$2),DATE([3]Feuil2!$A$2,11,1),"") ))),"")</f>
        <v/>
      </c>
      <c r="M164" s="14" t="str">
        <f>IF(AND([3]Feuil1!$K164&lt;&gt;"",[3]Feuil1!$C164&lt;&gt;"",[3]Feuil1!$K164&lt;=[3]Feuil1!$C164,YEAR([3]Feuil1!$K164)&lt;=[3]Feuil2!$A$2,YEAR([3]Feuil1!$C164)&gt;=[3]Feuil2!$A$2),IF(YEAR([3]Feuil1!$K164)&lt;[3]Feuil2!$A$2,DATE([3]Feuil2!$A$2,12,1),IF(YEAR([3]Feuil1!$K164)&gt;[3]Feuil2!$A$2,"",IF(MONTH([3]Feuil1!$K164)=12,[3]Feuil1!$K164,IF(OR(AND(MONTH([3]Feuil1!$K164)&lt;12,MONTH([3]Feuil1!$C164)&gt;=12),YEAR([3]Feuil1!$C164)&gt;[3]Feuil2!$A$2),DATE([3]Feuil2!$A$2,12,1),"") ))),"")</f>
        <v/>
      </c>
      <c r="N164" s="12" t="str">
        <f>IF(AND([3]Feuil1!$K164&lt;&gt;"",[3]Feuil1!$C164&lt;&gt;"",[3]Feuil1!$K164&lt;=[3]Feuil1!$C164,YEAR([3]Feuil1!$K164)&lt;=[3]Feuil2!$A$2,YEAR([3]Feuil1!$C164)&gt;=[3]Feuil2!$A$2),IF(YEAR([3]Feuil1!$C164)&gt;[3]Feuil2!$A$2,DATE([3]Feuil2!$A$2,1,31),IF(YEAR([3]Feuil1!$C164)&lt;[3]Feuil2!$A$2,"",IF(MONTH([3]Feuil1!$C164)=1,[3]Feuil1!$C164,IF(AND(MONTH([3]Feuil1!$C164)&gt;1,MONTH([3]Feuil1!$K164)&lt;=1),DATE([3]Feuil2!$A$2,1,31),"") ))),"")</f>
        <v/>
      </c>
      <c r="O164" s="13" t="str">
        <f>IF(AND([3]Feuil1!$K164&lt;&gt;"",[3]Feuil1!$C164&lt;&gt;"",[3]Feuil1!$K164&lt;=[3]Feuil1!$C164,YEAR([3]Feuil1!$K164)&lt;=[3]Feuil2!$A$2,YEAR([3]Feuil1!$C164)&gt;=[3]Feuil2!$A$2),IF(YEAR([3]Feuil1!$C164)&gt;[3]Feuil2!$A$2,IF((MOD([3]Feuil2!$A$2,4)&lt;&gt;0),DATE([3]Feuil2!$A$2,2,28),DATE([3]Feuil2!$A$2,2,29)),IF(YEAR([3]Feuil1!$C164)&lt;[3]Feuil2!$A$2,"",IF(MONTH([3]Feuil1!$C164)=2,[3]Feuil1!$C164,IF(AND(MONTH([3]Feuil1!$C164)&gt;2,MONTH([3]Feuil1!$K164)&lt;=2),IF((MOD([3]Feuil2!$A$2,4)&lt;&gt;0),DATE([3]Feuil2!$A$2,2,28),DATE([3]Feuil2!$A$2,2,29)),"") ))),"")</f>
        <v/>
      </c>
      <c r="P164" s="13" t="str">
        <f>IF(AND([3]Feuil1!$K164&lt;&gt;"",[3]Feuil1!$C164&lt;&gt;"",[3]Feuil1!$K164&lt;=[3]Feuil1!$C164,YEAR([3]Feuil1!$K164)&lt;=[3]Feuil2!$A$2,YEAR([3]Feuil1!$C164)&gt;=[3]Feuil2!$A$2),IF(YEAR([3]Feuil1!$C164)&gt;[3]Feuil2!$A$2,DATE([3]Feuil2!$A$2,3,31),IF(YEAR([3]Feuil1!$C164)&lt;[3]Feuil2!$A$2,"",IF(MONTH([3]Feuil1!$C164)=3,[3]Feuil1!$C164,IF(AND(MONTH([3]Feuil1!$C164)&gt;3,MONTH([3]Feuil1!$K164)&lt;=3),DATE([3]Feuil2!$A$2,3,31),"") ))),"")</f>
        <v/>
      </c>
      <c r="Q164" s="13" t="str">
        <f>IF(AND([3]Feuil1!$K164&lt;&gt;"",[3]Feuil1!$C164&lt;&gt;"",[3]Feuil1!$K164&lt;=[3]Feuil1!$C164,YEAR([3]Feuil1!$K164)&lt;=[3]Feuil2!$A$2,YEAR([3]Feuil1!$C164)&gt;=[3]Feuil2!$A$2),IF(YEAR([3]Feuil1!$C164)&gt;[3]Feuil2!$A$2,DATE([3]Feuil2!$A$2,4,30),IF(YEAR([3]Feuil1!$C164)&lt;[3]Feuil2!$A$2,"",IF(MONTH([3]Feuil1!$C164)=4,[3]Feuil1!$C164,IF(AND(MONTH([3]Feuil1!$C164)&gt;4,MONTH([3]Feuil1!$K164)&lt;=4),DATE([3]Feuil2!$A$2,4,30),"") ))),"")</f>
        <v/>
      </c>
      <c r="R164" s="13" t="str">
        <f>IF(AND([3]Feuil1!$K164&lt;&gt;"",[3]Feuil1!$C164&lt;&gt;"",[3]Feuil1!$K164&lt;=[3]Feuil1!$C164,YEAR([3]Feuil1!$K164)&lt;=[3]Feuil2!$A$2,YEAR([3]Feuil1!$C164)&gt;=[3]Feuil2!$A$2),IF(YEAR([3]Feuil1!$C164)&gt;[3]Feuil2!$A$2,DATE([3]Feuil2!$A$2,5,31),IF(YEAR([3]Feuil1!$C164)&lt;[3]Feuil2!$A$2,"",IF(MONTH([3]Feuil1!$C164)=5,[3]Feuil1!$C164,IF(AND(MONTH([3]Feuil1!$C164)&gt;5,MONTH([3]Feuil1!$K164)&lt;=5),DATE([3]Feuil2!$A$2,5,31),"") ))),"")</f>
        <v/>
      </c>
      <c r="S164" s="13" t="str">
        <f>IF(AND([3]Feuil1!$K164&lt;&gt;"",[3]Feuil1!$C164&lt;&gt;"",[3]Feuil1!$K164&lt;=[3]Feuil1!$C164,YEAR([3]Feuil1!$K164)&lt;=[3]Feuil2!$A$2,YEAR([3]Feuil1!$C164)&gt;=[3]Feuil2!$A$2),IF(YEAR([3]Feuil1!$C164)&gt;[3]Feuil2!$A$2,DATE([3]Feuil2!$A$2,6,30),IF(YEAR([3]Feuil1!$C164)&lt;[3]Feuil2!$A$2,"",IF(MONTH([3]Feuil1!$C164)=6,[3]Feuil1!$C164,IF(AND(MONTH([3]Feuil1!$C164)&gt;6,MONTH([3]Feuil1!$K164)&lt;=6),DATE([3]Feuil2!$A$2,6,30),"") ))),"")</f>
        <v/>
      </c>
      <c r="T164" s="13" t="str">
        <f>IF(AND([3]Feuil1!$K164&lt;&gt;"",[3]Feuil1!$C164&lt;&gt;"",[3]Feuil1!$K164&lt;=[3]Feuil1!$C164,YEAR([3]Feuil1!$K164)&lt;=[3]Feuil2!$A$2,YEAR([3]Feuil1!$C164)&gt;=[3]Feuil2!$A$2),IF(YEAR([3]Feuil1!$C164)&gt;[3]Feuil2!$A$2,DATE([3]Feuil2!$A$2,7,31),IF(YEAR([3]Feuil1!$C164)&lt;[3]Feuil2!$A$2,"",IF(MONTH([3]Feuil1!$C164)=7,[3]Feuil1!$C164,IF(AND(MONTH([3]Feuil1!$C164)&gt;7,MONTH([3]Feuil1!$K164)&lt;=7),DATE([3]Feuil2!$A$2,7,31),"") ))),"")</f>
        <v/>
      </c>
      <c r="U164" s="13" t="str">
        <f>IF(AND([3]Feuil1!$K164&lt;&gt;"",[3]Feuil1!$C164&lt;&gt;"",[3]Feuil1!$K164&lt;=[3]Feuil1!$C164,YEAR([3]Feuil1!$K164)&lt;=[3]Feuil2!$A$2,YEAR([3]Feuil1!$C164)&gt;=[3]Feuil2!$A$2),IF(YEAR([3]Feuil1!$C164)&gt;[3]Feuil2!$A$2,DATE([3]Feuil2!$A$2,8,31),IF(YEAR([3]Feuil1!$C164)&lt;[3]Feuil2!$A$2,"",IF(MONTH([3]Feuil1!$C164)=8,[3]Feuil1!$C164,IF(AND(MONTH([3]Feuil1!$C164)&gt;8,MONTH([3]Feuil1!$K164)&lt;=8),DATE([3]Feuil2!$A$2,8,31),"") ))),"")</f>
        <v/>
      </c>
      <c r="V164" s="13" t="str">
        <f>IF(AND([3]Feuil1!$K164&lt;&gt;"",[3]Feuil1!$C164&lt;&gt;"",[3]Feuil1!$K164&lt;=[3]Feuil1!$C164,YEAR([3]Feuil1!$K164)&lt;=[3]Feuil2!$A$2,YEAR([3]Feuil1!$C164)&gt;=[3]Feuil2!$A$2),IF(YEAR([3]Feuil1!$C164)&gt;[3]Feuil2!$A$2,DATE([3]Feuil2!$A$2,9,30),IF(YEAR([3]Feuil1!$C164)&lt;[3]Feuil2!$A$2,"",IF(MONTH([3]Feuil1!$C164)=9,[3]Feuil1!$C164,IF(AND(MONTH([3]Feuil1!$C164)&gt;9,MONTH([3]Feuil1!$K164)&lt;=9),DATE([3]Feuil2!$A$2,9,30),"") ))),"")</f>
        <v/>
      </c>
      <c r="W164" s="13" t="str">
        <f>IF(AND([3]Feuil1!$K164&lt;&gt;"",[3]Feuil1!$C164&lt;&gt;"",[3]Feuil1!$K164&lt;=[3]Feuil1!$C164,YEAR([3]Feuil1!$K164)&lt;=[3]Feuil2!$A$2,YEAR([3]Feuil1!$C164)&gt;=[3]Feuil2!$A$2),IF(YEAR([3]Feuil1!$C164)&gt;[3]Feuil2!$A$2,DATE([3]Feuil2!$A$2,10,31),IF(YEAR([3]Feuil1!$C164)&lt;[3]Feuil2!$A$2,"",IF(MONTH([3]Feuil1!$C164)=10,[3]Feuil1!$C164,IF(AND(MONTH([3]Feuil1!$C164)&gt;10,MONTH([3]Feuil1!$K164)&lt;=10),DATE([3]Feuil2!$A$2,10,31),"") ))),"")</f>
        <v/>
      </c>
      <c r="X164" s="13" t="str">
        <f>IF(AND([3]Feuil1!$K164&lt;&gt;"",[3]Feuil1!$C164&lt;&gt;"",[3]Feuil1!$K164&lt;=[3]Feuil1!$C164,YEAR([3]Feuil1!$K164)&lt;=[3]Feuil2!$A$2,YEAR([3]Feuil1!$C164)&gt;=[3]Feuil2!$A$2),IF(YEAR([3]Feuil1!$C164)&gt;[3]Feuil2!$A$2,DATE([3]Feuil2!$A$2,11,30),IF(YEAR([3]Feuil1!$C164)&lt;[3]Feuil2!$A$2,"",IF(MONTH([3]Feuil1!$C164)=11,[3]Feuil1!$C164,IF(AND(MONTH([3]Feuil1!$C164)&gt;11,MONTH([3]Feuil1!$K164)&lt;=11),DATE([3]Feuil2!$A$2,11,30),"") ))),"")</f>
        <v/>
      </c>
      <c r="Y164" s="14" t="str">
        <f>IF(AND([3]Feuil1!$K164&lt;&gt;"",[3]Feuil1!$C164&lt;&gt;"",[3]Feuil1!$K164&lt;=[3]Feuil1!$C164,YEAR([3]Feuil1!$K164)&lt;=[3]Feuil2!$A$2,YEAR([3]Feuil1!$C164)&gt;=[3]Feuil2!$A$2),IF(YEAR([3]Feuil1!$C164)&gt;[3]Feuil2!$A$2,DATE([3]Feuil2!$A$2,12,31),IF(YEAR([3]Feuil1!$C164)&lt;[3]Feuil2!$A$2,"",IF(MONTH([3]Feuil1!$C164)=12,[3]Feuil1!$C164,IF(AND(MONTH([3]Feuil1!$C164)&gt;12,MONTH([3]Feuil1!$K164)&lt;=12),DATE([3]Feuil2!$A$2,12,31),"") ))),"")</f>
        <v/>
      </c>
    </row>
    <row r="165" spans="1:25" ht="15" x14ac:dyDescent="0.2">
      <c r="A165" s="11">
        <f>[3]Feuil1!E165</f>
        <v>0</v>
      </c>
      <c r="B165" s="12" t="str">
        <f>IF(AND([3]Feuil1!$K165&lt;&gt;"",[3]Feuil1!$C165&lt;&gt;"",[3]Feuil1!$K165&lt;=[3]Feuil1!$C165,YEAR([3]Feuil1!$K165)&lt;=[3]Feuil2!$A$2,YEAR([3]Feuil1!$C165)&gt;=[3]Feuil2!$A$2),IF(YEAR([3]Feuil1!$K165)&lt;[3]Feuil2!$A$2,DATE([3]Feuil2!$A$2,1,1),IF(YEAR([3]Feuil1!$K165)&gt;[3]Feuil2!$A$2,"",IF(MONTH([3]Feuil1!$K165)=1,[3]Feuil1!$K165,IF(OR(AND(
      MONTH([3]Feuil1!$K165)&lt;1,
      MONTH([3]Feuil1!$C165)&gt;=1
     ),YEAR([3]Feuil1!$C165)&gt;[3]Feuil2!$A$2),DATE([3]Feuil2!$A$2,1,1),"") ))),"")</f>
        <v/>
      </c>
      <c r="C165" s="13" t="str">
        <f>IF(AND([3]Feuil1!$K165&lt;&gt;"",[3]Feuil1!$C165&lt;&gt;"",[3]Feuil1!$K165&lt;=[3]Feuil1!$C165,YEAR([3]Feuil1!$K165)&lt;=[3]Feuil2!$A$2,YEAR([3]Feuil1!$C165)&gt;=[3]Feuil2!$A$2),IF(YEAR([3]Feuil1!$K165)&lt;[3]Feuil2!$A$2,DATE([3]Feuil2!$A$2,2,1),IF(YEAR([3]Feuil1!$K165)&gt;[3]Feuil2!$A$2,"",IF(MONTH([3]Feuil1!$K165)=2,[3]Feuil1!$K165,IF(OR(AND(MONTH([3]Feuil1!$K165)&lt;2,MONTH([3]Feuil1!$C165)&gt;=2),YEAR([3]Feuil1!$C165)&gt;[3]Feuil2!$A$2),DATE([3]Feuil2!$A$2,2,1),"") ))),"")</f>
        <v/>
      </c>
      <c r="D165" s="13" t="str">
        <f>IF(AND([3]Feuil1!$K165&lt;&gt;"",[3]Feuil1!$C165&lt;&gt;"",[3]Feuil1!$K165&lt;=[3]Feuil1!$C165,YEAR([3]Feuil1!$K165)&lt;=[3]Feuil2!$A$2,YEAR([3]Feuil1!$C165)&gt;=[3]Feuil2!$A$2),IF(YEAR([3]Feuil1!$K165)&lt;[3]Feuil2!$A$2,DATE([3]Feuil2!$A$2,3,1),IF(YEAR([3]Feuil1!$K165)&gt;[3]Feuil2!$A$2,"",IF(MONTH([3]Feuil1!$K165)=3,[3]Feuil1!$K165,IF(OR(AND(MONTH([3]Feuil1!$K165)&lt;3,MONTH([3]Feuil1!$C165)&gt;=3),YEAR([3]Feuil1!$C165)&gt;[3]Feuil2!$A$2),DATE([3]Feuil2!$A$2,3,1),"") ))),"")</f>
        <v/>
      </c>
      <c r="E165" s="13" t="str">
        <f>IF(AND([3]Feuil1!$K165&lt;&gt;"",[3]Feuil1!$C165&lt;&gt;"",[3]Feuil1!$K165&lt;=[3]Feuil1!$C165,YEAR([3]Feuil1!$K165)&lt;=[3]Feuil2!$A$2,YEAR([3]Feuil1!$C165)&gt;=[3]Feuil2!$A$2),IF(YEAR([3]Feuil1!$K165)&lt;[3]Feuil2!$A$2,DATE([3]Feuil2!$A$2,4,1),IF(YEAR([3]Feuil1!$K165)&gt;[3]Feuil2!$A$2,"",IF(MONTH([3]Feuil1!$K165)=4,[3]Feuil1!$K165,IF(OR(AND(MONTH([3]Feuil1!$K165)&lt;4,MONTH([3]Feuil1!$C165)&gt;=4),YEAR([3]Feuil1!$C165)&gt;[3]Feuil2!$A$2),DATE([3]Feuil2!$A$2,4,1),"") ))),"")</f>
        <v/>
      </c>
      <c r="F165" s="13" t="str">
        <f>IF(AND([3]Feuil1!$K165&lt;&gt;"",[3]Feuil1!$C165&lt;&gt;"",[3]Feuil1!$K165&lt;=[3]Feuil1!$C165,YEAR([3]Feuil1!$K165)&lt;=[3]Feuil2!$A$2,YEAR([3]Feuil1!$C165)&gt;=[3]Feuil2!$A$2),IF(YEAR([3]Feuil1!$K165)&lt;[3]Feuil2!$A$2,DATE([3]Feuil2!$A$2,5,1),IF(YEAR([3]Feuil1!$K165)&gt;[3]Feuil2!$A$2,"",IF(MONTH([3]Feuil1!$K165)=5,[3]Feuil1!$K165,IF(OR(AND(MONTH([3]Feuil1!$K165)&lt;5,MONTH([3]Feuil1!$C165)&gt;=5),YEAR([3]Feuil1!$C165)&gt;[3]Feuil2!$A$2),DATE([3]Feuil2!$A$2,5,1),"") ))),"")</f>
        <v/>
      </c>
      <c r="G165" s="13" t="str">
        <f>IF(AND([3]Feuil1!$K165&lt;&gt;"",[3]Feuil1!$C165&lt;&gt;"",[3]Feuil1!$K165&lt;=[3]Feuil1!$C165,YEAR([3]Feuil1!$K165)&lt;=[3]Feuil2!$A$2,YEAR([3]Feuil1!$C165)&gt;=[3]Feuil2!$A$2),IF(YEAR([3]Feuil1!$K165)&lt;[3]Feuil2!$A$2,DATE([3]Feuil2!$A$2,6,1),IF(YEAR([3]Feuil1!$K165)&gt;[3]Feuil2!$A$2,"",IF(MONTH([3]Feuil1!$K165)=6,[3]Feuil1!$K165,IF(OR(AND(MONTH([3]Feuil1!$K165)&lt;6,MONTH([3]Feuil1!$C165)&gt;=6),YEAR([3]Feuil1!$C165)&gt;[3]Feuil2!$A$2),DATE([3]Feuil2!$A$2,6,1),"") ))),"")</f>
        <v/>
      </c>
      <c r="H165" s="13" t="str">
        <f>IF(AND([3]Feuil1!$K165&lt;&gt;"",[3]Feuil1!$C165&lt;&gt;"",[3]Feuil1!$K165&lt;=[3]Feuil1!$C165,YEAR([3]Feuil1!$K165)&lt;=[3]Feuil2!$A$2,YEAR([3]Feuil1!$C165)&gt;=[3]Feuil2!$A$2),IF(YEAR([3]Feuil1!$K165)&lt;[3]Feuil2!$A$2,DATE([3]Feuil2!$A$2,7,1),IF(YEAR([3]Feuil1!$K165)&gt;[3]Feuil2!$A$2,"",IF(MONTH([3]Feuil1!$K165)=7,[3]Feuil1!$K165,IF(OR(AND(MONTH([3]Feuil1!$K165)&lt;7,MONTH([3]Feuil1!$C165)&gt;=7),YEAR([3]Feuil1!$C165)&gt;[3]Feuil2!$A$2),DATE([3]Feuil2!$A$2,7,1),"") ))),"")</f>
        <v/>
      </c>
      <c r="I165" s="13" t="str">
        <f>IF(AND([3]Feuil1!$K165&lt;&gt;"",[3]Feuil1!$C165&lt;&gt;"",[3]Feuil1!$K165&lt;=[3]Feuil1!$C165,YEAR([3]Feuil1!$K165)&lt;=[3]Feuil2!$A$2,YEAR([3]Feuil1!$C165)&gt;=[3]Feuil2!$A$2),IF(YEAR([3]Feuil1!$K165)&lt;[3]Feuil2!$A$2,DATE([3]Feuil2!$A$2,8,1),IF(YEAR([3]Feuil1!$K165)&gt;[3]Feuil2!$A$2,"",IF(MONTH([3]Feuil1!$K165)=8,[3]Feuil1!$K165,IF(OR(AND(MONTH([3]Feuil1!$K165)&lt;8,MONTH([3]Feuil1!$C165)&gt;=8),YEAR([3]Feuil1!$C165)&gt;[3]Feuil2!$A$2),DATE([3]Feuil2!$A$2,8,1),"") ))),"")</f>
        <v/>
      </c>
      <c r="J165" s="13" t="str">
        <f>IF(AND([3]Feuil1!$K165&lt;&gt;"",[3]Feuil1!$C165&lt;&gt;"",[3]Feuil1!$K165&lt;=[3]Feuil1!$C165,YEAR([3]Feuil1!$K165)&lt;=[3]Feuil2!$A$2,YEAR([3]Feuil1!$C165)&gt;=[3]Feuil2!$A$2),IF(YEAR([3]Feuil1!$K165)&lt;[3]Feuil2!$A$2,DATE([3]Feuil2!$A$2,9,1),IF(YEAR([3]Feuil1!$K165)&gt;[3]Feuil2!$A$2,"",IF(MONTH([3]Feuil1!$K165)=9,[3]Feuil1!$K165,IF(OR(AND(MONTH([3]Feuil1!$K165)&lt;9,MONTH([3]Feuil1!$C165)&gt;=9),YEAR([3]Feuil1!$C165)&gt;[3]Feuil2!$A$2),DATE([3]Feuil2!$A$2,9,1),"") ))),"")</f>
        <v/>
      </c>
      <c r="K165" s="13" t="str">
        <f>IF(AND([3]Feuil1!$K165&lt;&gt;"",[3]Feuil1!$C165&lt;&gt;"",[3]Feuil1!$K165&lt;=[3]Feuil1!$C165,YEAR([3]Feuil1!$K165)&lt;=[3]Feuil2!$A$2,YEAR([3]Feuil1!$C165)&gt;=[3]Feuil2!$A$2),IF(YEAR([3]Feuil1!$K165)&lt;[3]Feuil2!$A$2,DATE([3]Feuil2!$A$2,10,1),IF(YEAR([3]Feuil1!$K165)&gt;[3]Feuil2!$A$2,"",IF(MONTH([3]Feuil1!$K165)=10,[3]Feuil1!$K165,IF(OR(AND(MONTH([3]Feuil1!$K165)&lt;10,MONTH([3]Feuil1!$C165)&gt;=10),YEAR([3]Feuil1!$C165)&gt;[3]Feuil2!$A$2),DATE([3]Feuil2!$A$2,10,1),"") ))),"")</f>
        <v/>
      </c>
      <c r="L165" s="13" t="str">
        <f>IF(AND([3]Feuil1!$K165&lt;&gt;"",[3]Feuil1!$C165&lt;&gt;"",[3]Feuil1!$K165&lt;=[3]Feuil1!$C165,YEAR([3]Feuil1!$K165)&lt;=[3]Feuil2!$A$2,YEAR([3]Feuil1!$C165)&gt;=[3]Feuil2!$A$2),IF(YEAR([3]Feuil1!$K165)&lt;[3]Feuil2!$A$2,DATE([3]Feuil2!$A$2,11,1),IF(YEAR([3]Feuil1!$K165)&gt;[3]Feuil2!$A$2,"",IF(MONTH([3]Feuil1!$K165)=11,[3]Feuil1!$K165,IF(OR(AND(MONTH([3]Feuil1!$K165)&lt;11,MONTH([3]Feuil1!$C165)&gt;=11),YEAR([3]Feuil1!$C165)&gt;[3]Feuil2!$A$2),DATE([3]Feuil2!$A$2,11,1),"") ))),"")</f>
        <v/>
      </c>
      <c r="M165" s="14" t="str">
        <f>IF(AND([3]Feuil1!$K165&lt;&gt;"",[3]Feuil1!$C165&lt;&gt;"",[3]Feuil1!$K165&lt;=[3]Feuil1!$C165,YEAR([3]Feuil1!$K165)&lt;=[3]Feuil2!$A$2,YEAR([3]Feuil1!$C165)&gt;=[3]Feuil2!$A$2),IF(YEAR([3]Feuil1!$K165)&lt;[3]Feuil2!$A$2,DATE([3]Feuil2!$A$2,12,1),IF(YEAR([3]Feuil1!$K165)&gt;[3]Feuil2!$A$2,"",IF(MONTH([3]Feuil1!$K165)=12,[3]Feuil1!$K165,IF(OR(AND(MONTH([3]Feuil1!$K165)&lt;12,MONTH([3]Feuil1!$C165)&gt;=12),YEAR([3]Feuil1!$C165)&gt;[3]Feuil2!$A$2),DATE([3]Feuil2!$A$2,12,1),"") ))),"")</f>
        <v/>
      </c>
      <c r="N165" s="12" t="str">
        <f>IF(AND([3]Feuil1!$K165&lt;&gt;"",[3]Feuil1!$C165&lt;&gt;"",[3]Feuil1!$K165&lt;=[3]Feuil1!$C165,YEAR([3]Feuil1!$K165)&lt;=[3]Feuil2!$A$2,YEAR([3]Feuil1!$C165)&gt;=[3]Feuil2!$A$2),IF(YEAR([3]Feuil1!$C165)&gt;[3]Feuil2!$A$2,DATE([3]Feuil2!$A$2,1,31),IF(YEAR([3]Feuil1!$C165)&lt;[3]Feuil2!$A$2,"",IF(MONTH([3]Feuil1!$C165)=1,[3]Feuil1!$C165,IF(AND(MONTH([3]Feuil1!$C165)&gt;1,MONTH([3]Feuil1!$K165)&lt;=1),DATE([3]Feuil2!$A$2,1,31),"") ))),"")</f>
        <v/>
      </c>
      <c r="O165" s="13" t="str">
        <f>IF(AND([3]Feuil1!$K165&lt;&gt;"",[3]Feuil1!$C165&lt;&gt;"",[3]Feuil1!$K165&lt;=[3]Feuil1!$C165,YEAR([3]Feuil1!$K165)&lt;=[3]Feuil2!$A$2,YEAR([3]Feuil1!$C165)&gt;=[3]Feuil2!$A$2),IF(YEAR([3]Feuil1!$C165)&gt;[3]Feuil2!$A$2,IF((MOD([3]Feuil2!$A$2,4)&lt;&gt;0),DATE([3]Feuil2!$A$2,2,28),DATE([3]Feuil2!$A$2,2,29)),IF(YEAR([3]Feuil1!$C165)&lt;[3]Feuil2!$A$2,"",IF(MONTH([3]Feuil1!$C165)=2,[3]Feuil1!$C165,IF(AND(MONTH([3]Feuil1!$C165)&gt;2,MONTH([3]Feuil1!$K165)&lt;=2),IF((MOD([3]Feuil2!$A$2,4)&lt;&gt;0),DATE([3]Feuil2!$A$2,2,28),DATE([3]Feuil2!$A$2,2,29)),"") ))),"")</f>
        <v/>
      </c>
      <c r="P165" s="13" t="str">
        <f>IF(AND([3]Feuil1!$K165&lt;&gt;"",[3]Feuil1!$C165&lt;&gt;"",[3]Feuil1!$K165&lt;=[3]Feuil1!$C165,YEAR([3]Feuil1!$K165)&lt;=[3]Feuil2!$A$2,YEAR([3]Feuil1!$C165)&gt;=[3]Feuil2!$A$2),IF(YEAR([3]Feuil1!$C165)&gt;[3]Feuil2!$A$2,DATE([3]Feuil2!$A$2,3,31),IF(YEAR([3]Feuil1!$C165)&lt;[3]Feuil2!$A$2,"",IF(MONTH([3]Feuil1!$C165)=3,[3]Feuil1!$C165,IF(AND(MONTH([3]Feuil1!$C165)&gt;3,MONTH([3]Feuil1!$K165)&lt;=3),DATE([3]Feuil2!$A$2,3,31),"") ))),"")</f>
        <v/>
      </c>
      <c r="Q165" s="13" t="str">
        <f>IF(AND([3]Feuil1!$K165&lt;&gt;"",[3]Feuil1!$C165&lt;&gt;"",[3]Feuil1!$K165&lt;=[3]Feuil1!$C165,YEAR([3]Feuil1!$K165)&lt;=[3]Feuil2!$A$2,YEAR([3]Feuil1!$C165)&gt;=[3]Feuil2!$A$2),IF(YEAR([3]Feuil1!$C165)&gt;[3]Feuil2!$A$2,DATE([3]Feuil2!$A$2,4,30),IF(YEAR([3]Feuil1!$C165)&lt;[3]Feuil2!$A$2,"",IF(MONTH([3]Feuil1!$C165)=4,[3]Feuil1!$C165,IF(AND(MONTH([3]Feuil1!$C165)&gt;4,MONTH([3]Feuil1!$K165)&lt;=4),DATE([3]Feuil2!$A$2,4,30),"") ))),"")</f>
        <v/>
      </c>
      <c r="R165" s="13" t="str">
        <f>IF(AND([3]Feuil1!$K165&lt;&gt;"",[3]Feuil1!$C165&lt;&gt;"",[3]Feuil1!$K165&lt;=[3]Feuil1!$C165,YEAR([3]Feuil1!$K165)&lt;=[3]Feuil2!$A$2,YEAR([3]Feuil1!$C165)&gt;=[3]Feuil2!$A$2),IF(YEAR([3]Feuil1!$C165)&gt;[3]Feuil2!$A$2,DATE([3]Feuil2!$A$2,5,31),IF(YEAR([3]Feuil1!$C165)&lt;[3]Feuil2!$A$2,"",IF(MONTH([3]Feuil1!$C165)=5,[3]Feuil1!$C165,IF(AND(MONTH([3]Feuil1!$C165)&gt;5,MONTH([3]Feuil1!$K165)&lt;=5),DATE([3]Feuil2!$A$2,5,31),"") ))),"")</f>
        <v/>
      </c>
      <c r="S165" s="13" t="str">
        <f>IF(AND([3]Feuil1!$K165&lt;&gt;"",[3]Feuil1!$C165&lt;&gt;"",[3]Feuil1!$K165&lt;=[3]Feuil1!$C165,YEAR([3]Feuil1!$K165)&lt;=[3]Feuil2!$A$2,YEAR([3]Feuil1!$C165)&gt;=[3]Feuil2!$A$2),IF(YEAR([3]Feuil1!$C165)&gt;[3]Feuil2!$A$2,DATE([3]Feuil2!$A$2,6,30),IF(YEAR([3]Feuil1!$C165)&lt;[3]Feuil2!$A$2,"",IF(MONTH([3]Feuil1!$C165)=6,[3]Feuil1!$C165,IF(AND(MONTH([3]Feuil1!$C165)&gt;6,MONTH([3]Feuil1!$K165)&lt;=6),DATE([3]Feuil2!$A$2,6,30),"") ))),"")</f>
        <v/>
      </c>
      <c r="T165" s="13" t="str">
        <f>IF(AND([3]Feuil1!$K165&lt;&gt;"",[3]Feuil1!$C165&lt;&gt;"",[3]Feuil1!$K165&lt;=[3]Feuil1!$C165,YEAR([3]Feuil1!$K165)&lt;=[3]Feuil2!$A$2,YEAR([3]Feuil1!$C165)&gt;=[3]Feuil2!$A$2),IF(YEAR([3]Feuil1!$C165)&gt;[3]Feuil2!$A$2,DATE([3]Feuil2!$A$2,7,31),IF(YEAR([3]Feuil1!$C165)&lt;[3]Feuil2!$A$2,"",IF(MONTH([3]Feuil1!$C165)=7,[3]Feuil1!$C165,IF(AND(MONTH([3]Feuil1!$C165)&gt;7,MONTH([3]Feuil1!$K165)&lt;=7),DATE([3]Feuil2!$A$2,7,31),"") ))),"")</f>
        <v/>
      </c>
      <c r="U165" s="13" t="str">
        <f>IF(AND([3]Feuil1!$K165&lt;&gt;"",[3]Feuil1!$C165&lt;&gt;"",[3]Feuil1!$K165&lt;=[3]Feuil1!$C165,YEAR([3]Feuil1!$K165)&lt;=[3]Feuil2!$A$2,YEAR([3]Feuil1!$C165)&gt;=[3]Feuil2!$A$2),IF(YEAR([3]Feuil1!$C165)&gt;[3]Feuil2!$A$2,DATE([3]Feuil2!$A$2,8,31),IF(YEAR([3]Feuil1!$C165)&lt;[3]Feuil2!$A$2,"",IF(MONTH([3]Feuil1!$C165)=8,[3]Feuil1!$C165,IF(AND(MONTH([3]Feuil1!$C165)&gt;8,MONTH([3]Feuil1!$K165)&lt;=8),DATE([3]Feuil2!$A$2,8,31),"") ))),"")</f>
        <v/>
      </c>
      <c r="V165" s="13" t="str">
        <f>IF(AND([3]Feuil1!$K165&lt;&gt;"",[3]Feuil1!$C165&lt;&gt;"",[3]Feuil1!$K165&lt;=[3]Feuil1!$C165,YEAR([3]Feuil1!$K165)&lt;=[3]Feuil2!$A$2,YEAR([3]Feuil1!$C165)&gt;=[3]Feuil2!$A$2),IF(YEAR([3]Feuil1!$C165)&gt;[3]Feuil2!$A$2,DATE([3]Feuil2!$A$2,9,30),IF(YEAR([3]Feuil1!$C165)&lt;[3]Feuil2!$A$2,"",IF(MONTH([3]Feuil1!$C165)=9,[3]Feuil1!$C165,IF(AND(MONTH([3]Feuil1!$C165)&gt;9,MONTH([3]Feuil1!$K165)&lt;=9),DATE([3]Feuil2!$A$2,9,30),"") ))),"")</f>
        <v/>
      </c>
      <c r="W165" s="13" t="str">
        <f>IF(AND([3]Feuil1!$K165&lt;&gt;"",[3]Feuil1!$C165&lt;&gt;"",[3]Feuil1!$K165&lt;=[3]Feuil1!$C165,YEAR([3]Feuil1!$K165)&lt;=[3]Feuil2!$A$2,YEAR([3]Feuil1!$C165)&gt;=[3]Feuil2!$A$2),IF(YEAR([3]Feuil1!$C165)&gt;[3]Feuil2!$A$2,DATE([3]Feuil2!$A$2,10,31),IF(YEAR([3]Feuil1!$C165)&lt;[3]Feuil2!$A$2,"",IF(MONTH([3]Feuil1!$C165)=10,[3]Feuil1!$C165,IF(AND(MONTH([3]Feuil1!$C165)&gt;10,MONTH([3]Feuil1!$K165)&lt;=10),DATE([3]Feuil2!$A$2,10,31),"") ))),"")</f>
        <v/>
      </c>
      <c r="X165" s="13" t="str">
        <f>IF(AND([3]Feuil1!$K165&lt;&gt;"",[3]Feuil1!$C165&lt;&gt;"",[3]Feuil1!$K165&lt;=[3]Feuil1!$C165,YEAR([3]Feuil1!$K165)&lt;=[3]Feuil2!$A$2,YEAR([3]Feuil1!$C165)&gt;=[3]Feuil2!$A$2),IF(YEAR([3]Feuil1!$C165)&gt;[3]Feuil2!$A$2,DATE([3]Feuil2!$A$2,11,30),IF(YEAR([3]Feuil1!$C165)&lt;[3]Feuil2!$A$2,"",IF(MONTH([3]Feuil1!$C165)=11,[3]Feuil1!$C165,IF(AND(MONTH([3]Feuil1!$C165)&gt;11,MONTH([3]Feuil1!$K165)&lt;=11),DATE([3]Feuil2!$A$2,11,30),"") ))),"")</f>
        <v/>
      </c>
      <c r="Y165" s="14" t="str">
        <f>IF(AND([3]Feuil1!$K165&lt;&gt;"",[3]Feuil1!$C165&lt;&gt;"",[3]Feuil1!$K165&lt;=[3]Feuil1!$C165,YEAR([3]Feuil1!$K165)&lt;=[3]Feuil2!$A$2,YEAR([3]Feuil1!$C165)&gt;=[3]Feuil2!$A$2),IF(YEAR([3]Feuil1!$C165)&gt;[3]Feuil2!$A$2,DATE([3]Feuil2!$A$2,12,31),IF(YEAR([3]Feuil1!$C165)&lt;[3]Feuil2!$A$2,"",IF(MONTH([3]Feuil1!$C165)=12,[3]Feuil1!$C165,IF(AND(MONTH([3]Feuil1!$C165)&gt;12,MONTH([3]Feuil1!$K165)&lt;=12),DATE([3]Feuil2!$A$2,12,31),"") ))),"")</f>
        <v/>
      </c>
    </row>
    <row r="166" spans="1:25" ht="15" x14ac:dyDescent="0.2">
      <c r="A166" s="11">
        <f>[3]Feuil1!E166</f>
        <v>0</v>
      </c>
      <c r="B166" s="12" t="str">
        <f>IF(AND([3]Feuil1!$K166&lt;&gt;"",[3]Feuil1!$C166&lt;&gt;"",[3]Feuil1!$K166&lt;=[3]Feuil1!$C166,YEAR([3]Feuil1!$K166)&lt;=[3]Feuil2!$A$2,YEAR([3]Feuil1!$C166)&gt;=[3]Feuil2!$A$2),IF(YEAR([3]Feuil1!$K166)&lt;[3]Feuil2!$A$2,DATE([3]Feuil2!$A$2,1,1),IF(YEAR([3]Feuil1!$K166)&gt;[3]Feuil2!$A$2,"",IF(MONTH([3]Feuil1!$K166)=1,[3]Feuil1!$K166,IF(OR(AND(
      MONTH([3]Feuil1!$K166)&lt;1,
      MONTH([3]Feuil1!$C166)&gt;=1
     ),YEAR([3]Feuil1!$C166)&gt;[3]Feuil2!$A$2),DATE([3]Feuil2!$A$2,1,1),"") ))),"")</f>
        <v/>
      </c>
      <c r="C166" s="13" t="str">
        <f>IF(AND([3]Feuil1!$K166&lt;&gt;"",[3]Feuil1!$C166&lt;&gt;"",[3]Feuil1!$K166&lt;=[3]Feuil1!$C166,YEAR([3]Feuil1!$K166)&lt;=[3]Feuil2!$A$2,YEAR([3]Feuil1!$C166)&gt;=[3]Feuil2!$A$2),IF(YEAR([3]Feuil1!$K166)&lt;[3]Feuil2!$A$2,DATE([3]Feuil2!$A$2,2,1),IF(YEAR([3]Feuil1!$K166)&gt;[3]Feuil2!$A$2,"",IF(MONTH([3]Feuil1!$K166)=2,[3]Feuil1!$K166,IF(OR(AND(MONTH([3]Feuil1!$K166)&lt;2,MONTH([3]Feuil1!$C166)&gt;=2),YEAR([3]Feuil1!$C166)&gt;[3]Feuil2!$A$2),DATE([3]Feuil2!$A$2,2,1),"") ))),"")</f>
        <v/>
      </c>
      <c r="D166" s="13" t="str">
        <f>IF(AND([3]Feuil1!$K166&lt;&gt;"",[3]Feuil1!$C166&lt;&gt;"",[3]Feuil1!$K166&lt;=[3]Feuil1!$C166,YEAR([3]Feuil1!$K166)&lt;=[3]Feuil2!$A$2,YEAR([3]Feuil1!$C166)&gt;=[3]Feuil2!$A$2),IF(YEAR([3]Feuil1!$K166)&lt;[3]Feuil2!$A$2,DATE([3]Feuil2!$A$2,3,1),IF(YEAR([3]Feuil1!$K166)&gt;[3]Feuil2!$A$2,"",IF(MONTH([3]Feuil1!$K166)=3,[3]Feuil1!$K166,IF(OR(AND(MONTH([3]Feuil1!$K166)&lt;3,MONTH([3]Feuil1!$C166)&gt;=3),YEAR([3]Feuil1!$C166)&gt;[3]Feuil2!$A$2),DATE([3]Feuil2!$A$2,3,1),"") ))),"")</f>
        <v/>
      </c>
      <c r="E166" s="13" t="str">
        <f>IF(AND([3]Feuil1!$K166&lt;&gt;"",[3]Feuil1!$C166&lt;&gt;"",[3]Feuil1!$K166&lt;=[3]Feuil1!$C166,YEAR([3]Feuil1!$K166)&lt;=[3]Feuil2!$A$2,YEAR([3]Feuil1!$C166)&gt;=[3]Feuil2!$A$2),IF(YEAR([3]Feuil1!$K166)&lt;[3]Feuil2!$A$2,DATE([3]Feuil2!$A$2,4,1),IF(YEAR([3]Feuil1!$K166)&gt;[3]Feuil2!$A$2,"",IF(MONTH([3]Feuil1!$K166)=4,[3]Feuil1!$K166,IF(OR(AND(MONTH([3]Feuil1!$K166)&lt;4,MONTH([3]Feuil1!$C166)&gt;=4),YEAR([3]Feuil1!$C166)&gt;[3]Feuil2!$A$2),DATE([3]Feuil2!$A$2,4,1),"") ))),"")</f>
        <v/>
      </c>
      <c r="F166" s="13" t="str">
        <f>IF(AND([3]Feuil1!$K166&lt;&gt;"",[3]Feuil1!$C166&lt;&gt;"",[3]Feuil1!$K166&lt;=[3]Feuil1!$C166,YEAR([3]Feuil1!$K166)&lt;=[3]Feuil2!$A$2,YEAR([3]Feuil1!$C166)&gt;=[3]Feuil2!$A$2),IF(YEAR([3]Feuil1!$K166)&lt;[3]Feuil2!$A$2,DATE([3]Feuil2!$A$2,5,1),IF(YEAR([3]Feuil1!$K166)&gt;[3]Feuil2!$A$2,"",IF(MONTH([3]Feuil1!$K166)=5,[3]Feuil1!$K166,IF(OR(AND(MONTH([3]Feuil1!$K166)&lt;5,MONTH([3]Feuil1!$C166)&gt;=5),YEAR([3]Feuil1!$C166)&gt;[3]Feuil2!$A$2),DATE([3]Feuil2!$A$2,5,1),"") ))),"")</f>
        <v/>
      </c>
      <c r="G166" s="13" t="str">
        <f>IF(AND([3]Feuil1!$K166&lt;&gt;"",[3]Feuil1!$C166&lt;&gt;"",[3]Feuil1!$K166&lt;=[3]Feuil1!$C166,YEAR([3]Feuil1!$K166)&lt;=[3]Feuil2!$A$2,YEAR([3]Feuil1!$C166)&gt;=[3]Feuil2!$A$2),IF(YEAR([3]Feuil1!$K166)&lt;[3]Feuil2!$A$2,DATE([3]Feuil2!$A$2,6,1),IF(YEAR([3]Feuil1!$K166)&gt;[3]Feuil2!$A$2,"",IF(MONTH([3]Feuil1!$K166)=6,[3]Feuil1!$K166,IF(OR(AND(MONTH([3]Feuil1!$K166)&lt;6,MONTH([3]Feuil1!$C166)&gt;=6),YEAR([3]Feuil1!$C166)&gt;[3]Feuil2!$A$2),DATE([3]Feuil2!$A$2,6,1),"") ))),"")</f>
        <v/>
      </c>
      <c r="H166" s="13" t="str">
        <f>IF(AND([3]Feuil1!$K166&lt;&gt;"",[3]Feuil1!$C166&lt;&gt;"",[3]Feuil1!$K166&lt;=[3]Feuil1!$C166,YEAR([3]Feuil1!$K166)&lt;=[3]Feuil2!$A$2,YEAR([3]Feuil1!$C166)&gt;=[3]Feuil2!$A$2),IF(YEAR([3]Feuil1!$K166)&lt;[3]Feuil2!$A$2,DATE([3]Feuil2!$A$2,7,1),IF(YEAR([3]Feuil1!$K166)&gt;[3]Feuil2!$A$2,"",IF(MONTH([3]Feuil1!$K166)=7,[3]Feuil1!$K166,IF(OR(AND(MONTH([3]Feuil1!$K166)&lt;7,MONTH([3]Feuil1!$C166)&gt;=7),YEAR([3]Feuil1!$C166)&gt;[3]Feuil2!$A$2),DATE([3]Feuil2!$A$2,7,1),"") ))),"")</f>
        <v/>
      </c>
      <c r="I166" s="13" t="str">
        <f>IF(AND([3]Feuil1!$K166&lt;&gt;"",[3]Feuil1!$C166&lt;&gt;"",[3]Feuil1!$K166&lt;=[3]Feuil1!$C166,YEAR([3]Feuil1!$K166)&lt;=[3]Feuil2!$A$2,YEAR([3]Feuil1!$C166)&gt;=[3]Feuil2!$A$2),IF(YEAR([3]Feuil1!$K166)&lt;[3]Feuil2!$A$2,DATE([3]Feuil2!$A$2,8,1),IF(YEAR([3]Feuil1!$K166)&gt;[3]Feuil2!$A$2,"",IF(MONTH([3]Feuil1!$K166)=8,[3]Feuil1!$K166,IF(OR(AND(MONTH([3]Feuil1!$K166)&lt;8,MONTH([3]Feuil1!$C166)&gt;=8),YEAR([3]Feuil1!$C166)&gt;[3]Feuil2!$A$2),DATE([3]Feuil2!$A$2,8,1),"") ))),"")</f>
        <v/>
      </c>
      <c r="J166" s="13" t="str">
        <f>IF(AND([3]Feuil1!$K166&lt;&gt;"",[3]Feuil1!$C166&lt;&gt;"",[3]Feuil1!$K166&lt;=[3]Feuil1!$C166,YEAR([3]Feuil1!$K166)&lt;=[3]Feuil2!$A$2,YEAR([3]Feuil1!$C166)&gt;=[3]Feuil2!$A$2),IF(YEAR([3]Feuil1!$K166)&lt;[3]Feuil2!$A$2,DATE([3]Feuil2!$A$2,9,1),IF(YEAR([3]Feuil1!$K166)&gt;[3]Feuil2!$A$2,"",IF(MONTH([3]Feuil1!$K166)=9,[3]Feuil1!$K166,IF(OR(AND(MONTH([3]Feuil1!$K166)&lt;9,MONTH([3]Feuil1!$C166)&gt;=9),YEAR([3]Feuil1!$C166)&gt;[3]Feuil2!$A$2),DATE([3]Feuil2!$A$2,9,1),"") ))),"")</f>
        <v/>
      </c>
      <c r="K166" s="13" t="str">
        <f>IF(AND([3]Feuil1!$K166&lt;&gt;"",[3]Feuil1!$C166&lt;&gt;"",[3]Feuil1!$K166&lt;=[3]Feuil1!$C166,YEAR([3]Feuil1!$K166)&lt;=[3]Feuil2!$A$2,YEAR([3]Feuil1!$C166)&gt;=[3]Feuil2!$A$2),IF(YEAR([3]Feuil1!$K166)&lt;[3]Feuil2!$A$2,DATE([3]Feuil2!$A$2,10,1),IF(YEAR([3]Feuil1!$K166)&gt;[3]Feuil2!$A$2,"",IF(MONTH([3]Feuil1!$K166)=10,[3]Feuil1!$K166,IF(OR(AND(MONTH([3]Feuil1!$K166)&lt;10,MONTH([3]Feuil1!$C166)&gt;=10),YEAR([3]Feuil1!$C166)&gt;[3]Feuil2!$A$2),DATE([3]Feuil2!$A$2,10,1),"") ))),"")</f>
        <v/>
      </c>
      <c r="L166" s="13" t="str">
        <f>IF(AND([3]Feuil1!$K166&lt;&gt;"",[3]Feuil1!$C166&lt;&gt;"",[3]Feuil1!$K166&lt;=[3]Feuil1!$C166,YEAR([3]Feuil1!$K166)&lt;=[3]Feuil2!$A$2,YEAR([3]Feuil1!$C166)&gt;=[3]Feuil2!$A$2),IF(YEAR([3]Feuil1!$K166)&lt;[3]Feuil2!$A$2,DATE([3]Feuil2!$A$2,11,1),IF(YEAR([3]Feuil1!$K166)&gt;[3]Feuil2!$A$2,"",IF(MONTH([3]Feuil1!$K166)=11,[3]Feuil1!$K166,IF(OR(AND(MONTH([3]Feuil1!$K166)&lt;11,MONTH([3]Feuil1!$C166)&gt;=11),YEAR([3]Feuil1!$C166)&gt;[3]Feuil2!$A$2),DATE([3]Feuil2!$A$2,11,1),"") ))),"")</f>
        <v/>
      </c>
      <c r="M166" s="14" t="str">
        <f>IF(AND([3]Feuil1!$K166&lt;&gt;"",[3]Feuil1!$C166&lt;&gt;"",[3]Feuil1!$K166&lt;=[3]Feuil1!$C166,YEAR([3]Feuil1!$K166)&lt;=[3]Feuil2!$A$2,YEAR([3]Feuil1!$C166)&gt;=[3]Feuil2!$A$2),IF(YEAR([3]Feuil1!$K166)&lt;[3]Feuil2!$A$2,DATE([3]Feuil2!$A$2,12,1),IF(YEAR([3]Feuil1!$K166)&gt;[3]Feuil2!$A$2,"",IF(MONTH([3]Feuil1!$K166)=12,[3]Feuil1!$K166,IF(OR(AND(MONTH([3]Feuil1!$K166)&lt;12,MONTH([3]Feuil1!$C166)&gt;=12),YEAR([3]Feuil1!$C166)&gt;[3]Feuil2!$A$2),DATE([3]Feuil2!$A$2,12,1),"") ))),"")</f>
        <v/>
      </c>
      <c r="N166" s="12" t="str">
        <f>IF(AND([3]Feuil1!$K166&lt;&gt;"",[3]Feuil1!$C166&lt;&gt;"",[3]Feuil1!$K166&lt;=[3]Feuil1!$C166,YEAR([3]Feuil1!$K166)&lt;=[3]Feuil2!$A$2,YEAR([3]Feuil1!$C166)&gt;=[3]Feuil2!$A$2),IF(YEAR([3]Feuil1!$C166)&gt;[3]Feuil2!$A$2,DATE([3]Feuil2!$A$2,1,31),IF(YEAR([3]Feuil1!$C166)&lt;[3]Feuil2!$A$2,"",IF(MONTH([3]Feuil1!$C166)=1,[3]Feuil1!$C166,IF(AND(MONTH([3]Feuil1!$C166)&gt;1,MONTH([3]Feuil1!$K166)&lt;=1),DATE([3]Feuil2!$A$2,1,31),"") ))),"")</f>
        <v/>
      </c>
      <c r="O166" s="13" t="str">
        <f>IF(AND([3]Feuil1!$K166&lt;&gt;"",[3]Feuil1!$C166&lt;&gt;"",[3]Feuil1!$K166&lt;=[3]Feuil1!$C166,YEAR([3]Feuil1!$K166)&lt;=[3]Feuil2!$A$2,YEAR([3]Feuil1!$C166)&gt;=[3]Feuil2!$A$2),IF(YEAR([3]Feuil1!$C166)&gt;[3]Feuil2!$A$2,IF((MOD([3]Feuil2!$A$2,4)&lt;&gt;0),DATE([3]Feuil2!$A$2,2,28),DATE([3]Feuil2!$A$2,2,29)),IF(YEAR([3]Feuil1!$C166)&lt;[3]Feuil2!$A$2,"",IF(MONTH([3]Feuil1!$C166)=2,[3]Feuil1!$C166,IF(AND(MONTH([3]Feuil1!$C166)&gt;2,MONTH([3]Feuil1!$K166)&lt;=2),IF((MOD([3]Feuil2!$A$2,4)&lt;&gt;0),DATE([3]Feuil2!$A$2,2,28),DATE([3]Feuil2!$A$2,2,29)),"") ))),"")</f>
        <v/>
      </c>
      <c r="P166" s="13" t="str">
        <f>IF(AND([3]Feuil1!$K166&lt;&gt;"",[3]Feuil1!$C166&lt;&gt;"",[3]Feuil1!$K166&lt;=[3]Feuil1!$C166,YEAR([3]Feuil1!$K166)&lt;=[3]Feuil2!$A$2,YEAR([3]Feuil1!$C166)&gt;=[3]Feuil2!$A$2),IF(YEAR([3]Feuil1!$C166)&gt;[3]Feuil2!$A$2,DATE([3]Feuil2!$A$2,3,31),IF(YEAR([3]Feuil1!$C166)&lt;[3]Feuil2!$A$2,"",IF(MONTH([3]Feuil1!$C166)=3,[3]Feuil1!$C166,IF(AND(MONTH([3]Feuil1!$C166)&gt;3,MONTH([3]Feuil1!$K166)&lt;=3),DATE([3]Feuil2!$A$2,3,31),"") ))),"")</f>
        <v/>
      </c>
      <c r="Q166" s="13" t="str">
        <f>IF(AND([3]Feuil1!$K166&lt;&gt;"",[3]Feuil1!$C166&lt;&gt;"",[3]Feuil1!$K166&lt;=[3]Feuil1!$C166,YEAR([3]Feuil1!$K166)&lt;=[3]Feuil2!$A$2,YEAR([3]Feuil1!$C166)&gt;=[3]Feuil2!$A$2),IF(YEAR([3]Feuil1!$C166)&gt;[3]Feuil2!$A$2,DATE([3]Feuil2!$A$2,4,30),IF(YEAR([3]Feuil1!$C166)&lt;[3]Feuil2!$A$2,"",IF(MONTH([3]Feuil1!$C166)=4,[3]Feuil1!$C166,IF(AND(MONTH([3]Feuil1!$C166)&gt;4,MONTH([3]Feuil1!$K166)&lt;=4),DATE([3]Feuil2!$A$2,4,30),"") ))),"")</f>
        <v/>
      </c>
      <c r="R166" s="13" t="str">
        <f>IF(AND([3]Feuil1!$K166&lt;&gt;"",[3]Feuil1!$C166&lt;&gt;"",[3]Feuil1!$K166&lt;=[3]Feuil1!$C166,YEAR([3]Feuil1!$K166)&lt;=[3]Feuil2!$A$2,YEAR([3]Feuil1!$C166)&gt;=[3]Feuil2!$A$2),IF(YEAR([3]Feuil1!$C166)&gt;[3]Feuil2!$A$2,DATE([3]Feuil2!$A$2,5,31),IF(YEAR([3]Feuil1!$C166)&lt;[3]Feuil2!$A$2,"",IF(MONTH([3]Feuil1!$C166)=5,[3]Feuil1!$C166,IF(AND(MONTH([3]Feuil1!$C166)&gt;5,MONTH([3]Feuil1!$K166)&lt;=5),DATE([3]Feuil2!$A$2,5,31),"") ))),"")</f>
        <v/>
      </c>
      <c r="S166" s="13" t="str">
        <f>IF(AND([3]Feuil1!$K166&lt;&gt;"",[3]Feuil1!$C166&lt;&gt;"",[3]Feuil1!$K166&lt;=[3]Feuil1!$C166,YEAR([3]Feuil1!$K166)&lt;=[3]Feuil2!$A$2,YEAR([3]Feuil1!$C166)&gt;=[3]Feuil2!$A$2),IF(YEAR([3]Feuil1!$C166)&gt;[3]Feuil2!$A$2,DATE([3]Feuil2!$A$2,6,30),IF(YEAR([3]Feuil1!$C166)&lt;[3]Feuil2!$A$2,"",IF(MONTH([3]Feuil1!$C166)=6,[3]Feuil1!$C166,IF(AND(MONTH([3]Feuil1!$C166)&gt;6,MONTH([3]Feuil1!$K166)&lt;=6),DATE([3]Feuil2!$A$2,6,30),"") ))),"")</f>
        <v/>
      </c>
      <c r="T166" s="13" t="str">
        <f>IF(AND([3]Feuil1!$K166&lt;&gt;"",[3]Feuil1!$C166&lt;&gt;"",[3]Feuil1!$K166&lt;=[3]Feuil1!$C166,YEAR([3]Feuil1!$K166)&lt;=[3]Feuil2!$A$2,YEAR([3]Feuil1!$C166)&gt;=[3]Feuil2!$A$2),IF(YEAR([3]Feuil1!$C166)&gt;[3]Feuil2!$A$2,DATE([3]Feuil2!$A$2,7,31),IF(YEAR([3]Feuil1!$C166)&lt;[3]Feuil2!$A$2,"",IF(MONTH([3]Feuil1!$C166)=7,[3]Feuil1!$C166,IF(AND(MONTH([3]Feuil1!$C166)&gt;7,MONTH([3]Feuil1!$K166)&lt;=7),DATE([3]Feuil2!$A$2,7,31),"") ))),"")</f>
        <v/>
      </c>
      <c r="U166" s="13" t="str">
        <f>IF(AND([3]Feuil1!$K166&lt;&gt;"",[3]Feuil1!$C166&lt;&gt;"",[3]Feuil1!$K166&lt;=[3]Feuil1!$C166,YEAR([3]Feuil1!$K166)&lt;=[3]Feuil2!$A$2,YEAR([3]Feuil1!$C166)&gt;=[3]Feuil2!$A$2),IF(YEAR([3]Feuil1!$C166)&gt;[3]Feuil2!$A$2,DATE([3]Feuil2!$A$2,8,31),IF(YEAR([3]Feuil1!$C166)&lt;[3]Feuil2!$A$2,"",IF(MONTH([3]Feuil1!$C166)=8,[3]Feuil1!$C166,IF(AND(MONTH([3]Feuil1!$C166)&gt;8,MONTH([3]Feuil1!$K166)&lt;=8),DATE([3]Feuil2!$A$2,8,31),"") ))),"")</f>
        <v/>
      </c>
      <c r="V166" s="13" t="str">
        <f>IF(AND([3]Feuil1!$K166&lt;&gt;"",[3]Feuil1!$C166&lt;&gt;"",[3]Feuil1!$K166&lt;=[3]Feuil1!$C166,YEAR([3]Feuil1!$K166)&lt;=[3]Feuil2!$A$2,YEAR([3]Feuil1!$C166)&gt;=[3]Feuil2!$A$2),IF(YEAR([3]Feuil1!$C166)&gt;[3]Feuil2!$A$2,DATE([3]Feuil2!$A$2,9,30),IF(YEAR([3]Feuil1!$C166)&lt;[3]Feuil2!$A$2,"",IF(MONTH([3]Feuil1!$C166)=9,[3]Feuil1!$C166,IF(AND(MONTH([3]Feuil1!$C166)&gt;9,MONTH([3]Feuil1!$K166)&lt;=9),DATE([3]Feuil2!$A$2,9,30),"") ))),"")</f>
        <v/>
      </c>
      <c r="W166" s="13" t="str">
        <f>IF(AND([3]Feuil1!$K166&lt;&gt;"",[3]Feuil1!$C166&lt;&gt;"",[3]Feuil1!$K166&lt;=[3]Feuil1!$C166,YEAR([3]Feuil1!$K166)&lt;=[3]Feuil2!$A$2,YEAR([3]Feuil1!$C166)&gt;=[3]Feuil2!$A$2),IF(YEAR([3]Feuil1!$C166)&gt;[3]Feuil2!$A$2,DATE([3]Feuil2!$A$2,10,31),IF(YEAR([3]Feuil1!$C166)&lt;[3]Feuil2!$A$2,"",IF(MONTH([3]Feuil1!$C166)=10,[3]Feuil1!$C166,IF(AND(MONTH([3]Feuil1!$C166)&gt;10,MONTH([3]Feuil1!$K166)&lt;=10),DATE([3]Feuil2!$A$2,10,31),"") ))),"")</f>
        <v/>
      </c>
      <c r="X166" s="13" t="str">
        <f>IF(AND([3]Feuil1!$K166&lt;&gt;"",[3]Feuil1!$C166&lt;&gt;"",[3]Feuil1!$K166&lt;=[3]Feuil1!$C166,YEAR([3]Feuil1!$K166)&lt;=[3]Feuil2!$A$2,YEAR([3]Feuil1!$C166)&gt;=[3]Feuil2!$A$2),IF(YEAR([3]Feuil1!$C166)&gt;[3]Feuil2!$A$2,DATE([3]Feuil2!$A$2,11,30),IF(YEAR([3]Feuil1!$C166)&lt;[3]Feuil2!$A$2,"",IF(MONTH([3]Feuil1!$C166)=11,[3]Feuil1!$C166,IF(AND(MONTH([3]Feuil1!$C166)&gt;11,MONTH([3]Feuil1!$K166)&lt;=11),DATE([3]Feuil2!$A$2,11,30),"") ))),"")</f>
        <v/>
      </c>
      <c r="Y166" s="14" t="str">
        <f>IF(AND([3]Feuil1!$K166&lt;&gt;"",[3]Feuil1!$C166&lt;&gt;"",[3]Feuil1!$K166&lt;=[3]Feuil1!$C166,YEAR([3]Feuil1!$K166)&lt;=[3]Feuil2!$A$2,YEAR([3]Feuil1!$C166)&gt;=[3]Feuil2!$A$2),IF(YEAR([3]Feuil1!$C166)&gt;[3]Feuil2!$A$2,DATE([3]Feuil2!$A$2,12,31),IF(YEAR([3]Feuil1!$C166)&lt;[3]Feuil2!$A$2,"",IF(MONTH([3]Feuil1!$C166)=12,[3]Feuil1!$C166,IF(AND(MONTH([3]Feuil1!$C166)&gt;12,MONTH([3]Feuil1!$K166)&lt;=12),DATE([3]Feuil2!$A$2,12,31),"") ))),"")</f>
        <v/>
      </c>
    </row>
    <row r="167" spans="1:25" ht="15" x14ac:dyDescent="0.2">
      <c r="A167" s="11">
        <f>[3]Feuil1!E167</f>
        <v>0</v>
      </c>
      <c r="B167" s="12" t="str">
        <f>IF(AND([3]Feuil1!$K167&lt;&gt;"",[3]Feuil1!$C167&lt;&gt;"",[3]Feuil1!$K167&lt;=[3]Feuil1!$C167,YEAR([3]Feuil1!$K167)&lt;=[3]Feuil2!$A$2,YEAR([3]Feuil1!$C167)&gt;=[3]Feuil2!$A$2),IF(YEAR([3]Feuil1!$K167)&lt;[3]Feuil2!$A$2,DATE([3]Feuil2!$A$2,1,1),IF(YEAR([3]Feuil1!$K167)&gt;[3]Feuil2!$A$2,"",IF(MONTH([3]Feuil1!$K167)=1,[3]Feuil1!$K167,IF(OR(AND(
      MONTH([3]Feuil1!$K167)&lt;1,
      MONTH([3]Feuil1!$C167)&gt;=1
     ),YEAR([3]Feuil1!$C167)&gt;[3]Feuil2!$A$2),DATE([3]Feuil2!$A$2,1,1),"") ))),"")</f>
        <v/>
      </c>
      <c r="C167" s="13" t="str">
        <f>IF(AND([3]Feuil1!$K167&lt;&gt;"",[3]Feuil1!$C167&lt;&gt;"",[3]Feuil1!$K167&lt;=[3]Feuil1!$C167,YEAR([3]Feuil1!$K167)&lt;=[3]Feuil2!$A$2,YEAR([3]Feuil1!$C167)&gt;=[3]Feuil2!$A$2),IF(YEAR([3]Feuil1!$K167)&lt;[3]Feuil2!$A$2,DATE([3]Feuil2!$A$2,2,1),IF(YEAR([3]Feuil1!$K167)&gt;[3]Feuil2!$A$2,"",IF(MONTH([3]Feuil1!$K167)=2,[3]Feuil1!$K167,IF(OR(AND(MONTH([3]Feuil1!$K167)&lt;2,MONTH([3]Feuil1!$C167)&gt;=2),YEAR([3]Feuil1!$C167)&gt;[3]Feuil2!$A$2),DATE([3]Feuil2!$A$2,2,1),"") ))),"")</f>
        <v/>
      </c>
      <c r="D167" s="13" t="str">
        <f>IF(AND([3]Feuil1!$K167&lt;&gt;"",[3]Feuil1!$C167&lt;&gt;"",[3]Feuil1!$K167&lt;=[3]Feuil1!$C167,YEAR([3]Feuil1!$K167)&lt;=[3]Feuil2!$A$2,YEAR([3]Feuil1!$C167)&gt;=[3]Feuil2!$A$2),IF(YEAR([3]Feuil1!$K167)&lt;[3]Feuil2!$A$2,DATE([3]Feuil2!$A$2,3,1),IF(YEAR([3]Feuil1!$K167)&gt;[3]Feuil2!$A$2,"",IF(MONTH([3]Feuil1!$K167)=3,[3]Feuil1!$K167,IF(OR(AND(MONTH([3]Feuil1!$K167)&lt;3,MONTH([3]Feuil1!$C167)&gt;=3),YEAR([3]Feuil1!$C167)&gt;[3]Feuil2!$A$2),DATE([3]Feuil2!$A$2,3,1),"") ))),"")</f>
        <v/>
      </c>
      <c r="E167" s="13" t="str">
        <f>IF(AND([3]Feuil1!$K167&lt;&gt;"",[3]Feuil1!$C167&lt;&gt;"",[3]Feuil1!$K167&lt;=[3]Feuil1!$C167,YEAR([3]Feuil1!$K167)&lt;=[3]Feuil2!$A$2,YEAR([3]Feuil1!$C167)&gt;=[3]Feuil2!$A$2),IF(YEAR([3]Feuil1!$K167)&lt;[3]Feuil2!$A$2,DATE([3]Feuil2!$A$2,4,1),IF(YEAR([3]Feuil1!$K167)&gt;[3]Feuil2!$A$2,"",IF(MONTH([3]Feuil1!$K167)=4,[3]Feuil1!$K167,IF(OR(AND(MONTH([3]Feuil1!$K167)&lt;4,MONTH([3]Feuil1!$C167)&gt;=4),YEAR([3]Feuil1!$C167)&gt;[3]Feuil2!$A$2),DATE([3]Feuil2!$A$2,4,1),"") ))),"")</f>
        <v/>
      </c>
      <c r="F167" s="13" t="str">
        <f>IF(AND([3]Feuil1!$K167&lt;&gt;"",[3]Feuil1!$C167&lt;&gt;"",[3]Feuil1!$K167&lt;=[3]Feuil1!$C167,YEAR([3]Feuil1!$K167)&lt;=[3]Feuil2!$A$2,YEAR([3]Feuil1!$C167)&gt;=[3]Feuil2!$A$2),IF(YEAR([3]Feuil1!$K167)&lt;[3]Feuil2!$A$2,DATE([3]Feuil2!$A$2,5,1),IF(YEAR([3]Feuil1!$K167)&gt;[3]Feuil2!$A$2,"",IF(MONTH([3]Feuil1!$K167)=5,[3]Feuil1!$K167,IF(OR(AND(MONTH([3]Feuil1!$K167)&lt;5,MONTH([3]Feuil1!$C167)&gt;=5),YEAR([3]Feuil1!$C167)&gt;[3]Feuil2!$A$2),DATE([3]Feuil2!$A$2,5,1),"") ))),"")</f>
        <v/>
      </c>
      <c r="G167" s="13" t="str">
        <f>IF(AND([3]Feuil1!$K167&lt;&gt;"",[3]Feuil1!$C167&lt;&gt;"",[3]Feuil1!$K167&lt;=[3]Feuil1!$C167,YEAR([3]Feuil1!$K167)&lt;=[3]Feuil2!$A$2,YEAR([3]Feuil1!$C167)&gt;=[3]Feuil2!$A$2),IF(YEAR([3]Feuil1!$K167)&lt;[3]Feuil2!$A$2,DATE([3]Feuil2!$A$2,6,1),IF(YEAR([3]Feuil1!$K167)&gt;[3]Feuil2!$A$2,"",IF(MONTH([3]Feuil1!$K167)=6,[3]Feuil1!$K167,IF(OR(AND(MONTH([3]Feuil1!$K167)&lt;6,MONTH([3]Feuil1!$C167)&gt;=6),YEAR([3]Feuil1!$C167)&gt;[3]Feuil2!$A$2),DATE([3]Feuil2!$A$2,6,1),"") ))),"")</f>
        <v/>
      </c>
      <c r="H167" s="13" t="str">
        <f>IF(AND([3]Feuil1!$K167&lt;&gt;"",[3]Feuil1!$C167&lt;&gt;"",[3]Feuil1!$K167&lt;=[3]Feuil1!$C167,YEAR([3]Feuil1!$K167)&lt;=[3]Feuil2!$A$2,YEAR([3]Feuil1!$C167)&gt;=[3]Feuil2!$A$2),IF(YEAR([3]Feuil1!$K167)&lt;[3]Feuil2!$A$2,DATE([3]Feuil2!$A$2,7,1),IF(YEAR([3]Feuil1!$K167)&gt;[3]Feuil2!$A$2,"",IF(MONTH([3]Feuil1!$K167)=7,[3]Feuil1!$K167,IF(OR(AND(MONTH([3]Feuil1!$K167)&lt;7,MONTH([3]Feuil1!$C167)&gt;=7),YEAR([3]Feuil1!$C167)&gt;[3]Feuil2!$A$2),DATE([3]Feuil2!$A$2,7,1),"") ))),"")</f>
        <v/>
      </c>
      <c r="I167" s="13" t="str">
        <f>IF(AND([3]Feuil1!$K167&lt;&gt;"",[3]Feuil1!$C167&lt;&gt;"",[3]Feuil1!$K167&lt;=[3]Feuil1!$C167,YEAR([3]Feuil1!$K167)&lt;=[3]Feuil2!$A$2,YEAR([3]Feuil1!$C167)&gt;=[3]Feuil2!$A$2),IF(YEAR([3]Feuil1!$K167)&lt;[3]Feuil2!$A$2,DATE([3]Feuil2!$A$2,8,1),IF(YEAR([3]Feuil1!$K167)&gt;[3]Feuil2!$A$2,"",IF(MONTH([3]Feuil1!$K167)=8,[3]Feuil1!$K167,IF(OR(AND(MONTH([3]Feuil1!$K167)&lt;8,MONTH([3]Feuil1!$C167)&gt;=8),YEAR([3]Feuil1!$C167)&gt;[3]Feuil2!$A$2),DATE([3]Feuil2!$A$2,8,1),"") ))),"")</f>
        <v/>
      </c>
      <c r="J167" s="13" t="str">
        <f>IF(AND([3]Feuil1!$K167&lt;&gt;"",[3]Feuil1!$C167&lt;&gt;"",[3]Feuil1!$K167&lt;=[3]Feuil1!$C167,YEAR([3]Feuil1!$K167)&lt;=[3]Feuil2!$A$2,YEAR([3]Feuil1!$C167)&gt;=[3]Feuil2!$A$2),IF(YEAR([3]Feuil1!$K167)&lt;[3]Feuil2!$A$2,DATE([3]Feuil2!$A$2,9,1),IF(YEAR([3]Feuil1!$K167)&gt;[3]Feuil2!$A$2,"",IF(MONTH([3]Feuil1!$K167)=9,[3]Feuil1!$K167,IF(OR(AND(MONTH([3]Feuil1!$K167)&lt;9,MONTH([3]Feuil1!$C167)&gt;=9),YEAR([3]Feuil1!$C167)&gt;[3]Feuil2!$A$2),DATE([3]Feuil2!$A$2,9,1),"") ))),"")</f>
        <v/>
      </c>
      <c r="K167" s="13" t="str">
        <f>IF(AND([3]Feuil1!$K167&lt;&gt;"",[3]Feuil1!$C167&lt;&gt;"",[3]Feuil1!$K167&lt;=[3]Feuil1!$C167,YEAR([3]Feuil1!$K167)&lt;=[3]Feuil2!$A$2,YEAR([3]Feuil1!$C167)&gt;=[3]Feuil2!$A$2),IF(YEAR([3]Feuil1!$K167)&lt;[3]Feuil2!$A$2,DATE([3]Feuil2!$A$2,10,1),IF(YEAR([3]Feuil1!$K167)&gt;[3]Feuil2!$A$2,"",IF(MONTH([3]Feuil1!$K167)=10,[3]Feuil1!$K167,IF(OR(AND(MONTH([3]Feuil1!$K167)&lt;10,MONTH([3]Feuil1!$C167)&gt;=10),YEAR([3]Feuil1!$C167)&gt;[3]Feuil2!$A$2),DATE([3]Feuil2!$A$2,10,1),"") ))),"")</f>
        <v/>
      </c>
      <c r="L167" s="13" t="str">
        <f>IF(AND([3]Feuil1!$K167&lt;&gt;"",[3]Feuil1!$C167&lt;&gt;"",[3]Feuil1!$K167&lt;=[3]Feuil1!$C167,YEAR([3]Feuil1!$K167)&lt;=[3]Feuil2!$A$2,YEAR([3]Feuil1!$C167)&gt;=[3]Feuil2!$A$2),IF(YEAR([3]Feuil1!$K167)&lt;[3]Feuil2!$A$2,DATE([3]Feuil2!$A$2,11,1),IF(YEAR([3]Feuil1!$K167)&gt;[3]Feuil2!$A$2,"",IF(MONTH([3]Feuil1!$K167)=11,[3]Feuil1!$K167,IF(OR(AND(MONTH([3]Feuil1!$K167)&lt;11,MONTH([3]Feuil1!$C167)&gt;=11),YEAR([3]Feuil1!$C167)&gt;[3]Feuil2!$A$2),DATE([3]Feuil2!$A$2,11,1),"") ))),"")</f>
        <v/>
      </c>
      <c r="M167" s="14" t="str">
        <f>IF(AND([3]Feuil1!$K167&lt;&gt;"",[3]Feuil1!$C167&lt;&gt;"",[3]Feuil1!$K167&lt;=[3]Feuil1!$C167,YEAR([3]Feuil1!$K167)&lt;=[3]Feuil2!$A$2,YEAR([3]Feuil1!$C167)&gt;=[3]Feuil2!$A$2),IF(YEAR([3]Feuil1!$K167)&lt;[3]Feuil2!$A$2,DATE([3]Feuil2!$A$2,12,1),IF(YEAR([3]Feuil1!$K167)&gt;[3]Feuil2!$A$2,"",IF(MONTH([3]Feuil1!$K167)=12,[3]Feuil1!$K167,IF(OR(AND(MONTH([3]Feuil1!$K167)&lt;12,MONTH([3]Feuil1!$C167)&gt;=12),YEAR([3]Feuil1!$C167)&gt;[3]Feuil2!$A$2),DATE([3]Feuil2!$A$2,12,1),"") ))),"")</f>
        <v/>
      </c>
      <c r="N167" s="12" t="str">
        <f>IF(AND([3]Feuil1!$K167&lt;&gt;"",[3]Feuil1!$C167&lt;&gt;"",[3]Feuil1!$K167&lt;=[3]Feuil1!$C167,YEAR([3]Feuil1!$K167)&lt;=[3]Feuil2!$A$2,YEAR([3]Feuil1!$C167)&gt;=[3]Feuil2!$A$2),IF(YEAR([3]Feuil1!$C167)&gt;[3]Feuil2!$A$2,DATE([3]Feuil2!$A$2,1,31),IF(YEAR([3]Feuil1!$C167)&lt;[3]Feuil2!$A$2,"",IF(MONTH([3]Feuil1!$C167)=1,[3]Feuil1!$C167,IF(AND(MONTH([3]Feuil1!$C167)&gt;1,MONTH([3]Feuil1!$K167)&lt;=1),DATE([3]Feuil2!$A$2,1,31),"") ))),"")</f>
        <v/>
      </c>
      <c r="O167" s="13" t="str">
        <f>IF(AND([3]Feuil1!$K167&lt;&gt;"",[3]Feuil1!$C167&lt;&gt;"",[3]Feuil1!$K167&lt;=[3]Feuil1!$C167,YEAR([3]Feuil1!$K167)&lt;=[3]Feuil2!$A$2,YEAR([3]Feuil1!$C167)&gt;=[3]Feuil2!$A$2),IF(YEAR([3]Feuil1!$C167)&gt;[3]Feuil2!$A$2,IF((MOD([3]Feuil2!$A$2,4)&lt;&gt;0),DATE([3]Feuil2!$A$2,2,28),DATE([3]Feuil2!$A$2,2,29)),IF(YEAR([3]Feuil1!$C167)&lt;[3]Feuil2!$A$2,"",IF(MONTH([3]Feuil1!$C167)=2,[3]Feuil1!$C167,IF(AND(MONTH([3]Feuil1!$C167)&gt;2,MONTH([3]Feuil1!$K167)&lt;=2),IF((MOD([3]Feuil2!$A$2,4)&lt;&gt;0),DATE([3]Feuil2!$A$2,2,28),DATE([3]Feuil2!$A$2,2,29)),"") ))),"")</f>
        <v/>
      </c>
      <c r="P167" s="13" t="str">
        <f>IF(AND([3]Feuil1!$K167&lt;&gt;"",[3]Feuil1!$C167&lt;&gt;"",[3]Feuil1!$K167&lt;=[3]Feuil1!$C167,YEAR([3]Feuil1!$K167)&lt;=[3]Feuil2!$A$2,YEAR([3]Feuil1!$C167)&gt;=[3]Feuil2!$A$2),IF(YEAR([3]Feuil1!$C167)&gt;[3]Feuil2!$A$2,DATE([3]Feuil2!$A$2,3,31),IF(YEAR([3]Feuil1!$C167)&lt;[3]Feuil2!$A$2,"",IF(MONTH([3]Feuil1!$C167)=3,[3]Feuil1!$C167,IF(AND(MONTH([3]Feuil1!$C167)&gt;3,MONTH([3]Feuil1!$K167)&lt;=3),DATE([3]Feuil2!$A$2,3,31),"") ))),"")</f>
        <v/>
      </c>
      <c r="Q167" s="13" t="str">
        <f>IF(AND([3]Feuil1!$K167&lt;&gt;"",[3]Feuil1!$C167&lt;&gt;"",[3]Feuil1!$K167&lt;=[3]Feuil1!$C167,YEAR([3]Feuil1!$K167)&lt;=[3]Feuil2!$A$2,YEAR([3]Feuil1!$C167)&gt;=[3]Feuil2!$A$2),IF(YEAR([3]Feuil1!$C167)&gt;[3]Feuil2!$A$2,DATE([3]Feuil2!$A$2,4,30),IF(YEAR([3]Feuil1!$C167)&lt;[3]Feuil2!$A$2,"",IF(MONTH([3]Feuil1!$C167)=4,[3]Feuil1!$C167,IF(AND(MONTH([3]Feuil1!$C167)&gt;4,MONTH([3]Feuil1!$K167)&lt;=4),DATE([3]Feuil2!$A$2,4,30),"") ))),"")</f>
        <v/>
      </c>
      <c r="R167" s="13" t="str">
        <f>IF(AND([3]Feuil1!$K167&lt;&gt;"",[3]Feuil1!$C167&lt;&gt;"",[3]Feuil1!$K167&lt;=[3]Feuil1!$C167,YEAR([3]Feuil1!$K167)&lt;=[3]Feuil2!$A$2,YEAR([3]Feuil1!$C167)&gt;=[3]Feuil2!$A$2),IF(YEAR([3]Feuil1!$C167)&gt;[3]Feuil2!$A$2,DATE([3]Feuil2!$A$2,5,31),IF(YEAR([3]Feuil1!$C167)&lt;[3]Feuil2!$A$2,"",IF(MONTH([3]Feuil1!$C167)=5,[3]Feuil1!$C167,IF(AND(MONTH([3]Feuil1!$C167)&gt;5,MONTH([3]Feuil1!$K167)&lt;=5),DATE([3]Feuil2!$A$2,5,31),"") ))),"")</f>
        <v/>
      </c>
      <c r="S167" s="13" t="str">
        <f>IF(AND([3]Feuil1!$K167&lt;&gt;"",[3]Feuil1!$C167&lt;&gt;"",[3]Feuil1!$K167&lt;=[3]Feuil1!$C167,YEAR([3]Feuil1!$K167)&lt;=[3]Feuil2!$A$2,YEAR([3]Feuil1!$C167)&gt;=[3]Feuil2!$A$2),IF(YEAR([3]Feuil1!$C167)&gt;[3]Feuil2!$A$2,DATE([3]Feuil2!$A$2,6,30),IF(YEAR([3]Feuil1!$C167)&lt;[3]Feuil2!$A$2,"",IF(MONTH([3]Feuil1!$C167)=6,[3]Feuil1!$C167,IF(AND(MONTH([3]Feuil1!$C167)&gt;6,MONTH([3]Feuil1!$K167)&lt;=6),DATE([3]Feuil2!$A$2,6,30),"") ))),"")</f>
        <v/>
      </c>
      <c r="T167" s="13" t="str">
        <f>IF(AND([3]Feuil1!$K167&lt;&gt;"",[3]Feuil1!$C167&lt;&gt;"",[3]Feuil1!$K167&lt;=[3]Feuil1!$C167,YEAR([3]Feuil1!$K167)&lt;=[3]Feuil2!$A$2,YEAR([3]Feuil1!$C167)&gt;=[3]Feuil2!$A$2),IF(YEAR([3]Feuil1!$C167)&gt;[3]Feuil2!$A$2,DATE([3]Feuil2!$A$2,7,31),IF(YEAR([3]Feuil1!$C167)&lt;[3]Feuil2!$A$2,"",IF(MONTH([3]Feuil1!$C167)=7,[3]Feuil1!$C167,IF(AND(MONTH([3]Feuil1!$C167)&gt;7,MONTH([3]Feuil1!$K167)&lt;=7),DATE([3]Feuil2!$A$2,7,31),"") ))),"")</f>
        <v/>
      </c>
      <c r="U167" s="13" t="str">
        <f>IF(AND([3]Feuil1!$K167&lt;&gt;"",[3]Feuil1!$C167&lt;&gt;"",[3]Feuil1!$K167&lt;=[3]Feuil1!$C167,YEAR([3]Feuil1!$K167)&lt;=[3]Feuil2!$A$2,YEAR([3]Feuil1!$C167)&gt;=[3]Feuil2!$A$2),IF(YEAR([3]Feuil1!$C167)&gt;[3]Feuil2!$A$2,DATE([3]Feuil2!$A$2,8,31),IF(YEAR([3]Feuil1!$C167)&lt;[3]Feuil2!$A$2,"",IF(MONTH([3]Feuil1!$C167)=8,[3]Feuil1!$C167,IF(AND(MONTH([3]Feuil1!$C167)&gt;8,MONTH([3]Feuil1!$K167)&lt;=8),DATE([3]Feuil2!$A$2,8,31),"") ))),"")</f>
        <v/>
      </c>
      <c r="V167" s="13" t="str">
        <f>IF(AND([3]Feuil1!$K167&lt;&gt;"",[3]Feuil1!$C167&lt;&gt;"",[3]Feuil1!$K167&lt;=[3]Feuil1!$C167,YEAR([3]Feuil1!$K167)&lt;=[3]Feuil2!$A$2,YEAR([3]Feuil1!$C167)&gt;=[3]Feuil2!$A$2),IF(YEAR([3]Feuil1!$C167)&gt;[3]Feuil2!$A$2,DATE([3]Feuil2!$A$2,9,30),IF(YEAR([3]Feuil1!$C167)&lt;[3]Feuil2!$A$2,"",IF(MONTH([3]Feuil1!$C167)=9,[3]Feuil1!$C167,IF(AND(MONTH([3]Feuil1!$C167)&gt;9,MONTH([3]Feuil1!$K167)&lt;=9),DATE([3]Feuil2!$A$2,9,30),"") ))),"")</f>
        <v/>
      </c>
      <c r="W167" s="13" t="str">
        <f>IF(AND([3]Feuil1!$K167&lt;&gt;"",[3]Feuil1!$C167&lt;&gt;"",[3]Feuil1!$K167&lt;=[3]Feuil1!$C167,YEAR([3]Feuil1!$K167)&lt;=[3]Feuil2!$A$2,YEAR([3]Feuil1!$C167)&gt;=[3]Feuil2!$A$2),IF(YEAR([3]Feuil1!$C167)&gt;[3]Feuil2!$A$2,DATE([3]Feuil2!$A$2,10,31),IF(YEAR([3]Feuil1!$C167)&lt;[3]Feuil2!$A$2,"",IF(MONTH([3]Feuil1!$C167)=10,[3]Feuil1!$C167,IF(AND(MONTH([3]Feuil1!$C167)&gt;10,MONTH([3]Feuil1!$K167)&lt;=10),DATE([3]Feuil2!$A$2,10,31),"") ))),"")</f>
        <v/>
      </c>
      <c r="X167" s="13" t="str">
        <f>IF(AND([3]Feuil1!$K167&lt;&gt;"",[3]Feuil1!$C167&lt;&gt;"",[3]Feuil1!$K167&lt;=[3]Feuil1!$C167,YEAR([3]Feuil1!$K167)&lt;=[3]Feuil2!$A$2,YEAR([3]Feuil1!$C167)&gt;=[3]Feuil2!$A$2),IF(YEAR([3]Feuil1!$C167)&gt;[3]Feuil2!$A$2,DATE([3]Feuil2!$A$2,11,30),IF(YEAR([3]Feuil1!$C167)&lt;[3]Feuil2!$A$2,"",IF(MONTH([3]Feuil1!$C167)=11,[3]Feuil1!$C167,IF(AND(MONTH([3]Feuil1!$C167)&gt;11,MONTH([3]Feuil1!$K167)&lt;=11),DATE([3]Feuil2!$A$2,11,30),"") ))),"")</f>
        <v/>
      </c>
      <c r="Y167" s="14" t="str">
        <f>IF(AND([3]Feuil1!$K167&lt;&gt;"",[3]Feuil1!$C167&lt;&gt;"",[3]Feuil1!$K167&lt;=[3]Feuil1!$C167,YEAR([3]Feuil1!$K167)&lt;=[3]Feuil2!$A$2,YEAR([3]Feuil1!$C167)&gt;=[3]Feuil2!$A$2),IF(YEAR([3]Feuil1!$C167)&gt;[3]Feuil2!$A$2,DATE([3]Feuil2!$A$2,12,31),IF(YEAR([3]Feuil1!$C167)&lt;[3]Feuil2!$A$2,"",IF(MONTH([3]Feuil1!$C167)=12,[3]Feuil1!$C167,IF(AND(MONTH([3]Feuil1!$C167)&gt;12,MONTH([3]Feuil1!$K167)&lt;=12),DATE([3]Feuil2!$A$2,12,31),"") ))),"")</f>
        <v/>
      </c>
    </row>
    <row r="168" spans="1:25" ht="15" x14ac:dyDescent="0.2">
      <c r="A168" s="11">
        <f>[3]Feuil1!E168</f>
        <v>0</v>
      </c>
      <c r="B168" s="12" t="str">
        <f>IF(AND([3]Feuil1!$K168&lt;&gt;"",[3]Feuil1!$C168&lt;&gt;"",[3]Feuil1!$K168&lt;=[3]Feuil1!$C168,YEAR([3]Feuil1!$K168)&lt;=[3]Feuil2!$A$2,YEAR([3]Feuil1!$C168)&gt;=[3]Feuil2!$A$2),IF(YEAR([3]Feuil1!$K168)&lt;[3]Feuil2!$A$2,DATE([3]Feuil2!$A$2,1,1),IF(YEAR([3]Feuil1!$K168)&gt;[3]Feuil2!$A$2,"",IF(MONTH([3]Feuil1!$K168)=1,[3]Feuil1!$K168,IF(OR(AND(
      MONTH([3]Feuil1!$K168)&lt;1,
      MONTH([3]Feuil1!$C168)&gt;=1
     ),YEAR([3]Feuil1!$C168)&gt;[3]Feuil2!$A$2),DATE([3]Feuil2!$A$2,1,1),"") ))),"")</f>
        <v/>
      </c>
      <c r="C168" s="13" t="str">
        <f>IF(AND([3]Feuil1!$K168&lt;&gt;"",[3]Feuil1!$C168&lt;&gt;"",[3]Feuil1!$K168&lt;=[3]Feuil1!$C168,YEAR([3]Feuil1!$K168)&lt;=[3]Feuil2!$A$2,YEAR([3]Feuil1!$C168)&gt;=[3]Feuil2!$A$2),IF(YEAR([3]Feuil1!$K168)&lt;[3]Feuil2!$A$2,DATE([3]Feuil2!$A$2,2,1),IF(YEAR([3]Feuil1!$K168)&gt;[3]Feuil2!$A$2,"",IF(MONTH([3]Feuil1!$K168)=2,[3]Feuil1!$K168,IF(OR(AND(MONTH([3]Feuil1!$K168)&lt;2,MONTH([3]Feuil1!$C168)&gt;=2),YEAR([3]Feuil1!$C168)&gt;[3]Feuil2!$A$2),DATE([3]Feuil2!$A$2,2,1),"") ))),"")</f>
        <v/>
      </c>
      <c r="D168" s="13" t="str">
        <f>IF(AND([3]Feuil1!$K168&lt;&gt;"",[3]Feuil1!$C168&lt;&gt;"",[3]Feuil1!$K168&lt;=[3]Feuil1!$C168,YEAR([3]Feuil1!$K168)&lt;=[3]Feuil2!$A$2,YEAR([3]Feuil1!$C168)&gt;=[3]Feuil2!$A$2),IF(YEAR([3]Feuil1!$K168)&lt;[3]Feuil2!$A$2,DATE([3]Feuil2!$A$2,3,1),IF(YEAR([3]Feuil1!$K168)&gt;[3]Feuil2!$A$2,"",IF(MONTH([3]Feuil1!$K168)=3,[3]Feuil1!$K168,IF(OR(AND(MONTH([3]Feuil1!$K168)&lt;3,MONTH([3]Feuil1!$C168)&gt;=3),YEAR([3]Feuil1!$C168)&gt;[3]Feuil2!$A$2),DATE([3]Feuil2!$A$2,3,1),"") ))),"")</f>
        <v/>
      </c>
      <c r="E168" s="13" t="str">
        <f>IF(AND([3]Feuil1!$K168&lt;&gt;"",[3]Feuil1!$C168&lt;&gt;"",[3]Feuil1!$K168&lt;=[3]Feuil1!$C168,YEAR([3]Feuil1!$K168)&lt;=[3]Feuil2!$A$2,YEAR([3]Feuil1!$C168)&gt;=[3]Feuil2!$A$2),IF(YEAR([3]Feuil1!$K168)&lt;[3]Feuil2!$A$2,DATE([3]Feuil2!$A$2,4,1),IF(YEAR([3]Feuil1!$K168)&gt;[3]Feuil2!$A$2,"",IF(MONTH([3]Feuil1!$K168)=4,[3]Feuil1!$K168,IF(OR(AND(MONTH([3]Feuil1!$K168)&lt;4,MONTH([3]Feuil1!$C168)&gt;=4),YEAR([3]Feuil1!$C168)&gt;[3]Feuil2!$A$2),DATE([3]Feuil2!$A$2,4,1),"") ))),"")</f>
        <v/>
      </c>
      <c r="F168" s="13" t="str">
        <f>IF(AND([3]Feuil1!$K168&lt;&gt;"",[3]Feuil1!$C168&lt;&gt;"",[3]Feuil1!$K168&lt;=[3]Feuil1!$C168,YEAR([3]Feuil1!$K168)&lt;=[3]Feuil2!$A$2,YEAR([3]Feuil1!$C168)&gt;=[3]Feuil2!$A$2),IF(YEAR([3]Feuil1!$K168)&lt;[3]Feuil2!$A$2,DATE([3]Feuil2!$A$2,5,1),IF(YEAR([3]Feuil1!$K168)&gt;[3]Feuil2!$A$2,"",IF(MONTH([3]Feuil1!$K168)=5,[3]Feuil1!$K168,IF(OR(AND(MONTH([3]Feuil1!$K168)&lt;5,MONTH([3]Feuil1!$C168)&gt;=5),YEAR([3]Feuil1!$C168)&gt;[3]Feuil2!$A$2),DATE([3]Feuil2!$A$2,5,1),"") ))),"")</f>
        <v/>
      </c>
      <c r="G168" s="13" t="str">
        <f>IF(AND([3]Feuil1!$K168&lt;&gt;"",[3]Feuil1!$C168&lt;&gt;"",[3]Feuil1!$K168&lt;=[3]Feuil1!$C168,YEAR([3]Feuil1!$K168)&lt;=[3]Feuil2!$A$2,YEAR([3]Feuil1!$C168)&gt;=[3]Feuil2!$A$2),IF(YEAR([3]Feuil1!$K168)&lt;[3]Feuil2!$A$2,DATE([3]Feuil2!$A$2,6,1),IF(YEAR([3]Feuil1!$K168)&gt;[3]Feuil2!$A$2,"",IF(MONTH([3]Feuil1!$K168)=6,[3]Feuil1!$K168,IF(OR(AND(MONTH([3]Feuil1!$K168)&lt;6,MONTH([3]Feuil1!$C168)&gt;=6),YEAR([3]Feuil1!$C168)&gt;[3]Feuil2!$A$2),DATE([3]Feuil2!$A$2,6,1),"") ))),"")</f>
        <v/>
      </c>
      <c r="H168" s="13" t="str">
        <f>IF(AND([3]Feuil1!$K168&lt;&gt;"",[3]Feuil1!$C168&lt;&gt;"",[3]Feuil1!$K168&lt;=[3]Feuil1!$C168,YEAR([3]Feuil1!$K168)&lt;=[3]Feuil2!$A$2,YEAR([3]Feuil1!$C168)&gt;=[3]Feuil2!$A$2),IF(YEAR([3]Feuil1!$K168)&lt;[3]Feuil2!$A$2,DATE([3]Feuil2!$A$2,7,1),IF(YEAR([3]Feuil1!$K168)&gt;[3]Feuil2!$A$2,"",IF(MONTH([3]Feuil1!$K168)=7,[3]Feuil1!$K168,IF(OR(AND(MONTH([3]Feuil1!$K168)&lt;7,MONTH([3]Feuil1!$C168)&gt;=7),YEAR([3]Feuil1!$C168)&gt;[3]Feuil2!$A$2),DATE([3]Feuil2!$A$2,7,1),"") ))),"")</f>
        <v/>
      </c>
      <c r="I168" s="13" t="str">
        <f>IF(AND([3]Feuil1!$K168&lt;&gt;"",[3]Feuil1!$C168&lt;&gt;"",[3]Feuil1!$K168&lt;=[3]Feuil1!$C168,YEAR([3]Feuil1!$K168)&lt;=[3]Feuil2!$A$2,YEAR([3]Feuil1!$C168)&gt;=[3]Feuil2!$A$2),IF(YEAR([3]Feuil1!$K168)&lt;[3]Feuil2!$A$2,DATE([3]Feuil2!$A$2,8,1),IF(YEAR([3]Feuil1!$K168)&gt;[3]Feuil2!$A$2,"",IF(MONTH([3]Feuil1!$K168)=8,[3]Feuil1!$K168,IF(OR(AND(MONTH([3]Feuil1!$K168)&lt;8,MONTH([3]Feuil1!$C168)&gt;=8),YEAR([3]Feuil1!$C168)&gt;[3]Feuil2!$A$2),DATE([3]Feuil2!$A$2,8,1),"") ))),"")</f>
        <v/>
      </c>
      <c r="J168" s="13" t="str">
        <f>IF(AND([3]Feuil1!$K168&lt;&gt;"",[3]Feuil1!$C168&lt;&gt;"",[3]Feuil1!$K168&lt;=[3]Feuil1!$C168,YEAR([3]Feuil1!$K168)&lt;=[3]Feuil2!$A$2,YEAR([3]Feuil1!$C168)&gt;=[3]Feuil2!$A$2),IF(YEAR([3]Feuil1!$K168)&lt;[3]Feuil2!$A$2,DATE([3]Feuil2!$A$2,9,1),IF(YEAR([3]Feuil1!$K168)&gt;[3]Feuil2!$A$2,"",IF(MONTH([3]Feuil1!$K168)=9,[3]Feuil1!$K168,IF(OR(AND(MONTH([3]Feuil1!$K168)&lt;9,MONTH([3]Feuil1!$C168)&gt;=9),YEAR([3]Feuil1!$C168)&gt;[3]Feuil2!$A$2),DATE([3]Feuil2!$A$2,9,1),"") ))),"")</f>
        <v/>
      </c>
      <c r="K168" s="13" t="str">
        <f>IF(AND([3]Feuil1!$K168&lt;&gt;"",[3]Feuil1!$C168&lt;&gt;"",[3]Feuil1!$K168&lt;=[3]Feuil1!$C168,YEAR([3]Feuil1!$K168)&lt;=[3]Feuil2!$A$2,YEAR([3]Feuil1!$C168)&gt;=[3]Feuil2!$A$2),IF(YEAR([3]Feuil1!$K168)&lt;[3]Feuil2!$A$2,DATE([3]Feuil2!$A$2,10,1),IF(YEAR([3]Feuil1!$K168)&gt;[3]Feuil2!$A$2,"",IF(MONTH([3]Feuil1!$K168)=10,[3]Feuil1!$K168,IF(OR(AND(MONTH([3]Feuil1!$K168)&lt;10,MONTH([3]Feuil1!$C168)&gt;=10),YEAR([3]Feuil1!$C168)&gt;[3]Feuil2!$A$2),DATE([3]Feuil2!$A$2,10,1),"") ))),"")</f>
        <v/>
      </c>
      <c r="L168" s="13" t="str">
        <f>IF(AND([3]Feuil1!$K168&lt;&gt;"",[3]Feuil1!$C168&lt;&gt;"",[3]Feuil1!$K168&lt;=[3]Feuil1!$C168,YEAR([3]Feuil1!$K168)&lt;=[3]Feuil2!$A$2,YEAR([3]Feuil1!$C168)&gt;=[3]Feuil2!$A$2),IF(YEAR([3]Feuil1!$K168)&lt;[3]Feuil2!$A$2,DATE([3]Feuil2!$A$2,11,1),IF(YEAR([3]Feuil1!$K168)&gt;[3]Feuil2!$A$2,"",IF(MONTH([3]Feuil1!$K168)=11,[3]Feuil1!$K168,IF(OR(AND(MONTH([3]Feuil1!$K168)&lt;11,MONTH([3]Feuil1!$C168)&gt;=11),YEAR([3]Feuil1!$C168)&gt;[3]Feuil2!$A$2),DATE([3]Feuil2!$A$2,11,1),"") ))),"")</f>
        <v/>
      </c>
      <c r="M168" s="14" t="str">
        <f>IF(AND([3]Feuil1!$K168&lt;&gt;"",[3]Feuil1!$C168&lt;&gt;"",[3]Feuil1!$K168&lt;=[3]Feuil1!$C168,YEAR([3]Feuil1!$K168)&lt;=[3]Feuil2!$A$2,YEAR([3]Feuil1!$C168)&gt;=[3]Feuil2!$A$2),IF(YEAR([3]Feuil1!$K168)&lt;[3]Feuil2!$A$2,DATE([3]Feuil2!$A$2,12,1),IF(YEAR([3]Feuil1!$K168)&gt;[3]Feuil2!$A$2,"",IF(MONTH([3]Feuil1!$K168)=12,[3]Feuil1!$K168,IF(OR(AND(MONTH([3]Feuil1!$K168)&lt;12,MONTH([3]Feuil1!$C168)&gt;=12),YEAR([3]Feuil1!$C168)&gt;[3]Feuil2!$A$2),DATE([3]Feuil2!$A$2,12,1),"") ))),"")</f>
        <v/>
      </c>
      <c r="N168" s="12" t="str">
        <f>IF(AND([3]Feuil1!$K168&lt;&gt;"",[3]Feuil1!$C168&lt;&gt;"",[3]Feuil1!$K168&lt;=[3]Feuil1!$C168,YEAR([3]Feuil1!$K168)&lt;=[3]Feuil2!$A$2,YEAR([3]Feuil1!$C168)&gt;=[3]Feuil2!$A$2),IF(YEAR([3]Feuil1!$C168)&gt;[3]Feuil2!$A$2,DATE([3]Feuil2!$A$2,1,31),IF(YEAR([3]Feuil1!$C168)&lt;[3]Feuil2!$A$2,"",IF(MONTH([3]Feuil1!$C168)=1,[3]Feuil1!$C168,IF(AND(MONTH([3]Feuil1!$C168)&gt;1,MONTH([3]Feuil1!$K168)&lt;=1),DATE([3]Feuil2!$A$2,1,31),"") ))),"")</f>
        <v/>
      </c>
      <c r="O168" s="13" t="str">
        <f>IF(AND([3]Feuil1!$K168&lt;&gt;"",[3]Feuil1!$C168&lt;&gt;"",[3]Feuil1!$K168&lt;=[3]Feuil1!$C168,YEAR([3]Feuil1!$K168)&lt;=[3]Feuil2!$A$2,YEAR([3]Feuil1!$C168)&gt;=[3]Feuil2!$A$2),IF(YEAR([3]Feuil1!$C168)&gt;[3]Feuil2!$A$2,IF((MOD([3]Feuil2!$A$2,4)&lt;&gt;0),DATE([3]Feuil2!$A$2,2,28),DATE([3]Feuil2!$A$2,2,29)),IF(YEAR([3]Feuil1!$C168)&lt;[3]Feuil2!$A$2,"",IF(MONTH([3]Feuil1!$C168)=2,[3]Feuil1!$C168,IF(AND(MONTH([3]Feuil1!$C168)&gt;2,MONTH([3]Feuil1!$K168)&lt;=2),IF((MOD([3]Feuil2!$A$2,4)&lt;&gt;0),DATE([3]Feuil2!$A$2,2,28),DATE([3]Feuil2!$A$2,2,29)),"") ))),"")</f>
        <v/>
      </c>
      <c r="P168" s="13" t="str">
        <f>IF(AND([3]Feuil1!$K168&lt;&gt;"",[3]Feuil1!$C168&lt;&gt;"",[3]Feuil1!$K168&lt;=[3]Feuil1!$C168,YEAR([3]Feuil1!$K168)&lt;=[3]Feuil2!$A$2,YEAR([3]Feuil1!$C168)&gt;=[3]Feuil2!$A$2),IF(YEAR([3]Feuil1!$C168)&gt;[3]Feuil2!$A$2,DATE([3]Feuil2!$A$2,3,31),IF(YEAR([3]Feuil1!$C168)&lt;[3]Feuil2!$A$2,"",IF(MONTH([3]Feuil1!$C168)=3,[3]Feuil1!$C168,IF(AND(MONTH([3]Feuil1!$C168)&gt;3,MONTH([3]Feuil1!$K168)&lt;=3),DATE([3]Feuil2!$A$2,3,31),"") ))),"")</f>
        <v/>
      </c>
      <c r="Q168" s="13" t="str">
        <f>IF(AND([3]Feuil1!$K168&lt;&gt;"",[3]Feuil1!$C168&lt;&gt;"",[3]Feuil1!$K168&lt;=[3]Feuil1!$C168,YEAR([3]Feuil1!$K168)&lt;=[3]Feuil2!$A$2,YEAR([3]Feuil1!$C168)&gt;=[3]Feuil2!$A$2),IF(YEAR([3]Feuil1!$C168)&gt;[3]Feuil2!$A$2,DATE([3]Feuil2!$A$2,4,30),IF(YEAR([3]Feuil1!$C168)&lt;[3]Feuil2!$A$2,"",IF(MONTH([3]Feuil1!$C168)=4,[3]Feuil1!$C168,IF(AND(MONTH([3]Feuil1!$C168)&gt;4,MONTH([3]Feuil1!$K168)&lt;=4),DATE([3]Feuil2!$A$2,4,30),"") ))),"")</f>
        <v/>
      </c>
      <c r="R168" s="13" t="str">
        <f>IF(AND([3]Feuil1!$K168&lt;&gt;"",[3]Feuil1!$C168&lt;&gt;"",[3]Feuil1!$K168&lt;=[3]Feuil1!$C168,YEAR([3]Feuil1!$K168)&lt;=[3]Feuil2!$A$2,YEAR([3]Feuil1!$C168)&gt;=[3]Feuil2!$A$2),IF(YEAR([3]Feuil1!$C168)&gt;[3]Feuil2!$A$2,DATE([3]Feuil2!$A$2,5,31),IF(YEAR([3]Feuil1!$C168)&lt;[3]Feuil2!$A$2,"",IF(MONTH([3]Feuil1!$C168)=5,[3]Feuil1!$C168,IF(AND(MONTH([3]Feuil1!$C168)&gt;5,MONTH([3]Feuil1!$K168)&lt;=5),DATE([3]Feuil2!$A$2,5,31),"") ))),"")</f>
        <v/>
      </c>
      <c r="S168" s="13" t="str">
        <f>IF(AND([3]Feuil1!$K168&lt;&gt;"",[3]Feuil1!$C168&lt;&gt;"",[3]Feuil1!$K168&lt;=[3]Feuil1!$C168,YEAR([3]Feuil1!$K168)&lt;=[3]Feuil2!$A$2,YEAR([3]Feuil1!$C168)&gt;=[3]Feuil2!$A$2),IF(YEAR([3]Feuil1!$C168)&gt;[3]Feuil2!$A$2,DATE([3]Feuil2!$A$2,6,30),IF(YEAR([3]Feuil1!$C168)&lt;[3]Feuil2!$A$2,"",IF(MONTH([3]Feuil1!$C168)=6,[3]Feuil1!$C168,IF(AND(MONTH([3]Feuil1!$C168)&gt;6,MONTH([3]Feuil1!$K168)&lt;=6),DATE([3]Feuil2!$A$2,6,30),"") ))),"")</f>
        <v/>
      </c>
      <c r="T168" s="13" t="str">
        <f>IF(AND([3]Feuil1!$K168&lt;&gt;"",[3]Feuil1!$C168&lt;&gt;"",[3]Feuil1!$K168&lt;=[3]Feuil1!$C168,YEAR([3]Feuil1!$K168)&lt;=[3]Feuil2!$A$2,YEAR([3]Feuil1!$C168)&gt;=[3]Feuil2!$A$2),IF(YEAR([3]Feuil1!$C168)&gt;[3]Feuil2!$A$2,DATE([3]Feuil2!$A$2,7,31),IF(YEAR([3]Feuil1!$C168)&lt;[3]Feuil2!$A$2,"",IF(MONTH([3]Feuil1!$C168)=7,[3]Feuil1!$C168,IF(AND(MONTH([3]Feuil1!$C168)&gt;7,MONTH([3]Feuil1!$K168)&lt;=7),DATE([3]Feuil2!$A$2,7,31),"") ))),"")</f>
        <v/>
      </c>
      <c r="U168" s="13" t="str">
        <f>IF(AND([3]Feuil1!$K168&lt;&gt;"",[3]Feuil1!$C168&lt;&gt;"",[3]Feuil1!$K168&lt;=[3]Feuil1!$C168,YEAR([3]Feuil1!$K168)&lt;=[3]Feuil2!$A$2,YEAR([3]Feuil1!$C168)&gt;=[3]Feuil2!$A$2),IF(YEAR([3]Feuil1!$C168)&gt;[3]Feuil2!$A$2,DATE([3]Feuil2!$A$2,8,31),IF(YEAR([3]Feuil1!$C168)&lt;[3]Feuil2!$A$2,"",IF(MONTH([3]Feuil1!$C168)=8,[3]Feuil1!$C168,IF(AND(MONTH([3]Feuil1!$C168)&gt;8,MONTH([3]Feuil1!$K168)&lt;=8),DATE([3]Feuil2!$A$2,8,31),"") ))),"")</f>
        <v/>
      </c>
      <c r="V168" s="13" t="str">
        <f>IF(AND([3]Feuil1!$K168&lt;&gt;"",[3]Feuil1!$C168&lt;&gt;"",[3]Feuil1!$K168&lt;=[3]Feuil1!$C168,YEAR([3]Feuil1!$K168)&lt;=[3]Feuil2!$A$2,YEAR([3]Feuil1!$C168)&gt;=[3]Feuil2!$A$2),IF(YEAR([3]Feuil1!$C168)&gt;[3]Feuil2!$A$2,DATE([3]Feuil2!$A$2,9,30),IF(YEAR([3]Feuil1!$C168)&lt;[3]Feuil2!$A$2,"",IF(MONTH([3]Feuil1!$C168)=9,[3]Feuil1!$C168,IF(AND(MONTH([3]Feuil1!$C168)&gt;9,MONTH([3]Feuil1!$K168)&lt;=9),DATE([3]Feuil2!$A$2,9,30),"") ))),"")</f>
        <v/>
      </c>
      <c r="W168" s="13" t="str">
        <f>IF(AND([3]Feuil1!$K168&lt;&gt;"",[3]Feuil1!$C168&lt;&gt;"",[3]Feuil1!$K168&lt;=[3]Feuil1!$C168,YEAR([3]Feuil1!$K168)&lt;=[3]Feuil2!$A$2,YEAR([3]Feuil1!$C168)&gt;=[3]Feuil2!$A$2),IF(YEAR([3]Feuil1!$C168)&gt;[3]Feuil2!$A$2,DATE([3]Feuil2!$A$2,10,31),IF(YEAR([3]Feuil1!$C168)&lt;[3]Feuil2!$A$2,"",IF(MONTH([3]Feuil1!$C168)=10,[3]Feuil1!$C168,IF(AND(MONTH([3]Feuil1!$C168)&gt;10,MONTH([3]Feuil1!$K168)&lt;=10),DATE([3]Feuil2!$A$2,10,31),"") ))),"")</f>
        <v/>
      </c>
      <c r="X168" s="13" t="str">
        <f>IF(AND([3]Feuil1!$K168&lt;&gt;"",[3]Feuil1!$C168&lt;&gt;"",[3]Feuil1!$K168&lt;=[3]Feuil1!$C168,YEAR([3]Feuil1!$K168)&lt;=[3]Feuil2!$A$2,YEAR([3]Feuil1!$C168)&gt;=[3]Feuil2!$A$2),IF(YEAR([3]Feuil1!$C168)&gt;[3]Feuil2!$A$2,DATE([3]Feuil2!$A$2,11,30),IF(YEAR([3]Feuil1!$C168)&lt;[3]Feuil2!$A$2,"",IF(MONTH([3]Feuil1!$C168)=11,[3]Feuil1!$C168,IF(AND(MONTH([3]Feuil1!$C168)&gt;11,MONTH([3]Feuil1!$K168)&lt;=11),DATE([3]Feuil2!$A$2,11,30),"") ))),"")</f>
        <v/>
      </c>
      <c r="Y168" s="14" t="str">
        <f>IF(AND([3]Feuil1!$K168&lt;&gt;"",[3]Feuil1!$C168&lt;&gt;"",[3]Feuil1!$K168&lt;=[3]Feuil1!$C168,YEAR([3]Feuil1!$K168)&lt;=[3]Feuil2!$A$2,YEAR([3]Feuil1!$C168)&gt;=[3]Feuil2!$A$2),IF(YEAR([3]Feuil1!$C168)&gt;[3]Feuil2!$A$2,DATE([3]Feuil2!$A$2,12,31),IF(YEAR([3]Feuil1!$C168)&lt;[3]Feuil2!$A$2,"",IF(MONTH([3]Feuil1!$C168)=12,[3]Feuil1!$C168,IF(AND(MONTH([3]Feuil1!$C168)&gt;12,MONTH([3]Feuil1!$K168)&lt;=12),DATE([3]Feuil2!$A$2,12,31),"") ))),"")</f>
        <v/>
      </c>
    </row>
    <row r="169" spans="1:25" ht="15" x14ac:dyDescent="0.2">
      <c r="A169" s="11">
        <f>[3]Feuil1!E169</f>
        <v>0</v>
      </c>
      <c r="B169" s="12" t="str">
        <f>IF(AND([3]Feuil1!$K169&lt;&gt;"",[3]Feuil1!$C169&lt;&gt;"",[3]Feuil1!$K169&lt;=[3]Feuil1!$C169,YEAR([3]Feuil1!$K169)&lt;=[3]Feuil2!$A$2,YEAR([3]Feuil1!$C169)&gt;=[3]Feuil2!$A$2),IF(YEAR([3]Feuil1!$K169)&lt;[3]Feuil2!$A$2,DATE([3]Feuil2!$A$2,1,1),IF(YEAR([3]Feuil1!$K169)&gt;[3]Feuil2!$A$2,"",IF(MONTH([3]Feuil1!$K169)=1,[3]Feuil1!$K169,IF(OR(AND(
      MONTH([3]Feuil1!$K169)&lt;1,
      MONTH([3]Feuil1!$C169)&gt;=1
     ),YEAR([3]Feuil1!$C169)&gt;[3]Feuil2!$A$2),DATE([3]Feuil2!$A$2,1,1),"") ))),"")</f>
        <v/>
      </c>
      <c r="C169" s="13" t="str">
        <f>IF(AND([3]Feuil1!$K169&lt;&gt;"",[3]Feuil1!$C169&lt;&gt;"",[3]Feuil1!$K169&lt;=[3]Feuil1!$C169,YEAR([3]Feuil1!$K169)&lt;=[3]Feuil2!$A$2,YEAR([3]Feuil1!$C169)&gt;=[3]Feuil2!$A$2),IF(YEAR([3]Feuil1!$K169)&lt;[3]Feuil2!$A$2,DATE([3]Feuil2!$A$2,2,1),IF(YEAR([3]Feuil1!$K169)&gt;[3]Feuil2!$A$2,"",IF(MONTH([3]Feuil1!$K169)=2,[3]Feuil1!$K169,IF(OR(AND(MONTH([3]Feuil1!$K169)&lt;2,MONTH([3]Feuil1!$C169)&gt;=2),YEAR([3]Feuil1!$C169)&gt;[3]Feuil2!$A$2),DATE([3]Feuil2!$A$2,2,1),"") ))),"")</f>
        <v/>
      </c>
      <c r="D169" s="13" t="str">
        <f>IF(AND([3]Feuil1!$K169&lt;&gt;"",[3]Feuil1!$C169&lt;&gt;"",[3]Feuil1!$K169&lt;=[3]Feuil1!$C169,YEAR([3]Feuil1!$K169)&lt;=[3]Feuil2!$A$2,YEAR([3]Feuil1!$C169)&gt;=[3]Feuil2!$A$2),IF(YEAR([3]Feuil1!$K169)&lt;[3]Feuil2!$A$2,DATE([3]Feuil2!$A$2,3,1),IF(YEAR([3]Feuil1!$K169)&gt;[3]Feuil2!$A$2,"",IF(MONTH([3]Feuil1!$K169)=3,[3]Feuil1!$K169,IF(OR(AND(MONTH([3]Feuil1!$K169)&lt;3,MONTH([3]Feuil1!$C169)&gt;=3),YEAR([3]Feuil1!$C169)&gt;[3]Feuil2!$A$2),DATE([3]Feuil2!$A$2,3,1),"") ))),"")</f>
        <v/>
      </c>
      <c r="E169" s="13" t="str">
        <f>IF(AND([3]Feuil1!$K169&lt;&gt;"",[3]Feuil1!$C169&lt;&gt;"",[3]Feuil1!$K169&lt;=[3]Feuil1!$C169,YEAR([3]Feuil1!$K169)&lt;=[3]Feuil2!$A$2,YEAR([3]Feuil1!$C169)&gt;=[3]Feuil2!$A$2),IF(YEAR([3]Feuil1!$K169)&lt;[3]Feuil2!$A$2,DATE([3]Feuil2!$A$2,4,1),IF(YEAR([3]Feuil1!$K169)&gt;[3]Feuil2!$A$2,"",IF(MONTH([3]Feuil1!$K169)=4,[3]Feuil1!$K169,IF(OR(AND(MONTH([3]Feuil1!$K169)&lt;4,MONTH([3]Feuil1!$C169)&gt;=4),YEAR([3]Feuil1!$C169)&gt;[3]Feuil2!$A$2),DATE([3]Feuil2!$A$2,4,1),"") ))),"")</f>
        <v/>
      </c>
      <c r="F169" s="13" t="str">
        <f>IF(AND([3]Feuil1!$K169&lt;&gt;"",[3]Feuil1!$C169&lt;&gt;"",[3]Feuil1!$K169&lt;=[3]Feuil1!$C169,YEAR([3]Feuil1!$K169)&lt;=[3]Feuil2!$A$2,YEAR([3]Feuil1!$C169)&gt;=[3]Feuil2!$A$2),IF(YEAR([3]Feuil1!$K169)&lt;[3]Feuil2!$A$2,DATE([3]Feuil2!$A$2,5,1),IF(YEAR([3]Feuil1!$K169)&gt;[3]Feuil2!$A$2,"",IF(MONTH([3]Feuil1!$K169)=5,[3]Feuil1!$K169,IF(OR(AND(MONTH([3]Feuil1!$K169)&lt;5,MONTH([3]Feuil1!$C169)&gt;=5),YEAR([3]Feuil1!$C169)&gt;[3]Feuil2!$A$2),DATE([3]Feuil2!$A$2,5,1),"") ))),"")</f>
        <v/>
      </c>
      <c r="G169" s="13" t="str">
        <f>IF(AND([3]Feuil1!$K169&lt;&gt;"",[3]Feuil1!$C169&lt;&gt;"",[3]Feuil1!$K169&lt;=[3]Feuil1!$C169,YEAR([3]Feuil1!$K169)&lt;=[3]Feuil2!$A$2,YEAR([3]Feuil1!$C169)&gt;=[3]Feuil2!$A$2),IF(YEAR([3]Feuil1!$K169)&lt;[3]Feuil2!$A$2,DATE([3]Feuil2!$A$2,6,1),IF(YEAR([3]Feuil1!$K169)&gt;[3]Feuil2!$A$2,"",IF(MONTH([3]Feuil1!$K169)=6,[3]Feuil1!$K169,IF(OR(AND(MONTH([3]Feuil1!$K169)&lt;6,MONTH([3]Feuil1!$C169)&gt;=6),YEAR([3]Feuil1!$C169)&gt;[3]Feuil2!$A$2),DATE([3]Feuil2!$A$2,6,1),"") ))),"")</f>
        <v/>
      </c>
      <c r="H169" s="13" t="str">
        <f>IF(AND([3]Feuil1!$K169&lt;&gt;"",[3]Feuil1!$C169&lt;&gt;"",[3]Feuil1!$K169&lt;=[3]Feuil1!$C169,YEAR([3]Feuil1!$K169)&lt;=[3]Feuil2!$A$2,YEAR([3]Feuil1!$C169)&gt;=[3]Feuil2!$A$2),IF(YEAR([3]Feuil1!$K169)&lt;[3]Feuil2!$A$2,DATE([3]Feuil2!$A$2,7,1),IF(YEAR([3]Feuil1!$K169)&gt;[3]Feuil2!$A$2,"",IF(MONTH([3]Feuil1!$K169)=7,[3]Feuil1!$K169,IF(OR(AND(MONTH([3]Feuil1!$K169)&lt;7,MONTH([3]Feuil1!$C169)&gt;=7),YEAR([3]Feuil1!$C169)&gt;[3]Feuil2!$A$2),DATE([3]Feuil2!$A$2,7,1),"") ))),"")</f>
        <v/>
      </c>
      <c r="I169" s="13" t="str">
        <f>IF(AND([3]Feuil1!$K169&lt;&gt;"",[3]Feuil1!$C169&lt;&gt;"",[3]Feuil1!$K169&lt;=[3]Feuil1!$C169,YEAR([3]Feuil1!$K169)&lt;=[3]Feuil2!$A$2,YEAR([3]Feuil1!$C169)&gt;=[3]Feuil2!$A$2),IF(YEAR([3]Feuil1!$K169)&lt;[3]Feuil2!$A$2,DATE([3]Feuil2!$A$2,8,1),IF(YEAR([3]Feuil1!$K169)&gt;[3]Feuil2!$A$2,"",IF(MONTH([3]Feuil1!$K169)=8,[3]Feuil1!$K169,IF(OR(AND(MONTH([3]Feuil1!$K169)&lt;8,MONTH([3]Feuil1!$C169)&gt;=8),YEAR([3]Feuil1!$C169)&gt;[3]Feuil2!$A$2),DATE([3]Feuil2!$A$2,8,1),"") ))),"")</f>
        <v/>
      </c>
      <c r="J169" s="13" t="str">
        <f>IF(AND([3]Feuil1!$K169&lt;&gt;"",[3]Feuil1!$C169&lt;&gt;"",[3]Feuil1!$K169&lt;=[3]Feuil1!$C169,YEAR([3]Feuil1!$K169)&lt;=[3]Feuil2!$A$2,YEAR([3]Feuil1!$C169)&gt;=[3]Feuil2!$A$2),IF(YEAR([3]Feuil1!$K169)&lt;[3]Feuil2!$A$2,DATE([3]Feuil2!$A$2,9,1),IF(YEAR([3]Feuil1!$K169)&gt;[3]Feuil2!$A$2,"",IF(MONTH([3]Feuil1!$K169)=9,[3]Feuil1!$K169,IF(OR(AND(MONTH([3]Feuil1!$K169)&lt;9,MONTH([3]Feuil1!$C169)&gt;=9),YEAR([3]Feuil1!$C169)&gt;[3]Feuil2!$A$2),DATE([3]Feuil2!$A$2,9,1),"") ))),"")</f>
        <v/>
      </c>
      <c r="K169" s="13" t="str">
        <f>IF(AND([3]Feuil1!$K169&lt;&gt;"",[3]Feuil1!$C169&lt;&gt;"",[3]Feuil1!$K169&lt;=[3]Feuil1!$C169,YEAR([3]Feuil1!$K169)&lt;=[3]Feuil2!$A$2,YEAR([3]Feuil1!$C169)&gt;=[3]Feuil2!$A$2),IF(YEAR([3]Feuil1!$K169)&lt;[3]Feuil2!$A$2,DATE([3]Feuil2!$A$2,10,1),IF(YEAR([3]Feuil1!$K169)&gt;[3]Feuil2!$A$2,"",IF(MONTH([3]Feuil1!$K169)=10,[3]Feuil1!$K169,IF(OR(AND(MONTH([3]Feuil1!$K169)&lt;10,MONTH([3]Feuil1!$C169)&gt;=10),YEAR([3]Feuil1!$C169)&gt;[3]Feuil2!$A$2),DATE([3]Feuil2!$A$2,10,1),"") ))),"")</f>
        <v/>
      </c>
      <c r="L169" s="13" t="str">
        <f>IF(AND([3]Feuil1!$K169&lt;&gt;"",[3]Feuil1!$C169&lt;&gt;"",[3]Feuil1!$K169&lt;=[3]Feuil1!$C169,YEAR([3]Feuil1!$K169)&lt;=[3]Feuil2!$A$2,YEAR([3]Feuil1!$C169)&gt;=[3]Feuil2!$A$2),IF(YEAR([3]Feuil1!$K169)&lt;[3]Feuil2!$A$2,DATE([3]Feuil2!$A$2,11,1),IF(YEAR([3]Feuil1!$K169)&gt;[3]Feuil2!$A$2,"",IF(MONTH([3]Feuil1!$K169)=11,[3]Feuil1!$K169,IF(OR(AND(MONTH([3]Feuil1!$K169)&lt;11,MONTH([3]Feuil1!$C169)&gt;=11),YEAR([3]Feuil1!$C169)&gt;[3]Feuil2!$A$2),DATE([3]Feuil2!$A$2,11,1),"") ))),"")</f>
        <v/>
      </c>
      <c r="M169" s="14" t="str">
        <f>IF(AND([3]Feuil1!$K169&lt;&gt;"",[3]Feuil1!$C169&lt;&gt;"",[3]Feuil1!$K169&lt;=[3]Feuil1!$C169,YEAR([3]Feuil1!$K169)&lt;=[3]Feuil2!$A$2,YEAR([3]Feuil1!$C169)&gt;=[3]Feuil2!$A$2),IF(YEAR([3]Feuil1!$K169)&lt;[3]Feuil2!$A$2,DATE([3]Feuil2!$A$2,12,1),IF(YEAR([3]Feuil1!$K169)&gt;[3]Feuil2!$A$2,"",IF(MONTH([3]Feuil1!$K169)=12,[3]Feuil1!$K169,IF(OR(AND(MONTH([3]Feuil1!$K169)&lt;12,MONTH([3]Feuil1!$C169)&gt;=12),YEAR([3]Feuil1!$C169)&gt;[3]Feuil2!$A$2),DATE([3]Feuil2!$A$2,12,1),"") ))),"")</f>
        <v/>
      </c>
      <c r="N169" s="12" t="str">
        <f>IF(AND([3]Feuil1!$K169&lt;&gt;"",[3]Feuil1!$C169&lt;&gt;"",[3]Feuil1!$K169&lt;=[3]Feuil1!$C169,YEAR([3]Feuil1!$K169)&lt;=[3]Feuil2!$A$2,YEAR([3]Feuil1!$C169)&gt;=[3]Feuil2!$A$2),IF(YEAR([3]Feuil1!$C169)&gt;[3]Feuil2!$A$2,DATE([3]Feuil2!$A$2,1,31),IF(YEAR([3]Feuil1!$C169)&lt;[3]Feuil2!$A$2,"",IF(MONTH([3]Feuil1!$C169)=1,[3]Feuil1!$C169,IF(AND(MONTH([3]Feuil1!$C169)&gt;1,MONTH([3]Feuil1!$K169)&lt;=1),DATE([3]Feuil2!$A$2,1,31),"") ))),"")</f>
        <v/>
      </c>
      <c r="O169" s="13" t="str">
        <f>IF(AND([3]Feuil1!$K169&lt;&gt;"",[3]Feuil1!$C169&lt;&gt;"",[3]Feuil1!$K169&lt;=[3]Feuil1!$C169,YEAR([3]Feuil1!$K169)&lt;=[3]Feuil2!$A$2,YEAR([3]Feuil1!$C169)&gt;=[3]Feuil2!$A$2),IF(YEAR([3]Feuil1!$C169)&gt;[3]Feuil2!$A$2,IF((MOD([3]Feuil2!$A$2,4)&lt;&gt;0),DATE([3]Feuil2!$A$2,2,28),DATE([3]Feuil2!$A$2,2,29)),IF(YEAR([3]Feuil1!$C169)&lt;[3]Feuil2!$A$2,"",IF(MONTH([3]Feuil1!$C169)=2,[3]Feuil1!$C169,IF(AND(MONTH([3]Feuil1!$C169)&gt;2,MONTH([3]Feuil1!$K169)&lt;=2),IF((MOD([3]Feuil2!$A$2,4)&lt;&gt;0),DATE([3]Feuil2!$A$2,2,28),DATE([3]Feuil2!$A$2,2,29)),"") ))),"")</f>
        <v/>
      </c>
      <c r="P169" s="13" t="str">
        <f>IF(AND([3]Feuil1!$K169&lt;&gt;"",[3]Feuil1!$C169&lt;&gt;"",[3]Feuil1!$K169&lt;=[3]Feuil1!$C169,YEAR([3]Feuil1!$K169)&lt;=[3]Feuil2!$A$2,YEAR([3]Feuil1!$C169)&gt;=[3]Feuil2!$A$2),IF(YEAR([3]Feuil1!$C169)&gt;[3]Feuil2!$A$2,DATE([3]Feuil2!$A$2,3,31),IF(YEAR([3]Feuil1!$C169)&lt;[3]Feuil2!$A$2,"",IF(MONTH([3]Feuil1!$C169)=3,[3]Feuil1!$C169,IF(AND(MONTH([3]Feuil1!$C169)&gt;3,MONTH([3]Feuil1!$K169)&lt;=3),DATE([3]Feuil2!$A$2,3,31),"") ))),"")</f>
        <v/>
      </c>
      <c r="Q169" s="13" t="str">
        <f>IF(AND([3]Feuil1!$K169&lt;&gt;"",[3]Feuil1!$C169&lt;&gt;"",[3]Feuil1!$K169&lt;=[3]Feuil1!$C169,YEAR([3]Feuil1!$K169)&lt;=[3]Feuil2!$A$2,YEAR([3]Feuil1!$C169)&gt;=[3]Feuil2!$A$2),IF(YEAR([3]Feuil1!$C169)&gt;[3]Feuil2!$A$2,DATE([3]Feuil2!$A$2,4,30),IF(YEAR([3]Feuil1!$C169)&lt;[3]Feuil2!$A$2,"",IF(MONTH([3]Feuil1!$C169)=4,[3]Feuil1!$C169,IF(AND(MONTH([3]Feuil1!$C169)&gt;4,MONTH([3]Feuil1!$K169)&lt;=4),DATE([3]Feuil2!$A$2,4,30),"") ))),"")</f>
        <v/>
      </c>
      <c r="R169" s="13" t="str">
        <f>IF(AND([3]Feuil1!$K169&lt;&gt;"",[3]Feuil1!$C169&lt;&gt;"",[3]Feuil1!$K169&lt;=[3]Feuil1!$C169,YEAR([3]Feuil1!$K169)&lt;=[3]Feuil2!$A$2,YEAR([3]Feuil1!$C169)&gt;=[3]Feuil2!$A$2),IF(YEAR([3]Feuil1!$C169)&gt;[3]Feuil2!$A$2,DATE([3]Feuil2!$A$2,5,31),IF(YEAR([3]Feuil1!$C169)&lt;[3]Feuil2!$A$2,"",IF(MONTH([3]Feuil1!$C169)=5,[3]Feuil1!$C169,IF(AND(MONTH([3]Feuil1!$C169)&gt;5,MONTH([3]Feuil1!$K169)&lt;=5),DATE([3]Feuil2!$A$2,5,31),"") ))),"")</f>
        <v/>
      </c>
      <c r="S169" s="13" t="str">
        <f>IF(AND([3]Feuil1!$K169&lt;&gt;"",[3]Feuil1!$C169&lt;&gt;"",[3]Feuil1!$K169&lt;=[3]Feuil1!$C169,YEAR([3]Feuil1!$K169)&lt;=[3]Feuil2!$A$2,YEAR([3]Feuil1!$C169)&gt;=[3]Feuil2!$A$2),IF(YEAR([3]Feuil1!$C169)&gt;[3]Feuil2!$A$2,DATE([3]Feuil2!$A$2,6,30),IF(YEAR([3]Feuil1!$C169)&lt;[3]Feuil2!$A$2,"",IF(MONTH([3]Feuil1!$C169)=6,[3]Feuil1!$C169,IF(AND(MONTH([3]Feuil1!$C169)&gt;6,MONTH([3]Feuil1!$K169)&lt;=6),DATE([3]Feuil2!$A$2,6,30),"") ))),"")</f>
        <v/>
      </c>
      <c r="T169" s="13" t="str">
        <f>IF(AND([3]Feuil1!$K169&lt;&gt;"",[3]Feuil1!$C169&lt;&gt;"",[3]Feuil1!$K169&lt;=[3]Feuil1!$C169,YEAR([3]Feuil1!$K169)&lt;=[3]Feuil2!$A$2,YEAR([3]Feuil1!$C169)&gt;=[3]Feuil2!$A$2),IF(YEAR([3]Feuil1!$C169)&gt;[3]Feuil2!$A$2,DATE([3]Feuil2!$A$2,7,31),IF(YEAR([3]Feuil1!$C169)&lt;[3]Feuil2!$A$2,"",IF(MONTH([3]Feuil1!$C169)=7,[3]Feuil1!$C169,IF(AND(MONTH([3]Feuil1!$C169)&gt;7,MONTH([3]Feuil1!$K169)&lt;=7),DATE([3]Feuil2!$A$2,7,31),"") ))),"")</f>
        <v/>
      </c>
      <c r="U169" s="13" t="str">
        <f>IF(AND([3]Feuil1!$K169&lt;&gt;"",[3]Feuil1!$C169&lt;&gt;"",[3]Feuil1!$K169&lt;=[3]Feuil1!$C169,YEAR([3]Feuil1!$K169)&lt;=[3]Feuil2!$A$2,YEAR([3]Feuil1!$C169)&gt;=[3]Feuil2!$A$2),IF(YEAR([3]Feuil1!$C169)&gt;[3]Feuil2!$A$2,DATE([3]Feuil2!$A$2,8,31),IF(YEAR([3]Feuil1!$C169)&lt;[3]Feuil2!$A$2,"",IF(MONTH([3]Feuil1!$C169)=8,[3]Feuil1!$C169,IF(AND(MONTH([3]Feuil1!$C169)&gt;8,MONTH([3]Feuil1!$K169)&lt;=8),DATE([3]Feuil2!$A$2,8,31),"") ))),"")</f>
        <v/>
      </c>
      <c r="V169" s="13" t="str">
        <f>IF(AND([3]Feuil1!$K169&lt;&gt;"",[3]Feuil1!$C169&lt;&gt;"",[3]Feuil1!$K169&lt;=[3]Feuil1!$C169,YEAR([3]Feuil1!$K169)&lt;=[3]Feuil2!$A$2,YEAR([3]Feuil1!$C169)&gt;=[3]Feuil2!$A$2),IF(YEAR([3]Feuil1!$C169)&gt;[3]Feuil2!$A$2,DATE([3]Feuil2!$A$2,9,30),IF(YEAR([3]Feuil1!$C169)&lt;[3]Feuil2!$A$2,"",IF(MONTH([3]Feuil1!$C169)=9,[3]Feuil1!$C169,IF(AND(MONTH([3]Feuil1!$C169)&gt;9,MONTH([3]Feuil1!$K169)&lt;=9),DATE([3]Feuil2!$A$2,9,30),"") ))),"")</f>
        <v/>
      </c>
      <c r="W169" s="13" t="str">
        <f>IF(AND([3]Feuil1!$K169&lt;&gt;"",[3]Feuil1!$C169&lt;&gt;"",[3]Feuil1!$K169&lt;=[3]Feuil1!$C169,YEAR([3]Feuil1!$K169)&lt;=[3]Feuil2!$A$2,YEAR([3]Feuil1!$C169)&gt;=[3]Feuil2!$A$2),IF(YEAR([3]Feuil1!$C169)&gt;[3]Feuil2!$A$2,DATE([3]Feuil2!$A$2,10,31),IF(YEAR([3]Feuil1!$C169)&lt;[3]Feuil2!$A$2,"",IF(MONTH([3]Feuil1!$C169)=10,[3]Feuil1!$C169,IF(AND(MONTH([3]Feuil1!$C169)&gt;10,MONTH([3]Feuil1!$K169)&lt;=10),DATE([3]Feuil2!$A$2,10,31),"") ))),"")</f>
        <v/>
      </c>
      <c r="X169" s="13" t="str">
        <f>IF(AND([3]Feuil1!$K169&lt;&gt;"",[3]Feuil1!$C169&lt;&gt;"",[3]Feuil1!$K169&lt;=[3]Feuil1!$C169,YEAR([3]Feuil1!$K169)&lt;=[3]Feuil2!$A$2,YEAR([3]Feuil1!$C169)&gt;=[3]Feuil2!$A$2),IF(YEAR([3]Feuil1!$C169)&gt;[3]Feuil2!$A$2,DATE([3]Feuil2!$A$2,11,30),IF(YEAR([3]Feuil1!$C169)&lt;[3]Feuil2!$A$2,"",IF(MONTH([3]Feuil1!$C169)=11,[3]Feuil1!$C169,IF(AND(MONTH([3]Feuil1!$C169)&gt;11,MONTH([3]Feuil1!$K169)&lt;=11),DATE([3]Feuil2!$A$2,11,30),"") ))),"")</f>
        <v/>
      </c>
      <c r="Y169" s="14" t="str">
        <f>IF(AND([3]Feuil1!$K169&lt;&gt;"",[3]Feuil1!$C169&lt;&gt;"",[3]Feuil1!$K169&lt;=[3]Feuil1!$C169,YEAR([3]Feuil1!$K169)&lt;=[3]Feuil2!$A$2,YEAR([3]Feuil1!$C169)&gt;=[3]Feuil2!$A$2),IF(YEAR([3]Feuil1!$C169)&gt;[3]Feuil2!$A$2,DATE([3]Feuil2!$A$2,12,31),IF(YEAR([3]Feuil1!$C169)&lt;[3]Feuil2!$A$2,"",IF(MONTH([3]Feuil1!$C169)=12,[3]Feuil1!$C169,IF(AND(MONTH([3]Feuil1!$C169)&gt;12,MONTH([3]Feuil1!$K169)&lt;=12),DATE([3]Feuil2!$A$2,12,31),"") ))),"")</f>
        <v/>
      </c>
    </row>
    <row r="170" spans="1:25" ht="15" x14ac:dyDescent="0.2">
      <c r="A170" s="11">
        <f>[3]Feuil1!E170</f>
        <v>0</v>
      </c>
      <c r="B170" s="12" t="str">
        <f>IF(AND([3]Feuil1!$K170&lt;&gt;"",[3]Feuil1!$C170&lt;&gt;"",[3]Feuil1!$K170&lt;=[3]Feuil1!$C170,YEAR([3]Feuil1!$K170)&lt;=[3]Feuil2!$A$2,YEAR([3]Feuil1!$C170)&gt;=[3]Feuil2!$A$2),IF(YEAR([3]Feuil1!$K170)&lt;[3]Feuil2!$A$2,DATE([3]Feuil2!$A$2,1,1),IF(YEAR([3]Feuil1!$K170)&gt;[3]Feuil2!$A$2,"",IF(MONTH([3]Feuil1!$K170)=1,[3]Feuil1!$K170,IF(OR(AND(
      MONTH([3]Feuil1!$K170)&lt;1,
      MONTH([3]Feuil1!$C170)&gt;=1
     ),YEAR([3]Feuil1!$C170)&gt;[3]Feuil2!$A$2),DATE([3]Feuil2!$A$2,1,1),"") ))),"")</f>
        <v/>
      </c>
      <c r="C170" s="13" t="str">
        <f>IF(AND([3]Feuil1!$K170&lt;&gt;"",[3]Feuil1!$C170&lt;&gt;"",[3]Feuil1!$K170&lt;=[3]Feuil1!$C170,YEAR([3]Feuil1!$K170)&lt;=[3]Feuil2!$A$2,YEAR([3]Feuil1!$C170)&gt;=[3]Feuil2!$A$2),IF(YEAR([3]Feuil1!$K170)&lt;[3]Feuil2!$A$2,DATE([3]Feuil2!$A$2,2,1),IF(YEAR([3]Feuil1!$K170)&gt;[3]Feuil2!$A$2,"",IF(MONTH([3]Feuil1!$K170)=2,[3]Feuil1!$K170,IF(OR(AND(MONTH([3]Feuil1!$K170)&lt;2,MONTH([3]Feuil1!$C170)&gt;=2),YEAR([3]Feuil1!$C170)&gt;[3]Feuil2!$A$2),DATE([3]Feuil2!$A$2,2,1),"") ))),"")</f>
        <v/>
      </c>
      <c r="D170" s="13" t="str">
        <f>IF(AND([3]Feuil1!$K170&lt;&gt;"",[3]Feuil1!$C170&lt;&gt;"",[3]Feuil1!$K170&lt;=[3]Feuil1!$C170,YEAR([3]Feuil1!$K170)&lt;=[3]Feuil2!$A$2,YEAR([3]Feuil1!$C170)&gt;=[3]Feuil2!$A$2),IF(YEAR([3]Feuil1!$K170)&lt;[3]Feuil2!$A$2,DATE([3]Feuil2!$A$2,3,1),IF(YEAR([3]Feuil1!$K170)&gt;[3]Feuil2!$A$2,"",IF(MONTH([3]Feuil1!$K170)=3,[3]Feuil1!$K170,IF(OR(AND(MONTH([3]Feuil1!$K170)&lt;3,MONTH([3]Feuil1!$C170)&gt;=3),YEAR([3]Feuil1!$C170)&gt;[3]Feuil2!$A$2),DATE([3]Feuil2!$A$2,3,1),"") ))),"")</f>
        <v/>
      </c>
      <c r="E170" s="13" t="str">
        <f>IF(AND([3]Feuil1!$K170&lt;&gt;"",[3]Feuil1!$C170&lt;&gt;"",[3]Feuil1!$K170&lt;=[3]Feuil1!$C170,YEAR([3]Feuil1!$K170)&lt;=[3]Feuil2!$A$2,YEAR([3]Feuil1!$C170)&gt;=[3]Feuil2!$A$2),IF(YEAR([3]Feuil1!$K170)&lt;[3]Feuil2!$A$2,DATE([3]Feuil2!$A$2,4,1),IF(YEAR([3]Feuil1!$K170)&gt;[3]Feuil2!$A$2,"",IF(MONTH([3]Feuil1!$K170)=4,[3]Feuil1!$K170,IF(OR(AND(MONTH([3]Feuil1!$K170)&lt;4,MONTH([3]Feuil1!$C170)&gt;=4),YEAR([3]Feuil1!$C170)&gt;[3]Feuil2!$A$2),DATE([3]Feuil2!$A$2,4,1),"") ))),"")</f>
        <v/>
      </c>
      <c r="F170" s="13" t="str">
        <f>IF(AND([3]Feuil1!$K170&lt;&gt;"",[3]Feuil1!$C170&lt;&gt;"",[3]Feuil1!$K170&lt;=[3]Feuil1!$C170,YEAR([3]Feuil1!$K170)&lt;=[3]Feuil2!$A$2,YEAR([3]Feuil1!$C170)&gt;=[3]Feuil2!$A$2),IF(YEAR([3]Feuil1!$K170)&lt;[3]Feuil2!$A$2,DATE([3]Feuil2!$A$2,5,1),IF(YEAR([3]Feuil1!$K170)&gt;[3]Feuil2!$A$2,"",IF(MONTH([3]Feuil1!$K170)=5,[3]Feuil1!$K170,IF(OR(AND(MONTH([3]Feuil1!$K170)&lt;5,MONTH([3]Feuil1!$C170)&gt;=5),YEAR([3]Feuil1!$C170)&gt;[3]Feuil2!$A$2),DATE([3]Feuil2!$A$2,5,1),"") ))),"")</f>
        <v/>
      </c>
      <c r="G170" s="13" t="str">
        <f>IF(AND([3]Feuil1!$K170&lt;&gt;"",[3]Feuil1!$C170&lt;&gt;"",[3]Feuil1!$K170&lt;=[3]Feuil1!$C170,YEAR([3]Feuil1!$K170)&lt;=[3]Feuil2!$A$2,YEAR([3]Feuil1!$C170)&gt;=[3]Feuil2!$A$2),IF(YEAR([3]Feuil1!$K170)&lt;[3]Feuil2!$A$2,DATE([3]Feuil2!$A$2,6,1),IF(YEAR([3]Feuil1!$K170)&gt;[3]Feuil2!$A$2,"",IF(MONTH([3]Feuil1!$K170)=6,[3]Feuil1!$K170,IF(OR(AND(MONTH([3]Feuil1!$K170)&lt;6,MONTH([3]Feuil1!$C170)&gt;=6),YEAR([3]Feuil1!$C170)&gt;[3]Feuil2!$A$2),DATE([3]Feuil2!$A$2,6,1),"") ))),"")</f>
        <v/>
      </c>
      <c r="H170" s="13" t="str">
        <f>IF(AND([3]Feuil1!$K170&lt;&gt;"",[3]Feuil1!$C170&lt;&gt;"",[3]Feuil1!$K170&lt;=[3]Feuil1!$C170,YEAR([3]Feuil1!$K170)&lt;=[3]Feuil2!$A$2,YEAR([3]Feuil1!$C170)&gt;=[3]Feuil2!$A$2),IF(YEAR([3]Feuil1!$K170)&lt;[3]Feuil2!$A$2,DATE([3]Feuil2!$A$2,7,1),IF(YEAR([3]Feuil1!$K170)&gt;[3]Feuil2!$A$2,"",IF(MONTH([3]Feuil1!$K170)=7,[3]Feuil1!$K170,IF(OR(AND(MONTH([3]Feuil1!$K170)&lt;7,MONTH([3]Feuil1!$C170)&gt;=7),YEAR([3]Feuil1!$C170)&gt;[3]Feuil2!$A$2),DATE([3]Feuil2!$A$2,7,1),"") ))),"")</f>
        <v/>
      </c>
      <c r="I170" s="13" t="str">
        <f>IF(AND([3]Feuil1!$K170&lt;&gt;"",[3]Feuil1!$C170&lt;&gt;"",[3]Feuil1!$K170&lt;=[3]Feuil1!$C170,YEAR([3]Feuil1!$K170)&lt;=[3]Feuil2!$A$2,YEAR([3]Feuil1!$C170)&gt;=[3]Feuil2!$A$2),IF(YEAR([3]Feuil1!$K170)&lt;[3]Feuil2!$A$2,DATE([3]Feuil2!$A$2,8,1),IF(YEAR([3]Feuil1!$K170)&gt;[3]Feuil2!$A$2,"",IF(MONTH([3]Feuil1!$K170)=8,[3]Feuil1!$K170,IF(OR(AND(MONTH([3]Feuil1!$K170)&lt;8,MONTH([3]Feuil1!$C170)&gt;=8),YEAR([3]Feuil1!$C170)&gt;[3]Feuil2!$A$2),DATE([3]Feuil2!$A$2,8,1),"") ))),"")</f>
        <v/>
      </c>
      <c r="J170" s="13" t="str">
        <f>IF(AND([3]Feuil1!$K170&lt;&gt;"",[3]Feuil1!$C170&lt;&gt;"",[3]Feuil1!$K170&lt;=[3]Feuil1!$C170,YEAR([3]Feuil1!$K170)&lt;=[3]Feuil2!$A$2,YEAR([3]Feuil1!$C170)&gt;=[3]Feuil2!$A$2),IF(YEAR([3]Feuil1!$K170)&lt;[3]Feuil2!$A$2,DATE([3]Feuil2!$A$2,9,1),IF(YEAR([3]Feuil1!$K170)&gt;[3]Feuil2!$A$2,"",IF(MONTH([3]Feuil1!$K170)=9,[3]Feuil1!$K170,IF(OR(AND(MONTH([3]Feuil1!$K170)&lt;9,MONTH([3]Feuil1!$C170)&gt;=9),YEAR([3]Feuil1!$C170)&gt;[3]Feuil2!$A$2),DATE([3]Feuil2!$A$2,9,1),"") ))),"")</f>
        <v/>
      </c>
      <c r="K170" s="13" t="str">
        <f>IF(AND([3]Feuil1!$K170&lt;&gt;"",[3]Feuil1!$C170&lt;&gt;"",[3]Feuil1!$K170&lt;=[3]Feuil1!$C170,YEAR([3]Feuil1!$K170)&lt;=[3]Feuil2!$A$2,YEAR([3]Feuil1!$C170)&gt;=[3]Feuil2!$A$2),IF(YEAR([3]Feuil1!$K170)&lt;[3]Feuil2!$A$2,DATE([3]Feuil2!$A$2,10,1),IF(YEAR([3]Feuil1!$K170)&gt;[3]Feuil2!$A$2,"",IF(MONTH([3]Feuil1!$K170)=10,[3]Feuil1!$K170,IF(OR(AND(MONTH([3]Feuil1!$K170)&lt;10,MONTH([3]Feuil1!$C170)&gt;=10),YEAR([3]Feuil1!$C170)&gt;[3]Feuil2!$A$2),DATE([3]Feuil2!$A$2,10,1),"") ))),"")</f>
        <v/>
      </c>
      <c r="L170" s="13" t="str">
        <f>IF(AND([3]Feuil1!$K170&lt;&gt;"",[3]Feuil1!$C170&lt;&gt;"",[3]Feuil1!$K170&lt;=[3]Feuil1!$C170,YEAR([3]Feuil1!$K170)&lt;=[3]Feuil2!$A$2,YEAR([3]Feuil1!$C170)&gt;=[3]Feuil2!$A$2),IF(YEAR([3]Feuil1!$K170)&lt;[3]Feuil2!$A$2,DATE([3]Feuil2!$A$2,11,1),IF(YEAR([3]Feuil1!$K170)&gt;[3]Feuil2!$A$2,"",IF(MONTH([3]Feuil1!$K170)=11,[3]Feuil1!$K170,IF(OR(AND(MONTH([3]Feuil1!$K170)&lt;11,MONTH([3]Feuil1!$C170)&gt;=11),YEAR([3]Feuil1!$C170)&gt;[3]Feuil2!$A$2),DATE([3]Feuil2!$A$2,11,1),"") ))),"")</f>
        <v/>
      </c>
      <c r="M170" s="14" t="str">
        <f>IF(AND([3]Feuil1!$K170&lt;&gt;"",[3]Feuil1!$C170&lt;&gt;"",[3]Feuil1!$K170&lt;=[3]Feuil1!$C170,YEAR([3]Feuil1!$K170)&lt;=[3]Feuil2!$A$2,YEAR([3]Feuil1!$C170)&gt;=[3]Feuil2!$A$2),IF(YEAR([3]Feuil1!$K170)&lt;[3]Feuil2!$A$2,DATE([3]Feuil2!$A$2,12,1),IF(YEAR([3]Feuil1!$K170)&gt;[3]Feuil2!$A$2,"",IF(MONTH([3]Feuil1!$K170)=12,[3]Feuil1!$K170,IF(OR(AND(MONTH([3]Feuil1!$K170)&lt;12,MONTH([3]Feuil1!$C170)&gt;=12),YEAR([3]Feuil1!$C170)&gt;[3]Feuil2!$A$2),DATE([3]Feuil2!$A$2,12,1),"") ))),"")</f>
        <v/>
      </c>
      <c r="N170" s="12" t="str">
        <f>IF(AND([3]Feuil1!$K170&lt;&gt;"",[3]Feuil1!$C170&lt;&gt;"",[3]Feuil1!$K170&lt;=[3]Feuil1!$C170,YEAR([3]Feuil1!$K170)&lt;=[3]Feuil2!$A$2,YEAR([3]Feuil1!$C170)&gt;=[3]Feuil2!$A$2),IF(YEAR([3]Feuil1!$C170)&gt;[3]Feuil2!$A$2,DATE([3]Feuil2!$A$2,1,31),IF(YEAR([3]Feuil1!$C170)&lt;[3]Feuil2!$A$2,"",IF(MONTH([3]Feuil1!$C170)=1,[3]Feuil1!$C170,IF(AND(MONTH([3]Feuil1!$C170)&gt;1,MONTH([3]Feuil1!$K170)&lt;=1),DATE([3]Feuil2!$A$2,1,31),"") ))),"")</f>
        <v/>
      </c>
      <c r="O170" s="13" t="str">
        <f>IF(AND([3]Feuil1!$K170&lt;&gt;"",[3]Feuil1!$C170&lt;&gt;"",[3]Feuil1!$K170&lt;=[3]Feuil1!$C170,YEAR([3]Feuil1!$K170)&lt;=[3]Feuil2!$A$2,YEAR([3]Feuil1!$C170)&gt;=[3]Feuil2!$A$2),IF(YEAR([3]Feuil1!$C170)&gt;[3]Feuil2!$A$2,IF((MOD([3]Feuil2!$A$2,4)&lt;&gt;0),DATE([3]Feuil2!$A$2,2,28),DATE([3]Feuil2!$A$2,2,29)),IF(YEAR([3]Feuil1!$C170)&lt;[3]Feuil2!$A$2,"",IF(MONTH([3]Feuil1!$C170)=2,[3]Feuil1!$C170,IF(AND(MONTH([3]Feuil1!$C170)&gt;2,MONTH([3]Feuil1!$K170)&lt;=2),IF((MOD([3]Feuil2!$A$2,4)&lt;&gt;0),DATE([3]Feuil2!$A$2,2,28),DATE([3]Feuil2!$A$2,2,29)),"") ))),"")</f>
        <v/>
      </c>
      <c r="P170" s="13" t="str">
        <f>IF(AND([3]Feuil1!$K170&lt;&gt;"",[3]Feuil1!$C170&lt;&gt;"",[3]Feuil1!$K170&lt;=[3]Feuil1!$C170,YEAR([3]Feuil1!$K170)&lt;=[3]Feuil2!$A$2,YEAR([3]Feuil1!$C170)&gt;=[3]Feuil2!$A$2),IF(YEAR([3]Feuil1!$C170)&gt;[3]Feuil2!$A$2,DATE([3]Feuil2!$A$2,3,31),IF(YEAR([3]Feuil1!$C170)&lt;[3]Feuil2!$A$2,"",IF(MONTH([3]Feuil1!$C170)=3,[3]Feuil1!$C170,IF(AND(MONTH([3]Feuil1!$C170)&gt;3,MONTH([3]Feuil1!$K170)&lt;=3),DATE([3]Feuil2!$A$2,3,31),"") ))),"")</f>
        <v/>
      </c>
      <c r="Q170" s="13" t="str">
        <f>IF(AND([3]Feuil1!$K170&lt;&gt;"",[3]Feuil1!$C170&lt;&gt;"",[3]Feuil1!$K170&lt;=[3]Feuil1!$C170,YEAR([3]Feuil1!$K170)&lt;=[3]Feuil2!$A$2,YEAR([3]Feuil1!$C170)&gt;=[3]Feuil2!$A$2),IF(YEAR([3]Feuil1!$C170)&gt;[3]Feuil2!$A$2,DATE([3]Feuil2!$A$2,4,30),IF(YEAR([3]Feuil1!$C170)&lt;[3]Feuil2!$A$2,"",IF(MONTH([3]Feuil1!$C170)=4,[3]Feuil1!$C170,IF(AND(MONTH([3]Feuil1!$C170)&gt;4,MONTH([3]Feuil1!$K170)&lt;=4),DATE([3]Feuil2!$A$2,4,30),"") ))),"")</f>
        <v/>
      </c>
      <c r="R170" s="13" t="str">
        <f>IF(AND([3]Feuil1!$K170&lt;&gt;"",[3]Feuil1!$C170&lt;&gt;"",[3]Feuil1!$K170&lt;=[3]Feuil1!$C170,YEAR([3]Feuil1!$K170)&lt;=[3]Feuil2!$A$2,YEAR([3]Feuil1!$C170)&gt;=[3]Feuil2!$A$2),IF(YEAR([3]Feuil1!$C170)&gt;[3]Feuil2!$A$2,DATE([3]Feuil2!$A$2,5,31),IF(YEAR([3]Feuil1!$C170)&lt;[3]Feuil2!$A$2,"",IF(MONTH([3]Feuil1!$C170)=5,[3]Feuil1!$C170,IF(AND(MONTH([3]Feuil1!$C170)&gt;5,MONTH([3]Feuil1!$K170)&lt;=5),DATE([3]Feuil2!$A$2,5,31),"") ))),"")</f>
        <v/>
      </c>
      <c r="S170" s="13" t="str">
        <f>IF(AND([3]Feuil1!$K170&lt;&gt;"",[3]Feuil1!$C170&lt;&gt;"",[3]Feuil1!$K170&lt;=[3]Feuil1!$C170,YEAR([3]Feuil1!$K170)&lt;=[3]Feuil2!$A$2,YEAR([3]Feuil1!$C170)&gt;=[3]Feuil2!$A$2),IF(YEAR([3]Feuil1!$C170)&gt;[3]Feuil2!$A$2,DATE([3]Feuil2!$A$2,6,30),IF(YEAR([3]Feuil1!$C170)&lt;[3]Feuil2!$A$2,"",IF(MONTH([3]Feuil1!$C170)=6,[3]Feuil1!$C170,IF(AND(MONTH([3]Feuil1!$C170)&gt;6,MONTH([3]Feuil1!$K170)&lt;=6),DATE([3]Feuil2!$A$2,6,30),"") ))),"")</f>
        <v/>
      </c>
      <c r="T170" s="13" t="str">
        <f>IF(AND([3]Feuil1!$K170&lt;&gt;"",[3]Feuil1!$C170&lt;&gt;"",[3]Feuil1!$K170&lt;=[3]Feuil1!$C170,YEAR([3]Feuil1!$K170)&lt;=[3]Feuil2!$A$2,YEAR([3]Feuil1!$C170)&gt;=[3]Feuil2!$A$2),IF(YEAR([3]Feuil1!$C170)&gt;[3]Feuil2!$A$2,DATE([3]Feuil2!$A$2,7,31),IF(YEAR([3]Feuil1!$C170)&lt;[3]Feuil2!$A$2,"",IF(MONTH([3]Feuil1!$C170)=7,[3]Feuil1!$C170,IF(AND(MONTH([3]Feuil1!$C170)&gt;7,MONTH([3]Feuil1!$K170)&lt;=7),DATE([3]Feuil2!$A$2,7,31),"") ))),"")</f>
        <v/>
      </c>
      <c r="U170" s="13" t="str">
        <f>IF(AND([3]Feuil1!$K170&lt;&gt;"",[3]Feuil1!$C170&lt;&gt;"",[3]Feuil1!$K170&lt;=[3]Feuil1!$C170,YEAR([3]Feuil1!$K170)&lt;=[3]Feuil2!$A$2,YEAR([3]Feuil1!$C170)&gt;=[3]Feuil2!$A$2),IF(YEAR([3]Feuil1!$C170)&gt;[3]Feuil2!$A$2,DATE([3]Feuil2!$A$2,8,31),IF(YEAR([3]Feuil1!$C170)&lt;[3]Feuil2!$A$2,"",IF(MONTH([3]Feuil1!$C170)=8,[3]Feuil1!$C170,IF(AND(MONTH([3]Feuil1!$C170)&gt;8,MONTH([3]Feuil1!$K170)&lt;=8),DATE([3]Feuil2!$A$2,8,31),"") ))),"")</f>
        <v/>
      </c>
      <c r="V170" s="13" t="str">
        <f>IF(AND([3]Feuil1!$K170&lt;&gt;"",[3]Feuil1!$C170&lt;&gt;"",[3]Feuil1!$K170&lt;=[3]Feuil1!$C170,YEAR([3]Feuil1!$K170)&lt;=[3]Feuil2!$A$2,YEAR([3]Feuil1!$C170)&gt;=[3]Feuil2!$A$2),IF(YEAR([3]Feuil1!$C170)&gt;[3]Feuil2!$A$2,DATE([3]Feuil2!$A$2,9,30),IF(YEAR([3]Feuil1!$C170)&lt;[3]Feuil2!$A$2,"",IF(MONTH([3]Feuil1!$C170)=9,[3]Feuil1!$C170,IF(AND(MONTH([3]Feuil1!$C170)&gt;9,MONTH([3]Feuil1!$K170)&lt;=9),DATE([3]Feuil2!$A$2,9,30),"") ))),"")</f>
        <v/>
      </c>
      <c r="W170" s="13" t="str">
        <f>IF(AND([3]Feuil1!$K170&lt;&gt;"",[3]Feuil1!$C170&lt;&gt;"",[3]Feuil1!$K170&lt;=[3]Feuil1!$C170,YEAR([3]Feuil1!$K170)&lt;=[3]Feuil2!$A$2,YEAR([3]Feuil1!$C170)&gt;=[3]Feuil2!$A$2),IF(YEAR([3]Feuil1!$C170)&gt;[3]Feuil2!$A$2,DATE([3]Feuil2!$A$2,10,31),IF(YEAR([3]Feuil1!$C170)&lt;[3]Feuil2!$A$2,"",IF(MONTH([3]Feuil1!$C170)=10,[3]Feuil1!$C170,IF(AND(MONTH([3]Feuil1!$C170)&gt;10,MONTH([3]Feuil1!$K170)&lt;=10),DATE([3]Feuil2!$A$2,10,31),"") ))),"")</f>
        <v/>
      </c>
      <c r="X170" s="13" t="str">
        <f>IF(AND([3]Feuil1!$K170&lt;&gt;"",[3]Feuil1!$C170&lt;&gt;"",[3]Feuil1!$K170&lt;=[3]Feuil1!$C170,YEAR([3]Feuil1!$K170)&lt;=[3]Feuil2!$A$2,YEAR([3]Feuil1!$C170)&gt;=[3]Feuil2!$A$2),IF(YEAR([3]Feuil1!$C170)&gt;[3]Feuil2!$A$2,DATE([3]Feuil2!$A$2,11,30),IF(YEAR([3]Feuil1!$C170)&lt;[3]Feuil2!$A$2,"",IF(MONTH([3]Feuil1!$C170)=11,[3]Feuil1!$C170,IF(AND(MONTH([3]Feuil1!$C170)&gt;11,MONTH([3]Feuil1!$K170)&lt;=11),DATE([3]Feuil2!$A$2,11,30),"") ))),"")</f>
        <v/>
      </c>
      <c r="Y170" s="14" t="str">
        <f>IF(AND([3]Feuil1!$K170&lt;&gt;"",[3]Feuil1!$C170&lt;&gt;"",[3]Feuil1!$K170&lt;=[3]Feuil1!$C170,YEAR([3]Feuil1!$K170)&lt;=[3]Feuil2!$A$2,YEAR([3]Feuil1!$C170)&gt;=[3]Feuil2!$A$2),IF(YEAR([3]Feuil1!$C170)&gt;[3]Feuil2!$A$2,DATE([3]Feuil2!$A$2,12,31),IF(YEAR([3]Feuil1!$C170)&lt;[3]Feuil2!$A$2,"",IF(MONTH([3]Feuil1!$C170)=12,[3]Feuil1!$C170,IF(AND(MONTH([3]Feuil1!$C170)&gt;12,MONTH([3]Feuil1!$K170)&lt;=12),DATE([3]Feuil2!$A$2,12,31),"") ))),"")</f>
        <v/>
      </c>
    </row>
    <row r="171" spans="1:25" ht="15" x14ac:dyDescent="0.2">
      <c r="A171" s="11">
        <f>[3]Feuil1!E171</f>
        <v>0</v>
      </c>
      <c r="B171" s="12" t="str">
        <f>IF(AND([3]Feuil1!$K171&lt;&gt;"",[3]Feuil1!$C171&lt;&gt;"",[3]Feuil1!$K171&lt;=[3]Feuil1!$C171,YEAR([3]Feuil1!$K171)&lt;=[3]Feuil2!$A$2,YEAR([3]Feuil1!$C171)&gt;=[3]Feuil2!$A$2),IF(YEAR([3]Feuil1!$K171)&lt;[3]Feuil2!$A$2,DATE([3]Feuil2!$A$2,1,1),IF(YEAR([3]Feuil1!$K171)&gt;[3]Feuil2!$A$2,"",IF(MONTH([3]Feuil1!$K171)=1,[3]Feuil1!$K171,IF(OR(AND(
      MONTH([3]Feuil1!$K171)&lt;1,
      MONTH([3]Feuil1!$C171)&gt;=1
     ),YEAR([3]Feuil1!$C171)&gt;[3]Feuil2!$A$2),DATE([3]Feuil2!$A$2,1,1),"") ))),"")</f>
        <v/>
      </c>
      <c r="C171" s="13" t="str">
        <f>IF(AND([3]Feuil1!$K171&lt;&gt;"",[3]Feuil1!$C171&lt;&gt;"",[3]Feuil1!$K171&lt;=[3]Feuil1!$C171,YEAR([3]Feuil1!$K171)&lt;=[3]Feuil2!$A$2,YEAR([3]Feuil1!$C171)&gt;=[3]Feuil2!$A$2),IF(YEAR([3]Feuil1!$K171)&lt;[3]Feuil2!$A$2,DATE([3]Feuil2!$A$2,2,1),IF(YEAR([3]Feuil1!$K171)&gt;[3]Feuil2!$A$2,"",IF(MONTH([3]Feuil1!$K171)=2,[3]Feuil1!$K171,IF(OR(AND(MONTH([3]Feuil1!$K171)&lt;2,MONTH([3]Feuil1!$C171)&gt;=2),YEAR([3]Feuil1!$C171)&gt;[3]Feuil2!$A$2),DATE([3]Feuil2!$A$2,2,1),"") ))),"")</f>
        <v/>
      </c>
      <c r="D171" s="13" t="str">
        <f>IF(AND([3]Feuil1!$K171&lt;&gt;"",[3]Feuil1!$C171&lt;&gt;"",[3]Feuil1!$K171&lt;=[3]Feuil1!$C171,YEAR([3]Feuil1!$K171)&lt;=[3]Feuil2!$A$2,YEAR([3]Feuil1!$C171)&gt;=[3]Feuil2!$A$2),IF(YEAR([3]Feuil1!$K171)&lt;[3]Feuil2!$A$2,DATE([3]Feuil2!$A$2,3,1),IF(YEAR([3]Feuil1!$K171)&gt;[3]Feuil2!$A$2,"",IF(MONTH([3]Feuil1!$K171)=3,[3]Feuil1!$K171,IF(OR(AND(MONTH([3]Feuil1!$K171)&lt;3,MONTH([3]Feuil1!$C171)&gt;=3),YEAR([3]Feuil1!$C171)&gt;[3]Feuil2!$A$2),DATE([3]Feuil2!$A$2,3,1),"") ))),"")</f>
        <v/>
      </c>
      <c r="E171" s="13" t="str">
        <f>IF(AND([3]Feuil1!$K171&lt;&gt;"",[3]Feuil1!$C171&lt;&gt;"",[3]Feuil1!$K171&lt;=[3]Feuil1!$C171,YEAR([3]Feuil1!$K171)&lt;=[3]Feuil2!$A$2,YEAR([3]Feuil1!$C171)&gt;=[3]Feuil2!$A$2),IF(YEAR([3]Feuil1!$K171)&lt;[3]Feuil2!$A$2,DATE([3]Feuil2!$A$2,4,1),IF(YEAR([3]Feuil1!$K171)&gt;[3]Feuil2!$A$2,"",IF(MONTH([3]Feuil1!$K171)=4,[3]Feuil1!$K171,IF(OR(AND(MONTH([3]Feuil1!$K171)&lt;4,MONTH([3]Feuil1!$C171)&gt;=4),YEAR([3]Feuil1!$C171)&gt;[3]Feuil2!$A$2),DATE([3]Feuil2!$A$2,4,1),"") ))),"")</f>
        <v/>
      </c>
      <c r="F171" s="13" t="str">
        <f>IF(AND([3]Feuil1!$K171&lt;&gt;"",[3]Feuil1!$C171&lt;&gt;"",[3]Feuil1!$K171&lt;=[3]Feuil1!$C171,YEAR([3]Feuil1!$K171)&lt;=[3]Feuil2!$A$2,YEAR([3]Feuil1!$C171)&gt;=[3]Feuil2!$A$2),IF(YEAR([3]Feuil1!$K171)&lt;[3]Feuil2!$A$2,DATE([3]Feuil2!$A$2,5,1),IF(YEAR([3]Feuil1!$K171)&gt;[3]Feuil2!$A$2,"",IF(MONTH([3]Feuil1!$K171)=5,[3]Feuil1!$K171,IF(OR(AND(MONTH([3]Feuil1!$K171)&lt;5,MONTH([3]Feuil1!$C171)&gt;=5),YEAR([3]Feuil1!$C171)&gt;[3]Feuil2!$A$2),DATE([3]Feuil2!$A$2,5,1),"") ))),"")</f>
        <v/>
      </c>
      <c r="G171" s="13" t="str">
        <f>IF(AND([3]Feuil1!$K171&lt;&gt;"",[3]Feuil1!$C171&lt;&gt;"",[3]Feuil1!$K171&lt;=[3]Feuil1!$C171,YEAR([3]Feuil1!$K171)&lt;=[3]Feuil2!$A$2,YEAR([3]Feuil1!$C171)&gt;=[3]Feuil2!$A$2),IF(YEAR([3]Feuil1!$K171)&lt;[3]Feuil2!$A$2,DATE([3]Feuil2!$A$2,6,1),IF(YEAR([3]Feuil1!$K171)&gt;[3]Feuil2!$A$2,"",IF(MONTH([3]Feuil1!$K171)=6,[3]Feuil1!$K171,IF(OR(AND(MONTH([3]Feuil1!$K171)&lt;6,MONTH([3]Feuil1!$C171)&gt;=6),YEAR([3]Feuil1!$C171)&gt;[3]Feuil2!$A$2),DATE([3]Feuil2!$A$2,6,1),"") ))),"")</f>
        <v/>
      </c>
      <c r="H171" s="13" t="str">
        <f>IF(AND([3]Feuil1!$K171&lt;&gt;"",[3]Feuil1!$C171&lt;&gt;"",[3]Feuil1!$K171&lt;=[3]Feuil1!$C171,YEAR([3]Feuil1!$K171)&lt;=[3]Feuil2!$A$2,YEAR([3]Feuil1!$C171)&gt;=[3]Feuil2!$A$2),IF(YEAR([3]Feuil1!$K171)&lt;[3]Feuil2!$A$2,DATE([3]Feuil2!$A$2,7,1),IF(YEAR([3]Feuil1!$K171)&gt;[3]Feuil2!$A$2,"",IF(MONTH([3]Feuil1!$K171)=7,[3]Feuil1!$K171,IF(OR(AND(MONTH([3]Feuil1!$K171)&lt;7,MONTH([3]Feuil1!$C171)&gt;=7),YEAR([3]Feuil1!$C171)&gt;[3]Feuil2!$A$2),DATE([3]Feuil2!$A$2,7,1),"") ))),"")</f>
        <v/>
      </c>
      <c r="I171" s="13" t="str">
        <f>IF(AND([3]Feuil1!$K171&lt;&gt;"",[3]Feuil1!$C171&lt;&gt;"",[3]Feuil1!$K171&lt;=[3]Feuil1!$C171,YEAR([3]Feuil1!$K171)&lt;=[3]Feuil2!$A$2,YEAR([3]Feuil1!$C171)&gt;=[3]Feuil2!$A$2),IF(YEAR([3]Feuil1!$K171)&lt;[3]Feuil2!$A$2,DATE([3]Feuil2!$A$2,8,1),IF(YEAR([3]Feuil1!$K171)&gt;[3]Feuil2!$A$2,"",IF(MONTH([3]Feuil1!$K171)=8,[3]Feuil1!$K171,IF(OR(AND(MONTH([3]Feuil1!$K171)&lt;8,MONTH([3]Feuil1!$C171)&gt;=8),YEAR([3]Feuil1!$C171)&gt;[3]Feuil2!$A$2),DATE([3]Feuil2!$A$2,8,1),"") ))),"")</f>
        <v/>
      </c>
      <c r="J171" s="13" t="str">
        <f>IF(AND([3]Feuil1!$K171&lt;&gt;"",[3]Feuil1!$C171&lt;&gt;"",[3]Feuil1!$K171&lt;=[3]Feuil1!$C171,YEAR([3]Feuil1!$K171)&lt;=[3]Feuil2!$A$2,YEAR([3]Feuil1!$C171)&gt;=[3]Feuil2!$A$2),IF(YEAR([3]Feuil1!$K171)&lt;[3]Feuil2!$A$2,DATE([3]Feuil2!$A$2,9,1),IF(YEAR([3]Feuil1!$K171)&gt;[3]Feuil2!$A$2,"",IF(MONTH([3]Feuil1!$K171)=9,[3]Feuil1!$K171,IF(OR(AND(MONTH([3]Feuil1!$K171)&lt;9,MONTH([3]Feuil1!$C171)&gt;=9),YEAR([3]Feuil1!$C171)&gt;[3]Feuil2!$A$2),DATE([3]Feuil2!$A$2,9,1),"") ))),"")</f>
        <v/>
      </c>
      <c r="K171" s="13" t="str">
        <f>IF(AND([3]Feuil1!$K171&lt;&gt;"",[3]Feuil1!$C171&lt;&gt;"",[3]Feuil1!$K171&lt;=[3]Feuil1!$C171,YEAR([3]Feuil1!$K171)&lt;=[3]Feuil2!$A$2,YEAR([3]Feuil1!$C171)&gt;=[3]Feuil2!$A$2),IF(YEAR([3]Feuil1!$K171)&lt;[3]Feuil2!$A$2,DATE([3]Feuil2!$A$2,10,1),IF(YEAR([3]Feuil1!$K171)&gt;[3]Feuil2!$A$2,"",IF(MONTH([3]Feuil1!$K171)=10,[3]Feuil1!$K171,IF(OR(AND(MONTH([3]Feuil1!$K171)&lt;10,MONTH([3]Feuil1!$C171)&gt;=10),YEAR([3]Feuil1!$C171)&gt;[3]Feuil2!$A$2),DATE([3]Feuil2!$A$2,10,1),"") ))),"")</f>
        <v/>
      </c>
      <c r="L171" s="13" t="str">
        <f>IF(AND([3]Feuil1!$K171&lt;&gt;"",[3]Feuil1!$C171&lt;&gt;"",[3]Feuil1!$K171&lt;=[3]Feuil1!$C171,YEAR([3]Feuil1!$K171)&lt;=[3]Feuil2!$A$2,YEAR([3]Feuil1!$C171)&gt;=[3]Feuil2!$A$2),IF(YEAR([3]Feuil1!$K171)&lt;[3]Feuil2!$A$2,DATE([3]Feuil2!$A$2,11,1),IF(YEAR([3]Feuil1!$K171)&gt;[3]Feuil2!$A$2,"",IF(MONTH([3]Feuil1!$K171)=11,[3]Feuil1!$K171,IF(OR(AND(MONTH([3]Feuil1!$K171)&lt;11,MONTH([3]Feuil1!$C171)&gt;=11),YEAR([3]Feuil1!$C171)&gt;[3]Feuil2!$A$2),DATE([3]Feuil2!$A$2,11,1),"") ))),"")</f>
        <v/>
      </c>
      <c r="M171" s="14" t="str">
        <f>IF(AND([3]Feuil1!$K171&lt;&gt;"",[3]Feuil1!$C171&lt;&gt;"",[3]Feuil1!$K171&lt;=[3]Feuil1!$C171,YEAR([3]Feuil1!$K171)&lt;=[3]Feuil2!$A$2,YEAR([3]Feuil1!$C171)&gt;=[3]Feuil2!$A$2),IF(YEAR([3]Feuil1!$K171)&lt;[3]Feuil2!$A$2,DATE([3]Feuil2!$A$2,12,1),IF(YEAR([3]Feuil1!$K171)&gt;[3]Feuil2!$A$2,"",IF(MONTH([3]Feuil1!$K171)=12,[3]Feuil1!$K171,IF(OR(AND(MONTH([3]Feuil1!$K171)&lt;12,MONTH([3]Feuil1!$C171)&gt;=12),YEAR([3]Feuil1!$C171)&gt;[3]Feuil2!$A$2),DATE([3]Feuil2!$A$2,12,1),"") ))),"")</f>
        <v/>
      </c>
      <c r="N171" s="12" t="str">
        <f>IF(AND([3]Feuil1!$K171&lt;&gt;"",[3]Feuil1!$C171&lt;&gt;"",[3]Feuil1!$K171&lt;=[3]Feuil1!$C171,YEAR([3]Feuil1!$K171)&lt;=[3]Feuil2!$A$2,YEAR([3]Feuil1!$C171)&gt;=[3]Feuil2!$A$2),IF(YEAR([3]Feuil1!$C171)&gt;[3]Feuil2!$A$2,DATE([3]Feuil2!$A$2,1,31),IF(YEAR([3]Feuil1!$C171)&lt;[3]Feuil2!$A$2,"",IF(MONTH([3]Feuil1!$C171)=1,[3]Feuil1!$C171,IF(AND(MONTH([3]Feuil1!$C171)&gt;1,MONTH([3]Feuil1!$K171)&lt;=1),DATE([3]Feuil2!$A$2,1,31),"") ))),"")</f>
        <v/>
      </c>
      <c r="O171" s="13" t="str">
        <f>IF(AND([3]Feuil1!$K171&lt;&gt;"",[3]Feuil1!$C171&lt;&gt;"",[3]Feuil1!$K171&lt;=[3]Feuil1!$C171,YEAR([3]Feuil1!$K171)&lt;=[3]Feuil2!$A$2,YEAR([3]Feuil1!$C171)&gt;=[3]Feuil2!$A$2),IF(YEAR([3]Feuil1!$C171)&gt;[3]Feuil2!$A$2,IF((MOD([3]Feuil2!$A$2,4)&lt;&gt;0),DATE([3]Feuil2!$A$2,2,28),DATE([3]Feuil2!$A$2,2,29)),IF(YEAR([3]Feuil1!$C171)&lt;[3]Feuil2!$A$2,"",IF(MONTH([3]Feuil1!$C171)=2,[3]Feuil1!$C171,IF(AND(MONTH([3]Feuil1!$C171)&gt;2,MONTH([3]Feuil1!$K171)&lt;=2),IF((MOD([3]Feuil2!$A$2,4)&lt;&gt;0),DATE([3]Feuil2!$A$2,2,28),DATE([3]Feuil2!$A$2,2,29)),"") ))),"")</f>
        <v/>
      </c>
      <c r="P171" s="13" t="str">
        <f>IF(AND([3]Feuil1!$K171&lt;&gt;"",[3]Feuil1!$C171&lt;&gt;"",[3]Feuil1!$K171&lt;=[3]Feuil1!$C171,YEAR([3]Feuil1!$K171)&lt;=[3]Feuil2!$A$2,YEAR([3]Feuil1!$C171)&gt;=[3]Feuil2!$A$2),IF(YEAR([3]Feuil1!$C171)&gt;[3]Feuil2!$A$2,DATE([3]Feuil2!$A$2,3,31),IF(YEAR([3]Feuil1!$C171)&lt;[3]Feuil2!$A$2,"",IF(MONTH([3]Feuil1!$C171)=3,[3]Feuil1!$C171,IF(AND(MONTH([3]Feuil1!$C171)&gt;3,MONTH([3]Feuil1!$K171)&lt;=3),DATE([3]Feuil2!$A$2,3,31),"") ))),"")</f>
        <v/>
      </c>
      <c r="Q171" s="13" t="str">
        <f>IF(AND([3]Feuil1!$K171&lt;&gt;"",[3]Feuil1!$C171&lt;&gt;"",[3]Feuil1!$K171&lt;=[3]Feuil1!$C171,YEAR([3]Feuil1!$K171)&lt;=[3]Feuil2!$A$2,YEAR([3]Feuil1!$C171)&gt;=[3]Feuil2!$A$2),IF(YEAR([3]Feuil1!$C171)&gt;[3]Feuil2!$A$2,DATE([3]Feuil2!$A$2,4,30),IF(YEAR([3]Feuil1!$C171)&lt;[3]Feuil2!$A$2,"",IF(MONTH([3]Feuil1!$C171)=4,[3]Feuil1!$C171,IF(AND(MONTH([3]Feuil1!$C171)&gt;4,MONTH([3]Feuil1!$K171)&lt;=4),DATE([3]Feuil2!$A$2,4,30),"") ))),"")</f>
        <v/>
      </c>
      <c r="R171" s="13" t="str">
        <f>IF(AND([3]Feuil1!$K171&lt;&gt;"",[3]Feuil1!$C171&lt;&gt;"",[3]Feuil1!$K171&lt;=[3]Feuil1!$C171,YEAR([3]Feuil1!$K171)&lt;=[3]Feuil2!$A$2,YEAR([3]Feuil1!$C171)&gt;=[3]Feuil2!$A$2),IF(YEAR([3]Feuil1!$C171)&gt;[3]Feuil2!$A$2,DATE([3]Feuil2!$A$2,5,31),IF(YEAR([3]Feuil1!$C171)&lt;[3]Feuil2!$A$2,"",IF(MONTH([3]Feuil1!$C171)=5,[3]Feuil1!$C171,IF(AND(MONTH([3]Feuil1!$C171)&gt;5,MONTH([3]Feuil1!$K171)&lt;=5),DATE([3]Feuil2!$A$2,5,31),"") ))),"")</f>
        <v/>
      </c>
      <c r="S171" s="13" t="str">
        <f>IF(AND([3]Feuil1!$K171&lt;&gt;"",[3]Feuil1!$C171&lt;&gt;"",[3]Feuil1!$K171&lt;=[3]Feuil1!$C171,YEAR([3]Feuil1!$K171)&lt;=[3]Feuil2!$A$2,YEAR([3]Feuil1!$C171)&gt;=[3]Feuil2!$A$2),IF(YEAR([3]Feuil1!$C171)&gt;[3]Feuil2!$A$2,DATE([3]Feuil2!$A$2,6,30),IF(YEAR([3]Feuil1!$C171)&lt;[3]Feuil2!$A$2,"",IF(MONTH([3]Feuil1!$C171)=6,[3]Feuil1!$C171,IF(AND(MONTH([3]Feuil1!$C171)&gt;6,MONTH([3]Feuil1!$K171)&lt;=6),DATE([3]Feuil2!$A$2,6,30),"") ))),"")</f>
        <v/>
      </c>
      <c r="T171" s="13" t="str">
        <f>IF(AND([3]Feuil1!$K171&lt;&gt;"",[3]Feuil1!$C171&lt;&gt;"",[3]Feuil1!$K171&lt;=[3]Feuil1!$C171,YEAR([3]Feuil1!$K171)&lt;=[3]Feuil2!$A$2,YEAR([3]Feuil1!$C171)&gt;=[3]Feuil2!$A$2),IF(YEAR([3]Feuil1!$C171)&gt;[3]Feuil2!$A$2,DATE([3]Feuil2!$A$2,7,31),IF(YEAR([3]Feuil1!$C171)&lt;[3]Feuil2!$A$2,"",IF(MONTH([3]Feuil1!$C171)=7,[3]Feuil1!$C171,IF(AND(MONTH([3]Feuil1!$C171)&gt;7,MONTH([3]Feuil1!$K171)&lt;=7),DATE([3]Feuil2!$A$2,7,31),"") ))),"")</f>
        <v/>
      </c>
      <c r="U171" s="13" t="str">
        <f>IF(AND([3]Feuil1!$K171&lt;&gt;"",[3]Feuil1!$C171&lt;&gt;"",[3]Feuil1!$K171&lt;=[3]Feuil1!$C171,YEAR([3]Feuil1!$K171)&lt;=[3]Feuil2!$A$2,YEAR([3]Feuil1!$C171)&gt;=[3]Feuil2!$A$2),IF(YEAR([3]Feuil1!$C171)&gt;[3]Feuil2!$A$2,DATE([3]Feuil2!$A$2,8,31),IF(YEAR([3]Feuil1!$C171)&lt;[3]Feuil2!$A$2,"",IF(MONTH([3]Feuil1!$C171)=8,[3]Feuil1!$C171,IF(AND(MONTH([3]Feuil1!$C171)&gt;8,MONTH([3]Feuil1!$K171)&lt;=8),DATE([3]Feuil2!$A$2,8,31),"") ))),"")</f>
        <v/>
      </c>
      <c r="V171" s="13" t="str">
        <f>IF(AND([3]Feuil1!$K171&lt;&gt;"",[3]Feuil1!$C171&lt;&gt;"",[3]Feuil1!$K171&lt;=[3]Feuil1!$C171,YEAR([3]Feuil1!$K171)&lt;=[3]Feuil2!$A$2,YEAR([3]Feuil1!$C171)&gt;=[3]Feuil2!$A$2),IF(YEAR([3]Feuil1!$C171)&gt;[3]Feuil2!$A$2,DATE([3]Feuil2!$A$2,9,30),IF(YEAR([3]Feuil1!$C171)&lt;[3]Feuil2!$A$2,"",IF(MONTH([3]Feuil1!$C171)=9,[3]Feuil1!$C171,IF(AND(MONTH([3]Feuil1!$C171)&gt;9,MONTH([3]Feuil1!$K171)&lt;=9),DATE([3]Feuil2!$A$2,9,30),"") ))),"")</f>
        <v/>
      </c>
      <c r="W171" s="13" t="str">
        <f>IF(AND([3]Feuil1!$K171&lt;&gt;"",[3]Feuil1!$C171&lt;&gt;"",[3]Feuil1!$K171&lt;=[3]Feuil1!$C171,YEAR([3]Feuil1!$K171)&lt;=[3]Feuil2!$A$2,YEAR([3]Feuil1!$C171)&gt;=[3]Feuil2!$A$2),IF(YEAR([3]Feuil1!$C171)&gt;[3]Feuil2!$A$2,DATE([3]Feuil2!$A$2,10,31),IF(YEAR([3]Feuil1!$C171)&lt;[3]Feuil2!$A$2,"",IF(MONTH([3]Feuil1!$C171)=10,[3]Feuil1!$C171,IF(AND(MONTH([3]Feuil1!$C171)&gt;10,MONTH([3]Feuil1!$K171)&lt;=10),DATE([3]Feuil2!$A$2,10,31),"") ))),"")</f>
        <v/>
      </c>
      <c r="X171" s="13" t="str">
        <f>IF(AND([3]Feuil1!$K171&lt;&gt;"",[3]Feuil1!$C171&lt;&gt;"",[3]Feuil1!$K171&lt;=[3]Feuil1!$C171,YEAR([3]Feuil1!$K171)&lt;=[3]Feuil2!$A$2,YEAR([3]Feuil1!$C171)&gt;=[3]Feuil2!$A$2),IF(YEAR([3]Feuil1!$C171)&gt;[3]Feuil2!$A$2,DATE([3]Feuil2!$A$2,11,30),IF(YEAR([3]Feuil1!$C171)&lt;[3]Feuil2!$A$2,"",IF(MONTH([3]Feuil1!$C171)=11,[3]Feuil1!$C171,IF(AND(MONTH([3]Feuil1!$C171)&gt;11,MONTH([3]Feuil1!$K171)&lt;=11),DATE([3]Feuil2!$A$2,11,30),"") ))),"")</f>
        <v/>
      </c>
      <c r="Y171" s="14" t="str">
        <f>IF(AND([3]Feuil1!$K171&lt;&gt;"",[3]Feuil1!$C171&lt;&gt;"",[3]Feuil1!$K171&lt;=[3]Feuil1!$C171,YEAR([3]Feuil1!$K171)&lt;=[3]Feuil2!$A$2,YEAR([3]Feuil1!$C171)&gt;=[3]Feuil2!$A$2),IF(YEAR([3]Feuil1!$C171)&gt;[3]Feuil2!$A$2,DATE([3]Feuil2!$A$2,12,31),IF(YEAR([3]Feuil1!$C171)&lt;[3]Feuil2!$A$2,"",IF(MONTH([3]Feuil1!$C171)=12,[3]Feuil1!$C171,IF(AND(MONTH([3]Feuil1!$C171)&gt;12,MONTH([3]Feuil1!$K171)&lt;=12),DATE([3]Feuil2!$A$2,12,31),"") ))),"")</f>
        <v/>
      </c>
    </row>
    <row r="172" spans="1:25" ht="15" x14ac:dyDescent="0.2">
      <c r="A172" s="11">
        <f>[3]Feuil1!E172</f>
        <v>0</v>
      </c>
      <c r="B172" s="12" t="str">
        <f>IF(AND([3]Feuil1!$K172&lt;&gt;"",[3]Feuil1!$C172&lt;&gt;"",[3]Feuil1!$K172&lt;=[3]Feuil1!$C172,YEAR([3]Feuil1!$K172)&lt;=[3]Feuil2!$A$2,YEAR([3]Feuil1!$C172)&gt;=[3]Feuil2!$A$2),IF(YEAR([3]Feuil1!$K172)&lt;[3]Feuil2!$A$2,DATE([3]Feuil2!$A$2,1,1),IF(YEAR([3]Feuil1!$K172)&gt;[3]Feuil2!$A$2,"",IF(MONTH([3]Feuil1!$K172)=1,[3]Feuil1!$K172,IF(OR(AND(
      MONTH([3]Feuil1!$K172)&lt;1,
      MONTH([3]Feuil1!$C172)&gt;=1
     ),YEAR([3]Feuil1!$C172)&gt;[3]Feuil2!$A$2),DATE([3]Feuil2!$A$2,1,1),"") ))),"")</f>
        <v/>
      </c>
      <c r="C172" s="13" t="str">
        <f>IF(AND([3]Feuil1!$K172&lt;&gt;"",[3]Feuil1!$C172&lt;&gt;"",[3]Feuil1!$K172&lt;=[3]Feuil1!$C172,YEAR([3]Feuil1!$K172)&lt;=[3]Feuil2!$A$2,YEAR([3]Feuil1!$C172)&gt;=[3]Feuil2!$A$2),IF(YEAR([3]Feuil1!$K172)&lt;[3]Feuil2!$A$2,DATE([3]Feuil2!$A$2,2,1),IF(YEAR([3]Feuil1!$K172)&gt;[3]Feuil2!$A$2,"",IF(MONTH([3]Feuil1!$K172)=2,[3]Feuil1!$K172,IF(OR(AND(MONTH([3]Feuil1!$K172)&lt;2,MONTH([3]Feuil1!$C172)&gt;=2),YEAR([3]Feuil1!$C172)&gt;[3]Feuil2!$A$2),DATE([3]Feuil2!$A$2,2,1),"") ))),"")</f>
        <v/>
      </c>
      <c r="D172" s="13" t="str">
        <f>IF(AND([3]Feuil1!$K172&lt;&gt;"",[3]Feuil1!$C172&lt;&gt;"",[3]Feuil1!$K172&lt;=[3]Feuil1!$C172,YEAR([3]Feuil1!$K172)&lt;=[3]Feuil2!$A$2,YEAR([3]Feuil1!$C172)&gt;=[3]Feuil2!$A$2),IF(YEAR([3]Feuil1!$K172)&lt;[3]Feuil2!$A$2,DATE([3]Feuil2!$A$2,3,1),IF(YEAR([3]Feuil1!$K172)&gt;[3]Feuil2!$A$2,"",IF(MONTH([3]Feuil1!$K172)=3,[3]Feuil1!$K172,IF(OR(AND(MONTH([3]Feuil1!$K172)&lt;3,MONTH([3]Feuil1!$C172)&gt;=3),YEAR([3]Feuil1!$C172)&gt;[3]Feuil2!$A$2),DATE([3]Feuil2!$A$2,3,1),"") ))),"")</f>
        <v/>
      </c>
      <c r="E172" s="13" t="str">
        <f>IF(AND([3]Feuil1!$K172&lt;&gt;"",[3]Feuil1!$C172&lt;&gt;"",[3]Feuil1!$K172&lt;=[3]Feuil1!$C172,YEAR([3]Feuil1!$K172)&lt;=[3]Feuil2!$A$2,YEAR([3]Feuil1!$C172)&gt;=[3]Feuil2!$A$2),IF(YEAR([3]Feuil1!$K172)&lt;[3]Feuil2!$A$2,DATE([3]Feuil2!$A$2,4,1),IF(YEAR([3]Feuil1!$K172)&gt;[3]Feuil2!$A$2,"",IF(MONTH([3]Feuil1!$K172)=4,[3]Feuil1!$K172,IF(OR(AND(MONTH([3]Feuil1!$K172)&lt;4,MONTH([3]Feuil1!$C172)&gt;=4),YEAR([3]Feuil1!$C172)&gt;[3]Feuil2!$A$2),DATE([3]Feuil2!$A$2,4,1),"") ))),"")</f>
        <v/>
      </c>
      <c r="F172" s="13" t="str">
        <f>IF(AND([3]Feuil1!$K172&lt;&gt;"",[3]Feuil1!$C172&lt;&gt;"",[3]Feuil1!$K172&lt;=[3]Feuil1!$C172,YEAR([3]Feuil1!$K172)&lt;=[3]Feuil2!$A$2,YEAR([3]Feuil1!$C172)&gt;=[3]Feuil2!$A$2),IF(YEAR([3]Feuil1!$K172)&lt;[3]Feuil2!$A$2,DATE([3]Feuil2!$A$2,5,1),IF(YEAR([3]Feuil1!$K172)&gt;[3]Feuil2!$A$2,"",IF(MONTH([3]Feuil1!$K172)=5,[3]Feuil1!$K172,IF(OR(AND(MONTH([3]Feuil1!$K172)&lt;5,MONTH([3]Feuil1!$C172)&gt;=5),YEAR([3]Feuil1!$C172)&gt;[3]Feuil2!$A$2),DATE([3]Feuil2!$A$2,5,1),"") ))),"")</f>
        <v/>
      </c>
      <c r="G172" s="13" t="str">
        <f>IF(AND([3]Feuil1!$K172&lt;&gt;"",[3]Feuil1!$C172&lt;&gt;"",[3]Feuil1!$K172&lt;=[3]Feuil1!$C172,YEAR([3]Feuil1!$K172)&lt;=[3]Feuil2!$A$2,YEAR([3]Feuil1!$C172)&gt;=[3]Feuil2!$A$2),IF(YEAR([3]Feuil1!$K172)&lt;[3]Feuil2!$A$2,DATE([3]Feuil2!$A$2,6,1),IF(YEAR([3]Feuil1!$K172)&gt;[3]Feuil2!$A$2,"",IF(MONTH([3]Feuil1!$K172)=6,[3]Feuil1!$K172,IF(OR(AND(MONTH([3]Feuil1!$K172)&lt;6,MONTH([3]Feuil1!$C172)&gt;=6),YEAR([3]Feuil1!$C172)&gt;[3]Feuil2!$A$2),DATE([3]Feuil2!$A$2,6,1),"") ))),"")</f>
        <v/>
      </c>
      <c r="H172" s="13" t="str">
        <f>IF(AND([3]Feuil1!$K172&lt;&gt;"",[3]Feuil1!$C172&lt;&gt;"",[3]Feuil1!$K172&lt;=[3]Feuil1!$C172,YEAR([3]Feuil1!$K172)&lt;=[3]Feuil2!$A$2,YEAR([3]Feuil1!$C172)&gt;=[3]Feuil2!$A$2),IF(YEAR([3]Feuil1!$K172)&lt;[3]Feuil2!$A$2,DATE([3]Feuil2!$A$2,7,1),IF(YEAR([3]Feuil1!$K172)&gt;[3]Feuil2!$A$2,"",IF(MONTH([3]Feuil1!$K172)=7,[3]Feuil1!$K172,IF(OR(AND(MONTH([3]Feuil1!$K172)&lt;7,MONTH([3]Feuil1!$C172)&gt;=7),YEAR([3]Feuil1!$C172)&gt;[3]Feuil2!$A$2),DATE([3]Feuil2!$A$2,7,1),"") ))),"")</f>
        <v/>
      </c>
      <c r="I172" s="13" t="str">
        <f>IF(AND([3]Feuil1!$K172&lt;&gt;"",[3]Feuil1!$C172&lt;&gt;"",[3]Feuil1!$K172&lt;=[3]Feuil1!$C172,YEAR([3]Feuil1!$K172)&lt;=[3]Feuil2!$A$2,YEAR([3]Feuil1!$C172)&gt;=[3]Feuil2!$A$2),IF(YEAR([3]Feuil1!$K172)&lt;[3]Feuil2!$A$2,DATE([3]Feuil2!$A$2,8,1),IF(YEAR([3]Feuil1!$K172)&gt;[3]Feuil2!$A$2,"",IF(MONTH([3]Feuil1!$K172)=8,[3]Feuil1!$K172,IF(OR(AND(MONTH([3]Feuil1!$K172)&lt;8,MONTH([3]Feuil1!$C172)&gt;=8),YEAR([3]Feuil1!$C172)&gt;[3]Feuil2!$A$2),DATE([3]Feuil2!$A$2,8,1),"") ))),"")</f>
        <v/>
      </c>
      <c r="J172" s="13" t="str">
        <f>IF(AND([3]Feuil1!$K172&lt;&gt;"",[3]Feuil1!$C172&lt;&gt;"",[3]Feuil1!$K172&lt;=[3]Feuil1!$C172,YEAR([3]Feuil1!$K172)&lt;=[3]Feuil2!$A$2,YEAR([3]Feuil1!$C172)&gt;=[3]Feuil2!$A$2),IF(YEAR([3]Feuil1!$K172)&lt;[3]Feuil2!$A$2,DATE([3]Feuil2!$A$2,9,1),IF(YEAR([3]Feuil1!$K172)&gt;[3]Feuil2!$A$2,"",IF(MONTH([3]Feuil1!$K172)=9,[3]Feuil1!$K172,IF(OR(AND(MONTH([3]Feuil1!$K172)&lt;9,MONTH([3]Feuil1!$C172)&gt;=9),YEAR([3]Feuil1!$C172)&gt;[3]Feuil2!$A$2),DATE([3]Feuil2!$A$2,9,1),"") ))),"")</f>
        <v/>
      </c>
      <c r="K172" s="13" t="str">
        <f>IF(AND([3]Feuil1!$K172&lt;&gt;"",[3]Feuil1!$C172&lt;&gt;"",[3]Feuil1!$K172&lt;=[3]Feuil1!$C172,YEAR([3]Feuil1!$K172)&lt;=[3]Feuil2!$A$2,YEAR([3]Feuil1!$C172)&gt;=[3]Feuil2!$A$2),IF(YEAR([3]Feuil1!$K172)&lt;[3]Feuil2!$A$2,DATE([3]Feuil2!$A$2,10,1),IF(YEAR([3]Feuil1!$K172)&gt;[3]Feuil2!$A$2,"",IF(MONTH([3]Feuil1!$K172)=10,[3]Feuil1!$K172,IF(OR(AND(MONTH([3]Feuil1!$K172)&lt;10,MONTH([3]Feuil1!$C172)&gt;=10),YEAR([3]Feuil1!$C172)&gt;[3]Feuil2!$A$2),DATE([3]Feuil2!$A$2,10,1),"") ))),"")</f>
        <v/>
      </c>
      <c r="L172" s="13" t="str">
        <f>IF(AND([3]Feuil1!$K172&lt;&gt;"",[3]Feuil1!$C172&lt;&gt;"",[3]Feuil1!$K172&lt;=[3]Feuil1!$C172,YEAR([3]Feuil1!$K172)&lt;=[3]Feuil2!$A$2,YEAR([3]Feuil1!$C172)&gt;=[3]Feuil2!$A$2),IF(YEAR([3]Feuil1!$K172)&lt;[3]Feuil2!$A$2,DATE([3]Feuil2!$A$2,11,1),IF(YEAR([3]Feuil1!$K172)&gt;[3]Feuil2!$A$2,"",IF(MONTH([3]Feuil1!$K172)=11,[3]Feuil1!$K172,IF(OR(AND(MONTH([3]Feuil1!$K172)&lt;11,MONTH([3]Feuil1!$C172)&gt;=11),YEAR([3]Feuil1!$C172)&gt;[3]Feuil2!$A$2),DATE([3]Feuil2!$A$2,11,1),"") ))),"")</f>
        <v/>
      </c>
      <c r="M172" s="14" t="str">
        <f>IF(AND([3]Feuil1!$K172&lt;&gt;"",[3]Feuil1!$C172&lt;&gt;"",[3]Feuil1!$K172&lt;=[3]Feuil1!$C172,YEAR([3]Feuil1!$K172)&lt;=[3]Feuil2!$A$2,YEAR([3]Feuil1!$C172)&gt;=[3]Feuil2!$A$2),IF(YEAR([3]Feuil1!$K172)&lt;[3]Feuil2!$A$2,DATE([3]Feuil2!$A$2,12,1),IF(YEAR([3]Feuil1!$K172)&gt;[3]Feuil2!$A$2,"",IF(MONTH([3]Feuil1!$K172)=12,[3]Feuil1!$K172,IF(OR(AND(MONTH([3]Feuil1!$K172)&lt;12,MONTH([3]Feuil1!$C172)&gt;=12),YEAR([3]Feuil1!$C172)&gt;[3]Feuil2!$A$2),DATE([3]Feuil2!$A$2,12,1),"") ))),"")</f>
        <v/>
      </c>
      <c r="N172" s="12" t="str">
        <f>IF(AND([3]Feuil1!$K172&lt;&gt;"",[3]Feuil1!$C172&lt;&gt;"",[3]Feuil1!$K172&lt;=[3]Feuil1!$C172,YEAR([3]Feuil1!$K172)&lt;=[3]Feuil2!$A$2,YEAR([3]Feuil1!$C172)&gt;=[3]Feuil2!$A$2),IF(YEAR([3]Feuil1!$C172)&gt;[3]Feuil2!$A$2,DATE([3]Feuil2!$A$2,1,31),IF(YEAR([3]Feuil1!$C172)&lt;[3]Feuil2!$A$2,"",IF(MONTH([3]Feuil1!$C172)=1,[3]Feuil1!$C172,IF(AND(MONTH([3]Feuil1!$C172)&gt;1,MONTH([3]Feuil1!$K172)&lt;=1),DATE([3]Feuil2!$A$2,1,31),"") ))),"")</f>
        <v/>
      </c>
      <c r="O172" s="13" t="str">
        <f>IF(AND([3]Feuil1!$K172&lt;&gt;"",[3]Feuil1!$C172&lt;&gt;"",[3]Feuil1!$K172&lt;=[3]Feuil1!$C172,YEAR([3]Feuil1!$K172)&lt;=[3]Feuil2!$A$2,YEAR([3]Feuil1!$C172)&gt;=[3]Feuil2!$A$2),IF(YEAR([3]Feuil1!$C172)&gt;[3]Feuil2!$A$2,IF((MOD([3]Feuil2!$A$2,4)&lt;&gt;0),DATE([3]Feuil2!$A$2,2,28),DATE([3]Feuil2!$A$2,2,29)),IF(YEAR([3]Feuil1!$C172)&lt;[3]Feuil2!$A$2,"",IF(MONTH([3]Feuil1!$C172)=2,[3]Feuil1!$C172,IF(AND(MONTH([3]Feuil1!$C172)&gt;2,MONTH([3]Feuil1!$K172)&lt;=2),IF((MOD([3]Feuil2!$A$2,4)&lt;&gt;0),DATE([3]Feuil2!$A$2,2,28),DATE([3]Feuil2!$A$2,2,29)),"") ))),"")</f>
        <v/>
      </c>
      <c r="P172" s="13" t="str">
        <f>IF(AND([3]Feuil1!$K172&lt;&gt;"",[3]Feuil1!$C172&lt;&gt;"",[3]Feuil1!$K172&lt;=[3]Feuil1!$C172,YEAR([3]Feuil1!$K172)&lt;=[3]Feuil2!$A$2,YEAR([3]Feuil1!$C172)&gt;=[3]Feuil2!$A$2),IF(YEAR([3]Feuil1!$C172)&gt;[3]Feuil2!$A$2,DATE([3]Feuil2!$A$2,3,31),IF(YEAR([3]Feuil1!$C172)&lt;[3]Feuil2!$A$2,"",IF(MONTH([3]Feuil1!$C172)=3,[3]Feuil1!$C172,IF(AND(MONTH([3]Feuil1!$C172)&gt;3,MONTH([3]Feuil1!$K172)&lt;=3),DATE([3]Feuil2!$A$2,3,31),"") ))),"")</f>
        <v/>
      </c>
      <c r="Q172" s="13" t="str">
        <f>IF(AND([3]Feuil1!$K172&lt;&gt;"",[3]Feuil1!$C172&lt;&gt;"",[3]Feuil1!$K172&lt;=[3]Feuil1!$C172,YEAR([3]Feuil1!$K172)&lt;=[3]Feuil2!$A$2,YEAR([3]Feuil1!$C172)&gt;=[3]Feuil2!$A$2),IF(YEAR([3]Feuil1!$C172)&gt;[3]Feuil2!$A$2,DATE([3]Feuil2!$A$2,4,30),IF(YEAR([3]Feuil1!$C172)&lt;[3]Feuil2!$A$2,"",IF(MONTH([3]Feuil1!$C172)=4,[3]Feuil1!$C172,IF(AND(MONTH([3]Feuil1!$C172)&gt;4,MONTH([3]Feuil1!$K172)&lt;=4),DATE([3]Feuil2!$A$2,4,30),"") ))),"")</f>
        <v/>
      </c>
      <c r="R172" s="13" t="str">
        <f>IF(AND([3]Feuil1!$K172&lt;&gt;"",[3]Feuil1!$C172&lt;&gt;"",[3]Feuil1!$K172&lt;=[3]Feuil1!$C172,YEAR([3]Feuil1!$K172)&lt;=[3]Feuil2!$A$2,YEAR([3]Feuil1!$C172)&gt;=[3]Feuil2!$A$2),IF(YEAR([3]Feuil1!$C172)&gt;[3]Feuil2!$A$2,DATE([3]Feuil2!$A$2,5,31),IF(YEAR([3]Feuil1!$C172)&lt;[3]Feuil2!$A$2,"",IF(MONTH([3]Feuil1!$C172)=5,[3]Feuil1!$C172,IF(AND(MONTH([3]Feuil1!$C172)&gt;5,MONTH([3]Feuil1!$K172)&lt;=5),DATE([3]Feuil2!$A$2,5,31),"") ))),"")</f>
        <v/>
      </c>
      <c r="S172" s="13" t="str">
        <f>IF(AND([3]Feuil1!$K172&lt;&gt;"",[3]Feuil1!$C172&lt;&gt;"",[3]Feuil1!$K172&lt;=[3]Feuil1!$C172,YEAR([3]Feuil1!$K172)&lt;=[3]Feuil2!$A$2,YEAR([3]Feuil1!$C172)&gt;=[3]Feuil2!$A$2),IF(YEAR([3]Feuil1!$C172)&gt;[3]Feuil2!$A$2,DATE([3]Feuil2!$A$2,6,30),IF(YEAR([3]Feuil1!$C172)&lt;[3]Feuil2!$A$2,"",IF(MONTH([3]Feuil1!$C172)=6,[3]Feuil1!$C172,IF(AND(MONTH([3]Feuil1!$C172)&gt;6,MONTH([3]Feuil1!$K172)&lt;=6),DATE([3]Feuil2!$A$2,6,30),"") ))),"")</f>
        <v/>
      </c>
      <c r="T172" s="13" t="str">
        <f>IF(AND([3]Feuil1!$K172&lt;&gt;"",[3]Feuil1!$C172&lt;&gt;"",[3]Feuil1!$K172&lt;=[3]Feuil1!$C172,YEAR([3]Feuil1!$K172)&lt;=[3]Feuil2!$A$2,YEAR([3]Feuil1!$C172)&gt;=[3]Feuil2!$A$2),IF(YEAR([3]Feuil1!$C172)&gt;[3]Feuil2!$A$2,DATE([3]Feuil2!$A$2,7,31),IF(YEAR([3]Feuil1!$C172)&lt;[3]Feuil2!$A$2,"",IF(MONTH([3]Feuil1!$C172)=7,[3]Feuil1!$C172,IF(AND(MONTH([3]Feuil1!$C172)&gt;7,MONTH([3]Feuil1!$K172)&lt;=7),DATE([3]Feuil2!$A$2,7,31),"") ))),"")</f>
        <v/>
      </c>
      <c r="U172" s="13" t="str">
        <f>IF(AND([3]Feuil1!$K172&lt;&gt;"",[3]Feuil1!$C172&lt;&gt;"",[3]Feuil1!$K172&lt;=[3]Feuil1!$C172,YEAR([3]Feuil1!$K172)&lt;=[3]Feuil2!$A$2,YEAR([3]Feuil1!$C172)&gt;=[3]Feuil2!$A$2),IF(YEAR([3]Feuil1!$C172)&gt;[3]Feuil2!$A$2,DATE([3]Feuil2!$A$2,8,31),IF(YEAR([3]Feuil1!$C172)&lt;[3]Feuil2!$A$2,"",IF(MONTH([3]Feuil1!$C172)=8,[3]Feuil1!$C172,IF(AND(MONTH([3]Feuil1!$C172)&gt;8,MONTH([3]Feuil1!$K172)&lt;=8),DATE([3]Feuil2!$A$2,8,31),"") ))),"")</f>
        <v/>
      </c>
      <c r="V172" s="13" t="str">
        <f>IF(AND([3]Feuil1!$K172&lt;&gt;"",[3]Feuil1!$C172&lt;&gt;"",[3]Feuil1!$K172&lt;=[3]Feuil1!$C172,YEAR([3]Feuil1!$K172)&lt;=[3]Feuil2!$A$2,YEAR([3]Feuil1!$C172)&gt;=[3]Feuil2!$A$2),IF(YEAR([3]Feuil1!$C172)&gt;[3]Feuil2!$A$2,DATE([3]Feuil2!$A$2,9,30),IF(YEAR([3]Feuil1!$C172)&lt;[3]Feuil2!$A$2,"",IF(MONTH([3]Feuil1!$C172)=9,[3]Feuil1!$C172,IF(AND(MONTH([3]Feuil1!$C172)&gt;9,MONTH([3]Feuil1!$K172)&lt;=9),DATE([3]Feuil2!$A$2,9,30),"") ))),"")</f>
        <v/>
      </c>
      <c r="W172" s="13" t="str">
        <f>IF(AND([3]Feuil1!$K172&lt;&gt;"",[3]Feuil1!$C172&lt;&gt;"",[3]Feuil1!$K172&lt;=[3]Feuil1!$C172,YEAR([3]Feuil1!$K172)&lt;=[3]Feuil2!$A$2,YEAR([3]Feuil1!$C172)&gt;=[3]Feuil2!$A$2),IF(YEAR([3]Feuil1!$C172)&gt;[3]Feuil2!$A$2,DATE([3]Feuil2!$A$2,10,31),IF(YEAR([3]Feuil1!$C172)&lt;[3]Feuil2!$A$2,"",IF(MONTH([3]Feuil1!$C172)=10,[3]Feuil1!$C172,IF(AND(MONTH([3]Feuil1!$C172)&gt;10,MONTH([3]Feuil1!$K172)&lt;=10),DATE([3]Feuil2!$A$2,10,31),"") ))),"")</f>
        <v/>
      </c>
      <c r="X172" s="13" t="str">
        <f>IF(AND([3]Feuil1!$K172&lt;&gt;"",[3]Feuil1!$C172&lt;&gt;"",[3]Feuil1!$K172&lt;=[3]Feuil1!$C172,YEAR([3]Feuil1!$K172)&lt;=[3]Feuil2!$A$2,YEAR([3]Feuil1!$C172)&gt;=[3]Feuil2!$A$2),IF(YEAR([3]Feuil1!$C172)&gt;[3]Feuil2!$A$2,DATE([3]Feuil2!$A$2,11,30),IF(YEAR([3]Feuil1!$C172)&lt;[3]Feuil2!$A$2,"",IF(MONTH([3]Feuil1!$C172)=11,[3]Feuil1!$C172,IF(AND(MONTH([3]Feuil1!$C172)&gt;11,MONTH([3]Feuil1!$K172)&lt;=11),DATE([3]Feuil2!$A$2,11,30),"") ))),"")</f>
        <v/>
      </c>
      <c r="Y172" s="14" t="str">
        <f>IF(AND([3]Feuil1!$K172&lt;&gt;"",[3]Feuil1!$C172&lt;&gt;"",[3]Feuil1!$K172&lt;=[3]Feuil1!$C172,YEAR([3]Feuil1!$K172)&lt;=[3]Feuil2!$A$2,YEAR([3]Feuil1!$C172)&gt;=[3]Feuil2!$A$2),IF(YEAR([3]Feuil1!$C172)&gt;[3]Feuil2!$A$2,DATE([3]Feuil2!$A$2,12,31),IF(YEAR([3]Feuil1!$C172)&lt;[3]Feuil2!$A$2,"",IF(MONTH([3]Feuil1!$C172)=12,[3]Feuil1!$C172,IF(AND(MONTH([3]Feuil1!$C172)&gt;12,MONTH([3]Feuil1!$K172)&lt;=12),DATE([3]Feuil2!$A$2,12,31),"") ))),"")</f>
        <v/>
      </c>
    </row>
    <row r="173" spans="1:25" ht="15" x14ac:dyDescent="0.2">
      <c r="A173" s="11">
        <f>[3]Feuil1!E173</f>
        <v>0</v>
      </c>
      <c r="B173" s="12" t="str">
        <f>IF(AND([3]Feuil1!$K173&lt;&gt;"",[3]Feuil1!$C173&lt;&gt;"",[3]Feuil1!$K173&lt;=[3]Feuil1!$C173,YEAR([3]Feuil1!$K173)&lt;=[3]Feuil2!$A$2,YEAR([3]Feuil1!$C173)&gt;=[3]Feuil2!$A$2),IF(YEAR([3]Feuil1!$K173)&lt;[3]Feuil2!$A$2,DATE([3]Feuil2!$A$2,1,1),IF(YEAR([3]Feuil1!$K173)&gt;[3]Feuil2!$A$2,"",IF(MONTH([3]Feuil1!$K173)=1,[3]Feuil1!$K173,IF(OR(AND(
      MONTH([3]Feuil1!$K173)&lt;1,
      MONTH([3]Feuil1!$C173)&gt;=1
     ),YEAR([3]Feuil1!$C173)&gt;[3]Feuil2!$A$2),DATE([3]Feuil2!$A$2,1,1),"") ))),"")</f>
        <v/>
      </c>
      <c r="C173" s="13" t="str">
        <f>IF(AND([3]Feuil1!$K173&lt;&gt;"",[3]Feuil1!$C173&lt;&gt;"",[3]Feuil1!$K173&lt;=[3]Feuil1!$C173,YEAR([3]Feuil1!$K173)&lt;=[3]Feuil2!$A$2,YEAR([3]Feuil1!$C173)&gt;=[3]Feuil2!$A$2),IF(YEAR([3]Feuil1!$K173)&lt;[3]Feuil2!$A$2,DATE([3]Feuil2!$A$2,2,1),IF(YEAR([3]Feuil1!$K173)&gt;[3]Feuil2!$A$2,"",IF(MONTH([3]Feuil1!$K173)=2,[3]Feuil1!$K173,IF(OR(AND(MONTH([3]Feuil1!$K173)&lt;2,MONTH([3]Feuil1!$C173)&gt;=2),YEAR([3]Feuil1!$C173)&gt;[3]Feuil2!$A$2),DATE([3]Feuil2!$A$2,2,1),"") ))),"")</f>
        <v/>
      </c>
      <c r="D173" s="13" t="str">
        <f>IF(AND([3]Feuil1!$K173&lt;&gt;"",[3]Feuil1!$C173&lt;&gt;"",[3]Feuil1!$K173&lt;=[3]Feuil1!$C173,YEAR([3]Feuil1!$K173)&lt;=[3]Feuil2!$A$2,YEAR([3]Feuil1!$C173)&gt;=[3]Feuil2!$A$2),IF(YEAR([3]Feuil1!$K173)&lt;[3]Feuil2!$A$2,DATE([3]Feuil2!$A$2,3,1),IF(YEAR([3]Feuil1!$K173)&gt;[3]Feuil2!$A$2,"",IF(MONTH([3]Feuil1!$K173)=3,[3]Feuil1!$K173,IF(OR(AND(MONTH([3]Feuil1!$K173)&lt;3,MONTH([3]Feuil1!$C173)&gt;=3),YEAR([3]Feuil1!$C173)&gt;[3]Feuil2!$A$2),DATE([3]Feuil2!$A$2,3,1),"") ))),"")</f>
        <v/>
      </c>
      <c r="E173" s="13" t="str">
        <f>IF(AND([3]Feuil1!$K173&lt;&gt;"",[3]Feuil1!$C173&lt;&gt;"",[3]Feuil1!$K173&lt;=[3]Feuil1!$C173,YEAR([3]Feuil1!$K173)&lt;=[3]Feuil2!$A$2,YEAR([3]Feuil1!$C173)&gt;=[3]Feuil2!$A$2),IF(YEAR([3]Feuil1!$K173)&lt;[3]Feuil2!$A$2,DATE([3]Feuil2!$A$2,4,1),IF(YEAR([3]Feuil1!$K173)&gt;[3]Feuil2!$A$2,"",IF(MONTH([3]Feuil1!$K173)=4,[3]Feuil1!$K173,IF(OR(AND(MONTH([3]Feuil1!$K173)&lt;4,MONTH([3]Feuil1!$C173)&gt;=4),YEAR([3]Feuil1!$C173)&gt;[3]Feuil2!$A$2),DATE([3]Feuil2!$A$2,4,1),"") ))),"")</f>
        <v/>
      </c>
      <c r="F173" s="13" t="str">
        <f>IF(AND([3]Feuil1!$K173&lt;&gt;"",[3]Feuil1!$C173&lt;&gt;"",[3]Feuil1!$K173&lt;=[3]Feuil1!$C173,YEAR([3]Feuil1!$K173)&lt;=[3]Feuil2!$A$2,YEAR([3]Feuil1!$C173)&gt;=[3]Feuil2!$A$2),IF(YEAR([3]Feuil1!$K173)&lt;[3]Feuil2!$A$2,DATE([3]Feuil2!$A$2,5,1),IF(YEAR([3]Feuil1!$K173)&gt;[3]Feuil2!$A$2,"",IF(MONTH([3]Feuil1!$K173)=5,[3]Feuil1!$K173,IF(OR(AND(MONTH([3]Feuil1!$K173)&lt;5,MONTH([3]Feuil1!$C173)&gt;=5),YEAR([3]Feuil1!$C173)&gt;[3]Feuil2!$A$2),DATE([3]Feuil2!$A$2,5,1),"") ))),"")</f>
        <v/>
      </c>
      <c r="G173" s="13" t="str">
        <f>IF(AND([3]Feuil1!$K173&lt;&gt;"",[3]Feuil1!$C173&lt;&gt;"",[3]Feuil1!$K173&lt;=[3]Feuil1!$C173,YEAR([3]Feuil1!$K173)&lt;=[3]Feuil2!$A$2,YEAR([3]Feuil1!$C173)&gt;=[3]Feuil2!$A$2),IF(YEAR([3]Feuil1!$K173)&lt;[3]Feuil2!$A$2,DATE([3]Feuil2!$A$2,6,1),IF(YEAR([3]Feuil1!$K173)&gt;[3]Feuil2!$A$2,"",IF(MONTH([3]Feuil1!$K173)=6,[3]Feuil1!$K173,IF(OR(AND(MONTH([3]Feuil1!$K173)&lt;6,MONTH([3]Feuil1!$C173)&gt;=6),YEAR([3]Feuil1!$C173)&gt;[3]Feuil2!$A$2),DATE([3]Feuil2!$A$2,6,1),"") ))),"")</f>
        <v/>
      </c>
      <c r="H173" s="13" t="str">
        <f>IF(AND([3]Feuil1!$K173&lt;&gt;"",[3]Feuil1!$C173&lt;&gt;"",[3]Feuil1!$K173&lt;=[3]Feuil1!$C173,YEAR([3]Feuil1!$K173)&lt;=[3]Feuil2!$A$2,YEAR([3]Feuil1!$C173)&gt;=[3]Feuil2!$A$2),IF(YEAR([3]Feuil1!$K173)&lt;[3]Feuil2!$A$2,DATE([3]Feuil2!$A$2,7,1),IF(YEAR([3]Feuil1!$K173)&gt;[3]Feuil2!$A$2,"",IF(MONTH([3]Feuil1!$K173)=7,[3]Feuil1!$K173,IF(OR(AND(MONTH([3]Feuil1!$K173)&lt;7,MONTH([3]Feuil1!$C173)&gt;=7),YEAR([3]Feuil1!$C173)&gt;[3]Feuil2!$A$2),DATE([3]Feuil2!$A$2,7,1),"") ))),"")</f>
        <v/>
      </c>
      <c r="I173" s="13" t="str">
        <f>IF(AND([3]Feuil1!$K173&lt;&gt;"",[3]Feuil1!$C173&lt;&gt;"",[3]Feuil1!$K173&lt;=[3]Feuil1!$C173,YEAR([3]Feuil1!$K173)&lt;=[3]Feuil2!$A$2,YEAR([3]Feuil1!$C173)&gt;=[3]Feuil2!$A$2),IF(YEAR([3]Feuil1!$K173)&lt;[3]Feuil2!$A$2,DATE([3]Feuil2!$A$2,8,1),IF(YEAR([3]Feuil1!$K173)&gt;[3]Feuil2!$A$2,"",IF(MONTH([3]Feuil1!$K173)=8,[3]Feuil1!$K173,IF(OR(AND(MONTH([3]Feuil1!$K173)&lt;8,MONTH([3]Feuil1!$C173)&gt;=8),YEAR([3]Feuil1!$C173)&gt;[3]Feuil2!$A$2),DATE([3]Feuil2!$A$2,8,1),"") ))),"")</f>
        <v/>
      </c>
      <c r="J173" s="13" t="str">
        <f>IF(AND([3]Feuil1!$K173&lt;&gt;"",[3]Feuil1!$C173&lt;&gt;"",[3]Feuil1!$K173&lt;=[3]Feuil1!$C173,YEAR([3]Feuil1!$K173)&lt;=[3]Feuil2!$A$2,YEAR([3]Feuil1!$C173)&gt;=[3]Feuil2!$A$2),IF(YEAR([3]Feuil1!$K173)&lt;[3]Feuil2!$A$2,DATE([3]Feuil2!$A$2,9,1),IF(YEAR([3]Feuil1!$K173)&gt;[3]Feuil2!$A$2,"",IF(MONTH([3]Feuil1!$K173)=9,[3]Feuil1!$K173,IF(OR(AND(MONTH([3]Feuil1!$K173)&lt;9,MONTH([3]Feuil1!$C173)&gt;=9),YEAR([3]Feuil1!$C173)&gt;[3]Feuil2!$A$2),DATE([3]Feuil2!$A$2,9,1),"") ))),"")</f>
        <v/>
      </c>
      <c r="K173" s="13" t="str">
        <f>IF(AND([3]Feuil1!$K173&lt;&gt;"",[3]Feuil1!$C173&lt;&gt;"",[3]Feuil1!$K173&lt;=[3]Feuil1!$C173,YEAR([3]Feuil1!$K173)&lt;=[3]Feuil2!$A$2,YEAR([3]Feuil1!$C173)&gt;=[3]Feuil2!$A$2),IF(YEAR([3]Feuil1!$K173)&lt;[3]Feuil2!$A$2,DATE([3]Feuil2!$A$2,10,1),IF(YEAR([3]Feuil1!$K173)&gt;[3]Feuil2!$A$2,"",IF(MONTH([3]Feuil1!$K173)=10,[3]Feuil1!$K173,IF(OR(AND(MONTH([3]Feuil1!$K173)&lt;10,MONTH([3]Feuil1!$C173)&gt;=10),YEAR([3]Feuil1!$C173)&gt;[3]Feuil2!$A$2),DATE([3]Feuil2!$A$2,10,1),"") ))),"")</f>
        <v/>
      </c>
      <c r="L173" s="13" t="str">
        <f>IF(AND([3]Feuil1!$K173&lt;&gt;"",[3]Feuil1!$C173&lt;&gt;"",[3]Feuil1!$K173&lt;=[3]Feuil1!$C173,YEAR([3]Feuil1!$K173)&lt;=[3]Feuil2!$A$2,YEAR([3]Feuil1!$C173)&gt;=[3]Feuil2!$A$2),IF(YEAR([3]Feuil1!$K173)&lt;[3]Feuil2!$A$2,DATE([3]Feuil2!$A$2,11,1),IF(YEAR([3]Feuil1!$K173)&gt;[3]Feuil2!$A$2,"",IF(MONTH([3]Feuil1!$K173)=11,[3]Feuil1!$K173,IF(OR(AND(MONTH([3]Feuil1!$K173)&lt;11,MONTH([3]Feuil1!$C173)&gt;=11),YEAR([3]Feuil1!$C173)&gt;[3]Feuil2!$A$2),DATE([3]Feuil2!$A$2,11,1),"") ))),"")</f>
        <v/>
      </c>
      <c r="M173" s="14" t="str">
        <f>IF(AND([3]Feuil1!$K173&lt;&gt;"",[3]Feuil1!$C173&lt;&gt;"",[3]Feuil1!$K173&lt;=[3]Feuil1!$C173,YEAR([3]Feuil1!$K173)&lt;=[3]Feuil2!$A$2,YEAR([3]Feuil1!$C173)&gt;=[3]Feuil2!$A$2),IF(YEAR([3]Feuil1!$K173)&lt;[3]Feuil2!$A$2,DATE([3]Feuil2!$A$2,12,1),IF(YEAR([3]Feuil1!$K173)&gt;[3]Feuil2!$A$2,"",IF(MONTH([3]Feuil1!$K173)=12,[3]Feuil1!$K173,IF(OR(AND(MONTH([3]Feuil1!$K173)&lt;12,MONTH([3]Feuil1!$C173)&gt;=12),YEAR([3]Feuil1!$C173)&gt;[3]Feuil2!$A$2),DATE([3]Feuil2!$A$2,12,1),"") ))),"")</f>
        <v/>
      </c>
      <c r="N173" s="12" t="str">
        <f>IF(AND([3]Feuil1!$K173&lt;&gt;"",[3]Feuil1!$C173&lt;&gt;"",[3]Feuil1!$K173&lt;=[3]Feuil1!$C173,YEAR([3]Feuil1!$K173)&lt;=[3]Feuil2!$A$2,YEAR([3]Feuil1!$C173)&gt;=[3]Feuil2!$A$2),IF(YEAR([3]Feuil1!$C173)&gt;[3]Feuil2!$A$2,DATE([3]Feuil2!$A$2,1,31),IF(YEAR([3]Feuil1!$C173)&lt;[3]Feuil2!$A$2,"",IF(MONTH([3]Feuil1!$C173)=1,[3]Feuil1!$C173,IF(AND(MONTH([3]Feuil1!$C173)&gt;1,MONTH([3]Feuil1!$K173)&lt;=1),DATE([3]Feuil2!$A$2,1,31),"") ))),"")</f>
        <v/>
      </c>
      <c r="O173" s="13" t="str">
        <f>IF(AND([3]Feuil1!$K173&lt;&gt;"",[3]Feuil1!$C173&lt;&gt;"",[3]Feuil1!$K173&lt;=[3]Feuil1!$C173,YEAR([3]Feuil1!$K173)&lt;=[3]Feuil2!$A$2,YEAR([3]Feuil1!$C173)&gt;=[3]Feuil2!$A$2),IF(YEAR([3]Feuil1!$C173)&gt;[3]Feuil2!$A$2,IF((MOD([3]Feuil2!$A$2,4)&lt;&gt;0),DATE([3]Feuil2!$A$2,2,28),DATE([3]Feuil2!$A$2,2,29)),IF(YEAR([3]Feuil1!$C173)&lt;[3]Feuil2!$A$2,"",IF(MONTH([3]Feuil1!$C173)=2,[3]Feuil1!$C173,IF(AND(MONTH([3]Feuil1!$C173)&gt;2,MONTH([3]Feuil1!$K173)&lt;=2),IF((MOD([3]Feuil2!$A$2,4)&lt;&gt;0),DATE([3]Feuil2!$A$2,2,28),DATE([3]Feuil2!$A$2,2,29)),"") ))),"")</f>
        <v/>
      </c>
      <c r="P173" s="13" t="str">
        <f>IF(AND([3]Feuil1!$K173&lt;&gt;"",[3]Feuil1!$C173&lt;&gt;"",[3]Feuil1!$K173&lt;=[3]Feuil1!$C173,YEAR([3]Feuil1!$K173)&lt;=[3]Feuil2!$A$2,YEAR([3]Feuil1!$C173)&gt;=[3]Feuil2!$A$2),IF(YEAR([3]Feuil1!$C173)&gt;[3]Feuil2!$A$2,DATE([3]Feuil2!$A$2,3,31),IF(YEAR([3]Feuil1!$C173)&lt;[3]Feuil2!$A$2,"",IF(MONTH([3]Feuil1!$C173)=3,[3]Feuil1!$C173,IF(AND(MONTH([3]Feuil1!$C173)&gt;3,MONTH([3]Feuil1!$K173)&lt;=3),DATE([3]Feuil2!$A$2,3,31),"") ))),"")</f>
        <v/>
      </c>
      <c r="Q173" s="13" t="str">
        <f>IF(AND([3]Feuil1!$K173&lt;&gt;"",[3]Feuil1!$C173&lt;&gt;"",[3]Feuil1!$K173&lt;=[3]Feuil1!$C173,YEAR([3]Feuil1!$K173)&lt;=[3]Feuil2!$A$2,YEAR([3]Feuil1!$C173)&gt;=[3]Feuil2!$A$2),IF(YEAR([3]Feuil1!$C173)&gt;[3]Feuil2!$A$2,DATE([3]Feuil2!$A$2,4,30),IF(YEAR([3]Feuil1!$C173)&lt;[3]Feuil2!$A$2,"",IF(MONTH([3]Feuil1!$C173)=4,[3]Feuil1!$C173,IF(AND(MONTH([3]Feuil1!$C173)&gt;4,MONTH([3]Feuil1!$K173)&lt;=4),DATE([3]Feuil2!$A$2,4,30),"") ))),"")</f>
        <v/>
      </c>
      <c r="R173" s="13" t="str">
        <f>IF(AND([3]Feuil1!$K173&lt;&gt;"",[3]Feuil1!$C173&lt;&gt;"",[3]Feuil1!$K173&lt;=[3]Feuil1!$C173,YEAR([3]Feuil1!$K173)&lt;=[3]Feuil2!$A$2,YEAR([3]Feuil1!$C173)&gt;=[3]Feuil2!$A$2),IF(YEAR([3]Feuil1!$C173)&gt;[3]Feuil2!$A$2,DATE([3]Feuil2!$A$2,5,31),IF(YEAR([3]Feuil1!$C173)&lt;[3]Feuil2!$A$2,"",IF(MONTH([3]Feuil1!$C173)=5,[3]Feuil1!$C173,IF(AND(MONTH([3]Feuil1!$C173)&gt;5,MONTH([3]Feuil1!$K173)&lt;=5),DATE([3]Feuil2!$A$2,5,31),"") ))),"")</f>
        <v/>
      </c>
      <c r="S173" s="13" t="str">
        <f>IF(AND([3]Feuil1!$K173&lt;&gt;"",[3]Feuil1!$C173&lt;&gt;"",[3]Feuil1!$K173&lt;=[3]Feuil1!$C173,YEAR([3]Feuil1!$K173)&lt;=[3]Feuil2!$A$2,YEAR([3]Feuil1!$C173)&gt;=[3]Feuil2!$A$2),IF(YEAR([3]Feuil1!$C173)&gt;[3]Feuil2!$A$2,DATE([3]Feuil2!$A$2,6,30),IF(YEAR([3]Feuil1!$C173)&lt;[3]Feuil2!$A$2,"",IF(MONTH([3]Feuil1!$C173)=6,[3]Feuil1!$C173,IF(AND(MONTH([3]Feuil1!$C173)&gt;6,MONTH([3]Feuil1!$K173)&lt;=6),DATE([3]Feuil2!$A$2,6,30),"") ))),"")</f>
        <v/>
      </c>
      <c r="T173" s="13" t="str">
        <f>IF(AND([3]Feuil1!$K173&lt;&gt;"",[3]Feuil1!$C173&lt;&gt;"",[3]Feuil1!$K173&lt;=[3]Feuil1!$C173,YEAR([3]Feuil1!$K173)&lt;=[3]Feuil2!$A$2,YEAR([3]Feuil1!$C173)&gt;=[3]Feuil2!$A$2),IF(YEAR([3]Feuil1!$C173)&gt;[3]Feuil2!$A$2,DATE([3]Feuil2!$A$2,7,31),IF(YEAR([3]Feuil1!$C173)&lt;[3]Feuil2!$A$2,"",IF(MONTH([3]Feuil1!$C173)=7,[3]Feuil1!$C173,IF(AND(MONTH([3]Feuil1!$C173)&gt;7,MONTH([3]Feuil1!$K173)&lt;=7),DATE([3]Feuil2!$A$2,7,31),"") ))),"")</f>
        <v/>
      </c>
      <c r="U173" s="13" t="str">
        <f>IF(AND([3]Feuil1!$K173&lt;&gt;"",[3]Feuil1!$C173&lt;&gt;"",[3]Feuil1!$K173&lt;=[3]Feuil1!$C173,YEAR([3]Feuil1!$K173)&lt;=[3]Feuil2!$A$2,YEAR([3]Feuil1!$C173)&gt;=[3]Feuil2!$A$2),IF(YEAR([3]Feuil1!$C173)&gt;[3]Feuil2!$A$2,DATE([3]Feuil2!$A$2,8,31),IF(YEAR([3]Feuil1!$C173)&lt;[3]Feuil2!$A$2,"",IF(MONTH([3]Feuil1!$C173)=8,[3]Feuil1!$C173,IF(AND(MONTH([3]Feuil1!$C173)&gt;8,MONTH([3]Feuil1!$K173)&lt;=8),DATE([3]Feuil2!$A$2,8,31),"") ))),"")</f>
        <v/>
      </c>
      <c r="V173" s="13" t="str">
        <f>IF(AND([3]Feuil1!$K173&lt;&gt;"",[3]Feuil1!$C173&lt;&gt;"",[3]Feuil1!$K173&lt;=[3]Feuil1!$C173,YEAR([3]Feuil1!$K173)&lt;=[3]Feuil2!$A$2,YEAR([3]Feuil1!$C173)&gt;=[3]Feuil2!$A$2),IF(YEAR([3]Feuil1!$C173)&gt;[3]Feuil2!$A$2,DATE([3]Feuil2!$A$2,9,30),IF(YEAR([3]Feuil1!$C173)&lt;[3]Feuil2!$A$2,"",IF(MONTH([3]Feuil1!$C173)=9,[3]Feuil1!$C173,IF(AND(MONTH([3]Feuil1!$C173)&gt;9,MONTH([3]Feuil1!$K173)&lt;=9),DATE([3]Feuil2!$A$2,9,30),"") ))),"")</f>
        <v/>
      </c>
      <c r="W173" s="13" t="str">
        <f>IF(AND([3]Feuil1!$K173&lt;&gt;"",[3]Feuil1!$C173&lt;&gt;"",[3]Feuil1!$K173&lt;=[3]Feuil1!$C173,YEAR([3]Feuil1!$K173)&lt;=[3]Feuil2!$A$2,YEAR([3]Feuil1!$C173)&gt;=[3]Feuil2!$A$2),IF(YEAR([3]Feuil1!$C173)&gt;[3]Feuil2!$A$2,DATE([3]Feuil2!$A$2,10,31),IF(YEAR([3]Feuil1!$C173)&lt;[3]Feuil2!$A$2,"",IF(MONTH([3]Feuil1!$C173)=10,[3]Feuil1!$C173,IF(AND(MONTH([3]Feuil1!$C173)&gt;10,MONTH([3]Feuil1!$K173)&lt;=10),DATE([3]Feuil2!$A$2,10,31),"") ))),"")</f>
        <v/>
      </c>
      <c r="X173" s="13" t="str">
        <f>IF(AND([3]Feuil1!$K173&lt;&gt;"",[3]Feuil1!$C173&lt;&gt;"",[3]Feuil1!$K173&lt;=[3]Feuil1!$C173,YEAR([3]Feuil1!$K173)&lt;=[3]Feuil2!$A$2,YEAR([3]Feuil1!$C173)&gt;=[3]Feuil2!$A$2),IF(YEAR([3]Feuil1!$C173)&gt;[3]Feuil2!$A$2,DATE([3]Feuil2!$A$2,11,30),IF(YEAR([3]Feuil1!$C173)&lt;[3]Feuil2!$A$2,"",IF(MONTH([3]Feuil1!$C173)=11,[3]Feuil1!$C173,IF(AND(MONTH([3]Feuil1!$C173)&gt;11,MONTH([3]Feuil1!$K173)&lt;=11),DATE([3]Feuil2!$A$2,11,30),"") ))),"")</f>
        <v/>
      </c>
      <c r="Y173" s="14" t="str">
        <f>IF(AND([3]Feuil1!$K173&lt;&gt;"",[3]Feuil1!$C173&lt;&gt;"",[3]Feuil1!$K173&lt;=[3]Feuil1!$C173,YEAR([3]Feuil1!$K173)&lt;=[3]Feuil2!$A$2,YEAR([3]Feuil1!$C173)&gt;=[3]Feuil2!$A$2),IF(YEAR([3]Feuil1!$C173)&gt;[3]Feuil2!$A$2,DATE([3]Feuil2!$A$2,12,31),IF(YEAR([3]Feuil1!$C173)&lt;[3]Feuil2!$A$2,"",IF(MONTH([3]Feuil1!$C173)=12,[3]Feuil1!$C173,IF(AND(MONTH([3]Feuil1!$C173)&gt;12,MONTH([3]Feuil1!$K173)&lt;=12),DATE([3]Feuil2!$A$2,12,31),"") ))),"")</f>
        <v/>
      </c>
    </row>
    <row r="174" spans="1:25" ht="15" x14ac:dyDescent="0.2">
      <c r="A174" s="11">
        <f>[3]Feuil1!E174</f>
        <v>0</v>
      </c>
      <c r="B174" s="12" t="str">
        <f>IF(AND([3]Feuil1!$K174&lt;&gt;"",[3]Feuil1!$C174&lt;&gt;"",[3]Feuil1!$K174&lt;=[3]Feuil1!$C174,YEAR([3]Feuil1!$K174)&lt;=[3]Feuil2!$A$2,YEAR([3]Feuil1!$C174)&gt;=[3]Feuil2!$A$2),IF(YEAR([3]Feuil1!$K174)&lt;[3]Feuil2!$A$2,DATE([3]Feuil2!$A$2,1,1),IF(YEAR([3]Feuil1!$K174)&gt;[3]Feuil2!$A$2,"",IF(MONTH([3]Feuil1!$K174)=1,[3]Feuil1!$K174,IF(OR(AND(
      MONTH([3]Feuil1!$K174)&lt;1,
      MONTH([3]Feuil1!$C174)&gt;=1
     ),YEAR([3]Feuil1!$C174)&gt;[3]Feuil2!$A$2),DATE([3]Feuil2!$A$2,1,1),"") ))),"")</f>
        <v/>
      </c>
      <c r="C174" s="13" t="str">
        <f>IF(AND([3]Feuil1!$K174&lt;&gt;"",[3]Feuil1!$C174&lt;&gt;"",[3]Feuil1!$K174&lt;=[3]Feuil1!$C174,YEAR([3]Feuil1!$K174)&lt;=[3]Feuil2!$A$2,YEAR([3]Feuil1!$C174)&gt;=[3]Feuil2!$A$2),IF(YEAR([3]Feuil1!$K174)&lt;[3]Feuil2!$A$2,DATE([3]Feuil2!$A$2,2,1),IF(YEAR([3]Feuil1!$K174)&gt;[3]Feuil2!$A$2,"",IF(MONTH([3]Feuil1!$K174)=2,[3]Feuil1!$K174,IF(OR(AND(MONTH([3]Feuil1!$K174)&lt;2,MONTH([3]Feuil1!$C174)&gt;=2),YEAR([3]Feuil1!$C174)&gt;[3]Feuil2!$A$2),DATE([3]Feuil2!$A$2,2,1),"") ))),"")</f>
        <v/>
      </c>
      <c r="D174" s="13" t="str">
        <f>IF(AND([3]Feuil1!$K174&lt;&gt;"",[3]Feuil1!$C174&lt;&gt;"",[3]Feuil1!$K174&lt;=[3]Feuil1!$C174,YEAR([3]Feuil1!$K174)&lt;=[3]Feuil2!$A$2,YEAR([3]Feuil1!$C174)&gt;=[3]Feuil2!$A$2),IF(YEAR([3]Feuil1!$K174)&lt;[3]Feuil2!$A$2,DATE([3]Feuil2!$A$2,3,1),IF(YEAR([3]Feuil1!$K174)&gt;[3]Feuil2!$A$2,"",IF(MONTH([3]Feuil1!$K174)=3,[3]Feuil1!$K174,IF(OR(AND(MONTH([3]Feuil1!$K174)&lt;3,MONTH([3]Feuil1!$C174)&gt;=3),YEAR([3]Feuil1!$C174)&gt;[3]Feuil2!$A$2),DATE([3]Feuil2!$A$2,3,1),"") ))),"")</f>
        <v/>
      </c>
      <c r="E174" s="13" t="str">
        <f>IF(AND([3]Feuil1!$K174&lt;&gt;"",[3]Feuil1!$C174&lt;&gt;"",[3]Feuil1!$K174&lt;=[3]Feuil1!$C174,YEAR([3]Feuil1!$K174)&lt;=[3]Feuil2!$A$2,YEAR([3]Feuil1!$C174)&gt;=[3]Feuil2!$A$2),IF(YEAR([3]Feuil1!$K174)&lt;[3]Feuil2!$A$2,DATE([3]Feuil2!$A$2,4,1),IF(YEAR([3]Feuil1!$K174)&gt;[3]Feuil2!$A$2,"",IF(MONTH([3]Feuil1!$K174)=4,[3]Feuil1!$K174,IF(OR(AND(MONTH([3]Feuil1!$K174)&lt;4,MONTH([3]Feuil1!$C174)&gt;=4),YEAR([3]Feuil1!$C174)&gt;[3]Feuil2!$A$2),DATE([3]Feuil2!$A$2,4,1),"") ))),"")</f>
        <v/>
      </c>
      <c r="F174" s="13" t="str">
        <f>IF(AND([3]Feuil1!$K174&lt;&gt;"",[3]Feuil1!$C174&lt;&gt;"",[3]Feuil1!$K174&lt;=[3]Feuil1!$C174,YEAR([3]Feuil1!$K174)&lt;=[3]Feuil2!$A$2,YEAR([3]Feuil1!$C174)&gt;=[3]Feuil2!$A$2),IF(YEAR([3]Feuil1!$K174)&lt;[3]Feuil2!$A$2,DATE([3]Feuil2!$A$2,5,1),IF(YEAR([3]Feuil1!$K174)&gt;[3]Feuil2!$A$2,"",IF(MONTH([3]Feuil1!$K174)=5,[3]Feuil1!$K174,IF(OR(AND(MONTH([3]Feuil1!$K174)&lt;5,MONTH([3]Feuil1!$C174)&gt;=5),YEAR([3]Feuil1!$C174)&gt;[3]Feuil2!$A$2),DATE([3]Feuil2!$A$2,5,1),"") ))),"")</f>
        <v/>
      </c>
      <c r="G174" s="13" t="str">
        <f>IF(AND([3]Feuil1!$K174&lt;&gt;"",[3]Feuil1!$C174&lt;&gt;"",[3]Feuil1!$K174&lt;=[3]Feuil1!$C174,YEAR([3]Feuil1!$K174)&lt;=[3]Feuil2!$A$2,YEAR([3]Feuil1!$C174)&gt;=[3]Feuil2!$A$2),IF(YEAR([3]Feuil1!$K174)&lt;[3]Feuil2!$A$2,DATE([3]Feuil2!$A$2,6,1),IF(YEAR([3]Feuil1!$K174)&gt;[3]Feuil2!$A$2,"",IF(MONTH([3]Feuil1!$K174)=6,[3]Feuil1!$K174,IF(OR(AND(MONTH([3]Feuil1!$K174)&lt;6,MONTH([3]Feuil1!$C174)&gt;=6),YEAR([3]Feuil1!$C174)&gt;[3]Feuil2!$A$2),DATE([3]Feuil2!$A$2,6,1),"") ))),"")</f>
        <v/>
      </c>
      <c r="H174" s="13" t="str">
        <f>IF(AND([3]Feuil1!$K174&lt;&gt;"",[3]Feuil1!$C174&lt;&gt;"",[3]Feuil1!$K174&lt;=[3]Feuil1!$C174,YEAR([3]Feuil1!$K174)&lt;=[3]Feuil2!$A$2,YEAR([3]Feuil1!$C174)&gt;=[3]Feuil2!$A$2),IF(YEAR([3]Feuil1!$K174)&lt;[3]Feuil2!$A$2,DATE([3]Feuil2!$A$2,7,1),IF(YEAR([3]Feuil1!$K174)&gt;[3]Feuil2!$A$2,"",IF(MONTH([3]Feuil1!$K174)=7,[3]Feuil1!$K174,IF(OR(AND(MONTH([3]Feuil1!$K174)&lt;7,MONTH([3]Feuil1!$C174)&gt;=7),YEAR([3]Feuil1!$C174)&gt;[3]Feuil2!$A$2),DATE([3]Feuil2!$A$2,7,1),"") ))),"")</f>
        <v/>
      </c>
      <c r="I174" s="13" t="str">
        <f>IF(AND([3]Feuil1!$K174&lt;&gt;"",[3]Feuil1!$C174&lt;&gt;"",[3]Feuil1!$K174&lt;=[3]Feuil1!$C174,YEAR([3]Feuil1!$K174)&lt;=[3]Feuil2!$A$2,YEAR([3]Feuil1!$C174)&gt;=[3]Feuil2!$A$2),IF(YEAR([3]Feuil1!$K174)&lt;[3]Feuil2!$A$2,DATE([3]Feuil2!$A$2,8,1),IF(YEAR([3]Feuil1!$K174)&gt;[3]Feuil2!$A$2,"",IF(MONTH([3]Feuil1!$K174)=8,[3]Feuil1!$K174,IF(OR(AND(MONTH([3]Feuil1!$K174)&lt;8,MONTH([3]Feuil1!$C174)&gt;=8),YEAR([3]Feuil1!$C174)&gt;[3]Feuil2!$A$2),DATE([3]Feuil2!$A$2,8,1),"") ))),"")</f>
        <v/>
      </c>
      <c r="J174" s="13" t="str">
        <f>IF(AND([3]Feuil1!$K174&lt;&gt;"",[3]Feuil1!$C174&lt;&gt;"",[3]Feuil1!$K174&lt;=[3]Feuil1!$C174,YEAR([3]Feuil1!$K174)&lt;=[3]Feuil2!$A$2,YEAR([3]Feuil1!$C174)&gt;=[3]Feuil2!$A$2),IF(YEAR([3]Feuil1!$K174)&lt;[3]Feuil2!$A$2,DATE([3]Feuil2!$A$2,9,1),IF(YEAR([3]Feuil1!$K174)&gt;[3]Feuil2!$A$2,"",IF(MONTH([3]Feuil1!$K174)=9,[3]Feuil1!$K174,IF(OR(AND(MONTH([3]Feuil1!$K174)&lt;9,MONTH([3]Feuil1!$C174)&gt;=9),YEAR([3]Feuil1!$C174)&gt;[3]Feuil2!$A$2),DATE([3]Feuil2!$A$2,9,1),"") ))),"")</f>
        <v/>
      </c>
      <c r="K174" s="13" t="str">
        <f>IF(AND([3]Feuil1!$K174&lt;&gt;"",[3]Feuil1!$C174&lt;&gt;"",[3]Feuil1!$K174&lt;=[3]Feuil1!$C174,YEAR([3]Feuil1!$K174)&lt;=[3]Feuil2!$A$2,YEAR([3]Feuil1!$C174)&gt;=[3]Feuil2!$A$2),IF(YEAR([3]Feuil1!$K174)&lt;[3]Feuil2!$A$2,DATE([3]Feuil2!$A$2,10,1),IF(YEAR([3]Feuil1!$K174)&gt;[3]Feuil2!$A$2,"",IF(MONTH([3]Feuil1!$K174)=10,[3]Feuil1!$K174,IF(OR(AND(MONTH([3]Feuil1!$K174)&lt;10,MONTH([3]Feuil1!$C174)&gt;=10),YEAR([3]Feuil1!$C174)&gt;[3]Feuil2!$A$2),DATE([3]Feuil2!$A$2,10,1),"") ))),"")</f>
        <v/>
      </c>
      <c r="L174" s="13" t="str">
        <f>IF(AND([3]Feuil1!$K174&lt;&gt;"",[3]Feuil1!$C174&lt;&gt;"",[3]Feuil1!$K174&lt;=[3]Feuil1!$C174,YEAR([3]Feuil1!$K174)&lt;=[3]Feuil2!$A$2,YEAR([3]Feuil1!$C174)&gt;=[3]Feuil2!$A$2),IF(YEAR([3]Feuil1!$K174)&lt;[3]Feuil2!$A$2,DATE([3]Feuil2!$A$2,11,1),IF(YEAR([3]Feuil1!$K174)&gt;[3]Feuil2!$A$2,"",IF(MONTH([3]Feuil1!$K174)=11,[3]Feuil1!$K174,IF(OR(AND(MONTH([3]Feuil1!$K174)&lt;11,MONTH([3]Feuil1!$C174)&gt;=11),YEAR([3]Feuil1!$C174)&gt;[3]Feuil2!$A$2),DATE([3]Feuil2!$A$2,11,1),"") ))),"")</f>
        <v/>
      </c>
      <c r="M174" s="14" t="str">
        <f>IF(AND([3]Feuil1!$K174&lt;&gt;"",[3]Feuil1!$C174&lt;&gt;"",[3]Feuil1!$K174&lt;=[3]Feuil1!$C174,YEAR([3]Feuil1!$K174)&lt;=[3]Feuil2!$A$2,YEAR([3]Feuil1!$C174)&gt;=[3]Feuil2!$A$2),IF(YEAR([3]Feuil1!$K174)&lt;[3]Feuil2!$A$2,DATE([3]Feuil2!$A$2,12,1),IF(YEAR([3]Feuil1!$K174)&gt;[3]Feuil2!$A$2,"",IF(MONTH([3]Feuil1!$K174)=12,[3]Feuil1!$K174,IF(OR(AND(MONTH([3]Feuil1!$K174)&lt;12,MONTH([3]Feuil1!$C174)&gt;=12),YEAR([3]Feuil1!$C174)&gt;[3]Feuil2!$A$2),DATE([3]Feuil2!$A$2,12,1),"") ))),"")</f>
        <v/>
      </c>
      <c r="N174" s="12" t="str">
        <f>IF(AND([3]Feuil1!$K174&lt;&gt;"",[3]Feuil1!$C174&lt;&gt;"",[3]Feuil1!$K174&lt;=[3]Feuil1!$C174,YEAR([3]Feuil1!$K174)&lt;=[3]Feuil2!$A$2,YEAR([3]Feuil1!$C174)&gt;=[3]Feuil2!$A$2),IF(YEAR([3]Feuil1!$C174)&gt;[3]Feuil2!$A$2,DATE([3]Feuil2!$A$2,1,31),IF(YEAR([3]Feuil1!$C174)&lt;[3]Feuil2!$A$2,"",IF(MONTH([3]Feuil1!$C174)=1,[3]Feuil1!$C174,IF(AND(MONTH([3]Feuil1!$C174)&gt;1,MONTH([3]Feuil1!$K174)&lt;=1),DATE([3]Feuil2!$A$2,1,31),"") ))),"")</f>
        <v/>
      </c>
      <c r="O174" s="13" t="str">
        <f>IF(AND([3]Feuil1!$K174&lt;&gt;"",[3]Feuil1!$C174&lt;&gt;"",[3]Feuil1!$K174&lt;=[3]Feuil1!$C174,YEAR([3]Feuil1!$K174)&lt;=[3]Feuil2!$A$2,YEAR([3]Feuil1!$C174)&gt;=[3]Feuil2!$A$2),IF(YEAR([3]Feuil1!$C174)&gt;[3]Feuil2!$A$2,IF((MOD([3]Feuil2!$A$2,4)&lt;&gt;0),DATE([3]Feuil2!$A$2,2,28),DATE([3]Feuil2!$A$2,2,29)),IF(YEAR([3]Feuil1!$C174)&lt;[3]Feuil2!$A$2,"",IF(MONTH([3]Feuil1!$C174)=2,[3]Feuil1!$C174,IF(AND(MONTH([3]Feuil1!$C174)&gt;2,MONTH([3]Feuil1!$K174)&lt;=2),IF((MOD([3]Feuil2!$A$2,4)&lt;&gt;0),DATE([3]Feuil2!$A$2,2,28),DATE([3]Feuil2!$A$2,2,29)),"") ))),"")</f>
        <v/>
      </c>
      <c r="P174" s="13" t="str">
        <f>IF(AND([3]Feuil1!$K174&lt;&gt;"",[3]Feuil1!$C174&lt;&gt;"",[3]Feuil1!$K174&lt;=[3]Feuil1!$C174,YEAR([3]Feuil1!$K174)&lt;=[3]Feuil2!$A$2,YEAR([3]Feuil1!$C174)&gt;=[3]Feuil2!$A$2),IF(YEAR([3]Feuil1!$C174)&gt;[3]Feuil2!$A$2,DATE([3]Feuil2!$A$2,3,31),IF(YEAR([3]Feuil1!$C174)&lt;[3]Feuil2!$A$2,"",IF(MONTH([3]Feuil1!$C174)=3,[3]Feuil1!$C174,IF(AND(MONTH([3]Feuil1!$C174)&gt;3,MONTH([3]Feuil1!$K174)&lt;=3),DATE([3]Feuil2!$A$2,3,31),"") ))),"")</f>
        <v/>
      </c>
      <c r="Q174" s="13" t="str">
        <f>IF(AND([3]Feuil1!$K174&lt;&gt;"",[3]Feuil1!$C174&lt;&gt;"",[3]Feuil1!$K174&lt;=[3]Feuil1!$C174,YEAR([3]Feuil1!$K174)&lt;=[3]Feuil2!$A$2,YEAR([3]Feuil1!$C174)&gt;=[3]Feuil2!$A$2),IF(YEAR([3]Feuil1!$C174)&gt;[3]Feuil2!$A$2,DATE([3]Feuil2!$A$2,4,30),IF(YEAR([3]Feuil1!$C174)&lt;[3]Feuil2!$A$2,"",IF(MONTH([3]Feuil1!$C174)=4,[3]Feuil1!$C174,IF(AND(MONTH([3]Feuil1!$C174)&gt;4,MONTH([3]Feuil1!$K174)&lt;=4),DATE([3]Feuil2!$A$2,4,30),"") ))),"")</f>
        <v/>
      </c>
      <c r="R174" s="13" t="str">
        <f>IF(AND([3]Feuil1!$K174&lt;&gt;"",[3]Feuil1!$C174&lt;&gt;"",[3]Feuil1!$K174&lt;=[3]Feuil1!$C174,YEAR([3]Feuil1!$K174)&lt;=[3]Feuil2!$A$2,YEAR([3]Feuil1!$C174)&gt;=[3]Feuil2!$A$2),IF(YEAR([3]Feuil1!$C174)&gt;[3]Feuil2!$A$2,DATE([3]Feuil2!$A$2,5,31),IF(YEAR([3]Feuil1!$C174)&lt;[3]Feuil2!$A$2,"",IF(MONTH([3]Feuil1!$C174)=5,[3]Feuil1!$C174,IF(AND(MONTH([3]Feuil1!$C174)&gt;5,MONTH([3]Feuil1!$K174)&lt;=5),DATE([3]Feuil2!$A$2,5,31),"") ))),"")</f>
        <v/>
      </c>
      <c r="S174" s="13" t="str">
        <f>IF(AND([3]Feuil1!$K174&lt;&gt;"",[3]Feuil1!$C174&lt;&gt;"",[3]Feuil1!$K174&lt;=[3]Feuil1!$C174,YEAR([3]Feuil1!$K174)&lt;=[3]Feuil2!$A$2,YEAR([3]Feuil1!$C174)&gt;=[3]Feuil2!$A$2),IF(YEAR([3]Feuil1!$C174)&gt;[3]Feuil2!$A$2,DATE([3]Feuil2!$A$2,6,30),IF(YEAR([3]Feuil1!$C174)&lt;[3]Feuil2!$A$2,"",IF(MONTH([3]Feuil1!$C174)=6,[3]Feuil1!$C174,IF(AND(MONTH([3]Feuil1!$C174)&gt;6,MONTH([3]Feuil1!$K174)&lt;=6),DATE([3]Feuil2!$A$2,6,30),"") ))),"")</f>
        <v/>
      </c>
      <c r="T174" s="13" t="str">
        <f>IF(AND([3]Feuil1!$K174&lt;&gt;"",[3]Feuil1!$C174&lt;&gt;"",[3]Feuil1!$K174&lt;=[3]Feuil1!$C174,YEAR([3]Feuil1!$K174)&lt;=[3]Feuil2!$A$2,YEAR([3]Feuil1!$C174)&gt;=[3]Feuil2!$A$2),IF(YEAR([3]Feuil1!$C174)&gt;[3]Feuil2!$A$2,DATE([3]Feuil2!$A$2,7,31),IF(YEAR([3]Feuil1!$C174)&lt;[3]Feuil2!$A$2,"",IF(MONTH([3]Feuil1!$C174)=7,[3]Feuil1!$C174,IF(AND(MONTH([3]Feuil1!$C174)&gt;7,MONTH([3]Feuil1!$K174)&lt;=7),DATE([3]Feuil2!$A$2,7,31),"") ))),"")</f>
        <v/>
      </c>
      <c r="U174" s="13" t="str">
        <f>IF(AND([3]Feuil1!$K174&lt;&gt;"",[3]Feuil1!$C174&lt;&gt;"",[3]Feuil1!$K174&lt;=[3]Feuil1!$C174,YEAR([3]Feuil1!$K174)&lt;=[3]Feuil2!$A$2,YEAR([3]Feuil1!$C174)&gt;=[3]Feuil2!$A$2),IF(YEAR([3]Feuil1!$C174)&gt;[3]Feuil2!$A$2,DATE([3]Feuil2!$A$2,8,31),IF(YEAR([3]Feuil1!$C174)&lt;[3]Feuil2!$A$2,"",IF(MONTH([3]Feuil1!$C174)=8,[3]Feuil1!$C174,IF(AND(MONTH([3]Feuil1!$C174)&gt;8,MONTH([3]Feuil1!$K174)&lt;=8),DATE([3]Feuil2!$A$2,8,31),"") ))),"")</f>
        <v/>
      </c>
      <c r="V174" s="13" t="str">
        <f>IF(AND([3]Feuil1!$K174&lt;&gt;"",[3]Feuil1!$C174&lt;&gt;"",[3]Feuil1!$K174&lt;=[3]Feuil1!$C174,YEAR([3]Feuil1!$K174)&lt;=[3]Feuil2!$A$2,YEAR([3]Feuil1!$C174)&gt;=[3]Feuil2!$A$2),IF(YEAR([3]Feuil1!$C174)&gt;[3]Feuil2!$A$2,DATE([3]Feuil2!$A$2,9,30),IF(YEAR([3]Feuil1!$C174)&lt;[3]Feuil2!$A$2,"",IF(MONTH([3]Feuil1!$C174)=9,[3]Feuil1!$C174,IF(AND(MONTH([3]Feuil1!$C174)&gt;9,MONTH([3]Feuil1!$K174)&lt;=9),DATE([3]Feuil2!$A$2,9,30),"") ))),"")</f>
        <v/>
      </c>
      <c r="W174" s="13" t="str">
        <f>IF(AND([3]Feuil1!$K174&lt;&gt;"",[3]Feuil1!$C174&lt;&gt;"",[3]Feuil1!$K174&lt;=[3]Feuil1!$C174,YEAR([3]Feuil1!$K174)&lt;=[3]Feuil2!$A$2,YEAR([3]Feuil1!$C174)&gt;=[3]Feuil2!$A$2),IF(YEAR([3]Feuil1!$C174)&gt;[3]Feuil2!$A$2,DATE([3]Feuil2!$A$2,10,31),IF(YEAR([3]Feuil1!$C174)&lt;[3]Feuil2!$A$2,"",IF(MONTH([3]Feuil1!$C174)=10,[3]Feuil1!$C174,IF(AND(MONTH([3]Feuil1!$C174)&gt;10,MONTH([3]Feuil1!$K174)&lt;=10),DATE([3]Feuil2!$A$2,10,31),"") ))),"")</f>
        <v/>
      </c>
      <c r="X174" s="13" t="str">
        <f>IF(AND([3]Feuil1!$K174&lt;&gt;"",[3]Feuil1!$C174&lt;&gt;"",[3]Feuil1!$K174&lt;=[3]Feuil1!$C174,YEAR([3]Feuil1!$K174)&lt;=[3]Feuil2!$A$2,YEAR([3]Feuil1!$C174)&gt;=[3]Feuil2!$A$2),IF(YEAR([3]Feuil1!$C174)&gt;[3]Feuil2!$A$2,DATE([3]Feuil2!$A$2,11,30),IF(YEAR([3]Feuil1!$C174)&lt;[3]Feuil2!$A$2,"",IF(MONTH([3]Feuil1!$C174)=11,[3]Feuil1!$C174,IF(AND(MONTH([3]Feuil1!$C174)&gt;11,MONTH([3]Feuil1!$K174)&lt;=11),DATE([3]Feuil2!$A$2,11,30),"") ))),"")</f>
        <v/>
      </c>
      <c r="Y174" s="14" t="str">
        <f>IF(AND([3]Feuil1!$K174&lt;&gt;"",[3]Feuil1!$C174&lt;&gt;"",[3]Feuil1!$K174&lt;=[3]Feuil1!$C174,YEAR([3]Feuil1!$K174)&lt;=[3]Feuil2!$A$2,YEAR([3]Feuil1!$C174)&gt;=[3]Feuil2!$A$2),IF(YEAR([3]Feuil1!$C174)&gt;[3]Feuil2!$A$2,DATE([3]Feuil2!$A$2,12,31),IF(YEAR([3]Feuil1!$C174)&lt;[3]Feuil2!$A$2,"",IF(MONTH([3]Feuil1!$C174)=12,[3]Feuil1!$C174,IF(AND(MONTH([3]Feuil1!$C174)&gt;12,MONTH([3]Feuil1!$K174)&lt;=12),DATE([3]Feuil2!$A$2,12,31),"") ))),"")</f>
        <v/>
      </c>
    </row>
    <row r="175" spans="1:25" ht="15" x14ac:dyDescent="0.2">
      <c r="A175" s="11">
        <f>[3]Feuil1!E175</f>
        <v>0</v>
      </c>
      <c r="B175" s="12" t="str">
        <f>IF(AND([3]Feuil1!$K175&lt;&gt;"",[3]Feuil1!$C175&lt;&gt;"",[3]Feuil1!$K175&lt;=[3]Feuil1!$C175,YEAR([3]Feuil1!$K175)&lt;=[3]Feuil2!$A$2,YEAR([3]Feuil1!$C175)&gt;=[3]Feuil2!$A$2),IF(YEAR([3]Feuil1!$K175)&lt;[3]Feuil2!$A$2,DATE([3]Feuil2!$A$2,1,1),IF(YEAR([3]Feuil1!$K175)&gt;[3]Feuil2!$A$2,"",IF(MONTH([3]Feuil1!$K175)=1,[3]Feuil1!$K175,IF(OR(AND(
      MONTH([3]Feuil1!$K175)&lt;1,
      MONTH([3]Feuil1!$C175)&gt;=1
     ),YEAR([3]Feuil1!$C175)&gt;[3]Feuil2!$A$2),DATE([3]Feuil2!$A$2,1,1),"") ))),"")</f>
        <v/>
      </c>
      <c r="C175" s="13" t="str">
        <f>IF(AND([3]Feuil1!$K175&lt;&gt;"",[3]Feuil1!$C175&lt;&gt;"",[3]Feuil1!$K175&lt;=[3]Feuil1!$C175,YEAR([3]Feuil1!$K175)&lt;=[3]Feuil2!$A$2,YEAR([3]Feuil1!$C175)&gt;=[3]Feuil2!$A$2),IF(YEAR([3]Feuil1!$K175)&lt;[3]Feuil2!$A$2,DATE([3]Feuil2!$A$2,2,1),IF(YEAR([3]Feuil1!$K175)&gt;[3]Feuil2!$A$2,"",IF(MONTH([3]Feuil1!$K175)=2,[3]Feuil1!$K175,IF(OR(AND(MONTH([3]Feuil1!$K175)&lt;2,MONTH([3]Feuil1!$C175)&gt;=2),YEAR([3]Feuil1!$C175)&gt;[3]Feuil2!$A$2),DATE([3]Feuil2!$A$2,2,1),"") ))),"")</f>
        <v/>
      </c>
      <c r="D175" s="13" t="str">
        <f>IF(AND([3]Feuil1!$K175&lt;&gt;"",[3]Feuil1!$C175&lt;&gt;"",[3]Feuil1!$K175&lt;=[3]Feuil1!$C175,YEAR([3]Feuil1!$K175)&lt;=[3]Feuil2!$A$2,YEAR([3]Feuil1!$C175)&gt;=[3]Feuil2!$A$2),IF(YEAR([3]Feuil1!$K175)&lt;[3]Feuil2!$A$2,DATE([3]Feuil2!$A$2,3,1),IF(YEAR([3]Feuil1!$K175)&gt;[3]Feuil2!$A$2,"",IF(MONTH([3]Feuil1!$K175)=3,[3]Feuil1!$K175,IF(OR(AND(MONTH([3]Feuil1!$K175)&lt;3,MONTH([3]Feuil1!$C175)&gt;=3),YEAR([3]Feuil1!$C175)&gt;[3]Feuil2!$A$2),DATE([3]Feuil2!$A$2,3,1),"") ))),"")</f>
        <v/>
      </c>
      <c r="E175" s="13" t="str">
        <f>IF(AND([3]Feuil1!$K175&lt;&gt;"",[3]Feuil1!$C175&lt;&gt;"",[3]Feuil1!$K175&lt;=[3]Feuil1!$C175,YEAR([3]Feuil1!$K175)&lt;=[3]Feuil2!$A$2,YEAR([3]Feuil1!$C175)&gt;=[3]Feuil2!$A$2),IF(YEAR([3]Feuil1!$K175)&lt;[3]Feuil2!$A$2,DATE([3]Feuil2!$A$2,4,1),IF(YEAR([3]Feuil1!$K175)&gt;[3]Feuil2!$A$2,"",IF(MONTH([3]Feuil1!$K175)=4,[3]Feuil1!$K175,IF(OR(AND(MONTH([3]Feuil1!$K175)&lt;4,MONTH([3]Feuil1!$C175)&gt;=4),YEAR([3]Feuil1!$C175)&gt;[3]Feuil2!$A$2),DATE([3]Feuil2!$A$2,4,1),"") ))),"")</f>
        <v/>
      </c>
      <c r="F175" s="13" t="str">
        <f>IF(AND([3]Feuil1!$K175&lt;&gt;"",[3]Feuil1!$C175&lt;&gt;"",[3]Feuil1!$K175&lt;=[3]Feuil1!$C175,YEAR([3]Feuil1!$K175)&lt;=[3]Feuil2!$A$2,YEAR([3]Feuil1!$C175)&gt;=[3]Feuil2!$A$2),IF(YEAR([3]Feuil1!$K175)&lt;[3]Feuil2!$A$2,DATE([3]Feuil2!$A$2,5,1),IF(YEAR([3]Feuil1!$K175)&gt;[3]Feuil2!$A$2,"",IF(MONTH([3]Feuil1!$K175)=5,[3]Feuil1!$K175,IF(OR(AND(MONTH([3]Feuil1!$K175)&lt;5,MONTH([3]Feuil1!$C175)&gt;=5),YEAR([3]Feuil1!$C175)&gt;[3]Feuil2!$A$2),DATE([3]Feuil2!$A$2,5,1),"") ))),"")</f>
        <v/>
      </c>
      <c r="G175" s="13" t="str">
        <f>IF(AND([3]Feuil1!$K175&lt;&gt;"",[3]Feuil1!$C175&lt;&gt;"",[3]Feuil1!$K175&lt;=[3]Feuil1!$C175,YEAR([3]Feuil1!$K175)&lt;=[3]Feuil2!$A$2,YEAR([3]Feuil1!$C175)&gt;=[3]Feuil2!$A$2),IF(YEAR([3]Feuil1!$K175)&lt;[3]Feuil2!$A$2,DATE([3]Feuil2!$A$2,6,1),IF(YEAR([3]Feuil1!$K175)&gt;[3]Feuil2!$A$2,"",IF(MONTH([3]Feuil1!$K175)=6,[3]Feuil1!$K175,IF(OR(AND(MONTH([3]Feuil1!$K175)&lt;6,MONTH([3]Feuil1!$C175)&gt;=6),YEAR([3]Feuil1!$C175)&gt;[3]Feuil2!$A$2),DATE([3]Feuil2!$A$2,6,1),"") ))),"")</f>
        <v/>
      </c>
      <c r="H175" s="13" t="str">
        <f>IF(AND([3]Feuil1!$K175&lt;&gt;"",[3]Feuil1!$C175&lt;&gt;"",[3]Feuil1!$K175&lt;=[3]Feuil1!$C175,YEAR([3]Feuil1!$K175)&lt;=[3]Feuil2!$A$2,YEAR([3]Feuil1!$C175)&gt;=[3]Feuil2!$A$2),IF(YEAR([3]Feuil1!$K175)&lt;[3]Feuil2!$A$2,DATE([3]Feuil2!$A$2,7,1),IF(YEAR([3]Feuil1!$K175)&gt;[3]Feuil2!$A$2,"",IF(MONTH([3]Feuil1!$K175)=7,[3]Feuil1!$K175,IF(OR(AND(MONTH([3]Feuil1!$K175)&lt;7,MONTH([3]Feuil1!$C175)&gt;=7),YEAR([3]Feuil1!$C175)&gt;[3]Feuil2!$A$2),DATE([3]Feuil2!$A$2,7,1),"") ))),"")</f>
        <v/>
      </c>
      <c r="I175" s="13" t="str">
        <f>IF(AND([3]Feuil1!$K175&lt;&gt;"",[3]Feuil1!$C175&lt;&gt;"",[3]Feuil1!$K175&lt;=[3]Feuil1!$C175,YEAR([3]Feuil1!$K175)&lt;=[3]Feuil2!$A$2,YEAR([3]Feuil1!$C175)&gt;=[3]Feuil2!$A$2),IF(YEAR([3]Feuil1!$K175)&lt;[3]Feuil2!$A$2,DATE([3]Feuil2!$A$2,8,1),IF(YEAR([3]Feuil1!$K175)&gt;[3]Feuil2!$A$2,"",IF(MONTH([3]Feuil1!$K175)=8,[3]Feuil1!$K175,IF(OR(AND(MONTH([3]Feuil1!$K175)&lt;8,MONTH([3]Feuil1!$C175)&gt;=8),YEAR([3]Feuil1!$C175)&gt;[3]Feuil2!$A$2),DATE([3]Feuil2!$A$2,8,1),"") ))),"")</f>
        <v/>
      </c>
      <c r="J175" s="13" t="str">
        <f>IF(AND([3]Feuil1!$K175&lt;&gt;"",[3]Feuil1!$C175&lt;&gt;"",[3]Feuil1!$K175&lt;=[3]Feuil1!$C175,YEAR([3]Feuil1!$K175)&lt;=[3]Feuil2!$A$2,YEAR([3]Feuil1!$C175)&gt;=[3]Feuil2!$A$2),IF(YEAR([3]Feuil1!$K175)&lt;[3]Feuil2!$A$2,DATE([3]Feuil2!$A$2,9,1),IF(YEAR([3]Feuil1!$K175)&gt;[3]Feuil2!$A$2,"",IF(MONTH([3]Feuil1!$K175)=9,[3]Feuil1!$K175,IF(OR(AND(MONTH([3]Feuil1!$K175)&lt;9,MONTH([3]Feuil1!$C175)&gt;=9),YEAR([3]Feuil1!$C175)&gt;[3]Feuil2!$A$2),DATE([3]Feuil2!$A$2,9,1),"") ))),"")</f>
        <v/>
      </c>
      <c r="K175" s="13" t="str">
        <f>IF(AND([3]Feuil1!$K175&lt;&gt;"",[3]Feuil1!$C175&lt;&gt;"",[3]Feuil1!$K175&lt;=[3]Feuil1!$C175,YEAR([3]Feuil1!$K175)&lt;=[3]Feuil2!$A$2,YEAR([3]Feuil1!$C175)&gt;=[3]Feuil2!$A$2),IF(YEAR([3]Feuil1!$K175)&lt;[3]Feuil2!$A$2,DATE([3]Feuil2!$A$2,10,1),IF(YEAR([3]Feuil1!$K175)&gt;[3]Feuil2!$A$2,"",IF(MONTH([3]Feuil1!$K175)=10,[3]Feuil1!$K175,IF(OR(AND(MONTH([3]Feuil1!$K175)&lt;10,MONTH([3]Feuil1!$C175)&gt;=10),YEAR([3]Feuil1!$C175)&gt;[3]Feuil2!$A$2),DATE([3]Feuil2!$A$2,10,1),"") ))),"")</f>
        <v/>
      </c>
      <c r="L175" s="13" t="str">
        <f>IF(AND([3]Feuil1!$K175&lt;&gt;"",[3]Feuil1!$C175&lt;&gt;"",[3]Feuil1!$K175&lt;=[3]Feuil1!$C175,YEAR([3]Feuil1!$K175)&lt;=[3]Feuil2!$A$2,YEAR([3]Feuil1!$C175)&gt;=[3]Feuil2!$A$2),IF(YEAR([3]Feuil1!$K175)&lt;[3]Feuil2!$A$2,DATE([3]Feuil2!$A$2,11,1),IF(YEAR([3]Feuil1!$K175)&gt;[3]Feuil2!$A$2,"",IF(MONTH([3]Feuil1!$K175)=11,[3]Feuil1!$K175,IF(OR(AND(MONTH([3]Feuil1!$K175)&lt;11,MONTH([3]Feuil1!$C175)&gt;=11),YEAR([3]Feuil1!$C175)&gt;[3]Feuil2!$A$2),DATE([3]Feuil2!$A$2,11,1),"") ))),"")</f>
        <v/>
      </c>
      <c r="M175" s="14" t="str">
        <f>IF(AND([3]Feuil1!$K175&lt;&gt;"",[3]Feuil1!$C175&lt;&gt;"",[3]Feuil1!$K175&lt;=[3]Feuil1!$C175,YEAR([3]Feuil1!$K175)&lt;=[3]Feuil2!$A$2,YEAR([3]Feuil1!$C175)&gt;=[3]Feuil2!$A$2),IF(YEAR([3]Feuil1!$K175)&lt;[3]Feuil2!$A$2,DATE([3]Feuil2!$A$2,12,1),IF(YEAR([3]Feuil1!$K175)&gt;[3]Feuil2!$A$2,"",IF(MONTH([3]Feuil1!$K175)=12,[3]Feuil1!$K175,IF(OR(AND(MONTH([3]Feuil1!$K175)&lt;12,MONTH([3]Feuil1!$C175)&gt;=12),YEAR([3]Feuil1!$C175)&gt;[3]Feuil2!$A$2),DATE([3]Feuil2!$A$2,12,1),"") ))),"")</f>
        <v/>
      </c>
      <c r="N175" s="12" t="str">
        <f>IF(AND([3]Feuil1!$K175&lt;&gt;"",[3]Feuil1!$C175&lt;&gt;"",[3]Feuil1!$K175&lt;=[3]Feuil1!$C175,YEAR([3]Feuil1!$K175)&lt;=[3]Feuil2!$A$2,YEAR([3]Feuil1!$C175)&gt;=[3]Feuil2!$A$2),IF(YEAR([3]Feuil1!$C175)&gt;[3]Feuil2!$A$2,DATE([3]Feuil2!$A$2,1,31),IF(YEAR([3]Feuil1!$C175)&lt;[3]Feuil2!$A$2,"",IF(MONTH([3]Feuil1!$C175)=1,[3]Feuil1!$C175,IF(AND(MONTH([3]Feuil1!$C175)&gt;1,MONTH([3]Feuil1!$K175)&lt;=1),DATE([3]Feuil2!$A$2,1,31),"") ))),"")</f>
        <v/>
      </c>
      <c r="O175" s="13" t="str">
        <f>IF(AND([3]Feuil1!$K175&lt;&gt;"",[3]Feuil1!$C175&lt;&gt;"",[3]Feuil1!$K175&lt;=[3]Feuil1!$C175,YEAR([3]Feuil1!$K175)&lt;=[3]Feuil2!$A$2,YEAR([3]Feuil1!$C175)&gt;=[3]Feuil2!$A$2),IF(YEAR([3]Feuil1!$C175)&gt;[3]Feuil2!$A$2,IF((MOD([3]Feuil2!$A$2,4)&lt;&gt;0),DATE([3]Feuil2!$A$2,2,28),DATE([3]Feuil2!$A$2,2,29)),IF(YEAR([3]Feuil1!$C175)&lt;[3]Feuil2!$A$2,"",IF(MONTH([3]Feuil1!$C175)=2,[3]Feuil1!$C175,IF(AND(MONTH([3]Feuil1!$C175)&gt;2,MONTH([3]Feuil1!$K175)&lt;=2),IF((MOD([3]Feuil2!$A$2,4)&lt;&gt;0),DATE([3]Feuil2!$A$2,2,28),DATE([3]Feuil2!$A$2,2,29)),"") ))),"")</f>
        <v/>
      </c>
      <c r="P175" s="13" t="str">
        <f>IF(AND([3]Feuil1!$K175&lt;&gt;"",[3]Feuil1!$C175&lt;&gt;"",[3]Feuil1!$K175&lt;=[3]Feuil1!$C175,YEAR([3]Feuil1!$K175)&lt;=[3]Feuil2!$A$2,YEAR([3]Feuil1!$C175)&gt;=[3]Feuil2!$A$2),IF(YEAR([3]Feuil1!$C175)&gt;[3]Feuil2!$A$2,DATE([3]Feuil2!$A$2,3,31),IF(YEAR([3]Feuil1!$C175)&lt;[3]Feuil2!$A$2,"",IF(MONTH([3]Feuil1!$C175)=3,[3]Feuil1!$C175,IF(AND(MONTH([3]Feuil1!$C175)&gt;3,MONTH([3]Feuil1!$K175)&lt;=3),DATE([3]Feuil2!$A$2,3,31),"") ))),"")</f>
        <v/>
      </c>
      <c r="Q175" s="13" t="str">
        <f>IF(AND([3]Feuil1!$K175&lt;&gt;"",[3]Feuil1!$C175&lt;&gt;"",[3]Feuil1!$K175&lt;=[3]Feuil1!$C175,YEAR([3]Feuil1!$K175)&lt;=[3]Feuil2!$A$2,YEAR([3]Feuil1!$C175)&gt;=[3]Feuil2!$A$2),IF(YEAR([3]Feuil1!$C175)&gt;[3]Feuil2!$A$2,DATE([3]Feuil2!$A$2,4,30),IF(YEAR([3]Feuil1!$C175)&lt;[3]Feuil2!$A$2,"",IF(MONTH([3]Feuil1!$C175)=4,[3]Feuil1!$C175,IF(AND(MONTH([3]Feuil1!$C175)&gt;4,MONTH([3]Feuil1!$K175)&lt;=4),DATE([3]Feuil2!$A$2,4,30),"") ))),"")</f>
        <v/>
      </c>
      <c r="R175" s="13" t="str">
        <f>IF(AND([3]Feuil1!$K175&lt;&gt;"",[3]Feuil1!$C175&lt;&gt;"",[3]Feuil1!$K175&lt;=[3]Feuil1!$C175,YEAR([3]Feuil1!$K175)&lt;=[3]Feuil2!$A$2,YEAR([3]Feuil1!$C175)&gt;=[3]Feuil2!$A$2),IF(YEAR([3]Feuil1!$C175)&gt;[3]Feuil2!$A$2,DATE([3]Feuil2!$A$2,5,31),IF(YEAR([3]Feuil1!$C175)&lt;[3]Feuil2!$A$2,"",IF(MONTH([3]Feuil1!$C175)=5,[3]Feuil1!$C175,IF(AND(MONTH([3]Feuil1!$C175)&gt;5,MONTH([3]Feuil1!$K175)&lt;=5),DATE([3]Feuil2!$A$2,5,31),"") ))),"")</f>
        <v/>
      </c>
      <c r="S175" s="13" t="str">
        <f>IF(AND([3]Feuil1!$K175&lt;&gt;"",[3]Feuil1!$C175&lt;&gt;"",[3]Feuil1!$K175&lt;=[3]Feuil1!$C175,YEAR([3]Feuil1!$K175)&lt;=[3]Feuil2!$A$2,YEAR([3]Feuil1!$C175)&gt;=[3]Feuil2!$A$2),IF(YEAR([3]Feuil1!$C175)&gt;[3]Feuil2!$A$2,DATE([3]Feuil2!$A$2,6,30),IF(YEAR([3]Feuil1!$C175)&lt;[3]Feuil2!$A$2,"",IF(MONTH([3]Feuil1!$C175)=6,[3]Feuil1!$C175,IF(AND(MONTH([3]Feuil1!$C175)&gt;6,MONTH([3]Feuil1!$K175)&lt;=6),DATE([3]Feuil2!$A$2,6,30),"") ))),"")</f>
        <v/>
      </c>
      <c r="T175" s="13" t="str">
        <f>IF(AND([3]Feuil1!$K175&lt;&gt;"",[3]Feuil1!$C175&lt;&gt;"",[3]Feuil1!$K175&lt;=[3]Feuil1!$C175,YEAR([3]Feuil1!$K175)&lt;=[3]Feuil2!$A$2,YEAR([3]Feuil1!$C175)&gt;=[3]Feuil2!$A$2),IF(YEAR([3]Feuil1!$C175)&gt;[3]Feuil2!$A$2,DATE([3]Feuil2!$A$2,7,31),IF(YEAR([3]Feuil1!$C175)&lt;[3]Feuil2!$A$2,"",IF(MONTH([3]Feuil1!$C175)=7,[3]Feuil1!$C175,IF(AND(MONTH([3]Feuil1!$C175)&gt;7,MONTH([3]Feuil1!$K175)&lt;=7),DATE([3]Feuil2!$A$2,7,31),"") ))),"")</f>
        <v/>
      </c>
      <c r="U175" s="13" t="str">
        <f>IF(AND([3]Feuil1!$K175&lt;&gt;"",[3]Feuil1!$C175&lt;&gt;"",[3]Feuil1!$K175&lt;=[3]Feuil1!$C175,YEAR([3]Feuil1!$K175)&lt;=[3]Feuil2!$A$2,YEAR([3]Feuil1!$C175)&gt;=[3]Feuil2!$A$2),IF(YEAR([3]Feuil1!$C175)&gt;[3]Feuil2!$A$2,DATE([3]Feuil2!$A$2,8,31),IF(YEAR([3]Feuil1!$C175)&lt;[3]Feuil2!$A$2,"",IF(MONTH([3]Feuil1!$C175)=8,[3]Feuil1!$C175,IF(AND(MONTH([3]Feuil1!$C175)&gt;8,MONTH([3]Feuil1!$K175)&lt;=8),DATE([3]Feuil2!$A$2,8,31),"") ))),"")</f>
        <v/>
      </c>
      <c r="V175" s="13" t="str">
        <f>IF(AND([3]Feuil1!$K175&lt;&gt;"",[3]Feuil1!$C175&lt;&gt;"",[3]Feuil1!$K175&lt;=[3]Feuil1!$C175,YEAR([3]Feuil1!$K175)&lt;=[3]Feuil2!$A$2,YEAR([3]Feuil1!$C175)&gt;=[3]Feuil2!$A$2),IF(YEAR([3]Feuil1!$C175)&gt;[3]Feuil2!$A$2,DATE([3]Feuil2!$A$2,9,30),IF(YEAR([3]Feuil1!$C175)&lt;[3]Feuil2!$A$2,"",IF(MONTH([3]Feuil1!$C175)=9,[3]Feuil1!$C175,IF(AND(MONTH([3]Feuil1!$C175)&gt;9,MONTH([3]Feuil1!$K175)&lt;=9),DATE([3]Feuil2!$A$2,9,30),"") ))),"")</f>
        <v/>
      </c>
      <c r="W175" s="13" t="str">
        <f>IF(AND([3]Feuil1!$K175&lt;&gt;"",[3]Feuil1!$C175&lt;&gt;"",[3]Feuil1!$K175&lt;=[3]Feuil1!$C175,YEAR([3]Feuil1!$K175)&lt;=[3]Feuil2!$A$2,YEAR([3]Feuil1!$C175)&gt;=[3]Feuil2!$A$2),IF(YEAR([3]Feuil1!$C175)&gt;[3]Feuil2!$A$2,DATE([3]Feuil2!$A$2,10,31),IF(YEAR([3]Feuil1!$C175)&lt;[3]Feuil2!$A$2,"",IF(MONTH([3]Feuil1!$C175)=10,[3]Feuil1!$C175,IF(AND(MONTH([3]Feuil1!$C175)&gt;10,MONTH([3]Feuil1!$K175)&lt;=10),DATE([3]Feuil2!$A$2,10,31),"") ))),"")</f>
        <v/>
      </c>
      <c r="X175" s="13" t="str">
        <f>IF(AND([3]Feuil1!$K175&lt;&gt;"",[3]Feuil1!$C175&lt;&gt;"",[3]Feuil1!$K175&lt;=[3]Feuil1!$C175,YEAR([3]Feuil1!$K175)&lt;=[3]Feuil2!$A$2,YEAR([3]Feuil1!$C175)&gt;=[3]Feuil2!$A$2),IF(YEAR([3]Feuil1!$C175)&gt;[3]Feuil2!$A$2,DATE([3]Feuil2!$A$2,11,30),IF(YEAR([3]Feuil1!$C175)&lt;[3]Feuil2!$A$2,"",IF(MONTH([3]Feuil1!$C175)=11,[3]Feuil1!$C175,IF(AND(MONTH([3]Feuil1!$C175)&gt;11,MONTH([3]Feuil1!$K175)&lt;=11),DATE([3]Feuil2!$A$2,11,30),"") ))),"")</f>
        <v/>
      </c>
      <c r="Y175" s="14" t="str">
        <f>IF(AND([3]Feuil1!$K175&lt;&gt;"",[3]Feuil1!$C175&lt;&gt;"",[3]Feuil1!$K175&lt;=[3]Feuil1!$C175,YEAR([3]Feuil1!$K175)&lt;=[3]Feuil2!$A$2,YEAR([3]Feuil1!$C175)&gt;=[3]Feuil2!$A$2),IF(YEAR([3]Feuil1!$C175)&gt;[3]Feuil2!$A$2,DATE([3]Feuil2!$A$2,12,31),IF(YEAR([3]Feuil1!$C175)&lt;[3]Feuil2!$A$2,"",IF(MONTH([3]Feuil1!$C175)=12,[3]Feuil1!$C175,IF(AND(MONTH([3]Feuil1!$C175)&gt;12,MONTH([3]Feuil1!$K175)&lt;=12),DATE([3]Feuil2!$A$2,12,31),"") ))),"")</f>
        <v/>
      </c>
    </row>
    <row r="176" spans="1:25" ht="15" x14ac:dyDescent="0.2">
      <c r="A176" s="11">
        <f>[3]Feuil1!E176</f>
        <v>0</v>
      </c>
      <c r="B176" s="12" t="str">
        <f>IF(AND([3]Feuil1!$K176&lt;&gt;"",[3]Feuil1!$C176&lt;&gt;"",[3]Feuil1!$K176&lt;=[3]Feuil1!$C176,YEAR([3]Feuil1!$K176)&lt;=[3]Feuil2!$A$2,YEAR([3]Feuil1!$C176)&gt;=[3]Feuil2!$A$2),IF(YEAR([3]Feuil1!$K176)&lt;[3]Feuil2!$A$2,DATE([3]Feuil2!$A$2,1,1),IF(YEAR([3]Feuil1!$K176)&gt;[3]Feuil2!$A$2,"",IF(MONTH([3]Feuil1!$K176)=1,[3]Feuil1!$K176,IF(OR(AND(
      MONTH([3]Feuil1!$K176)&lt;1,
      MONTH([3]Feuil1!$C176)&gt;=1
     ),YEAR([3]Feuil1!$C176)&gt;[3]Feuil2!$A$2),DATE([3]Feuil2!$A$2,1,1),"") ))),"")</f>
        <v/>
      </c>
      <c r="C176" s="13" t="str">
        <f>IF(AND([3]Feuil1!$K176&lt;&gt;"",[3]Feuil1!$C176&lt;&gt;"",[3]Feuil1!$K176&lt;=[3]Feuil1!$C176,YEAR([3]Feuil1!$K176)&lt;=[3]Feuil2!$A$2,YEAR([3]Feuil1!$C176)&gt;=[3]Feuil2!$A$2),IF(YEAR([3]Feuil1!$K176)&lt;[3]Feuil2!$A$2,DATE([3]Feuil2!$A$2,2,1),IF(YEAR([3]Feuil1!$K176)&gt;[3]Feuil2!$A$2,"",IF(MONTH([3]Feuil1!$K176)=2,[3]Feuil1!$K176,IF(OR(AND(MONTH([3]Feuil1!$K176)&lt;2,MONTH([3]Feuil1!$C176)&gt;=2),YEAR([3]Feuil1!$C176)&gt;[3]Feuil2!$A$2),DATE([3]Feuil2!$A$2,2,1),"") ))),"")</f>
        <v/>
      </c>
      <c r="D176" s="13" t="str">
        <f>IF(AND([3]Feuil1!$K176&lt;&gt;"",[3]Feuil1!$C176&lt;&gt;"",[3]Feuil1!$K176&lt;=[3]Feuil1!$C176,YEAR([3]Feuil1!$K176)&lt;=[3]Feuil2!$A$2,YEAR([3]Feuil1!$C176)&gt;=[3]Feuil2!$A$2),IF(YEAR([3]Feuil1!$K176)&lt;[3]Feuil2!$A$2,DATE([3]Feuil2!$A$2,3,1),IF(YEAR([3]Feuil1!$K176)&gt;[3]Feuil2!$A$2,"",IF(MONTH([3]Feuil1!$K176)=3,[3]Feuil1!$K176,IF(OR(AND(MONTH([3]Feuil1!$K176)&lt;3,MONTH([3]Feuil1!$C176)&gt;=3),YEAR([3]Feuil1!$C176)&gt;[3]Feuil2!$A$2),DATE([3]Feuil2!$A$2,3,1),"") ))),"")</f>
        <v/>
      </c>
      <c r="E176" s="13" t="str">
        <f>IF(AND([3]Feuil1!$K176&lt;&gt;"",[3]Feuil1!$C176&lt;&gt;"",[3]Feuil1!$K176&lt;=[3]Feuil1!$C176,YEAR([3]Feuil1!$K176)&lt;=[3]Feuil2!$A$2,YEAR([3]Feuil1!$C176)&gt;=[3]Feuil2!$A$2),IF(YEAR([3]Feuil1!$K176)&lt;[3]Feuil2!$A$2,DATE([3]Feuil2!$A$2,4,1),IF(YEAR([3]Feuil1!$K176)&gt;[3]Feuil2!$A$2,"",IF(MONTH([3]Feuil1!$K176)=4,[3]Feuil1!$K176,IF(OR(AND(MONTH([3]Feuil1!$K176)&lt;4,MONTH([3]Feuil1!$C176)&gt;=4),YEAR([3]Feuil1!$C176)&gt;[3]Feuil2!$A$2),DATE([3]Feuil2!$A$2,4,1),"") ))),"")</f>
        <v/>
      </c>
      <c r="F176" s="13" t="str">
        <f>IF(AND([3]Feuil1!$K176&lt;&gt;"",[3]Feuil1!$C176&lt;&gt;"",[3]Feuil1!$K176&lt;=[3]Feuil1!$C176,YEAR([3]Feuil1!$K176)&lt;=[3]Feuil2!$A$2,YEAR([3]Feuil1!$C176)&gt;=[3]Feuil2!$A$2),IF(YEAR([3]Feuil1!$K176)&lt;[3]Feuil2!$A$2,DATE([3]Feuil2!$A$2,5,1),IF(YEAR([3]Feuil1!$K176)&gt;[3]Feuil2!$A$2,"",IF(MONTH([3]Feuil1!$K176)=5,[3]Feuil1!$K176,IF(OR(AND(MONTH([3]Feuil1!$K176)&lt;5,MONTH([3]Feuil1!$C176)&gt;=5),YEAR([3]Feuil1!$C176)&gt;[3]Feuil2!$A$2),DATE([3]Feuil2!$A$2,5,1),"") ))),"")</f>
        <v/>
      </c>
      <c r="G176" s="13" t="str">
        <f>IF(AND([3]Feuil1!$K176&lt;&gt;"",[3]Feuil1!$C176&lt;&gt;"",[3]Feuil1!$K176&lt;=[3]Feuil1!$C176,YEAR([3]Feuil1!$K176)&lt;=[3]Feuil2!$A$2,YEAR([3]Feuil1!$C176)&gt;=[3]Feuil2!$A$2),IF(YEAR([3]Feuil1!$K176)&lt;[3]Feuil2!$A$2,DATE([3]Feuil2!$A$2,6,1),IF(YEAR([3]Feuil1!$K176)&gt;[3]Feuil2!$A$2,"",IF(MONTH([3]Feuil1!$K176)=6,[3]Feuil1!$K176,IF(OR(AND(MONTH([3]Feuil1!$K176)&lt;6,MONTH([3]Feuil1!$C176)&gt;=6),YEAR([3]Feuil1!$C176)&gt;[3]Feuil2!$A$2),DATE([3]Feuil2!$A$2,6,1),"") ))),"")</f>
        <v/>
      </c>
      <c r="H176" s="13" t="str">
        <f>IF(AND([3]Feuil1!$K176&lt;&gt;"",[3]Feuil1!$C176&lt;&gt;"",[3]Feuil1!$K176&lt;=[3]Feuil1!$C176,YEAR([3]Feuil1!$K176)&lt;=[3]Feuil2!$A$2,YEAR([3]Feuil1!$C176)&gt;=[3]Feuil2!$A$2),IF(YEAR([3]Feuil1!$K176)&lt;[3]Feuil2!$A$2,DATE([3]Feuil2!$A$2,7,1),IF(YEAR([3]Feuil1!$K176)&gt;[3]Feuil2!$A$2,"",IF(MONTH([3]Feuil1!$K176)=7,[3]Feuil1!$K176,IF(OR(AND(MONTH([3]Feuil1!$K176)&lt;7,MONTH([3]Feuil1!$C176)&gt;=7),YEAR([3]Feuil1!$C176)&gt;[3]Feuil2!$A$2),DATE([3]Feuil2!$A$2,7,1),"") ))),"")</f>
        <v/>
      </c>
      <c r="I176" s="13" t="str">
        <f>IF(AND([3]Feuil1!$K176&lt;&gt;"",[3]Feuil1!$C176&lt;&gt;"",[3]Feuil1!$K176&lt;=[3]Feuil1!$C176,YEAR([3]Feuil1!$K176)&lt;=[3]Feuil2!$A$2,YEAR([3]Feuil1!$C176)&gt;=[3]Feuil2!$A$2),IF(YEAR([3]Feuil1!$K176)&lt;[3]Feuil2!$A$2,DATE([3]Feuil2!$A$2,8,1),IF(YEAR([3]Feuil1!$K176)&gt;[3]Feuil2!$A$2,"",IF(MONTH([3]Feuil1!$K176)=8,[3]Feuil1!$K176,IF(OR(AND(MONTH([3]Feuil1!$K176)&lt;8,MONTH([3]Feuil1!$C176)&gt;=8),YEAR([3]Feuil1!$C176)&gt;[3]Feuil2!$A$2),DATE([3]Feuil2!$A$2,8,1),"") ))),"")</f>
        <v/>
      </c>
      <c r="J176" s="13" t="str">
        <f>IF(AND([3]Feuil1!$K176&lt;&gt;"",[3]Feuil1!$C176&lt;&gt;"",[3]Feuil1!$K176&lt;=[3]Feuil1!$C176,YEAR([3]Feuil1!$K176)&lt;=[3]Feuil2!$A$2,YEAR([3]Feuil1!$C176)&gt;=[3]Feuil2!$A$2),IF(YEAR([3]Feuil1!$K176)&lt;[3]Feuil2!$A$2,DATE([3]Feuil2!$A$2,9,1),IF(YEAR([3]Feuil1!$K176)&gt;[3]Feuil2!$A$2,"",IF(MONTH([3]Feuil1!$K176)=9,[3]Feuil1!$K176,IF(OR(AND(MONTH([3]Feuil1!$K176)&lt;9,MONTH([3]Feuil1!$C176)&gt;=9),YEAR([3]Feuil1!$C176)&gt;[3]Feuil2!$A$2),DATE([3]Feuil2!$A$2,9,1),"") ))),"")</f>
        <v/>
      </c>
      <c r="K176" s="13" t="str">
        <f>IF(AND([3]Feuil1!$K176&lt;&gt;"",[3]Feuil1!$C176&lt;&gt;"",[3]Feuil1!$K176&lt;=[3]Feuil1!$C176,YEAR([3]Feuil1!$K176)&lt;=[3]Feuil2!$A$2,YEAR([3]Feuil1!$C176)&gt;=[3]Feuil2!$A$2),IF(YEAR([3]Feuil1!$K176)&lt;[3]Feuil2!$A$2,DATE([3]Feuil2!$A$2,10,1),IF(YEAR([3]Feuil1!$K176)&gt;[3]Feuil2!$A$2,"",IF(MONTH([3]Feuil1!$K176)=10,[3]Feuil1!$K176,IF(OR(AND(MONTH([3]Feuil1!$K176)&lt;10,MONTH([3]Feuil1!$C176)&gt;=10),YEAR([3]Feuil1!$C176)&gt;[3]Feuil2!$A$2),DATE([3]Feuil2!$A$2,10,1),"") ))),"")</f>
        <v/>
      </c>
      <c r="L176" s="13" t="str">
        <f>IF(AND([3]Feuil1!$K176&lt;&gt;"",[3]Feuil1!$C176&lt;&gt;"",[3]Feuil1!$K176&lt;=[3]Feuil1!$C176,YEAR([3]Feuil1!$K176)&lt;=[3]Feuil2!$A$2,YEAR([3]Feuil1!$C176)&gt;=[3]Feuil2!$A$2),IF(YEAR([3]Feuil1!$K176)&lt;[3]Feuil2!$A$2,DATE([3]Feuil2!$A$2,11,1),IF(YEAR([3]Feuil1!$K176)&gt;[3]Feuil2!$A$2,"",IF(MONTH([3]Feuil1!$K176)=11,[3]Feuil1!$K176,IF(OR(AND(MONTH([3]Feuil1!$K176)&lt;11,MONTH([3]Feuil1!$C176)&gt;=11),YEAR([3]Feuil1!$C176)&gt;[3]Feuil2!$A$2),DATE([3]Feuil2!$A$2,11,1),"") ))),"")</f>
        <v/>
      </c>
      <c r="M176" s="14" t="str">
        <f>IF(AND([3]Feuil1!$K176&lt;&gt;"",[3]Feuil1!$C176&lt;&gt;"",[3]Feuil1!$K176&lt;=[3]Feuil1!$C176,YEAR([3]Feuil1!$K176)&lt;=[3]Feuil2!$A$2,YEAR([3]Feuil1!$C176)&gt;=[3]Feuil2!$A$2),IF(YEAR([3]Feuil1!$K176)&lt;[3]Feuil2!$A$2,DATE([3]Feuil2!$A$2,12,1),IF(YEAR([3]Feuil1!$K176)&gt;[3]Feuil2!$A$2,"",IF(MONTH([3]Feuil1!$K176)=12,[3]Feuil1!$K176,IF(OR(AND(MONTH([3]Feuil1!$K176)&lt;12,MONTH([3]Feuil1!$C176)&gt;=12),YEAR([3]Feuil1!$C176)&gt;[3]Feuil2!$A$2),DATE([3]Feuil2!$A$2,12,1),"") ))),"")</f>
        <v/>
      </c>
      <c r="N176" s="12" t="str">
        <f>IF(AND([3]Feuil1!$K176&lt;&gt;"",[3]Feuil1!$C176&lt;&gt;"",[3]Feuil1!$K176&lt;=[3]Feuil1!$C176,YEAR([3]Feuil1!$K176)&lt;=[3]Feuil2!$A$2,YEAR([3]Feuil1!$C176)&gt;=[3]Feuil2!$A$2),IF(YEAR([3]Feuil1!$C176)&gt;[3]Feuil2!$A$2,DATE([3]Feuil2!$A$2,1,31),IF(YEAR([3]Feuil1!$C176)&lt;[3]Feuil2!$A$2,"",IF(MONTH([3]Feuil1!$C176)=1,[3]Feuil1!$C176,IF(AND(MONTH([3]Feuil1!$C176)&gt;1,MONTH([3]Feuil1!$K176)&lt;=1),DATE([3]Feuil2!$A$2,1,31),"") ))),"")</f>
        <v/>
      </c>
      <c r="O176" s="13" t="str">
        <f>IF(AND([3]Feuil1!$K176&lt;&gt;"",[3]Feuil1!$C176&lt;&gt;"",[3]Feuil1!$K176&lt;=[3]Feuil1!$C176,YEAR([3]Feuil1!$K176)&lt;=[3]Feuil2!$A$2,YEAR([3]Feuil1!$C176)&gt;=[3]Feuil2!$A$2),IF(YEAR([3]Feuil1!$C176)&gt;[3]Feuil2!$A$2,IF((MOD([3]Feuil2!$A$2,4)&lt;&gt;0),DATE([3]Feuil2!$A$2,2,28),DATE([3]Feuil2!$A$2,2,29)),IF(YEAR([3]Feuil1!$C176)&lt;[3]Feuil2!$A$2,"",IF(MONTH([3]Feuil1!$C176)=2,[3]Feuil1!$C176,IF(AND(MONTH([3]Feuil1!$C176)&gt;2,MONTH([3]Feuil1!$K176)&lt;=2),IF((MOD([3]Feuil2!$A$2,4)&lt;&gt;0),DATE([3]Feuil2!$A$2,2,28),DATE([3]Feuil2!$A$2,2,29)),"") ))),"")</f>
        <v/>
      </c>
      <c r="P176" s="13" t="str">
        <f>IF(AND([3]Feuil1!$K176&lt;&gt;"",[3]Feuil1!$C176&lt;&gt;"",[3]Feuil1!$K176&lt;=[3]Feuil1!$C176,YEAR([3]Feuil1!$K176)&lt;=[3]Feuil2!$A$2,YEAR([3]Feuil1!$C176)&gt;=[3]Feuil2!$A$2),IF(YEAR([3]Feuil1!$C176)&gt;[3]Feuil2!$A$2,DATE([3]Feuil2!$A$2,3,31),IF(YEAR([3]Feuil1!$C176)&lt;[3]Feuil2!$A$2,"",IF(MONTH([3]Feuil1!$C176)=3,[3]Feuil1!$C176,IF(AND(MONTH([3]Feuil1!$C176)&gt;3,MONTH([3]Feuil1!$K176)&lt;=3),DATE([3]Feuil2!$A$2,3,31),"") ))),"")</f>
        <v/>
      </c>
      <c r="Q176" s="13" t="str">
        <f>IF(AND([3]Feuil1!$K176&lt;&gt;"",[3]Feuil1!$C176&lt;&gt;"",[3]Feuil1!$K176&lt;=[3]Feuil1!$C176,YEAR([3]Feuil1!$K176)&lt;=[3]Feuil2!$A$2,YEAR([3]Feuil1!$C176)&gt;=[3]Feuil2!$A$2),IF(YEAR([3]Feuil1!$C176)&gt;[3]Feuil2!$A$2,DATE([3]Feuil2!$A$2,4,30),IF(YEAR([3]Feuil1!$C176)&lt;[3]Feuil2!$A$2,"",IF(MONTH([3]Feuil1!$C176)=4,[3]Feuil1!$C176,IF(AND(MONTH([3]Feuil1!$C176)&gt;4,MONTH([3]Feuil1!$K176)&lt;=4),DATE([3]Feuil2!$A$2,4,30),"") ))),"")</f>
        <v/>
      </c>
      <c r="R176" s="13" t="str">
        <f>IF(AND([3]Feuil1!$K176&lt;&gt;"",[3]Feuil1!$C176&lt;&gt;"",[3]Feuil1!$K176&lt;=[3]Feuil1!$C176,YEAR([3]Feuil1!$K176)&lt;=[3]Feuil2!$A$2,YEAR([3]Feuil1!$C176)&gt;=[3]Feuil2!$A$2),IF(YEAR([3]Feuil1!$C176)&gt;[3]Feuil2!$A$2,DATE([3]Feuil2!$A$2,5,31),IF(YEAR([3]Feuil1!$C176)&lt;[3]Feuil2!$A$2,"",IF(MONTH([3]Feuil1!$C176)=5,[3]Feuil1!$C176,IF(AND(MONTH([3]Feuil1!$C176)&gt;5,MONTH([3]Feuil1!$K176)&lt;=5),DATE([3]Feuil2!$A$2,5,31),"") ))),"")</f>
        <v/>
      </c>
      <c r="S176" s="13" t="str">
        <f>IF(AND([3]Feuil1!$K176&lt;&gt;"",[3]Feuil1!$C176&lt;&gt;"",[3]Feuil1!$K176&lt;=[3]Feuil1!$C176,YEAR([3]Feuil1!$K176)&lt;=[3]Feuil2!$A$2,YEAR([3]Feuil1!$C176)&gt;=[3]Feuil2!$A$2),IF(YEAR([3]Feuil1!$C176)&gt;[3]Feuil2!$A$2,DATE([3]Feuil2!$A$2,6,30),IF(YEAR([3]Feuil1!$C176)&lt;[3]Feuil2!$A$2,"",IF(MONTH([3]Feuil1!$C176)=6,[3]Feuil1!$C176,IF(AND(MONTH([3]Feuil1!$C176)&gt;6,MONTH([3]Feuil1!$K176)&lt;=6),DATE([3]Feuil2!$A$2,6,30),"") ))),"")</f>
        <v/>
      </c>
      <c r="T176" s="13" t="str">
        <f>IF(AND([3]Feuil1!$K176&lt;&gt;"",[3]Feuil1!$C176&lt;&gt;"",[3]Feuil1!$K176&lt;=[3]Feuil1!$C176,YEAR([3]Feuil1!$K176)&lt;=[3]Feuil2!$A$2,YEAR([3]Feuil1!$C176)&gt;=[3]Feuil2!$A$2),IF(YEAR([3]Feuil1!$C176)&gt;[3]Feuil2!$A$2,DATE([3]Feuil2!$A$2,7,31),IF(YEAR([3]Feuil1!$C176)&lt;[3]Feuil2!$A$2,"",IF(MONTH([3]Feuil1!$C176)=7,[3]Feuil1!$C176,IF(AND(MONTH([3]Feuil1!$C176)&gt;7,MONTH([3]Feuil1!$K176)&lt;=7),DATE([3]Feuil2!$A$2,7,31),"") ))),"")</f>
        <v/>
      </c>
      <c r="U176" s="13" t="str">
        <f>IF(AND([3]Feuil1!$K176&lt;&gt;"",[3]Feuil1!$C176&lt;&gt;"",[3]Feuil1!$K176&lt;=[3]Feuil1!$C176,YEAR([3]Feuil1!$K176)&lt;=[3]Feuil2!$A$2,YEAR([3]Feuil1!$C176)&gt;=[3]Feuil2!$A$2),IF(YEAR([3]Feuil1!$C176)&gt;[3]Feuil2!$A$2,DATE([3]Feuil2!$A$2,8,31),IF(YEAR([3]Feuil1!$C176)&lt;[3]Feuil2!$A$2,"",IF(MONTH([3]Feuil1!$C176)=8,[3]Feuil1!$C176,IF(AND(MONTH([3]Feuil1!$C176)&gt;8,MONTH([3]Feuil1!$K176)&lt;=8),DATE([3]Feuil2!$A$2,8,31),"") ))),"")</f>
        <v/>
      </c>
      <c r="V176" s="13" t="str">
        <f>IF(AND([3]Feuil1!$K176&lt;&gt;"",[3]Feuil1!$C176&lt;&gt;"",[3]Feuil1!$K176&lt;=[3]Feuil1!$C176,YEAR([3]Feuil1!$K176)&lt;=[3]Feuil2!$A$2,YEAR([3]Feuil1!$C176)&gt;=[3]Feuil2!$A$2),IF(YEAR([3]Feuil1!$C176)&gt;[3]Feuil2!$A$2,DATE([3]Feuil2!$A$2,9,30),IF(YEAR([3]Feuil1!$C176)&lt;[3]Feuil2!$A$2,"",IF(MONTH([3]Feuil1!$C176)=9,[3]Feuil1!$C176,IF(AND(MONTH([3]Feuil1!$C176)&gt;9,MONTH([3]Feuil1!$K176)&lt;=9),DATE([3]Feuil2!$A$2,9,30),"") ))),"")</f>
        <v/>
      </c>
      <c r="W176" s="13" t="str">
        <f>IF(AND([3]Feuil1!$K176&lt;&gt;"",[3]Feuil1!$C176&lt;&gt;"",[3]Feuil1!$K176&lt;=[3]Feuil1!$C176,YEAR([3]Feuil1!$K176)&lt;=[3]Feuil2!$A$2,YEAR([3]Feuil1!$C176)&gt;=[3]Feuil2!$A$2),IF(YEAR([3]Feuil1!$C176)&gt;[3]Feuil2!$A$2,DATE([3]Feuil2!$A$2,10,31),IF(YEAR([3]Feuil1!$C176)&lt;[3]Feuil2!$A$2,"",IF(MONTH([3]Feuil1!$C176)=10,[3]Feuil1!$C176,IF(AND(MONTH([3]Feuil1!$C176)&gt;10,MONTH([3]Feuil1!$K176)&lt;=10),DATE([3]Feuil2!$A$2,10,31),"") ))),"")</f>
        <v/>
      </c>
      <c r="X176" s="13" t="str">
        <f>IF(AND([3]Feuil1!$K176&lt;&gt;"",[3]Feuil1!$C176&lt;&gt;"",[3]Feuil1!$K176&lt;=[3]Feuil1!$C176,YEAR([3]Feuil1!$K176)&lt;=[3]Feuil2!$A$2,YEAR([3]Feuil1!$C176)&gt;=[3]Feuil2!$A$2),IF(YEAR([3]Feuil1!$C176)&gt;[3]Feuil2!$A$2,DATE([3]Feuil2!$A$2,11,30),IF(YEAR([3]Feuil1!$C176)&lt;[3]Feuil2!$A$2,"",IF(MONTH([3]Feuil1!$C176)=11,[3]Feuil1!$C176,IF(AND(MONTH([3]Feuil1!$C176)&gt;11,MONTH([3]Feuil1!$K176)&lt;=11),DATE([3]Feuil2!$A$2,11,30),"") ))),"")</f>
        <v/>
      </c>
      <c r="Y176" s="14" t="str">
        <f>IF(AND([3]Feuil1!$K176&lt;&gt;"",[3]Feuil1!$C176&lt;&gt;"",[3]Feuil1!$K176&lt;=[3]Feuil1!$C176,YEAR([3]Feuil1!$K176)&lt;=[3]Feuil2!$A$2,YEAR([3]Feuil1!$C176)&gt;=[3]Feuil2!$A$2),IF(YEAR([3]Feuil1!$C176)&gt;[3]Feuil2!$A$2,DATE([3]Feuil2!$A$2,12,31),IF(YEAR([3]Feuil1!$C176)&lt;[3]Feuil2!$A$2,"",IF(MONTH([3]Feuil1!$C176)=12,[3]Feuil1!$C176,IF(AND(MONTH([3]Feuil1!$C176)&gt;12,MONTH([3]Feuil1!$K176)&lt;=12),DATE([3]Feuil2!$A$2,12,31),"") ))),"")</f>
        <v/>
      </c>
    </row>
    <row r="177" spans="1:25" ht="15" x14ac:dyDescent="0.2">
      <c r="A177" s="11">
        <f>[3]Feuil1!E177</f>
        <v>0</v>
      </c>
      <c r="B177" s="12" t="str">
        <f>IF(AND([3]Feuil1!$K177&lt;&gt;"",[3]Feuil1!$C177&lt;&gt;"",[3]Feuil1!$K177&lt;=[3]Feuil1!$C177,YEAR([3]Feuil1!$K177)&lt;=[3]Feuil2!$A$2,YEAR([3]Feuil1!$C177)&gt;=[3]Feuil2!$A$2),IF(YEAR([3]Feuil1!$K177)&lt;[3]Feuil2!$A$2,DATE([3]Feuil2!$A$2,1,1),IF(YEAR([3]Feuil1!$K177)&gt;[3]Feuil2!$A$2,"",IF(MONTH([3]Feuil1!$K177)=1,[3]Feuil1!$K177,IF(OR(AND(
      MONTH([3]Feuil1!$K177)&lt;1,
      MONTH([3]Feuil1!$C177)&gt;=1
     ),YEAR([3]Feuil1!$C177)&gt;[3]Feuil2!$A$2),DATE([3]Feuil2!$A$2,1,1),"") ))),"")</f>
        <v/>
      </c>
      <c r="C177" s="13" t="str">
        <f>IF(AND([3]Feuil1!$K177&lt;&gt;"",[3]Feuil1!$C177&lt;&gt;"",[3]Feuil1!$K177&lt;=[3]Feuil1!$C177,YEAR([3]Feuil1!$K177)&lt;=[3]Feuil2!$A$2,YEAR([3]Feuil1!$C177)&gt;=[3]Feuil2!$A$2),IF(YEAR([3]Feuil1!$K177)&lt;[3]Feuil2!$A$2,DATE([3]Feuil2!$A$2,2,1),IF(YEAR([3]Feuil1!$K177)&gt;[3]Feuil2!$A$2,"",IF(MONTH([3]Feuil1!$K177)=2,[3]Feuil1!$K177,IF(OR(AND(MONTH([3]Feuil1!$K177)&lt;2,MONTH([3]Feuil1!$C177)&gt;=2),YEAR([3]Feuil1!$C177)&gt;[3]Feuil2!$A$2),DATE([3]Feuil2!$A$2,2,1),"") ))),"")</f>
        <v/>
      </c>
      <c r="D177" s="13" t="str">
        <f>IF(AND([3]Feuil1!$K177&lt;&gt;"",[3]Feuil1!$C177&lt;&gt;"",[3]Feuil1!$K177&lt;=[3]Feuil1!$C177,YEAR([3]Feuil1!$K177)&lt;=[3]Feuil2!$A$2,YEAR([3]Feuil1!$C177)&gt;=[3]Feuil2!$A$2),IF(YEAR([3]Feuil1!$K177)&lt;[3]Feuil2!$A$2,DATE([3]Feuil2!$A$2,3,1),IF(YEAR([3]Feuil1!$K177)&gt;[3]Feuil2!$A$2,"",IF(MONTH([3]Feuil1!$K177)=3,[3]Feuil1!$K177,IF(OR(AND(MONTH([3]Feuil1!$K177)&lt;3,MONTH([3]Feuil1!$C177)&gt;=3),YEAR([3]Feuil1!$C177)&gt;[3]Feuil2!$A$2),DATE([3]Feuil2!$A$2,3,1),"") ))),"")</f>
        <v/>
      </c>
      <c r="E177" s="13" t="str">
        <f>IF(AND([3]Feuil1!$K177&lt;&gt;"",[3]Feuil1!$C177&lt;&gt;"",[3]Feuil1!$K177&lt;=[3]Feuil1!$C177,YEAR([3]Feuil1!$K177)&lt;=[3]Feuil2!$A$2,YEAR([3]Feuil1!$C177)&gt;=[3]Feuil2!$A$2),IF(YEAR([3]Feuil1!$K177)&lt;[3]Feuil2!$A$2,DATE([3]Feuil2!$A$2,4,1),IF(YEAR([3]Feuil1!$K177)&gt;[3]Feuil2!$A$2,"",IF(MONTH([3]Feuil1!$K177)=4,[3]Feuil1!$K177,IF(OR(AND(MONTH([3]Feuil1!$K177)&lt;4,MONTH([3]Feuil1!$C177)&gt;=4),YEAR([3]Feuil1!$C177)&gt;[3]Feuil2!$A$2),DATE([3]Feuil2!$A$2,4,1),"") ))),"")</f>
        <v/>
      </c>
      <c r="F177" s="13" t="str">
        <f>IF(AND([3]Feuil1!$K177&lt;&gt;"",[3]Feuil1!$C177&lt;&gt;"",[3]Feuil1!$K177&lt;=[3]Feuil1!$C177,YEAR([3]Feuil1!$K177)&lt;=[3]Feuil2!$A$2,YEAR([3]Feuil1!$C177)&gt;=[3]Feuil2!$A$2),IF(YEAR([3]Feuil1!$K177)&lt;[3]Feuil2!$A$2,DATE([3]Feuil2!$A$2,5,1),IF(YEAR([3]Feuil1!$K177)&gt;[3]Feuil2!$A$2,"",IF(MONTH([3]Feuil1!$K177)=5,[3]Feuil1!$K177,IF(OR(AND(MONTH([3]Feuil1!$K177)&lt;5,MONTH([3]Feuil1!$C177)&gt;=5),YEAR([3]Feuil1!$C177)&gt;[3]Feuil2!$A$2),DATE([3]Feuil2!$A$2,5,1),"") ))),"")</f>
        <v/>
      </c>
      <c r="G177" s="13" t="str">
        <f>IF(AND([3]Feuil1!$K177&lt;&gt;"",[3]Feuil1!$C177&lt;&gt;"",[3]Feuil1!$K177&lt;=[3]Feuil1!$C177,YEAR([3]Feuil1!$K177)&lt;=[3]Feuil2!$A$2,YEAR([3]Feuil1!$C177)&gt;=[3]Feuil2!$A$2),IF(YEAR([3]Feuil1!$K177)&lt;[3]Feuil2!$A$2,DATE([3]Feuil2!$A$2,6,1),IF(YEAR([3]Feuil1!$K177)&gt;[3]Feuil2!$A$2,"",IF(MONTH([3]Feuil1!$K177)=6,[3]Feuil1!$K177,IF(OR(AND(MONTH([3]Feuil1!$K177)&lt;6,MONTH([3]Feuil1!$C177)&gt;=6),YEAR([3]Feuil1!$C177)&gt;[3]Feuil2!$A$2),DATE([3]Feuil2!$A$2,6,1),"") ))),"")</f>
        <v/>
      </c>
      <c r="H177" s="13" t="str">
        <f>IF(AND([3]Feuil1!$K177&lt;&gt;"",[3]Feuil1!$C177&lt;&gt;"",[3]Feuil1!$K177&lt;=[3]Feuil1!$C177,YEAR([3]Feuil1!$K177)&lt;=[3]Feuil2!$A$2,YEAR([3]Feuil1!$C177)&gt;=[3]Feuil2!$A$2),IF(YEAR([3]Feuil1!$K177)&lt;[3]Feuil2!$A$2,DATE([3]Feuil2!$A$2,7,1),IF(YEAR([3]Feuil1!$K177)&gt;[3]Feuil2!$A$2,"",IF(MONTH([3]Feuil1!$K177)=7,[3]Feuil1!$K177,IF(OR(AND(MONTH([3]Feuil1!$K177)&lt;7,MONTH([3]Feuil1!$C177)&gt;=7),YEAR([3]Feuil1!$C177)&gt;[3]Feuil2!$A$2),DATE([3]Feuil2!$A$2,7,1),"") ))),"")</f>
        <v/>
      </c>
      <c r="I177" s="13" t="str">
        <f>IF(AND([3]Feuil1!$K177&lt;&gt;"",[3]Feuil1!$C177&lt;&gt;"",[3]Feuil1!$K177&lt;=[3]Feuil1!$C177,YEAR([3]Feuil1!$K177)&lt;=[3]Feuil2!$A$2,YEAR([3]Feuil1!$C177)&gt;=[3]Feuil2!$A$2),IF(YEAR([3]Feuil1!$K177)&lt;[3]Feuil2!$A$2,DATE([3]Feuil2!$A$2,8,1),IF(YEAR([3]Feuil1!$K177)&gt;[3]Feuil2!$A$2,"",IF(MONTH([3]Feuil1!$K177)=8,[3]Feuil1!$K177,IF(OR(AND(MONTH([3]Feuil1!$K177)&lt;8,MONTH([3]Feuil1!$C177)&gt;=8),YEAR([3]Feuil1!$C177)&gt;[3]Feuil2!$A$2),DATE([3]Feuil2!$A$2,8,1),"") ))),"")</f>
        <v/>
      </c>
      <c r="J177" s="13" t="str">
        <f>IF(AND([3]Feuil1!$K177&lt;&gt;"",[3]Feuil1!$C177&lt;&gt;"",[3]Feuil1!$K177&lt;=[3]Feuil1!$C177,YEAR([3]Feuil1!$K177)&lt;=[3]Feuil2!$A$2,YEAR([3]Feuil1!$C177)&gt;=[3]Feuil2!$A$2),IF(YEAR([3]Feuil1!$K177)&lt;[3]Feuil2!$A$2,DATE([3]Feuil2!$A$2,9,1),IF(YEAR([3]Feuil1!$K177)&gt;[3]Feuil2!$A$2,"",IF(MONTH([3]Feuil1!$K177)=9,[3]Feuil1!$K177,IF(OR(AND(MONTH([3]Feuil1!$K177)&lt;9,MONTH([3]Feuil1!$C177)&gt;=9),YEAR([3]Feuil1!$C177)&gt;[3]Feuil2!$A$2),DATE([3]Feuil2!$A$2,9,1),"") ))),"")</f>
        <v/>
      </c>
      <c r="K177" s="13" t="str">
        <f>IF(AND([3]Feuil1!$K177&lt;&gt;"",[3]Feuil1!$C177&lt;&gt;"",[3]Feuil1!$K177&lt;=[3]Feuil1!$C177,YEAR([3]Feuil1!$K177)&lt;=[3]Feuil2!$A$2,YEAR([3]Feuil1!$C177)&gt;=[3]Feuil2!$A$2),IF(YEAR([3]Feuil1!$K177)&lt;[3]Feuil2!$A$2,DATE([3]Feuil2!$A$2,10,1),IF(YEAR([3]Feuil1!$K177)&gt;[3]Feuil2!$A$2,"",IF(MONTH([3]Feuil1!$K177)=10,[3]Feuil1!$K177,IF(OR(AND(MONTH([3]Feuil1!$K177)&lt;10,MONTH([3]Feuil1!$C177)&gt;=10),YEAR([3]Feuil1!$C177)&gt;[3]Feuil2!$A$2),DATE([3]Feuil2!$A$2,10,1),"") ))),"")</f>
        <v/>
      </c>
      <c r="L177" s="13" t="str">
        <f>IF(AND([3]Feuil1!$K177&lt;&gt;"",[3]Feuil1!$C177&lt;&gt;"",[3]Feuil1!$K177&lt;=[3]Feuil1!$C177,YEAR([3]Feuil1!$K177)&lt;=[3]Feuil2!$A$2,YEAR([3]Feuil1!$C177)&gt;=[3]Feuil2!$A$2),IF(YEAR([3]Feuil1!$K177)&lt;[3]Feuil2!$A$2,DATE([3]Feuil2!$A$2,11,1),IF(YEAR([3]Feuil1!$K177)&gt;[3]Feuil2!$A$2,"",IF(MONTH([3]Feuil1!$K177)=11,[3]Feuil1!$K177,IF(OR(AND(MONTH([3]Feuil1!$K177)&lt;11,MONTH([3]Feuil1!$C177)&gt;=11),YEAR([3]Feuil1!$C177)&gt;[3]Feuil2!$A$2),DATE([3]Feuil2!$A$2,11,1),"") ))),"")</f>
        <v/>
      </c>
      <c r="M177" s="14" t="str">
        <f>IF(AND([3]Feuil1!$K177&lt;&gt;"",[3]Feuil1!$C177&lt;&gt;"",[3]Feuil1!$K177&lt;=[3]Feuil1!$C177,YEAR([3]Feuil1!$K177)&lt;=[3]Feuil2!$A$2,YEAR([3]Feuil1!$C177)&gt;=[3]Feuil2!$A$2),IF(YEAR([3]Feuil1!$K177)&lt;[3]Feuil2!$A$2,DATE([3]Feuil2!$A$2,12,1),IF(YEAR([3]Feuil1!$K177)&gt;[3]Feuil2!$A$2,"",IF(MONTH([3]Feuil1!$K177)=12,[3]Feuil1!$K177,IF(OR(AND(MONTH([3]Feuil1!$K177)&lt;12,MONTH([3]Feuil1!$C177)&gt;=12),YEAR([3]Feuil1!$C177)&gt;[3]Feuil2!$A$2),DATE([3]Feuil2!$A$2,12,1),"") ))),"")</f>
        <v/>
      </c>
      <c r="N177" s="12" t="str">
        <f>IF(AND([3]Feuil1!$K177&lt;&gt;"",[3]Feuil1!$C177&lt;&gt;"",[3]Feuil1!$K177&lt;=[3]Feuil1!$C177,YEAR([3]Feuil1!$K177)&lt;=[3]Feuil2!$A$2,YEAR([3]Feuil1!$C177)&gt;=[3]Feuil2!$A$2),IF(YEAR([3]Feuil1!$C177)&gt;[3]Feuil2!$A$2,DATE([3]Feuil2!$A$2,1,31),IF(YEAR([3]Feuil1!$C177)&lt;[3]Feuil2!$A$2,"",IF(MONTH([3]Feuil1!$C177)=1,[3]Feuil1!$C177,IF(AND(MONTH([3]Feuil1!$C177)&gt;1,MONTH([3]Feuil1!$K177)&lt;=1),DATE([3]Feuil2!$A$2,1,31),"") ))),"")</f>
        <v/>
      </c>
      <c r="O177" s="13" t="str">
        <f>IF(AND([3]Feuil1!$K177&lt;&gt;"",[3]Feuil1!$C177&lt;&gt;"",[3]Feuil1!$K177&lt;=[3]Feuil1!$C177,YEAR([3]Feuil1!$K177)&lt;=[3]Feuil2!$A$2,YEAR([3]Feuil1!$C177)&gt;=[3]Feuil2!$A$2),IF(YEAR([3]Feuil1!$C177)&gt;[3]Feuil2!$A$2,IF((MOD([3]Feuil2!$A$2,4)&lt;&gt;0),DATE([3]Feuil2!$A$2,2,28),DATE([3]Feuil2!$A$2,2,29)),IF(YEAR([3]Feuil1!$C177)&lt;[3]Feuil2!$A$2,"",IF(MONTH([3]Feuil1!$C177)=2,[3]Feuil1!$C177,IF(AND(MONTH([3]Feuil1!$C177)&gt;2,MONTH([3]Feuil1!$K177)&lt;=2),IF((MOD([3]Feuil2!$A$2,4)&lt;&gt;0),DATE([3]Feuil2!$A$2,2,28),DATE([3]Feuil2!$A$2,2,29)),"") ))),"")</f>
        <v/>
      </c>
      <c r="P177" s="13" t="str">
        <f>IF(AND([3]Feuil1!$K177&lt;&gt;"",[3]Feuil1!$C177&lt;&gt;"",[3]Feuil1!$K177&lt;=[3]Feuil1!$C177,YEAR([3]Feuil1!$K177)&lt;=[3]Feuil2!$A$2,YEAR([3]Feuil1!$C177)&gt;=[3]Feuil2!$A$2),IF(YEAR([3]Feuil1!$C177)&gt;[3]Feuil2!$A$2,DATE([3]Feuil2!$A$2,3,31),IF(YEAR([3]Feuil1!$C177)&lt;[3]Feuil2!$A$2,"",IF(MONTH([3]Feuil1!$C177)=3,[3]Feuil1!$C177,IF(AND(MONTH([3]Feuil1!$C177)&gt;3,MONTH([3]Feuil1!$K177)&lt;=3),DATE([3]Feuil2!$A$2,3,31),"") ))),"")</f>
        <v/>
      </c>
      <c r="Q177" s="13" t="str">
        <f>IF(AND([3]Feuil1!$K177&lt;&gt;"",[3]Feuil1!$C177&lt;&gt;"",[3]Feuil1!$K177&lt;=[3]Feuil1!$C177,YEAR([3]Feuil1!$K177)&lt;=[3]Feuil2!$A$2,YEAR([3]Feuil1!$C177)&gt;=[3]Feuil2!$A$2),IF(YEAR([3]Feuil1!$C177)&gt;[3]Feuil2!$A$2,DATE([3]Feuil2!$A$2,4,30),IF(YEAR([3]Feuil1!$C177)&lt;[3]Feuil2!$A$2,"",IF(MONTH([3]Feuil1!$C177)=4,[3]Feuil1!$C177,IF(AND(MONTH([3]Feuil1!$C177)&gt;4,MONTH([3]Feuil1!$K177)&lt;=4),DATE([3]Feuil2!$A$2,4,30),"") ))),"")</f>
        <v/>
      </c>
      <c r="R177" s="13" t="str">
        <f>IF(AND([3]Feuil1!$K177&lt;&gt;"",[3]Feuil1!$C177&lt;&gt;"",[3]Feuil1!$K177&lt;=[3]Feuil1!$C177,YEAR([3]Feuil1!$K177)&lt;=[3]Feuil2!$A$2,YEAR([3]Feuil1!$C177)&gt;=[3]Feuil2!$A$2),IF(YEAR([3]Feuil1!$C177)&gt;[3]Feuil2!$A$2,DATE([3]Feuil2!$A$2,5,31),IF(YEAR([3]Feuil1!$C177)&lt;[3]Feuil2!$A$2,"",IF(MONTH([3]Feuil1!$C177)=5,[3]Feuil1!$C177,IF(AND(MONTH([3]Feuil1!$C177)&gt;5,MONTH([3]Feuil1!$K177)&lt;=5),DATE([3]Feuil2!$A$2,5,31),"") ))),"")</f>
        <v/>
      </c>
      <c r="S177" s="13" t="str">
        <f>IF(AND([3]Feuil1!$K177&lt;&gt;"",[3]Feuil1!$C177&lt;&gt;"",[3]Feuil1!$K177&lt;=[3]Feuil1!$C177,YEAR([3]Feuil1!$K177)&lt;=[3]Feuil2!$A$2,YEAR([3]Feuil1!$C177)&gt;=[3]Feuil2!$A$2),IF(YEAR([3]Feuil1!$C177)&gt;[3]Feuil2!$A$2,DATE([3]Feuil2!$A$2,6,30),IF(YEAR([3]Feuil1!$C177)&lt;[3]Feuil2!$A$2,"",IF(MONTH([3]Feuil1!$C177)=6,[3]Feuil1!$C177,IF(AND(MONTH([3]Feuil1!$C177)&gt;6,MONTH([3]Feuil1!$K177)&lt;=6),DATE([3]Feuil2!$A$2,6,30),"") ))),"")</f>
        <v/>
      </c>
      <c r="T177" s="13" t="str">
        <f>IF(AND([3]Feuil1!$K177&lt;&gt;"",[3]Feuil1!$C177&lt;&gt;"",[3]Feuil1!$K177&lt;=[3]Feuil1!$C177,YEAR([3]Feuil1!$K177)&lt;=[3]Feuil2!$A$2,YEAR([3]Feuil1!$C177)&gt;=[3]Feuil2!$A$2),IF(YEAR([3]Feuil1!$C177)&gt;[3]Feuil2!$A$2,DATE([3]Feuil2!$A$2,7,31),IF(YEAR([3]Feuil1!$C177)&lt;[3]Feuil2!$A$2,"",IF(MONTH([3]Feuil1!$C177)=7,[3]Feuil1!$C177,IF(AND(MONTH([3]Feuil1!$C177)&gt;7,MONTH([3]Feuil1!$K177)&lt;=7),DATE([3]Feuil2!$A$2,7,31),"") ))),"")</f>
        <v/>
      </c>
      <c r="U177" s="13" t="str">
        <f>IF(AND([3]Feuil1!$K177&lt;&gt;"",[3]Feuil1!$C177&lt;&gt;"",[3]Feuil1!$K177&lt;=[3]Feuil1!$C177,YEAR([3]Feuil1!$K177)&lt;=[3]Feuil2!$A$2,YEAR([3]Feuil1!$C177)&gt;=[3]Feuil2!$A$2),IF(YEAR([3]Feuil1!$C177)&gt;[3]Feuil2!$A$2,DATE([3]Feuil2!$A$2,8,31),IF(YEAR([3]Feuil1!$C177)&lt;[3]Feuil2!$A$2,"",IF(MONTH([3]Feuil1!$C177)=8,[3]Feuil1!$C177,IF(AND(MONTH([3]Feuil1!$C177)&gt;8,MONTH([3]Feuil1!$K177)&lt;=8),DATE([3]Feuil2!$A$2,8,31),"") ))),"")</f>
        <v/>
      </c>
      <c r="V177" s="13" t="str">
        <f>IF(AND([3]Feuil1!$K177&lt;&gt;"",[3]Feuil1!$C177&lt;&gt;"",[3]Feuil1!$K177&lt;=[3]Feuil1!$C177,YEAR([3]Feuil1!$K177)&lt;=[3]Feuil2!$A$2,YEAR([3]Feuil1!$C177)&gt;=[3]Feuil2!$A$2),IF(YEAR([3]Feuil1!$C177)&gt;[3]Feuil2!$A$2,DATE([3]Feuil2!$A$2,9,30),IF(YEAR([3]Feuil1!$C177)&lt;[3]Feuil2!$A$2,"",IF(MONTH([3]Feuil1!$C177)=9,[3]Feuil1!$C177,IF(AND(MONTH([3]Feuil1!$C177)&gt;9,MONTH([3]Feuil1!$K177)&lt;=9),DATE([3]Feuil2!$A$2,9,30),"") ))),"")</f>
        <v/>
      </c>
      <c r="W177" s="13" t="str">
        <f>IF(AND([3]Feuil1!$K177&lt;&gt;"",[3]Feuil1!$C177&lt;&gt;"",[3]Feuil1!$K177&lt;=[3]Feuil1!$C177,YEAR([3]Feuil1!$K177)&lt;=[3]Feuil2!$A$2,YEAR([3]Feuil1!$C177)&gt;=[3]Feuil2!$A$2),IF(YEAR([3]Feuil1!$C177)&gt;[3]Feuil2!$A$2,DATE([3]Feuil2!$A$2,10,31),IF(YEAR([3]Feuil1!$C177)&lt;[3]Feuil2!$A$2,"",IF(MONTH([3]Feuil1!$C177)=10,[3]Feuil1!$C177,IF(AND(MONTH([3]Feuil1!$C177)&gt;10,MONTH([3]Feuil1!$K177)&lt;=10),DATE([3]Feuil2!$A$2,10,31),"") ))),"")</f>
        <v/>
      </c>
      <c r="X177" s="13" t="str">
        <f>IF(AND([3]Feuil1!$K177&lt;&gt;"",[3]Feuil1!$C177&lt;&gt;"",[3]Feuil1!$K177&lt;=[3]Feuil1!$C177,YEAR([3]Feuil1!$K177)&lt;=[3]Feuil2!$A$2,YEAR([3]Feuil1!$C177)&gt;=[3]Feuil2!$A$2),IF(YEAR([3]Feuil1!$C177)&gt;[3]Feuil2!$A$2,DATE([3]Feuil2!$A$2,11,30),IF(YEAR([3]Feuil1!$C177)&lt;[3]Feuil2!$A$2,"",IF(MONTH([3]Feuil1!$C177)=11,[3]Feuil1!$C177,IF(AND(MONTH([3]Feuil1!$C177)&gt;11,MONTH([3]Feuil1!$K177)&lt;=11),DATE([3]Feuil2!$A$2,11,30),"") ))),"")</f>
        <v/>
      </c>
      <c r="Y177" s="14" t="str">
        <f>IF(AND([3]Feuil1!$K177&lt;&gt;"",[3]Feuil1!$C177&lt;&gt;"",[3]Feuil1!$K177&lt;=[3]Feuil1!$C177,YEAR([3]Feuil1!$K177)&lt;=[3]Feuil2!$A$2,YEAR([3]Feuil1!$C177)&gt;=[3]Feuil2!$A$2),IF(YEAR([3]Feuil1!$C177)&gt;[3]Feuil2!$A$2,DATE([3]Feuil2!$A$2,12,31),IF(YEAR([3]Feuil1!$C177)&lt;[3]Feuil2!$A$2,"",IF(MONTH([3]Feuil1!$C177)=12,[3]Feuil1!$C177,IF(AND(MONTH([3]Feuil1!$C177)&gt;12,MONTH([3]Feuil1!$K177)&lt;=12),DATE([3]Feuil2!$A$2,12,31),"") ))),"")</f>
        <v/>
      </c>
    </row>
    <row r="178" spans="1:25" ht="15" x14ac:dyDescent="0.2">
      <c r="A178" s="11">
        <f>[3]Feuil1!E178</f>
        <v>0</v>
      </c>
      <c r="B178" s="12" t="str">
        <f>IF(AND([3]Feuil1!$K178&lt;&gt;"",[3]Feuil1!$C178&lt;&gt;"",[3]Feuil1!$K178&lt;=[3]Feuil1!$C178,YEAR([3]Feuil1!$K178)&lt;=[3]Feuil2!$A$2,YEAR([3]Feuil1!$C178)&gt;=[3]Feuil2!$A$2),IF(YEAR([3]Feuil1!$K178)&lt;[3]Feuil2!$A$2,DATE([3]Feuil2!$A$2,1,1),IF(YEAR([3]Feuil1!$K178)&gt;[3]Feuil2!$A$2,"",IF(MONTH([3]Feuil1!$K178)=1,[3]Feuil1!$K178,IF(OR(AND(
      MONTH([3]Feuil1!$K178)&lt;1,
      MONTH([3]Feuil1!$C178)&gt;=1
     ),YEAR([3]Feuil1!$C178)&gt;[3]Feuil2!$A$2),DATE([3]Feuil2!$A$2,1,1),"") ))),"")</f>
        <v/>
      </c>
      <c r="C178" s="13" t="str">
        <f>IF(AND([3]Feuil1!$K178&lt;&gt;"",[3]Feuil1!$C178&lt;&gt;"",[3]Feuil1!$K178&lt;=[3]Feuil1!$C178,YEAR([3]Feuil1!$K178)&lt;=[3]Feuil2!$A$2,YEAR([3]Feuil1!$C178)&gt;=[3]Feuil2!$A$2),IF(YEAR([3]Feuil1!$K178)&lt;[3]Feuil2!$A$2,DATE([3]Feuil2!$A$2,2,1),IF(YEAR([3]Feuil1!$K178)&gt;[3]Feuil2!$A$2,"",IF(MONTH([3]Feuil1!$K178)=2,[3]Feuil1!$K178,IF(OR(AND(MONTH([3]Feuil1!$K178)&lt;2,MONTH([3]Feuil1!$C178)&gt;=2),YEAR([3]Feuil1!$C178)&gt;[3]Feuil2!$A$2),DATE([3]Feuil2!$A$2,2,1),"") ))),"")</f>
        <v/>
      </c>
      <c r="D178" s="13" t="str">
        <f>IF(AND([3]Feuil1!$K178&lt;&gt;"",[3]Feuil1!$C178&lt;&gt;"",[3]Feuil1!$K178&lt;=[3]Feuil1!$C178,YEAR([3]Feuil1!$K178)&lt;=[3]Feuil2!$A$2,YEAR([3]Feuil1!$C178)&gt;=[3]Feuil2!$A$2),IF(YEAR([3]Feuil1!$K178)&lt;[3]Feuil2!$A$2,DATE([3]Feuil2!$A$2,3,1),IF(YEAR([3]Feuil1!$K178)&gt;[3]Feuil2!$A$2,"",IF(MONTH([3]Feuil1!$K178)=3,[3]Feuil1!$K178,IF(OR(AND(MONTH([3]Feuil1!$K178)&lt;3,MONTH([3]Feuil1!$C178)&gt;=3),YEAR([3]Feuil1!$C178)&gt;[3]Feuil2!$A$2),DATE([3]Feuil2!$A$2,3,1),"") ))),"")</f>
        <v/>
      </c>
      <c r="E178" s="13" t="str">
        <f>IF(AND([3]Feuil1!$K178&lt;&gt;"",[3]Feuil1!$C178&lt;&gt;"",[3]Feuil1!$K178&lt;=[3]Feuil1!$C178,YEAR([3]Feuil1!$K178)&lt;=[3]Feuil2!$A$2,YEAR([3]Feuil1!$C178)&gt;=[3]Feuil2!$A$2),IF(YEAR([3]Feuil1!$K178)&lt;[3]Feuil2!$A$2,DATE([3]Feuil2!$A$2,4,1),IF(YEAR([3]Feuil1!$K178)&gt;[3]Feuil2!$A$2,"",IF(MONTH([3]Feuil1!$K178)=4,[3]Feuil1!$K178,IF(OR(AND(MONTH([3]Feuil1!$K178)&lt;4,MONTH([3]Feuil1!$C178)&gt;=4),YEAR([3]Feuil1!$C178)&gt;[3]Feuil2!$A$2),DATE([3]Feuil2!$A$2,4,1),"") ))),"")</f>
        <v/>
      </c>
      <c r="F178" s="13" t="str">
        <f>IF(AND([3]Feuil1!$K178&lt;&gt;"",[3]Feuil1!$C178&lt;&gt;"",[3]Feuil1!$K178&lt;=[3]Feuil1!$C178,YEAR([3]Feuil1!$K178)&lt;=[3]Feuil2!$A$2,YEAR([3]Feuil1!$C178)&gt;=[3]Feuil2!$A$2),IF(YEAR([3]Feuil1!$K178)&lt;[3]Feuil2!$A$2,DATE([3]Feuil2!$A$2,5,1),IF(YEAR([3]Feuil1!$K178)&gt;[3]Feuil2!$A$2,"",IF(MONTH([3]Feuil1!$K178)=5,[3]Feuil1!$K178,IF(OR(AND(MONTH([3]Feuil1!$K178)&lt;5,MONTH([3]Feuil1!$C178)&gt;=5),YEAR([3]Feuil1!$C178)&gt;[3]Feuil2!$A$2),DATE([3]Feuil2!$A$2,5,1),"") ))),"")</f>
        <v/>
      </c>
      <c r="G178" s="13" t="str">
        <f>IF(AND([3]Feuil1!$K178&lt;&gt;"",[3]Feuil1!$C178&lt;&gt;"",[3]Feuil1!$K178&lt;=[3]Feuil1!$C178,YEAR([3]Feuil1!$K178)&lt;=[3]Feuil2!$A$2,YEAR([3]Feuil1!$C178)&gt;=[3]Feuil2!$A$2),IF(YEAR([3]Feuil1!$K178)&lt;[3]Feuil2!$A$2,DATE([3]Feuil2!$A$2,6,1),IF(YEAR([3]Feuil1!$K178)&gt;[3]Feuil2!$A$2,"",IF(MONTH([3]Feuil1!$K178)=6,[3]Feuil1!$K178,IF(OR(AND(MONTH([3]Feuil1!$K178)&lt;6,MONTH([3]Feuil1!$C178)&gt;=6),YEAR([3]Feuil1!$C178)&gt;[3]Feuil2!$A$2),DATE([3]Feuil2!$A$2,6,1),"") ))),"")</f>
        <v/>
      </c>
      <c r="H178" s="13" t="str">
        <f>IF(AND([3]Feuil1!$K178&lt;&gt;"",[3]Feuil1!$C178&lt;&gt;"",[3]Feuil1!$K178&lt;=[3]Feuil1!$C178,YEAR([3]Feuil1!$K178)&lt;=[3]Feuil2!$A$2,YEAR([3]Feuil1!$C178)&gt;=[3]Feuil2!$A$2),IF(YEAR([3]Feuil1!$K178)&lt;[3]Feuil2!$A$2,DATE([3]Feuil2!$A$2,7,1),IF(YEAR([3]Feuil1!$K178)&gt;[3]Feuil2!$A$2,"",IF(MONTH([3]Feuil1!$K178)=7,[3]Feuil1!$K178,IF(OR(AND(MONTH([3]Feuil1!$K178)&lt;7,MONTH([3]Feuil1!$C178)&gt;=7),YEAR([3]Feuil1!$C178)&gt;[3]Feuil2!$A$2),DATE([3]Feuil2!$A$2,7,1),"") ))),"")</f>
        <v/>
      </c>
      <c r="I178" s="13" t="str">
        <f>IF(AND([3]Feuil1!$K178&lt;&gt;"",[3]Feuil1!$C178&lt;&gt;"",[3]Feuil1!$K178&lt;=[3]Feuil1!$C178,YEAR([3]Feuil1!$K178)&lt;=[3]Feuil2!$A$2,YEAR([3]Feuil1!$C178)&gt;=[3]Feuil2!$A$2),IF(YEAR([3]Feuil1!$K178)&lt;[3]Feuil2!$A$2,DATE([3]Feuil2!$A$2,8,1),IF(YEAR([3]Feuil1!$K178)&gt;[3]Feuil2!$A$2,"",IF(MONTH([3]Feuil1!$K178)=8,[3]Feuil1!$K178,IF(OR(AND(MONTH([3]Feuil1!$K178)&lt;8,MONTH([3]Feuil1!$C178)&gt;=8),YEAR([3]Feuil1!$C178)&gt;[3]Feuil2!$A$2),DATE([3]Feuil2!$A$2,8,1),"") ))),"")</f>
        <v/>
      </c>
      <c r="J178" s="13" t="str">
        <f>IF(AND([3]Feuil1!$K178&lt;&gt;"",[3]Feuil1!$C178&lt;&gt;"",[3]Feuil1!$K178&lt;=[3]Feuil1!$C178,YEAR([3]Feuil1!$K178)&lt;=[3]Feuil2!$A$2,YEAR([3]Feuil1!$C178)&gt;=[3]Feuil2!$A$2),IF(YEAR([3]Feuil1!$K178)&lt;[3]Feuil2!$A$2,DATE([3]Feuil2!$A$2,9,1),IF(YEAR([3]Feuil1!$K178)&gt;[3]Feuil2!$A$2,"",IF(MONTH([3]Feuil1!$K178)=9,[3]Feuil1!$K178,IF(OR(AND(MONTH([3]Feuil1!$K178)&lt;9,MONTH([3]Feuil1!$C178)&gt;=9),YEAR([3]Feuil1!$C178)&gt;[3]Feuil2!$A$2),DATE([3]Feuil2!$A$2,9,1),"") ))),"")</f>
        <v/>
      </c>
      <c r="K178" s="13" t="str">
        <f>IF(AND([3]Feuil1!$K178&lt;&gt;"",[3]Feuil1!$C178&lt;&gt;"",[3]Feuil1!$K178&lt;=[3]Feuil1!$C178,YEAR([3]Feuil1!$K178)&lt;=[3]Feuil2!$A$2,YEAR([3]Feuil1!$C178)&gt;=[3]Feuil2!$A$2),IF(YEAR([3]Feuil1!$K178)&lt;[3]Feuil2!$A$2,DATE([3]Feuil2!$A$2,10,1),IF(YEAR([3]Feuil1!$K178)&gt;[3]Feuil2!$A$2,"",IF(MONTH([3]Feuil1!$K178)=10,[3]Feuil1!$K178,IF(OR(AND(MONTH([3]Feuil1!$K178)&lt;10,MONTH([3]Feuil1!$C178)&gt;=10),YEAR([3]Feuil1!$C178)&gt;[3]Feuil2!$A$2),DATE([3]Feuil2!$A$2,10,1),"") ))),"")</f>
        <v/>
      </c>
      <c r="L178" s="13" t="str">
        <f>IF(AND([3]Feuil1!$K178&lt;&gt;"",[3]Feuil1!$C178&lt;&gt;"",[3]Feuil1!$K178&lt;=[3]Feuil1!$C178,YEAR([3]Feuil1!$K178)&lt;=[3]Feuil2!$A$2,YEAR([3]Feuil1!$C178)&gt;=[3]Feuil2!$A$2),IF(YEAR([3]Feuil1!$K178)&lt;[3]Feuil2!$A$2,DATE([3]Feuil2!$A$2,11,1),IF(YEAR([3]Feuil1!$K178)&gt;[3]Feuil2!$A$2,"",IF(MONTH([3]Feuil1!$K178)=11,[3]Feuil1!$K178,IF(OR(AND(MONTH([3]Feuil1!$K178)&lt;11,MONTH([3]Feuil1!$C178)&gt;=11),YEAR([3]Feuil1!$C178)&gt;[3]Feuil2!$A$2),DATE([3]Feuil2!$A$2,11,1),"") ))),"")</f>
        <v/>
      </c>
      <c r="M178" s="14" t="str">
        <f>IF(AND([3]Feuil1!$K178&lt;&gt;"",[3]Feuil1!$C178&lt;&gt;"",[3]Feuil1!$K178&lt;=[3]Feuil1!$C178,YEAR([3]Feuil1!$K178)&lt;=[3]Feuil2!$A$2,YEAR([3]Feuil1!$C178)&gt;=[3]Feuil2!$A$2),IF(YEAR([3]Feuil1!$K178)&lt;[3]Feuil2!$A$2,DATE([3]Feuil2!$A$2,12,1),IF(YEAR([3]Feuil1!$K178)&gt;[3]Feuil2!$A$2,"",IF(MONTH([3]Feuil1!$K178)=12,[3]Feuil1!$K178,IF(OR(AND(MONTH([3]Feuil1!$K178)&lt;12,MONTH([3]Feuil1!$C178)&gt;=12),YEAR([3]Feuil1!$C178)&gt;[3]Feuil2!$A$2),DATE([3]Feuil2!$A$2,12,1),"") ))),"")</f>
        <v/>
      </c>
      <c r="N178" s="12" t="str">
        <f>IF(AND([3]Feuil1!$K178&lt;&gt;"",[3]Feuil1!$C178&lt;&gt;"",[3]Feuil1!$K178&lt;=[3]Feuil1!$C178,YEAR([3]Feuil1!$K178)&lt;=[3]Feuil2!$A$2,YEAR([3]Feuil1!$C178)&gt;=[3]Feuil2!$A$2),IF(YEAR([3]Feuil1!$C178)&gt;[3]Feuil2!$A$2,DATE([3]Feuil2!$A$2,1,31),IF(YEAR([3]Feuil1!$C178)&lt;[3]Feuil2!$A$2,"",IF(MONTH([3]Feuil1!$C178)=1,[3]Feuil1!$C178,IF(AND(MONTH([3]Feuil1!$C178)&gt;1,MONTH([3]Feuil1!$K178)&lt;=1),DATE([3]Feuil2!$A$2,1,31),"") ))),"")</f>
        <v/>
      </c>
      <c r="O178" s="13" t="str">
        <f>IF(AND([3]Feuil1!$K178&lt;&gt;"",[3]Feuil1!$C178&lt;&gt;"",[3]Feuil1!$K178&lt;=[3]Feuil1!$C178,YEAR([3]Feuil1!$K178)&lt;=[3]Feuil2!$A$2,YEAR([3]Feuil1!$C178)&gt;=[3]Feuil2!$A$2),IF(YEAR([3]Feuil1!$C178)&gt;[3]Feuil2!$A$2,IF((MOD([3]Feuil2!$A$2,4)&lt;&gt;0),DATE([3]Feuil2!$A$2,2,28),DATE([3]Feuil2!$A$2,2,29)),IF(YEAR([3]Feuil1!$C178)&lt;[3]Feuil2!$A$2,"",IF(MONTH([3]Feuil1!$C178)=2,[3]Feuil1!$C178,IF(AND(MONTH([3]Feuil1!$C178)&gt;2,MONTH([3]Feuil1!$K178)&lt;=2),IF((MOD([3]Feuil2!$A$2,4)&lt;&gt;0),DATE([3]Feuil2!$A$2,2,28),DATE([3]Feuil2!$A$2,2,29)),"") ))),"")</f>
        <v/>
      </c>
      <c r="P178" s="13" t="str">
        <f>IF(AND([3]Feuil1!$K178&lt;&gt;"",[3]Feuil1!$C178&lt;&gt;"",[3]Feuil1!$K178&lt;=[3]Feuil1!$C178,YEAR([3]Feuil1!$K178)&lt;=[3]Feuil2!$A$2,YEAR([3]Feuil1!$C178)&gt;=[3]Feuil2!$A$2),IF(YEAR([3]Feuil1!$C178)&gt;[3]Feuil2!$A$2,DATE([3]Feuil2!$A$2,3,31),IF(YEAR([3]Feuil1!$C178)&lt;[3]Feuil2!$A$2,"",IF(MONTH([3]Feuil1!$C178)=3,[3]Feuil1!$C178,IF(AND(MONTH([3]Feuil1!$C178)&gt;3,MONTH([3]Feuil1!$K178)&lt;=3),DATE([3]Feuil2!$A$2,3,31),"") ))),"")</f>
        <v/>
      </c>
      <c r="Q178" s="13" t="str">
        <f>IF(AND([3]Feuil1!$K178&lt;&gt;"",[3]Feuil1!$C178&lt;&gt;"",[3]Feuil1!$K178&lt;=[3]Feuil1!$C178,YEAR([3]Feuil1!$K178)&lt;=[3]Feuil2!$A$2,YEAR([3]Feuil1!$C178)&gt;=[3]Feuil2!$A$2),IF(YEAR([3]Feuil1!$C178)&gt;[3]Feuil2!$A$2,DATE([3]Feuil2!$A$2,4,30),IF(YEAR([3]Feuil1!$C178)&lt;[3]Feuil2!$A$2,"",IF(MONTH([3]Feuil1!$C178)=4,[3]Feuil1!$C178,IF(AND(MONTH([3]Feuil1!$C178)&gt;4,MONTH([3]Feuil1!$K178)&lt;=4),DATE([3]Feuil2!$A$2,4,30),"") ))),"")</f>
        <v/>
      </c>
      <c r="R178" s="13" t="str">
        <f>IF(AND([3]Feuil1!$K178&lt;&gt;"",[3]Feuil1!$C178&lt;&gt;"",[3]Feuil1!$K178&lt;=[3]Feuil1!$C178,YEAR([3]Feuil1!$K178)&lt;=[3]Feuil2!$A$2,YEAR([3]Feuil1!$C178)&gt;=[3]Feuil2!$A$2),IF(YEAR([3]Feuil1!$C178)&gt;[3]Feuil2!$A$2,DATE([3]Feuil2!$A$2,5,31),IF(YEAR([3]Feuil1!$C178)&lt;[3]Feuil2!$A$2,"",IF(MONTH([3]Feuil1!$C178)=5,[3]Feuil1!$C178,IF(AND(MONTH([3]Feuil1!$C178)&gt;5,MONTH([3]Feuil1!$K178)&lt;=5),DATE([3]Feuil2!$A$2,5,31),"") ))),"")</f>
        <v/>
      </c>
      <c r="S178" s="13" t="str">
        <f>IF(AND([3]Feuil1!$K178&lt;&gt;"",[3]Feuil1!$C178&lt;&gt;"",[3]Feuil1!$K178&lt;=[3]Feuil1!$C178,YEAR([3]Feuil1!$K178)&lt;=[3]Feuil2!$A$2,YEAR([3]Feuil1!$C178)&gt;=[3]Feuil2!$A$2),IF(YEAR([3]Feuil1!$C178)&gt;[3]Feuil2!$A$2,DATE([3]Feuil2!$A$2,6,30),IF(YEAR([3]Feuil1!$C178)&lt;[3]Feuil2!$A$2,"",IF(MONTH([3]Feuil1!$C178)=6,[3]Feuil1!$C178,IF(AND(MONTH([3]Feuil1!$C178)&gt;6,MONTH([3]Feuil1!$K178)&lt;=6),DATE([3]Feuil2!$A$2,6,30),"") ))),"")</f>
        <v/>
      </c>
      <c r="T178" s="13" t="str">
        <f>IF(AND([3]Feuil1!$K178&lt;&gt;"",[3]Feuil1!$C178&lt;&gt;"",[3]Feuil1!$K178&lt;=[3]Feuil1!$C178,YEAR([3]Feuil1!$K178)&lt;=[3]Feuil2!$A$2,YEAR([3]Feuil1!$C178)&gt;=[3]Feuil2!$A$2),IF(YEAR([3]Feuil1!$C178)&gt;[3]Feuil2!$A$2,DATE([3]Feuil2!$A$2,7,31),IF(YEAR([3]Feuil1!$C178)&lt;[3]Feuil2!$A$2,"",IF(MONTH([3]Feuil1!$C178)=7,[3]Feuil1!$C178,IF(AND(MONTH([3]Feuil1!$C178)&gt;7,MONTH([3]Feuil1!$K178)&lt;=7),DATE([3]Feuil2!$A$2,7,31),"") ))),"")</f>
        <v/>
      </c>
      <c r="U178" s="13" t="str">
        <f>IF(AND([3]Feuil1!$K178&lt;&gt;"",[3]Feuil1!$C178&lt;&gt;"",[3]Feuil1!$K178&lt;=[3]Feuil1!$C178,YEAR([3]Feuil1!$K178)&lt;=[3]Feuil2!$A$2,YEAR([3]Feuil1!$C178)&gt;=[3]Feuil2!$A$2),IF(YEAR([3]Feuil1!$C178)&gt;[3]Feuil2!$A$2,DATE([3]Feuil2!$A$2,8,31),IF(YEAR([3]Feuil1!$C178)&lt;[3]Feuil2!$A$2,"",IF(MONTH([3]Feuil1!$C178)=8,[3]Feuil1!$C178,IF(AND(MONTH([3]Feuil1!$C178)&gt;8,MONTH([3]Feuil1!$K178)&lt;=8),DATE([3]Feuil2!$A$2,8,31),"") ))),"")</f>
        <v/>
      </c>
      <c r="V178" s="13" t="str">
        <f>IF(AND([3]Feuil1!$K178&lt;&gt;"",[3]Feuil1!$C178&lt;&gt;"",[3]Feuil1!$K178&lt;=[3]Feuil1!$C178,YEAR([3]Feuil1!$K178)&lt;=[3]Feuil2!$A$2,YEAR([3]Feuil1!$C178)&gt;=[3]Feuil2!$A$2),IF(YEAR([3]Feuil1!$C178)&gt;[3]Feuil2!$A$2,DATE([3]Feuil2!$A$2,9,30),IF(YEAR([3]Feuil1!$C178)&lt;[3]Feuil2!$A$2,"",IF(MONTH([3]Feuil1!$C178)=9,[3]Feuil1!$C178,IF(AND(MONTH([3]Feuil1!$C178)&gt;9,MONTH([3]Feuil1!$K178)&lt;=9),DATE([3]Feuil2!$A$2,9,30),"") ))),"")</f>
        <v/>
      </c>
      <c r="W178" s="13" t="str">
        <f>IF(AND([3]Feuil1!$K178&lt;&gt;"",[3]Feuil1!$C178&lt;&gt;"",[3]Feuil1!$K178&lt;=[3]Feuil1!$C178,YEAR([3]Feuil1!$K178)&lt;=[3]Feuil2!$A$2,YEAR([3]Feuil1!$C178)&gt;=[3]Feuil2!$A$2),IF(YEAR([3]Feuil1!$C178)&gt;[3]Feuil2!$A$2,DATE([3]Feuil2!$A$2,10,31),IF(YEAR([3]Feuil1!$C178)&lt;[3]Feuil2!$A$2,"",IF(MONTH([3]Feuil1!$C178)=10,[3]Feuil1!$C178,IF(AND(MONTH([3]Feuil1!$C178)&gt;10,MONTH([3]Feuil1!$K178)&lt;=10),DATE([3]Feuil2!$A$2,10,31),"") ))),"")</f>
        <v/>
      </c>
      <c r="X178" s="13" t="str">
        <f>IF(AND([3]Feuil1!$K178&lt;&gt;"",[3]Feuil1!$C178&lt;&gt;"",[3]Feuil1!$K178&lt;=[3]Feuil1!$C178,YEAR([3]Feuil1!$K178)&lt;=[3]Feuil2!$A$2,YEAR([3]Feuil1!$C178)&gt;=[3]Feuil2!$A$2),IF(YEAR([3]Feuil1!$C178)&gt;[3]Feuil2!$A$2,DATE([3]Feuil2!$A$2,11,30),IF(YEAR([3]Feuil1!$C178)&lt;[3]Feuil2!$A$2,"",IF(MONTH([3]Feuil1!$C178)=11,[3]Feuil1!$C178,IF(AND(MONTH([3]Feuil1!$C178)&gt;11,MONTH([3]Feuil1!$K178)&lt;=11),DATE([3]Feuil2!$A$2,11,30),"") ))),"")</f>
        <v/>
      </c>
      <c r="Y178" s="14" t="str">
        <f>IF(AND([3]Feuil1!$K178&lt;&gt;"",[3]Feuil1!$C178&lt;&gt;"",[3]Feuil1!$K178&lt;=[3]Feuil1!$C178,YEAR([3]Feuil1!$K178)&lt;=[3]Feuil2!$A$2,YEAR([3]Feuil1!$C178)&gt;=[3]Feuil2!$A$2),IF(YEAR([3]Feuil1!$C178)&gt;[3]Feuil2!$A$2,DATE([3]Feuil2!$A$2,12,31),IF(YEAR([3]Feuil1!$C178)&lt;[3]Feuil2!$A$2,"",IF(MONTH([3]Feuil1!$C178)=12,[3]Feuil1!$C178,IF(AND(MONTH([3]Feuil1!$C178)&gt;12,MONTH([3]Feuil1!$K178)&lt;=12),DATE([3]Feuil2!$A$2,12,31),"") ))),"")</f>
        <v/>
      </c>
    </row>
    <row r="179" spans="1:25" ht="15" x14ac:dyDescent="0.2">
      <c r="A179" s="11">
        <f>[3]Feuil1!E179</f>
        <v>0</v>
      </c>
      <c r="B179" s="12" t="str">
        <f>IF(AND([3]Feuil1!$K179&lt;&gt;"",[3]Feuil1!$C179&lt;&gt;"",[3]Feuil1!$K179&lt;=[3]Feuil1!$C179,YEAR([3]Feuil1!$K179)&lt;=[3]Feuil2!$A$2,YEAR([3]Feuil1!$C179)&gt;=[3]Feuil2!$A$2),IF(YEAR([3]Feuil1!$K179)&lt;[3]Feuil2!$A$2,DATE([3]Feuil2!$A$2,1,1),IF(YEAR([3]Feuil1!$K179)&gt;[3]Feuil2!$A$2,"",IF(MONTH([3]Feuil1!$K179)=1,[3]Feuil1!$K179,IF(OR(AND(
      MONTH([3]Feuil1!$K179)&lt;1,
      MONTH([3]Feuil1!$C179)&gt;=1
     ),YEAR([3]Feuil1!$C179)&gt;[3]Feuil2!$A$2),DATE([3]Feuil2!$A$2,1,1),"") ))),"")</f>
        <v/>
      </c>
      <c r="C179" s="13" t="str">
        <f>IF(AND([3]Feuil1!$K179&lt;&gt;"",[3]Feuil1!$C179&lt;&gt;"",[3]Feuil1!$K179&lt;=[3]Feuil1!$C179,YEAR([3]Feuil1!$K179)&lt;=[3]Feuil2!$A$2,YEAR([3]Feuil1!$C179)&gt;=[3]Feuil2!$A$2),IF(YEAR([3]Feuil1!$K179)&lt;[3]Feuil2!$A$2,DATE([3]Feuil2!$A$2,2,1),IF(YEAR([3]Feuil1!$K179)&gt;[3]Feuil2!$A$2,"",IF(MONTH([3]Feuil1!$K179)=2,[3]Feuil1!$K179,IF(OR(AND(MONTH([3]Feuil1!$K179)&lt;2,MONTH([3]Feuil1!$C179)&gt;=2),YEAR([3]Feuil1!$C179)&gt;[3]Feuil2!$A$2),DATE([3]Feuil2!$A$2,2,1),"") ))),"")</f>
        <v/>
      </c>
      <c r="D179" s="13" t="str">
        <f>IF(AND([3]Feuil1!$K179&lt;&gt;"",[3]Feuil1!$C179&lt;&gt;"",[3]Feuil1!$K179&lt;=[3]Feuil1!$C179,YEAR([3]Feuil1!$K179)&lt;=[3]Feuil2!$A$2,YEAR([3]Feuil1!$C179)&gt;=[3]Feuil2!$A$2),IF(YEAR([3]Feuil1!$K179)&lt;[3]Feuil2!$A$2,DATE([3]Feuil2!$A$2,3,1),IF(YEAR([3]Feuil1!$K179)&gt;[3]Feuil2!$A$2,"",IF(MONTH([3]Feuil1!$K179)=3,[3]Feuil1!$K179,IF(OR(AND(MONTH([3]Feuil1!$K179)&lt;3,MONTH([3]Feuil1!$C179)&gt;=3),YEAR([3]Feuil1!$C179)&gt;[3]Feuil2!$A$2),DATE([3]Feuil2!$A$2,3,1),"") ))),"")</f>
        <v/>
      </c>
      <c r="E179" s="13" t="str">
        <f>IF(AND([3]Feuil1!$K179&lt;&gt;"",[3]Feuil1!$C179&lt;&gt;"",[3]Feuil1!$K179&lt;=[3]Feuil1!$C179,YEAR([3]Feuil1!$K179)&lt;=[3]Feuil2!$A$2,YEAR([3]Feuil1!$C179)&gt;=[3]Feuil2!$A$2),IF(YEAR([3]Feuil1!$K179)&lt;[3]Feuil2!$A$2,DATE([3]Feuil2!$A$2,4,1),IF(YEAR([3]Feuil1!$K179)&gt;[3]Feuil2!$A$2,"",IF(MONTH([3]Feuil1!$K179)=4,[3]Feuil1!$K179,IF(OR(AND(MONTH([3]Feuil1!$K179)&lt;4,MONTH([3]Feuil1!$C179)&gt;=4),YEAR([3]Feuil1!$C179)&gt;[3]Feuil2!$A$2),DATE([3]Feuil2!$A$2,4,1),"") ))),"")</f>
        <v/>
      </c>
      <c r="F179" s="13" t="str">
        <f>IF(AND([3]Feuil1!$K179&lt;&gt;"",[3]Feuil1!$C179&lt;&gt;"",[3]Feuil1!$K179&lt;=[3]Feuil1!$C179,YEAR([3]Feuil1!$K179)&lt;=[3]Feuil2!$A$2,YEAR([3]Feuil1!$C179)&gt;=[3]Feuil2!$A$2),IF(YEAR([3]Feuil1!$K179)&lt;[3]Feuil2!$A$2,DATE([3]Feuil2!$A$2,5,1),IF(YEAR([3]Feuil1!$K179)&gt;[3]Feuil2!$A$2,"",IF(MONTH([3]Feuil1!$K179)=5,[3]Feuil1!$K179,IF(OR(AND(MONTH([3]Feuil1!$K179)&lt;5,MONTH([3]Feuil1!$C179)&gt;=5),YEAR([3]Feuil1!$C179)&gt;[3]Feuil2!$A$2),DATE([3]Feuil2!$A$2,5,1),"") ))),"")</f>
        <v/>
      </c>
      <c r="G179" s="13" t="str">
        <f>IF(AND([3]Feuil1!$K179&lt;&gt;"",[3]Feuil1!$C179&lt;&gt;"",[3]Feuil1!$K179&lt;=[3]Feuil1!$C179,YEAR([3]Feuil1!$K179)&lt;=[3]Feuil2!$A$2,YEAR([3]Feuil1!$C179)&gt;=[3]Feuil2!$A$2),IF(YEAR([3]Feuil1!$K179)&lt;[3]Feuil2!$A$2,DATE([3]Feuil2!$A$2,6,1),IF(YEAR([3]Feuil1!$K179)&gt;[3]Feuil2!$A$2,"",IF(MONTH([3]Feuil1!$K179)=6,[3]Feuil1!$K179,IF(OR(AND(MONTH([3]Feuil1!$K179)&lt;6,MONTH([3]Feuil1!$C179)&gt;=6),YEAR([3]Feuil1!$C179)&gt;[3]Feuil2!$A$2),DATE([3]Feuil2!$A$2,6,1),"") ))),"")</f>
        <v/>
      </c>
      <c r="H179" s="13" t="str">
        <f>IF(AND([3]Feuil1!$K179&lt;&gt;"",[3]Feuil1!$C179&lt;&gt;"",[3]Feuil1!$K179&lt;=[3]Feuil1!$C179,YEAR([3]Feuil1!$K179)&lt;=[3]Feuil2!$A$2,YEAR([3]Feuil1!$C179)&gt;=[3]Feuil2!$A$2),IF(YEAR([3]Feuil1!$K179)&lt;[3]Feuil2!$A$2,DATE([3]Feuil2!$A$2,7,1),IF(YEAR([3]Feuil1!$K179)&gt;[3]Feuil2!$A$2,"",IF(MONTH([3]Feuil1!$K179)=7,[3]Feuil1!$K179,IF(OR(AND(MONTH([3]Feuil1!$K179)&lt;7,MONTH([3]Feuil1!$C179)&gt;=7),YEAR([3]Feuil1!$C179)&gt;[3]Feuil2!$A$2),DATE([3]Feuil2!$A$2,7,1),"") ))),"")</f>
        <v/>
      </c>
      <c r="I179" s="13" t="str">
        <f>IF(AND([3]Feuil1!$K179&lt;&gt;"",[3]Feuil1!$C179&lt;&gt;"",[3]Feuil1!$K179&lt;=[3]Feuil1!$C179,YEAR([3]Feuil1!$K179)&lt;=[3]Feuil2!$A$2,YEAR([3]Feuil1!$C179)&gt;=[3]Feuil2!$A$2),IF(YEAR([3]Feuil1!$K179)&lt;[3]Feuil2!$A$2,DATE([3]Feuil2!$A$2,8,1),IF(YEAR([3]Feuil1!$K179)&gt;[3]Feuil2!$A$2,"",IF(MONTH([3]Feuil1!$K179)=8,[3]Feuil1!$K179,IF(OR(AND(MONTH([3]Feuil1!$K179)&lt;8,MONTH([3]Feuil1!$C179)&gt;=8),YEAR([3]Feuil1!$C179)&gt;[3]Feuil2!$A$2),DATE([3]Feuil2!$A$2,8,1),"") ))),"")</f>
        <v/>
      </c>
      <c r="J179" s="13" t="str">
        <f>IF(AND([3]Feuil1!$K179&lt;&gt;"",[3]Feuil1!$C179&lt;&gt;"",[3]Feuil1!$K179&lt;=[3]Feuil1!$C179,YEAR([3]Feuil1!$K179)&lt;=[3]Feuil2!$A$2,YEAR([3]Feuil1!$C179)&gt;=[3]Feuil2!$A$2),IF(YEAR([3]Feuil1!$K179)&lt;[3]Feuil2!$A$2,DATE([3]Feuil2!$A$2,9,1),IF(YEAR([3]Feuil1!$K179)&gt;[3]Feuil2!$A$2,"",IF(MONTH([3]Feuil1!$K179)=9,[3]Feuil1!$K179,IF(OR(AND(MONTH([3]Feuil1!$K179)&lt;9,MONTH([3]Feuil1!$C179)&gt;=9),YEAR([3]Feuil1!$C179)&gt;[3]Feuil2!$A$2),DATE([3]Feuil2!$A$2,9,1),"") ))),"")</f>
        <v/>
      </c>
      <c r="K179" s="13" t="str">
        <f>IF(AND([3]Feuil1!$K179&lt;&gt;"",[3]Feuil1!$C179&lt;&gt;"",[3]Feuil1!$K179&lt;=[3]Feuil1!$C179,YEAR([3]Feuil1!$K179)&lt;=[3]Feuil2!$A$2,YEAR([3]Feuil1!$C179)&gt;=[3]Feuil2!$A$2),IF(YEAR([3]Feuil1!$K179)&lt;[3]Feuil2!$A$2,DATE([3]Feuil2!$A$2,10,1),IF(YEAR([3]Feuil1!$K179)&gt;[3]Feuil2!$A$2,"",IF(MONTH([3]Feuil1!$K179)=10,[3]Feuil1!$K179,IF(OR(AND(MONTH([3]Feuil1!$K179)&lt;10,MONTH([3]Feuil1!$C179)&gt;=10),YEAR([3]Feuil1!$C179)&gt;[3]Feuil2!$A$2),DATE([3]Feuil2!$A$2,10,1),"") ))),"")</f>
        <v/>
      </c>
      <c r="L179" s="13" t="str">
        <f>IF(AND([3]Feuil1!$K179&lt;&gt;"",[3]Feuil1!$C179&lt;&gt;"",[3]Feuil1!$K179&lt;=[3]Feuil1!$C179,YEAR([3]Feuil1!$K179)&lt;=[3]Feuil2!$A$2,YEAR([3]Feuil1!$C179)&gt;=[3]Feuil2!$A$2),IF(YEAR([3]Feuil1!$K179)&lt;[3]Feuil2!$A$2,DATE([3]Feuil2!$A$2,11,1),IF(YEAR([3]Feuil1!$K179)&gt;[3]Feuil2!$A$2,"",IF(MONTH([3]Feuil1!$K179)=11,[3]Feuil1!$K179,IF(OR(AND(MONTH([3]Feuil1!$K179)&lt;11,MONTH([3]Feuil1!$C179)&gt;=11),YEAR([3]Feuil1!$C179)&gt;[3]Feuil2!$A$2),DATE([3]Feuil2!$A$2,11,1),"") ))),"")</f>
        <v/>
      </c>
      <c r="M179" s="14" t="str">
        <f>IF(AND([3]Feuil1!$K179&lt;&gt;"",[3]Feuil1!$C179&lt;&gt;"",[3]Feuil1!$K179&lt;=[3]Feuil1!$C179,YEAR([3]Feuil1!$K179)&lt;=[3]Feuil2!$A$2,YEAR([3]Feuil1!$C179)&gt;=[3]Feuil2!$A$2),IF(YEAR([3]Feuil1!$K179)&lt;[3]Feuil2!$A$2,DATE([3]Feuil2!$A$2,12,1),IF(YEAR([3]Feuil1!$K179)&gt;[3]Feuil2!$A$2,"",IF(MONTH([3]Feuil1!$K179)=12,[3]Feuil1!$K179,IF(OR(AND(MONTH([3]Feuil1!$K179)&lt;12,MONTH([3]Feuil1!$C179)&gt;=12),YEAR([3]Feuil1!$C179)&gt;[3]Feuil2!$A$2),DATE([3]Feuil2!$A$2,12,1),"") ))),"")</f>
        <v/>
      </c>
      <c r="N179" s="12" t="str">
        <f>IF(AND([3]Feuil1!$K179&lt;&gt;"",[3]Feuil1!$C179&lt;&gt;"",[3]Feuil1!$K179&lt;=[3]Feuil1!$C179,YEAR([3]Feuil1!$K179)&lt;=[3]Feuil2!$A$2,YEAR([3]Feuil1!$C179)&gt;=[3]Feuil2!$A$2),IF(YEAR([3]Feuil1!$C179)&gt;[3]Feuil2!$A$2,DATE([3]Feuil2!$A$2,1,31),IF(YEAR([3]Feuil1!$C179)&lt;[3]Feuil2!$A$2,"",IF(MONTH([3]Feuil1!$C179)=1,[3]Feuil1!$C179,IF(AND(MONTH([3]Feuil1!$C179)&gt;1,MONTH([3]Feuil1!$K179)&lt;=1),DATE([3]Feuil2!$A$2,1,31),"") ))),"")</f>
        <v/>
      </c>
      <c r="O179" s="13" t="str">
        <f>IF(AND([3]Feuil1!$K179&lt;&gt;"",[3]Feuil1!$C179&lt;&gt;"",[3]Feuil1!$K179&lt;=[3]Feuil1!$C179,YEAR([3]Feuil1!$K179)&lt;=[3]Feuil2!$A$2,YEAR([3]Feuil1!$C179)&gt;=[3]Feuil2!$A$2),IF(YEAR([3]Feuil1!$C179)&gt;[3]Feuil2!$A$2,IF((MOD([3]Feuil2!$A$2,4)&lt;&gt;0),DATE([3]Feuil2!$A$2,2,28),DATE([3]Feuil2!$A$2,2,29)),IF(YEAR([3]Feuil1!$C179)&lt;[3]Feuil2!$A$2,"",IF(MONTH([3]Feuil1!$C179)=2,[3]Feuil1!$C179,IF(AND(MONTH([3]Feuil1!$C179)&gt;2,MONTH([3]Feuil1!$K179)&lt;=2),IF((MOD([3]Feuil2!$A$2,4)&lt;&gt;0),DATE([3]Feuil2!$A$2,2,28),DATE([3]Feuil2!$A$2,2,29)),"") ))),"")</f>
        <v/>
      </c>
      <c r="P179" s="13" t="str">
        <f>IF(AND([3]Feuil1!$K179&lt;&gt;"",[3]Feuil1!$C179&lt;&gt;"",[3]Feuil1!$K179&lt;=[3]Feuil1!$C179,YEAR([3]Feuil1!$K179)&lt;=[3]Feuil2!$A$2,YEAR([3]Feuil1!$C179)&gt;=[3]Feuil2!$A$2),IF(YEAR([3]Feuil1!$C179)&gt;[3]Feuil2!$A$2,DATE([3]Feuil2!$A$2,3,31),IF(YEAR([3]Feuil1!$C179)&lt;[3]Feuil2!$A$2,"",IF(MONTH([3]Feuil1!$C179)=3,[3]Feuil1!$C179,IF(AND(MONTH([3]Feuil1!$C179)&gt;3,MONTH([3]Feuil1!$K179)&lt;=3),DATE([3]Feuil2!$A$2,3,31),"") ))),"")</f>
        <v/>
      </c>
      <c r="Q179" s="13" t="str">
        <f>IF(AND([3]Feuil1!$K179&lt;&gt;"",[3]Feuil1!$C179&lt;&gt;"",[3]Feuil1!$K179&lt;=[3]Feuil1!$C179,YEAR([3]Feuil1!$K179)&lt;=[3]Feuil2!$A$2,YEAR([3]Feuil1!$C179)&gt;=[3]Feuil2!$A$2),IF(YEAR([3]Feuil1!$C179)&gt;[3]Feuil2!$A$2,DATE([3]Feuil2!$A$2,4,30),IF(YEAR([3]Feuil1!$C179)&lt;[3]Feuil2!$A$2,"",IF(MONTH([3]Feuil1!$C179)=4,[3]Feuil1!$C179,IF(AND(MONTH([3]Feuil1!$C179)&gt;4,MONTH([3]Feuil1!$K179)&lt;=4),DATE([3]Feuil2!$A$2,4,30),"") ))),"")</f>
        <v/>
      </c>
      <c r="R179" s="13" t="str">
        <f>IF(AND([3]Feuil1!$K179&lt;&gt;"",[3]Feuil1!$C179&lt;&gt;"",[3]Feuil1!$K179&lt;=[3]Feuil1!$C179,YEAR([3]Feuil1!$K179)&lt;=[3]Feuil2!$A$2,YEAR([3]Feuil1!$C179)&gt;=[3]Feuil2!$A$2),IF(YEAR([3]Feuil1!$C179)&gt;[3]Feuil2!$A$2,DATE([3]Feuil2!$A$2,5,31),IF(YEAR([3]Feuil1!$C179)&lt;[3]Feuil2!$A$2,"",IF(MONTH([3]Feuil1!$C179)=5,[3]Feuil1!$C179,IF(AND(MONTH([3]Feuil1!$C179)&gt;5,MONTH([3]Feuil1!$K179)&lt;=5),DATE([3]Feuil2!$A$2,5,31),"") ))),"")</f>
        <v/>
      </c>
      <c r="S179" s="13" t="str">
        <f>IF(AND([3]Feuil1!$K179&lt;&gt;"",[3]Feuil1!$C179&lt;&gt;"",[3]Feuil1!$K179&lt;=[3]Feuil1!$C179,YEAR([3]Feuil1!$K179)&lt;=[3]Feuil2!$A$2,YEAR([3]Feuil1!$C179)&gt;=[3]Feuil2!$A$2),IF(YEAR([3]Feuil1!$C179)&gt;[3]Feuil2!$A$2,DATE([3]Feuil2!$A$2,6,30),IF(YEAR([3]Feuil1!$C179)&lt;[3]Feuil2!$A$2,"",IF(MONTH([3]Feuil1!$C179)=6,[3]Feuil1!$C179,IF(AND(MONTH([3]Feuil1!$C179)&gt;6,MONTH([3]Feuil1!$K179)&lt;=6),DATE([3]Feuil2!$A$2,6,30),"") ))),"")</f>
        <v/>
      </c>
      <c r="T179" s="13" t="str">
        <f>IF(AND([3]Feuil1!$K179&lt;&gt;"",[3]Feuil1!$C179&lt;&gt;"",[3]Feuil1!$K179&lt;=[3]Feuil1!$C179,YEAR([3]Feuil1!$K179)&lt;=[3]Feuil2!$A$2,YEAR([3]Feuil1!$C179)&gt;=[3]Feuil2!$A$2),IF(YEAR([3]Feuil1!$C179)&gt;[3]Feuil2!$A$2,DATE([3]Feuil2!$A$2,7,31),IF(YEAR([3]Feuil1!$C179)&lt;[3]Feuil2!$A$2,"",IF(MONTH([3]Feuil1!$C179)=7,[3]Feuil1!$C179,IF(AND(MONTH([3]Feuil1!$C179)&gt;7,MONTH([3]Feuil1!$K179)&lt;=7),DATE([3]Feuil2!$A$2,7,31),"") ))),"")</f>
        <v/>
      </c>
      <c r="U179" s="13" t="str">
        <f>IF(AND([3]Feuil1!$K179&lt;&gt;"",[3]Feuil1!$C179&lt;&gt;"",[3]Feuil1!$K179&lt;=[3]Feuil1!$C179,YEAR([3]Feuil1!$K179)&lt;=[3]Feuil2!$A$2,YEAR([3]Feuil1!$C179)&gt;=[3]Feuil2!$A$2),IF(YEAR([3]Feuil1!$C179)&gt;[3]Feuil2!$A$2,DATE([3]Feuil2!$A$2,8,31),IF(YEAR([3]Feuil1!$C179)&lt;[3]Feuil2!$A$2,"",IF(MONTH([3]Feuil1!$C179)=8,[3]Feuil1!$C179,IF(AND(MONTH([3]Feuil1!$C179)&gt;8,MONTH([3]Feuil1!$K179)&lt;=8),DATE([3]Feuil2!$A$2,8,31),"") ))),"")</f>
        <v/>
      </c>
      <c r="V179" s="13" t="str">
        <f>IF(AND([3]Feuil1!$K179&lt;&gt;"",[3]Feuil1!$C179&lt;&gt;"",[3]Feuil1!$K179&lt;=[3]Feuil1!$C179,YEAR([3]Feuil1!$K179)&lt;=[3]Feuil2!$A$2,YEAR([3]Feuil1!$C179)&gt;=[3]Feuil2!$A$2),IF(YEAR([3]Feuil1!$C179)&gt;[3]Feuil2!$A$2,DATE([3]Feuil2!$A$2,9,30),IF(YEAR([3]Feuil1!$C179)&lt;[3]Feuil2!$A$2,"",IF(MONTH([3]Feuil1!$C179)=9,[3]Feuil1!$C179,IF(AND(MONTH([3]Feuil1!$C179)&gt;9,MONTH([3]Feuil1!$K179)&lt;=9),DATE([3]Feuil2!$A$2,9,30),"") ))),"")</f>
        <v/>
      </c>
      <c r="W179" s="13" t="str">
        <f>IF(AND([3]Feuil1!$K179&lt;&gt;"",[3]Feuil1!$C179&lt;&gt;"",[3]Feuil1!$K179&lt;=[3]Feuil1!$C179,YEAR([3]Feuil1!$K179)&lt;=[3]Feuil2!$A$2,YEAR([3]Feuil1!$C179)&gt;=[3]Feuil2!$A$2),IF(YEAR([3]Feuil1!$C179)&gt;[3]Feuil2!$A$2,DATE([3]Feuil2!$A$2,10,31),IF(YEAR([3]Feuil1!$C179)&lt;[3]Feuil2!$A$2,"",IF(MONTH([3]Feuil1!$C179)=10,[3]Feuil1!$C179,IF(AND(MONTH([3]Feuil1!$C179)&gt;10,MONTH([3]Feuil1!$K179)&lt;=10),DATE([3]Feuil2!$A$2,10,31),"") ))),"")</f>
        <v/>
      </c>
      <c r="X179" s="13" t="str">
        <f>IF(AND([3]Feuil1!$K179&lt;&gt;"",[3]Feuil1!$C179&lt;&gt;"",[3]Feuil1!$K179&lt;=[3]Feuil1!$C179,YEAR([3]Feuil1!$K179)&lt;=[3]Feuil2!$A$2,YEAR([3]Feuil1!$C179)&gt;=[3]Feuil2!$A$2),IF(YEAR([3]Feuil1!$C179)&gt;[3]Feuil2!$A$2,DATE([3]Feuil2!$A$2,11,30),IF(YEAR([3]Feuil1!$C179)&lt;[3]Feuil2!$A$2,"",IF(MONTH([3]Feuil1!$C179)=11,[3]Feuil1!$C179,IF(AND(MONTH([3]Feuil1!$C179)&gt;11,MONTH([3]Feuil1!$K179)&lt;=11),DATE([3]Feuil2!$A$2,11,30),"") ))),"")</f>
        <v/>
      </c>
      <c r="Y179" s="14" t="str">
        <f>IF(AND([3]Feuil1!$K179&lt;&gt;"",[3]Feuil1!$C179&lt;&gt;"",[3]Feuil1!$K179&lt;=[3]Feuil1!$C179,YEAR([3]Feuil1!$K179)&lt;=[3]Feuil2!$A$2,YEAR([3]Feuil1!$C179)&gt;=[3]Feuil2!$A$2),IF(YEAR([3]Feuil1!$C179)&gt;[3]Feuil2!$A$2,DATE([3]Feuil2!$A$2,12,31),IF(YEAR([3]Feuil1!$C179)&lt;[3]Feuil2!$A$2,"",IF(MONTH([3]Feuil1!$C179)=12,[3]Feuil1!$C179,IF(AND(MONTH([3]Feuil1!$C179)&gt;12,MONTH([3]Feuil1!$K179)&lt;=12),DATE([3]Feuil2!$A$2,12,31),"") ))),"")</f>
        <v/>
      </c>
    </row>
    <row r="180" spans="1:25" ht="15" x14ac:dyDescent="0.2">
      <c r="A180" s="11">
        <f>[3]Feuil1!E180</f>
        <v>0</v>
      </c>
      <c r="B180" s="12" t="str">
        <f>IF(AND([3]Feuil1!$K180&lt;&gt;"",[3]Feuil1!$C180&lt;&gt;"",[3]Feuil1!$K180&lt;=[3]Feuil1!$C180,YEAR([3]Feuil1!$K180)&lt;=[3]Feuil2!$A$2,YEAR([3]Feuil1!$C180)&gt;=[3]Feuil2!$A$2),IF(YEAR([3]Feuil1!$K180)&lt;[3]Feuil2!$A$2,DATE([3]Feuil2!$A$2,1,1),IF(YEAR([3]Feuil1!$K180)&gt;[3]Feuil2!$A$2,"",IF(MONTH([3]Feuil1!$K180)=1,[3]Feuil1!$K180,IF(OR(AND(
      MONTH([3]Feuil1!$K180)&lt;1,
      MONTH([3]Feuil1!$C180)&gt;=1
     ),YEAR([3]Feuil1!$C180)&gt;[3]Feuil2!$A$2),DATE([3]Feuil2!$A$2,1,1),"") ))),"")</f>
        <v/>
      </c>
      <c r="C180" s="13" t="str">
        <f>IF(AND([3]Feuil1!$K180&lt;&gt;"",[3]Feuil1!$C180&lt;&gt;"",[3]Feuil1!$K180&lt;=[3]Feuil1!$C180,YEAR([3]Feuil1!$K180)&lt;=[3]Feuil2!$A$2,YEAR([3]Feuil1!$C180)&gt;=[3]Feuil2!$A$2),IF(YEAR([3]Feuil1!$K180)&lt;[3]Feuil2!$A$2,DATE([3]Feuil2!$A$2,2,1),IF(YEAR([3]Feuil1!$K180)&gt;[3]Feuil2!$A$2,"",IF(MONTH([3]Feuil1!$K180)=2,[3]Feuil1!$K180,IF(OR(AND(MONTH([3]Feuil1!$K180)&lt;2,MONTH([3]Feuil1!$C180)&gt;=2),YEAR([3]Feuil1!$C180)&gt;[3]Feuil2!$A$2),DATE([3]Feuil2!$A$2,2,1),"") ))),"")</f>
        <v/>
      </c>
      <c r="D180" s="13" t="str">
        <f>IF(AND([3]Feuil1!$K180&lt;&gt;"",[3]Feuil1!$C180&lt;&gt;"",[3]Feuil1!$K180&lt;=[3]Feuil1!$C180,YEAR([3]Feuil1!$K180)&lt;=[3]Feuil2!$A$2,YEAR([3]Feuil1!$C180)&gt;=[3]Feuil2!$A$2),IF(YEAR([3]Feuil1!$K180)&lt;[3]Feuil2!$A$2,DATE([3]Feuil2!$A$2,3,1),IF(YEAR([3]Feuil1!$K180)&gt;[3]Feuil2!$A$2,"",IF(MONTH([3]Feuil1!$K180)=3,[3]Feuil1!$K180,IF(OR(AND(MONTH([3]Feuil1!$K180)&lt;3,MONTH([3]Feuil1!$C180)&gt;=3),YEAR([3]Feuil1!$C180)&gt;[3]Feuil2!$A$2),DATE([3]Feuil2!$A$2,3,1),"") ))),"")</f>
        <v/>
      </c>
      <c r="E180" s="13" t="str">
        <f>IF(AND([3]Feuil1!$K180&lt;&gt;"",[3]Feuil1!$C180&lt;&gt;"",[3]Feuil1!$K180&lt;=[3]Feuil1!$C180,YEAR([3]Feuil1!$K180)&lt;=[3]Feuil2!$A$2,YEAR([3]Feuil1!$C180)&gt;=[3]Feuil2!$A$2),IF(YEAR([3]Feuil1!$K180)&lt;[3]Feuil2!$A$2,DATE([3]Feuil2!$A$2,4,1),IF(YEAR([3]Feuil1!$K180)&gt;[3]Feuil2!$A$2,"",IF(MONTH([3]Feuil1!$K180)=4,[3]Feuil1!$K180,IF(OR(AND(MONTH([3]Feuil1!$K180)&lt;4,MONTH([3]Feuil1!$C180)&gt;=4),YEAR([3]Feuil1!$C180)&gt;[3]Feuil2!$A$2),DATE([3]Feuil2!$A$2,4,1),"") ))),"")</f>
        <v/>
      </c>
      <c r="F180" s="13" t="str">
        <f>IF(AND([3]Feuil1!$K180&lt;&gt;"",[3]Feuil1!$C180&lt;&gt;"",[3]Feuil1!$K180&lt;=[3]Feuil1!$C180,YEAR([3]Feuil1!$K180)&lt;=[3]Feuil2!$A$2,YEAR([3]Feuil1!$C180)&gt;=[3]Feuil2!$A$2),IF(YEAR([3]Feuil1!$K180)&lt;[3]Feuil2!$A$2,DATE([3]Feuil2!$A$2,5,1),IF(YEAR([3]Feuil1!$K180)&gt;[3]Feuil2!$A$2,"",IF(MONTH([3]Feuil1!$K180)=5,[3]Feuil1!$K180,IF(OR(AND(MONTH([3]Feuil1!$K180)&lt;5,MONTH([3]Feuil1!$C180)&gt;=5),YEAR([3]Feuil1!$C180)&gt;[3]Feuil2!$A$2),DATE([3]Feuil2!$A$2,5,1),"") ))),"")</f>
        <v/>
      </c>
      <c r="G180" s="13" t="str">
        <f>IF(AND([3]Feuil1!$K180&lt;&gt;"",[3]Feuil1!$C180&lt;&gt;"",[3]Feuil1!$K180&lt;=[3]Feuil1!$C180,YEAR([3]Feuil1!$K180)&lt;=[3]Feuil2!$A$2,YEAR([3]Feuil1!$C180)&gt;=[3]Feuil2!$A$2),IF(YEAR([3]Feuil1!$K180)&lt;[3]Feuil2!$A$2,DATE([3]Feuil2!$A$2,6,1),IF(YEAR([3]Feuil1!$K180)&gt;[3]Feuil2!$A$2,"",IF(MONTH([3]Feuil1!$K180)=6,[3]Feuil1!$K180,IF(OR(AND(MONTH([3]Feuil1!$K180)&lt;6,MONTH([3]Feuil1!$C180)&gt;=6),YEAR([3]Feuil1!$C180)&gt;[3]Feuil2!$A$2),DATE([3]Feuil2!$A$2,6,1),"") ))),"")</f>
        <v/>
      </c>
      <c r="H180" s="13" t="str">
        <f>IF(AND([3]Feuil1!$K180&lt;&gt;"",[3]Feuil1!$C180&lt;&gt;"",[3]Feuil1!$K180&lt;=[3]Feuil1!$C180,YEAR([3]Feuil1!$K180)&lt;=[3]Feuil2!$A$2,YEAR([3]Feuil1!$C180)&gt;=[3]Feuil2!$A$2),IF(YEAR([3]Feuil1!$K180)&lt;[3]Feuil2!$A$2,DATE([3]Feuil2!$A$2,7,1),IF(YEAR([3]Feuil1!$K180)&gt;[3]Feuil2!$A$2,"",IF(MONTH([3]Feuil1!$K180)=7,[3]Feuil1!$K180,IF(OR(AND(MONTH([3]Feuil1!$K180)&lt;7,MONTH([3]Feuil1!$C180)&gt;=7),YEAR([3]Feuil1!$C180)&gt;[3]Feuil2!$A$2),DATE([3]Feuil2!$A$2,7,1),"") ))),"")</f>
        <v/>
      </c>
      <c r="I180" s="13" t="str">
        <f>IF(AND([3]Feuil1!$K180&lt;&gt;"",[3]Feuil1!$C180&lt;&gt;"",[3]Feuil1!$K180&lt;=[3]Feuil1!$C180,YEAR([3]Feuil1!$K180)&lt;=[3]Feuil2!$A$2,YEAR([3]Feuil1!$C180)&gt;=[3]Feuil2!$A$2),IF(YEAR([3]Feuil1!$K180)&lt;[3]Feuil2!$A$2,DATE([3]Feuil2!$A$2,8,1),IF(YEAR([3]Feuil1!$K180)&gt;[3]Feuil2!$A$2,"",IF(MONTH([3]Feuil1!$K180)=8,[3]Feuil1!$K180,IF(OR(AND(MONTH([3]Feuil1!$K180)&lt;8,MONTH([3]Feuil1!$C180)&gt;=8),YEAR([3]Feuil1!$C180)&gt;[3]Feuil2!$A$2),DATE([3]Feuil2!$A$2,8,1),"") ))),"")</f>
        <v/>
      </c>
      <c r="J180" s="13" t="str">
        <f>IF(AND([3]Feuil1!$K180&lt;&gt;"",[3]Feuil1!$C180&lt;&gt;"",[3]Feuil1!$K180&lt;=[3]Feuil1!$C180,YEAR([3]Feuil1!$K180)&lt;=[3]Feuil2!$A$2,YEAR([3]Feuil1!$C180)&gt;=[3]Feuil2!$A$2),IF(YEAR([3]Feuil1!$K180)&lt;[3]Feuil2!$A$2,DATE([3]Feuil2!$A$2,9,1),IF(YEAR([3]Feuil1!$K180)&gt;[3]Feuil2!$A$2,"",IF(MONTH([3]Feuil1!$K180)=9,[3]Feuil1!$K180,IF(OR(AND(MONTH([3]Feuil1!$K180)&lt;9,MONTH([3]Feuil1!$C180)&gt;=9),YEAR([3]Feuil1!$C180)&gt;[3]Feuil2!$A$2),DATE([3]Feuil2!$A$2,9,1),"") ))),"")</f>
        <v/>
      </c>
      <c r="K180" s="13" t="str">
        <f>IF(AND([3]Feuil1!$K180&lt;&gt;"",[3]Feuil1!$C180&lt;&gt;"",[3]Feuil1!$K180&lt;=[3]Feuil1!$C180,YEAR([3]Feuil1!$K180)&lt;=[3]Feuil2!$A$2,YEAR([3]Feuil1!$C180)&gt;=[3]Feuil2!$A$2),IF(YEAR([3]Feuil1!$K180)&lt;[3]Feuil2!$A$2,DATE([3]Feuil2!$A$2,10,1),IF(YEAR([3]Feuil1!$K180)&gt;[3]Feuil2!$A$2,"",IF(MONTH([3]Feuil1!$K180)=10,[3]Feuil1!$K180,IF(OR(AND(MONTH([3]Feuil1!$K180)&lt;10,MONTH([3]Feuil1!$C180)&gt;=10),YEAR([3]Feuil1!$C180)&gt;[3]Feuil2!$A$2),DATE([3]Feuil2!$A$2,10,1),"") ))),"")</f>
        <v/>
      </c>
      <c r="L180" s="13" t="str">
        <f>IF(AND([3]Feuil1!$K180&lt;&gt;"",[3]Feuil1!$C180&lt;&gt;"",[3]Feuil1!$K180&lt;=[3]Feuil1!$C180,YEAR([3]Feuil1!$K180)&lt;=[3]Feuil2!$A$2,YEAR([3]Feuil1!$C180)&gt;=[3]Feuil2!$A$2),IF(YEAR([3]Feuil1!$K180)&lt;[3]Feuil2!$A$2,DATE([3]Feuil2!$A$2,11,1),IF(YEAR([3]Feuil1!$K180)&gt;[3]Feuil2!$A$2,"",IF(MONTH([3]Feuil1!$K180)=11,[3]Feuil1!$K180,IF(OR(AND(MONTH([3]Feuil1!$K180)&lt;11,MONTH([3]Feuil1!$C180)&gt;=11),YEAR([3]Feuil1!$C180)&gt;[3]Feuil2!$A$2),DATE([3]Feuil2!$A$2,11,1),"") ))),"")</f>
        <v/>
      </c>
      <c r="M180" s="14" t="str">
        <f>IF(AND([3]Feuil1!$K180&lt;&gt;"",[3]Feuil1!$C180&lt;&gt;"",[3]Feuil1!$K180&lt;=[3]Feuil1!$C180,YEAR([3]Feuil1!$K180)&lt;=[3]Feuil2!$A$2,YEAR([3]Feuil1!$C180)&gt;=[3]Feuil2!$A$2),IF(YEAR([3]Feuil1!$K180)&lt;[3]Feuil2!$A$2,DATE([3]Feuil2!$A$2,12,1),IF(YEAR([3]Feuil1!$K180)&gt;[3]Feuil2!$A$2,"",IF(MONTH([3]Feuil1!$K180)=12,[3]Feuil1!$K180,IF(OR(AND(MONTH([3]Feuil1!$K180)&lt;12,MONTH([3]Feuil1!$C180)&gt;=12),YEAR([3]Feuil1!$C180)&gt;[3]Feuil2!$A$2),DATE([3]Feuil2!$A$2,12,1),"") ))),"")</f>
        <v/>
      </c>
      <c r="N180" s="12" t="str">
        <f>IF(AND([3]Feuil1!$K180&lt;&gt;"",[3]Feuil1!$C180&lt;&gt;"",[3]Feuil1!$K180&lt;=[3]Feuil1!$C180,YEAR([3]Feuil1!$K180)&lt;=[3]Feuil2!$A$2,YEAR([3]Feuil1!$C180)&gt;=[3]Feuil2!$A$2),IF(YEAR([3]Feuil1!$C180)&gt;[3]Feuil2!$A$2,DATE([3]Feuil2!$A$2,1,31),IF(YEAR([3]Feuil1!$C180)&lt;[3]Feuil2!$A$2,"",IF(MONTH([3]Feuil1!$C180)=1,[3]Feuil1!$C180,IF(AND(MONTH([3]Feuil1!$C180)&gt;1,MONTH([3]Feuil1!$K180)&lt;=1),DATE([3]Feuil2!$A$2,1,31),"") ))),"")</f>
        <v/>
      </c>
      <c r="O180" s="13" t="str">
        <f>IF(AND([3]Feuil1!$K180&lt;&gt;"",[3]Feuil1!$C180&lt;&gt;"",[3]Feuil1!$K180&lt;=[3]Feuil1!$C180,YEAR([3]Feuil1!$K180)&lt;=[3]Feuil2!$A$2,YEAR([3]Feuil1!$C180)&gt;=[3]Feuil2!$A$2),IF(YEAR([3]Feuil1!$C180)&gt;[3]Feuil2!$A$2,IF((MOD([3]Feuil2!$A$2,4)&lt;&gt;0),DATE([3]Feuil2!$A$2,2,28),DATE([3]Feuil2!$A$2,2,29)),IF(YEAR([3]Feuil1!$C180)&lt;[3]Feuil2!$A$2,"",IF(MONTH([3]Feuil1!$C180)=2,[3]Feuil1!$C180,IF(AND(MONTH([3]Feuil1!$C180)&gt;2,MONTH([3]Feuil1!$K180)&lt;=2),IF((MOD([3]Feuil2!$A$2,4)&lt;&gt;0),DATE([3]Feuil2!$A$2,2,28),DATE([3]Feuil2!$A$2,2,29)),"") ))),"")</f>
        <v/>
      </c>
      <c r="P180" s="13" t="str">
        <f>IF(AND([3]Feuil1!$K180&lt;&gt;"",[3]Feuil1!$C180&lt;&gt;"",[3]Feuil1!$K180&lt;=[3]Feuil1!$C180,YEAR([3]Feuil1!$K180)&lt;=[3]Feuil2!$A$2,YEAR([3]Feuil1!$C180)&gt;=[3]Feuil2!$A$2),IF(YEAR([3]Feuil1!$C180)&gt;[3]Feuil2!$A$2,DATE([3]Feuil2!$A$2,3,31),IF(YEAR([3]Feuil1!$C180)&lt;[3]Feuil2!$A$2,"",IF(MONTH([3]Feuil1!$C180)=3,[3]Feuil1!$C180,IF(AND(MONTH([3]Feuil1!$C180)&gt;3,MONTH([3]Feuil1!$K180)&lt;=3),DATE([3]Feuil2!$A$2,3,31),"") ))),"")</f>
        <v/>
      </c>
      <c r="Q180" s="13" t="str">
        <f>IF(AND([3]Feuil1!$K180&lt;&gt;"",[3]Feuil1!$C180&lt;&gt;"",[3]Feuil1!$K180&lt;=[3]Feuil1!$C180,YEAR([3]Feuil1!$K180)&lt;=[3]Feuil2!$A$2,YEAR([3]Feuil1!$C180)&gt;=[3]Feuil2!$A$2),IF(YEAR([3]Feuil1!$C180)&gt;[3]Feuil2!$A$2,DATE([3]Feuil2!$A$2,4,30),IF(YEAR([3]Feuil1!$C180)&lt;[3]Feuil2!$A$2,"",IF(MONTH([3]Feuil1!$C180)=4,[3]Feuil1!$C180,IF(AND(MONTH([3]Feuil1!$C180)&gt;4,MONTH([3]Feuil1!$K180)&lt;=4),DATE([3]Feuil2!$A$2,4,30),"") ))),"")</f>
        <v/>
      </c>
      <c r="R180" s="13" t="str">
        <f>IF(AND([3]Feuil1!$K180&lt;&gt;"",[3]Feuil1!$C180&lt;&gt;"",[3]Feuil1!$K180&lt;=[3]Feuil1!$C180,YEAR([3]Feuil1!$K180)&lt;=[3]Feuil2!$A$2,YEAR([3]Feuil1!$C180)&gt;=[3]Feuil2!$A$2),IF(YEAR([3]Feuil1!$C180)&gt;[3]Feuil2!$A$2,DATE([3]Feuil2!$A$2,5,31),IF(YEAR([3]Feuil1!$C180)&lt;[3]Feuil2!$A$2,"",IF(MONTH([3]Feuil1!$C180)=5,[3]Feuil1!$C180,IF(AND(MONTH([3]Feuil1!$C180)&gt;5,MONTH([3]Feuil1!$K180)&lt;=5),DATE([3]Feuil2!$A$2,5,31),"") ))),"")</f>
        <v/>
      </c>
      <c r="S180" s="13" t="str">
        <f>IF(AND([3]Feuil1!$K180&lt;&gt;"",[3]Feuil1!$C180&lt;&gt;"",[3]Feuil1!$K180&lt;=[3]Feuil1!$C180,YEAR([3]Feuil1!$K180)&lt;=[3]Feuil2!$A$2,YEAR([3]Feuil1!$C180)&gt;=[3]Feuil2!$A$2),IF(YEAR([3]Feuil1!$C180)&gt;[3]Feuil2!$A$2,DATE([3]Feuil2!$A$2,6,30),IF(YEAR([3]Feuil1!$C180)&lt;[3]Feuil2!$A$2,"",IF(MONTH([3]Feuil1!$C180)=6,[3]Feuil1!$C180,IF(AND(MONTH([3]Feuil1!$C180)&gt;6,MONTH([3]Feuil1!$K180)&lt;=6),DATE([3]Feuil2!$A$2,6,30),"") ))),"")</f>
        <v/>
      </c>
      <c r="T180" s="13" t="str">
        <f>IF(AND([3]Feuil1!$K180&lt;&gt;"",[3]Feuil1!$C180&lt;&gt;"",[3]Feuil1!$K180&lt;=[3]Feuil1!$C180,YEAR([3]Feuil1!$K180)&lt;=[3]Feuil2!$A$2,YEAR([3]Feuil1!$C180)&gt;=[3]Feuil2!$A$2),IF(YEAR([3]Feuil1!$C180)&gt;[3]Feuil2!$A$2,DATE([3]Feuil2!$A$2,7,31),IF(YEAR([3]Feuil1!$C180)&lt;[3]Feuil2!$A$2,"",IF(MONTH([3]Feuil1!$C180)=7,[3]Feuil1!$C180,IF(AND(MONTH([3]Feuil1!$C180)&gt;7,MONTH([3]Feuil1!$K180)&lt;=7),DATE([3]Feuil2!$A$2,7,31),"") ))),"")</f>
        <v/>
      </c>
      <c r="U180" s="13" t="str">
        <f>IF(AND([3]Feuil1!$K180&lt;&gt;"",[3]Feuil1!$C180&lt;&gt;"",[3]Feuil1!$K180&lt;=[3]Feuil1!$C180,YEAR([3]Feuil1!$K180)&lt;=[3]Feuil2!$A$2,YEAR([3]Feuil1!$C180)&gt;=[3]Feuil2!$A$2),IF(YEAR([3]Feuil1!$C180)&gt;[3]Feuil2!$A$2,DATE([3]Feuil2!$A$2,8,31),IF(YEAR([3]Feuil1!$C180)&lt;[3]Feuil2!$A$2,"",IF(MONTH([3]Feuil1!$C180)=8,[3]Feuil1!$C180,IF(AND(MONTH([3]Feuil1!$C180)&gt;8,MONTH([3]Feuil1!$K180)&lt;=8),DATE([3]Feuil2!$A$2,8,31),"") ))),"")</f>
        <v/>
      </c>
      <c r="V180" s="13" t="str">
        <f>IF(AND([3]Feuil1!$K180&lt;&gt;"",[3]Feuil1!$C180&lt;&gt;"",[3]Feuil1!$K180&lt;=[3]Feuil1!$C180,YEAR([3]Feuil1!$K180)&lt;=[3]Feuil2!$A$2,YEAR([3]Feuil1!$C180)&gt;=[3]Feuil2!$A$2),IF(YEAR([3]Feuil1!$C180)&gt;[3]Feuil2!$A$2,DATE([3]Feuil2!$A$2,9,30),IF(YEAR([3]Feuil1!$C180)&lt;[3]Feuil2!$A$2,"",IF(MONTH([3]Feuil1!$C180)=9,[3]Feuil1!$C180,IF(AND(MONTH([3]Feuil1!$C180)&gt;9,MONTH([3]Feuil1!$K180)&lt;=9),DATE([3]Feuil2!$A$2,9,30),"") ))),"")</f>
        <v/>
      </c>
      <c r="W180" s="13" t="str">
        <f>IF(AND([3]Feuil1!$K180&lt;&gt;"",[3]Feuil1!$C180&lt;&gt;"",[3]Feuil1!$K180&lt;=[3]Feuil1!$C180,YEAR([3]Feuil1!$K180)&lt;=[3]Feuil2!$A$2,YEAR([3]Feuil1!$C180)&gt;=[3]Feuil2!$A$2),IF(YEAR([3]Feuil1!$C180)&gt;[3]Feuil2!$A$2,DATE([3]Feuil2!$A$2,10,31),IF(YEAR([3]Feuil1!$C180)&lt;[3]Feuil2!$A$2,"",IF(MONTH([3]Feuil1!$C180)=10,[3]Feuil1!$C180,IF(AND(MONTH([3]Feuil1!$C180)&gt;10,MONTH([3]Feuil1!$K180)&lt;=10),DATE([3]Feuil2!$A$2,10,31),"") ))),"")</f>
        <v/>
      </c>
      <c r="X180" s="13" t="str">
        <f>IF(AND([3]Feuil1!$K180&lt;&gt;"",[3]Feuil1!$C180&lt;&gt;"",[3]Feuil1!$K180&lt;=[3]Feuil1!$C180,YEAR([3]Feuil1!$K180)&lt;=[3]Feuil2!$A$2,YEAR([3]Feuil1!$C180)&gt;=[3]Feuil2!$A$2),IF(YEAR([3]Feuil1!$C180)&gt;[3]Feuil2!$A$2,DATE([3]Feuil2!$A$2,11,30),IF(YEAR([3]Feuil1!$C180)&lt;[3]Feuil2!$A$2,"",IF(MONTH([3]Feuil1!$C180)=11,[3]Feuil1!$C180,IF(AND(MONTH([3]Feuil1!$C180)&gt;11,MONTH([3]Feuil1!$K180)&lt;=11),DATE([3]Feuil2!$A$2,11,30),"") ))),"")</f>
        <v/>
      </c>
      <c r="Y180" s="14" t="str">
        <f>IF(AND([3]Feuil1!$K180&lt;&gt;"",[3]Feuil1!$C180&lt;&gt;"",[3]Feuil1!$K180&lt;=[3]Feuil1!$C180,YEAR([3]Feuil1!$K180)&lt;=[3]Feuil2!$A$2,YEAR([3]Feuil1!$C180)&gt;=[3]Feuil2!$A$2),IF(YEAR([3]Feuil1!$C180)&gt;[3]Feuil2!$A$2,DATE([3]Feuil2!$A$2,12,31),IF(YEAR([3]Feuil1!$C180)&lt;[3]Feuil2!$A$2,"",IF(MONTH([3]Feuil1!$C180)=12,[3]Feuil1!$C180,IF(AND(MONTH([3]Feuil1!$C180)&gt;12,MONTH([3]Feuil1!$K180)&lt;=12),DATE([3]Feuil2!$A$2,12,31),"") ))),"")</f>
        <v/>
      </c>
    </row>
    <row r="181" spans="1:25" ht="15" x14ac:dyDescent="0.2">
      <c r="A181" s="11">
        <f>[3]Feuil1!E181</f>
        <v>0</v>
      </c>
      <c r="B181" s="12" t="str">
        <f>IF(AND([3]Feuil1!$K181&lt;&gt;"",[3]Feuil1!$C181&lt;&gt;"",[3]Feuil1!$K181&lt;=[3]Feuil1!$C181,YEAR([3]Feuil1!$K181)&lt;=[3]Feuil2!$A$2,YEAR([3]Feuil1!$C181)&gt;=[3]Feuil2!$A$2),IF(YEAR([3]Feuil1!$K181)&lt;[3]Feuil2!$A$2,DATE([3]Feuil2!$A$2,1,1),IF(YEAR([3]Feuil1!$K181)&gt;[3]Feuil2!$A$2,"",IF(MONTH([3]Feuil1!$K181)=1,[3]Feuil1!$K181,IF(OR(AND(
      MONTH([3]Feuil1!$K181)&lt;1,
      MONTH([3]Feuil1!$C181)&gt;=1
     ),YEAR([3]Feuil1!$C181)&gt;[3]Feuil2!$A$2),DATE([3]Feuil2!$A$2,1,1),"") ))),"")</f>
        <v/>
      </c>
      <c r="C181" s="13" t="str">
        <f>IF(AND([3]Feuil1!$K181&lt;&gt;"",[3]Feuil1!$C181&lt;&gt;"",[3]Feuil1!$K181&lt;=[3]Feuil1!$C181,YEAR([3]Feuil1!$K181)&lt;=[3]Feuil2!$A$2,YEAR([3]Feuil1!$C181)&gt;=[3]Feuil2!$A$2),IF(YEAR([3]Feuil1!$K181)&lt;[3]Feuil2!$A$2,DATE([3]Feuil2!$A$2,2,1),IF(YEAR([3]Feuil1!$K181)&gt;[3]Feuil2!$A$2,"",IF(MONTH([3]Feuil1!$K181)=2,[3]Feuil1!$K181,IF(OR(AND(MONTH([3]Feuil1!$K181)&lt;2,MONTH([3]Feuil1!$C181)&gt;=2),YEAR([3]Feuil1!$C181)&gt;[3]Feuil2!$A$2),DATE([3]Feuil2!$A$2,2,1),"") ))),"")</f>
        <v/>
      </c>
      <c r="D181" s="13" t="str">
        <f>IF(AND([3]Feuil1!$K181&lt;&gt;"",[3]Feuil1!$C181&lt;&gt;"",[3]Feuil1!$K181&lt;=[3]Feuil1!$C181,YEAR([3]Feuil1!$K181)&lt;=[3]Feuil2!$A$2,YEAR([3]Feuil1!$C181)&gt;=[3]Feuil2!$A$2),IF(YEAR([3]Feuil1!$K181)&lt;[3]Feuil2!$A$2,DATE([3]Feuil2!$A$2,3,1),IF(YEAR([3]Feuil1!$K181)&gt;[3]Feuil2!$A$2,"",IF(MONTH([3]Feuil1!$K181)=3,[3]Feuil1!$K181,IF(OR(AND(MONTH([3]Feuil1!$K181)&lt;3,MONTH([3]Feuil1!$C181)&gt;=3),YEAR([3]Feuil1!$C181)&gt;[3]Feuil2!$A$2),DATE([3]Feuil2!$A$2,3,1),"") ))),"")</f>
        <v/>
      </c>
      <c r="E181" s="13" t="str">
        <f>IF(AND([3]Feuil1!$K181&lt;&gt;"",[3]Feuil1!$C181&lt;&gt;"",[3]Feuil1!$K181&lt;=[3]Feuil1!$C181,YEAR([3]Feuil1!$K181)&lt;=[3]Feuil2!$A$2,YEAR([3]Feuil1!$C181)&gt;=[3]Feuil2!$A$2),IF(YEAR([3]Feuil1!$K181)&lt;[3]Feuil2!$A$2,DATE([3]Feuil2!$A$2,4,1),IF(YEAR([3]Feuil1!$K181)&gt;[3]Feuil2!$A$2,"",IF(MONTH([3]Feuil1!$K181)=4,[3]Feuil1!$K181,IF(OR(AND(MONTH([3]Feuil1!$K181)&lt;4,MONTH([3]Feuil1!$C181)&gt;=4),YEAR([3]Feuil1!$C181)&gt;[3]Feuil2!$A$2),DATE([3]Feuil2!$A$2,4,1),"") ))),"")</f>
        <v/>
      </c>
      <c r="F181" s="13" t="str">
        <f>IF(AND([3]Feuil1!$K181&lt;&gt;"",[3]Feuil1!$C181&lt;&gt;"",[3]Feuil1!$K181&lt;=[3]Feuil1!$C181,YEAR([3]Feuil1!$K181)&lt;=[3]Feuil2!$A$2,YEAR([3]Feuil1!$C181)&gt;=[3]Feuil2!$A$2),IF(YEAR([3]Feuil1!$K181)&lt;[3]Feuil2!$A$2,DATE([3]Feuil2!$A$2,5,1),IF(YEAR([3]Feuil1!$K181)&gt;[3]Feuil2!$A$2,"",IF(MONTH([3]Feuil1!$K181)=5,[3]Feuil1!$K181,IF(OR(AND(MONTH([3]Feuil1!$K181)&lt;5,MONTH([3]Feuil1!$C181)&gt;=5),YEAR([3]Feuil1!$C181)&gt;[3]Feuil2!$A$2),DATE([3]Feuil2!$A$2,5,1),"") ))),"")</f>
        <v/>
      </c>
      <c r="G181" s="13" t="str">
        <f>IF(AND([3]Feuil1!$K181&lt;&gt;"",[3]Feuil1!$C181&lt;&gt;"",[3]Feuil1!$K181&lt;=[3]Feuil1!$C181,YEAR([3]Feuil1!$K181)&lt;=[3]Feuil2!$A$2,YEAR([3]Feuil1!$C181)&gt;=[3]Feuil2!$A$2),IF(YEAR([3]Feuil1!$K181)&lt;[3]Feuil2!$A$2,DATE([3]Feuil2!$A$2,6,1),IF(YEAR([3]Feuil1!$K181)&gt;[3]Feuil2!$A$2,"",IF(MONTH([3]Feuil1!$K181)=6,[3]Feuil1!$K181,IF(OR(AND(MONTH([3]Feuil1!$K181)&lt;6,MONTH([3]Feuil1!$C181)&gt;=6),YEAR([3]Feuil1!$C181)&gt;[3]Feuil2!$A$2),DATE([3]Feuil2!$A$2,6,1),"") ))),"")</f>
        <v/>
      </c>
      <c r="H181" s="13" t="str">
        <f>IF(AND([3]Feuil1!$K181&lt;&gt;"",[3]Feuil1!$C181&lt;&gt;"",[3]Feuil1!$K181&lt;=[3]Feuil1!$C181,YEAR([3]Feuil1!$K181)&lt;=[3]Feuil2!$A$2,YEAR([3]Feuil1!$C181)&gt;=[3]Feuil2!$A$2),IF(YEAR([3]Feuil1!$K181)&lt;[3]Feuil2!$A$2,DATE([3]Feuil2!$A$2,7,1),IF(YEAR([3]Feuil1!$K181)&gt;[3]Feuil2!$A$2,"",IF(MONTH([3]Feuil1!$K181)=7,[3]Feuil1!$K181,IF(OR(AND(MONTH([3]Feuil1!$K181)&lt;7,MONTH([3]Feuil1!$C181)&gt;=7),YEAR([3]Feuil1!$C181)&gt;[3]Feuil2!$A$2),DATE([3]Feuil2!$A$2,7,1),"") ))),"")</f>
        <v/>
      </c>
      <c r="I181" s="13" t="str">
        <f>IF(AND([3]Feuil1!$K181&lt;&gt;"",[3]Feuil1!$C181&lt;&gt;"",[3]Feuil1!$K181&lt;=[3]Feuil1!$C181,YEAR([3]Feuil1!$K181)&lt;=[3]Feuil2!$A$2,YEAR([3]Feuil1!$C181)&gt;=[3]Feuil2!$A$2),IF(YEAR([3]Feuil1!$K181)&lt;[3]Feuil2!$A$2,DATE([3]Feuil2!$A$2,8,1),IF(YEAR([3]Feuil1!$K181)&gt;[3]Feuil2!$A$2,"",IF(MONTH([3]Feuil1!$K181)=8,[3]Feuil1!$K181,IF(OR(AND(MONTH([3]Feuil1!$K181)&lt;8,MONTH([3]Feuil1!$C181)&gt;=8),YEAR([3]Feuil1!$C181)&gt;[3]Feuil2!$A$2),DATE([3]Feuil2!$A$2,8,1),"") ))),"")</f>
        <v/>
      </c>
      <c r="J181" s="13" t="str">
        <f>IF(AND([3]Feuil1!$K181&lt;&gt;"",[3]Feuil1!$C181&lt;&gt;"",[3]Feuil1!$K181&lt;=[3]Feuil1!$C181,YEAR([3]Feuil1!$K181)&lt;=[3]Feuil2!$A$2,YEAR([3]Feuil1!$C181)&gt;=[3]Feuil2!$A$2),IF(YEAR([3]Feuil1!$K181)&lt;[3]Feuil2!$A$2,DATE([3]Feuil2!$A$2,9,1),IF(YEAR([3]Feuil1!$K181)&gt;[3]Feuil2!$A$2,"",IF(MONTH([3]Feuil1!$K181)=9,[3]Feuil1!$K181,IF(OR(AND(MONTH([3]Feuil1!$K181)&lt;9,MONTH([3]Feuil1!$C181)&gt;=9),YEAR([3]Feuil1!$C181)&gt;[3]Feuil2!$A$2),DATE([3]Feuil2!$A$2,9,1),"") ))),"")</f>
        <v/>
      </c>
      <c r="K181" s="13" t="str">
        <f>IF(AND([3]Feuil1!$K181&lt;&gt;"",[3]Feuil1!$C181&lt;&gt;"",[3]Feuil1!$K181&lt;=[3]Feuil1!$C181,YEAR([3]Feuil1!$K181)&lt;=[3]Feuil2!$A$2,YEAR([3]Feuil1!$C181)&gt;=[3]Feuil2!$A$2),IF(YEAR([3]Feuil1!$K181)&lt;[3]Feuil2!$A$2,DATE([3]Feuil2!$A$2,10,1),IF(YEAR([3]Feuil1!$K181)&gt;[3]Feuil2!$A$2,"",IF(MONTH([3]Feuil1!$K181)=10,[3]Feuil1!$K181,IF(OR(AND(MONTH([3]Feuil1!$K181)&lt;10,MONTH([3]Feuil1!$C181)&gt;=10),YEAR([3]Feuil1!$C181)&gt;[3]Feuil2!$A$2),DATE([3]Feuil2!$A$2,10,1),"") ))),"")</f>
        <v/>
      </c>
      <c r="L181" s="13" t="str">
        <f>IF(AND([3]Feuil1!$K181&lt;&gt;"",[3]Feuil1!$C181&lt;&gt;"",[3]Feuil1!$K181&lt;=[3]Feuil1!$C181,YEAR([3]Feuil1!$K181)&lt;=[3]Feuil2!$A$2,YEAR([3]Feuil1!$C181)&gt;=[3]Feuil2!$A$2),IF(YEAR([3]Feuil1!$K181)&lt;[3]Feuil2!$A$2,DATE([3]Feuil2!$A$2,11,1),IF(YEAR([3]Feuil1!$K181)&gt;[3]Feuil2!$A$2,"",IF(MONTH([3]Feuil1!$K181)=11,[3]Feuil1!$K181,IF(OR(AND(MONTH([3]Feuil1!$K181)&lt;11,MONTH([3]Feuil1!$C181)&gt;=11),YEAR([3]Feuil1!$C181)&gt;[3]Feuil2!$A$2),DATE([3]Feuil2!$A$2,11,1),"") ))),"")</f>
        <v/>
      </c>
      <c r="M181" s="14" t="str">
        <f>IF(AND([3]Feuil1!$K181&lt;&gt;"",[3]Feuil1!$C181&lt;&gt;"",[3]Feuil1!$K181&lt;=[3]Feuil1!$C181,YEAR([3]Feuil1!$K181)&lt;=[3]Feuil2!$A$2,YEAR([3]Feuil1!$C181)&gt;=[3]Feuil2!$A$2),IF(YEAR([3]Feuil1!$K181)&lt;[3]Feuil2!$A$2,DATE([3]Feuil2!$A$2,12,1),IF(YEAR([3]Feuil1!$K181)&gt;[3]Feuil2!$A$2,"",IF(MONTH([3]Feuil1!$K181)=12,[3]Feuil1!$K181,IF(OR(AND(MONTH([3]Feuil1!$K181)&lt;12,MONTH([3]Feuil1!$C181)&gt;=12),YEAR([3]Feuil1!$C181)&gt;[3]Feuil2!$A$2),DATE([3]Feuil2!$A$2,12,1),"") ))),"")</f>
        <v/>
      </c>
      <c r="N181" s="12" t="str">
        <f>IF(AND([3]Feuil1!$K181&lt;&gt;"",[3]Feuil1!$C181&lt;&gt;"",[3]Feuil1!$K181&lt;=[3]Feuil1!$C181,YEAR([3]Feuil1!$K181)&lt;=[3]Feuil2!$A$2,YEAR([3]Feuil1!$C181)&gt;=[3]Feuil2!$A$2),IF(YEAR([3]Feuil1!$C181)&gt;[3]Feuil2!$A$2,DATE([3]Feuil2!$A$2,1,31),IF(YEAR([3]Feuil1!$C181)&lt;[3]Feuil2!$A$2,"",IF(MONTH([3]Feuil1!$C181)=1,[3]Feuil1!$C181,IF(AND(MONTH([3]Feuil1!$C181)&gt;1,MONTH([3]Feuil1!$K181)&lt;=1),DATE([3]Feuil2!$A$2,1,31),"") ))),"")</f>
        <v/>
      </c>
      <c r="O181" s="13" t="str">
        <f>IF(AND([3]Feuil1!$K181&lt;&gt;"",[3]Feuil1!$C181&lt;&gt;"",[3]Feuil1!$K181&lt;=[3]Feuil1!$C181,YEAR([3]Feuil1!$K181)&lt;=[3]Feuil2!$A$2,YEAR([3]Feuil1!$C181)&gt;=[3]Feuil2!$A$2),IF(YEAR([3]Feuil1!$C181)&gt;[3]Feuil2!$A$2,IF((MOD([3]Feuil2!$A$2,4)&lt;&gt;0),DATE([3]Feuil2!$A$2,2,28),DATE([3]Feuil2!$A$2,2,29)),IF(YEAR([3]Feuil1!$C181)&lt;[3]Feuil2!$A$2,"",IF(MONTH([3]Feuil1!$C181)=2,[3]Feuil1!$C181,IF(AND(MONTH([3]Feuil1!$C181)&gt;2,MONTH([3]Feuil1!$K181)&lt;=2),IF((MOD([3]Feuil2!$A$2,4)&lt;&gt;0),DATE([3]Feuil2!$A$2,2,28),DATE([3]Feuil2!$A$2,2,29)),"") ))),"")</f>
        <v/>
      </c>
      <c r="P181" s="13" t="str">
        <f>IF(AND([3]Feuil1!$K181&lt;&gt;"",[3]Feuil1!$C181&lt;&gt;"",[3]Feuil1!$K181&lt;=[3]Feuil1!$C181,YEAR([3]Feuil1!$K181)&lt;=[3]Feuil2!$A$2,YEAR([3]Feuil1!$C181)&gt;=[3]Feuil2!$A$2),IF(YEAR([3]Feuil1!$C181)&gt;[3]Feuil2!$A$2,DATE([3]Feuil2!$A$2,3,31),IF(YEAR([3]Feuil1!$C181)&lt;[3]Feuil2!$A$2,"",IF(MONTH([3]Feuil1!$C181)=3,[3]Feuil1!$C181,IF(AND(MONTH([3]Feuil1!$C181)&gt;3,MONTH([3]Feuil1!$K181)&lt;=3),DATE([3]Feuil2!$A$2,3,31),"") ))),"")</f>
        <v/>
      </c>
      <c r="Q181" s="13" t="str">
        <f>IF(AND([3]Feuil1!$K181&lt;&gt;"",[3]Feuil1!$C181&lt;&gt;"",[3]Feuil1!$K181&lt;=[3]Feuil1!$C181,YEAR([3]Feuil1!$K181)&lt;=[3]Feuil2!$A$2,YEAR([3]Feuil1!$C181)&gt;=[3]Feuil2!$A$2),IF(YEAR([3]Feuil1!$C181)&gt;[3]Feuil2!$A$2,DATE([3]Feuil2!$A$2,4,30),IF(YEAR([3]Feuil1!$C181)&lt;[3]Feuil2!$A$2,"",IF(MONTH([3]Feuil1!$C181)=4,[3]Feuil1!$C181,IF(AND(MONTH([3]Feuil1!$C181)&gt;4,MONTH([3]Feuil1!$K181)&lt;=4),DATE([3]Feuil2!$A$2,4,30),"") ))),"")</f>
        <v/>
      </c>
      <c r="R181" s="13" t="str">
        <f>IF(AND([3]Feuil1!$K181&lt;&gt;"",[3]Feuil1!$C181&lt;&gt;"",[3]Feuil1!$K181&lt;=[3]Feuil1!$C181,YEAR([3]Feuil1!$K181)&lt;=[3]Feuil2!$A$2,YEAR([3]Feuil1!$C181)&gt;=[3]Feuil2!$A$2),IF(YEAR([3]Feuil1!$C181)&gt;[3]Feuil2!$A$2,DATE([3]Feuil2!$A$2,5,31),IF(YEAR([3]Feuil1!$C181)&lt;[3]Feuil2!$A$2,"",IF(MONTH([3]Feuil1!$C181)=5,[3]Feuil1!$C181,IF(AND(MONTH([3]Feuil1!$C181)&gt;5,MONTH([3]Feuil1!$K181)&lt;=5),DATE([3]Feuil2!$A$2,5,31),"") ))),"")</f>
        <v/>
      </c>
      <c r="S181" s="13" t="str">
        <f>IF(AND([3]Feuil1!$K181&lt;&gt;"",[3]Feuil1!$C181&lt;&gt;"",[3]Feuil1!$K181&lt;=[3]Feuil1!$C181,YEAR([3]Feuil1!$K181)&lt;=[3]Feuil2!$A$2,YEAR([3]Feuil1!$C181)&gt;=[3]Feuil2!$A$2),IF(YEAR([3]Feuil1!$C181)&gt;[3]Feuil2!$A$2,DATE([3]Feuil2!$A$2,6,30),IF(YEAR([3]Feuil1!$C181)&lt;[3]Feuil2!$A$2,"",IF(MONTH([3]Feuil1!$C181)=6,[3]Feuil1!$C181,IF(AND(MONTH([3]Feuil1!$C181)&gt;6,MONTH([3]Feuil1!$K181)&lt;=6),DATE([3]Feuil2!$A$2,6,30),"") ))),"")</f>
        <v/>
      </c>
      <c r="T181" s="13" t="str">
        <f>IF(AND([3]Feuil1!$K181&lt;&gt;"",[3]Feuil1!$C181&lt;&gt;"",[3]Feuil1!$K181&lt;=[3]Feuil1!$C181,YEAR([3]Feuil1!$K181)&lt;=[3]Feuil2!$A$2,YEAR([3]Feuil1!$C181)&gt;=[3]Feuil2!$A$2),IF(YEAR([3]Feuil1!$C181)&gt;[3]Feuil2!$A$2,DATE([3]Feuil2!$A$2,7,31),IF(YEAR([3]Feuil1!$C181)&lt;[3]Feuil2!$A$2,"",IF(MONTH([3]Feuil1!$C181)=7,[3]Feuil1!$C181,IF(AND(MONTH([3]Feuil1!$C181)&gt;7,MONTH([3]Feuil1!$K181)&lt;=7),DATE([3]Feuil2!$A$2,7,31),"") ))),"")</f>
        <v/>
      </c>
      <c r="U181" s="13" t="str">
        <f>IF(AND([3]Feuil1!$K181&lt;&gt;"",[3]Feuil1!$C181&lt;&gt;"",[3]Feuil1!$K181&lt;=[3]Feuil1!$C181,YEAR([3]Feuil1!$K181)&lt;=[3]Feuil2!$A$2,YEAR([3]Feuil1!$C181)&gt;=[3]Feuil2!$A$2),IF(YEAR([3]Feuil1!$C181)&gt;[3]Feuil2!$A$2,DATE([3]Feuil2!$A$2,8,31),IF(YEAR([3]Feuil1!$C181)&lt;[3]Feuil2!$A$2,"",IF(MONTH([3]Feuil1!$C181)=8,[3]Feuil1!$C181,IF(AND(MONTH([3]Feuil1!$C181)&gt;8,MONTH([3]Feuil1!$K181)&lt;=8),DATE([3]Feuil2!$A$2,8,31),"") ))),"")</f>
        <v/>
      </c>
      <c r="V181" s="13" t="str">
        <f>IF(AND([3]Feuil1!$K181&lt;&gt;"",[3]Feuil1!$C181&lt;&gt;"",[3]Feuil1!$K181&lt;=[3]Feuil1!$C181,YEAR([3]Feuil1!$K181)&lt;=[3]Feuil2!$A$2,YEAR([3]Feuil1!$C181)&gt;=[3]Feuil2!$A$2),IF(YEAR([3]Feuil1!$C181)&gt;[3]Feuil2!$A$2,DATE([3]Feuil2!$A$2,9,30),IF(YEAR([3]Feuil1!$C181)&lt;[3]Feuil2!$A$2,"",IF(MONTH([3]Feuil1!$C181)=9,[3]Feuil1!$C181,IF(AND(MONTH([3]Feuil1!$C181)&gt;9,MONTH([3]Feuil1!$K181)&lt;=9),DATE([3]Feuil2!$A$2,9,30),"") ))),"")</f>
        <v/>
      </c>
      <c r="W181" s="13" t="str">
        <f>IF(AND([3]Feuil1!$K181&lt;&gt;"",[3]Feuil1!$C181&lt;&gt;"",[3]Feuil1!$K181&lt;=[3]Feuil1!$C181,YEAR([3]Feuil1!$K181)&lt;=[3]Feuil2!$A$2,YEAR([3]Feuil1!$C181)&gt;=[3]Feuil2!$A$2),IF(YEAR([3]Feuil1!$C181)&gt;[3]Feuil2!$A$2,DATE([3]Feuil2!$A$2,10,31),IF(YEAR([3]Feuil1!$C181)&lt;[3]Feuil2!$A$2,"",IF(MONTH([3]Feuil1!$C181)=10,[3]Feuil1!$C181,IF(AND(MONTH([3]Feuil1!$C181)&gt;10,MONTH([3]Feuil1!$K181)&lt;=10),DATE([3]Feuil2!$A$2,10,31),"") ))),"")</f>
        <v/>
      </c>
      <c r="X181" s="13" t="str">
        <f>IF(AND([3]Feuil1!$K181&lt;&gt;"",[3]Feuil1!$C181&lt;&gt;"",[3]Feuil1!$K181&lt;=[3]Feuil1!$C181,YEAR([3]Feuil1!$K181)&lt;=[3]Feuil2!$A$2,YEAR([3]Feuil1!$C181)&gt;=[3]Feuil2!$A$2),IF(YEAR([3]Feuil1!$C181)&gt;[3]Feuil2!$A$2,DATE([3]Feuil2!$A$2,11,30),IF(YEAR([3]Feuil1!$C181)&lt;[3]Feuil2!$A$2,"",IF(MONTH([3]Feuil1!$C181)=11,[3]Feuil1!$C181,IF(AND(MONTH([3]Feuil1!$C181)&gt;11,MONTH([3]Feuil1!$K181)&lt;=11),DATE([3]Feuil2!$A$2,11,30),"") ))),"")</f>
        <v/>
      </c>
      <c r="Y181" s="14" t="str">
        <f>IF(AND([3]Feuil1!$K181&lt;&gt;"",[3]Feuil1!$C181&lt;&gt;"",[3]Feuil1!$K181&lt;=[3]Feuil1!$C181,YEAR([3]Feuil1!$K181)&lt;=[3]Feuil2!$A$2,YEAR([3]Feuil1!$C181)&gt;=[3]Feuil2!$A$2),IF(YEAR([3]Feuil1!$C181)&gt;[3]Feuil2!$A$2,DATE([3]Feuil2!$A$2,12,31),IF(YEAR([3]Feuil1!$C181)&lt;[3]Feuil2!$A$2,"",IF(MONTH([3]Feuil1!$C181)=12,[3]Feuil1!$C181,IF(AND(MONTH([3]Feuil1!$C181)&gt;12,MONTH([3]Feuil1!$K181)&lt;=12),DATE([3]Feuil2!$A$2,12,31),"") ))),"")</f>
        <v/>
      </c>
    </row>
    <row r="182" spans="1:25" ht="15" x14ac:dyDescent="0.2">
      <c r="A182" s="11">
        <f>[3]Feuil1!E182</f>
        <v>0</v>
      </c>
      <c r="B182" s="12" t="str">
        <f>IF(AND([3]Feuil1!$K182&lt;&gt;"",[3]Feuil1!$C182&lt;&gt;"",[3]Feuil1!$K182&lt;=[3]Feuil1!$C182,YEAR([3]Feuil1!$K182)&lt;=[3]Feuil2!$A$2,YEAR([3]Feuil1!$C182)&gt;=[3]Feuil2!$A$2),IF(YEAR([3]Feuil1!$K182)&lt;[3]Feuil2!$A$2,DATE([3]Feuil2!$A$2,1,1),IF(YEAR([3]Feuil1!$K182)&gt;[3]Feuil2!$A$2,"",IF(MONTH([3]Feuil1!$K182)=1,[3]Feuil1!$K182,IF(OR(AND(
      MONTH([3]Feuil1!$K182)&lt;1,
      MONTH([3]Feuil1!$C182)&gt;=1
     ),YEAR([3]Feuil1!$C182)&gt;[3]Feuil2!$A$2),DATE([3]Feuil2!$A$2,1,1),"") ))),"")</f>
        <v/>
      </c>
      <c r="C182" s="13" t="str">
        <f>IF(AND([3]Feuil1!$K182&lt;&gt;"",[3]Feuil1!$C182&lt;&gt;"",[3]Feuil1!$K182&lt;=[3]Feuil1!$C182,YEAR([3]Feuil1!$K182)&lt;=[3]Feuil2!$A$2,YEAR([3]Feuil1!$C182)&gt;=[3]Feuil2!$A$2),IF(YEAR([3]Feuil1!$K182)&lt;[3]Feuil2!$A$2,DATE([3]Feuil2!$A$2,2,1),IF(YEAR([3]Feuil1!$K182)&gt;[3]Feuil2!$A$2,"",IF(MONTH([3]Feuil1!$K182)=2,[3]Feuil1!$K182,IF(OR(AND(MONTH([3]Feuil1!$K182)&lt;2,MONTH([3]Feuil1!$C182)&gt;=2),YEAR([3]Feuil1!$C182)&gt;[3]Feuil2!$A$2),DATE([3]Feuil2!$A$2,2,1),"") ))),"")</f>
        <v/>
      </c>
      <c r="D182" s="13" t="str">
        <f>IF(AND([3]Feuil1!$K182&lt;&gt;"",[3]Feuil1!$C182&lt;&gt;"",[3]Feuil1!$K182&lt;=[3]Feuil1!$C182,YEAR([3]Feuil1!$K182)&lt;=[3]Feuil2!$A$2,YEAR([3]Feuil1!$C182)&gt;=[3]Feuil2!$A$2),IF(YEAR([3]Feuil1!$K182)&lt;[3]Feuil2!$A$2,DATE([3]Feuil2!$A$2,3,1),IF(YEAR([3]Feuil1!$K182)&gt;[3]Feuil2!$A$2,"",IF(MONTH([3]Feuil1!$K182)=3,[3]Feuil1!$K182,IF(OR(AND(MONTH([3]Feuil1!$K182)&lt;3,MONTH([3]Feuil1!$C182)&gt;=3),YEAR([3]Feuil1!$C182)&gt;[3]Feuil2!$A$2),DATE([3]Feuil2!$A$2,3,1),"") ))),"")</f>
        <v/>
      </c>
      <c r="E182" s="13" t="str">
        <f>IF(AND([3]Feuil1!$K182&lt;&gt;"",[3]Feuil1!$C182&lt;&gt;"",[3]Feuil1!$K182&lt;=[3]Feuil1!$C182,YEAR([3]Feuil1!$K182)&lt;=[3]Feuil2!$A$2,YEAR([3]Feuil1!$C182)&gt;=[3]Feuil2!$A$2),IF(YEAR([3]Feuil1!$K182)&lt;[3]Feuil2!$A$2,DATE([3]Feuil2!$A$2,4,1),IF(YEAR([3]Feuil1!$K182)&gt;[3]Feuil2!$A$2,"",IF(MONTH([3]Feuil1!$K182)=4,[3]Feuil1!$K182,IF(OR(AND(MONTH([3]Feuil1!$K182)&lt;4,MONTH([3]Feuil1!$C182)&gt;=4),YEAR([3]Feuil1!$C182)&gt;[3]Feuil2!$A$2),DATE([3]Feuil2!$A$2,4,1),"") ))),"")</f>
        <v/>
      </c>
      <c r="F182" s="13" t="str">
        <f>IF(AND([3]Feuil1!$K182&lt;&gt;"",[3]Feuil1!$C182&lt;&gt;"",[3]Feuil1!$K182&lt;=[3]Feuil1!$C182,YEAR([3]Feuil1!$K182)&lt;=[3]Feuil2!$A$2,YEAR([3]Feuil1!$C182)&gt;=[3]Feuil2!$A$2),IF(YEAR([3]Feuil1!$K182)&lt;[3]Feuil2!$A$2,DATE([3]Feuil2!$A$2,5,1),IF(YEAR([3]Feuil1!$K182)&gt;[3]Feuil2!$A$2,"",IF(MONTH([3]Feuil1!$K182)=5,[3]Feuil1!$K182,IF(OR(AND(MONTH([3]Feuil1!$K182)&lt;5,MONTH([3]Feuil1!$C182)&gt;=5),YEAR([3]Feuil1!$C182)&gt;[3]Feuil2!$A$2),DATE([3]Feuil2!$A$2,5,1),"") ))),"")</f>
        <v/>
      </c>
      <c r="G182" s="13" t="str">
        <f>IF(AND([3]Feuil1!$K182&lt;&gt;"",[3]Feuil1!$C182&lt;&gt;"",[3]Feuil1!$K182&lt;=[3]Feuil1!$C182,YEAR([3]Feuil1!$K182)&lt;=[3]Feuil2!$A$2,YEAR([3]Feuil1!$C182)&gt;=[3]Feuil2!$A$2),IF(YEAR([3]Feuil1!$K182)&lt;[3]Feuil2!$A$2,DATE([3]Feuil2!$A$2,6,1),IF(YEAR([3]Feuil1!$K182)&gt;[3]Feuil2!$A$2,"",IF(MONTH([3]Feuil1!$K182)=6,[3]Feuil1!$K182,IF(OR(AND(MONTH([3]Feuil1!$K182)&lt;6,MONTH([3]Feuil1!$C182)&gt;=6),YEAR([3]Feuil1!$C182)&gt;[3]Feuil2!$A$2),DATE([3]Feuil2!$A$2,6,1),"") ))),"")</f>
        <v/>
      </c>
      <c r="H182" s="13" t="str">
        <f>IF(AND([3]Feuil1!$K182&lt;&gt;"",[3]Feuil1!$C182&lt;&gt;"",[3]Feuil1!$K182&lt;=[3]Feuil1!$C182,YEAR([3]Feuil1!$K182)&lt;=[3]Feuil2!$A$2,YEAR([3]Feuil1!$C182)&gt;=[3]Feuil2!$A$2),IF(YEAR([3]Feuil1!$K182)&lt;[3]Feuil2!$A$2,DATE([3]Feuil2!$A$2,7,1),IF(YEAR([3]Feuil1!$K182)&gt;[3]Feuil2!$A$2,"",IF(MONTH([3]Feuil1!$K182)=7,[3]Feuil1!$K182,IF(OR(AND(MONTH([3]Feuil1!$K182)&lt;7,MONTH([3]Feuil1!$C182)&gt;=7),YEAR([3]Feuil1!$C182)&gt;[3]Feuil2!$A$2),DATE([3]Feuil2!$A$2,7,1),"") ))),"")</f>
        <v/>
      </c>
      <c r="I182" s="13" t="str">
        <f>IF(AND([3]Feuil1!$K182&lt;&gt;"",[3]Feuil1!$C182&lt;&gt;"",[3]Feuil1!$K182&lt;=[3]Feuil1!$C182,YEAR([3]Feuil1!$K182)&lt;=[3]Feuil2!$A$2,YEAR([3]Feuil1!$C182)&gt;=[3]Feuil2!$A$2),IF(YEAR([3]Feuil1!$K182)&lt;[3]Feuil2!$A$2,DATE([3]Feuil2!$A$2,8,1),IF(YEAR([3]Feuil1!$K182)&gt;[3]Feuil2!$A$2,"",IF(MONTH([3]Feuil1!$K182)=8,[3]Feuil1!$K182,IF(OR(AND(MONTH([3]Feuil1!$K182)&lt;8,MONTH([3]Feuil1!$C182)&gt;=8),YEAR([3]Feuil1!$C182)&gt;[3]Feuil2!$A$2),DATE([3]Feuil2!$A$2,8,1),"") ))),"")</f>
        <v/>
      </c>
      <c r="J182" s="13" t="str">
        <f>IF(AND([3]Feuil1!$K182&lt;&gt;"",[3]Feuil1!$C182&lt;&gt;"",[3]Feuil1!$K182&lt;=[3]Feuil1!$C182,YEAR([3]Feuil1!$K182)&lt;=[3]Feuil2!$A$2,YEAR([3]Feuil1!$C182)&gt;=[3]Feuil2!$A$2),IF(YEAR([3]Feuil1!$K182)&lt;[3]Feuil2!$A$2,DATE([3]Feuil2!$A$2,9,1),IF(YEAR([3]Feuil1!$K182)&gt;[3]Feuil2!$A$2,"",IF(MONTH([3]Feuil1!$K182)=9,[3]Feuil1!$K182,IF(OR(AND(MONTH([3]Feuil1!$K182)&lt;9,MONTH([3]Feuil1!$C182)&gt;=9),YEAR([3]Feuil1!$C182)&gt;[3]Feuil2!$A$2),DATE([3]Feuil2!$A$2,9,1),"") ))),"")</f>
        <v/>
      </c>
      <c r="K182" s="13" t="str">
        <f>IF(AND([3]Feuil1!$K182&lt;&gt;"",[3]Feuil1!$C182&lt;&gt;"",[3]Feuil1!$K182&lt;=[3]Feuil1!$C182,YEAR([3]Feuil1!$K182)&lt;=[3]Feuil2!$A$2,YEAR([3]Feuil1!$C182)&gt;=[3]Feuil2!$A$2),IF(YEAR([3]Feuil1!$K182)&lt;[3]Feuil2!$A$2,DATE([3]Feuil2!$A$2,10,1),IF(YEAR([3]Feuil1!$K182)&gt;[3]Feuil2!$A$2,"",IF(MONTH([3]Feuil1!$K182)=10,[3]Feuil1!$K182,IF(OR(AND(MONTH([3]Feuil1!$K182)&lt;10,MONTH([3]Feuil1!$C182)&gt;=10),YEAR([3]Feuil1!$C182)&gt;[3]Feuil2!$A$2),DATE([3]Feuil2!$A$2,10,1),"") ))),"")</f>
        <v/>
      </c>
      <c r="L182" s="13" t="str">
        <f>IF(AND([3]Feuil1!$K182&lt;&gt;"",[3]Feuil1!$C182&lt;&gt;"",[3]Feuil1!$K182&lt;=[3]Feuil1!$C182,YEAR([3]Feuil1!$K182)&lt;=[3]Feuil2!$A$2,YEAR([3]Feuil1!$C182)&gt;=[3]Feuil2!$A$2),IF(YEAR([3]Feuil1!$K182)&lt;[3]Feuil2!$A$2,DATE([3]Feuil2!$A$2,11,1),IF(YEAR([3]Feuil1!$K182)&gt;[3]Feuil2!$A$2,"",IF(MONTH([3]Feuil1!$K182)=11,[3]Feuil1!$K182,IF(OR(AND(MONTH([3]Feuil1!$K182)&lt;11,MONTH([3]Feuil1!$C182)&gt;=11),YEAR([3]Feuil1!$C182)&gt;[3]Feuil2!$A$2),DATE([3]Feuil2!$A$2,11,1),"") ))),"")</f>
        <v/>
      </c>
      <c r="M182" s="14" t="str">
        <f>IF(AND([3]Feuil1!$K182&lt;&gt;"",[3]Feuil1!$C182&lt;&gt;"",[3]Feuil1!$K182&lt;=[3]Feuil1!$C182,YEAR([3]Feuil1!$K182)&lt;=[3]Feuil2!$A$2,YEAR([3]Feuil1!$C182)&gt;=[3]Feuil2!$A$2),IF(YEAR([3]Feuil1!$K182)&lt;[3]Feuil2!$A$2,DATE([3]Feuil2!$A$2,12,1),IF(YEAR([3]Feuil1!$K182)&gt;[3]Feuil2!$A$2,"",IF(MONTH([3]Feuil1!$K182)=12,[3]Feuil1!$K182,IF(OR(AND(MONTH([3]Feuil1!$K182)&lt;12,MONTH([3]Feuil1!$C182)&gt;=12),YEAR([3]Feuil1!$C182)&gt;[3]Feuil2!$A$2),DATE([3]Feuil2!$A$2,12,1),"") ))),"")</f>
        <v/>
      </c>
      <c r="N182" s="12" t="str">
        <f>IF(AND([3]Feuil1!$K182&lt;&gt;"",[3]Feuil1!$C182&lt;&gt;"",[3]Feuil1!$K182&lt;=[3]Feuil1!$C182,YEAR([3]Feuil1!$K182)&lt;=[3]Feuil2!$A$2,YEAR([3]Feuil1!$C182)&gt;=[3]Feuil2!$A$2),IF(YEAR([3]Feuil1!$C182)&gt;[3]Feuil2!$A$2,DATE([3]Feuil2!$A$2,1,31),IF(YEAR([3]Feuil1!$C182)&lt;[3]Feuil2!$A$2,"",IF(MONTH([3]Feuil1!$C182)=1,[3]Feuil1!$C182,IF(AND(MONTH([3]Feuil1!$C182)&gt;1,MONTH([3]Feuil1!$K182)&lt;=1),DATE([3]Feuil2!$A$2,1,31),"") ))),"")</f>
        <v/>
      </c>
      <c r="O182" s="13" t="str">
        <f>IF(AND([3]Feuil1!$K182&lt;&gt;"",[3]Feuil1!$C182&lt;&gt;"",[3]Feuil1!$K182&lt;=[3]Feuil1!$C182,YEAR([3]Feuil1!$K182)&lt;=[3]Feuil2!$A$2,YEAR([3]Feuil1!$C182)&gt;=[3]Feuil2!$A$2),IF(YEAR([3]Feuil1!$C182)&gt;[3]Feuil2!$A$2,IF((MOD([3]Feuil2!$A$2,4)&lt;&gt;0),DATE([3]Feuil2!$A$2,2,28),DATE([3]Feuil2!$A$2,2,29)),IF(YEAR([3]Feuil1!$C182)&lt;[3]Feuil2!$A$2,"",IF(MONTH([3]Feuil1!$C182)=2,[3]Feuil1!$C182,IF(AND(MONTH([3]Feuil1!$C182)&gt;2,MONTH([3]Feuil1!$K182)&lt;=2),IF((MOD([3]Feuil2!$A$2,4)&lt;&gt;0),DATE([3]Feuil2!$A$2,2,28),DATE([3]Feuil2!$A$2,2,29)),"") ))),"")</f>
        <v/>
      </c>
      <c r="P182" s="13" t="str">
        <f>IF(AND([3]Feuil1!$K182&lt;&gt;"",[3]Feuil1!$C182&lt;&gt;"",[3]Feuil1!$K182&lt;=[3]Feuil1!$C182,YEAR([3]Feuil1!$K182)&lt;=[3]Feuil2!$A$2,YEAR([3]Feuil1!$C182)&gt;=[3]Feuil2!$A$2),IF(YEAR([3]Feuil1!$C182)&gt;[3]Feuil2!$A$2,DATE([3]Feuil2!$A$2,3,31),IF(YEAR([3]Feuil1!$C182)&lt;[3]Feuil2!$A$2,"",IF(MONTH([3]Feuil1!$C182)=3,[3]Feuil1!$C182,IF(AND(MONTH([3]Feuil1!$C182)&gt;3,MONTH([3]Feuil1!$K182)&lt;=3),DATE([3]Feuil2!$A$2,3,31),"") ))),"")</f>
        <v/>
      </c>
      <c r="Q182" s="13" t="str">
        <f>IF(AND([3]Feuil1!$K182&lt;&gt;"",[3]Feuil1!$C182&lt;&gt;"",[3]Feuil1!$K182&lt;=[3]Feuil1!$C182,YEAR([3]Feuil1!$K182)&lt;=[3]Feuil2!$A$2,YEAR([3]Feuil1!$C182)&gt;=[3]Feuil2!$A$2),IF(YEAR([3]Feuil1!$C182)&gt;[3]Feuil2!$A$2,DATE([3]Feuil2!$A$2,4,30),IF(YEAR([3]Feuil1!$C182)&lt;[3]Feuil2!$A$2,"",IF(MONTH([3]Feuil1!$C182)=4,[3]Feuil1!$C182,IF(AND(MONTH([3]Feuil1!$C182)&gt;4,MONTH([3]Feuil1!$K182)&lt;=4),DATE([3]Feuil2!$A$2,4,30),"") ))),"")</f>
        <v/>
      </c>
      <c r="R182" s="13" t="str">
        <f>IF(AND([3]Feuil1!$K182&lt;&gt;"",[3]Feuil1!$C182&lt;&gt;"",[3]Feuil1!$K182&lt;=[3]Feuil1!$C182,YEAR([3]Feuil1!$K182)&lt;=[3]Feuil2!$A$2,YEAR([3]Feuil1!$C182)&gt;=[3]Feuil2!$A$2),IF(YEAR([3]Feuil1!$C182)&gt;[3]Feuil2!$A$2,DATE([3]Feuil2!$A$2,5,31),IF(YEAR([3]Feuil1!$C182)&lt;[3]Feuil2!$A$2,"",IF(MONTH([3]Feuil1!$C182)=5,[3]Feuil1!$C182,IF(AND(MONTH([3]Feuil1!$C182)&gt;5,MONTH([3]Feuil1!$K182)&lt;=5),DATE([3]Feuil2!$A$2,5,31),"") ))),"")</f>
        <v/>
      </c>
      <c r="S182" s="13" t="str">
        <f>IF(AND([3]Feuil1!$K182&lt;&gt;"",[3]Feuil1!$C182&lt;&gt;"",[3]Feuil1!$K182&lt;=[3]Feuil1!$C182,YEAR([3]Feuil1!$K182)&lt;=[3]Feuil2!$A$2,YEAR([3]Feuil1!$C182)&gt;=[3]Feuil2!$A$2),IF(YEAR([3]Feuil1!$C182)&gt;[3]Feuil2!$A$2,DATE([3]Feuil2!$A$2,6,30),IF(YEAR([3]Feuil1!$C182)&lt;[3]Feuil2!$A$2,"",IF(MONTH([3]Feuil1!$C182)=6,[3]Feuil1!$C182,IF(AND(MONTH([3]Feuil1!$C182)&gt;6,MONTH([3]Feuil1!$K182)&lt;=6),DATE([3]Feuil2!$A$2,6,30),"") ))),"")</f>
        <v/>
      </c>
      <c r="T182" s="13" t="str">
        <f>IF(AND([3]Feuil1!$K182&lt;&gt;"",[3]Feuil1!$C182&lt;&gt;"",[3]Feuil1!$K182&lt;=[3]Feuil1!$C182,YEAR([3]Feuil1!$K182)&lt;=[3]Feuil2!$A$2,YEAR([3]Feuil1!$C182)&gt;=[3]Feuil2!$A$2),IF(YEAR([3]Feuil1!$C182)&gt;[3]Feuil2!$A$2,DATE([3]Feuil2!$A$2,7,31),IF(YEAR([3]Feuil1!$C182)&lt;[3]Feuil2!$A$2,"",IF(MONTH([3]Feuil1!$C182)=7,[3]Feuil1!$C182,IF(AND(MONTH([3]Feuil1!$C182)&gt;7,MONTH([3]Feuil1!$K182)&lt;=7),DATE([3]Feuil2!$A$2,7,31),"") ))),"")</f>
        <v/>
      </c>
      <c r="U182" s="13" t="str">
        <f>IF(AND([3]Feuil1!$K182&lt;&gt;"",[3]Feuil1!$C182&lt;&gt;"",[3]Feuil1!$K182&lt;=[3]Feuil1!$C182,YEAR([3]Feuil1!$K182)&lt;=[3]Feuil2!$A$2,YEAR([3]Feuil1!$C182)&gt;=[3]Feuil2!$A$2),IF(YEAR([3]Feuil1!$C182)&gt;[3]Feuil2!$A$2,DATE([3]Feuil2!$A$2,8,31),IF(YEAR([3]Feuil1!$C182)&lt;[3]Feuil2!$A$2,"",IF(MONTH([3]Feuil1!$C182)=8,[3]Feuil1!$C182,IF(AND(MONTH([3]Feuil1!$C182)&gt;8,MONTH([3]Feuil1!$K182)&lt;=8),DATE([3]Feuil2!$A$2,8,31),"") ))),"")</f>
        <v/>
      </c>
      <c r="V182" s="13" t="str">
        <f>IF(AND([3]Feuil1!$K182&lt;&gt;"",[3]Feuil1!$C182&lt;&gt;"",[3]Feuil1!$K182&lt;=[3]Feuil1!$C182,YEAR([3]Feuil1!$K182)&lt;=[3]Feuil2!$A$2,YEAR([3]Feuil1!$C182)&gt;=[3]Feuil2!$A$2),IF(YEAR([3]Feuil1!$C182)&gt;[3]Feuil2!$A$2,DATE([3]Feuil2!$A$2,9,30),IF(YEAR([3]Feuil1!$C182)&lt;[3]Feuil2!$A$2,"",IF(MONTH([3]Feuil1!$C182)=9,[3]Feuil1!$C182,IF(AND(MONTH([3]Feuil1!$C182)&gt;9,MONTH([3]Feuil1!$K182)&lt;=9),DATE([3]Feuil2!$A$2,9,30),"") ))),"")</f>
        <v/>
      </c>
      <c r="W182" s="13" t="str">
        <f>IF(AND([3]Feuil1!$K182&lt;&gt;"",[3]Feuil1!$C182&lt;&gt;"",[3]Feuil1!$K182&lt;=[3]Feuil1!$C182,YEAR([3]Feuil1!$K182)&lt;=[3]Feuil2!$A$2,YEAR([3]Feuil1!$C182)&gt;=[3]Feuil2!$A$2),IF(YEAR([3]Feuil1!$C182)&gt;[3]Feuil2!$A$2,DATE([3]Feuil2!$A$2,10,31),IF(YEAR([3]Feuil1!$C182)&lt;[3]Feuil2!$A$2,"",IF(MONTH([3]Feuil1!$C182)=10,[3]Feuil1!$C182,IF(AND(MONTH([3]Feuil1!$C182)&gt;10,MONTH([3]Feuil1!$K182)&lt;=10),DATE([3]Feuil2!$A$2,10,31),"") ))),"")</f>
        <v/>
      </c>
      <c r="X182" s="13" t="str">
        <f>IF(AND([3]Feuil1!$K182&lt;&gt;"",[3]Feuil1!$C182&lt;&gt;"",[3]Feuil1!$K182&lt;=[3]Feuil1!$C182,YEAR([3]Feuil1!$K182)&lt;=[3]Feuil2!$A$2,YEAR([3]Feuil1!$C182)&gt;=[3]Feuil2!$A$2),IF(YEAR([3]Feuil1!$C182)&gt;[3]Feuil2!$A$2,DATE([3]Feuil2!$A$2,11,30),IF(YEAR([3]Feuil1!$C182)&lt;[3]Feuil2!$A$2,"",IF(MONTH([3]Feuil1!$C182)=11,[3]Feuil1!$C182,IF(AND(MONTH([3]Feuil1!$C182)&gt;11,MONTH([3]Feuil1!$K182)&lt;=11),DATE([3]Feuil2!$A$2,11,30),"") ))),"")</f>
        <v/>
      </c>
      <c r="Y182" s="14" t="str">
        <f>IF(AND([3]Feuil1!$K182&lt;&gt;"",[3]Feuil1!$C182&lt;&gt;"",[3]Feuil1!$K182&lt;=[3]Feuil1!$C182,YEAR([3]Feuil1!$K182)&lt;=[3]Feuil2!$A$2,YEAR([3]Feuil1!$C182)&gt;=[3]Feuil2!$A$2),IF(YEAR([3]Feuil1!$C182)&gt;[3]Feuil2!$A$2,DATE([3]Feuil2!$A$2,12,31),IF(YEAR([3]Feuil1!$C182)&lt;[3]Feuil2!$A$2,"",IF(MONTH([3]Feuil1!$C182)=12,[3]Feuil1!$C182,IF(AND(MONTH([3]Feuil1!$C182)&gt;12,MONTH([3]Feuil1!$K182)&lt;=12),DATE([3]Feuil2!$A$2,12,31),"") ))),"")</f>
        <v/>
      </c>
    </row>
    <row r="183" spans="1:25" ht="15" x14ac:dyDescent="0.2">
      <c r="A183" s="11">
        <f>[3]Feuil1!E183</f>
        <v>0</v>
      </c>
      <c r="B183" s="12" t="str">
        <f>IF(AND([3]Feuil1!$K183&lt;&gt;"",[3]Feuil1!$C183&lt;&gt;"",[3]Feuil1!$K183&lt;=[3]Feuil1!$C183,YEAR([3]Feuil1!$K183)&lt;=[3]Feuil2!$A$2,YEAR([3]Feuil1!$C183)&gt;=[3]Feuil2!$A$2),IF(YEAR([3]Feuil1!$K183)&lt;[3]Feuil2!$A$2,DATE([3]Feuil2!$A$2,1,1),IF(YEAR([3]Feuil1!$K183)&gt;[3]Feuil2!$A$2,"",IF(MONTH([3]Feuil1!$K183)=1,[3]Feuil1!$K183,IF(OR(AND(
      MONTH([3]Feuil1!$K183)&lt;1,
      MONTH([3]Feuil1!$C183)&gt;=1
     ),YEAR([3]Feuil1!$C183)&gt;[3]Feuil2!$A$2),DATE([3]Feuil2!$A$2,1,1),"") ))),"")</f>
        <v/>
      </c>
      <c r="C183" s="13" t="str">
        <f>IF(AND([3]Feuil1!$K183&lt;&gt;"",[3]Feuil1!$C183&lt;&gt;"",[3]Feuil1!$K183&lt;=[3]Feuil1!$C183,YEAR([3]Feuil1!$K183)&lt;=[3]Feuil2!$A$2,YEAR([3]Feuil1!$C183)&gt;=[3]Feuil2!$A$2),IF(YEAR([3]Feuil1!$K183)&lt;[3]Feuil2!$A$2,DATE([3]Feuil2!$A$2,2,1),IF(YEAR([3]Feuil1!$K183)&gt;[3]Feuil2!$A$2,"",IF(MONTH([3]Feuil1!$K183)=2,[3]Feuil1!$K183,IF(OR(AND(MONTH([3]Feuil1!$K183)&lt;2,MONTH([3]Feuil1!$C183)&gt;=2),YEAR([3]Feuil1!$C183)&gt;[3]Feuil2!$A$2),DATE([3]Feuil2!$A$2,2,1),"") ))),"")</f>
        <v/>
      </c>
      <c r="D183" s="13" t="str">
        <f>IF(AND([3]Feuil1!$K183&lt;&gt;"",[3]Feuil1!$C183&lt;&gt;"",[3]Feuil1!$K183&lt;=[3]Feuil1!$C183,YEAR([3]Feuil1!$K183)&lt;=[3]Feuil2!$A$2,YEAR([3]Feuil1!$C183)&gt;=[3]Feuil2!$A$2),IF(YEAR([3]Feuil1!$K183)&lt;[3]Feuil2!$A$2,DATE([3]Feuil2!$A$2,3,1),IF(YEAR([3]Feuil1!$K183)&gt;[3]Feuil2!$A$2,"",IF(MONTH([3]Feuil1!$K183)=3,[3]Feuil1!$K183,IF(OR(AND(MONTH([3]Feuil1!$K183)&lt;3,MONTH([3]Feuil1!$C183)&gt;=3),YEAR([3]Feuil1!$C183)&gt;[3]Feuil2!$A$2),DATE([3]Feuil2!$A$2,3,1),"") ))),"")</f>
        <v/>
      </c>
      <c r="E183" s="13" t="str">
        <f>IF(AND([3]Feuil1!$K183&lt;&gt;"",[3]Feuil1!$C183&lt;&gt;"",[3]Feuil1!$K183&lt;=[3]Feuil1!$C183,YEAR([3]Feuil1!$K183)&lt;=[3]Feuil2!$A$2,YEAR([3]Feuil1!$C183)&gt;=[3]Feuil2!$A$2),IF(YEAR([3]Feuil1!$K183)&lt;[3]Feuil2!$A$2,DATE([3]Feuil2!$A$2,4,1),IF(YEAR([3]Feuil1!$K183)&gt;[3]Feuil2!$A$2,"",IF(MONTH([3]Feuil1!$K183)=4,[3]Feuil1!$K183,IF(OR(AND(MONTH([3]Feuil1!$K183)&lt;4,MONTH([3]Feuil1!$C183)&gt;=4),YEAR([3]Feuil1!$C183)&gt;[3]Feuil2!$A$2),DATE([3]Feuil2!$A$2,4,1),"") ))),"")</f>
        <v/>
      </c>
      <c r="F183" s="13" t="str">
        <f>IF(AND([3]Feuil1!$K183&lt;&gt;"",[3]Feuil1!$C183&lt;&gt;"",[3]Feuil1!$K183&lt;=[3]Feuil1!$C183,YEAR([3]Feuil1!$K183)&lt;=[3]Feuil2!$A$2,YEAR([3]Feuil1!$C183)&gt;=[3]Feuil2!$A$2),IF(YEAR([3]Feuil1!$K183)&lt;[3]Feuil2!$A$2,DATE([3]Feuil2!$A$2,5,1),IF(YEAR([3]Feuil1!$K183)&gt;[3]Feuil2!$A$2,"",IF(MONTH([3]Feuil1!$K183)=5,[3]Feuil1!$K183,IF(OR(AND(MONTH([3]Feuil1!$K183)&lt;5,MONTH([3]Feuil1!$C183)&gt;=5),YEAR([3]Feuil1!$C183)&gt;[3]Feuil2!$A$2),DATE([3]Feuil2!$A$2,5,1),"") ))),"")</f>
        <v/>
      </c>
      <c r="G183" s="13" t="str">
        <f>IF(AND([3]Feuil1!$K183&lt;&gt;"",[3]Feuil1!$C183&lt;&gt;"",[3]Feuil1!$K183&lt;=[3]Feuil1!$C183,YEAR([3]Feuil1!$K183)&lt;=[3]Feuil2!$A$2,YEAR([3]Feuil1!$C183)&gt;=[3]Feuil2!$A$2),IF(YEAR([3]Feuil1!$K183)&lt;[3]Feuil2!$A$2,DATE([3]Feuil2!$A$2,6,1),IF(YEAR([3]Feuil1!$K183)&gt;[3]Feuil2!$A$2,"",IF(MONTH([3]Feuil1!$K183)=6,[3]Feuil1!$K183,IF(OR(AND(MONTH([3]Feuil1!$K183)&lt;6,MONTH([3]Feuil1!$C183)&gt;=6),YEAR([3]Feuil1!$C183)&gt;[3]Feuil2!$A$2),DATE([3]Feuil2!$A$2,6,1),"") ))),"")</f>
        <v/>
      </c>
      <c r="H183" s="13" t="str">
        <f>IF(AND([3]Feuil1!$K183&lt;&gt;"",[3]Feuil1!$C183&lt;&gt;"",[3]Feuil1!$K183&lt;=[3]Feuil1!$C183,YEAR([3]Feuil1!$K183)&lt;=[3]Feuil2!$A$2,YEAR([3]Feuil1!$C183)&gt;=[3]Feuil2!$A$2),IF(YEAR([3]Feuil1!$K183)&lt;[3]Feuil2!$A$2,DATE([3]Feuil2!$A$2,7,1),IF(YEAR([3]Feuil1!$K183)&gt;[3]Feuil2!$A$2,"",IF(MONTH([3]Feuil1!$K183)=7,[3]Feuil1!$K183,IF(OR(AND(MONTH([3]Feuil1!$K183)&lt;7,MONTH([3]Feuil1!$C183)&gt;=7),YEAR([3]Feuil1!$C183)&gt;[3]Feuil2!$A$2),DATE([3]Feuil2!$A$2,7,1),"") ))),"")</f>
        <v/>
      </c>
      <c r="I183" s="13" t="str">
        <f>IF(AND([3]Feuil1!$K183&lt;&gt;"",[3]Feuil1!$C183&lt;&gt;"",[3]Feuil1!$K183&lt;=[3]Feuil1!$C183,YEAR([3]Feuil1!$K183)&lt;=[3]Feuil2!$A$2,YEAR([3]Feuil1!$C183)&gt;=[3]Feuil2!$A$2),IF(YEAR([3]Feuil1!$K183)&lt;[3]Feuil2!$A$2,DATE([3]Feuil2!$A$2,8,1),IF(YEAR([3]Feuil1!$K183)&gt;[3]Feuil2!$A$2,"",IF(MONTH([3]Feuil1!$K183)=8,[3]Feuil1!$K183,IF(OR(AND(MONTH([3]Feuil1!$K183)&lt;8,MONTH([3]Feuil1!$C183)&gt;=8),YEAR([3]Feuil1!$C183)&gt;[3]Feuil2!$A$2),DATE([3]Feuil2!$A$2,8,1),"") ))),"")</f>
        <v/>
      </c>
      <c r="J183" s="13" t="str">
        <f>IF(AND([3]Feuil1!$K183&lt;&gt;"",[3]Feuil1!$C183&lt;&gt;"",[3]Feuil1!$K183&lt;=[3]Feuil1!$C183,YEAR([3]Feuil1!$K183)&lt;=[3]Feuil2!$A$2,YEAR([3]Feuil1!$C183)&gt;=[3]Feuil2!$A$2),IF(YEAR([3]Feuil1!$K183)&lt;[3]Feuil2!$A$2,DATE([3]Feuil2!$A$2,9,1),IF(YEAR([3]Feuil1!$K183)&gt;[3]Feuil2!$A$2,"",IF(MONTH([3]Feuil1!$K183)=9,[3]Feuil1!$K183,IF(OR(AND(MONTH([3]Feuil1!$K183)&lt;9,MONTH([3]Feuil1!$C183)&gt;=9),YEAR([3]Feuil1!$C183)&gt;[3]Feuil2!$A$2),DATE([3]Feuil2!$A$2,9,1),"") ))),"")</f>
        <v/>
      </c>
      <c r="K183" s="13" t="str">
        <f>IF(AND([3]Feuil1!$K183&lt;&gt;"",[3]Feuil1!$C183&lt;&gt;"",[3]Feuil1!$K183&lt;=[3]Feuil1!$C183,YEAR([3]Feuil1!$K183)&lt;=[3]Feuil2!$A$2,YEAR([3]Feuil1!$C183)&gt;=[3]Feuil2!$A$2),IF(YEAR([3]Feuil1!$K183)&lt;[3]Feuil2!$A$2,DATE([3]Feuil2!$A$2,10,1),IF(YEAR([3]Feuil1!$K183)&gt;[3]Feuil2!$A$2,"",IF(MONTH([3]Feuil1!$K183)=10,[3]Feuil1!$K183,IF(OR(AND(MONTH([3]Feuil1!$K183)&lt;10,MONTH([3]Feuil1!$C183)&gt;=10),YEAR([3]Feuil1!$C183)&gt;[3]Feuil2!$A$2),DATE([3]Feuil2!$A$2,10,1),"") ))),"")</f>
        <v/>
      </c>
      <c r="L183" s="13" t="str">
        <f>IF(AND([3]Feuil1!$K183&lt;&gt;"",[3]Feuil1!$C183&lt;&gt;"",[3]Feuil1!$K183&lt;=[3]Feuil1!$C183,YEAR([3]Feuil1!$K183)&lt;=[3]Feuil2!$A$2,YEAR([3]Feuil1!$C183)&gt;=[3]Feuil2!$A$2),IF(YEAR([3]Feuil1!$K183)&lt;[3]Feuil2!$A$2,DATE([3]Feuil2!$A$2,11,1),IF(YEAR([3]Feuil1!$K183)&gt;[3]Feuil2!$A$2,"",IF(MONTH([3]Feuil1!$K183)=11,[3]Feuil1!$K183,IF(OR(AND(MONTH([3]Feuil1!$K183)&lt;11,MONTH([3]Feuil1!$C183)&gt;=11),YEAR([3]Feuil1!$C183)&gt;[3]Feuil2!$A$2),DATE([3]Feuil2!$A$2,11,1),"") ))),"")</f>
        <v/>
      </c>
      <c r="M183" s="14" t="str">
        <f>IF(AND([3]Feuil1!$K183&lt;&gt;"",[3]Feuil1!$C183&lt;&gt;"",[3]Feuil1!$K183&lt;=[3]Feuil1!$C183,YEAR([3]Feuil1!$K183)&lt;=[3]Feuil2!$A$2,YEAR([3]Feuil1!$C183)&gt;=[3]Feuil2!$A$2),IF(YEAR([3]Feuil1!$K183)&lt;[3]Feuil2!$A$2,DATE([3]Feuil2!$A$2,12,1),IF(YEAR([3]Feuil1!$K183)&gt;[3]Feuil2!$A$2,"",IF(MONTH([3]Feuil1!$K183)=12,[3]Feuil1!$K183,IF(OR(AND(MONTH([3]Feuil1!$K183)&lt;12,MONTH([3]Feuil1!$C183)&gt;=12),YEAR([3]Feuil1!$C183)&gt;[3]Feuil2!$A$2),DATE([3]Feuil2!$A$2,12,1),"") ))),"")</f>
        <v/>
      </c>
      <c r="N183" s="12" t="str">
        <f>IF(AND([3]Feuil1!$K183&lt;&gt;"",[3]Feuil1!$C183&lt;&gt;"",[3]Feuil1!$K183&lt;=[3]Feuil1!$C183,YEAR([3]Feuil1!$K183)&lt;=[3]Feuil2!$A$2,YEAR([3]Feuil1!$C183)&gt;=[3]Feuil2!$A$2),IF(YEAR([3]Feuil1!$C183)&gt;[3]Feuil2!$A$2,DATE([3]Feuil2!$A$2,1,31),IF(YEAR([3]Feuil1!$C183)&lt;[3]Feuil2!$A$2,"",IF(MONTH([3]Feuil1!$C183)=1,[3]Feuil1!$C183,IF(AND(MONTH([3]Feuil1!$C183)&gt;1,MONTH([3]Feuil1!$K183)&lt;=1),DATE([3]Feuil2!$A$2,1,31),"") ))),"")</f>
        <v/>
      </c>
      <c r="O183" s="13" t="str">
        <f>IF(AND([3]Feuil1!$K183&lt;&gt;"",[3]Feuil1!$C183&lt;&gt;"",[3]Feuil1!$K183&lt;=[3]Feuil1!$C183,YEAR([3]Feuil1!$K183)&lt;=[3]Feuil2!$A$2,YEAR([3]Feuil1!$C183)&gt;=[3]Feuil2!$A$2),IF(YEAR([3]Feuil1!$C183)&gt;[3]Feuil2!$A$2,IF((MOD([3]Feuil2!$A$2,4)&lt;&gt;0),DATE([3]Feuil2!$A$2,2,28),DATE([3]Feuil2!$A$2,2,29)),IF(YEAR([3]Feuil1!$C183)&lt;[3]Feuil2!$A$2,"",IF(MONTH([3]Feuil1!$C183)=2,[3]Feuil1!$C183,IF(AND(MONTH([3]Feuil1!$C183)&gt;2,MONTH([3]Feuil1!$K183)&lt;=2),IF((MOD([3]Feuil2!$A$2,4)&lt;&gt;0),DATE([3]Feuil2!$A$2,2,28),DATE([3]Feuil2!$A$2,2,29)),"") ))),"")</f>
        <v/>
      </c>
      <c r="P183" s="13" t="str">
        <f>IF(AND([3]Feuil1!$K183&lt;&gt;"",[3]Feuil1!$C183&lt;&gt;"",[3]Feuil1!$K183&lt;=[3]Feuil1!$C183,YEAR([3]Feuil1!$K183)&lt;=[3]Feuil2!$A$2,YEAR([3]Feuil1!$C183)&gt;=[3]Feuil2!$A$2),IF(YEAR([3]Feuil1!$C183)&gt;[3]Feuil2!$A$2,DATE([3]Feuil2!$A$2,3,31),IF(YEAR([3]Feuil1!$C183)&lt;[3]Feuil2!$A$2,"",IF(MONTH([3]Feuil1!$C183)=3,[3]Feuil1!$C183,IF(AND(MONTH([3]Feuil1!$C183)&gt;3,MONTH([3]Feuil1!$K183)&lt;=3),DATE([3]Feuil2!$A$2,3,31),"") ))),"")</f>
        <v/>
      </c>
      <c r="Q183" s="13" t="str">
        <f>IF(AND([3]Feuil1!$K183&lt;&gt;"",[3]Feuil1!$C183&lt;&gt;"",[3]Feuil1!$K183&lt;=[3]Feuil1!$C183,YEAR([3]Feuil1!$K183)&lt;=[3]Feuil2!$A$2,YEAR([3]Feuil1!$C183)&gt;=[3]Feuil2!$A$2),IF(YEAR([3]Feuil1!$C183)&gt;[3]Feuil2!$A$2,DATE([3]Feuil2!$A$2,4,30),IF(YEAR([3]Feuil1!$C183)&lt;[3]Feuil2!$A$2,"",IF(MONTH([3]Feuil1!$C183)=4,[3]Feuil1!$C183,IF(AND(MONTH([3]Feuil1!$C183)&gt;4,MONTH([3]Feuil1!$K183)&lt;=4),DATE([3]Feuil2!$A$2,4,30),"") ))),"")</f>
        <v/>
      </c>
      <c r="R183" s="13" t="str">
        <f>IF(AND([3]Feuil1!$K183&lt;&gt;"",[3]Feuil1!$C183&lt;&gt;"",[3]Feuil1!$K183&lt;=[3]Feuil1!$C183,YEAR([3]Feuil1!$K183)&lt;=[3]Feuil2!$A$2,YEAR([3]Feuil1!$C183)&gt;=[3]Feuil2!$A$2),IF(YEAR([3]Feuil1!$C183)&gt;[3]Feuil2!$A$2,DATE([3]Feuil2!$A$2,5,31),IF(YEAR([3]Feuil1!$C183)&lt;[3]Feuil2!$A$2,"",IF(MONTH([3]Feuil1!$C183)=5,[3]Feuil1!$C183,IF(AND(MONTH([3]Feuil1!$C183)&gt;5,MONTH([3]Feuil1!$K183)&lt;=5),DATE([3]Feuil2!$A$2,5,31),"") ))),"")</f>
        <v/>
      </c>
      <c r="S183" s="13" t="str">
        <f>IF(AND([3]Feuil1!$K183&lt;&gt;"",[3]Feuil1!$C183&lt;&gt;"",[3]Feuil1!$K183&lt;=[3]Feuil1!$C183,YEAR([3]Feuil1!$K183)&lt;=[3]Feuil2!$A$2,YEAR([3]Feuil1!$C183)&gt;=[3]Feuil2!$A$2),IF(YEAR([3]Feuil1!$C183)&gt;[3]Feuil2!$A$2,DATE([3]Feuil2!$A$2,6,30),IF(YEAR([3]Feuil1!$C183)&lt;[3]Feuil2!$A$2,"",IF(MONTH([3]Feuil1!$C183)=6,[3]Feuil1!$C183,IF(AND(MONTH([3]Feuil1!$C183)&gt;6,MONTH([3]Feuil1!$K183)&lt;=6),DATE([3]Feuil2!$A$2,6,30),"") ))),"")</f>
        <v/>
      </c>
      <c r="T183" s="13" t="str">
        <f>IF(AND([3]Feuil1!$K183&lt;&gt;"",[3]Feuil1!$C183&lt;&gt;"",[3]Feuil1!$K183&lt;=[3]Feuil1!$C183,YEAR([3]Feuil1!$K183)&lt;=[3]Feuil2!$A$2,YEAR([3]Feuil1!$C183)&gt;=[3]Feuil2!$A$2),IF(YEAR([3]Feuil1!$C183)&gt;[3]Feuil2!$A$2,DATE([3]Feuil2!$A$2,7,31),IF(YEAR([3]Feuil1!$C183)&lt;[3]Feuil2!$A$2,"",IF(MONTH([3]Feuil1!$C183)=7,[3]Feuil1!$C183,IF(AND(MONTH([3]Feuil1!$C183)&gt;7,MONTH([3]Feuil1!$K183)&lt;=7),DATE([3]Feuil2!$A$2,7,31),"") ))),"")</f>
        <v/>
      </c>
      <c r="U183" s="13" t="str">
        <f>IF(AND([3]Feuil1!$K183&lt;&gt;"",[3]Feuil1!$C183&lt;&gt;"",[3]Feuil1!$K183&lt;=[3]Feuil1!$C183,YEAR([3]Feuil1!$K183)&lt;=[3]Feuil2!$A$2,YEAR([3]Feuil1!$C183)&gt;=[3]Feuil2!$A$2),IF(YEAR([3]Feuil1!$C183)&gt;[3]Feuil2!$A$2,DATE([3]Feuil2!$A$2,8,31),IF(YEAR([3]Feuil1!$C183)&lt;[3]Feuil2!$A$2,"",IF(MONTH([3]Feuil1!$C183)=8,[3]Feuil1!$C183,IF(AND(MONTH([3]Feuil1!$C183)&gt;8,MONTH([3]Feuil1!$K183)&lt;=8),DATE([3]Feuil2!$A$2,8,31),"") ))),"")</f>
        <v/>
      </c>
      <c r="V183" s="13" t="str">
        <f>IF(AND([3]Feuil1!$K183&lt;&gt;"",[3]Feuil1!$C183&lt;&gt;"",[3]Feuil1!$K183&lt;=[3]Feuil1!$C183,YEAR([3]Feuil1!$K183)&lt;=[3]Feuil2!$A$2,YEAR([3]Feuil1!$C183)&gt;=[3]Feuil2!$A$2),IF(YEAR([3]Feuil1!$C183)&gt;[3]Feuil2!$A$2,DATE([3]Feuil2!$A$2,9,30),IF(YEAR([3]Feuil1!$C183)&lt;[3]Feuil2!$A$2,"",IF(MONTH([3]Feuil1!$C183)=9,[3]Feuil1!$C183,IF(AND(MONTH([3]Feuil1!$C183)&gt;9,MONTH([3]Feuil1!$K183)&lt;=9),DATE([3]Feuil2!$A$2,9,30),"") ))),"")</f>
        <v/>
      </c>
      <c r="W183" s="13" t="str">
        <f>IF(AND([3]Feuil1!$K183&lt;&gt;"",[3]Feuil1!$C183&lt;&gt;"",[3]Feuil1!$K183&lt;=[3]Feuil1!$C183,YEAR([3]Feuil1!$K183)&lt;=[3]Feuil2!$A$2,YEAR([3]Feuil1!$C183)&gt;=[3]Feuil2!$A$2),IF(YEAR([3]Feuil1!$C183)&gt;[3]Feuil2!$A$2,DATE([3]Feuil2!$A$2,10,31),IF(YEAR([3]Feuil1!$C183)&lt;[3]Feuil2!$A$2,"",IF(MONTH([3]Feuil1!$C183)=10,[3]Feuil1!$C183,IF(AND(MONTH([3]Feuil1!$C183)&gt;10,MONTH([3]Feuil1!$K183)&lt;=10),DATE([3]Feuil2!$A$2,10,31),"") ))),"")</f>
        <v/>
      </c>
      <c r="X183" s="13" t="str">
        <f>IF(AND([3]Feuil1!$K183&lt;&gt;"",[3]Feuil1!$C183&lt;&gt;"",[3]Feuil1!$K183&lt;=[3]Feuil1!$C183,YEAR([3]Feuil1!$K183)&lt;=[3]Feuil2!$A$2,YEAR([3]Feuil1!$C183)&gt;=[3]Feuil2!$A$2),IF(YEAR([3]Feuil1!$C183)&gt;[3]Feuil2!$A$2,DATE([3]Feuil2!$A$2,11,30),IF(YEAR([3]Feuil1!$C183)&lt;[3]Feuil2!$A$2,"",IF(MONTH([3]Feuil1!$C183)=11,[3]Feuil1!$C183,IF(AND(MONTH([3]Feuil1!$C183)&gt;11,MONTH([3]Feuil1!$K183)&lt;=11),DATE([3]Feuil2!$A$2,11,30),"") ))),"")</f>
        <v/>
      </c>
      <c r="Y183" s="14" t="str">
        <f>IF(AND([3]Feuil1!$K183&lt;&gt;"",[3]Feuil1!$C183&lt;&gt;"",[3]Feuil1!$K183&lt;=[3]Feuil1!$C183,YEAR([3]Feuil1!$K183)&lt;=[3]Feuil2!$A$2,YEAR([3]Feuil1!$C183)&gt;=[3]Feuil2!$A$2),IF(YEAR([3]Feuil1!$C183)&gt;[3]Feuil2!$A$2,DATE([3]Feuil2!$A$2,12,31),IF(YEAR([3]Feuil1!$C183)&lt;[3]Feuil2!$A$2,"",IF(MONTH([3]Feuil1!$C183)=12,[3]Feuil1!$C183,IF(AND(MONTH([3]Feuil1!$C183)&gt;12,MONTH([3]Feuil1!$K183)&lt;=12),DATE([3]Feuil2!$A$2,12,31),"") ))),"")</f>
        <v/>
      </c>
    </row>
    <row r="184" spans="1:25" ht="15" x14ac:dyDescent="0.2">
      <c r="A184" s="11">
        <f>[3]Feuil1!E184</f>
        <v>0</v>
      </c>
      <c r="B184" s="12" t="str">
        <f>IF(AND([3]Feuil1!$K184&lt;&gt;"",[3]Feuil1!$C184&lt;&gt;"",[3]Feuil1!$K184&lt;=[3]Feuil1!$C184,YEAR([3]Feuil1!$K184)&lt;=[3]Feuil2!$A$2,YEAR([3]Feuil1!$C184)&gt;=[3]Feuil2!$A$2),IF(YEAR([3]Feuil1!$K184)&lt;[3]Feuil2!$A$2,DATE([3]Feuil2!$A$2,1,1),IF(YEAR([3]Feuil1!$K184)&gt;[3]Feuil2!$A$2,"",IF(MONTH([3]Feuil1!$K184)=1,[3]Feuil1!$K184,IF(OR(AND(
      MONTH([3]Feuil1!$K184)&lt;1,
      MONTH([3]Feuil1!$C184)&gt;=1
     ),YEAR([3]Feuil1!$C184)&gt;[3]Feuil2!$A$2),DATE([3]Feuil2!$A$2,1,1),"") ))),"")</f>
        <v/>
      </c>
      <c r="C184" s="13" t="str">
        <f>IF(AND([3]Feuil1!$K184&lt;&gt;"",[3]Feuil1!$C184&lt;&gt;"",[3]Feuil1!$K184&lt;=[3]Feuil1!$C184,YEAR([3]Feuil1!$K184)&lt;=[3]Feuil2!$A$2,YEAR([3]Feuil1!$C184)&gt;=[3]Feuil2!$A$2),IF(YEAR([3]Feuil1!$K184)&lt;[3]Feuil2!$A$2,DATE([3]Feuil2!$A$2,2,1),IF(YEAR([3]Feuil1!$K184)&gt;[3]Feuil2!$A$2,"",IF(MONTH([3]Feuil1!$K184)=2,[3]Feuil1!$K184,IF(OR(AND(MONTH([3]Feuil1!$K184)&lt;2,MONTH([3]Feuil1!$C184)&gt;=2),YEAR([3]Feuil1!$C184)&gt;[3]Feuil2!$A$2),DATE([3]Feuil2!$A$2,2,1),"") ))),"")</f>
        <v/>
      </c>
      <c r="D184" s="13" t="str">
        <f>IF(AND([3]Feuil1!$K184&lt;&gt;"",[3]Feuil1!$C184&lt;&gt;"",[3]Feuil1!$K184&lt;=[3]Feuil1!$C184,YEAR([3]Feuil1!$K184)&lt;=[3]Feuil2!$A$2,YEAR([3]Feuil1!$C184)&gt;=[3]Feuil2!$A$2),IF(YEAR([3]Feuil1!$K184)&lt;[3]Feuil2!$A$2,DATE([3]Feuil2!$A$2,3,1),IF(YEAR([3]Feuil1!$K184)&gt;[3]Feuil2!$A$2,"",IF(MONTH([3]Feuil1!$K184)=3,[3]Feuil1!$K184,IF(OR(AND(MONTH([3]Feuil1!$K184)&lt;3,MONTH([3]Feuil1!$C184)&gt;=3),YEAR([3]Feuil1!$C184)&gt;[3]Feuil2!$A$2),DATE([3]Feuil2!$A$2,3,1),"") ))),"")</f>
        <v/>
      </c>
      <c r="E184" s="13" t="str">
        <f>IF(AND([3]Feuil1!$K184&lt;&gt;"",[3]Feuil1!$C184&lt;&gt;"",[3]Feuil1!$K184&lt;=[3]Feuil1!$C184,YEAR([3]Feuil1!$K184)&lt;=[3]Feuil2!$A$2,YEAR([3]Feuil1!$C184)&gt;=[3]Feuil2!$A$2),IF(YEAR([3]Feuil1!$K184)&lt;[3]Feuil2!$A$2,DATE([3]Feuil2!$A$2,4,1),IF(YEAR([3]Feuil1!$K184)&gt;[3]Feuil2!$A$2,"",IF(MONTH([3]Feuil1!$K184)=4,[3]Feuil1!$K184,IF(OR(AND(MONTH([3]Feuil1!$K184)&lt;4,MONTH([3]Feuil1!$C184)&gt;=4),YEAR([3]Feuil1!$C184)&gt;[3]Feuil2!$A$2),DATE([3]Feuil2!$A$2,4,1),"") ))),"")</f>
        <v/>
      </c>
      <c r="F184" s="13" t="str">
        <f>IF(AND([3]Feuil1!$K184&lt;&gt;"",[3]Feuil1!$C184&lt;&gt;"",[3]Feuil1!$K184&lt;=[3]Feuil1!$C184,YEAR([3]Feuil1!$K184)&lt;=[3]Feuil2!$A$2,YEAR([3]Feuil1!$C184)&gt;=[3]Feuil2!$A$2),IF(YEAR([3]Feuil1!$K184)&lt;[3]Feuil2!$A$2,DATE([3]Feuil2!$A$2,5,1),IF(YEAR([3]Feuil1!$K184)&gt;[3]Feuil2!$A$2,"",IF(MONTH([3]Feuil1!$K184)=5,[3]Feuil1!$K184,IF(OR(AND(MONTH([3]Feuil1!$K184)&lt;5,MONTH([3]Feuil1!$C184)&gt;=5),YEAR([3]Feuil1!$C184)&gt;[3]Feuil2!$A$2),DATE([3]Feuil2!$A$2,5,1),"") ))),"")</f>
        <v/>
      </c>
      <c r="G184" s="13" t="str">
        <f>IF(AND([3]Feuil1!$K184&lt;&gt;"",[3]Feuil1!$C184&lt;&gt;"",[3]Feuil1!$K184&lt;=[3]Feuil1!$C184,YEAR([3]Feuil1!$K184)&lt;=[3]Feuil2!$A$2,YEAR([3]Feuil1!$C184)&gt;=[3]Feuil2!$A$2),IF(YEAR([3]Feuil1!$K184)&lt;[3]Feuil2!$A$2,DATE([3]Feuil2!$A$2,6,1),IF(YEAR([3]Feuil1!$K184)&gt;[3]Feuil2!$A$2,"",IF(MONTH([3]Feuil1!$K184)=6,[3]Feuil1!$K184,IF(OR(AND(MONTH([3]Feuil1!$K184)&lt;6,MONTH([3]Feuil1!$C184)&gt;=6),YEAR([3]Feuil1!$C184)&gt;[3]Feuil2!$A$2),DATE([3]Feuil2!$A$2,6,1),"") ))),"")</f>
        <v/>
      </c>
      <c r="H184" s="13" t="str">
        <f>IF(AND([3]Feuil1!$K184&lt;&gt;"",[3]Feuil1!$C184&lt;&gt;"",[3]Feuil1!$K184&lt;=[3]Feuil1!$C184,YEAR([3]Feuil1!$K184)&lt;=[3]Feuil2!$A$2,YEAR([3]Feuil1!$C184)&gt;=[3]Feuil2!$A$2),IF(YEAR([3]Feuil1!$K184)&lt;[3]Feuil2!$A$2,DATE([3]Feuil2!$A$2,7,1),IF(YEAR([3]Feuil1!$K184)&gt;[3]Feuil2!$A$2,"",IF(MONTH([3]Feuil1!$K184)=7,[3]Feuil1!$K184,IF(OR(AND(MONTH([3]Feuil1!$K184)&lt;7,MONTH([3]Feuil1!$C184)&gt;=7),YEAR([3]Feuil1!$C184)&gt;[3]Feuil2!$A$2),DATE([3]Feuil2!$A$2,7,1),"") ))),"")</f>
        <v/>
      </c>
      <c r="I184" s="13" t="str">
        <f>IF(AND([3]Feuil1!$K184&lt;&gt;"",[3]Feuil1!$C184&lt;&gt;"",[3]Feuil1!$K184&lt;=[3]Feuil1!$C184,YEAR([3]Feuil1!$K184)&lt;=[3]Feuil2!$A$2,YEAR([3]Feuil1!$C184)&gt;=[3]Feuil2!$A$2),IF(YEAR([3]Feuil1!$K184)&lt;[3]Feuil2!$A$2,DATE([3]Feuil2!$A$2,8,1),IF(YEAR([3]Feuil1!$K184)&gt;[3]Feuil2!$A$2,"",IF(MONTH([3]Feuil1!$K184)=8,[3]Feuil1!$K184,IF(OR(AND(MONTH([3]Feuil1!$K184)&lt;8,MONTH([3]Feuil1!$C184)&gt;=8),YEAR([3]Feuil1!$C184)&gt;[3]Feuil2!$A$2),DATE([3]Feuil2!$A$2,8,1),"") ))),"")</f>
        <v/>
      </c>
      <c r="J184" s="13" t="str">
        <f>IF(AND([3]Feuil1!$K184&lt;&gt;"",[3]Feuil1!$C184&lt;&gt;"",[3]Feuil1!$K184&lt;=[3]Feuil1!$C184,YEAR([3]Feuil1!$K184)&lt;=[3]Feuil2!$A$2,YEAR([3]Feuil1!$C184)&gt;=[3]Feuil2!$A$2),IF(YEAR([3]Feuil1!$K184)&lt;[3]Feuil2!$A$2,DATE([3]Feuil2!$A$2,9,1),IF(YEAR([3]Feuil1!$K184)&gt;[3]Feuil2!$A$2,"",IF(MONTH([3]Feuil1!$K184)=9,[3]Feuil1!$K184,IF(OR(AND(MONTH([3]Feuil1!$K184)&lt;9,MONTH([3]Feuil1!$C184)&gt;=9),YEAR([3]Feuil1!$C184)&gt;[3]Feuil2!$A$2),DATE([3]Feuil2!$A$2,9,1),"") ))),"")</f>
        <v/>
      </c>
      <c r="K184" s="13" t="str">
        <f>IF(AND([3]Feuil1!$K184&lt;&gt;"",[3]Feuil1!$C184&lt;&gt;"",[3]Feuil1!$K184&lt;=[3]Feuil1!$C184,YEAR([3]Feuil1!$K184)&lt;=[3]Feuil2!$A$2,YEAR([3]Feuil1!$C184)&gt;=[3]Feuil2!$A$2),IF(YEAR([3]Feuil1!$K184)&lt;[3]Feuil2!$A$2,DATE([3]Feuil2!$A$2,10,1),IF(YEAR([3]Feuil1!$K184)&gt;[3]Feuil2!$A$2,"",IF(MONTH([3]Feuil1!$K184)=10,[3]Feuil1!$K184,IF(OR(AND(MONTH([3]Feuil1!$K184)&lt;10,MONTH([3]Feuil1!$C184)&gt;=10),YEAR([3]Feuil1!$C184)&gt;[3]Feuil2!$A$2),DATE([3]Feuil2!$A$2,10,1),"") ))),"")</f>
        <v/>
      </c>
      <c r="L184" s="13" t="str">
        <f>IF(AND([3]Feuil1!$K184&lt;&gt;"",[3]Feuil1!$C184&lt;&gt;"",[3]Feuil1!$K184&lt;=[3]Feuil1!$C184,YEAR([3]Feuil1!$K184)&lt;=[3]Feuil2!$A$2,YEAR([3]Feuil1!$C184)&gt;=[3]Feuil2!$A$2),IF(YEAR([3]Feuil1!$K184)&lt;[3]Feuil2!$A$2,DATE([3]Feuil2!$A$2,11,1),IF(YEAR([3]Feuil1!$K184)&gt;[3]Feuil2!$A$2,"",IF(MONTH([3]Feuil1!$K184)=11,[3]Feuil1!$K184,IF(OR(AND(MONTH([3]Feuil1!$K184)&lt;11,MONTH([3]Feuil1!$C184)&gt;=11),YEAR([3]Feuil1!$C184)&gt;[3]Feuil2!$A$2),DATE([3]Feuil2!$A$2,11,1),"") ))),"")</f>
        <v/>
      </c>
      <c r="M184" s="14" t="str">
        <f>IF(AND([3]Feuil1!$K184&lt;&gt;"",[3]Feuil1!$C184&lt;&gt;"",[3]Feuil1!$K184&lt;=[3]Feuil1!$C184,YEAR([3]Feuil1!$K184)&lt;=[3]Feuil2!$A$2,YEAR([3]Feuil1!$C184)&gt;=[3]Feuil2!$A$2),IF(YEAR([3]Feuil1!$K184)&lt;[3]Feuil2!$A$2,DATE([3]Feuil2!$A$2,12,1),IF(YEAR([3]Feuil1!$K184)&gt;[3]Feuil2!$A$2,"",IF(MONTH([3]Feuil1!$K184)=12,[3]Feuil1!$K184,IF(OR(AND(MONTH([3]Feuil1!$K184)&lt;12,MONTH([3]Feuil1!$C184)&gt;=12),YEAR([3]Feuil1!$C184)&gt;[3]Feuil2!$A$2),DATE([3]Feuil2!$A$2,12,1),"") ))),"")</f>
        <v/>
      </c>
      <c r="N184" s="12" t="str">
        <f>IF(AND([3]Feuil1!$K184&lt;&gt;"",[3]Feuil1!$C184&lt;&gt;"",[3]Feuil1!$K184&lt;=[3]Feuil1!$C184,YEAR([3]Feuil1!$K184)&lt;=[3]Feuil2!$A$2,YEAR([3]Feuil1!$C184)&gt;=[3]Feuil2!$A$2),IF(YEAR([3]Feuil1!$C184)&gt;[3]Feuil2!$A$2,DATE([3]Feuil2!$A$2,1,31),IF(YEAR([3]Feuil1!$C184)&lt;[3]Feuil2!$A$2,"",IF(MONTH([3]Feuil1!$C184)=1,[3]Feuil1!$C184,IF(AND(MONTH([3]Feuil1!$C184)&gt;1,MONTH([3]Feuil1!$K184)&lt;=1),DATE([3]Feuil2!$A$2,1,31),"") ))),"")</f>
        <v/>
      </c>
      <c r="O184" s="13" t="str">
        <f>IF(AND([3]Feuil1!$K184&lt;&gt;"",[3]Feuil1!$C184&lt;&gt;"",[3]Feuil1!$K184&lt;=[3]Feuil1!$C184,YEAR([3]Feuil1!$K184)&lt;=[3]Feuil2!$A$2,YEAR([3]Feuil1!$C184)&gt;=[3]Feuil2!$A$2),IF(YEAR([3]Feuil1!$C184)&gt;[3]Feuil2!$A$2,IF((MOD([3]Feuil2!$A$2,4)&lt;&gt;0),DATE([3]Feuil2!$A$2,2,28),DATE([3]Feuil2!$A$2,2,29)),IF(YEAR([3]Feuil1!$C184)&lt;[3]Feuil2!$A$2,"",IF(MONTH([3]Feuil1!$C184)=2,[3]Feuil1!$C184,IF(AND(MONTH([3]Feuil1!$C184)&gt;2,MONTH([3]Feuil1!$K184)&lt;=2),IF((MOD([3]Feuil2!$A$2,4)&lt;&gt;0),DATE([3]Feuil2!$A$2,2,28),DATE([3]Feuil2!$A$2,2,29)),"") ))),"")</f>
        <v/>
      </c>
      <c r="P184" s="13" t="str">
        <f>IF(AND([3]Feuil1!$K184&lt;&gt;"",[3]Feuil1!$C184&lt;&gt;"",[3]Feuil1!$K184&lt;=[3]Feuil1!$C184,YEAR([3]Feuil1!$K184)&lt;=[3]Feuil2!$A$2,YEAR([3]Feuil1!$C184)&gt;=[3]Feuil2!$A$2),IF(YEAR([3]Feuil1!$C184)&gt;[3]Feuil2!$A$2,DATE([3]Feuil2!$A$2,3,31),IF(YEAR([3]Feuil1!$C184)&lt;[3]Feuil2!$A$2,"",IF(MONTH([3]Feuil1!$C184)=3,[3]Feuil1!$C184,IF(AND(MONTH([3]Feuil1!$C184)&gt;3,MONTH([3]Feuil1!$K184)&lt;=3),DATE([3]Feuil2!$A$2,3,31),"") ))),"")</f>
        <v/>
      </c>
      <c r="Q184" s="13" t="str">
        <f>IF(AND([3]Feuil1!$K184&lt;&gt;"",[3]Feuil1!$C184&lt;&gt;"",[3]Feuil1!$K184&lt;=[3]Feuil1!$C184,YEAR([3]Feuil1!$K184)&lt;=[3]Feuil2!$A$2,YEAR([3]Feuil1!$C184)&gt;=[3]Feuil2!$A$2),IF(YEAR([3]Feuil1!$C184)&gt;[3]Feuil2!$A$2,DATE([3]Feuil2!$A$2,4,30),IF(YEAR([3]Feuil1!$C184)&lt;[3]Feuil2!$A$2,"",IF(MONTH([3]Feuil1!$C184)=4,[3]Feuil1!$C184,IF(AND(MONTH([3]Feuil1!$C184)&gt;4,MONTH([3]Feuil1!$K184)&lt;=4),DATE([3]Feuil2!$A$2,4,30),"") ))),"")</f>
        <v/>
      </c>
      <c r="R184" s="13" t="str">
        <f>IF(AND([3]Feuil1!$K184&lt;&gt;"",[3]Feuil1!$C184&lt;&gt;"",[3]Feuil1!$K184&lt;=[3]Feuil1!$C184,YEAR([3]Feuil1!$K184)&lt;=[3]Feuil2!$A$2,YEAR([3]Feuil1!$C184)&gt;=[3]Feuil2!$A$2),IF(YEAR([3]Feuil1!$C184)&gt;[3]Feuil2!$A$2,DATE([3]Feuil2!$A$2,5,31),IF(YEAR([3]Feuil1!$C184)&lt;[3]Feuil2!$A$2,"",IF(MONTH([3]Feuil1!$C184)=5,[3]Feuil1!$C184,IF(AND(MONTH([3]Feuil1!$C184)&gt;5,MONTH([3]Feuil1!$K184)&lt;=5),DATE([3]Feuil2!$A$2,5,31),"") ))),"")</f>
        <v/>
      </c>
      <c r="S184" s="13" t="str">
        <f>IF(AND([3]Feuil1!$K184&lt;&gt;"",[3]Feuil1!$C184&lt;&gt;"",[3]Feuil1!$K184&lt;=[3]Feuil1!$C184,YEAR([3]Feuil1!$K184)&lt;=[3]Feuil2!$A$2,YEAR([3]Feuil1!$C184)&gt;=[3]Feuil2!$A$2),IF(YEAR([3]Feuil1!$C184)&gt;[3]Feuil2!$A$2,DATE([3]Feuil2!$A$2,6,30),IF(YEAR([3]Feuil1!$C184)&lt;[3]Feuil2!$A$2,"",IF(MONTH([3]Feuil1!$C184)=6,[3]Feuil1!$C184,IF(AND(MONTH([3]Feuil1!$C184)&gt;6,MONTH([3]Feuil1!$K184)&lt;=6),DATE([3]Feuil2!$A$2,6,30),"") ))),"")</f>
        <v/>
      </c>
      <c r="T184" s="13" t="str">
        <f>IF(AND([3]Feuil1!$K184&lt;&gt;"",[3]Feuil1!$C184&lt;&gt;"",[3]Feuil1!$K184&lt;=[3]Feuil1!$C184,YEAR([3]Feuil1!$K184)&lt;=[3]Feuil2!$A$2,YEAR([3]Feuil1!$C184)&gt;=[3]Feuil2!$A$2),IF(YEAR([3]Feuil1!$C184)&gt;[3]Feuil2!$A$2,DATE([3]Feuil2!$A$2,7,31),IF(YEAR([3]Feuil1!$C184)&lt;[3]Feuil2!$A$2,"",IF(MONTH([3]Feuil1!$C184)=7,[3]Feuil1!$C184,IF(AND(MONTH([3]Feuil1!$C184)&gt;7,MONTH([3]Feuil1!$K184)&lt;=7),DATE([3]Feuil2!$A$2,7,31),"") ))),"")</f>
        <v/>
      </c>
      <c r="U184" s="13" t="str">
        <f>IF(AND([3]Feuil1!$K184&lt;&gt;"",[3]Feuil1!$C184&lt;&gt;"",[3]Feuil1!$K184&lt;=[3]Feuil1!$C184,YEAR([3]Feuil1!$K184)&lt;=[3]Feuil2!$A$2,YEAR([3]Feuil1!$C184)&gt;=[3]Feuil2!$A$2),IF(YEAR([3]Feuil1!$C184)&gt;[3]Feuil2!$A$2,DATE([3]Feuil2!$A$2,8,31),IF(YEAR([3]Feuil1!$C184)&lt;[3]Feuil2!$A$2,"",IF(MONTH([3]Feuil1!$C184)=8,[3]Feuil1!$C184,IF(AND(MONTH([3]Feuil1!$C184)&gt;8,MONTH([3]Feuil1!$K184)&lt;=8),DATE([3]Feuil2!$A$2,8,31),"") ))),"")</f>
        <v/>
      </c>
      <c r="V184" s="13" t="str">
        <f>IF(AND([3]Feuil1!$K184&lt;&gt;"",[3]Feuil1!$C184&lt;&gt;"",[3]Feuil1!$K184&lt;=[3]Feuil1!$C184,YEAR([3]Feuil1!$K184)&lt;=[3]Feuil2!$A$2,YEAR([3]Feuil1!$C184)&gt;=[3]Feuil2!$A$2),IF(YEAR([3]Feuil1!$C184)&gt;[3]Feuil2!$A$2,DATE([3]Feuil2!$A$2,9,30),IF(YEAR([3]Feuil1!$C184)&lt;[3]Feuil2!$A$2,"",IF(MONTH([3]Feuil1!$C184)=9,[3]Feuil1!$C184,IF(AND(MONTH([3]Feuil1!$C184)&gt;9,MONTH([3]Feuil1!$K184)&lt;=9),DATE([3]Feuil2!$A$2,9,30),"") ))),"")</f>
        <v/>
      </c>
      <c r="W184" s="13" t="str">
        <f>IF(AND([3]Feuil1!$K184&lt;&gt;"",[3]Feuil1!$C184&lt;&gt;"",[3]Feuil1!$K184&lt;=[3]Feuil1!$C184,YEAR([3]Feuil1!$K184)&lt;=[3]Feuil2!$A$2,YEAR([3]Feuil1!$C184)&gt;=[3]Feuil2!$A$2),IF(YEAR([3]Feuil1!$C184)&gt;[3]Feuil2!$A$2,DATE([3]Feuil2!$A$2,10,31),IF(YEAR([3]Feuil1!$C184)&lt;[3]Feuil2!$A$2,"",IF(MONTH([3]Feuil1!$C184)=10,[3]Feuil1!$C184,IF(AND(MONTH([3]Feuil1!$C184)&gt;10,MONTH([3]Feuil1!$K184)&lt;=10),DATE([3]Feuil2!$A$2,10,31),"") ))),"")</f>
        <v/>
      </c>
      <c r="X184" s="13" t="str">
        <f>IF(AND([3]Feuil1!$K184&lt;&gt;"",[3]Feuil1!$C184&lt;&gt;"",[3]Feuil1!$K184&lt;=[3]Feuil1!$C184,YEAR([3]Feuil1!$K184)&lt;=[3]Feuil2!$A$2,YEAR([3]Feuil1!$C184)&gt;=[3]Feuil2!$A$2),IF(YEAR([3]Feuil1!$C184)&gt;[3]Feuil2!$A$2,DATE([3]Feuil2!$A$2,11,30),IF(YEAR([3]Feuil1!$C184)&lt;[3]Feuil2!$A$2,"",IF(MONTH([3]Feuil1!$C184)=11,[3]Feuil1!$C184,IF(AND(MONTH([3]Feuil1!$C184)&gt;11,MONTH([3]Feuil1!$K184)&lt;=11),DATE([3]Feuil2!$A$2,11,30),"") ))),"")</f>
        <v/>
      </c>
      <c r="Y184" s="14" t="str">
        <f>IF(AND([3]Feuil1!$K184&lt;&gt;"",[3]Feuil1!$C184&lt;&gt;"",[3]Feuil1!$K184&lt;=[3]Feuil1!$C184,YEAR([3]Feuil1!$K184)&lt;=[3]Feuil2!$A$2,YEAR([3]Feuil1!$C184)&gt;=[3]Feuil2!$A$2),IF(YEAR([3]Feuil1!$C184)&gt;[3]Feuil2!$A$2,DATE([3]Feuil2!$A$2,12,31),IF(YEAR([3]Feuil1!$C184)&lt;[3]Feuil2!$A$2,"",IF(MONTH([3]Feuil1!$C184)=12,[3]Feuil1!$C184,IF(AND(MONTH([3]Feuil1!$C184)&gt;12,MONTH([3]Feuil1!$K184)&lt;=12),DATE([3]Feuil2!$A$2,12,31),"") ))),"")</f>
        <v/>
      </c>
    </row>
    <row r="185" spans="1:25" ht="15" x14ac:dyDescent="0.2">
      <c r="A185" s="11">
        <f>[3]Feuil1!E185</f>
        <v>0</v>
      </c>
      <c r="B185" s="12" t="str">
        <f>IF(AND([3]Feuil1!$K185&lt;&gt;"",[3]Feuil1!$C185&lt;&gt;"",[3]Feuil1!$K185&lt;=[3]Feuil1!$C185,YEAR([3]Feuil1!$K185)&lt;=[3]Feuil2!$A$2,YEAR([3]Feuil1!$C185)&gt;=[3]Feuil2!$A$2),IF(YEAR([3]Feuil1!$K185)&lt;[3]Feuil2!$A$2,DATE([3]Feuil2!$A$2,1,1),IF(YEAR([3]Feuil1!$K185)&gt;[3]Feuil2!$A$2,"",IF(MONTH([3]Feuil1!$K185)=1,[3]Feuil1!$K185,IF(OR(AND(
      MONTH([3]Feuil1!$K185)&lt;1,
      MONTH([3]Feuil1!$C185)&gt;=1
     ),YEAR([3]Feuil1!$C185)&gt;[3]Feuil2!$A$2),DATE([3]Feuil2!$A$2,1,1),"") ))),"")</f>
        <v/>
      </c>
      <c r="C185" s="13" t="str">
        <f>IF(AND([3]Feuil1!$K185&lt;&gt;"",[3]Feuil1!$C185&lt;&gt;"",[3]Feuil1!$K185&lt;=[3]Feuil1!$C185,YEAR([3]Feuil1!$K185)&lt;=[3]Feuil2!$A$2,YEAR([3]Feuil1!$C185)&gt;=[3]Feuil2!$A$2),IF(YEAR([3]Feuil1!$K185)&lt;[3]Feuil2!$A$2,DATE([3]Feuil2!$A$2,2,1),IF(YEAR([3]Feuil1!$K185)&gt;[3]Feuil2!$A$2,"",IF(MONTH([3]Feuil1!$K185)=2,[3]Feuil1!$K185,IF(OR(AND(MONTH([3]Feuil1!$K185)&lt;2,MONTH([3]Feuil1!$C185)&gt;=2),YEAR([3]Feuil1!$C185)&gt;[3]Feuil2!$A$2),DATE([3]Feuil2!$A$2,2,1),"") ))),"")</f>
        <v/>
      </c>
      <c r="D185" s="13" t="str">
        <f>IF(AND([3]Feuil1!$K185&lt;&gt;"",[3]Feuil1!$C185&lt;&gt;"",[3]Feuil1!$K185&lt;=[3]Feuil1!$C185,YEAR([3]Feuil1!$K185)&lt;=[3]Feuil2!$A$2,YEAR([3]Feuil1!$C185)&gt;=[3]Feuil2!$A$2),IF(YEAR([3]Feuil1!$K185)&lt;[3]Feuil2!$A$2,DATE([3]Feuil2!$A$2,3,1),IF(YEAR([3]Feuil1!$K185)&gt;[3]Feuil2!$A$2,"",IF(MONTH([3]Feuil1!$K185)=3,[3]Feuil1!$K185,IF(OR(AND(MONTH([3]Feuil1!$K185)&lt;3,MONTH([3]Feuil1!$C185)&gt;=3),YEAR([3]Feuil1!$C185)&gt;[3]Feuil2!$A$2),DATE([3]Feuil2!$A$2,3,1),"") ))),"")</f>
        <v/>
      </c>
      <c r="E185" s="13" t="str">
        <f>IF(AND([3]Feuil1!$K185&lt;&gt;"",[3]Feuil1!$C185&lt;&gt;"",[3]Feuil1!$K185&lt;=[3]Feuil1!$C185,YEAR([3]Feuil1!$K185)&lt;=[3]Feuil2!$A$2,YEAR([3]Feuil1!$C185)&gt;=[3]Feuil2!$A$2),IF(YEAR([3]Feuil1!$K185)&lt;[3]Feuil2!$A$2,DATE([3]Feuil2!$A$2,4,1),IF(YEAR([3]Feuil1!$K185)&gt;[3]Feuil2!$A$2,"",IF(MONTH([3]Feuil1!$K185)=4,[3]Feuil1!$K185,IF(OR(AND(MONTH([3]Feuil1!$K185)&lt;4,MONTH([3]Feuil1!$C185)&gt;=4),YEAR([3]Feuil1!$C185)&gt;[3]Feuil2!$A$2),DATE([3]Feuil2!$A$2,4,1),"") ))),"")</f>
        <v/>
      </c>
      <c r="F185" s="13" t="str">
        <f>IF(AND([3]Feuil1!$K185&lt;&gt;"",[3]Feuil1!$C185&lt;&gt;"",[3]Feuil1!$K185&lt;=[3]Feuil1!$C185,YEAR([3]Feuil1!$K185)&lt;=[3]Feuil2!$A$2,YEAR([3]Feuil1!$C185)&gt;=[3]Feuil2!$A$2),IF(YEAR([3]Feuil1!$K185)&lt;[3]Feuil2!$A$2,DATE([3]Feuil2!$A$2,5,1),IF(YEAR([3]Feuil1!$K185)&gt;[3]Feuil2!$A$2,"",IF(MONTH([3]Feuil1!$K185)=5,[3]Feuil1!$K185,IF(OR(AND(MONTH([3]Feuil1!$K185)&lt;5,MONTH([3]Feuil1!$C185)&gt;=5),YEAR([3]Feuil1!$C185)&gt;[3]Feuil2!$A$2),DATE([3]Feuil2!$A$2,5,1),"") ))),"")</f>
        <v/>
      </c>
      <c r="G185" s="13" t="str">
        <f>IF(AND([3]Feuil1!$K185&lt;&gt;"",[3]Feuil1!$C185&lt;&gt;"",[3]Feuil1!$K185&lt;=[3]Feuil1!$C185,YEAR([3]Feuil1!$K185)&lt;=[3]Feuil2!$A$2,YEAR([3]Feuil1!$C185)&gt;=[3]Feuil2!$A$2),IF(YEAR([3]Feuil1!$K185)&lt;[3]Feuil2!$A$2,DATE([3]Feuil2!$A$2,6,1),IF(YEAR([3]Feuil1!$K185)&gt;[3]Feuil2!$A$2,"",IF(MONTH([3]Feuil1!$K185)=6,[3]Feuil1!$K185,IF(OR(AND(MONTH([3]Feuil1!$K185)&lt;6,MONTH([3]Feuil1!$C185)&gt;=6),YEAR([3]Feuil1!$C185)&gt;[3]Feuil2!$A$2),DATE([3]Feuil2!$A$2,6,1),"") ))),"")</f>
        <v/>
      </c>
      <c r="H185" s="13" t="str">
        <f>IF(AND([3]Feuil1!$K185&lt;&gt;"",[3]Feuil1!$C185&lt;&gt;"",[3]Feuil1!$K185&lt;=[3]Feuil1!$C185,YEAR([3]Feuil1!$K185)&lt;=[3]Feuil2!$A$2,YEAR([3]Feuil1!$C185)&gt;=[3]Feuil2!$A$2),IF(YEAR([3]Feuil1!$K185)&lt;[3]Feuil2!$A$2,DATE([3]Feuil2!$A$2,7,1),IF(YEAR([3]Feuil1!$K185)&gt;[3]Feuil2!$A$2,"",IF(MONTH([3]Feuil1!$K185)=7,[3]Feuil1!$K185,IF(OR(AND(MONTH([3]Feuil1!$K185)&lt;7,MONTH([3]Feuil1!$C185)&gt;=7),YEAR([3]Feuil1!$C185)&gt;[3]Feuil2!$A$2),DATE([3]Feuil2!$A$2,7,1),"") ))),"")</f>
        <v/>
      </c>
      <c r="I185" s="13" t="str">
        <f>IF(AND([3]Feuil1!$K185&lt;&gt;"",[3]Feuil1!$C185&lt;&gt;"",[3]Feuil1!$K185&lt;=[3]Feuil1!$C185,YEAR([3]Feuil1!$K185)&lt;=[3]Feuil2!$A$2,YEAR([3]Feuil1!$C185)&gt;=[3]Feuil2!$A$2),IF(YEAR([3]Feuil1!$K185)&lt;[3]Feuil2!$A$2,DATE([3]Feuil2!$A$2,8,1),IF(YEAR([3]Feuil1!$K185)&gt;[3]Feuil2!$A$2,"",IF(MONTH([3]Feuil1!$K185)=8,[3]Feuil1!$K185,IF(OR(AND(MONTH([3]Feuil1!$K185)&lt;8,MONTH([3]Feuil1!$C185)&gt;=8),YEAR([3]Feuil1!$C185)&gt;[3]Feuil2!$A$2),DATE([3]Feuil2!$A$2,8,1),"") ))),"")</f>
        <v/>
      </c>
      <c r="J185" s="13" t="str">
        <f>IF(AND([3]Feuil1!$K185&lt;&gt;"",[3]Feuil1!$C185&lt;&gt;"",[3]Feuil1!$K185&lt;=[3]Feuil1!$C185,YEAR([3]Feuil1!$K185)&lt;=[3]Feuil2!$A$2,YEAR([3]Feuil1!$C185)&gt;=[3]Feuil2!$A$2),IF(YEAR([3]Feuil1!$K185)&lt;[3]Feuil2!$A$2,DATE([3]Feuil2!$A$2,9,1),IF(YEAR([3]Feuil1!$K185)&gt;[3]Feuil2!$A$2,"",IF(MONTH([3]Feuil1!$K185)=9,[3]Feuil1!$K185,IF(OR(AND(MONTH([3]Feuil1!$K185)&lt;9,MONTH([3]Feuil1!$C185)&gt;=9),YEAR([3]Feuil1!$C185)&gt;[3]Feuil2!$A$2),DATE([3]Feuil2!$A$2,9,1),"") ))),"")</f>
        <v/>
      </c>
      <c r="K185" s="13" t="str">
        <f>IF(AND([3]Feuil1!$K185&lt;&gt;"",[3]Feuil1!$C185&lt;&gt;"",[3]Feuil1!$K185&lt;=[3]Feuil1!$C185,YEAR([3]Feuil1!$K185)&lt;=[3]Feuil2!$A$2,YEAR([3]Feuil1!$C185)&gt;=[3]Feuil2!$A$2),IF(YEAR([3]Feuil1!$K185)&lt;[3]Feuil2!$A$2,DATE([3]Feuil2!$A$2,10,1),IF(YEAR([3]Feuil1!$K185)&gt;[3]Feuil2!$A$2,"",IF(MONTH([3]Feuil1!$K185)=10,[3]Feuil1!$K185,IF(OR(AND(MONTH([3]Feuil1!$K185)&lt;10,MONTH([3]Feuil1!$C185)&gt;=10),YEAR([3]Feuil1!$C185)&gt;[3]Feuil2!$A$2),DATE([3]Feuil2!$A$2,10,1),"") ))),"")</f>
        <v/>
      </c>
      <c r="L185" s="13" t="str">
        <f>IF(AND([3]Feuil1!$K185&lt;&gt;"",[3]Feuil1!$C185&lt;&gt;"",[3]Feuil1!$K185&lt;=[3]Feuil1!$C185,YEAR([3]Feuil1!$K185)&lt;=[3]Feuil2!$A$2,YEAR([3]Feuil1!$C185)&gt;=[3]Feuil2!$A$2),IF(YEAR([3]Feuil1!$K185)&lt;[3]Feuil2!$A$2,DATE([3]Feuil2!$A$2,11,1),IF(YEAR([3]Feuil1!$K185)&gt;[3]Feuil2!$A$2,"",IF(MONTH([3]Feuil1!$K185)=11,[3]Feuil1!$K185,IF(OR(AND(MONTH([3]Feuil1!$K185)&lt;11,MONTH([3]Feuil1!$C185)&gt;=11),YEAR([3]Feuil1!$C185)&gt;[3]Feuil2!$A$2),DATE([3]Feuil2!$A$2,11,1),"") ))),"")</f>
        <v/>
      </c>
      <c r="M185" s="14" t="str">
        <f>IF(AND([3]Feuil1!$K185&lt;&gt;"",[3]Feuil1!$C185&lt;&gt;"",[3]Feuil1!$K185&lt;=[3]Feuil1!$C185,YEAR([3]Feuil1!$K185)&lt;=[3]Feuil2!$A$2,YEAR([3]Feuil1!$C185)&gt;=[3]Feuil2!$A$2),IF(YEAR([3]Feuil1!$K185)&lt;[3]Feuil2!$A$2,DATE([3]Feuil2!$A$2,12,1),IF(YEAR([3]Feuil1!$K185)&gt;[3]Feuil2!$A$2,"",IF(MONTH([3]Feuil1!$K185)=12,[3]Feuil1!$K185,IF(OR(AND(MONTH([3]Feuil1!$K185)&lt;12,MONTH([3]Feuil1!$C185)&gt;=12),YEAR([3]Feuil1!$C185)&gt;[3]Feuil2!$A$2),DATE([3]Feuil2!$A$2,12,1),"") ))),"")</f>
        <v/>
      </c>
      <c r="N185" s="12" t="str">
        <f>IF(AND([3]Feuil1!$K185&lt;&gt;"",[3]Feuil1!$C185&lt;&gt;"",[3]Feuil1!$K185&lt;=[3]Feuil1!$C185,YEAR([3]Feuil1!$K185)&lt;=[3]Feuil2!$A$2,YEAR([3]Feuil1!$C185)&gt;=[3]Feuil2!$A$2),IF(YEAR([3]Feuil1!$C185)&gt;[3]Feuil2!$A$2,DATE([3]Feuil2!$A$2,1,31),IF(YEAR([3]Feuil1!$C185)&lt;[3]Feuil2!$A$2,"",IF(MONTH([3]Feuil1!$C185)=1,[3]Feuil1!$C185,IF(AND(MONTH([3]Feuil1!$C185)&gt;1,MONTH([3]Feuil1!$K185)&lt;=1),DATE([3]Feuil2!$A$2,1,31),"") ))),"")</f>
        <v/>
      </c>
      <c r="O185" s="13" t="str">
        <f>IF(AND([3]Feuil1!$K185&lt;&gt;"",[3]Feuil1!$C185&lt;&gt;"",[3]Feuil1!$K185&lt;=[3]Feuil1!$C185,YEAR([3]Feuil1!$K185)&lt;=[3]Feuil2!$A$2,YEAR([3]Feuil1!$C185)&gt;=[3]Feuil2!$A$2),IF(YEAR([3]Feuil1!$C185)&gt;[3]Feuil2!$A$2,IF((MOD([3]Feuil2!$A$2,4)&lt;&gt;0),DATE([3]Feuil2!$A$2,2,28),DATE([3]Feuil2!$A$2,2,29)),IF(YEAR([3]Feuil1!$C185)&lt;[3]Feuil2!$A$2,"",IF(MONTH([3]Feuil1!$C185)=2,[3]Feuil1!$C185,IF(AND(MONTH([3]Feuil1!$C185)&gt;2,MONTH([3]Feuil1!$K185)&lt;=2),IF((MOD([3]Feuil2!$A$2,4)&lt;&gt;0),DATE([3]Feuil2!$A$2,2,28),DATE([3]Feuil2!$A$2,2,29)),"") ))),"")</f>
        <v/>
      </c>
      <c r="P185" s="13" t="str">
        <f>IF(AND([3]Feuil1!$K185&lt;&gt;"",[3]Feuil1!$C185&lt;&gt;"",[3]Feuil1!$K185&lt;=[3]Feuil1!$C185,YEAR([3]Feuil1!$K185)&lt;=[3]Feuil2!$A$2,YEAR([3]Feuil1!$C185)&gt;=[3]Feuil2!$A$2),IF(YEAR([3]Feuil1!$C185)&gt;[3]Feuil2!$A$2,DATE([3]Feuil2!$A$2,3,31),IF(YEAR([3]Feuil1!$C185)&lt;[3]Feuil2!$A$2,"",IF(MONTH([3]Feuil1!$C185)=3,[3]Feuil1!$C185,IF(AND(MONTH([3]Feuil1!$C185)&gt;3,MONTH([3]Feuil1!$K185)&lt;=3),DATE([3]Feuil2!$A$2,3,31),"") ))),"")</f>
        <v/>
      </c>
      <c r="Q185" s="13" t="str">
        <f>IF(AND([3]Feuil1!$K185&lt;&gt;"",[3]Feuil1!$C185&lt;&gt;"",[3]Feuil1!$K185&lt;=[3]Feuil1!$C185,YEAR([3]Feuil1!$K185)&lt;=[3]Feuil2!$A$2,YEAR([3]Feuil1!$C185)&gt;=[3]Feuil2!$A$2),IF(YEAR([3]Feuil1!$C185)&gt;[3]Feuil2!$A$2,DATE([3]Feuil2!$A$2,4,30),IF(YEAR([3]Feuil1!$C185)&lt;[3]Feuil2!$A$2,"",IF(MONTH([3]Feuil1!$C185)=4,[3]Feuil1!$C185,IF(AND(MONTH([3]Feuil1!$C185)&gt;4,MONTH([3]Feuil1!$K185)&lt;=4),DATE([3]Feuil2!$A$2,4,30),"") ))),"")</f>
        <v/>
      </c>
      <c r="R185" s="13" t="str">
        <f>IF(AND([3]Feuil1!$K185&lt;&gt;"",[3]Feuil1!$C185&lt;&gt;"",[3]Feuil1!$K185&lt;=[3]Feuil1!$C185,YEAR([3]Feuil1!$K185)&lt;=[3]Feuil2!$A$2,YEAR([3]Feuil1!$C185)&gt;=[3]Feuil2!$A$2),IF(YEAR([3]Feuil1!$C185)&gt;[3]Feuil2!$A$2,DATE([3]Feuil2!$A$2,5,31),IF(YEAR([3]Feuil1!$C185)&lt;[3]Feuil2!$A$2,"",IF(MONTH([3]Feuil1!$C185)=5,[3]Feuil1!$C185,IF(AND(MONTH([3]Feuil1!$C185)&gt;5,MONTH([3]Feuil1!$K185)&lt;=5),DATE([3]Feuil2!$A$2,5,31),"") ))),"")</f>
        <v/>
      </c>
      <c r="S185" s="13" t="str">
        <f>IF(AND([3]Feuil1!$K185&lt;&gt;"",[3]Feuil1!$C185&lt;&gt;"",[3]Feuil1!$K185&lt;=[3]Feuil1!$C185,YEAR([3]Feuil1!$K185)&lt;=[3]Feuil2!$A$2,YEAR([3]Feuil1!$C185)&gt;=[3]Feuil2!$A$2),IF(YEAR([3]Feuil1!$C185)&gt;[3]Feuil2!$A$2,DATE([3]Feuil2!$A$2,6,30),IF(YEAR([3]Feuil1!$C185)&lt;[3]Feuil2!$A$2,"",IF(MONTH([3]Feuil1!$C185)=6,[3]Feuil1!$C185,IF(AND(MONTH([3]Feuil1!$C185)&gt;6,MONTH([3]Feuil1!$K185)&lt;=6),DATE([3]Feuil2!$A$2,6,30),"") ))),"")</f>
        <v/>
      </c>
      <c r="T185" s="13" t="str">
        <f>IF(AND([3]Feuil1!$K185&lt;&gt;"",[3]Feuil1!$C185&lt;&gt;"",[3]Feuil1!$K185&lt;=[3]Feuil1!$C185,YEAR([3]Feuil1!$K185)&lt;=[3]Feuil2!$A$2,YEAR([3]Feuil1!$C185)&gt;=[3]Feuil2!$A$2),IF(YEAR([3]Feuil1!$C185)&gt;[3]Feuil2!$A$2,DATE([3]Feuil2!$A$2,7,31),IF(YEAR([3]Feuil1!$C185)&lt;[3]Feuil2!$A$2,"",IF(MONTH([3]Feuil1!$C185)=7,[3]Feuil1!$C185,IF(AND(MONTH([3]Feuil1!$C185)&gt;7,MONTH([3]Feuil1!$K185)&lt;=7),DATE([3]Feuil2!$A$2,7,31),"") ))),"")</f>
        <v/>
      </c>
      <c r="U185" s="13" t="str">
        <f>IF(AND([3]Feuil1!$K185&lt;&gt;"",[3]Feuil1!$C185&lt;&gt;"",[3]Feuil1!$K185&lt;=[3]Feuil1!$C185,YEAR([3]Feuil1!$K185)&lt;=[3]Feuil2!$A$2,YEAR([3]Feuil1!$C185)&gt;=[3]Feuil2!$A$2),IF(YEAR([3]Feuil1!$C185)&gt;[3]Feuil2!$A$2,DATE([3]Feuil2!$A$2,8,31),IF(YEAR([3]Feuil1!$C185)&lt;[3]Feuil2!$A$2,"",IF(MONTH([3]Feuil1!$C185)=8,[3]Feuil1!$C185,IF(AND(MONTH([3]Feuil1!$C185)&gt;8,MONTH([3]Feuil1!$K185)&lt;=8),DATE([3]Feuil2!$A$2,8,31),"") ))),"")</f>
        <v/>
      </c>
      <c r="V185" s="13" t="str">
        <f>IF(AND([3]Feuil1!$K185&lt;&gt;"",[3]Feuil1!$C185&lt;&gt;"",[3]Feuil1!$K185&lt;=[3]Feuil1!$C185,YEAR([3]Feuil1!$K185)&lt;=[3]Feuil2!$A$2,YEAR([3]Feuil1!$C185)&gt;=[3]Feuil2!$A$2),IF(YEAR([3]Feuil1!$C185)&gt;[3]Feuil2!$A$2,DATE([3]Feuil2!$A$2,9,30),IF(YEAR([3]Feuil1!$C185)&lt;[3]Feuil2!$A$2,"",IF(MONTH([3]Feuil1!$C185)=9,[3]Feuil1!$C185,IF(AND(MONTH([3]Feuil1!$C185)&gt;9,MONTH([3]Feuil1!$K185)&lt;=9),DATE([3]Feuil2!$A$2,9,30),"") ))),"")</f>
        <v/>
      </c>
      <c r="W185" s="13" t="str">
        <f>IF(AND([3]Feuil1!$K185&lt;&gt;"",[3]Feuil1!$C185&lt;&gt;"",[3]Feuil1!$K185&lt;=[3]Feuil1!$C185,YEAR([3]Feuil1!$K185)&lt;=[3]Feuil2!$A$2,YEAR([3]Feuil1!$C185)&gt;=[3]Feuil2!$A$2),IF(YEAR([3]Feuil1!$C185)&gt;[3]Feuil2!$A$2,DATE([3]Feuil2!$A$2,10,31),IF(YEAR([3]Feuil1!$C185)&lt;[3]Feuil2!$A$2,"",IF(MONTH([3]Feuil1!$C185)=10,[3]Feuil1!$C185,IF(AND(MONTH([3]Feuil1!$C185)&gt;10,MONTH([3]Feuil1!$K185)&lt;=10),DATE([3]Feuil2!$A$2,10,31),"") ))),"")</f>
        <v/>
      </c>
      <c r="X185" s="13" t="str">
        <f>IF(AND([3]Feuil1!$K185&lt;&gt;"",[3]Feuil1!$C185&lt;&gt;"",[3]Feuil1!$K185&lt;=[3]Feuil1!$C185,YEAR([3]Feuil1!$K185)&lt;=[3]Feuil2!$A$2,YEAR([3]Feuil1!$C185)&gt;=[3]Feuil2!$A$2),IF(YEAR([3]Feuil1!$C185)&gt;[3]Feuil2!$A$2,DATE([3]Feuil2!$A$2,11,30),IF(YEAR([3]Feuil1!$C185)&lt;[3]Feuil2!$A$2,"",IF(MONTH([3]Feuil1!$C185)=11,[3]Feuil1!$C185,IF(AND(MONTH([3]Feuil1!$C185)&gt;11,MONTH([3]Feuil1!$K185)&lt;=11),DATE([3]Feuil2!$A$2,11,30),"") ))),"")</f>
        <v/>
      </c>
      <c r="Y185" s="14" t="str">
        <f>IF(AND([3]Feuil1!$K185&lt;&gt;"",[3]Feuil1!$C185&lt;&gt;"",[3]Feuil1!$K185&lt;=[3]Feuil1!$C185,YEAR([3]Feuil1!$K185)&lt;=[3]Feuil2!$A$2,YEAR([3]Feuil1!$C185)&gt;=[3]Feuil2!$A$2),IF(YEAR([3]Feuil1!$C185)&gt;[3]Feuil2!$A$2,DATE([3]Feuil2!$A$2,12,31),IF(YEAR([3]Feuil1!$C185)&lt;[3]Feuil2!$A$2,"",IF(MONTH([3]Feuil1!$C185)=12,[3]Feuil1!$C185,IF(AND(MONTH([3]Feuil1!$C185)&gt;12,MONTH([3]Feuil1!$K185)&lt;=12),DATE([3]Feuil2!$A$2,12,31),"") ))),"")</f>
        <v/>
      </c>
    </row>
    <row r="186" spans="1:25" ht="15" x14ac:dyDescent="0.2">
      <c r="A186" s="11">
        <f>[3]Feuil1!E186</f>
        <v>0</v>
      </c>
      <c r="B186" s="12" t="str">
        <f>IF(AND([3]Feuil1!$K186&lt;&gt;"",[3]Feuil1!$C186&lt;&gt;"",[3]Feuil1!$K186&lt;=[3]Feuil1!$C186,YEAR([3]Feuil1!$K186)&lt;=[3]Feuil2!$A$2,YEAR([3]Feuil1!$C186)&gt;=[3]Feuil2!$A$2),IF(YEAR([3]Feuil1!$K186)&lt;[3]Feuil2!$A$2,DATE([3]Feuil2!$A$2,1,1),IF(YEAR([3]Feuil1!$K186)&gt;[3]Feuil2!$A$2,"",IF(MONTH([3]Feuil1!$K186)=1,[3]Feuil1!$K186,IF(OR(AND(
      MONTH([3]Feuil1!$K186)&lt;1,
      MONTH([3]Feuil1!$C186)&gt;=1
     ),YEAR([3]Feuil1!$C186)&gt;[3]Feuil2!$A$2),DATE([3]Feuil2!$A$2,1,1),"") ))),"")</f>
        <v/>
      </c>
      <c r="C186" s="13" t="str">
        <f>IF(AND([3]Feuil1!$K186&lt;&gt;"",[3]Feuil1!$C186&lt;&gt;"",[3]Feuil1!$K186&lt;=[3]Feuil1!$C186,YEAR([3]Feuil1!$K186)&lt;=[3]Feuil2!$A$2,YEAR([3]Feuil1!$C186)&gt;=[3]Feuil2!$A$2),IF(YEAR([3]Feuil1!$K186)&lt;[3]Feuil2!$A$2,DATE([3]Feuil2!$A$2,2,1),IF(YEAR([3]Feuil1!$K186)&gt;[3]Feuil2!$A$2,"",IF(MONTH([3]Feuil1!$K186)=2,[3]Feuil1!$K186,IF(OR(AND(MONTH([3]Feuil1!$K186)&lt;2,MONTH([3]Feuil1!$C186)&gt;=2),YEAR([3]Feuil1!$C186)&gt;[3]Feuil2!$A$2),DATE([3]Feuil2!$A$2,2,1),"") ))),"")</f>
        <v/>
      </c>
      <c r="D186" s="13" t="str">
        <f>IF(AND([3]Feuil1!$K186&lt;&gt;"",[3]Feuil1!$C186&lt;&gt;"",[3]Feuil1!$K186&lt;=[3]Feuil1!$C186,YEAR([3]Feuil1!$K186)&lt;=[3]Feuil2!$A$2,YEAR([3]Feuil1!$C186)&gt;=[3]Feuil2!$A$2),IF(YEAR([3]Feuil1!$K186)&lt;[3]Feuil2!$A$2,DATE([3]Feuil2!$A$2,3,1),IF(YEAR([3]Feuil1!$K186)&gt;[3]Feuil2!$A$2,"",IF(MONTH([3]Feuil1!$K186)=3,[3]Feuil1!$K186,IF(OR(AND(MONTH([3]Feuil1!$K186)&lt;3,MONTH([3]Feuil1!$C186)&gt;=3),YEAR([3]Feuil1!$C186)&gt;[3]Feuil2!$A$2),DATE([3]Feuil2!$A$2,3,1),"") ))),"")</f>
        <v/>
      </c>
      <c r="E186" s="13" t="str">
        <f>IF(AND([3]Feuil1!$K186&lt;&gt;"",[3]Feuil1!$C186&lt;&gt;"",[3]Feuil1!$K186&lt;=[3]Feuil1!$C186,YEAR([3]Feuil1!$K186)&lt;=[3]Feuil2!$A$2,YEAR([3]Feuil1!$C186)&gt;=[3]Feuil2!$A$2),IF(YEAR([3]Feuil1!$K186)&lt;[3]Feuil2!$A$2,DATE([3]Feuil2!$A$2,4,1),IF(YEAR([3]Feuil1!$K186)&gt;[3]Feuil2!$A$2,"",IF(MONTH([3]Feuil1!$K186)=4,[3]Feuil1!$K186,IF(OR(AND(MONTH([3]Feuil1!$K186)&lt;4,MONTH([3]Feuil1!$C186)&gt;=4),YEAR([3]Feuil1!$C186)&gt;[3]Feuil2!$A$2),DATE([3]Feuil2!$A$2,4,1),"") ))),"")</f>
        <v/>
      </c>
      <c r="F186" s="13" t="str">
        <f>IF(AND([3]Feuil1!$K186&lt;&gt;"",[3]Feuil1!$C186&lt;&gt;"",[3]Feuil1!$K186&lt;=[3]Feuil1!$C186,YEAR([3]Feuil1!$K186)&lt;=[3]Feuil2!$A$2,YEAR([3]Feuil1!$C186)&gt;=[3]Feuil2!$A$2),IF(YEAR([3]Feuil1!$K186)&lt;[3]Feuil2!$A$2,DATE([3]Feuil2!$A$2,5,1),IF(YEAR([3]Feuil1!$K186)&gt;[3]Feuil2!$A$2,"",IF(MONTH([3]Feuil1!$K186)=5,[3]Feuil1!$K186,IF(OR(AND(MONTH([3]Feuil1!$K186)&lt;5,MONTH([3]Feuil1!$C186)&gt;=5),YEAR([3]Feuil1!$C186)&gt;[3]Feuil2!$A$2),DATE([3]Feuil2!$A$2,5,1),"") ))),"")</f>
        <v/>
      </c>
      <c r="G186" s="13" t="str">
        <f>IF(AND([3]Feuil1!$K186&lt;&gt;"",[3]Feuil1!$C186&lt;&gt;"",[3]Feuil1!$K186&lt;=[3]Feuil1!$C186,YEAR([3]Feuil1!$K186)&lt;=[3]Feuil2!$A$2,YEAR([3]Feuil1!$C186)&gt;=[3]Feuil2!$A$2),IF(YEAR([3]Feuil1!$K186)&lt;[3]Feuil2!$A$2,DATE([3]Feuil2!$A$2,6,1),IF(YEAR([3]Feuil1!$K186)&gt;[3]Feuil2!$A$2,"",IF(MONTH([3]Feuil1!$K186)=6,[3]Feuil1!$K186,IF(OR(AND(MONTH([3]Feuil1!$K186)&lt;6,MONTH([3]Feuil1!$C186)&gt;=6),YEAR([3]Feuil1!$C186)&gt;[3]Feuil2!$A$2),DATE([3]Feuil2!$A$2,6,1),"") ))),"")</f>
        <v/>
      </c>
      <c r="H186" s="13" t="str">
        <f>IF(AND([3]Feuil1!$K186&lt;&gt;"",[3]Feuil1!$C186&lt;&gt;"",[3]Feuil1!$K186&lt;=[3]Feuil1!$C186,YEAR([3]Feuil1!$K186)&lt;=[3]Feuil2!$A$2,YEAR([3]Feuil1!$C186)&gt;=[3]Feuil2!$A$2),IF(YEAR([3]Feuil1!$K186)&lt;[3]Feuil2!$A$2,DATE([3]Feuil2!$A$2,7,1),IF(YEAR([3]Feuil1!$K186)&gt;[3]Feuil2!$A$2,"",IF(MONTH([3]Feuil1!$K186)=7,[3]Feuil1!$K186,IF(OR(AND(MONTH([3]Feuil1!$K186)&lt;7,MONTH([3]Feuil1!$C186)&gt;=7),YEAR([3]Feuil1!$C186)&gt;[3]Feuil2!$A$2),DATE([3]Feuil2!$A$2,7,1),"") ))),"")</f>
        <v/>
      </c>
      <c r="I186" s="13" t="str">
        <f>IF(AND([3]Feuil1!$K186&lt;&gt;"",[3]Feuil1!$C186&lt;&gt;"",[3]Feuil1!$K186&lt;=[3]Feuil1!$C186,YEAR([3]Feuil1!$K186)&lt;=[3]Feuil2!$A$2,YEAR([3]Feuil1!$C186)&gt;=[3]Feuil2!$A$2),IF(YEAR([3]Feuil1!$K186)&lt;[3]Feuil2!$A$2,DATE([3]Feuil2!$A$2,8,1),IF(YEAR([3]Feuil1!$K186)&gt;[3]Feuil2!$A$2,"",IF(MONTH([3]Feuil1!$K186)=8,[3]Feuil1!$K186,IF(OR(AND(MONTH([3]Feuil1!$K186)&lt;8,MONTH([3]Feuil1!$C186)&gt;=8),YEAR([3]Feuil1!$C186)&gt;[3]Feuil2!$A$2),DATE([3]Feuil2!$A$2,8,1),"") ))),"")</f>
        <v/>
      </c>
      <c r="J186" s="13" t="str">
        <f>IF(AND([3]Feuil1!$K186&lt;&gt;"",[3]Feuil1!$C186&lt;&gt;"",[3]Feuil1!$K186&lt;=[3]Feuil1!$C186,YEAR([3]Feuil1!$K186)&lt;=[3]Feuil2!$A$2,YEAR([3]Feuil1!$C186)&gt;=[3]Feuil2!$A$2),IF(YEAR([3]Feuil1!$K186)&lt;[3]Feuil2!$A$2,DATE([3]Feuil2!$A$2,9,1),IF(YEAR([3]Feuil1!$K186)&gt;[3]Feuil2!$A$2,"",IF(MONTH([3]Feuil1!$K186)=9,[3]Feuil1!$K186,IF(OR(AND(MONTH([3]Feuil1!$K186)&lt;9,MONTH([3]Feuil1!$C186)&gt;=9),YEAR([3]Feuil1!$C186)&gt;[3]Feuil2!$A$2),DATE([3]Feuil2!$A$2,9,1),"") ))),"")</f>
        <v/>
      </c>
      <c r="K186" s="13" t="str">
        <f>IF(AND([3]Feuil1!$K186&lt;&gt;"",[3]Feuil1!$C186&lt;&gt;"",[3]Feuil1!$K186&lt;=[3]Feuil1!$C186,YEAR([3]Feuil1!$K186)&lt;=[3]Feuil2!$A$2,YEAR([3]Feuil1!$C186)&gt;=[3]Feuil2!$A$2),IF(YEAR([3]Feuil1!$K186)&lt;[3]Feuil2!$A$2,DATE([3]Feuil2!$A$2,10,1),IF(YEAR([3]Feuil1!$K186)&gt;[3]Feuil2!$A$2,"",IF(MONTH([3]Feuil1!$K186)=10,[3]Feuil1!$K186,IF(OR(AND(MONTH([3]Feuil1!$K186)&lt;10,MONTH([3]Feuil1!$C186)&gt;=10),YEAR([3]Feuil1!$C186)&gt;[3]Feuil2!$A$2),DATE([3]Feuil2!$A$2,10,1),"") ))),"")</f>
        <v/>
      </c>
      <c r="L186" s="13" t="str">
        <f>IF(AND([3]Feuil1!$K186&lt;&gt;"",[3]Feuil1!$C186&lt;&gt;"",[3]Feuil1!$K186&lt;=[3]Feuil1!$C186,YEAR([3]Feuil1!$K186)&lt;=[3]Feuil2!$A$2,YEAR([3]Feuil1!$C186)&gt;=[3]Feuil2!$A$2),IF(YEAR([3]Feuil1!$K186)&lt;[3]Feuil2!$A$2,DATE([3]Feuil2!$A$2,11,1),IF(YEAR([3]Feuil1!$K186)&gt;[3]Feuil2!$A$2,"",IF(MONTH([3]Feuil1!$K186)=11,[3]Feuil1!$K186,IF(OR(AND(MONTH([3]Feuil1!$K186)&lt;11,MONTH([3]Feuil1!$C186)&gt;=11),YEAR([3]Feuil1!$C186)&gt;[3]Feuil2!$A$2),DATE([3]Feuil2!$A$2,11,1),"") ))),"")</f>
        <v/>
      </c>
      <c r="M186" s="14" t="str">
        <f>IF(AND([3]Feuil1!$K186&lt;&gt;"",[3]Feuil1!$C186&lt;&gt;"",[3]Feuil1!$K186&lt;=[3]Feuil1!$C186,YEAR([3]Feuil1!$K186)&lt;=[3]Feuil2!$A$2,YEAR([3]Feuil1!$C186)&gt;=[3]Feuil2!$A$2),IF(YEAR([3]Feuil1!$K186)&lt;[3]Feuil2!$A$2,DATE([3]Feuil2!$A$2,12,1),IF(YEAR([3]Feuil1!$K186)&gt;[3]Feuil2!$A$2,"",IF(MONTH([3]Feuil1!$K186)=12,[3]Feuil1!$K186,IF(OR(AND(MONTH([3]Feuil1!$K186)&lt;12,MONTH([3]Feuil1!$C186)&gt;=12),YEAR([3]Feuil1!$C186)&gt;[3]Feuil2!$A$2),DATE([3]Feuil2!$A$2,12,1),"") ))),"")</f>
        <v/>
      </c>
      <c r="N186" s="12" t="str">
        <f>IF(AND([3]Feuil1!$K186&lt;&gt;"",[3]Feuil1!$C186&lt;&gt;"",[3]Feuil1!$K186&lt;=[3]Feuil1!$C186,YEAR([3]Feuil1!$K186)&lt;=[3]Feuil2!$A$2,YEAR([3]Feuil1!$C186)&gt;=[3]Feuil2!$A$2),IF(YEAR([3]Feuil1!$C186)&gt;[3]Feuil2!$A$2,DATE([3]Feuil2!$A$2,1,31),IF(YEAR([3]Feuil1!$C186)&lt;[3]Feuil2!$A$2,"",IF(MONTH([3]Feuil1!$C186)=1,[3]Feuil1!$C186,IF(AND(MONTH([3]Feuil1!$C186)&gt;1,MONTH([3]Feuil1!$K186)&lt;=1),DATE([3]Feuil2!$A$2,1,31),"") ))),"")</f>
        <v/>
      </c>
      <c r="O186" s="13" t="str">
        <f>IF(AND([3]Feuil1!$K186&lt;&gt;"",[3]Feuil1!$C186&lt;&gt;"",[3]Feuil1!$K186&lt;=[3]Feuil1!$C186,YEAR([3]Feuil1!$K186)&lt;=[3]Feuil2!$A$2,YEAR([3]Feuil1!$C186)&gt;=[3]Feuil2!$A$2),IF(YEAR([3]Feuil1!$C186)&gt;[3]Feuil2!$A$2,IF((MOD([3]Feuil2!$A$2,4)&lt;&gt;0),DATE([3]Feuil2!$A$2,2,28),DATE([3]Feuil2!$A$2,2,29)),IF(YEAR([3]Feuil1!$C186)&lt;[3]Feuil2!$A$2,"",IF(MONTH([3]Feuil1!$C186)=2,[3]Feuil1!$C186,IF(AND(MONTH([3]Feuil1!$C186)&gt;2,MONTH([3]Feuil1!$K186)&lt;=2),IF((MOD([3]Feuil2!$A$2,4)&lt;&gt;0),DATE([3]Feuil2!$A$2,2,28),DATE([3]Feuil2!$A$2,2,29)),"") ))),"")</f>
        <v/>
      </c>
      <c r="P186" s="13" t="str">
        <f>IF(AND([3]Feuil1!$K186&lt;&gt;"",[3]Feuil1!$C186&lt;&gt;"",[3]Feuil1!$K186&lt;=[3]Feuil1!$C186,YEAR([3]Feuil1!$K186)&lt;=[3]Feuil2!$A$2,YEAR([3]Feuil1!$C186)&gt;=[3]Feuil2!$A$2),IF(YEAR([3]Feuil1!$C186)&gt;[3]Feuil2!$A$2,DATE([3]Feuil2!$A$2,3,31),IF(YEAR([3]Feuil1!$C186)&lt;[3]Feuil2!$A$2,"",IF(MONTH([3]Feuil1!$C186)=3,[3]Feuil1!$C186,IF(AND(MONTH([3]Feuil1!$C186)&gt;3,MONTH([3]Feuil1!$K186)&lt;=3),DATE([3]Feuil2!$A$2,3,31),"") ))),"")</f>
        <v/>
      </c>
      <c r="Q186" s="13" t="str">
        <f>IF(AND([3]Feuil1!$K186&lt;&gt;"",[3]Feuil1!$C186&lt;&gt;"",[3]Feuil1!$K186&lt;=[3]Feuil1!$C186,YEAR([3]Feuil1!$K186)&lt;=[3]Feuil2!$A$2,YEAR([3]Feuil1!$C186)&gt;=[3]Feuil2!$A$2),IF(YEAR([3]Feuil1!$C186)&gt;[3]Feuil2!$A$2,DATE([3]Feuil2!$A$2,4,30),IF(YEAR([3]Feuil1!$C186)&lt;[3]Feuil2!$A$2,"",IF(MONTH([3]Feuil1!$C186)=4,[3]Feuil1!$C186,IF(AND(MONTH([3]Feuil1!$C186)&gt;4,MONTH([3]Feuil1!$K186)&lt;=4),DATE([3]Feuil2!$A$2,4,30),"") ))),"")</f>
        <v/>
      </c>
      <c r="R186" s="13" t="str">
        <f>IF(AND([3]Feuil1!$K186&lt;&gt;"",[3]Feuil1!$C186&lt;&gt;"",[3]Feuil1!$K186&lt;=[3]Feuil1!$C186,YEAR([3]Feuil1!$K186)&lt;=[3]Feuil2!$A$2,YEAR([3]Feuil1!$C186)&gt;=[3]Feuil2!$A$2),IF(YEAR([3]Feuil1!$C186)&gt;[3]Feuil2!$A$2,DATE([3]Feuil2!$A$2,5,31),IF(YEAR([3]Feuil1!$C186)&lt;[3]Feuil2!$A$2,"",IF(MONTH([3]Feuil1!$C186)=5,[3]Feuil1!$C186,IF(AND(MONTH([3]Feuil1!$C186)&gt;5,MONTH([3]Feuil1!$K186)&lt;=5),DATE([3]Feuil2!$A$2,5,31),"") ))),"")</f>
        <v/>
      </c>
      <c r="S186" s="13" t="str">
        <f>IF(AND([3]Feuil1!$K186&lt;&gt;"",[3]Feuil1!$C186&lt;&gt;"",[3]Feuil1!$K186&lt;=[3]Feuil1!$C186,YEAR([3]Feuil1!$K186)&lt;=[3]Feuil2!$A$2,YEAR([3]Feuil1!$C186)&gt;=[3]Feuil2!$A$2),IF(YEAR([3]Feuil1!$C186)&gt;[3]Feuil2!$A$2,DATE([3]Feuil2!$A$2,6,30),IF(YEAR([3]Feuil1!$C186)&lt;[3]Feuil2!$A$2,"",IF(MONTH([3]Feuil1!$C186)=6,[3]Feuil1!$C186,IF(AND(MONTH([3]Feuil1!$C186)&gt;6,MONTH([3]Feuil1!$K186)&lt;=6),DATE([3]Feuil2!$A$2,6,30),"") ))),"")</f>
        <v/>
      </c>
      <c r="T186" s="13" t="str">
        <f>IF(AND([3]Feuil1!$K186&lt;&gt;"",[3]Feuil1!$C186&lt;&gt;"",[3]Feuil1!$K186&lt;=[3]Feuil1!$C186,YEAR([3]Feuil1!$K186)&lt;=[3]Feuil2!$A$2,YEAR([3]Feuil1!$C186)&gt;=[3]Feuil2!$A$2),IF(YEAR([3]Feuil1!$C186)&gt;[3]Feuil2!$A$2,DATE([3]Feuil2!$A$2,7,31),IF(YEAR([3]Feuil1!$C186)&lt;[3]Feuil2!$A$2,"",IF(MONTH([3]Feuil1!$C186)=7,[3]Feuil1!$C186,IF(AND(MONTH([3]Feuil1!$C186)&gt;7,MONTH([3]Feuil1!$K186)&lt;=7),DATE([3]Feuil2!$A$2,7,31),"") ))),"")</f>
        <v/>
      </c>
      <c r="U186" s="13" t="str">
        <f>IF(AND([3]Feuil1!$K186&lt;&gt;"",[3]Feuil1!$C186&lt;&gt;"",[3]Feuil1!$K186&lt;=[3]Feuil1!$C186,YEAR([3]Feuil1!$K186)&lt;=[3]Feuil2!$A$2,YEAR([3]Feuil1!$C186)&gt;=[3]Feuil2!$A$2),IF(YEAR([3]Feuil1!$C186)&gt;[3]Feuil2!$A$2,DATE([3]Feuil2!$A$2,8,31),IF(YEAR([3]Feuil1!$C186)&lt;[3]Feuil2!$A$2,"",IF(MONTH([3]Feuil1!$C186)=8,[3]Feuil1!$C186,IF(AND(MONTH([3]Feuil1!$C186)&gt;8,MONTH([3]Feuil1!$K186)&lt;=8),DATE([3]Feuil2!$A$2,8,31),"") ))),"")</f>
        <v/>
      </c>
      <c r="V186" s="13" t="str">
        <f>IF(AND([3]Feuil1!$K186&lt;&gt;"",[3]Feuil1!$C186&lt;&gt;"",[3]Feuil1!$K186&lt;=[3]Feuil1!$C186,YEAR([3]Feuil1!$K186)&lt;=[3]Feuil2!$A$2,YEAR([3]Feuil1!$C186)&gt;=[3]Feuil2!$A$2),IF(YEAR([3]Feuil1!$C186)&gt;[3]Feuil2!$A$2,DATE([3]Feuil2!$A$2,9,30),IF(YEAR([3]Feuil1!$C186)&lt;[3]Feuil2!$A$2,"",IF(MONTH([3]Feuil1!$C186)=9,[3]Feuil1!$C186,IF(AND(MONTH([3]Feuil1!$C186)&gt;9,MONTH([3]Feuil1!$K186)&lt;=9),DATE([3]Feuil2!$A$2,9,30),"") ))),"")</f>
        <v/>
      </c>
      <c r="W186" s="13" t="str">
        <f>IF(AND([3]Feuil1!$K186&lt;&gt;"",[3]Feuil1!$C186&lt;&gt;"",[3]Feuil1!$K186&lt;=[3]Feuil1!$C186,YEAR([3]Feuil1!$K186)&lt;=[3]Feuil2!$A$2,YEAR([3]Feuil1!$C186)&gt;=[3]Feuil2!$A$2),IF(YEAR([3]Feuil1!$C186)&gt;[3]Feuil2!$A$2,DATE([3]Feuil2!$A$2,10,31),IF(YEAR([3]Feuil1!$C186)&lt;[3]Feuil2!$A$2,"",IF(MONTH([3]Feuil1!$C186)=10,[3]Feuil1!$C186,IF(AND(MONTH([3]Feuil1!$C186)&gt;10,MONTH([3]Feuil1!$K186)&lt;=10),DATE([3]Feuil2!$A$2,10,31),"") ))),"")</f>
        <v/>
      </c>
      <c r="X186" s="13" t="str">
        <f>IF(AND([3]Feuil1!$K186&lt;&gt;"",[3]Feuil1!$C186&lt;&gt;"",[3]Feuil1!$K186&lt;=[3]Feuil1!$C186,YEAR([3]Feuil1!$K186)&lt;=[3]Feuil2!$A$2,YEAR([3]Feuil1!$C186)&gt;=[3]Feuil2!$A$2),IF(YEAR([3]Feuil1!$C186)&gt;[3]Feuil2!$A$2,DATE([3]Feuil2!$A$2,11,30),IF(YEAR([3]Feuil1!$C186)&lt;[3]Feuil2!$A$2,"",IF(MONTH([3]Feuil1!$C186)=11,[3]Feuil1!$C186,IF(AND(MONTH([3]Feuil1!$C186)&gt;11,MONTH([3]Feuil1!$K186)&lt;=11),DATE([3]Feuil2!$A$2,11,30),"") ))),"")</f>
        <v/>
      </c>
      <c r="Y186" s="14" t="str">
        <f>IF(AND([3]Feuil1!$K186&lt;&gt;"",[3]Feuil1!$C186&lt;&gt;"",[3]Feuil1!$K186&lt;=[3]Feuil1!$C186,YEAR([3]Feuil1!$K186)&lt;=[3]Feuil2!$A$2,YEAR([3]Feuil1!$C186)&gt;=[3]Feuil2!$A$2),IF(YEAR([3]Feuil1!$C186)&gt;[3]Feuil2!$A$2,DATE([3]Feuil2!$A$2,12,31),IF(YEAR([3]Feuil1!$C186)&lt;[3]Feuil2!$A$2,"",IF(MONTH([3]Feuil1!$C186)=12,[3]Feuil1!$C186,IF(AND(MONTH([3]Feuil1!$C186)&gt;12,MONTH([3]Feuil1!$K186)&lt;=12),DATE([3]Feuil2!$A$2,12,31),"") ))),"")</f>
        <v/>
      </c>
    </row>
    <row r="187" spans="1:25" ht="15" x14ac:dyDescent="0.2">
      <c r="A187" s="11">
        <f>[3]Feuil1!E187</f>
        <v>0</v>
      </c>
      <c r="B187" s="12" t="str">
        <f>IF(AND([3]Feuil1!$K187&lt;&gt;"",[3]Feuil1!$C187&lt;&gt;"",[3]Feuil1!$K187&lt;=[3]Feuil1!$C187,YEAR([3]Feuil1!$K187)&lt;=[3]Feuil2!$A$2,YEAR([3]Feuil1!$C187)&gt;=[3]Feuil2!$A$2),IF(YEAR([3]Feuil1!$K187)&lt;[3]Feuil2!$A$2,DATE([3]Feuil2!$A$2,1,1),IF(YEAR([3]Feuil1!$K187)&gt;[3]Feuil2!$A$2,"",IF(MONTH([3]Feuil1!$K187)=1,[3]Feuil1!$K187,IF(OR(AND(
      MONTH([3]Feuil1!$K187)&lt;1,
      MONTH([3]Feuil1!$C187)&gt;=1
     ),YEAR([3]Feuil1!$C187)&gt;[3]Feuil2!$A$2),DATE([3]Feuil2!$A$2,1,1),"") ))),"")</f>
        <v/>
      </c>
      <c r="C187" s="13" t="str">
        <f>IF(AND([3]Feuil1!$K187&lt;&gt;"",[3]Feuil1!$C187&lt;&gt;"",[3]Feuil1!$K187&lt;=[3]Feuil1!$C187,YEAR([3]Feuil1!$K187)&lt;=[3]Feuil2!$A$2,YEAR([3]Feuil1!$C187)&gt;=[3]Feuil2!$A$2),IF(YEAR([3]Feuil1!$K187)&lt;[3]Feuil2!$A$2,DATE([3]Feuil2!$A$2,2,1),IF(YEAR([3]Feuil1!$K187)&gt;[3]Feuil2!$A$2,"",IF(MONTH([3]Feuil1!$K187)=2,[3]Feuil1!$K187,IF(OR(AND(MONTH([3]Feuil1!$K187)&lt;2,MONTH([3]Feuil1!$C187)&gt;=2),YEAR([3]Feuil1!$C187)&gt;[3]Feuil2!$A$2),DATE([3]Feuil2!$A$2,2,1),"") ))),"")</f>
        <v/>
      </c>
      <c r="D187" s="13" t="str">
        <f>IF(AND([3]Feuil1!$K187&lt;&gt;"",[3]Feuil1!$C187&lt;&gt;"",[3]Feuil1!$K187&lt;=[3]Feuil1!$C187,YEAR([3]Feuil1!$K187)&lt;=[3]Feuil2!$A$2,YEAR([3]Feuil1!$C187)&gt;=[3]Feuil2!$A$2),IF(YEAR([3]Feuil1!$K187)&lt;[3]Feuil2!$A$2,DATE([3]Feuil2!$A$2,3,1),IF(YEAR([3]Feuil1!$K187)&gt;[3]Feuil2!$A$2,"",IF(MONTH([3]Feuil1!$K187)=3,[3]Feuil1!$K187,IF(OR(AND(MONTH([3]Feuil1!$K187)&lt;3,MONTH([3]Feuil1!$C187)&gt;=3),YEAR([3]Feuil1!$C187)&gt;[3]Feuil2!$A$2),DATE([3]Feuil2!$A$2,3,1),"") ))),"")</f>
        <v/>
      </c>
      <c r="E187" s="13" t="str">
        <f>IF(AND([3]Feuil1!$K187&lt;&gt;"",[3]Feuil1!$C187&lt;&gt;"",[3]Feuil1!$K187&lt;=[3]Feuil1!$C187,YEAR([3]Feuil1!$K187)&lt;=[3]Feuil2!$A$2,YEAR([3]Feuil1!$C187)&gt;=[3]Feuil2!$A$2),IF(YEAR([3]Feuil1!$K187)&lt;[3]Feuil2!$A$2,DATE([3]Feuil2!$A$2,4,1),IF(YEAR([3]Feuil1!$K187)&gt;[3]Feuil2!$A$2,"",IF(MONTH([3]Feuil1!$K187)=4,[3]Feuil1!$K187,IF(OR(AND(MONTH([3]Feuil1!$K187)&lt;4,MONTH([3]Feuil1!$C187)&gt;=4),YEAR([3]Feuil1!$C187)&gt;[3]Feuil2!$A$2),DATE([3]Feuil2!$A$2,4,1),"") ))),"")</f>
        <v/>
      </c>
      <c r="F187" s="13" t="str">
        <f>IF(AND([3]Feuil1!$K187&lt;&gt;"",[3]Feuil1!$C187&lt;&gt;"",[3]Feuil1!$K187&lt;=[3]Feuil1!$C187,YEAR([3]Feuil1!$K187)&lt;=[3]Feuil2!$A$2,YEAR([3]Feuil1!$C187)&gt;=[3]Feuil2!$A$2),IF(YEAR([3]Feuil1!$K187)&lt;[3]Feuil2!$A$2,DATE([3]Feuil2!$A$2,5,1),IF(YEAR([3]Feuil1!$K187)&gt;[3]Feuil2!$A$2,"",IF(MONTH([3]Feuil1!$K187)=5,[3]Feuil1!$K187,IF(OR(AND(MONTH([3]Feuil1!$K187)&lt;5,MONTH([3]Feuil1!$C187)&gt;=5),YEAR([3]Feuil1!$C187)&gt;[3]Feuil2!$A$2),DATE([3]Feuil2!$A$2,5,1),"") ))),"")</f>
        <v/>
      </c>
      <c r="G187" s="13" t="str">
        <f>IF(AND([3]Feuil1!$K187&lt;&gt;"",[3]Feuil1!$C187&lt;&gt;"",[3]Feuil1!$K187&lt;=[3]Feuil1!$C187,YEAR([3]Feuil1!$K187)&lt;=[3]Feuil2!$A$2,YEAR([3]Feuil1!$C187)&gt;=[3]Feuil2!$A$2),IF(YEAR([3]Feuil1!$K187)&lt;[3]Feuil2!$A$2,DATE([3]Feuil2!$A$2,6,1),IF(YEAR([3]Feuil1!$K187)&gt;[3]Feuil2!$A$2,"",IF(MONTH([3]Feuil1!$K187)=6,[3]Feuil1!$K187,IF(OR(AND(MONTH([3]Feuil1!$K187)&lt;6,MONTH([3]Feuil1!$C187)&gt;=6),YEAR([3]Feuil1!$C187)&gt;[3]Feuil2!$A$2),DATE([3]Feuil2!$A$2,6,1),"") ))),"")</f>
        <v/>
      </c>
      <c r="H187" s="13" t="str">
        <f>IF(AND([3]Feuil1!$K187&lt;&gt;"",[3]Feuil1!$C187&lt;&gt;"",[3]Feuil1!$K187&lt;=[3]Feuil1!$C187,YEAR([3]Feuil1!$K187)&lt;=[3]Feuil2!$A$2,YEAR([3]Feuil1!$C187)&gt;=[3]Feuil2!$A$2),IF(YEAR([3]Feuil1!$K187)&lt;[3]Feuil2!$A$2,DATE([3]Feuil2!$A$2,7,1),IF(YEAR([3]Feuil1!$K187)&gt;[3]Feuil2!$A$2,"",IF(MONTH([3]Feuil1!$K187)=7,[3]Feuil1!$K187,IF(OR(AND(MONTH([3]Feuil1!$K187)&lt;7,MONTH([3]Feuil1!$C187)&gt;=7),YEAR([3]Feuil1!$C187)&gt;[3]Feuil2!$A$2),DATE([3]Feuil2!$A$2,7,1),"") ))),"")</f>
        <v/>
      </c>
      <c r="I187" s="13" t="str">
        <f>IF(AND([3]Feuil1!$K187&lt;&gt;"",[3]Feuil1!$C187&lt;&gt;"",[3]Feuil1!$K187&lt;=[3]Feuil1!$C187,YEAR([3]Feuil1!$K187)&lt;=[3]Feuil2!$A$2,YEAR([3]Feuil1!$C187)&gt;=[3]Feuil2!$A$2),IF(YEAR([3]Feuil1!$K187)&lt;[3]Feuil2!$A$2,DATE([3]Feuil2!$A$2,8,1),IF(YEAR([3]Feuil1!$K187)&gt;[3]Feuil2!$A$2,"",IF(MONTH([3]Feuil1!$K187)=8,[3]Feuil1!$K187,IF(OR(AND(MONTH([3]Feuil1!$K187)&lt;8,MONTH([3]Feuil1!$C187)&gt;=8),YEAR([3]Feuil1!$C187)&gt;[3]Feuil2!$A$2),DATE([3]Feuil2!$A$2,8,1),"") ))),"")</f>
        <v/>
      </c>
      <c r="J187" s="13" t="str">
        <f>IF(AND([3]Feuil1!$K187&lt;&gt;"",[3]Feuil1!$C187&lt;&gt;"",[3]Feuil1!$K187&lt;=[3]Feuil1!$C187,YEAR([3]Feuil1!$K187)&lt;=[3]Feuil2!$A$2,YEAR([3]Feuil1!$C187)&gt;=[3]Feuil2!$A$2),IF(YEAR([3]Feuil1!$K187)&lt;[3]Feuil2!$A$2,DATE([3]Feuil2!$A$2,9,1),IF(YEAR([3]Feuil1!$K187)&gt;[3]Feuil2!$A$2,"",IF(MONTH([3]Feuil1!$K187)=9,[3]Feuil1!$K187,IF(OR(AND(MONTH([3]Feuil1!$K187)&lt;9,MONTH([3]Feuil1!$C187)&gt;=9),YEAR([3]Feuil1!$C187)&gt;[3]Feuil2!$A$2),DATE([3]Feuil2!$A$2,9,1),"") ))),"")</f>
        <v/>
      </c>
      <c r="K187" s="13" t="str">
        <f>IF(AND([3]Feuil1!$K187&lt;&gt;"",[3]Feuil1!$C187&lt;&gt;"",[3]Feuil1!$K187&lt;=[3]Feuil1!$C187,YEAR([3]Feuil1!$K187)&lt;=[3]Feuil2!$A$2,YEAR([3]Feuil1!$C187)&gt;=[3]Feuil2!$A$2),IF(YEAR([3]Feuil1!$K187)&lt;[3]Feuil2!$A$2,DATE([3]Feuil2!$A$2,10,1),IF(YEAR([3]Feuil1!$K187)&gt;[3]Feuil2!$A$2,"",IF(MONTH([3]Feuil1!$K187)=10,[3]Feuil1!$K187,IF(OR(AND(MONTH([3]Feuil1!$K187)&lt;10,MONTH([3]Feuil1!$C187)&gt;=10),YEAR([3]Feuil1!$C187)&gt;[3]Feuil2!$A$2),DATE([3]Feuil2!$A$2,10,1),"") ))),"")</f>
        <v/>
      </c>
      <c r="L187" s="13" t="str">
        <f>IF(AND([3]Feuil1!$K187&lt;&gt;"",[3]Feuil1!$C187&lt;&gt;"",[3]Feuil1!$K187&lt;=[3]Feuil1!$C187,YEAR([3]Feuil1!$K187)&lt;=[3]Feuil2!$A$2,YEAR([3]Feuil1!$C187)&gt;=[3]Feuil2!$A$2),IF(YEAR([3]Feuil1!$K187)&lt;[3]Feuil2!$A$2,DATE([3]Feuil2!$A$2,11,1),IF(YEAR([3]Feuil1!$K187)&gt;[3]Feuil2!$A$2,"",IF(MONTH([3]Feuil1!$K187)=11,[3]Feuil1!$K187,IF(OR(AND(MONTH([3]Feuil1!$K187)&lt;11,MONTH([3]Feuil1!$C187)&gt;=11),YEAR([3]Feuil1!$C187)&gt;[3]Feuil2!$A$2),DATE([3]Feuil2!$A$2,11,1),"") ))),"")</f>
        <v/>
      </c>
      <c r="M187" s="14" t="str">
        <f>IF(AND([3]Feuil1!$K187&lt;&gt;"",[3]Feuil1!$C187&lt;&gt;"",[3]Feuil1!$K187&lt;=[3]Feuil1!$C187,YEAR([3]Feuil1!$K187)&lt;=[3]Feuil2!$A$2,YEAR([3]Feuil1!$C187)&gt;=[3]Feuil2!$A$2),IF(YEAR([3]Feuil1!$K187)&lt;[3]Feuil2!$A$2,DATE([3]Feuil2!$A$2,12,1),IF(YEAR([3]Feuil1!$K187)&gt;[3]Feuil2!$A$2,"",IF(MONTH([3]Feuil1!$K187)=12,[3]Feuil1!$K187,IF(OR(AND(MONTH([3]Feuil1!$K187)&lt;12,MONTH([3]Feuil1!$C187)&gt;=12),YEAR([3]Feuil1!$C187)&gt;[3]Feuil2!$A$2),DATE([3]Feuil2!$A$2,12,1),"") ))),"")</f>
        <v/>
      </c>
      <c r="N187" s="12" t="str">
        <f>IF(AND([3]Feuil1!$K187&lt;&gt;"",[3]Feuil1!$C187&lt;&gt;"",[3]Feuil1!$K187&lt;=[3]Feuil1!$C187,YEAR([3]Feuil1!$K187)&lt;=[3]Feuil2!$A$2,YEAR([3]Feuil1!$C187)&gt;=[3]Feuil2!$A$2),IF(YEAR([3]Feuil1!$C187)&gt;[3]Feuil2!$A$2,DATE([3]Feuil2!$A$2,1,31),IF(YEAR([3]Feuil1!$C187)&lt;[3]Feuil2!$A$2,"",IF(MONTH([3]Feuil1!$C187)=1,[3]Feuil1!$C187,IF(AND(MONTH([3]Feuil1!$C187)&gt;1,MONTH([3]Feuil1!$K187)&lt;=1),DATE([3]Feuil2!$A$2,1,31),"") ))),"")</f>
        <v/>
      </c>
      <c r="O187" s="13" t="str">
        <f>IF(AND([3]Feuil1!$K187&lt;&gt;"",[3]Feuil1!$C187&lt;&gt;"",[3]Feuil1!$K187&lt;=[3]Feuil1!$C187,YEAR([3]Feuil1!$K187)&lt;=[3]Feuil2!$A$2,YEAR([3]Feuil1!$C187)&gt;=[3]Feuil2!$A$2),IF(YEAR([3]Feuil1!$C187)&gt;[3]Feuil2!$A$2,IF((MOD([3]Feuil2!$A$2,4)&lt;&gt;0),DATE([3]Feuil2!$A$2,2,28),DATE([3]Feuil2!$A$2,2,29)),IF(YEAR([3]Feuil1!$C187)&lt;[3]Feuil2!$A$2,"",IF(MONTH([3]Feuil1!$C187)=2,[3]Feuil1!$C187,IF(AND(MONTH([3]Feuil1!$C187)&gt;2,MONTH([3]Feuil1!$K187)&lt;=2),IF((MOD([3]Feuil2!$A$2,4)&lt;&gt;0),DATE([3]Feuil2!$A$2,2,28),DATE([3]Feuil2!$A$2,2,29)),"") ))),"")</f>
        <v/>
      </c>
      <c r="P187" s="13" t="str">
        <f>IF(AND([3]Feuil1!$K187&lt;&gt;"",[3]Feuil1!$C187&lt;&gt;"",[3]Feuil1!$K187&lt;=[3]Feuil1!$C187,YEAR([3]Feuil1!$K187)&lt;=[3]Feuil2!$A$2,YEAR([3]Feuil1!$C187)&gt;=[3]Feuil2!$A$2),IF(YEAR([3]Feuil1!$C187)&gt;[3]Feuil2!$A$2,DATE([3]Feuil2!$A$2,3,31),IF(YEAR([3]Feuil1!$C187)&lt;[3]Feuil2!$A$2,"",IF(MONTH([3]Feuil1!$C187)=3,[3]Feuil1!$C187,IF(AND(MONTH([3]Feuil1!$C187)&gt;3,MONTH([3]Feuil1!$K187)&lt;=3),DATE([3]Feuil2!$A$2,3,31),"") ))),"")</f>
        <v/>
      </c>
      <c r="Q187" s="13" t="str">
        <f>IF(AND([3]Feuil1!$K187&lt;&gt;"",[3]Feuil1!$C187&lt;&gt;"",[3]Feuil1!$K187&lt;=[3]Feuil1!$C187,YEAR([3]Feuil1!$K187)&lt;=[3]Feuil2!$A$2,YEAR([3]Feuil1!$C187)&gt;=[3]Feuil2!$A$2),IF(YEAR([3]Feuil1!$C187)&gt;[3]Feuil2!$A$2,DATE([3]Feuil2!$A$2,4,30),IF(YEAR([3]Feuil1!$C187)&lt;[3]Feuil2!$A$2,"",IF(MONTH([3]Feuil1!$C187)=4,[3]Feuil1!$C187,IF(AND(MONTH([3]Feuil1!$C187)&gt;4,MONTH([3]Feuil1!$K187)&lt;=4),DATE([3]Feuil2!$A$2,4,30),"") ))),"")</f>
        <v/>
      </c>
      <c r="R187" s="13" t="str">
        <f>IF(AND([3]Feuil1!$K187&lt;&gt;"",[3]Feuil1!$C187&lt;&gt;"",[3]Feuil1!$K187&lt;=[3]Feuil1!$C187,YEAR([3]Feuil1!$K187)&lt;=[3]Feuil2!$A$2,YEAR([3]Feuil1!$C187)&gt;=[3]Feuil2!$A$2),IF(YEAR([3]Feuil1!$C187)&gt;[3]Feuil2!$A$2,DATE([3]Feuil2!$A$2,5,31),IF(YEAR([3]Feuil1!$C187)&lt;[3]Feuil2!$A$2,"",IF(MONTH([3]Feuil1!$C187)=5,[3]Feuil1!$C187,IF(AND(MONTH([3]Feuil1!$C187)&gt;5,MONTH([3]Feuil1!$K187)&lt;=5),DATE([3]Feuil2!$A$2,5,31),"") ))),"")</f>
        <v/>
      </c>
      <c r="S187" s="13" t="str">
        <f>IF(AND([3]Feuil1!$K187&lt;&gt;"",[3]Feuil1!$C187&lt;&gt;"",[3]Feuil1!$K187&lt;=[3]Feuil1!$C187,YEAR([3]Feuil1!$K187)&lt;=[3]Feuil2!$A$2,YEAR([3]Feuil1!$C187)&gt;=[3]Feuil2!$A$2),IF(YEAR([3]Feuil1!$C187)&gt;[3]Feuil2!$A$2,DATE([3]Feuil2!$A$2,6,30),IF(YEAR([3]Feuil1!$C187)&lt;[3]Feuil2!$A$2,"",IF(MONTH([3]Feuil1!$C187)=6,[3]Feuil1!$C187,IF(AND(MONTH([3]Feuil1!$C187)&gt;6,MONTH([3]Feuil1!$K187)&lt;=6),DATE([3]Feuil2!$A$2,6,30),"") ))),"")</f>
        <v/>
      </c>
      <c r="T187" s="13" t="str">
        <f>IF(AND([3]Feuil1!$K187&lt;&gt;"",[3]Feuil1!$C187&lt;&gt;"",[3]Feuil1!$K187&lt;=[3]Feuil1!$C187,YEAR([3]Feuil1!$K187)&lt;=[3]Feuil2!$A$2,YEAR([3]Feuil1!$C187)&gt;=[3]Feuil2!$A$2),IF(YEAR([3]Feuil1!$C187)&gt;[3]Feuil2!$A$2,DATE([3]Feuil2!$A$2,7,31),IF(YEAR([3]Feuil1!$C187)&lt;[3]Feuil2!$A$2,"",IF(MONTH([3]Feuil1!$C187)=7,[3]Feuil1!$C187,IF(AND(MONTH([3]Feuil1!$C187)&gt;7,MONTH([3]Feuil1!$K187)&lt;=7),DATE([3]Feuil2!$A$2,7,31),"") ))),"")</f>
        <v/>
      </c>
      <c r="U187" s="13" t="str">
        <f>IF(AND([3]Feuil1!$K187&lt;&gt;"",[3]Feuil1!$C187&lt;&gt;"",[3]Feuil1!$K187&lt;=[3]Feuil1!$C187,YEAR([3]Feuil1!$K187)&lt;=[3]Feuil2!$A$2,YEAR([3]Feuil1!$C187)&gt;=[3]Feuil2!$A$2),IF(YEAR([3]Feuil1!$C187)&gt;[3]Feuil2!$A$2,DATE([3]Feuil2!$A$2,8,31),IF(YEAR([3]Feuil1!$C187)&lt;[3]Feuil2!$A$2,"",IF(MONTH([3]Feuil1!$C187)=8,[3]Feuil1!$C187,IF(AND(MONTH([3]Feuil1!$C187)&gt;8,MONTH([3]Feuil1!$K187)&lt;=8),DATE([3]Feuil2!$A$2,8,31),"") ))),"")</f>
        <v/>
      </c>
      <c r="V187" s="13" t="str">
        <f>IF(AND([3]Feuil1!$K187&lt;&gt;"",[3]Feuil1!$C187&lt;&gt;"",[3]Feuil1!$K187&lt;=[3]Feuil1!$C187,YEAR([3]Feuil1!$K187)&lt;=[3]Feuil2!$A$2,YEAR([3]Feuil1!$C187)&gt;=[3]Feuil2!$A$2),IF(YEAR([3]Feuil1!$C187)&gt;[3]Feuil2!$A$2,DATE([3]Feuil2!$A$2,9,30),IF(YEAR([3]Feuil1!$C187)&lt;[3]Feuil2!$A$2,"",IF(MONTH([3]Feuil1!$C187)=9,[3]Feuil1!$C187,IF(AND(MONTH([3]Feuil1!$C187)&gt;9,MONTH([3]Feuil1!$K187)&lt;=9),DATE([3]Feuil2!$A$2,9,30),"") ))),"")</f>
        <v/>
      </c>
      <c r="W187" s="13" t="str">
        <f>IF(AND([3]Feuil1!$K187&lt;&gt;"",[3]Feuil1!$C187&lt;&gt;"",[3]Feuil1!$K187&lt;=[3]Feuil1!$C187,YEAR([3]Feuil1!$K187)&lt;=[3]Feuil2!$A$2,YEAR([3]Feuil1!$C187)&gt;=[3]Feuil2!$A$2),IF(YEAR([3]Feuil1!$C187)&gt;[3]Feuil2!$A$2,DATE([3]Feuil2!$A$2,10,31),IF(YEAR([3]Feuil1!$C187)&lt;[3]Feuil2!$A$2,"",IF(MONTH([3]Feuil1!$C187)=10,[3]Feuil1!$C187,IF(AND(MONTH([3]Feuil1!$C187)&gt;10,MONTH([3]Feuil1!$K187)&lt;=10),DATE([3]Feuil2!$A$2,10,31),"") ))),"")</f>
        <v/>
      </c>
      <c r="X187" s="13" t="str">
        <f>IF(AND([3]Feuil1!$K187&lt;&gt;"",[3]Feuil1!$C187&lt;&gt;"",[3]Feuil1!$K187&lt;=[3]Feuil1!$C187,YEAR([3]Feuil1!$K187)&lt;=[3]Feuil2!$A$2,YEAR([3]Feuil1!$C187)&gt;=[3]Feuil2!$A$2),IF(YEAR([3]Feuil1!$C187)&gt;[3]Feuil2!$A$2,DATE([3]Feuil2!$A$2,11,30),IF(YEAR([3]Feuil1!$C187)&lt;[3]Feuil2!$A$2,"",IF(MONTH([3]Feuil1!$C187)=11,[3]Feuil1!$C187,IF(AND(MONTH([3]Feuil1!$C187)&gt;11,MONTH([3]Feuil1!$K187)&lt;=11),DATE([3]Feuil2!$A$2,11,30),"") ))),"")</f>
        <v/>
      </c>
      <c r="Y187" s="14" t="str">
        <f>IF(AND([3]Feuil1!$K187&lt;&gt;"",[3]Feuil1!$C187&lt;&gt;"",[3]Feuil1!$K187&lt;=[3]Feuil1!$C187,YEAR([3]Feuil1!$K187)&lt;=[3]Feuil2!$A$2,YEAR([3]Feuil1!$C187)&gt;=[3]Feuil2!$A$2),IF(YEAR([3]Feuil1!$C187)&gt;[3]Feuil2!$A$2,DATE([3]Feuil2!$A$2,12,31),IF(YEAR([3]Feuil1!$C187)&lt;[3]Feuil2!$A$2,"",IF(MONTH([3]Feuil1!$C187)=12,[3]Feuil1!$C187,IF(AND(MONTH([3]Feuil1!$C187)&gt;12,MONTH([3]Feuil1!$K187)&lt;=12),DATE([3]Feuil2!$A$2,12,31),"") ))),"")</f>
        <v/>
      </c>
    </row>
    <row r="188" spans="1:25" ht="15" x14ac:dyDescent="0.2">
      <c r="A188" s="11">
        <f>[3]Feuil1!E188</f>
        <v>0</v>
      </c>
      <c r="B188" s="12" t="str">
        <f>IF(AND([3]Feuil1!$K188&lt;&gt;"",[3]Feuil1!$C188&lt;&gt;"",[3]Feuil1!$K188&lt;=[3]Feuil1!$C188,YEAR([3]Feuil1!$K188)&lt;=[3]Feuil2!$A$2,YEAR([3]Feuil1!$C188)&gt;=[3]Feuil2!$A$2),IF(YEAR([3]Feuil1!$K188)&lt;[3]Feuil2!$A$2,DATE([3]Feuil2!$A$2,1,1),IF(YEAR([3]Feuil1!$K188)&gt;[3]Feuil2!$A$2,"",IF(MONTH([3]Feuil1!$K188)=1,[3]Feuil1!$K188,IF(OR(AND(
      MONTH([3]Feuil1!$K188)&lt;1,
      MONTH([3]Feuil1!$C188)&gt;=1
     ),YEAR([3]Feuil1!$C188)&gt;[3]Feuil2!$A$2),DATE([3]Feuil2!$A$2,1,1),"") ))),"")</f>
        <v/>
      </c>
      <c r="C188" s="13" t="str">
        <f>IF(AND([3]Feuil1!$K188&lt;&gt;"",[3]Feuil1!$C188&lt;&gt;"",[3]Feuil1!$K188&lt;=[3]Feuil1!$C188,YEAR([3]Feuil1!$K188)&lt;=[3]Feuil2!$A$2,YEAR([3]Feuil1!$C188)&gt;=[3]Feuil2!$A$2),IF(YEAR([3]Feuil1!$K188)&lt;[3]Feuil2!$A$2,DATE([3]Feuil2!$A$2,2,1),IF(YEAR([3]Feuil1!$K188)&gt;[3]Feuil2!$A$2,"",IF(MONTH([3]Feuil1!$K188)=2,[3]Feuil1!$K188,IF(OR(AND(MONTH([3]Feuil1!$K188)&lt;2,MONTH([3]Feuil1!$C188)&gt;=2),YEAR([3]Feuil1!$C188)&gt;[3]Feuil2!$A$2),DATE([3]Feuil2!$A$2,2,1),"") ))),"")</f>
        <v/>
      </c>
      <c r="D188" s="13" t="str">
        <f>IF(AND([3]Feuil1!$K188&lt;&gt;"",[3]Feuil1!$C188&lt;&gt;"",[3]Feuil1!$K188&lt;=[3]Feuil1!$C188,YEAR([3]Feuil1!$K188)&lt;=[3]Feuil2!$A$2,YEAR([3]Feuil1!$C188)&gt;=[3]Feuil2!$A$2),IF(YEAR([3]Feuil1!$K188)&lt;[3]Feuil2!$A$2,DATE([3]Feuil2!$A$2,3,1),IF(YEAR([3]Feuil1!$K188)&gt;[3]Feuil2!$A$2,"",IF(MONTH([3]Feuil1!$K188)=3,[3]Feuil1!$K188,IF(OR(AND(MONTH([3]Feuil1!$K188)&lt;3,MONTH([3]Feuil1!$C188)&gt;=3),YEAR([3]Feuil1!$C188)&gt;[3]Feuil2!$A$2),DATE([3]Feuil2!$A$2,3,1),"") ))),"")</f>
        <v/>
      </c>
      <c r="E188" s="13" t="str">
        <f>IF(AND([3]Feuil1!$K188&lt;&gt;"",[3]Feuil1!$C188&lt;&gt;"",[3]Feuil1!$K188&lt;=[3]Feuil1!$C188,YEAR([3]Feuil1!$K188)&lt;=[3]Feuil2!$A$2,YEAR([3]Feuil1!$C188)&gt;=[3]Feuil2!$A$2),IF(YEAR([3]Feuil1!$K188)&lt;[3]Feuil2!$A$2,DATE([3]Feuil2!$A$2,4,1),IF(YEAR([3]Feuil1!$K188)&gt;[3]Feuil2!$A$2,"",IF(MONTH([3]Feuil1!$K188)=4,[3]Feuil1!$K188,IF(OR(AND(MONTH([3]Feuil1!$K188)&lt;4,MONTH([3]Feuil1!$C188)&gt;=4),YEAR([3]Feuil1!$C188)&gt;[3]Feuil2!$A$2),DATE([3]Feuil2!$A$2,4,1),"") ))),"")</f>
        <v/>
      </c>
      <c r="F188" s="13" t="str">
        <f>IF(AND([3]Feuil1!$K188&lt;&gt;"",[3]Feuil1!$C188&lt;&gt;"",[3]Feuil1!$K188&lt;=[3]Feuil1!$C188,YEAR([3]Feuil1!$K188)&lt;=[3]Feuil2!$A$2,YEAR([3]Feuil1!$C188)&gt;=[3]Feuil2!$A$2),IF(YEAR([3]Feuil1!$K188)&lt;[3]Feuil2!$A$2,DATE([3]Feuil2!$A$2,5,1),IF(YEAR([3]Feuil1!$K188)&gt;[3]Feuil2!$A$2,"",IF(MONTH([3]Feuil1!$K188)=5,[3]Feuil1!$K188,IF(OR(AND(MONTH([3]Feuil1!$K188)&lt;5,MONTH([3]Feuil1!$C188)&gt;=5),YEAR([3]Feuil1!$C188)&gt;[3]Feuil2!$A$2),DATE([3]Feuil2!$A$2,5,1),"") ))),"")</f>
        <v/>
      </c>
      <c r="G188" s="13" t="str">
        <f>IF(AND([3]Feuil1!$K188&lt;&gt;"",[3]Feuil1!$C188&lt;&gt;"",[3]Feuil1!$K188&lt;=[3]Feuil1!$C188,YEAR([3]Feuil1!$K188)&lt;=[3]Feuil2!$A$2,YEAR([3]Feuil1!$C188)&gt;=[3]Feuil2!$A$2),IF(YEAR([3]Feuil1!$K188)&lt;[3]Feuil2!$A$2,DATE([3]Feuil2!$A$2,6,1),IF(YEAR([3]Feuil1!$K188)&gt;[3]Feuil2!$A$2,"",IF(MONTH([3]Feuil1!$K188)=6,[3]Feuil1!$K188,IF(OR(AND(MONTH([3]Feuil1!$K188)&lt;6,MONTH([3]Feuil1!$C188)&gt;=6),YEAR([3]Feuil1!$C188)&gt;[3]Feuil2!$A$2),DATE([3]Feuil2!$A$2,6,1),"") ))),"")</f>
        <v/>
      </c>
      <c r="H188" s="13" t="str">
        <f>IF(AND([3]Feuil1!$K188&lt;&gt;"",[3]Feuil1!$C188&lt;&gt;"",[3]Feuil1!$K188&lt;=[3]Feuil1!$C188,YEAR([3]Feuil1!$K188)&lt;=[3]Feuil2!$A$2,YEAR([3]Feuil1!$C188)&gt;=[3]Feuil2!$A$2),IF(YEAR([3]Feuil1!$K188)&lt;[3]Feuil2!$A$2,DATE([3]Feuil2!$A$2,7,1),IF(YEAR([3]Feuil1!$K188)&gt;[3]Feuil2!$A$2,"",IF(MONTH([3]Feuil1!$K188)=7,[3]Feuil1!$K188,IF(OR(AND(MONTH([3]Feuil1!$K188)&lt;7,MONTH([3]Feuil1!$C188)&gt;=7),YEAR([3]Feuil1!$C188)&gt;[3]Feuil2!$A$2),DATE([3]Feuil2!$A$2,7,1),"") ))),"")</f>
        <v/>
      </c>
      <c r="I188" s="13" t="str">
        <f>IF(AND([3]Feuil1!$K188&lt;&gt;"",[3]Feuil1!$C188&lt;&gt;"",[3]Feuil1!$K188&lt;=[3]Feuil1!$C188,YEAR([3]Feuil1!$K188)&lt;=[3]Feuil2!$A$2,YEAR([3]Feuil1!$C188)&gt;=[3]Feuil2!$A$2),IF(YEAR([3]Feuil1!$K188)&lt;[3]Feuil2!$A$2,DATE([3]Feuil2!$A$2,8,1),IF(YEAR([3]Feuil1!$K188)&gt;[3]Feuil2!$A$2,"",IF(MONTH([3]Feuil1!$K188)=8,[3]Feuil1!$K188,IF(OR(AND(MONTH([3]Feuil1!$K188)&lt;8,MONTH([3]Feuil1!$C188)&gt;=8),YEAR([3]Feuil1!$C188)&gt;[3]Feuil2!$A$2),DATE([3]Feuil2!$A$2,8,1),"") ))),"")</f>
        <v/>
      </c>
      <c r="J188" s="13" t="str">
        <f>IF(AND([3]Feuil1!$K188&lt;&gt;"",[3]Feuil1!$C188&lt;&gt;"",[3]Feuil1!$K188&lt;=[3]Feuil1!$C188,YEAR([3]Feuil1!$K188)&lt;=[3]Feuil2!$A$2,YEAR([3]Feuil1!$C188)&gt;=[3]Feuil2!$A$2),IF(YEAR([3]Feuil1!$K188)&lt;[3]Feuil2!$A$2,DATE([3]Feuil2!$A$2,9,1),IF(YEAR([3]Feuil1!$K188)&gt;[3]Feuil2!$A$2,"",IF(MONTH([3]Feuil1!$K188)=9,[3]Feuil1!$K188,IF(OR(AND(MONTH([3]Feuil1!$K188)&lt;9,MONTH([3]Feuil1!$C188)&gt;=9),YEAR([3]Feuil1!$C188)&gt;[3]Feuil2!$A$2),DATE([3]Feuil2!$A$2,9,1),"") ))),"")</f>
        <v/>
      </c>
      <c r="K188" s="13" t="str">
        <f>IF(AND([3]Feuil1!$K188&lt;&gt;"",[3]Feuil1!$C188&lt;&gt;"",[3]Feuil1!$K188&lt;=[3]Feuil1!$C188,YEAR([3]Feuil1!$K188)&lt;=[3]Feuil2!$A$2,YEAR([3]Feuil1!$C188)&gt;=[3]Feuil2!$A$2),IF(YEAR([3]Feuil1!$K188)&lt;[3]Feuil2!$A$2,DATE([3]Feuil2!$A$2,10,1),IF(YEAR([3]Feuil1!$K188)&gt;[3]Feuil2!$A$2,"",IF(MONTH([3]Feuil1!$K188)=10,[3]Feuil1!$K188,IF(OR(AND(MONTH([3]Feuil1!$K188)&lt;10,MONTH([3]Feuil1!$C188)&gt;=10),YEAR([3]Feuil1!$C188)&gt;[3]Feuil2!$A$2),DATE([3]Feuil2!$A$2,10,1),"") ))),"")</f>
        <v/>
      </c>
      <c r="L188" s="13" t="str">
        <f>IF(AND([3]Feuil1!$K188&lt;&gt;"",[3]Feuil1!$C188&lt;&gt;"",[3]Feuil1!$K188&lt;=[3]Feuil1!$C188,YEAR([3]Feuil1!$K188)&lt;=[3]Feuil2!$A$2,YEAR([3]Feuil1!$C188)&gt;=[3]Feuil2!$A$2),IF(YEAR([3]Feuil1!$K188)&lt;[3]Feuil2!$A$2,DATE([3]Feuil2!$A$2,11,1),IF(YEAR([3]Feuil1!$K188)&gt;[3]Feuil2!$A$2,"",IF(MONTH([3]Feuil1!$K188)=11,[3]Feuil1!$K188,IF(OR(AND(MONTH([3]Feuil1!$K188)&lt;11,MONTH([3]Feuil1!$C188)&gt;=11),YEAR([3]Feuil1!$C188)&gt;[3]Feuil2!$A$2),DATE([3]Feuil2!$A$2,11,1),"") ))),"")</f>
        <v/>
      </c>
      <c r="M188" s="14" t="str">
        <f>IF(AND([3]Feuil1!$K188&lt;&gt;"",[3]Feuil1!$C188&lt;&gt;"",[3]Feuil1!$K188&lt;=[3]Feuil1!$C188,YEAR([3]Feuil1!$K188)&lt;=[3]Feuil2!$A$2,YEAR([3]Feuil1!$C188)&gt;=[3]Feuil2!$A$2),IF(YEAR([3]Feuil1!$K188)&lt;[3]Feuil2!$A$2,DATE([3]Feuil2!$A$2,12,1),IF(YEAR([3]Feuil1!$K188)&gt;[3]Feuil2!$A$2,"",IF(MONTH([3]Feuil1!$K188)=12,[3]Feuil1!$K188,IF(OR(AND(MONTH([3]Feuil1!$K188)&lt;12,MONTH([3]Feuil1!$C188)&gt;=12),YEAR([3]Feuil1!$C188)&gt;[3]Feuil2!$A$2),DATE([3]Feuil2!$A$2,12,1),"") ))),"")</f>
        <v/>
      </c>
      <c r="N188" s="12" t="str">
        <f>IF(AND([3]Feuil1!$K188&lt;&gt;"",[3]Feuil1!$C188&lt;&gt;"",[3]Feuil1!$K188&lt;=[3]Feuil1!$C188,YEAR([3]Feuil1!$K188)&lt;=[3]Feuil2!$A$2,YEAR([3]Feuil1!$C188)&gt;=[3]Feuil2!$A$2),IF(YEAR([3]Feuil1!$C188)&gt;[3]Feuil2!$A$2,DATE([3]Feuil2!$A$2,1,31),IF(YEAR([3]Feuil1!$C188)&lt;[3]Feuil2!$A$2,"",IF(MONTH([3]Feuil1!$C188)=1,[3]Feuil1!$C188,IF(AND(MONTH([3]Feuil1!$C188)&gt;1,MONTH([3]Feuil1!$K188)&lt;=1),DATE([3]Feuil2!$A$2,1,31),"") ))),"")</f>
        <v/>
      </c>
      <c r="O188" s="13" t="str">
        <f>IF(AND([3]Feuil1!$K188&lt;&gt;"",[3]Feuil1!$C188&lt;&gt;"",[3]Feuil1!$K188&lt;=[3]Feuil1!$C188,YEAR([3]Feuil1!$K188)&lt;=[3]Feuil2!$A$2,YEAR([3]Feuil1!$C188)&gt;=[3]Feuil2!$A$2),IF(YEAR([3]Feuil1!$C188)&gt;[3]Feuil2!$A$2,IF((MOD([3]Feuil2!$A$2,4)&lt;&gt;0),DATE([3]Feuil2!$A$2,2,28),DATE([3]Feuil2!$A$2,2,29)),IF(YEAR([3]Feuil1!$C188)&lt;[3]Feuil2!$A$2,"",IF(MONTH([3]Feuil1!$C188)=2,[3]Feuil1!$C188,IF(AND(MONTH([3]Feuil1!$C188)&gt;2,MONTH([3]Feuil1!$K188)&lt;=2),IF((MOD([3]Feuil2!$A$2,4)&lt;&gt;0),DATE([3]Feuil2!$A$2,2,28),DATE([3]Feuil2!$A$2,2,29)),"") ))),"")</f>
        <v/>
      </c>
      <c r="P188" s="13" t="str">
        <f>IF(AND([3]Feuil1!$K188&lt;&gt;"",[3]Feuil1!$C188&lt;&gt;"",[3]Feuil1!$K188&lt;=[3]Feuil1!$C188,YEAR([3]Feuil1!$K188)&lt;=[3]Feuil2!$A$2,YEAR([3]Feuil1!$C188)&gt;=[3]Feuil2!$A$2),IF(YEAR([3]Feuil1!$C188)&gt;[3]Feuil2!$A$2,DATE([3]Feuil2!$A$2,3,31),IF(YEAR([3]Feuil1!$C188)&lt;[3]Feuil2!$A$2,"",IF(MONTH([3]Feuil1!$C188)=3,[3]Feuil1!$C188,IF(AND(MONTH([3]Feuil1!$C188)&gt;3,MONTH([3]Feuil1!$K188)&lt;=3),DATE([3]Feuil2!$A$2,3,31),"") ))),"")</f>
        <v/>
      </c>
      <c r="Q188" s="13" t="str">
        <f>IF(AND([3]Feuil1!$K188&lt;&gt;"",[3]Feuil1!$C188&lt;&gt;"",[3]Feuil1!$K188&lt;=[3]Feuil1!$C188,YEAR([3]Feuil1!$K188)&lt;=[3]Feuil2!$A$2,YEAR([3]Feuil1!$C188)&gt;=[3]Feuil2!$A$2),IF(YEAR([3]Feuil1!$C188)&gt;[3]Feuil2!$A$2,DATE([3]Feuil2!$A$2,4,30),IF(YEAR([3]Feuil1!$C188)&lt;[3]Feuil2!$A$2,"",IF(MONTH([3]Feuil1!$C188)=4,[3]Feuil1!$C188,IF(AND(MONTH([3]Feuil1!$C188)&gt;4,MONTH([3]Feuil1!$K188)&lt;=4),DATE([3]Feuil2!$A$2,4,30),"") ))),"")</f>
        <v/>
      </c>
      <c r="R188" s="13" t="str">
        <f>IF(AND([3]Feuil1!$K188&lt;&gt;"",[3]Feuil1!$C188&lt;&gt;"",[3]Feuil1!$K188&lt;=[3]Feuil1!$C188,YEAR([3]Feuil1!$K188)&lt;=[3]Feuil2!$A$2,YEAR([3]Feuil1!$C188)&gt;=[3]Feuil2!$A$2),IF(YEAR([3]Feuil1!$C188)&gt;[3]Feuil2!$A$2,DATE([3]Feuil2!$A$2,5,31),IF(YEAR([3]Feuil1!$C188)&lt;[3]Feuil2!$A$2,"",IF(MONTH([3]Feuil1!$C188)=5,[3]Feuil1!$C188,IF(AND(MONTH([3]Feuil1!$C188)&gt;5,MONTH([3]Feuil1!$K188)&lt;=5),DATE([3]Feuil2!$A$2,5,31),"") ))),"")</f>
        <v/>
      </c>
      <c r="S188" s="13" t="str">
        <f>IF(AND([3]Feuil1!$K188&lt;&gt;"",[3]Feuil1!$C188&lt;&gt;"",[3]Feuil1!$K188&lt;=[3]Feuil1!$C188,YEAR([3]Feuil1!$K188)&lt;=[3]Feuil2!$A$2,YEAR([3]Feuil1!$C188)&gt;=[3]Feuil2!$A$2),IF(YEAR([3]Feuil1!$C188)&gt;[3]Feuil2!$A$2,DATE([3]Feuil2!$A$2,6,30),IF(YEAR([3]Feuil1!$C188)&lt;[3]Feuil2!$A$2,"",IF(MONTH([3]Feuil1!$C188)=6,[3]Feuil1!$C188,IF(AND(MONTH([3]Feuil1!$C188)&gt;6,MONTH([3]Feuil1!$K188)&lt;=6),DATE([3]Feuil2!$A$2,6,30),"") ))),"")</f>
        <v/>
      </c>
      <c r="T188" s="13" t="str">
        <f>IF(AND([3]Feuil1!$K188&lt;&gt;"",[3]Feuil1!$C188&lt;&gt;"",[3]Feuil1!$K188&lt;=[3]Feuil1!$C188,YEAR([3]Feuil1!$K188)&lt;=[3]Feuil2!$A$2,YEAR([3]Feuil1!$C188)&gt;=[3]Feuil2!$A$2),IF(YEAR([3]Feuil1!$C188)&gt;[3]Feuil2!$A$2,DATE([3]Feuil2!$A$2,7,31),IF(YEAR([3]Feuil1!$C188)&lt;[3]Feuil2!$A$2,"",IF(MONTH([3]Feuil1!$C188)=7,[3]Feuil1!$C188,IF(AND(MONTH([3]Feuil1!$C188)&gt;7,MONTH([3]Feuil1!$K188)&lt;=7),DATE([3]Feuil2!$A$2,7,31),"") ))),"")</f>
        <v/>
      </c>
      <c r="U188" s="13" t="str">
        <f>IF(AND([3]Feuil1!$K188&lt;&gt;"",[3]Feuil1!$C188&lt;&gt;"",[3]Feuil1!$K188&lt;=[3]Feuil1!$C188,YEAR([3]Feuil1!$K188)&lt;=[3]Feuil2!$A$2,YEAR([3]Feuil1!$C188)&gt;=[3]Feuil2!$A$2),IF(YEAR([3]Feuil1!$C188)&gt;[3]Feuil2!$A$2,DATE([3]Feuil2!$A$2,8,31),IF(YEAR([3]Feuil1!$C188)&lt;[3]Feuil2!$A$2,"",IF(MONTH([3]Feuil1!$C188)=8,[3]Feuil1!$C188,IF(AND(MONTH([3]Feuil1!$C188)&gt;8,MONTH([3]Feuil1!$K188)&lt;=8),DATE([3]Feuil2!$A$2,8,31),"") ))),"")</f>
        <v/>
      </c>
      <c r="V188" s="13" t="str">
        <f>IF(AND([3]Feuil1!$K188&lt;&gt;"",[3]Feuil1!$C188&lt;&gt;"",[3]Feuil1!$K188&lt;=[3]Feuil1!$C188,YEAR([3]Feuil1!$K188)&lt;=[3]Feuil2!$A$2,YEAR([3]Feuil1!$C188)&gt;=[3]Feuil2!$A$2),IF(YEAR([3]Feuil1!$C188)&gt;[3]Feuil2!$A$2,DATE([3]Feuil2!$A$2,9,30),IF(YEAR([3]Feuil1!$C188)&lt;[3]Feuil2!$A$2,"",IF(MONTH([3]Feuil1!$C188)=9,[3]Feuil1!$C188,IF(AND(MONTH([3]Feuil1!$C188)&gt;9,MONTH([3]Feuil1!$K188)&lt;=9),DATE([3]Feuil2!$A$2,9,30),"") ))),"")</f>
        <v/>
      </c>
      <c r="W188" s="13" t="str">
        <f>IF(AND([3]Feuil1!$K188&lt;&gt;"",[3]Feuil1!$C188&lt;&gt;"",[3]Feuil1!$K188&lt;=[3]Feuil1!$C188,YEAR([3]Feuil1!$K188)&lt;=[3]Feuil2!$A$2,YEAR([3]Feuil1!$C188)&gt;=[3]Feuil2!$A$2),IF(YEAR([3]Feuil1!$C188)&gt;[3]Feuil2!$A$2,DATE([3]Feuil2!$A$2,10,31),IF(YEAR([3]Feuil1!$C188)&lt;[3]Feuil2!$A$2,"",IF(MONTH([3]Feuil1!$C188)=10,[3]Feuil1!$C188,IF(AND(MONTH([3]Feuil1!$C188)&gt;10,MONTH([3]Feuil1!$K188)&lt;=10),DATE([3]Feuil2!$A$2,10,31),"") ))),"")</f>
        <v/>
      </c>
      <c r="X188" s="13" t="str">
        <f>IF(AND([3]Feuil1!$K188&lt;&gt;"",[3]Feuil1!$C188&lt;&gt;"",[3]Feuil1!$K188&lt;=[3]Feuil1!$C188,YEAR([3]Feuil1!$K188)&lt;=[3]Feuil2!$A$2,YEAR([3]Feuil1!$C188)&gt;=[3]Feuil2!$A$2),IF(YEAR([3]Feuil1!$C188)&gt;[3]Feuil2!$A$2,DATE([3]Feuil2!$A$2,11,30),IF(YEAR([3]Feuil1!$C188)&lt;[3]Feuil2!$A$2,"",IF(MONTH([3]Feuil1!$C188)=11,[3]Feuil1!$C188,IF(AND(MONTH([3]Feuil1!$C188)&gt;11,MONTH([3]Feuil1!$K188)&lt;=11),DATE([3]Feuil2!$A$2,11,30),"") ))),"")</f>
        <v/>
      </c>
      <c r="Y188" s="14" t="str">
        <f>IF(AND([3]Feuil1!$K188&lt;&gt;"",[3]Feuil1!$C188&lt;&gt;"",[3]Feuil1!$K188&lt;=[3]Feuil1!$C188,YEAR([3]Feuil1!$K188)&lt;=[3]Feuil2!$A$2,YEAR([3]Feuil1!$C188)&gt;=[3]Feuil2!$A$2),IF(YEAR([3]Feuil1!$C188)&gt;[3]Feuil2!$A$2,DATE([3]Feuil2!$A$2,12,31),IF(YEAR([3]Feuil1!$C188)&lt;[3]Feuil2!$A$2,"",IF(MONTH([3]Feuil1!$C188)=12,[3]Feuil1!$C188,IF(AND(MONTH([3]Feuil1!$C188)&gt;12,MONTH([3]Feuil1!$K188)&lt;=12),DATE([3]Feuil2!$A$2,12,31),"") ))),"")</f>
        <v/>
      </c>
    </row>
    <row r="189" spans="1:25" ht="15" x14ac:dyDescent="0.2">
      <c r="A189" s="11">
        <f>[3]Feuil1!E189</f>
        <v>0</v>
      </c>
      <c r="B189" s="12" t="str">
        <f>IF(AND([3]Feuil1!$K189&lt;&gt;"",[3]Feuil1!$C189&lt;&gt;"",[3]Feuil1!$K189&lt;=[3]Feuil1!$C189,YEAR([3]Feuil1!$K189)&lt;=[3]Feuil2!$A$2,YEAR([3]Feuil1!$C189)&gt;=[3]Feuil2!$A$2),IF(YEAR([3]Feuil1!$K189)&lt;[3]Feuil2!$A$2,DATE([3]Feuil2!$A$2,1,1),IF(YEAR([3]Feuil1!$K189)&gt;[3]Feuil2!$A$2,"",IF(MONTH([3]Feuil1!$K189)=1,[3]Feuil1!$K189,IF(OR(AND(
      MONTH([3]Feuil1!$K189)&lt;1,
      MONTH([3]Feuil1!$C189)&gt;=1
     ),YEAR([3]Feuil1!$C189)&gt;[3]Feuil2!$A$2),DATE([3]Feuil2!$A$2,1,1),"") ))),"")</f>
        <v/>
      </c>
      <c r="C189" s="13" t="str">
        <f>IF(AND([3]Feuil1!$K189&lt;&gt;"",[3]Feuil1!$C189&lt;&gt;"",[3]Feuil1!$K189&lt;=[3]Feuil1!$C189,YEAR([3]Feuil1!$K189)&lt;=[3]Feuil2!$A$2,YEAR([3]Feuil1!$C189)&gt;=[3]Feuil2!$A$2),IF(YEAR([3]Feuil1!$K189)&lt;[3]Feuil2!$A$2,DATE([3]Feuil2!$A$2,2,1),IF(YEAR([3]Feuil1!$K189)&gt;[3]Feuil2!$A$2,"",IF(MONTH([3]Feuil1!$K189)=2,[3]Feuil1!$K189,IF(OR(AND(MONTH([3]Feuil1!$K189)&lt;2,MONTH([3]Feuil1!$C189)&gt;=2),YEAR([3]Feuil1!$C189)&gt;[3]Feuil2!$A$2),DATE([3]Feuil2!$A$2,2,1),"") ))),"")</f>
        <v/>
      </c>
      <c r="D189" s="13" t="str">
        <f>IF(AND([3]Feuil1!$K189&lt;&gt;"",[3]Feuil1!$C189&lt;&gt;"",[3]Feuil1!$K189&lt;=[3]Feuil1!$C189,YEAR([3]Feuil1!$K189)&lt;=[3]Feuil2!$A$2,YEAR([3]Feuil1!$C189)&gt;=[3]Feuil2!$A$2),IF(YEAR([3]Feuil1!$K189)&lt;[3]Feuil2!$A$2,DATE([3]Feuil2!$A$2,3,1),IF(YEAR([3]Feuil1!$K189)&gt;[3]Feuil2!$A$2,"",IF(MONTH([3]Feuil1!$K189)=3,[3]Feuil1!$K189,IF(OR(AND(MONTH([3]Feuil1!$K189)&lt;3,MONTH([3]Feuil1!$C189)&gt;=3),YEAR([3]Feuil1!$C189)&gt;[3]Feuil2!$A$2),DATE([3]Feuil2!$A$2,3,1),"") ))),"")</f>
        <v/>
      </c>
      <c r="E189" s="13" t="str">
        <f>IF(AND([3]Feuil1!$K189&lt;&gt;"",[3]Feuil1!$C189&lt;&gt;"",[3]Feuil1!$K189&lt;=[3]Feuil1!$C189,YEAR([3]Feuil1!$K189)&lt;=[3]Feuil2!$A$2,YEAR([3]Feuil1!$C189)&gt;=[3]Feuil2!$A$2),IF(YEAR([3]Feuil1!$K189)&lt;[3]Feuil2!$A$2,DATE([3]Feuil2!$A$2,4,1),IF(YEAR([3]Feuil1!$K189)&gt;[3]Feuil2!$A$2,"",IF(MONTH([3]Feuil1!$K189)=4,[3]Feuil1!$K189,IF(OR(AND(MONTH([3]Feuil1!$K189)&lt;4,MONTH([3]Feuil1!$C189)&gt;=4),YEAR([3]Feuil1!$C189)&gt;[3]Feuil2!$A$2),DATE([3]Feuil2!$A$2,4,1),"") ))),"")</f>
        <v/>
      </c>
      <c r="F189" s="13" t="str">
        <f>IF(AND([3]Feuil1!$K189&lt;&gt;"",[3]Feuil1!$C189&lt;&gt;"",[3]Feuil1!$K189&lt;=[3]Feuil1!$C189,YEAR([3]Feuil1!$K189)&lt;=[3]Feuil2!$A$2,YEAR([3]Feuil1!$C189)&gt;=[3]Feuil2!$A$2),IF(YEAR([3]Feuil1!$K189)&lt;[3]Feuil2!$A$2,DATE([3]Feuil2!$A$2,5,1),IF(YEAR([3]Feuil1!$K189)&gt;[3]Feuil2!$A$2,"",IF(MONTH([3]Feuil1!$K189)=5,[3]Feuil1!$K189,IF(OR(AND(MONTH([3]Feuil1!$K189)&lt;5,MONTH([3]Feuil1!$C189)&gt;=5),YEAR([3]Feuil1!$C189)&gt;[3]Feuil2!$A$2),DATE([3]Feuil2!$A$2,5,1),"") ))),"")</f>
        <v/>
      </c>
      <c r="G189" s="13" t="str">
        <f>IF(AND([3]Feuil1!$K189&lt;&gt;"",[3]Feuil1!$C189&lt;&gt;"",[3]Feuil1!$K189&lt;=[3]Feuil1!$C189,YEAR([3]Feuil1!$K189)&lt;=[3]Feuil2!$A$2,YEAR([3]Feuil1!$C189)&gt;=[3]Feuil2!$A$2),IF(YEAR([3]Feuil1!$K189)&lt;[3]Feuil2!$A$2,DATE([3]Feuil2!$A$2,6,1),IF(YEAR([3]Feuil1!$K189)&gt;[3]Feuil2!$A$2,"",IF(MONTH([3]Feuil1!$K189)=6,[3]Feuil1!$K189,IF(OR(AND(MONTH([3]Feuil1!$K189)&lt;6,MONTH([3]Feuil1!$C189)&gt;=6),YEAR([3]Feuil1!$C189)&gt;[3]Feuil2!$A$2),DATE([3]Feuil2!$A$2,6,1),"") ))),"")</f>
        <v/>
      </c>
      <c r="H189" s="13" t="str">
        <f>IF(AND([3]Feuil1!$K189&lt;&gt;"",[3]Feuil1!$C189&lt;&gt;"",[3]Feuil1!$K189&lt;=[3]Feuil1!$C189,YEAR([3]Feuil1!$K189)&lt;=[3]Feuil2!$A$2,YEAR([3]Feuil1!$C189)&gt;=[3]Feuil2!$A$2),IF(YEAR([3]Feuil1!$K189)&lt;[3]Feuil2!$A$2,DATE([3]Feuil2!$A$2,7,1),IF(YEAR([3]Feuil1!$K189)&gt;[3]Feuil2!$A$2,"",IF(MONTH([3]Feuil1!$K189)=7,[3]Feuil1!$K189,IF(OR(AND(MONTH([3]Feuil1!$K189)&lt;7,MONTH([3]Feuil1!$C189)&gt;=7),YEAR([3]Feuil1!$C189)&gt;[3]Feuil2!$A$2),DATE([3]Feuil2!$A$2,7,1),"") ))),"")</f>
        <v/>
      </c>
      <c r="I189" s="13" t="str">
        <f>IF(AND([3]Feuil1!$K189&lt;&gt;"",[3]Feuil1!$C189&lt;&gt;"",[3]Feuil1!$K189&lt;=[3]Feuil1!$C189,YEAR([3]Feuil1!$K189)&lt;=[3]Feuil2!$A$2,YEAR([3]Feuil1!$C189)&gt;=[3]Feuil2!$A$2),IF(YEAR([3]Feuil1!$K189)&lt;[3]Feuil2!$A$2,DATE([3]Feuil2!$A$2,8,1),IF(YEAR([3]Feuil1!$K189)&gt;[3]Feuil2!$A$2,"",IF(MONTH([3]Feuil1!$K189)=8,[3]Feuil1!$K189,IF(OR(AND(MONTH([3]Feuil1!$K189)&lt;8,MONTH([3]Feuil1!$C189)&gt;=8),YEAR([3]Feuil1!$C189)&gt;[3]Feuil2!$A$2),DATE([3]Feuil2!$A$2,8,1),"") ))),"")</f>
        <v/>
      </c>
      <c r="J189" s="13" t="str">
        <f>IF(AND([3]Feuil1!$K189&lt;&gt;"",[3]Feuil1!$C189&lt;&gt;"",[3]Feuil1!$K189&lt;=[3]Feuil1!$C189,YEAR([3]Feuil1!$K189)&lt;=[3]Feuil2!$A$2,YEAR([3]Feuil1!$C189)&gt;=[3]Feuil2!$A$2),IF(YEAR([3]Feuil1!$K189)&lt;[3]Feuil2!$A$2,DATE([3]Feuil2!$A$2,9,1),IF(YEAR([3]Feuil1!$K189)&gt;[3]Feuil2!$A$2,"",IF(MONTH([3]Feuil1!$K189)=9,[3]Feuil1!$K189,IF(OR(AND(MONTH([3]Feuil1!$K189)&lt;9,MONTH([3]Feuil1!$C189)&gt;=9),YEAR([3]Feuil1!$C189)&gt;[3]Feuil2!$A$2),DATE([3]Feuil2!$A$2,9,1),"") ))),"")</f>
        <v/>
      </c>
      <c r="K189" s="13" t="str">
        <f>IF(AND([3]Feuil1!$K189&lt;&gt;"",[3]Feuil1!$C189&lt;&gt;"",[3]Feuil1!$K189&lt;=[3]Feuil1!$C189,YEAR([3]Feuil1!$K189)&lt;=[3]Feuil2!$A$2,YEAR([3]Feuil1!$C189)&gt;=[3]Feuil2!$A$2),IF(YEAR([3]Feuil1!$K189)&lt;[3]Feuil2!$A$2,DATE([3]Feuil2!$A$2,10,1),IF(YEAR([3]Feuil1!$K189)&gt;[3]Feuil2!$A$2,"",IF(MONTH([3]Feuil1!$K189)=10,[3]Feuil1!$K189,IF(OR(AND(MONTH([3]Feuil1!$K189)&lt;10,MONTH([3]Feuil1!$C189)&gt;=10),YEAR([3]Feuil1!$C189)&gt;[3]Feuil2!$A$2),DATE([3]Feuil2!$A$2,10,1),"") ))),"")</f>
        <v/>
      </c>
      <c r="L189" s="13" t="str">
        <f>IF(AND([3]Feuil1!$K189&lt;&gt;"",[3]Feuil1!$C189&lt;&gt;"",[3]Feuil1!$K189&lt;=[3]Feuil1!$C189,YEAR([3]Feuil1!$K189)&lt;=[3]Feuil2!$A$2,YEAR([3]Feuil1!$C189)&gt;=[3]Feuil2!$A$2),IF(YEAR([3]Feuil1!$K189)&lt;[3]Feuil2!$A$2,DATE([3]Feuil2!$A$2,11,1),IF(YEAR([3]Feuil1!$K189)&gt;[3]Feuil2!$A$2,"",IF(MONTH([3]Feuil1!$K189)=11,[3]Feuil1!$K189,IF(OR(AND(MONTH([3]Feuil1!$K189)&lt;11,MONTH([3]Feuil1!$C189)&gt;=11),YEAR([3]Feuil1!$C189)&gt;[3]Feuil2!$A$2),DATE([3]Feuil2!$A$2,11,1),"") ))),"")</f>
        <v/>
      </c>
      <c r="M189" s="14" t="str">
        <f>IF(AND([3]Feuil1!$K189&lt;&gt;"",[3]Feuil1!$C189&lt;&gt;"",[3]Feuil1!$K189&lt;=[3]Feuil1!$C189,YEAR([3]Feuil1!$K189)&lt;=[3]Feuil2!$A$2,YEAR([3]Feuil1!$C189)&gt;=[3]Feuil2!$A$2),IF(YEAR([3]Feuil1!$K189)&lt;[3]Feuil2!$A$2,DATE([3]Feuil2!$A$2,12,1),IF(YEAR([3]Feuil1!$K189)&gt;[3]Feuil2!$A$2,"",IF(MONTH([3]Feuil1!$K189)=12,[3]Feuil1!$K189,IF(OR(AND(MONTH([3]Feuil1!$K189)&lt;12,MONTH([3]Feuil1!$C189)&gt;=12),YEAR([3]Feuil1!$C189)&gt;[3]Feuil2!$A$2),DATE([3]Feuil2!$A$2,12,1),"") ))),"")</f>
        <v/>
      </c>
      <c r="N189" s="12" t="str">
        <f>IF(AND([3]Feuil1!$K189&lt;&gt;"",[3]Feuil1!$C189&lt;&gt;"",[3]Feuil1!$K189&lt;=[3]Feuil1!$C189,YEAR([3]Feuil1!$K189)&lt;=[3]Feuil2!$A$2,YEAR([3]Feuil1!$C189)&gt;=[3]Feuil2!$A$2),IF(YEAR([3]Feuil1!$C189)&gt;[3]Feuil2!$A$2,DATE([3]Feuil2!$A$2,1,31),IF(YEAR([3]Feuil1!$C189)&lt;[3]Feuil2!$A$2,"",IF(MONTH([3]Feuil1!$C189)=1,[3]Feuil1!$C189,IF(AND(MONTH([3]Feuil1!$C189)&gt;1,MONTH([3]Feuil1!$K189)&lt;=1),DATE([3]Feuil2!$A$2,1,31),"") ))),"")</f>
        <v/>
      </c>
      <c r="O189" s="13" t="str">
        <f>IF(AND([3]Feuil1!$K189&lt;&gt;"",[3]Feuil1!$C189&lt;&gt;"",[3]Feuil1!$K189&lt;=[3]Feuil1!$C189,YEAR([3]Feuil1!$K189)&lt;=[3]Feuil2!$A$2,YEAR([3]Feuil1!$C189)&gt;=[3]Feuil2!$A$2),IF(YEAR([3]Feuil1!$C189)&gt;[3]Feuil2!$A$2,IF((MOD([3]Feuil2!$A$2,4)&lt;&gt;0),DATE([3]Feuil2!$A$2,2,28),DATE([3]Feuil2!$A$2,2,29)),IF(YEAR([3]Feuil1!$C189)&lt;[3]Feuil2!$A$2,"",IF(MONTH([3]Feuil1!$C189)=2,[3]Feuil1!$C189,IF(AND(MONTH([3]Feuil1!$C189)&gt;2,MONTH([3]Feuil1!$K189)&lt;=2),IF((MOD([3]Feuil2!$A$2,4)&lt;&gt;0),DATE([3]Feuil2!$A$2,2,28),DATE([3]Feuil2!$A$2,2,29)),"") ))),"")</f>
        <v/>
      </c>
      <c r="P189" s="13" t="str">
        <f>IF(AND([3]Feuil1!$K189&lt;&gt;"",[3]Feuil1!$C189&lt;&gt;"",[3]Feuil1!$K189&lt;=[3]Feuil1!$C189,YEAR([3]Feuil1!$K189)&lt;=[3]Feuil2!$A$2,YEAR([3]Feuil1!$C189)&gt;=[3]Feuil2!$A$2),IF(YEAR([3]Feuil1!$C189)&gt;[3]Feuil2!$A$2,DATE([3]Feuil2!$A$2,3,31),IF(YEAR([3]Feuil1!$C189)&lt;[3]Feuil2!$A$2,"",IF(MONTH([3]Feuil1!$C189)=3,[3]Feuil1!$C189,IF(AND(MONTH([3]Feuil1!$C189)&gt;3,MONTH([3]Feuil1!$K189)&lt;=3),DATE([3]Feuil2!$A$2,3,31),"") ))),"")</f>
        <v/>
      </c>
      <c r="Q189" s="13" t="str">
        <f>IF(AND([3]Feuil1!$K189&lt;&gt;"",[3]Feuil1!$C189&lt;&gt;"",[3]Feuil1!$K189&lt;=[3]Feuil1!$C189,YEAR([3]Feuil1!$K189)&lt;=[3]Feuil2!$A$2,YEAR([3]Feuil1!$C189)&gt;=[3]Feuil2!$A$2),IF(YEAR([3]Feuil1!$C189)&gt;[3]Feuil2!$A$2,DATE([3]Feuil2!$A$2,4,30),IF(YEAR([3]Feuil1!$C189)&lt;[3]Feuil2!$A$2,"",IF(MONTH([3]Feuil1!$C189)=4,[3]Feuil1!$C189,IF(AND(MONTH([3]Feuil1!$C189)&gt;4,MONTH([3]Feuil1!$K189)&lt;=4),DATE([3]Feuil2!$A$2,4,30),"") ))),"")</f>
        <v/>
      </c>
      <c r="R189" s="13" t="str">
        <f>IF(AND([3]Feuil1!$K189&lt;&gt;"",[3]Feuil1!$C189&lt;&gt;"",[3]Feuil1!$K189&lt;=[3]Feuil1!$C189,YEAR([3]Feuil1!$K189)&lt;=[3]Feuil2!$A$2,YEAR([3]Feuil1!$C189)&gt;=[3]Feuil2!$A$2),IF(YEAR([3]Feuil1!$C189)&gt;[3]Feuil2!$A$2,DATE([3]Feuil2!$A$2,5,31),IF(YEAR([3]Feuil1!$C189)&lt;[3]Feuil2!$A$2,"",IF(MONTH([3]Feuil1!$C189)=5,[3]Feuil1!$C189,IF(AND(MONTH([3]Feuil1!$C189)&gt;5,MONTH([3]Feuil1!$K189)&lt;=5),DATE([3]Feuil2!$A$2,5,31),"") ))),"")</f>
        <v/>
      </c>
      <c r="S189" s="13" t="str">
        <f>IF(AND([3]Feuil1!$K189&lt;&gt;"",[3]Feuil1!$C189&lt;&gt;"",[3]Feuil1!$K189&lt;=[3]Feuil1!$C189,YEAR([3]Feuil1!$K189)&lt;=[3]Feuil2!$A$2,YEAR([3]Feuil1!$C189)&gt;=[3]Feuil2!$A$2),IF(YEAR([3]Feuil1!$C189)&gt;[3]Feuil2!$A$2,DATE([3]Feuil2!$A$2,6,30),IF(YEAR([3]Feuil1!$C189)&lt;[3]Feuil2!$A$2,"",IF(MONTH([3]Feuil1!$C189)=6,[3]Feuil1!$C189,IF(AND(MONTH([3]Feuil1!$C189)&gt;6,MONTH([3]Feuil1!$K189)&lt;=6),DATE([3]Feuil2!$A$2,6,30),"") ))),"")</f>
        <v/>
      </c>
      <c r="T189" s="13" t="str">
        <f>IF(AND([3]Feuil1!$K189&lt;&gt;"",[3]Feuil1!$C189&lt;&gt;"",[3]Feuil1!$K189&lt;=[3]Feuil1!$C189,YEAR([3]Feuil1!$K189)&lt;=[3]Feuil2!$A$2,YEAR([3]Feuil1!$C189)&gt;=[3]Feuil2!$A$2),IF(YEAR([3]Feuil1!$C189)&gt;[3]Feuil2!$A$2,DATE([3]Feuil2!$A$2,7,31),IF(YEAR([3]Feuil1!$C189)&lt;[3]Feuil2!$A$2,"",IF(MONTH([3]Feuil1!$C189)=7,[3]Feuil1!$C189,IF(AND(MONTH([3]Feuil1!$C189)&gt;7,MONTH([3]Feuil1!$K189)&lt;=7),DATE([3]Feuil2!$A$2,7,31),"") ))),"")</f>
        <v/>
      </c>
      <c r="U189" s="13" t="str">
        <f>IF(AND([3]Feuil1!$K189&lt;&gt;"",[3]Feuil1!$C189&lt;&gt;"",[3]Feuil1!$K189&lt;=[3]Feuil1!$C189,YEAR([3]Feuil1!$K189)&lt;=[3]Feuil2!$A$2,YEAR([3]Feuil1!$C189)&gt;=[3]Feuil2!$A$2),IF(YEAR([3]Feuil1!$C189)&gt;[3]Feuil2!$A$2,DATE([3]Feuil2!$A$2,8,31),IF(YEAR([3]Feuil1!$C189)&lt;[3]Feuil2!$A$2,"",IF(MONTH([3]Feuil1!$C189)=8,[3]Feuil1!$C189,IF(AND(MONTH([3]Feuil1!$C189)&gt;8,MONTH([3]Feuil1!$K189)&lt;=8),DATE([3]Feuil2!$A$2,8,31),"") ))),"")</f>
        <v/>
      </c>
      <c r="V189" s="13" t="str">
        <f>IF(AND([3]Feuil1!$K189&lt;&gt;"",[3]Feuil1!$C189&lt;&gt;"",[3]Feuil1!$K189&lt;=[3]Feuil1!$C189,YEAR([3]Feuil1!$K189)&lt;=[3]Feuil2!$A$2,YEAR([3]Feuil1!$C189)&gt;=[3]Feuil2!$A$2),IF(YEAR([3]Feuil1!$C189)&gt;[3]Feuil2!$A$2,DATE([3]Feuil2!$A$2,9,30),IF(YEAR([3]Feuil1!$C189)&lt;[3]Feuil2!$A$2,"",IF(MONTH([3]Feuil1!$C189)=9,[3]Feuil1!$C189,IF(AND(MONTH([3]Feuil1!$C189)&gt;9,MONTH([3]Feuil1!$K189)&lt;=9),DATE([3]Feuil2!$A$2,9,30),"") ))),"")</f>
        <v/>
      </c>
      <c r="W189" s="13" t="str">
        <f>IF(AND([3]Feuil1!$K189&lt;&gt;"",[3]Feuil1!$C189&lt;&gt;"",[3]Feuil1!$K189&lt;=[3]Feuil1!$C189,YEAR([3]Feuil1!$K189)&lt;=[3]Feuil2!$A$2,YEAR([3]Feuil1!$C189)&gt;=[3]Feuil2!$A$2),IF(YEAR([3]Feuil1!$C189)&gt;[3]Feuil2!$A$2,DATE([3]Feuil2!$A$2,10,31),IF(YEAR([3]Feuil1!$C189)&lt;[3]Feuil2!$A$2,"",IF(MONTH([3]Feuil1!$C189)=10,[3]Feuil1!$C189,IF(AND(MONTH([3]Feuil1!$C189)&gt;10,MONTH([3]Feuil1!$K189)&lt;=10),DATE([3]Feuil2!$A$2,10,31),"") ))),"")</f>
        <v/>
      </c>
      <c r="X189" s="13" t="str">
        <f>IF(AND([3]Feuil1!$K189&lt;&gt;"",[3]Feuil1!$C189&lt;&gt;"",[3]Feuil1!$K189&lt;=[3]Feuil1!$C189,YEAR([3]Feuil1!$K189)&lt;=[3]Feuil2!$A$2,YEAR([3]Feuil1!$C189)&gt;=[3]Feuil2!$A$2),IF(YEAR([3]Feuil1!$C189)&gt;[3]Feuil2!$A$2,DATE([3]Feuil2!$A$2,11,30),IF(YEAR([3]Feuil1!$C189)&lt;[3]Feuil2!$A$2,"",IF(MONTH([3]Feuil1!$C189)=11,[3]Feuil1!$C189,IF(AND(MONTH([3]Feuil1!$C189)&gt;11,MONTH([3]Feuil1!$K189)&lt;=11),DATE([3]Feuil2!$A$2,11,30),"") ))),"")</f>
        <v/>
      </c>
      <c r="Y189" s="14" t="str">
        <f>IF(AND([3]Feuil1!$K189&lt;&gt;"",[3]Feuil1!$C189&lt;&gt;"",[3]Feuil1!$K189&lt;=[3]Feuil1!$C189,YEAR([3]Feuil1!$K189)&lt;=[3]Feuil2!$A$2,YEAR([3]Feuil1!$C189)&gt;=[3]Feuil2!$A$2),IF(YEAR([3]Feuil1!$C189)&gt;[3]Feuil2!$A$2,DATE([3]Feuil2!$A$2,12,31),IF(YEAR([3]Feuil1!$C189)&lt;[3]Feuil2!$A$2,"",IF(MONTH([3]Feuil1!$C189)=12,[3]Feuil1!$C189,IF(AND(MONTH([3]Feuil1!$C189)&gt;12,MONTH([3]Feuil1!$K189)&lt;=12),DATE([3]Feuil2!$A$2,12,31),"") ))),"")</f>
        <v/>
      </c>
    </row>
    <row r="190" spans="1:25" ht="15" x14ac:dyDescent="0.2">
      <c r="A190" s="11">
        <f>[3]Feuil1!E190</f>
        <v>0</v>
      </c>
      <c r="B190" s="12" t="str">
        <f>IF(AND([3]Feuil1!$K190&lt;&gt;"",[3]Feuil1!$C190&lt;&gt;"",[3]Feuil1!$K190&lt;=[3]Feuil1!$C190,YEAR([3]Feuil1!$K190)&lt;=[3]Feuil2!$A$2,YEAR([3]Feuil1!$C190)&gt;=[3]Feuil2!$A$2),IF(YEAR([3]Feuil1!$K190)&lt;[3]Feuil2!$A$2,DATE([3]Feuil2!$A$2,1,1),IF(YEAR([3]Feuil1!$K190)&gt;[3]Feuil2!$A$2,"",IF(MONTH([3]Feuil1!$K190)=1,[3]Feuil1!$K190,IF(OR(AND(
      MONTH([3]Feuil1!$K190)&lt;1,
      MONTH([3]Feuil1!$C190)&gt;=1
     ),YEAR([3]Feuil1!$C190)&gt;[3]Feuil2!$A$2),DATE([3]Feuil2!$A$2,1,1),"") ))),"")</f>
        <v/>
      </c>
      <c r="C190" s="13" t="str">
        <f>IF(AND([3]Feuil1!$K190&lt;&gt;"",[3]Feuil1!$C190&lt;&gt;"",[3]Feuil1!$K190&lt;=[3]Feuil1!$C190,YEAR([3]Feuil1!$K190)&lt;=[3]Feuil2!$A$2,YEAR([3]Feuil1!$C190)&gt;=[3]Feuil2!$A$2),IF(YEAR([3]Feuil1!$K190)&lt;[3]Feuil2!$A$2,DATE([3]Feuil2!$A$2,2,1),IF(YEAR([3]Feuil1!$K190)&gt;[3]Feuil2!$A$2,"",IF(MONTH([3]Feuil1!$K190)=2,[3]Feuil1!$K190,IF(OR(AND(MONTH([3]Feuil1!$K190)&lt;2,MONTH([3]Feuil1!$C190)&gt;=2),YEAR([3]Feuil1!$C190)&gt;[3]Feuil2!$A$2),DATE([3]Feuil2!$A$2,2,1),"") ))),"")</f>
        <v/>
      </c>
      <c r="D190" s="13" t="str">
        <f>IF(AND([3]Feuil1!$K190&lt;&gt;"",[3]Feuil1!$C190&lt;&gt;"",[3]Feuil1!$K190&lt;=[3]Feuil1!$C190,YEAR([3]Feuil1!$K190)&lt;=[3]Feuil2!$A$2,YEAR([3]Feuil1!$C190)&gt;=[3]Feuil2!$A$2),IF(YEAR([3]Feuil1!$K190)&lt;[3]Feuil2!$A$2,DATE([3]Feuil2!$A$2,3,1),IF(YEAR([3]Feuil1!$K190)&gt;[3]Feuil2!$A$2,"",IF(MONTH([3]Feuil1!$K190)=3,[3]Feuil1!$K190,IF(OR(AND(MONTH([3]Feuil1!$K190)&lt;3,MONTH([3]Feuil1!$C190)&gt;=3),YEAR([3]Feuil1!$C190)&gt;[3]Feuil2!$A$2),DATE([3]Feuil2!$A$2,3,1),"") ))),"")</f>
        <v/>
      </c>
      <c r="E190" s="13" t="str">
        <f>IF(AND([3]Feuil1!$K190&lt;&gt;"",[3]Feuil1!$C190&lt;&gt;"",[3]Feuil1!$K190&lt;=[3]Feuil1!$C190,YEAR([3]Feuil1!$K190)&lt;=[3]Feuil2!$A$2,YEAR([3]Feuil1!$C190)&gt;=[3]Feuil2!$A$2),IF(YEAR([3]Feuil1!$K190)&lt;[3]Feuil2!$A$2,DATE([3]Feuil2!$A$2,4,1),IF(YEAR([3]Feuil1!$K190)&gt;[3]Feuil2!$A$2,"",IF(MONTH([3]Feuil1!$K190)=4,[3]Feuil1!$K190,IF(OR(AND(MONTH([3]Feuil1!$K190)&lt;4,MONTH([3]Feuil1!$C190)&gt;=4),YEAR([3]Feuil1!$C190)&gt;[3]Feuil2!$A$2),DATE([3]Feuil2!$A$2,4,1),"") ))),"")</f>
        <v/>
      </c>
      <c r="F190" s="13" t="str">
        <f>IF(AND([3]Feuil1!$K190&lt;&gt;"",[3]Feuil1!$C190&lt;&gt;"",[3]Feuil1!$K190&lt;=[3]Feuil1!$C190,YEAR([3]Feuil1!$K190)&lt;=[3]Feuil2!$A$2,YEAR([3]Feuil1!$C190)&gt;=[3]Feuil2!$A$2),IF(YEAR([3]Feuil1!$K190)&lt;[3]Feuil2!$A$2,DATE([3]Feuil2!$A$2,5,1),IF(YEAR([3]Feuil1!$K190)&gt;[3]Feuil2!$A$2,"",IF(MONTH([3]Feuil1!$K190)=5,[3]Feuil1!$K190,IF(OR(AND(MONTH([3]Feuil1!$K190)&lt;5,MONTH([3]Feuil1!$C190)&gt;=5),YEAR([3]Feuil1!$C190)&gt;[3]Feuil2!$A$2),DATE([3]Feuil2!$A$2,5,1),"") ))),"")</f>
        <v/>
      </c>
      <c r="G190" s="13" t="str">
        <f>IF(AND([3]Feuil1!$K190&lt;&gt;"",[3]Feuil1!$C190&lt;&gt;"",[3]Feuil1!$K190&lt;=[3]Feuil1!$C190,YEAR([3]Feuil1!$K190)&lt;=[3]Feuil2!$A$2,YEAR([3]Feuil1!$C190)&gt;=[3]Feuil2!$A$2),IF(YEAR([3]Feuil1!$K190)&lt;[3]Feuil2!$A$2,DATE([3]Feuil2!$A$2,6,1),IF(YEAR([3]Feuil1!$K190)&gt;[3]Feuil2!$A$2,"",IF(MONTH([3]Feuil1!$K190)=6,[3]Feuil1!$K190,IF(OR(AND(MONTH([3]Feuil1!$K190)&lt;6,MONTH([3]Feuil1!$C190)&gt;=6),YEAR([3]Feuil1!$C190)&gt;[3]Feuil2!$A$2),DATE([3]Feuil2!$A$2,6,1),"") ))),"")</f>
        <v/>
      </c>
      <c r="H190" s="13" t="str">
        <f>IF(AND([3]Feuil1!$K190&lt;&gt;"",[3]Feuil1!$C190&lt;&gt;"",[3]Feuil1!$K190&lt;=[3]Feuil1!$C190,YEAR([3]Feuil1!$K190)&lt;=[3]Feuil2!$A$2,YEAR([3]Feuil1!$C190)&gt;=[3]Feuil2!$A$2),IF(YEAR([3]Feuil1!$K190)&lt;[3]Feuil2!$A$2,DATE([3]Feuil2!$A$2,7,1),IF(YEAR([3]Feuil1!$K190)&gt;[3]Feuil2!$A$2,"",IF(MONTH([3]Feuil1!$K190)=7,[3]Feuil1!$K190,IF(OR(AND(MONTH([3]Feuil1!$K190)&lt;7,MONTH([3]Feuil1!$C190)&gt;=7),YEAR([3]Feuil1!$C190)&gt;[3]Feuil2!$A$2),DATE([3]Feuil2!$A$2,7,1),"") ))),"")</f>
        <v/>
      </c>
      <c r="I190" s="13" t="str">
        <f>IF(AND([3]Feuil1!$K190&lt;&gt;"",[3]Feuil1!$C190&lt;&gt;"",[3]Feuil1!$K190&lt;=[3]Feuil1!$C190,YEAR([3]Feuil1!$K190)&lt;=[3]Feuil2!$A$2,YEAR([3]Feuil1!$C190)&gt;=[3]Feuil2!$A$2),IF(YEAR([3]Feuil1!$K190)&lt;[3]Feuil2!$A$2,DATE([3]Feuil2!$A$2,8,1),IF(YEAR([3]Feuil1!$K190)&gt;[3]Feuil2!$A$2,"",IF(MONTH([3]Feuil1!$K190)=8,[3]Feuil1!$K190,IF(OR(AND(MONTH([3]Feuil1!$K190)&lt;8,MONTH([3]Feuil1!$C190)&gt;=8),YEAR([3]Feuil1!$C190)&gt;[3]Feuil2!$A$2),DATE([3]Feuil2!$A$2,8,1),"") ))),"")</f>
        <v/>
      </c>
      <c r="J190" s="13" t="str">
        <f>IF(AND([3]Feuil1!$K190&lt;&gt;"",[3]Feuil1!$C190&lt;&gt;"",[3]Feuil1!$K190&lt;=[3]Feuil1!$C190,YEAR([3]Feuil1!$K190)&lt;=[3]Feuil2!$A$2,YEAR([3]Feuil1!$C190)&gt;=[3]Feuil2!$A$2),IF(YEAR([3]Feuil1!$K190)&lt;[3]Feuil2!$A$2,DATE([3]Feuil2!$A$2,9,1),IF(YEAR([3]Feuil1!$K190)&gt;[3]Feuil2!$A$2,"",IF(MONTH([3]Feuil1!$K190)=9,[3]Feuil1!$K190,IF(OR(AND(MONTH([3]Feuil1!$K190)&lt;9,MONTH([3]Feuil1!$C190)&gt;=9),YEAR([3]Feuil1!$C190)&gt;[3]Feuil2!$A$2),DATE([3]Feuil2!$A$2,9,1),"") ))),"")</f>
        <v/>
      </c>
      <c r="K190" s="13" t="str">
        <f>IF(AND([3]Feuil1!$K190&lt;&gt;"",[3]Feuil1!$C190&lt;&gt;"",[3]Feuil1!$K190&lt;=[3]Feuil1!$C190,YEAR([3]Feuil1!$K190)&lt;=[3]Feuil2!$A$2,YEAR([3]Feuil1!$C190)&gt;=[3]Feuil2!$A$2),IF(YEAR([3]Feuil1!$K190)&lt;[3]Feuil2!$A$2,DATE([3]Feuil2!$A$2,10,1),IF(YEAR([3]Feuil1!$K190)&gt;[3]Feuil2!$A$2,"",IF(MONTH([3]Feuil1!$K190)=10,[3]Feuil1!$K190,IF(OR(AND(MONTH([3]Feuil1!$K190)&lt;10,MONTH([3]Feuil1!$C190)&gt;=10),YEAR([3]Feuil1!$C190)&gt;[3]Feuil2!$A$2),DATE([3]Feuil2!$A$2,10,1),"") ))),"")</f>
        <v/>
      </c>
      <c r="L190" s="13" t="str">
        <f>IF(AND([3]Feuil1!$K190&lt;&gt;"",[3]Feuil1!$C190&lt;&gt;"",[3]Feuil1!$K190&lt;=[3]Feuil1!$C190,YEAR([3]Feuil1!$K190)&lt;=[3]Feuil2!$A$2,YEAR([3]Feuil1!$C190)&gt;=[3]Feuil2!$A$2),IF(YEAR([3]Feuil1!$K190)&lt;[3]Feuil2!$A$2,DATE([3]Feuil2!$A$2,11,1),IF(YEAR([3]Feuil1!$K190)&gt;[3]Feuil2!$A$2,"",IF(MONTH([3]Feuil1!$K190)=11,[3]Feuil1!$K190,IF(OR(AND(MONTH([3]Feuil1!$K190)&lt;11,MONTH([3]Feuil1!$C190)&gt;=11),YEAR([3]Feuil1!$C190)&gt;[3]Feuil2!$A$2),DATE([3]Feuil2!$A$2,11,1),"") ))),"")</f>
        <v/>
      </c>
      <c r="M190" s="14" t="str">
        <f>IF(AND([3]Feuil1!$K190&lt;&gt;"",[3]Feuil1!$C190&lt;&gt;"",[3]Feuil1!$K190&lt;=[3]Feuil1!$C190,YEAR([3]Feuil1!$K190)&lt;=[3]Feuil2!$A$2,YEAR([3]Feuil1!$C190)&gt;=[3]Feuil2!$A$2),IF(YEAR([3]Feuil1!$K190)&lt;[3]Feuil2!$A$2,DATE([3]Feuil2!$A$2,12,1),IF(YEAR([3]Feuil1!$K190)&gt;[3]Feuil2!$A$2,"",IF(MONTH([3]Feuil1!$K190)=12,[3]Feuil1!$K190,IF(OR(AND(MONTH([3]Feuil1!$K190)&lt;12,MONTH([3]Feuil1!$C190)&gt;=12),YEAR([3]Feuil1!$C190)&gt;[3]Feuil2!$A$2),DATE([3]Feuil2!$A$2,12,1),"") ))),"")</f>
        <v/>
      </c>
      <c r="N190" s="12" t="str">
        <f>IF(AND([3]Feuil1!$K190&lt;&gt;"",[3]Feuil1!$C190&lt;&gt;"",[3]Feuil1!$K190&lt;=[3]Feuil1!$C190,YEAR([3]Feuil1!$K190)&lt;=[3]Feuil2!$A$2,YEAR([3]Feuil1!$C190)&gt;=[3]Feuil2!$A$2),IF(YEAR([3]Feuil1!$C190)&gt;[3]Feuil2!$A$2,DATE([3]Feuil2!$A$2,1,31),IF(YEAR([3]Feuil1!$C190)&lt;[3]Feuil2!$A$2,"",IF(MONTH([3]Feuil1!$C190)=1,[3]Feuil1!$C190,IF(AND(MONTH([3]Feuil1!$C190)&gt;1,MONTH([3]Feuil1!$K190)&lt;=1),DATE([3]Feuil2!$A$2,1,31),"") ))),"")</f>
        <v/>
      </c>
      <c r="O190" s="13" t="str">
        <f>IF(AND([3]Feuil1!$K190&lt;&gt;"",[3]Feuil1!$C190&lt;&gt;"",[3]Feuil1!$K190&lt;=[3]Feuil1!$C190,YEAR([3]Feuil1!$K190)&lt;=[3]Feuil2!$A$2,YEAR([3]Feuil1!$C190)&gt;=[3]Feuil2!$A$2),IF(YEAR([3]Feuil1!$C190)&gt;[3]Feuil2!$A$2,IF((MOD([3]Feuil2!$A$2,4)&lt;&gt;0),DATE([3]Feuil2!$A$2,2,28),DATE([3]Feuil2!$A$2,2,29)),IF(YEAR([3]Feuil1!$C190)&lt;[3]Feuil2!$A$2,"",IF(MONTH([3]Feuil1!$C190)=2,[3]Feuil1!$C190,IF(AND(MONTH([3]Feuil1!$C190)&gt;2,MONTH([3]Feuil1!$K190)&lt;=2),IF((MOD([3]Feuil2!$A$2,4)&lt;&gt;0),DATE([3]Feuil2!$A$2,2,28),DATE([3]Feuil2!$A$2,2,29)),"") ))),"")</f>
        <v/>
      </c>
      <c r="P190" s="13" t="str">
        <f>IF(AND([3]Feuil1!$K190&lt;&gt;"",[3]Feuil1!$C190&lt;&gt;"",[3]Feuil1!$K190&lt;=[3]Feuil1!$C190,YEAR([3]Feuil1!$K190)&lt;=[3]Feuil2!$A$2,YEAR([3]Feuil1!$C190)&gt;=[3]Feuil2!$A$2),IF(YEAR([3]Feuil1!$C190)&gt;[3]Feuil2!$A$2,DATE([3]Feuil2!$A$2,3,31),IF(YEAR([3]Feuil1!$C190)&lt;[3]Feuil2!$A$2,"",IF(MONTH([3]Feuil1!$C190)=3,[3]Feuil1!$C190,IF(AND(MONTH([3]Feuil1!$C190)&gt;3,MONTH([3]Feuil1!$K190)&lt;=3),DATE([3]Feuil2!$A$2,3,31),"") ))),"")</f>
        <v/>
      </c>
      <c r="Q190" s="13" t="str">
        <f>IF(AND([3]Feuil1!$K190&lt;&gt;"",[3]Feuil1!$C190&lt;&gt;"",[3]Feuil1!$K190&lt;=[3]Feuil1!$C190,YEAR([3]Feuil1!$K190)&lt;=[3]Feuil2!$A$2,YEAR([3]Feuil1!$C190)&gt;=[3]Feuil2!$A$2),IF(YEAR([3]Feuil1!$C190)&gt;[3]Feuil2!$A$2,DATE([3]Feuil2!$A$2,4,30),IF(YEAR([3]Feuil1!$C190)&lt;[3]Feuil2!$A$2,"",IF(MONTH([3]Feuil1!$C190)=4,[3]Feuil1!$C190,IF(AND(MONTH([3]Feuil1!$C190)&gt;4,MONTH([3]Feuil1!$K190)&lt;=4),DATE([3]Feuil2!$A$2,4,30),"") ))),"")</f>
        <v/>
      </c>
      <c r="R190" s="13" t="str">
        <f>IF(AND([3]Feuil1!$K190&lt;&gt;"",[3]Feuil1!$C190&lt;&gt;"",[3]Feuil1!$K190&lt;=[3]Feuil1!$C190,YEAR([3]Feuil1!$K190)&lt;=[3]Feuil2!$A$2,YEAR([3]Feuil1!$C190)&gt;=[3]Feuil2!$A$2),IF(YEAR([3]Feuil1!$C190)&gt;[3]Feuil2!$A$2,DATE([3]Feuil2!$A$2,5,31),IF(YEAR([3]Feuil1!$C190)&lt;[3]Feuil2!$A$2,"",IF(MONTH([3]Feuil1!$C190)=5,[3]Feuil1!$C190,IF(AND(MONTH([3]Feuil1!$C190)&gt;5,MONTH([3]Feuil1!$K190)&lt;=5),DATE([3]Feuil2!$A$2,5,31),"") ))),"")</f>
        <v/>
      </c>
      <c r="S190" s="13" t="str">
        <f>IF(AND([3]Feuil1!$K190&lt;&gt;"",[3]Feuil1!$C190&lt;&gt;"",[3]Feuil1!$K190&lt;=[3]Feuil1!$C190,YEAR([3]Feuil1!$K190)&lt;=[3]Feuil2!$A$2,YEAR([3]Feuil1!$C190)&gt;=[3]Feuil2!$A$2),IF(YEAR([3]Feuil1!$C190)&gt;[3]Feuil2!$A$2,DATE([3]Feuil2!$A$2,6,30),IF(YEAR([3]Feuil1!$C190)&lt;[3]Feuil2!$A$2,"",IF(MONTH([3]Feuil1!$C190)=6,[3]Feuil1!$C190,IF(AND(MONTH([3]Feuil1!$C190)&gt;6,MONTH([3]Feuil1!$K190)&lt;=6),DATE([3]Feuil2!$A$2,6,30),"") ))),"")</f>
        <v/>
      </c>
      <c r="T190" s="13" t="str">
        <f>IF(AND([3]Feuil1!$K190&lt;&gt;"",[3]Feuil1!$C190&lt;&gt;"",[3]Feuil1!$K190&lt;=[3]Feuil1!$C190,YEAR([3]Feuil1!$K190)&lt;=[3]Feuil2!$A$2,YEAR([3]Feuil1!$C190)&gt;=[3]Feuil2!$A$2),IF(YEAR([3]Feuil1!$C190)&gt;[3]Feuil2!$A$2,DATE([3]Feuil2!$A$2,7,31),IF(YEAR([3]Feuil1!$C190)&lt;[3]Feuil2!$A$2,"",IF(MONTH([3]Feuil1!$C190)=7,[3]Feuil1!$C190,IF(AND(MONTH([3]Feuil1!$C190)&gt;7,MONTH([3]Feuil1!$K190)&lt;=7),DATE([3]Feuil2!$A$2,7,31),"") ))),"")</f>
        <v/>
      </c>
      <c r="U190" s="13" t="str">
        <f>IF(AND([3]Feuil1!$K190&lt;&gt;"",[3]Feuil1!$C190&lt;&gt;"",[3]Feuil1!$K190&lt;=[3]Feuil1!$C190,YEAR([3]Feuil1!$K190)&lt;=[3]Feuil2!$A$2,YEAR([3]Feuil1!$C190)&gt;=[3]Feuil2!$A$2),IF(YEAR([3]Feuil1!$C190)&gt;[3]Feuil2!$A$2,DATE([3]Feuil2!$A$2,8,31),IF(YEAR([3]Feuil1!$C190)&lt;[3]Feuil2!$A$2,"",IF(MONTH([3]Feuil1!$C190)=8,[3]Feuil1!$C190,IF(AND(MONTH([3]Feuil1!$C190)&gt;8,MONTH([3]Feuil1!$K190)&lt;=8),DATE([3]Feuil2!$A$2,8,31),"") ))),"")</f>
        <v/>
      </c>
      <c r="V190" s="13" t="str">
        <f>IF(AND([3]Feuil1!$K190&lt;&gt;"",[3]Feuil1!$C190&lt;&gt;"",[3]Feuil1!$K190&lt;=[3]Feuil1!$C190,YEAR([3]Feuil1!$K190)&lt;=[3]Feuil2!$A$2,YEAR([3]Feuil1!$C190)&gt;=[3]Feuil2!$A$2),IF(YEAR([3]Feuil1!$C190)&gt;[3]Feuil2!$A$2,DATE([3]Feuil2!$A$2,9,30),IF(YEAR([3]Feuil1!$C190)&lt;[3]Feuil2!$A$2,"",IF(MONTH([3]Feuil1!$C190)=9,[3]Feuil1!$C190,IF(AND(MONTH([3]Feuil1!$C190)&gt;9,MONTH([3]Feuil1!$K190)&lt;=9),DATE([3]Feuil2!$A$2,9,30),"") ))),"")</f>
        <v/>
      </c>
      <c r="W190" s="13" t="str">
        <f>IF(AND([3]Feuil1!$K190&lt;&gt;"",[3]Feuil1!$C190&lt;&gt;"",[3]Feuil1!$K190&lt;=[3]Feuil1!$C190,YEAR([3]Feuil1!$K190)&lt;=[3]Feuil2!$A$2,YEAR([3]Feuil1!$C190)&gt;=[3]Feuil2!$A$2),IF(YEAR([3]Feuil1!$C190)&gt;[3]Feuil2!$A$2,DATE([3]Feuil2!$A$2,10,31),IF(YEAR([3]Feuil1!$C190)&lt;[3]Feuil2!$A$2,"",IF(MONTH([3]Feuil1!$C190)=10,[3]Feuil1!$C190,IF(AND(MONTH([3]Feuil1!$C190)&gt;10,MONTH([3]Feuil1!$K190)&lt;=10),DATE([3]Feuil2!$A$2,10,31),"") ))),"")</f>
        <v/>
      </c>
      <c r="X190" s="13" t="str">
        <f>IF(AND([3]Feuil1!$K190&lt;&gt;"",[3]Feuil1!$C190&lt;&gt;"",[3]Feuil1!$K190&lt;=[3]Feuil1!$C190,YEAR([3]Feuil1!$K190)&lt;=[3]Feuil2!$A$2,YEAR([3]Feuil1!$C190)&gt;=[3]Feuil2!$A$2),IF(YEAR([3]Feuil1!$C190)&gt;[3]Feuil2!$A$2,DATE([3]Feuil2!$A$2,11,30),IF(YEAR([3]Feuil1!$C190)&lt;[3]Feuil2!$A$2,"",IF(MONTH([3]Feuil1!$C190)=11,[3]Feuil1!$C190,IF(AND(MONTH([3]Feuil1!$C190)&gt;11,MONTH([3]Feuil1!$K190)&lt;=11),DATE([3]Feuil2!$A$2,11,30),"") ))),"")</f>
        <v/>
      </c>
      <c r="Y190" s="14" t="str">
        <f>IF(AND([3]Feuil1!$K190&lt;&gt;"",[3]Feuil1!$C190&lt;&gt;"",[3]Feuil1!$K190&lt;=[3]Feuil1!$C190,YEAR([3]Feuil1!$K190)&lt;=[3]Feuil2!$A$2,YEAR([3]Feuil1!$C190)&gt;=[3]Feuil2!$A$2),IF(YEAR([3]Feuil1!$C190)&gt;[3]Feuil2!$A$2,DATE([3]Feuil2!$A$2,12,31),IF(YEAR([3]Feuil1!$C190)&lt;[3]Feuil2!$A$2,"",IF(MONTH([3]Feuil1!$C190)=12,[3]Feuil1!$C190,IF(AND(MONTH([3]Feuil1!$C190)&gt;12,MONTH([3]Feuil1!$K190)&lt;=12),DATE([3]Feuil2!$A$2,12,31),"") ))),"")</f>
        <v/>
      </c>
    </row>
    <row r="191" spans="1:25" ht="15" x14ac:dyDescent="0.2">
      <c r="A191" s="11">
        <f>[3]Feuil1!E191</f>
        <v>0</v>
      </c>
      <c r="B191" s="12" t="str">
        <f>IF(AND([3]Feuil1!$K191&lt;&gt;"",[3]Feuil1!$C191&lt;&gt;"",[3]Feuil1!$K191&lt;=[3]Feuil1!$C191,YEAR([3]Feuil1!$K191)&lt;=[3]Feuil2!$A$2,YEAR([3]Feuil1!$C191)&gt;=[3]Feuil2!$A$2),IF(YEAR([3]Feuil1!$K191)&lt;[3]Feuil2!$A$2,DATE([3]Feuil2!$A$2,1,1),IF(YEAR([3]Feuil1!$K191)&gt;[3]Feuil2!$A$2,"",IF(MONTH([3]Feuil1!$K191)=1,[3]Feuil1!$K191,IF(OR(AND(
      MONTH([3]Feuil1!$K191)&lt;1,
      MONTH([3]Feuil1!$C191)&gt;=1
     ),YEAR([3]Feuil1!$C191)&gt;[3]Feuil2!$A$2),DATE([3]Feuil2!$A$2,1,1),"") ))),"")</f>
        <v/>
      </c>
      <c r="C191" s="13" t="str">
        <f>IF(AND([3]Feuil1!$K191&lt;&gt;"",[3]Feuil1!$C191&lt;&gt;"",[3]Feuil1!$K191&lt;=[3]Feuil1!$C191,YEAR([3]Feuil1!$K191)&lt;=[3]Feuil2!$A$2,YEAR([3]Feuil1!$C191)&gt;=[3]Feuil2!$A$2),IF(YEAR([3]Feuil1!$K191)&lt;[3]Feuil2!$A$2,DATE([3]Feuil2!$A$2,2,1),IF(YEAR([3]Feuil1!$K191)&gt;[3]Feuil2!$A$2,"",IF(MONTH([3]Feuil1!$K191)=2,[3]Feuil1!$K191,IF(OR(AND(MONTH([3]Feuil1!$K191)&lt;2,MONTH([3]Feuil1!$C191)&gt;=2),YEAR([3]Feuil1!$C191)&gt;[3]Feuil2!$A$2),DATE([3]Feuil2!$A$2,2,1),"") ))),"")</f>
        <v/>
      </c>
      <c r="D191" s="13" t="str">
        <f>IF(AND([3]Feuil1!$K191&lt;&gt;"",[3]Feuil1!$C191&lt;&gt;"",[3]Feuil1!$K191&lt;=[3]Feuil1!$C191,YEAR([3]Feuil1!$K191)&lt;=[3]Feuil2!$A$2,YEAR([3]Feuil1!$C191)&gt;=[3]Feuil2!$A$2),IF(YEAR([3]Feuil1!$K191)&lt;[3]Feuil2!$A$2,DATE([3]Feuil2!$A$2,3,1),IF(YEAR([3]Feuil1!$K191)&gt;[3]Feuil2!$A$2,"",IF(MONTH([3]Feuil1!$K191)=3,[3]Feuil1!$K191,IF(OR(AND(MONTH([3]Feuil1!$K191)&lt;3,MONTH([3]Feuil1!$C191)&gt;=3),YEAR([3]Feuil1!$C191)&gt;[3]Feuil2!$A$2),DATE([3]Feuil2!$A$2,3,1),"") ))),"")</f>
        <v/>
      </c>
      <c r="E191" s="13" t="str">
        <f>IF(AND([3]Feuil1!$K191&lt;&gt;"",[3]Feuil1!$C191&lt;&gt;"",[3]Feuil1!$K191&lt;=[3]Feuil1!$C191,YEAR([3]Feuil1!$K191)&lt;=[3]Feuil2!$A$2,YEAR([3]Feuil1!$C191)&gt;=[3]Feuil2!$A$2),IF(YEAR([3]Feuil1!$K191)&lt;[3]Feuil2!$A$2,DATE([3]Feuil2!$A$2,4,1),IF(YEAR([3]Feuil1!$K191)&gt;[3]Feuil2!$A$2,"",IF(MONTH([3]Feuil1!$K191)=4,[3]Feuil1!$K191,IF(OR(AND(MONTH([3]Feuil1!$K191)&lt;4,MONTH([3]Feuil1!$C191)&gt;=4),YEAR([3]Feuil1!$C191)&gt;[3]Feuil2!$A$2),DATE([3]Feuil2!$A$2,4,1),"") ))),"")</f>
        <v/>
      </c>
      <c r="F191" s="13" t="str">
        <f>IF(AND([3]Feuil1!$K191&lt;&gt;"",[3]Feuil1!$C191&lt;&gt;"",[3]Feuil1!$K191&lt;=[3]Feuil1!$C191,YEAR([3]Feuil1!$K191)&lt;=[3]Feuil2!$A$2,YEAR([3]Feuil1!$C191)&gt;=[3]Feuil2!$A$2),IF(YEAR([3]Feuil1!$K191)&lt;[3]Feuil2!$A$2,DATE([3]Feuil2!$A$2,5,1),IF(YEAR([3]Feuil1!$K191)&gt;[3]Feuil2!$A$2,"",IF(MONTH([3]Feuil1!$K191)=5,[3]Feuil1!$K191,IF(OR(AND(MONTH([3]Feuil1!$K191)&lt;5,MONTH([3]Feuil1!$C191)&gt;=5),YEAR([3]Feuil1!$C191)&gt;[3]Feuil2!$A$2),DATE([3]Feuil2!$A$2,5,1),"") ))),"")</f>
        <v/>
      </c>
      <c r="G191" s="13" t="str">
        <f>IF(AND([3]Feuil1!$K191&lt;&gt;"",[3]Feuil1!$C191&lt;&gt;"",[3]Feuil1!$K191&lt;=[3]Feuil1!$C191,YEAR([3]Feuil1!$K191)&lt;=[3]Feuil2!$A$2,YEAR([3]Feuil1!$C191)&gt;=[3]Feuil2!$A$2),IF(YEAR([3]Feuil1!$K191)&lt;[3]Feuil2!$A$2,DATE([3]Feuil2!$A$2,6,1),IF(YEAR([3]Feuil1!$K191)&gt;[3]Feuil2!$A$2,"",IF(MONTH([3]Feuil1!$K191)=6,[3]Feuil1!$K191,IF(OR(AND(MONTH([3]Feuil1!$K191)&lt;6,MONTH([3]Feuil1!$C191)&gt;=6),YEAR([3]Feuil1!$C191)&gt;[3]Feuil2!$A$2),DATE([3]Feuil2!$A$2,6,1),"") ))),"")</f>
        <v/>
      </c>
      <c r="H191" s="13" t="str">
        <f>IF(AND([3]Feuil1!$K191&lt;&gt;"",[3]Feuil1!$C191&lt;&gt;"",[3]Feuil1!$K191&lt;=[3]Feuil1!$C191,YEAR([3]Feuil1!$K191)&lt;=[3]Feuil2!$A$2,YEAR([3]Feuil1!$C191)&gt;=[3]Feuil2!$A$2),IF(YEAR([3]Feuil1!$K191)&lt;[3]Feuil2!$A$2,DATE([3]Feuil2!$A$2,7,1),IF(YEAR([3]Feuil1!$K191)&gt;[3]Feuil2!$A$2,"",IF(MONTH([3]Feuil1!$K191)=7,[3]Feuil1!$K191,IF(OR(AND(MONTH([3]Feuil1!$K191)&lt;7,MONTH([3]Feuil1!$C191)&gt;=7),YEAR([3]Feuil1!$C191)&gt;[3]Feuil2!$A$2),DATE([3]Feuil2!$A$2,7,1),"") ))),"")</f>
        <v/>
      </c>
      <c r="I191" s="13" t="str">
        <f>IF(AND([3]Feuil1!$K191&lt;&gt;"",[3]Feuil1!$C191&lt;&gt;"",[3]Feuil1!$K191&lt;=[3]Feuil1!$C191,YEAR([3]Feuil1!$K191)&lt;=[3]Feuil2!$A$2,YEAR([3]Feuil1!$C191)&gt;=[3]Feuil2!$A$2),IF(YEAR([3]Feuil1!$K191)&lt;[3]Feuil2!$A$2,DATE([3]Feuil2!$A$2,8,1),IF(YEAR([3]Feuil1!$K191)&gt;[3]Feuil2!$A$2,"",IF(MONTH([3]Feuil1!$K191)=8,[3]Feuil1!$K191,IF(OR(AND(MONTH([3]Feuil1!$K191)&lt;8,MONTH([3]Feuil1!$C191)&gt;=8),YEAR([3]Feuil1!$C191)&gt;[3]Feuil2!$A$2),DATE([3]Feuil2!$A$2,8,1),"") ))),"")</f>
        <v/>
      </c>
      <c r="J191" s="13" t="str">
        <f>IF(AND([3]Feuil1!$K191&lt;&gt;"",[3]Feuil1!$C191&lt;&gt;"",[3]Feuil1!$K191&lt;=[3]Feuil1!$C191,YEAR([3]Feuil1!$K191)&lt;=[3]Feuil2!$A$2,YEAR([3]Feuil1!$C191)&gt;=[3]Feuil2!$A$2),IF(YEAR([3]Feuil1!$K191)&lt;[3]Feuil2!$A$2,DATE([3]Feuil2!$A$2,9,1),IF(YEAR([3]Feuil1!$K191)&gt;[3]Feuil2!$A$2,"",IF(MONTH([3]Feuil1!$K191)=9,[3]Feuil1!$K191,IF(OR(AND(MONTH([3]Feuil1!$K191)&lt;9,MONTH([3]Feuil1!$C191)&gt;=9),YEAR([3]Feuil1!$C191)&gt;[3]Feuil2!$A$2),DATE([3]Feuil2!$A$2,9,1),"") ))),"")</f>
        <v/>
      </c>
      <c r="K191" s="13" t="str">
        <f>IF(AND([3]Feuil1!$K191&lt;&gt;"",[3]Feuil1!$C191&lt;&gt;"",[3]Feuil1!$K191&lt;=[3]Feuil1!$C191,YEAR([3]Feuil1!$K191)&lt;=[3]Feuil2!$A$2,YEAR([3]Feuil1!$C191)&gt;=[3]Feuil2!$A$2),IF(YEAR([3]Feuil1!$K191)&lt;[3]Feuil2!$A$2,DATE([3]Feuil2!$A$2,10,1),IF(YEAR([3]Feuil1!$K191)&gt;[3]Feuil2!$A$2,"",IF(MONTH([3]Feuil1!$K191)=10,[3]Feuil1!$K191,IF(OR(AND(MONTH([3]Feuil1!$K191)&lt;10,MONTH([3]Feuil1!$C191)&gt;=10),YEAR([3]Feuil1!$C191)&gt;[3]Feuil2!$A$2),DATE([3]Feuil2!$A$2,10,1),"") ))),"")</f>
        <v/>
      </c>
      <c r="L191" s="13" t="str">
        <f>IF(AND([3]Feuil1!$K191&lt;&gt;"",[3]Feuil1!$C191&lt;&gt;"",[3]Feuil1!$K191&lt;=[3]Feuil1!$C191,YEAR([3]Feuil1!$K191)&lt;=[3]Feuil2!$A$2,YEAR([3]Feuil1!$C191)&gt;=[3]Feuil2!$A$2),IF(YEAR([3]Feuil1!$K191)&lt;[3]Feuil2!$A$2,DATE([3]Feuil2!$A$2,11,1),IF(YEAR([3]Feuil1!$K191)&gt;[3]Feuil2!$A$2,"",IF(MONTH([3]Feuil1!$K191)=11,[3]Feuil1!$K191,IF(OR(AND(MONTH([3]Feuil1!$K191)&lt;11,MONTH([3]Feuil1!$C191)&gt;=11),YEAR([3]Feuil1!$C191)&gt;[3]Feuil2!$A$2),DATE([3]Feuil2!$A$2,11,1),"") ))),"")</f>
        <v/>
      </c>
      <c r="M191" s="14" t="str">
        <f>IF(AND([3]Feuil1!$K191&lt;&gt;"",[3]Feuil1!$C191&lt;&gt;"",[3]Feuil1!$K191&lt;=[3]Feuil1!$C191,YEAR([3]Feuil1!$K191)&lt;=[3]Feuil2!$A$2,YEAR([3]Feuil1!$C191)&gt;=[3]Feuil2!$A$2),IF(YEAR([3]Feuil1!$K191)&lt;[3]Feuil2!$A$2,DATE([3]Feuil2!$A$2,12,1),IF(YEAR([3]Feuil1!$K191)&gt;[3]Feuil2!$A$2,"",IF(MONTH([3]Feuil1!$K191)=12,[3]Feuil1!$K191,IF(OR(AND(MONTH([3]Feuil1!$K191)&lt;12,MONTH([3]Feuil1!$C191)&gt;=12),YEAR([3]Feuil1!$C191)&gt;[3]Feuil2!$A$2),DATE([3]Feuil2!$A$2,12,1),"") ))),"")</f>
        <v/>
      </c>
      <c r="N191" s="12" t="str">
        <f>IF(AND([3]Feuil1!$K191&lt;&gt;"",[3]Feuil1!$C191&lt;&gt;"",[3]Feuil1!$K191&lt;=[3]Feuil1!$C191,YEAR([3]Feuil1!$K191)&lt;=[3]Feuil2!$A$2,YEAR([3]Feuil1!$C191)&gt;=[3]Feuil2!$A$2),IF(YEAR([3]Feuil1!$C191)&gt;[3]Feuil2!$A$2,DATE([3]Feuil2!$A$2,1,31),IF(YEAR([3]Feuil1!$C191)&lt;[3]Feuil2!$A$2,"",IF(MONTH([3]Feuil1!$C191)=1,[3]Feuil1!$C191,IF(AND(MONTH([3]Feuil1!$C191)&gt;1,MONTH([3]Feuil1!$K191)&lt;=1),DATE([3]Feuil2!$A$2,1,31),"") ))),"")</f>
        <v/>
      </c>
      <c r="O191" s="13" t="str">
        <f>IF(AND([3]Feuil1!$K191&lt;&gt;"",[3]Feuil1!$C191&lt;&gt;"",[3]Feuil1!$K191&lt;=[3]Feuil1!$C191,YEAR([3]Feuil1!$K191)&lt;=[3]Feuil2!$A$2,YEAR([3]Feuil1!$C191)&gt;=[3]Feuil2!$A$2),IF(YEAR([3]Feuil1!$C191)&gt;[3]Feuil2!$A$2,IF((MOD([3]Feuil2!$A$2,4)&lt;&gt;0),DATE([3]Feuil2!$A$2,2,28),DATE([3]Feuil2!$A$2,2,29)),IF(YEAR([3]Feuil1!$C191)&lt;[3]Feuil2!$A$2,"",IF(MONTH([3]Feuil1!$C191)=2,[3]Feuil1!$C191,IF(AND(MONTH([3]Feuil1!$C191)&gt;2,MONTH([3]Feuil1!$K191)&lt;=2),IF((MOD([3]Feuil2!$A$2,4)&lt;&gt;0),DATE([3]Feuil2!$A$2,2,28),DATE([3]Feuil2!$A$2,2,29)),"") ))),"")</f>
        <v/>
      </c>
      <c r="P191" s="13" t="str">
        <f>IF(AND([3]Feuil1!$K191&lt;&gt;"",[3]Feuil1!$C191&lt;&gt;"",[3]Feuil1!$K191&lt;=[3]Feuil1!$C191,YEAR([3]Feuil1!$K191)&lt;=[3]Feuil2!$A$2,YEAR([3]Feuil1!$C191)&gt;=[3]Feuil2!$A$2),IF(YEAR([3]Feuil1!$C191)&gt;[3]Feuil2!$A$2,DATE([3]Feuil2!$A$2,3,31),IF(YEAR([3]Feuil1!$C191)&lt;[3]Feuil2!$A$2,"",IF(MONTH([3]Feuil1!$C191)=3,[3]Feuil1!$C191,IF(AND(MONTH([3]Feuil1!$C191)&gt;3,MONTH([3]Feuil1!$K191)&lt;=3),DATE([3]Feuil2!$A$2,3,31),"") ))),"")</f>
        <v/>
      </c>
      <c r="Q191" s="13" t="str">
        <f>IF(AND([3]Feuil1!$K191&lt;&gt;"",[3]Feuil1!$C191&lt;&gt;"",[3]Feuil1!$K191&lt;=[3]Feuil1!$C191,YEAR([3]Feuil1!$K191)&lt;=[3]Feuil2!$A$2,YEAR([3]Feuil1!$C191)&gt;=[3]Feuil2!$A$2),IF(YEAR([3]Feuil1!$C191)&gt;[3]Feuil2!$A$2,DATE([3]Feuil2!$A$2,4,30),IF(YEAR([3]Feuil1!$C191)&lt;[3]Feuil2!$A$2,"",IF(MONTH([3]Feuil1!$C191)=4,[3]Feuil1!$C191,IF(AND(MONTH([3]Feuil1!$C191)&gt;4,MONTH([3]Feuil1!$K191)&lt;=4),DATE([3]Feuil2!$A$2,4,30),"") ))),"")</f>
        <v/>
      </c>
      <c r="R191" s="13" t="str">
        <f>IF(AND([3]Feuil1!$K191&lt;&gt;"",[3]Feuil1!$C191&lt;&gt;"",[3]Feuil1!$K191&lt;=[3]Feuil1!$C191,YEAR([3]Feuil1!$K191)&lt;=[3]Feuil2!$A$2,YEAR([3]Feuil1!$C191)&gt;=[3]Feuil2!$A$2),IF(YEAR([3]Feuil1!$C191)&gt;[3]Feuil2!$A$2,DATE([3]Feuil2!$A$2,5,31),IF(YEAR([3]Feuil1!$C191)&lt;[3]Feuil2!$A$2,"",IF(MONTH([3]Feuil1!$C191)=5,[3]Feuil1!$C191,IF(AND(MONTH([3]Feuil1!$C191)&gt;5,MONTH([3]Feuil1!$K191)&lt;=5),DATE([3]Feuil2!$A$2,5,31),"") ))),"")</f>
        <v/>
      </c>
      <c r="S191" s="13" t="str">
        <f>IF(AND([3]Feuil1!$K191&lt;&gt;"",[3]Feuil1!$C191&lt;&gt;"",[3]Feuil1!$K191&lt;=[3]Feuil1!$C191,YEAR([3]Feuil1!$K191)&lt;=[3]Feuil2!$A$2,YEAR([3]Feuil1!$C191)&gt;=[3]Feuil2!$A$2),IF(YEAR([3]Feuil1!$C191)&gt;[3]Feuil2!$A$2,DATE([3]Feuil2!$A$2,6,30),IF(YEAR([3]Feuil1!$C191)&lt;[3]Feuil2!$A$2,"",IF(MONTH([3]Feuil1!$C191)=6,[3]Feuil1!$C191,IF(AND(MONTH([3]Feuil1!$C191)&gt;6,MONTH([3]Feuil1!$K191)&lt;=6),DATE([3]Feuil2!$A$2,6,30),"") ))),"")</f>
        <v/>
      </c>
      <c r="T191" s="13" t="str">
        <f>IF(AND([3]Feuil1!$K191&lt;&gt;"",[3]Feuil1!$C191&lt;&gt;"",[3]Feuil1!$K191&lt;=[3]Feuil1!$C191,YEAR([3]Feuil1!$K191)&lt;=[3]Feuil2!$A$2,YEAR([3]Feuil1!$C191)&gt;=[3]Feuil2!$A$2),IF(YEAR([3]Feuil1!$C191)&gt;[3]Feuil2!$A$2,DATE([3]Feuil2!$A$2,7,31),IF(YEAR([3]Feuil1!$C191)&lt;[3]Feuil2!$A$2,"",IF(MONTH([3]Feuil1!$C191)=7,[3]Feuil1!$C191,IF(AND(MONTH([3]Feuil1!$C191)&gt;7,MONTH([3]Feuil1!$K191)&lt;=7),DATE([3]Feuil2!$A$2,7,31),"") ))),"")</f>
        <v/>
      </c>
      <c r="U191" s="13" t="str">
        <f>IF(AND([3]Feuil1!$K191&lt;&gt;"",[3]Feuil1!$C191&lt;&gt;"",[3]Feuil1!$K191&lt;=[3]Feuil1!$C191,YEAR([3]Feuil1!$K191)&lt;=[3]Feuil2!$A$2,YEAR([3]Feuil1!$C191)&gt;=[3]Feuil2!$A$2),IF(YEAR([3]Feuil1!$C191)&gt;[3]Feuil2!$A$2,DATE([3]Feuil2!$A$2,8,31),IF(YEAR([3]Feuil1!$C191)&lt;[3]Feuil2!$A$2,"",IF(MONTH([3]Feuil1!$C191)=8,[3]Feuil1!$C191,IF(AND(MONTH([3]Feuil1!$C191)&gt;8,MONTH([3]Feuil1!$K191)&lt;=8),DATE([3]Feuil2!$A$2,8,31),"") ))),"")</f>
        <v/>
      </c>
      <c r="V191" s="13" t="str">
        <f>IF(AND([3]Feuil1!$K191&lt;&gt;"",[3]Feuil1!$C191&lt;&gt;"",[3]Feuil1!$K191&lt;=[3]Feuil1!$C191,YEAR([3]Feuil1!$K191)&lt;=[3]Feuil2!$A$2,YEAR([3]Feuil1!$C191)&gt;=[3]Feuil2!$A$2),IF(YEAR([3]Feuil1!$C191)&gt;[3]Feuil2!$A$2,DATE([3]Feuil2!$A$2,9,30),IF(YEAR([3]Feuil1!$C191)&lt;[3]Feuil2!$A$2,"",IF(MONTH([3]Feuil1!$C191)=9,[3]Feuil1!$C191,IF(AND(MONTH([3]Feuil1!$C191)&gt;9,MONTH([3]Feuil1!$K191)&lt;=9),DATE([3]Feuil2!$A$2,9,30),"") ))),"")</f>
        <v/>
      </c>
      <c r="W191" s="13" t="str">
        <f>IF(AND([3]Feuil1!$K191&lt;&gt;"",[3]Feuil1!$C191&lt;&gt;"",[3]Feuil1!$K191&lt;=[3]Feuil1!$C191,YEAR([3]Feuil1!$K191)&lt;=[3]Feuil2!$A$2,YEAR([3]Feuil1!$C191)&gt;=[3]Feuil2!$A$2),IF(YEAR([3]Feuil1!$C191)&gt;[3]Feuil2!$A$2,DATE([3]Feuil2!$A$2,10,31),IF(YEAR([3]Feuil1!$C191)&lt;[3]Feuil2!$A$2,"",IF(MONTH([3]Feuil1!$C191)=10,[3]Feuil1!$C191,IF(AND(MONTH([3]Feuil1!$C191)&gt;10,MONTH([3]Feuil1!$K191)&lt;=10),DATE([3]Feuil2!$A$2,10,31),"") ))),"")</f>
        <v/>
      </c>
      <c r="X191" s="13" t="str">
        <f>IF(AND([3]Feuil1!$K191&lt;&gt;"",[3]Feuil1!$C191&lt;&gt;"",[3]Feuil1!$K191&lt;=[3]Feuil1!$C191,YEAR([3]Feuil1!$K191)&lt;=[3]Feuil2!$A$2,YEAR([3]Feuil1!$C191)&gt;=[3]Feuil2!$A$2),IF(YEAR([3]Feuil1!$C191)&gt;[3]Feuil2!$A$2,DATE([3]Feuil2!$A$2,11,30),IF(YEAR([3]Feuil1!$C191)&lt;[3]Feuil2!$A$2,"",IF(MONTH([3]Feuil1!$C191)=11,[3]Feuil1!$C191,IF(AND(MONTH([3]Feuil1!$C191)&gt;11,MONTH([3]Feuil1!$K191)&lt;=11),DATE([3]Feuil2!$A$2,11,30),"") ))),"")</f>
        <v/>
      </c>
      <c r="Y191" s="14" t="str">
        <f>IF(AND([3]Feuil1!$K191&lt;&gt;"",[3]Feuil1!$C191&lt;&gt;"",[3]Feuil1!$K191&lt;=[3]Feuil1!$C191,YEAR([3]Feuil1!$K191)&lt;=[3]Feuil2!$A$2,YEAR([3]Feuil1!$C191)&gt;=[3]Feuil2!$A$2),IF(YEAR([3]Feuil1!$C191)&gt;[3]Feuil2!$A$2,DATE([3]Feuil2!$A$2,12,31),IF(YEAR([3]Feuil1!$C191)&lt;[3]Feuil2!$A$2,"",IF(MONTH([3]Feuil1!$C191)=12,[3]Feuil1!$C191,IF(AND(MONTH([3]Feuil1!$C191)&gt;12,MONTH([3]Feuil1!$K191)&lt;=12),DATE([3]Feuil2!$A$2,12,31),"") ))),"")</f>
        <v/>
      </c>
    </row>
    <row r="192" spans="1:25" ht="15" x14ac:dyDescent="0.2">
      <c r="A192" s="11">
        <f>[3]Feuil1!E192</f>
        <v>0</v>
      </c>
      <c r="B192" s="12" t="str">
        <f>IF(AND([3]Feuil1!$K192&lt;&gt;"",[3]Feuil1!$C192&lt;&gt;"",[3]Feuil1!$K192&lt;=[3]Feuil1!$C192,YEAR([3]Feuil1!$K192)&lt;=[3]Feuil2!$A$2,YEAR([3]Feuil1!$C192)&gt;=[3]Feuil2!$A$2),IF(YEAR([3]Feuil1!$K192)&lt;[3]Feuil2!$A$2,DATE([3]Feuil2!$A$2,1,1),IF(YEAR([3]Feuil1!$K192)&gt;[3]Feuil2!$A$2,"",IF(MONTH([3]Feuil1!$K192)=1,[3]Feuil1!$K192,IF(OR(AND(
      MONTH([3]Feuil1!$K192)&lt;1,
      MONTH([3]Feuil1!$C192)&gt;=1
     ),YEAR([3]Feuil1!$C192)&gt;[3]Feuil2!$A$2),DATE([3]Feuil2!$A$2,1,1),"") ))),"")</f>
        <v/>
      </c>
      <c r="C192" s="13" t="str">
        <f>IF(AND([3]Feuil1!$K192&lt;&gt;"",[3]Feuil1!$C192&lt;&gt;"",[3]Feuil1!$K192&lt;=[3]Feuil1!$C192,YEAR([3]Feuil1!$K192)&lt;=[3]Feuil2!$A$2,YEAR([3]Feuil1!$C192)&gt;=[3]Feuil2!$A$2),IF(YEAR([3]Feuil1!$K192)&lt;[3]Feuil2!$A$2,DATE([3]Feuil2!$A$2,2,1),IF(YEAR([3]Feuil1!$K192)&gt;[3]Feuil2!$A$2,"",IF(MONTH([3]Feuil1!$K192)=2,[3]Feuil1!$K192,IF(OR(AND(MONTH([3]Feuil1!$K192)&lt;2,MONTH([3]Feuil1!$C192)&gt;=2),YEAR([3]Feuil1!$C192)&gt;[3]Feuil2!$A$2),DATE([3]Feuil2!$A$2,2,1),"") ))),"")</f>
        <v/>
      </c>
      <c r="D192" s="13" t="str">
        <f>IF(AND([3]Feuil1!$K192&lt;&gt;"",[3]Feuil1!$C192&lt;&gt;"",[3]Feuil1!$K192&lt;=[3]Feuil1!$C192,YEAR([3]Feuil1!$K192)&lt;=[3]Feuil2!$A$2,YEAR([3]Feuil1!$C192)&gt;=[3]Feuil2!$A$2),IF(YEAR([3]Feuil1!$K192)&lt;[3]Feuil2!$A$2,DATE([3]Feuil2!$A$2,3,1),IF(YEAR([3]Feuil1!$K192)&gt;[3]Feuil2!$A$2,"",IF(MONTH([3]Feuil1!$K192)=3,[3]Feuil1!$K192,IF(OR(AND(MONTH([3]Feuil1!$K192)&lt;3,MONTH([3]Feuil1!$C192)&gt;=3),YEAR([3]Feuil1!$C192)&gt;[3]Feuil2!$A$2),DATE([3]Feuil2!$A$2,3,1),"") ))),"")</f>
        <v/>
      </c>
      <c r="E192" s="13" t="str">
        <f>IF(AND([3]Feuil1!$K192&lt;&gt;"",[3]Feuil1!$C192&lt;&gt;"",[3]Feuil1!$K192&lt;=[3]Feuil1!$C192,YEAR([3]Feuil1!$K192)&lt;=[3]Feuil2!$A$2,YEAR([3]Feuil1!$C192)&gt;=[3]Feuil2!$A$2),IF(YEAR([3]Feuil1!$K192)&lt;[3]Feuil2!$A$2,DATE([3]Feuil2!$A$2,4,1),IF(YEAR([3]Feuil1!$K192)&gt;[3]Feuil2!$A$2,"",IF(MONTH([3]Feuil1!$K192)=4,[3]Feuil1!$K192,IF(OR(AND(MONTH([3]Feuil1!$K192)&lt;4,MONTH([3]Feuil1!$C192)&gt;=4),YEAR([3]Feuil1!$C192)&gt;[3]Feuil2!$A$2),DATE([3]Feuil2!$A$2,4,1),"") ))),"")</f>
        <v/>
      </c>
      <c r="F192" s="13" t="str">
        <f>IF(AND([3]Feuil1!$K192&lt;&gt;"",[3]Feuil1!$C192&lt;&gt;"",[3]Feuil1!$K192&lt;=[3]Feuil1!$C192,YEAR([3]Feuil1!$K192)&lt;=[3]Feuil2!$A$2,YEAR([3]Feuil1!$C192)&gt;=[3]Feuil2!$A$2),IF(YEAR([3]Feuil1!$K192)&lt;[3]Feuil2!$A$2,DATE([3]Feuil2!$A$2,5,1),IF(YEAR([3]Feuil1!$K192)&gt;[3]Feuil2!$A$2,"",IF(MONTH([3]Feuil1!$K192)=5,[3]Feuil1!$K192,IF(OR(AND(MONTH([3]Feuil1!$K192)&lt;5,MONTH([3]Feuil1!$C192)&gt;=5),YEAR([3]Feuil1!$C192)&gt;[3]Feuil2!$A$2),DATE([3]Feuil2!$A$2,5,1),"") ))),"")</f>
        <v/>
      </c>
      <c r="G192" s="13" t="str">
        <f>IF(AND([3]Feuil1!$K192&lt;&gt;"",[3]Feuil1!$C192&lt;&gt;"",[3]Feuil1!$K192&lt;=[3]Feuil1!$C192,YEAR([3]Feuil1!$K192)&lt;=[3]Feuil2!$A$2,YEAR([3]Feuil1!$C192)&gt;=[3]Feuil2!$A$2),IF(YEAR([3]Feuil1!$K192)&lt;[3]Feuil2!$A$2,DATE([3]Feuil2!$A$2,6,1),IF(YEAR([3]Feuil1!$K192)&gt;[3]Feuil2!$A$2,"",IF(MONTH([3]Feuil1!$K192)=6,[3]Feuil1!$K192,IF(OR(AND(MONTH([3]Feuil1!$K192)&lt;6,MONTH([3]Feuil1!$C192)&gt;=6),YEAR([3]Feuil1!$C192)&gt;[3]Feuil2!$A$2),DATE([3]Feuil2!$A$2,6,1),"") ))),"")</f>
        <v/>
      </c>
      <c r="H192" s="13" t="str">
        <f>IF(AND([3]Feuil1!$K192&lt;&gt;"",[3]Feuil1!$C192&lt;&gt;"",[3]Feuil1!$K192&lt;=[3]Feuil1!$C192,YEAR([3]Feuil1!$K192)&lt;=[3]Feuil2!$A$2,YEAR([3]Feuil1!$C192)&gt;=[3]Feuil2!$A$2),IF(YEAR([3]Feuil1!$K192)&lt;[3]Feuil2!$A$2,DATE([3]Feuil2!$A$2,7,1),IF(YEAR([3]Feuil1!$K192)&gt;[3]Feuil2!$A$2,"",IF(MONTH([3]Feuil1!$K192)=7,[3]Feuil1!$K192,IF(OR(AND(MONTH([3]Feuil1!$K192)&lt;7,MONTH([3]Feuil1!$C192)&gt;=7),YEAR([3]Feuil1!$C192)&gt;[3]Feuil2!$A$2),DATE([3]Feuil2!$A$2,7,1),"") ))),"")</f>
        <v/>
      </c>
      <c r="I192" s="13" t="str">
        <f>IF(AND([3]Feuil1!$K192&lt;&gt;"",[3]Feuil1!$C192&lt;&gt;"",[3]Feuil1!$K192&lt;=[3]Feuil1!$C192,YEAR([3]Feuil1!$K192)&lt;=[3]Feuil2!$A$2,YEAR([3]Feuil1!$C192)&gt;=[3]Feuil2!$A$2),IF(YEAR([3]Feuil1!$K192)&lt;[3]Feuil2!$A$2,DATE([3]Feuil2!$A$2,8,1),IF(YEAR([3]Feuil1!$K192)&gt;[3]Feuil2!$A$2,"",IF(MONTH([3]Feuil1!$K192)=8,[3]Feuil1!$K192,IF(OR(AND(MONTH([3]Feuil1!$K192)&lt;8,MONTH([3]Feuil1!$C192)&gt;=8),YEAR([3]Feuil1!$C192)&gt;[3]Feuil2!$A$2),DATE([3]Feuil2!$A$2,8,1),"") ))),"")</f>
        <v/>
      </c>
      <c r="J192" s="13" t="str">
        <f>IF(AND([3]Feuil1!$K192&lt;&gt;"",[3]Feuil1!$C192&lt;&gt;"",[3]Feuil1!$K192&lt;=[3]Feuil1!$C192,YEAR([3]Feuil1!$K192)&lt;=[3]Feuil2!$A$2,YEAR([3]Feuil1!$C192)&gt;=[3]Feuil2!$A$2),IF(YEAR([3]Feuil1!$K192)&lt;[3]Feuil2!$A$2,DATE([3]Feuil2!$A$2,9,1),IF(YEAR([3]Feuil1!$K192)&gt;[3]Feuil2!$A$2,"",IF(MONTH([3]Feuil1!$K192)=9,[3]Feuil1!$K192,IF(OR(AND(MONTH([3]Feuil1!$K192)&lt;9,MONTH([3]Feuil1!$C192)&gt;=9),YEAR([3]Feuil1!$C192)&gt;[3]Feuil2!$A$2),DATE([3]Feuil2!$A$2,9,1),"") ))),"")</f>
        <v/>
      </c>
      <c r="K192" s="13" t="str">
        <f>IF(AND([3]Feuil1!$K192&lt;&gt;"",[3]Feuil1!$C192&lt;&gt;"",[3]Feuil1!$K192&lt;=[3]Feuil1!$C192,YEAR([3]Feuil1!$K192)&lt;=[3]Feuil2!$A$2,YEAR([3]Feuil1!$C192)&gt;=[3]Feuil2!$A$2),IF(YEAR([3]Feuil1!$K192)&lt;[3]Feuil2!$A$2,DATE([3]Feuil2!$A$2,10,1),IF(YEAR([3]Feuil1!$K192)&gt;[3]Feuil2!$A$2,"",IF(MONTH([3]Feuil1!$K192)=10,[3]Feuil1!$K192,IF(OR(AND(MONTH([3]Feuil1!$K192)&lt;10,MONTH([3]Feuil1!$C192)&gt;=10),YEAR([3]Feuil1!$C192)&gt;[3]Feuil2!$A$2),DATE([3]Feuil2!$A$2,10,1),"") ))),"")</f>
        <v/>
      </c>
      <c r="L192" s="13" t="str">
        <f>IF(AND([3]Feuil1!$K192&lt;&gt;"",[3]Feuil1!$C192&lt;&gt;"",[3]Feuil1!$K192&lt;=[3]Feuil1!$C192,YEAR([3]Feuil1!$K192)&lt;=[3]Feuil2!$A$2,YEAR([3]Feuil1!$C192)&gt;=[3]Feuil2!$A$2),IF(YEAR([3]Feuil1!$K192)&lt;[3]Feuil2!$A$2,DATE([3]Feuil2!$A$2,11,1),IF(YEAR([3]Feuil1!$K192)&gt;[3]Feuil2!$A$2,"",IF(MONTH([3]Feuil1!$K192)=11,[3]Feuil1!$K192,IF(OR(AND(MONTH([3]Feuil1!$K192)&lt;11,MONTH([3]Feuil1!$C192)&gt;=11),YEAR([3]Feuil1!$C192)&gt;[3]Feuil2!$A$2),DATE([3]Feuil2!$A$2,11,1),"") ))),"")</f>
        <v/>
      </c>
      <c r="M192" s="14" t="str">
        <f>IF(AND([3]Feuil1!$K192&lt;&gt;"",[3]Feuil1!$C192&lt;&gt;"",[3]Feuil1!$K192&lt;=[3]Feuil1!$C192,YEAR([3]Feuil1!$K192)&lt;=[3]Feuil2!$A$2,YEAR([3]Feuil1!$C192)&gt;=[3]Feuil2!$A$2),IF(YEAR([3]Feuil1!$K192)&lt;[3]Feuil2!$A$2,DATE([3]Feuil2!$A$2,12,1),IF(YEAR([3]Feuil1!$K192)&gt;[3]Feuil2!$A$2,"",IF(MONTH([3]Feuil1!$K192)=12,[3]Feuil1!$K192,IF(OR(AND(MONTH([3]Feuil1!$K192)&lt;12,MONTH([3]Feuil1!$C192)&gt;=12),YEAR([3]Feuil1!$C192)&gt;[3]Feuil2!$A$2),DATE([3]Feuil2!$A$2,12,1),"") ))),"")</f>
        <v/>
      </c>
      <c r="N192" s="12" t="str">
        <f>IF(AND([3]Feuil1!$K192&lt;&gt;"",[3]Feuil1!$C192&lt;&gt;"",[3]Feuil1!$K192&lt;=[3]Feuil1!$C192,YEAR([3]Feuil1!$K192)&lt;=[3]Feuil2!$A$2,YEAR([3]Feuil1!$C192)&gt;=[3]Feuil2!$A$2),IF(YEAR([3]Feuil1!$C192)&gt;[3]Feuil2!$A$2,DATE([3]Feuil2!$A$2,1,31),IF(YEAR([3]Feuil1!$C192)&lt;[3]Feuil2!$A$2,"",IF(MONTH([3]Feuil1!$C192)=1,[3]Feuil1!$C192,IF(AND(MONTH([3]Feuil1!$C192)&gt;1,MONTH([3]Feuil1!$K192)&lt;=1),DATE([3]Feuil2!$A$2,1,31),"") ))),"")</f>
        <v/>
      </c>
      <c r="O192" s="13" t="str">
        <f>IF(AND([3]Feuil1!$K192&lt;&gt;"",[3]Feuil1!$C192&lt;&gt;"",[3]Feuil1!$K192&lt;=[3]Feuil1!$C192,YEAR([3]Feuil1!$K192)&lt;=[3]Feuil2!$A$2,YEAR([3]Feuil1!$C192)&gt;=[3]Feuil2!$A$2),IF(YEAR([3]Feuil1!$C192)&gt;[3]Feuil2!$A$2,IF((MOD([3]Feuil2!$A$2,4)&lt;&gt;0),DATE([3]Feuil2!$A$2,2,28),DATE([3]Feuil2!$A$2,2,29)),IF(YEAR([3]Feuil1!$C192)&lt;[3]Feuil2!$A$2,"",IF(MONTH([3]Feuil1!$C192)=2,[3]Feuil1!$C192,IF(AND(MONTH([3]Feuil1!$C192)&gt;2,MONTH([3]Feuil1!$K192)&lt;=2),IF((MOD([3]Feuil2!$A$2,4)&lt;&gt;0),DATE([3]Feuil2!$A$2,2,28),DATE([3]Feuil2!$A$2,2,29)),"") ))),"")</f>
        <v/>
      </c>
      <c r="P192" s="13" t="str">
        <f>IF(AND([3]Feuil1!$K192&lt;&gt;"",[3]Feuil1!$C192&lt;&gt;"",[3]Feuil1!$K192&lt;=[3]Feuil1!$C192,YEAR([3]Feuil1!$K192)&lt;=[3]Feuil2!$A$2,YEAR([3]Feuil1!$C192)&gt;=[3]Feuil2!$A$2),IF(YEAR([3]Feuil1!$C192)&gt;[3]Feuil2!$A$2,DATE([3]Feuil2!$A$2,3,31),IF(YEAR([3]Feuil1!$C192)&lt;[3]Feuil2!$A$2,"",IF(MONTH([3]Feuil1!$C192)=3,[3]Feuil1!$C192,IF(AND(MONTH([3]Feuil1!$C192)&gt;3,MONTH([3]Feuil1!$K192)&lt;=3),DATE([3]Feuil2!$A$2,3,31),"") ))),"")</f>
        <v/>
      </c>
      <c r="Q192" s="13" t="str">
        <f>IF(AND([3]Feuil1!$K192&lt;&gt;"",[3]Feuil1!$C192&lt;&gt;"",[3]Feuil1!$K192&lt;=[3]Feuil1!$C192,YEAR([3]Feuil1!$K192)&lt;=[3]Feuil2!$A$2,YEAR([3]Feuil1!$C192)&gt;=[3]Feuil2!$A$2),IF(YEAR([3]Feuil1!$C192)&gt;[3]Feuil2!$A$2,DATE([3]Feuil2!$A$2,4,30),IF(YEAR([3]Feuil1!$C192)&lt;[3]Feuil2!$A$2,"",IF(MONTH([3]Feuil1!$C192)=4,[3]Feuil1!$C192,IF(AND(MONTH([3]Feuil1!$C192)&gt;4,MONTH([3]Feuil1!$K192)&lt;=4),DATE([3]Feuil2!$A$2,4,30),"") ))),"")</f>
        <v/>
      </c>
      <c r="R192" s="13" t="str">
        <f>IF(AND([3]Feuil1!$K192&lt;&gt;"",[3]Feuil1!$C192&lt;&gt;"",[3]Feuil1!$K192&lt;=[3]Feuil1!$C192,YEAR([3]Feuil1!$K192)&lt;=[3]Feuil2!$A$2,YEAR([3]Feuil1!$C192)&gt;=[3]Feuil2!$A$2),IF(YEAR([3]Feuil1!$C192)&gt;[3]Feuil2!$A$2,DATE([3]Feuil2!$A$2,5,31),IF(YEAR([3]Feuil1!$C192)&lt;[3]Feuil2!$A$2,"",IF(MONTH([3]Feuil1!$C192)=5,[3]Feuil1!$C192,IF(AND(MONTH([3]Feuil1!$C192)&gt;5,MONTH([3]Feuil1!$K192)&lt;=5),DATE([3]Feuil2!$A$2,5,31),"") ))),"")</f>
        <v/>
      </c>
      <c r="S192" s="13" t="str">
        <f>IF(AND([3]Feuil1!$K192&lt;&gt;"",[3]Feuil1!$C192&lt;&gt;"",[3]Feuil1!$K192&lt;=[3]Feuil1!$C192,YEAR([3]Feuil1!$K192)&lt;=[3]Feuil2!$A$2,YEAR([3]Feuil1!$C192)&gt;=[3]Feuil2!$A$2),IF(YEAR([3]Feuil1!$C192)&gt;[3]Feuil2!$A$2,DATE([3]Feuil2!$A$2,6,30),IF(YEAR([3]Feuil1!$C192)&lt;[3]Feuil2!$A$2,"",IF(MONTH([3]Feuil1!$C192)=6,[3]Feuil1!$C192,IF(AND(MONTH([3]Feuil1!$C192)&gt;6,MONTH([3]Feuil1!$K192)&lt;=6),DATE([3]Feuil2!$A$2,6,30),"") ))),"")</f>
        <v/>
      </c>
      <c r="T192" s="13" t="str">
        <f>IF(AND([3]Feuil1!$K192&lt;&gt;"",[3]Feuil1!$C192&lt;&gt;"",[3]Feuil1!$K192&lt;=[3]Feuil1!$C192,YEAR([3]Feuil1!$K192)&lt;=[3]Feuil2!$A$2,YEAR([3]Feuil1!$C192)&gt;=[3]Feuil2!$A$2),IF(YEAR([3]Feuil1!$C192)&gt;[3]Feuil2!$A$2,DATE([3]Feuil2!$A$2,7,31),IF(YEAR([3]Feuil1!$C192)&lt;[3]Feuil2!$A$2,"",IF(MONTH([3]Feuil1!$C192)=7,[3]Feuil1!$C192,IF(AND(MONTH([3]Feuil1!$C192)&gt;7,MONTH([3]Feuil1!$K192)&lt;=7),DATE([3]Feuil2!$A$2,7,31),"") ))),"")</f>
        <v/>
      </c>
      <c r="U192" s="13" t="str">
        <f>IF(AND([3]Feuil1!$K192&lt;&gt;"",[3]Feuil1!$C192&lt;&gt;"",[3]Feuil1!$K192&lt;=[3]Feuil1!$C192,YEAR([3]Feuil1!$K192)&lt;=[3]Feuil2!$A$2,YEAR([3]Feuil1!$C192)&gt;=[3]Feuil2!$A$2),IF(YEAR([3]Feuil1!$C192)&gt;[3]Feuil2!$A$2,DATE([3]Feuil2!$A$2,8,31),IF(YEAR([3]Feuil1!$C192)&lt;[3]Feuil2!$A$2,"",IF(MONTH([3]Feuil1!$C192)=8,[3]Feuil1!$C192,IF(AND(MONTH([3]Feuil1!$C192)&gt;8,MONTH([3]Feuil1!$K192)&lt;=8),DATE([3]Feuil2!$A$2,8,31),"") ))),"")</f>
        <v/>
      </c>
      <c r="V192" s="13" t="str">
        <f>IF(AND([3]Feuil1!$K192&lt;&gt;"",[3]Feuil1!$C192&lt;&gt;"",[3]Feuil1!$K192&lt;=[3]Feuil1!$C192,YEAR([3]Feuil1!$K192)&lt;=[3]Feuil2!$A$2,YEAR([3]Feuil1!$C192)&gt;=[3]Feuil2!$A$2),IF(YEAR([3]Feuil1!$C192)&gt;[3]Feuil2!$A$2,DATE([3]Feuil2!$A$2,9,30),IF(YEAR([3]Feuil1!$C192)&lt;[3]Feuil2!$A$2,"",IF(MONTH([3]Feuil1!$C192)=9,[3]Feuil1!$C192,IF(AND(MONTH([3]Feuil1!$C192)&gt;9,MONTH([3]Feuil1!$K192)&lt;=9),DATE([3]Feuil2!$A$2,9,30),"") ))),"")</f>
        <v/>
      </c>
      <c r="W192" s="13" t="str">
        <f>IF(AND([3]Feuil1!$K192&lt;&gt;"",[3]Feuil1!$C192&lt;&gt;"",[3]Feuil1!$K192&lt;=[3]Feuil1!$C192,YEAR([3]Feuil1!$K192)&lt;=[3]Feuil2!$A$2,YEAR([3]Feuil1!$C192)&gt;=[3]Feuil2!$A$2),IF(YEAR([3]Feuil1!$C192)&gt;[3]Feuil2!$A$2,DATE([3]Feuil2!$A$2,10,31),IF(YEAR([3]Feuil1!$C192)&lt;[3]Feuil2!$A$2,"",IF(MONTH([3]Feuil1!$C192)=10,[3]Feuil1!$C192,IF(AND(MONTH([3]Feuil1!$C192)&gt;10,MONTH([3]Feuil1!$K192)&lt;=10),DATE([3]Feuil2!$A$2,10,31),"") ))),"")</f>
        <v/>
      </c>
      <c r="X192" s="13" t="str">
        <f>IF(AND([3]Feuil1!$K192&lt;&gt;"",[3]Feuil1!$C192&lt;&gt;"",[3]Feuil1!$K192&lt;=[3]Feuil1!$C192,YEAR([3]Feuil1!$K192)&lt;=[3]Feuil2!$A$2,YEAR([3]Feuil1!$C192)&gt;=[3]Feuil2!$A$2),IF(YEAR([3]Feuil1!$C192)&gt;[3]Feuil2!$A$2,DATE([3]Feuil2!$A$2,11,30),IF(YEAR([3]Feuil1!$C192)&lt;[3]Feuil2!$A$2,"",IF(MONTH([3]Feuil1!$C192)=11,[3]Feuil1!$C192,IF(AND(MONTH([3]Feuil1!$C192)&gt;11,MONTH([3]Feuil1!$K192)&lt;=11),DATE([3]Feuil2!$A$2,11,30),"") ))),"")</f>
        <v/>
      </c>
      <c r="Y192" s="14" t="str">
        <f>IF(AND([3]Feuil1!$K192&lt;&gt;"",[3]Feuil1!$C192&lt;&gt;"",[3]Feuil1!$K192&lt;=[3]Feuil1!$C192,YEAR([3]Feuil1!$K192)&lt;=[3]Feuil2!$A$2,YEAR([3]Feuil1!$C192)&gt;=[3]Feuil2!$A$2),IF(YEAR([3]Feuil1!$C192)&gt;[3]Feuil2!$A$2,DATE([3]Feuil2!$A$2,12,31),IF(YEAR([3]Feuil1!$C192)&lt;[3]Feuil2!$A$2,"",IF(MONTH([3]Feuil1!$C192)=12,[3]Feuil1!$C192,IF(AND(MONTH([3]Feuil1!$C192)&gt;12,MONTH([3]Feuil1!$K192)&lt;=12),DATE([3]Feuil2!$A$2,12,31),"") ))),"")</f>
        <v/>
      </c>
    </row>
    <row r="193" spans="1:25" ht="15" x14ac:dyDescent="0.2">
      <c r="A193" s="11">
        <f>[3]Feuil1!E193</f>
        <v>0</v>
      </c>
      <c r="B193" s="12" t="str">
        <f>IF(AND([3]Feuil1!$K193&lt;&gt;"",[3]Feuil1!$C193&lt;&gt;"",[3]Feuil1!$K193&lt;=[3]Feuil1!$C193,YEAR([3]Feuil1!$K193)&lt;=[3]Feuil2!$A$2,YEAR([3]Feuil1!$C193)&gt;=[3]Feuil2!$A$2),IF(YEAR([3]Feuil1!$K193)&lt;[3]Feuil2!$A$2,DATE([3]Feuil2!$A$2,1,1),IF(YEAR([3]Feuil1!$K193)&gt;[3]Feuil2!$A$2,"",IF(MONTH([3]Feuil1!$K193)=1,[3]Feuil1!$K193,IF(OR(AND(
      MONTH([3]Feuil1!$K193)&lt;1,
      MONTH([3]Feuil1!$C193)&gt;=1
     ),YEAR([3]Feuil1!$C193)&gt;[3]Feuil2!$A$2),DATE([3]Feuil2!$A$2,1,1),"") ))),"")</f>
        <v/>
      </c>
      <c r="C193" s="13" t="str">
        <f>IF(AND([3]Feuil1!$K193&lt;&gt;"",[3]Feuil1!$C193&lt;&gt;"",[3]Feuil1!$K193&lt;=[3]Feuil1!$C193,YEAR([3]Feuil1!$K193)&lt;=[3]Feuil2!$A$2,YEAR([3]Feuil1!$C193)&gt;=[3]Feuil2!$A$2),IF(YEAR([3]Feuil1!$K193)&lt;[3]Feuil2!$A$2,DATE([3]Feuil2!$A$2,2,1),IF(YEAR([3]Feuil1!$K193)&gt;[3]Feuil2!$A$2,"",IF(MONTH([3]Feuil1!$K193)=2,[3]Feuil1!$K193,IF(OR(AND(MONTH([3]Feuil1!$K193)&lt;2,MONTH([3]Feuil1!$C193)&gt;=2),YEAR([3]Feuil1!$C193)&gt;[3]Feuil2!$A$2),DATE([3]Feuil2!$A$2,2,1),"") ))),"")</f>
        <v/>
      </c>
      <c r="D193" s="13" t="str">
        <f>IF(AND([3]Feuil1!$K193&lt;&gt;"",[3]Feuil1!$C193&lt;&gt;"",[3]Feuil1!$K193&lt;=[3]Feuil1!$C193,YEAR([3]Feuil1!$K193)&lt;=[3]Feuil2!$A$2,YEAR([3]Feuil1!$C193)&gt;=[3]Feuil2!$A$2),IF(YEAR([3]Feuil1!$K193)&lt;[3]Feuil2!$A$2,DATE([3]Feuil2!$A$2,3,1),IF(YEAR([3]Feuil1!$K193)&gt;[3]Feuil2!$A$2,"",IF(MONTH([3]Feuil1!$K193)=3,[3]Feuil1!$K193,IF(OR(AND(MONTH([3]Feuil1!$K193)&lt;3,MONTH([3]Feuil1!$C193)&gt;=3),YEAR([3]Feuil1!$C193)&gt;[3]Feuil2!$A$2),DATE([3]Feuil2!$A$2,3,1),"") ))),"")</f>
        <v/>
      </c>
      <c r="E193" s="13" t="str">
        <f>IF(AND([3]Feuil1!$K193&lt;&gt;"",[3]Feuil1!$C193&lt;&gt;"",[3]Feuil1!$K193&lt;=[3]Feuil1!$C193,YEAR([3]Feuil1!$K193)&lt;=[3]Feuil2!$A$2,YEAR([3]Feuil1!$C193)&gt;=[3]Feuil2!$A$2),IF(YEAR([3]Feuil1!$K193)&lt;[3]Feuil2!$A$2,DATE([3]Feuil2!$A$2,4,1),IF(YEAR([3]Feuil1!$K193)&gt;[3]Feuil2!$A$2,"",IF(MONTH([3]Feuil1!$K193)=4,[3]Feuil1!$K193,IF(OR(AND(MONTH([3]Feuil1!$K193)&lt;4,MONTH([3]Feuil1!$C193)&gt;=4),YEAR([3]Feuil1!$C193)&gt;[3]Feuil2!$A$2),DATE([3]Feuil2!$A$2,4,1),"") ))),"")</f>
        <v/>
      </c>
      <c r="F193" s="13" t="str">
        <f>IF(AND([3]Feuil1!$K193&lt;&gt;"",[3]Feuil1!$C193&lt;&gt;"",[3]Feuil1!$K193&lt;=[3]Feuil1!$C193,YEAR([3]Feuil1!$K193)&lt;=[3]Feuil2!$A$2,YEAR([3]Feuil1!$C193)&gt;=[3]Feuil2!$A$2),IF(YEAR([3]Feuil1!$K193)&lt;[3]Feuil2!$A$2,DATE([3]Feuil2!$A$2,5,1),IF(YEAR([3]Feuil1!$K193)&gt;[3]Feuil2!$A$2,"",IF(MONTH([3]Feuil1!$K193)=5,[3]Feuil1!$K193,IF(OR(AND(MONTH([3]Feuil1!$K193)&lt;5,MONTH([3]Feuil1!$C193)&gt;=5),YEAR([3]Feuil1!$C193)&gt;[3]Feuil2!$A$2),DATE([3]Feuil2!$A$2,5,1),"") ))),"")</f>
        <v/>
      </c>
      <c r="G193" s="13" t="str">
        <f>IF(AND([3]Feuil1!$K193&lt;&gt;"",[3]Feuil1!$C193&lt;&gt;"",[3]Feuil1!$K193&lt;=[3]Feuil1!$C193,YEAR([3]Feuil1!$K193)&lt;=[3]Feuil2!$A$2,YEAR([3]Feuil1!$C193)&gt;=[3]Feuil2!$A$2),IF(YEAR([3]Feuil1!$K193)&lt;[3]Feuil2!$A$2,DATE([3]Feuil2!$A$2,6,1),IF(YEAR([3]Feuil1!$K193)&gt;[3]Feuil2!$A$2,"",IF(MONTH([3]Feuil1!$K193)=6,[3]Feuil1!$K193,IF(OR(AND(MONTH([3]Feuil1!$K193)&lt;6,MONTH([3]Feuil1!$C193)&gt;=6),YEAR([3]Feuil1!$C193)&gt;[3]Feuil2!$A$2),DATE([3]Feuil2!$A$2,6,1),"") ))),"")</f>
        <v/>
      </c>
      <c r="H193" s="13" t="str">
        <f>IF(AND([3]Feuil1!$K193&lt;&gt;"",[3]Feuil1!$C193&lt;&gt;"",[3]Feuil1!$K193&lt;=[3]Feuil1!$C193,YEAR([3]Feuil1!$K193)&lt;=[3]Feuil2!$A$2,YEAR([3]Feuil1!$C193)&gt;=[3]Feuil2!$A$2),IF(YEAR([3]Feuil1!$K193)&lt;[3]Feuil2!$A$2,DATE([3]Feuil2!$A$2,7,1),IF(YEAR([3]Feuil1!$K193)&gt;[3]Feuil2!$A$2,"",IF(MONTH([3]Feuil1!$K193)=7,[3]Feuil1!$K193,IF(OR(AND(MONTH([3]Feuil1!$K193)&lt;7,MONTH([3]Feuil1!$C193)&gt;=7),YEAR([3]Feuil1!$C193)&gt;[3]Feuil2!$A$2),DATE([3]Feuil2!$A$2,7,1),"") ))),"")</f>
        <v/>
      </c>
      <c r="I193" s="13" t="str">
        <f>IF(AND([3]Feuil1!$K193&lt;&gt;"",[3]Feuil1!$C193&lt;&gt;"",[3]Feuil1!$K193&lt;=[3]Feuil1!$C193,YEAR([3]Feuil1!$K193)&lt;=[3]Feuil2!$A$2,YEAR([3]Feuil1!$C193)&gt;=[3]Feuil2!$A$2),IF(YEAR([3]Feuil1!$K193)&lt;[3]Feuil2!$A$2,DATE([3]Feuil2!$A$2,8,1),IF(YEAR([3]Feuil1!$K193)&gt;[3]Feuil2!$A$2,"",IF(MONTH([3]Feuil1!$K193)=8,[3]Feuil1!$K193,IF(OR(AND(MONTH([3]Feuil1!$K193)&lt;8,MONTH([3]Feuil1!$C193)&gt;=8),YEAR([3]Feuil1!$C193)&gt;[3]Feuil2!$A$2),DATE([3]Feuil2!$A$2,8,1),"") ))),"")</f>
        <v/>
      </c>
      <c r="J193" s="13" t="str">
        <f>IF(AND([3]Feuil1!$K193&lt;&gt;"",[3]Feuil1!$C193&lt;&gt;"",[3]Feuil1!$K193&lt;=[3]Feuil1!$C193,YEAR([3]Feuil1!$K193)&lt;=[3]Feuil2!$A$2,YEAR([3]Feuil1!$C193)&gt;=[3]Feuil2!$A$2),IF(YEAR([3]Feuil1!$K193)&lt;[3]Feuil2!$A$2,DATE([3]Feuil2!$A$2,9,1),IF(YEAR([3]Feuil1!$K193)&gt;[3]Feuil2!$A$2,"",IF(MONTH([3]Feuil1!$K193)=9,[3]Feuil1!$K193,IF(OR(AND(MONTH([3]Feuil1!$K193)&lt;9,MONTH([3]Feuil1!$C193)&gt;=9),YEAR([3]Feuil1!$C193)&gt;[3]Feuil2!$A$2),DATE([3]Feuil2!$A$2,9,1),"") ))),"")</f>
        <v/>
      </c>
      <c r="K193" s="13" t="str">
        <f>IF(AND([3]Feuil1!$K193&lt;&gt;"",[3]Feuil1!$C193&lt;&gt;"",[3]Feuil1!$K193&lt;=[3]Feuil1!$C193,YEAR([3]Feuil1!$K193)&lt;=[3]Feuil2!$A$2,YEAR([3]Feuil1!$C193)&gt;=[3]Feuil2!$A$2),IF(YEAR([3]Feuil1!$K193)&lt;[3]Feuil2!$A$2,DATE([3]Feuil2!$A$2,10,1),IF(YEAR([3]Feuil1!$K193)&gt;[3]Feuil2!$A$2,"",IF(MONTH([3]Feuil1!$K193)=10,[3]Feuil1!$K193,IF(OR(AND(MONTH([3]Feuil1!$K193)&lt;10,MONTH([3]Feuil1!$C193)&gt;=10),YEAR([3]Feuil1!$C193)&gt;[3]Feuil2!$A$2),DATE([3]Feuil2!$A$2,10,1),"") ))),"")</f>
        <v/>
      </c>
      <c r="L193" s="13" t="str">
        <f>IF(AND([3]Feuil1!$K193&lt;&gt;"",[3]Feuil1!$C193&lt;&gt;"",[3]Feuil1!$K193&lt;=[3]Feuil1!$C193,YEAR([3]Feuil1!$K193)&lt;=[3]Feuil2!$A$2,YEAR([3]Feuil1!$C193)&gt;=[3]Feuil2!$A$2),IF(YEAR([3]Feuil1!$K193)&lt;[3]Feuil2!$A$2,DATE([3]Feuil2!$A$2,11,1),IF(YEAR([3]Feuil1!$K193)&gt;[3]Feuil2!$A$2,"",IF(MONTH([3]Feuil1!$K193)=11,[3]Feuil1!$K193,IF(OR(AND(MONTH([3]Feuil1!$K193)&lt;11,MONTH([3]Feuil1!$C193)&gt;=11),YEAR([3]Feuil1!$C193)&gt;[3]Feuil2!$A$2),DATE([3]Feuil2!$A$2,11,1),"") ))),"")</f>
        <v/>
      </c>
      <c r="M193" s="14" t="str">
        <f>IF(AND([3]Feuil1!$K193&lt;&gt;"",[3]Feuil1!$C193&lt;&gt;"",[3]Feuil1!$K193&lt;=[3]Feuil1!$C193,YEAR([3]Feuil1!$K193)&lt;=[3]Feuil2!$A$2,YEAR([3]Feuil1!$C193)&gt;=[3]Feuil2!$A$2),IF(YEAR([3]Feuil1!$K193)&lt;[3]Feuil2!$A$2,DATE([3]Feuil2!$A$2,12,1),IF(YEAR([3]Feuil1!$K193)&gt;[3]Feuil2!$A$2,"",IF(MONTH([3]Feuil1!$K193)=12,[3]Feuil1!$K193,IF(OR(AND(MONTH([3]Feuil1!$K193)&lt;12,MONTH([3]Feuil1!$C193)&gt;=12),YEAR([3]Feuil1!$C193)&gt;[3]Feuil2!$A$2),DATE([3]Feuil2!$A$2,12,1),"") ))),"")</f>
        <v/>
      </c>
      <c r="N193" s="12" t="str">
        <f>IF(AND([3]Feuil1!$K193&lt;&gt;"",[3]Feuil1!$C193&lt;&gt;"",[3]Feuil1!$K193&lt;=[3]Feuil1!$C193,YEAR([3]Feuil1!$K193)&lt;=[3]Feuil2!$A$2,YEAR([3]Feuil1!$C193)&gt;=[3]Feuil2!$A$2),IF(YEAR([3]Feuil1!$C193)&gt;[3]Feuil2!$A$2,DATE([3]Feuil2!$A$2,1,31),IF(YEAR([3]Feuil1!$C193)&lt;[3]Feuil2!$A$2,"",IF(MONTH([3]Feuil1!$C193)=1,[3]Feuil1!$C193,IF(AND(MONTH([3]Feuil1!$C193)&gt;1,MONTH([3]Feuil1!$K193)&lt;=1),DATE([3]Feuil2!$A$2,1,31),"") ))),"")</f>
        <v/>
      </c>
      <c r="O193" s="13" t="str">
        <f>IF(AND([3]Feuil1!$K193&lt;&gt;"",[3]Feuil1!$C193&lt;&gt;"",[3]Feuil1!$K193&lt;=[3]Feuil1!$C193,YEAR([3]Feuil1!$K193)&lt;=[3]Feuil2!$A$2,YEAR([3]Feuil1!$C193)&gt;=[3]Feuil2!$A$2),IF(YEAR([3]Feuil1!$C193)&gt;[3]Feuil2!$A$2,IF((MOD([3]Feuil2!$A$2,4)&lt;&gt;0),DATE([3]Feuil2!$A$2,2,28),DATE([3]Feuil2!$A$2,2,29)),IF(YEAR([3]Feuil1!$C193)&lt;[3]Feuil2!$A$2,"",IF(MONTH([3]Feuil1!$C193)=2,[3]Feuil1!$C193,IF(AND(MONTH([3]Feuil1!$C193)&gt;2,MONTH([3]Feuil1!$K193)&lt;=2),IF((MOD([3]Feuil2!$A$2,4)&lt;&gt;0),DATE([3]Feuil2!$A$2,2,28),DATE([3]Feuil2!$A$2,2,29)),"") ))),"")</f>
        <v/>
      </c>
      <c r="P193" s="13" t="str">
        <f>IF(AND([3]Feuil1!$K193&lt;&gt;"",[3]Feuil1!$C193&lt;&gt;"",[3]Feuil1!$K193&lt;=[3]Feuil1!$C193,YEAR([3]Feuil1!$K193)&lt;=[3]Feuil2!$A$2,YEAR([3]Feuil1!$C193)&gt;=[3]Feuil2!$A$2),IF(YEAR([3]Feuil1!$C193)&gt;[3]Feuil2!$A$2,DATE([3]Feuil2!$A$2,3,31),IF(YEAR([3]Feuil1!$C193)&lt;[3]Feuil2!$A$2,"",IF(MONTH([3]Feuil1!$C193)=3,[3]Feuil1!$C193,IF(AND(MONTH([3]Feuil1!$C193)&gt;3,MONTH([3]Feuil1!$K193)&lt;=3),DATE([3]Feuil2!$A$2,3,31),"") ))),"")</f>
        <v/>
      </c>
      <c r="Q193" s="13" t="str">
        <f>IF(AND([3]Feuil1!$K193&lt;&gt;"",[3]Feuil1!$C193&lt;&gt;"",[3]Feuil1!$K193&lt;=[3]Feuil1!$C193,YEAR([3]Feuil1!$K193)&lt;=[3]Feuil2!$A$2,YEAR([3]Feuil1!$C193)&gt;=[3]Feuil2!$A$2),IF(YEAR([3]Feuil1!$C193)&gt;[3]Feuil2!$A$2,DATE([3]Feuil2!$A$2,4,30),IF(YEAR([3]Feuil1!$C193)&lt;[3]Feuil2!$A$2,"",IF(MONTH([3]Feuil1!$C193)=4,[3]Feuil1!$C193,IF(AND(MONTH([3]Feuil1!$C193)&gt;4,MONTH([3]Feuil1!$K193)&lt;=4),DATE([3]Feuil2!$A$2,4,30),"") ))),"")</f>
        <v/>
      </c>
      <c r="R193" s="13" t="str">
        <f>IF(AND([3]Feuil1!$K193&lt;&gt;"",[3]Feuil1!$C193&lt;&gt;"",[3]Feuil1!$K193&lt;=[3]Feuil1!$C193,YEAR([3]Feuil1!$K193)&lt;=[3]Feuil2!$A$2,YEAR([3]Feuil1!$C193)&gt;=[3]Feuil2!$A$2),IF(YEAR([3]Feuil1!$C193)&gt;[3]Feuil2!$A$2,DATE([3]Feuil2!$A$2,5,31),IF(YEAR([3]Feuil1!$C193)&lt;[3]Feuil2!$A$2,"",IF(MONTH([3]Feuil1!$C193)=5,[3]Feuil1!$C193,IF(AND(MONTH([3]Feuil1!$C193)&gt;5,MONTH([3]Feuil1!$K193)&lt;=5),DATE([3]Feuil2!$A$2,5,31),"") ))),"")</f>
        <v/>
      </c>
      <c r="S193" s="13" t="str">
        <f>IF(AND([3]Feuil1!$K193&lt;&gt;"",[3]Feuil1!$C193&lt;&gt;"",[3]Feuil1!$K193&lt;=[3]Feuil1!$C193,YEAR([3]Feuil1!$K193)&lt;=[3]Feuil2!$A$2,YEAR([3]Feuil1!$C193)&gt;=[3]Feuil2!$A$2),IF(YEAR([3]Feuil1!$C193)&gt;[3]Feuil2!$A$2,DATE([3]Feuil2!$A$2,6,30),IF(YEAR([3]Feuil1!$C193)&lt;[3]Feuil2!$A$2,"",IF(MONTH([3]Feuil1!$C193)=6,[3]Feuil1!$C193,IF(AND(MONTH([3]Feuil1!$C193)&gt;6,MONTH([3]Feuil1!$K193)&lt;=6),DATE([3]Feuil2!$A$2,6,30),"") ))),"")</f>
        <v/>
      </c>
      <c r="T193" s="13" t="str">
        <f>IF(AND([3]Feuil1!$K193&lt;&gt;"",[3]Feuil1!$C193&lt;&gt;"",[3]Feuil1!$K193&lt;=[3]Feuil1!$C193,YEAR([3]Feuil1!$K193)&lt;=[3]Feuil2!$A$2,YEAR([3]Feuil1!$C193)&gt;=[3]Feuil2!$A$2),IF(YEAR([3]Feuil1!$C193)&gt;[3]Feuil2!$A$2,DATE([3]Feuil2!$A$2,7,31),IF(YEAR([3]Feuil1!$C193)&lt;[3]Feuil2!$A$2,"",IF(MONTH([3]Feuil1!$C193)=7,[3]Feuil1!$C193,IF(AND(MONTH([3]Feuil1!$C193)&gt;7,MONTH([3]Feuil1!$K193)&lt;=7),DATE([3]Feuil2!$A$2,7,31),"") ))),"")</f>
        <v/>
      </c>
      <c r="U193" s="13" t="str">
        <f>IF(AND([3]Feuil1!$K193&lt;&gt;"",[3]Feuil1!$C193&lt;&gt;"",[3]Feuil1!$K193&lt;=[3]Feuil1!$C193,YEAR([3]Feuil1!$K193)&lt;=[3]Feuil2!$A$2,YEAR([3]Feuil1!$C193)&gt;=[3]Feuil2!$A$2),IF(YEAR([3]Feuil1!$C193)&gt;[3]Feuil2!$A$2,DATE([3]Feuil2!$A$2,8,31),IF(YEAR([3]Feuil1!$C193)&lt;[3]Feuil2!$A$2,"",IF(MONTH([3]Feuil1!$C193)=8,[3]Feuil1!$C193,IF(AND(MONTH([3]Feuil1!$C193)&gt;8,MONTH([3]Feuil1!$K193)&lt;=8),DATE([3]Feuil2!$A$2,8,31),"") ))),"")</f>
        <v/>
      </c>
      <c r="V193" s="13" t="str">
        <f>IF(AND([3]Feuil1!$K193&lt;&gt;"",[3]Feuil1!$C193&lt;&gt;"",[3]Feuil1!$K193&lt;=[3]Feuil1!$C193,YEAR([3]Feuil1!$K193)&lt;=[3]Feuil2!$A$2,YEAR([3]Feuil1!$C193)&gt;=[3]Feuil2!$A$2),IF(YEAR([3]Feuil1!$C193)&gt;[3]Feuil2!$A$2,DATE([3]Feuil2!$A$2,9,30),IF(YEAR([3]Feuil1!$C193)&lt;[3]Feuil2!$A$2,"",IF(MONTH([3]Feuil1!$C193)=9,[3]Feuil1!$C193,IF(AND(MONTH([3]Feuil1!$C193)&gt;9,MONTH([3]Feuil1!$K193)&lt;=9),DATE([3]Feuil2!$A$2,9,30),"") ))),"")</f>
        <v/>
      </c>
      <c r="W193" s="13" t="str">
        <f>IF(AND([3]Feuil1!$K193&lt;&gt;"",[3]Feuil1!$C193&lt;&gt;"",[3]Feuil1!$K193&lt;=[3]Feuil1!$C193,YEAR([3]Feuil1!$K193)&lt;=[3]Feuil2!$A$2,YEAR([3]Feuil1!$C193)&gt;=[3]Feuil2!$A$2),IF(YEAR([3]Feuil1!$C193)&gt;[3]Feuil2!$A$2,DATE([3]Feuil2!$A$2,10,31),IF(YEAR([3]Feuil1!$C193)&lt;[3]Feuil2!$A$2,"",IF(MONTH([3]Feuil1!$C193)=10,[3]Feuil1!$C193,IF(AND(MONTH([3]Feuil1!$C193)&gt;10,MONTH([3]Feuil1!$K193)&lt;=10),DATE([3]Feuil2!$A$2,10,31),"") ))),"")</f>
        <v/>
      </c>
      <c r="X193" s="13" t="str">
        <f>IF(AND([3]Feuil1!$K193&lt;&gt;"",[3]Feuil1!$C193&lt;&gt;"",[3]Feuil1!$K193&lt;=[3]Feuil1!$C193,YEAR([3]Feuil1!$K193)&lt;=[3]Feuil2!$A$2,YEAR([3]Feuil1!$C193)&gt;=[3]Feuil2!$A$2),IF(YEAR([3]Feuil1!$C193)&gt;[3]Feuil2!$A$2,DATE([3]Feuil2!$A$2,11,30),IF(YEAR([3]Feuil1!$C193)&lt;[3]Feuil2!$A$2,"",IF(MONTH([3]Feuil1!$C193)=11,[3]Feuil1!$C193,IF(AND(MONTH([3]Feuil1!$C193)&gt;11,MONTH([3]Feuil1!$K193)&lt;=11),DATE([3]Feuil2!$A$2,11,30),"") ))),"")</f>
        <v/>
      </c>
      <c r="Y193" s="14" t="str">
        <f>IF(AND([3]Feuil1!$K193&lt;&gt;"",[3]Feuil1!$C193&lt;&gt;"",[3]Feuil1!$K193&lt;=[3]Feuil1!$C193,YEAR([3]Feuil1!$K193)&lt;=[3]Feuil2!$A$2,YEAR([3]Feuil1!$C193)&gt;=[3]Feuil2!$A$2),IF(YEAR([3]Feuil1!$C193)&gt;[3]Feuil2!$A$2,DATE([3]Feuil2!$A$2,12,31),IF(YEAR([3]Feuil1!$C193)&lt;[3]Feuil2!$A$2,"",IF(MONTH([3]Feuil1!$C193)=12,[3]Feuil1!$C193,IF(AND(MONTH([3]Feuil1!$C193)&gt;12,MONTH([3]Feuil1!$K193)&lt;=12),DATE([3]Feuil2!$A$2,12,31),"") ))),"")</f>
        <v/>
      </c>
    </row>
    <row r="194" spans="1:25" ht="15" x14ac:dyDescent="0.2">
      <c r="A194" s="11">
        <f>[3]Feuil1!E194</f>
        <v>0</v>
      </c>
      <c r="B194" s="12" t="str">
        <f>IF(AND([3]Feuil1!$K194&lt;&gt;"",[3]Feuil1!$C194&lt;&gt;"",[3]Feuil1!$K194&lt;=[3]Feuil1!$C194,YEAR([3]Feuil1!$K194)&lt;=[3]Feuil2!$A$2,YEAR([3]Feuil1!$C194)&gt;=[3]Feuil2!$A$2),IF(YEAR([3]Feuil1!$K194)&lt;[3]Feuil2!$A$2,DATE([3]Feuil2!$A$2,1,1),IF(YEAR([3]Feuil1!$K194)&gt;[3]Feuil2!$A$2,"",IF(MONTH([3]Feuil1!$K194)=1,[3]Feuil1!$K194,IF(OR(AND(
      MONTH([3]Feuil1!$K194)&lt;1,
      MONTH([3]Feuil1!$C194)&gt;=1
     ),YEAR([3]Feuil1!$C194)&gt;[3]Feuil2!$A$2),DATE([3]Feuil2!$A$2,1,1),"") ))),"")</f>
        <v/>
      </c>
      <c r="C194" s="13" t="str">
        <f>IF(AND([3]Feuil1!$K194&lt;&gt;"",[3]Feuil1!$C194&lt;&gt;"",[3]Feuil1!$K194&lt;=[3]Feuil1!$C194,YEAR([3]Feuil1!$K194)&lt;=[3]Feuil2!$A$2,YEAR([3]Feuil1!$C194)&gt;=[3]Feuil2!$A$2),IF(YEAR([3]Feuil1!$K194)&lt;[3]Feuil2!$A$2,DATE([3]Feuil2!$A$2,2,1),IF(YEAR([3]Feuil1!$K194)&gt;[3]Feuil2!$A$2,"",IF(MONTH([3]Feuil1!$K194)=2,[3]Feuil1!$K194,IF(OR(AND(MONTH([3]Feuil1!$K194)&lt;2,MONTH([3]Feuil1!$C194)&gt;=2),YEAR([3]Feuil1!$C194)&gt;[3]Feuil2!$A$2),DATE([3]Feuil2!$A$2,2,1),"") ))),"")</f>
        <v/>
      </c>
      <c r="D194" s="13" t="str">
        <f>IF(AND([3]Feuil1!$K194&lt;&gt;"",[3]Feuil1!$C194&lt;&gt;"",[3]Feuil1!$K194&lt;=[3]Feuil1!$C194,YEAR([3]Feuil1!$K194)&lt;=[3]Feuil2!$A$2,YEAR([3]Feuil1!$C194)&gt;=[3]Feuil2!$A$2),IF(YEAR([3]Feuil1!$K194)&lt;[3]Feuil2!$A$2,DATE([3]Feuil2!$A$2,3,1),IF(YEAR([3]Feuil1!$K194)&gt;[3]Feuil2!$A$2,"",IF(MONTH([3]Feuil1!$K194)=3,[3]Feuil1!$K194,IF(OR(AND(MONTH([3]Feuil1!$K194)&lt;3,MONTH([3]Feuil1!$C194)&gt;=3),YEAR([3]Feuil1!$C194)&gt;[3]Feuil2!$A$2),DATE([3]Feuil2!$A$2,3,1),"") ))),"")</f>
        <v/>
      </c>
      <c r="E194" s="13" t="str">
        <f>IF(AND([3]Feuil1!$K194&lt;&gt;"",[3]Feuil1!$C194&lt;&gt;"",[3]Feuil1!$K194&lt;=[3]Feuil1!$C194,YEAR([3]Feuil1!$K194)&lt;=[3]Feuil2!$A$2,YEAR([3]Feuil1!$C194)&gt;=[3]Feuil2!$A$2),IF(YEAR([3]Feuil1!$K194)&lt;[3]Feuil2!$A$2,DATE([3]Feuil2!$A$2,4,1),IF(YEAR([3]Feuil1!$K194)&gt;[3]Feuil2!$A$2,"",IF(MONTH([3]Feuil1!$K194)=4,[3]Feuil1!$K194,IF(OR(AND(MONTH([3]Feuil1!$K194)&lt;4,MONTH([3]Feuil1!$C194)&gt;=4),YEAR([3]Feuil1!$C194)&gt;[3]Feuil2!$A$2),DATE([3]Feuil2!$A$2,4,1),"") ))),"")</f>
        <v/>
      </c>
      <c r="F194" s="13" t="str">
        <f>IF(AND([3]Feuil1!$K194&lt;&gt;"",[3]Feuil1!$C194&lt;&gt;"",[3]Feuil1!$K194&lt;=[3]Feuil1!$C194,YEAR([3]Feuil1!$K194)&lt;=[3]Feuil2!$A$2,YEAR([3]Feuil1!$C194)&gt;=[3]Feuil2!$A$2),IF(YEAR([3]Feuil1!$K194)&lt;[3]Feuil2!$A$2,DATE([3]Feuil2!$A$2,5,1),IF(YEAR([3]Feuil1!$K194)&gt;[3]Feuil2!$A$2,"",IF(MONTH([3]Feuil1!$K194)=5,[3]Feuil1!$K194,IF(OR(AND(MONTH([3]Feuil1!$K194)&lt;5,MONTH([3]Feuil1!$C194)&gt;=5),YEAR([3]Feuil1!$C194)&gt;[3]Feuil2!$A$2),DATE([3]Feuil2!$A$2,5,1),"") ))),"")</f>
        <v/>
      </c>
      <c r="G194" s="13" t="str">
        <f>IF(AND([3]Feuil1!$K194&lt;&gt;"",[3]Feuil1!$C194&lt;&gt;"",[3]Feuil1!$K194&lt;=[3]Feuil1!$C194,YEAR([3]Feuil1!$K194)&lt;=[3]Feuil2!$A$2,YEAR([3]Feuil1!$C194)&gt;=[3]Feuil2!$A$2),IF(YEAR([3]Feuil1!$K194)&lt;[3]Feuil2!$A$2,DATE([3]Feuil2!$A$2,6,1),IF(YEAR([3]Feuil1!$K194)&gt;[3]Feuil2!$A$2,"",IF(MONTH([3]Feuil1!$K194)=6,[3]Feuil1!$K194,IF(OR(AND(MONTH([3]Feuil1!$K194)&lt;6,MONTH([3]Feuil1!$C194)&gt;=6),YEAR([3]Feuil1!$C194)&gt;[3]Feuil2!$A$2),DATE([3]Feuil2!$A$2,6,1),"") ))),"")</f>
        <v/>
      </c>
      <c r="H194" s="13" t="str">
        <f>IF(AND([3]Feuil1!$K194&lt;&gt;"",[3]Feuil1!$C194&lt;&gt;"",[3]Feuil1!$K194&lt;=[3]Feuil1!$C194,YEAR([3]Feuil1!$K194)&lt;=[3]Feuil2!$A$2,YEAR([3]Feuil1!$C194)&gt;=[3]Feuil2!$A$2),IF(YEAR([3]Feuil1!$K194)&lt;[3]Feuil2!$A$2,DATE([3]Feuil2!$A$2,7,1),IF(YEAR([3]Feuil1!$K194)&gt;[3]Feuil2!$A$2,"",IF(MONTH([3]Feuil1!$K194)=7,[3]Feuil1!$K194,IF(OR(AND(MONTH([3]Feuil1!$K194)&lt;7,MONTH([3]Feuil1!$C194)&gt;=7),YEAR([3]Feuil1!$C194)&gt;[3]Feuil2!$A$2),DATE([3]Feuil2!$A$2,7,1),"") ))),"")</f>
        <v/>
      </c>
      <c r="I194" s="13" t="str">
        <f>IF(AND([3]Feuil1!$K194&lt;&gt;"",[3]Feuil1!$C194&lt;&gt;"",[3]Feuil1!$K194&lt;=[3]Feuil1!$C194,YEAR([3]Feuil1!$K194)&lt;=[3]Feuil2!$A$2,YEAR([3]Feuil1!$C194)&gt;=[3]Feuil2!$A$2),IF(YEAR([3]Feuil1!$K194)&lt;[3]Feuil2!$A$2,DATE([3]Feuil2!$A$2,8,1),IF(YEAR([3]Feuil1!$K194)&gt;[3]Feuil2!$A$2,"",IF(MONTH([3]Feuil1!$K194)=8,[3]Feuil1!$K194,IF(OR(AND(MONTH([3]Feuil1!$K194)&lt;8,MONTH([3]Feuil1!$C194)&gt;=8),YEAR([3]Feuil1!$C194)&gt;[3]Feuil2!$A$2),DATE([3]Feuil2!$A$2,8,1),"") ))),"")</f>
        <v/>
      </c>
      <c r="J194" s="13" t="str">
        <f>IF(AND([3]Feuil1!$K194&lt;&gt;"",[3]Feuil1!$C194&lt;&gt;"",[3]Feuil1!$K194&lt;=[3]Feuil1!$C194,YEAR([3]Feuil1!$K194)&lt;=[3]Feuil2!$A$2,YEAR([3]Feuil1!$C194)&gt;=[3]Feuil2!$A$2),IF(YEAR([3]Feuil1!$K194)&lt;[3]Feuil2!$A$2,DATE([3]Feuil2!$A$2,9,1),IF(YEAR([3]Feuil1!$K194)&gt;[3]Feuil2!$A$2,"",IF(MONTH([3]Feuil1!$K194)=9,[3]Feuil1!$K194,IF(OR(AND(MONTH([3]Feuil1!$K194)&lt;9,MONTH([3]Feuil1!$C194)&gt;=9),YEAR([3]Feuil1!$C194)&gt;[3]Feuil2!$A$2),DATE([3]Feuil2!$A$2,9,1),"") ))),"")</f>
        <v/>
      </c>
      <c r="K194" s="13" t="str">
        <f>IF(AND([3]Feuil1!$K194&lt;&gt;"",[3]Feuil1!$C194&lt;&gt;"",[3]Feuil1!$K194&lt;=[3]Feuil1!$C194,YEAR([3]Feuil1!$K194)&lt;=[3]Feuil2!$A$2,YEAR([3]Feuil1!$C194)&gt;=[3]Feuil2!$A$2),IF(YEAR([3]Feuil1!$K194)&lt;[3]Feuil2!$A$2,DATE([3]Feuil2!$A$2,10,1),IF(YEAR([3]Feuil1!$K194)&gt;[3]Feuil2!$A$2,"",IF(MONTH([3]Feuil1!$K194)=10,[3]Feuil1!$K194,IF(OR(AND(MONTH([3]Feuil1!$K194)&lt;10,MONTH([3]Feuil1!$C194)&gt;=10),YEAR([3]Feuil1!$C194)&gt;[3]Feuil2!$A$2),DATE([3]Feuil2!$A$2,10,1),"") ))),"")</f>
        <v/>
      </c>
      <c r="L194" s="13" t="str">
        <f>IF(AND([3]Feuil1!$K194&lt;&gt;"",[3]Feuil1!$C194&lt;&gt;"",[3]Feuil1!$K194&lt;=[3]Feuil1!$C194,YEAR([3]Feuil1!$K194)&lt;=[3]Feuil2!$A$2,YEAR([3]Feuil1!$C194)&gt;=[3]Feuil2!$A$2),IF(YEAR([3]Feuil1!$K194)&lt;[3]Feuil2!$A$2,DATE([3]Feuil2!$A$2,11,1),IF(YEAR([3]Feuil1!$K194)&gt;[3]Feuil2!$A$2,"",IF(MONTH([3]Feuil1!$K194)=11,[3]Feuil1!$K194,IF(OR(AND(MONTH([3]Feuil1!$K194)&lt;11,MONTH([3]Feuil1!$C194)&gt;=11),YEAR([3]Feuil1!$C194)&gt;[3]Feuil2!$A$2),DATE([3]Feuil2!$A$2,11,1),"") ))),"")</f>
        <v/>
      </c>
      <c r="M194" s="14" t="str">
        <f>IF(AND([3]Feuil1!$K194&lt;&gt;"",[3]Feuil1!$C194&lt;&gt;"",[3]Feuil1!$K194&lt;=[3]Feuil1!$C194,YEAR([3]Feuil1!$K194)&lt;=[3]Feuil2!$A$2,YEAR([3]Feuil1!$C194)&gt;=[3]Feuil2!$A$2),IF(YEAR([3]Feuil1!$K194)&lt;[3]Feuil2!$A$2,DATE([3]Feuil2!$A$2,12,1),IF(YEAR([3]Feuil1!$K194)&gt;[3]Feuil2!$A$2,"",IF(MONTH([3]Feuil1!$K194)=12,[3]Feuil1!$K194,IF(OR(AND(MONTH([3]Feuil1!$K194)&lt;12,MONTH([3]Feuil1!$C194)&gt;=12),YEAR([3]Feuil1!$C194)&gt;[3]Feuil2!$A$2),DATE([3]Feuil2!$A$2,12,1),"") ))),"")</f>
        <v/>
      </c>
      <c r="N194" s="12" t="str">
        <f>IF(AND([3]Feuil1!$K194&lt;&gt;"",[3]Feuil1!$C194&lt;&gt;"",[3]Feuil1!$K194&lt;=[3]Feuil1!$C194,YEAR([3]Feuil1!$K194)&lt;=[3]Feuil2!$A$2,YEAR([3]Feuil1!$C194)&gt;=[3]Feuil2!$A$2),IF(YEAR([3]Feuil1!$C194)&gt;[3]Feuil2!$A$2,DATE([3]Feuil2!$A$2,1,31),IF(YEAR([3]Feuil1!$C194)&lt;[3]Feuil2!$A$2,"",IF(MONTH([3]Feuil1!$C194)=1,[3]Feuil1!$C194,IF(AND(MONTH([3]Feuil1!$C194)&gt;1,MONTH([3]Feuil1!$K194)&lt;=1),DATE([3]Feuil2!$A$2,1,31),"") ))),"")</f>
        <v/>
      </c>
      <c r="O194" s="13" t="str">
        <f>IF(AND([3]Feuil1!$K194&lt;&gt;"",[3]Feuil1!$C194&lt;&gt;"",[3]Feuil1!$K194&lt;=[3]Feuil1!$C194,YEAR([3]Feuil1!$K194)&lt;=[3]Feuil2!$A$2,YEAR([3]Feuil1!$C194)&gt;=[3]Feuil2!$A$2),IF(YEAR([3]Feuil1!$C194)&gt;[3]Feuil2!$A$2,IF((MOD([3]Feuil2!$A$2,4)&lt;&gt;0),DATE([3]Feuil2!$A$2,2,28),DATE([3]Feuil2!$A$2,2,29)),IF(YEAR([3]Feuil1!$C194)&lt;[3]Feuil2!$A$2,"",IF(MONTH([3]Feuil1!$C194)=2,[3]Feuil1!$C194,IF(AND(MONTH([3]Feuil1!$C194)&gt;2,MONTH([3]Feuil1!$K194)&lt;=2),IF((MOD([3]Feuil2!$A$2,4)&lt;&gt;0),DATE([3]Feuil2!$A$2,2,28),DATE([3]Feuil2!$A$2,2,29)),"") ))),"")</f>
        <v/>
      </c>
      <c r="P194" s="13" t="str">
        <f>IF(AND([3]Feuil1!$K194&lt;&gt;"",[3]Feuil1!$C194&lt;&gt;"",[3]Feuil1!$K194&lt;=[3]Feuil1!$C194,YEAR([3]Feuil1!$K194)&lt;=[3]Feuil2!$A$2,YEAR([3]Feuil1!$C194)&gt;=[3]Feuil2!$A$2),IF(YEAR([3]Feuil1!$C194)&gt;[3]Feuil2!$A$2,DATE([3]Feuil2!$A$2,3,31),IF(YEAR([3]Feuil1!$C194)&lt;[3]Feuil2!$A$2,"",IF(MONTH([3]Feuil1!$C194)=3,[3]Feuil1!$C194,IF(AND(MONTH([3]Feuil1!$C194)&gt;3,MONTH([3]Feuil1!$K194)&lt;=3),DATE([3]Feuil2!$A$2,3,31),"") ))),"")</f>
        <v/>
      </c>
      <c r="Q194" s="13" t="str">
        <f>IF(AND([3]Feuil1!$K194&lt;&gt;"",[3]Feuil1!$C194&lt;&gt;"",[3]Feuil1!$K194&lt;=[3]Feuil1!$C194,YEAR([3]Feuil1!$K194)&lt;=[3]Feuil2!$A$2,YEAR([3]Feuil1!$C194)&gt;=[3]Feuil2!$A$2),IF(YEAR([3]Feuil1!$C194)&gt;[3]Feuil2!$A$2,DATE([3]Feuil2!$A$2,4,30),IF(YEAR([3]Feuil1!$C194)&lt;[3]Feuil2!$A$2,"",IF(MONTH([3]Feuil1!$C194)=4,[3]Feuil1!$C194,IF(AND(MONTH([3]Feuil1!$C194)&gt;4,MONTH([3]Feuil1!$K194)&lt;=4),DATE([3]Feuil2!$A$2,4,30),"") ))),"")</f>
        <v/>
      </c>
      <c r="R194" s="13" t="str">
        <f>IF(AND([3]Feuil1!$K194&lt;&gt;"",[3]Feuil1!$C194&lt;&gt;"",[3]Feuil1!$K194&lt;=[3]Feuil1!$C194,YEAR([3]Feuil1!$K194)&lt;=[3]Feuil2!$A$2,YEAR([3]Feuil1!$C194)&gt;=[3]Feuil2!$A$2),IF(YEAR([3]Feuil1!$C194)&gt;[3]Feuil2!$A$2,DATE([3]Feuil2!$A$2,5,31),IF(YEAR([3]Feuil1!$C194)&lt;[3]Feuil2!$A$2,"",IF(MONTH([3]Feuil1!$C194)=5,[3]Feuil1!$C194,IF(AND(MONTH([3]Feuil1!$C194)&gt;5,MONTH([3]Feuil1!$K194)&lt;=5),DATE([3]Feuil2!$A$2,5,31),"") ))),"")</f>
        <v/>
      </c>
      <c r="S194" s="13" t="str">
        <f>IF(AND([3]Feuil1!$K194&lt;&gt;"",[3]Feuil1!$C194&lt;&gt;"",[3]Feuil1!$K194&lt;=[3]Feuil1!$C194,YEAR([3]Feuil1!$K194)&lt;=[3]Feuil2!$A$2,YEAR([3]Feuil1!$C194)&gt;=[3]Feuil2!$A$2),IF(YEAR([3]Feuil1!$C194)&gt;[3]Feuil2!$A$2,DATE([3]Feuil2!$A$2,6,30),IF(YEAR([3]Feuil1!$C194)&lt;[3]Feuil2!$A$2,"",IF(MONTH([3]Feuil1!$C194)=6,[3]Feuil1!$C194,IF(AND(MONTH([3]Feuil1!$C194)&gt;6,MONTH([3]Feuil1!$K194)&lt;=6),DATE([3]Feuil2!$A$2,6,30),"") ))),"")</f>
        <v/>
      </c>
      <c r="T194" s="13" t="str">
        <f>IF(AND([3]Feuil1!$K194&lt;&gt;"",[3]Feuil1!$C194&lt;&gt;"",[3]Feuil1!$K194&lt;=[3]Feuil1!$C194,YEAR([3]Feuil1!$K194)&lt;=[3]Feuil2!$A$2,YEAR([3]Feuil1!$C194)&gt;=[3]Feuil2!$A$2),IF(YEAR([3]Feuil1!$C194)&gt;[3]Feuil2!$A$2,DATE([3]Feuil2!$A$2,7,31),IF(YEAR([3]Feuil1!$C194)&lt;[3]Feuil2!$A$2,"",IF(MONTH([3]Feuil1!$C194)=7,[3]Feuil1!$C194,IF(AND(MONTH([3]Feuil1!$C194)&gt;7,MONTH([3]Feuil1!$K194)&lt;=7),DATE([3]Feuil2!$A$2,7,31),"") ))),"")</f>
        <v/>
      </c>
      <c r="U194" s="13" t="str">
        <f>IF(AND([3]Feuil1!$K194&lt;&gt;"",[3]Feuil1!$C194&lt;&gt;"",[3]Feuil1!$K194&lt;=[3]Feuil1!$C194,YEAR([3]Feuil1!$K194)&lt;=[3]Feuil2!$A$2,YEAR([3]Feuil1!$C194)&gt;=[3]Feuil2!$A$2),IF(YEAR([3]Feuil1!$C194)&gt;[3]Feuil2!$A$2,DATE([3]Feuil2!$A$2,8,31),IF(YEAR([3]Feuil1!$C194)&lt;[3]Feuil2!$A$2,"",IF(MONTH([3]Feuil1!$C194)=8,[3]Feuil1!$C194,IF(AND(MONTH([3]Feuil1!$C194)&gt;8,MONTH([3]Feuil1!$K194)&lt;=8),DATE([3]Feuil2!$A$2,8,31),"") ))),"")</f>
        <v/>
      </c>
      <c r="V194" s="13" t="str">
        <f>IF(AND([3]Feuil1!$K194&lt;&gt;"",[3]Feuil1!$C194&lt;&gt;"",[3]Feuil1!$K194&lt;=[3]Feuil1!$C194,YEAR([3]Feuil1!$K194)&lt;=[3]Feuil2!$A$2,YEAR([3]Feuil1!$C194)&gt;=[3]Feuil2!$A$2),IF(YEAR([3]Feuil1!$C194)&gt;[3]Feuil2!$A$2,DATE([3]Feuil2!$A$2,9,30),IF(YEAR([3]Feuil1!$C194)&lt;[3]Feuil2!$A$2,"",IF(MONTH([3]Feuil1!$C194)=9,[3]Feuil1!$C194,IF(AND(MONTH([3]Feuil1!$C194)&gt;9,MONTH([3]Feuil1!$K194)&lt;=9),DATE([3]Feuil2!$A$2,9,30),"") ))),"")</f>
        <v/>
      </c>
      <c r="W194" s="13" t="str">
        <f>IF(AND([3]Feuil1!$K194&lt;&gt;"",[3]Feuil1!$C194&lt;&gt;"",[3]Feuil1!$K194&lt;=[3]Feuil1!$C194,YEAR([3]Feuil1!$K194)&lt;=[3]Feuil2!$A$2,YEAR([3]Feuil1!$C194)&gt;=[3]Feuil2!$A$2),IF(YEAR([3]Feuil1!$C194)&gt;[3]Feuil2!$A$2,DATE([3]Feuil2!$A$2,10,31),IF(YEAR([3]Feuil1!$C194)&lt;[3]Feuil2!$A$2,"",IF(MONTH([3]Feuil1!$C194)=10,[3]Feuil1!$C194,IF(AND(MONTH([3]Feuil1!$C194)&gt;10,MONTH([3]Feuil1!$K194)&lt;=10),DATE([3]Feuil2!$A$2,10,31),"") ))),"")</f>
        <v/>
      </c>
      <c r="X194" s="13" t="str">
        <f>IF(AND([3]Feuil1!$K194&lt;&gt;"",[3]Feuil1!$C194&lt;&gt;"",[3]Feuil1!$K194&lt;=[3]Feuil1!$C194,YEAR([3]Feuil1!$K194)&lt;=[3]Feuil2!$A$2,YEAR([3]Feuil1!$C194)&gt;=[3]Feuil2!$A$2),IF(YEAR([3]Feuil1!$C194)&gt;[3]Feuil2!$A$2,DATE([3]Feuil2!$A$2,11,30),IF(YEAR([3]Feuil1!$C194)&lt;[3]Feuil2!$A$2,"",IF(MONTH([3]Feuil1!$C194)=11,[3]Feuil1!$C194,IF(AND(MONTH([3]Feuil1!$C194)&gt;11,MONTH([3]Feuil1!$K194)&lt;=11),DATE([3]Feuil2!$A$2,11,30),"") ))),"")</f>
        <v/>
      </c>
      <c r="Y194" s="14" t="str">
        <f>IF(AND([3]Feuil1!$K194&lt;&gt;"",[3]Feuil1!$C194&lt;&gt;"",[3]Feuil1!$K194&lt;=[3]Feuil1!$C194,YEAR([3]Feuil1!$K194)&lt;=[3]Feuil2!$A$2,YEAR([3]Feuil1!$C194)&gt;=[3]Feuil2!$A$2),IF(YEAR([3]Feuil1!$C194)&gt;[3]Feuil2!$A$2,DATE([3]Feuil2!$A$2,12,31),IF(YEAR([3]Feuil1!$C194)&lt;[3]Feuil2!$A$2,"",IF(MONTH([3]Feuil1!$C194)=12,[3]Feuil1!$C194,IF(AND(MONTH([3]Feuil1!$C194)&gt;12,MONTH([3]Feuil1!$K194)&lt;=12),DATE([3]Feuil2!$A$2,12,31),"") ))),"")</f>
        <v/>
      </c>
    </row>
    <row r="195" spans="1:25" ht="15" x14ac:dyDescent="0.2">
      <c r="A195" s="11">
        <f>[3]Feuil1!E195</f>
        <v>0</v>
      </c>
      <c r="B195" s="12" t="str">
        <f>IF(AND([3]Feuil1!$K195&lt;&gt;"",[3]Feuil1!$C195&lt;&gt;"",[3]Feuil1!$K195&lt;=[3]Feuil1!$C195,YEAR([3]Feuil1!$K195)&lt;=[3]Feuil2!$A$2,YEAR([3]Feuil1!$C195)&gt;=[3]Feuil2!$A$2),IF(YEAR([3]Feuil1!$K195)&lt;[3]Feuil2!$A$2,DATE([3]Feuil2!$A$2,1,1),IF(YEAR([3]Feuil1!$K195)&gt;[3]Feuil2!$A$2,"",IF(MONTH([3]Feuil1!$K195)=1,[3]Feuil1!$K195,IF(OR(AND(
      MONTH([3]Feuil1!$K195)&lt;1,
      MONTH([3]Feuil1!$C195)&gt;=1
     ),YEAR([3]Feuil1!$C195)&gt;[3]Feuil2!$A$2),DATE([3]Feuil2!$A$2,1,1),"") ))),"")</f>
        <v/>
      </c>
      <c r="C195" s="13" t="str">
        <f>IF(AND([3]Feuil1!$K195&lt;&gt;"",[3]Feuil1!$C195&lt;&gt;"",[3]Feuil1!$K195&lt;=[3]Feuil1!$C195,YEAR([3]Feuil1!$K195)&lt;=[3]Feuil2!$A$2,YEAR([3]Feuil1!$C195)&gt;=[3]Feuil2!$A$2),IF(YEAR([3]Feuil1!$K195)&lt;[3]Feuil2!$A$2,DATE([3]Feuil2!$A$2,2,1),IF(YEAR([3]Feuil1!$K195)&gt;[3]Feuil2!$A$2,"",IF(MONTH([3]Feuil1!$K195)=2,[3]Feuil1!$K195,IF(OR(AND(MONTH([3]Feuil1!$K195)&lt;2,MONTH([3]Feuil1!$C195)&gt;=2),YEAR([3]Feuil1!$C195)&gt;[3]Feuil2!$A$2),DATE([3]Feuil2!$A$2,2,1),"") ))),"")</f>
        <v/>
      </c>
      <c r="D195" s="13" t="str">
        <f>IF(AND([3]Feuil1!$K195&lt;&gt;"",[3]Feuil1!$C195&lt;&gt;"",[3]Feuil1!$K195&lt;=[3]Feuil1!$C195,YEAR([3]Feuil1!$K195)&lt;=[3]Feuil2!$A$2,YEAR([3]Feuil1!$C195)&gt;=[3]Feuil2!$A$2),IF(YEAR([3]Feuil1!$K195)&lt;[3]Feuil2!$A$2,DATE([3]Feuil2!$A$2,3,1),IF(YEAR([3]Feuil1!$K195)&gt;[3]Feuil2!$A$2,"",IF(MONTH([3]Feuil1!$K195)=3,[3]Feuil1!$K195,IF(OR(AND(MONTH([3]Feuil1!$K195)&lt;3,MONTH([3]Feuil1!$C195)&gt;=3),YEAR([3]Feuil1!$C195)&gt;[3]Feuil2!$A$2),DATE([3]Feuil2!$A$2,3,1),"") ))),"")</f>
        <v/>
      </c>
      <c r="E195" s="13" t="str">
        <f>IF(AND([3]Feuil1!$K195&lt;&gt;"",[3]Feuil1!$C195&lt;&gt;"",[3]Feuil1!$K195&lt;=[3]Feuil1!$C195,YEAR([3]Feuil1!$K195)&lt;=[3]Feuil2!$A$2,YEAR([3]Feuil1!$C195)&gt;=[3]Feuil2!$A$2),IF(YEAR([3]Feuil1!$K195)&lt;[3]Feuil2!$A$2,DATE([3]Feuil2!$A$2,4,1),IF(YEAR([3]Feuil1!$K195)&gt;[3]Feuil2!$A$2,"",IF(MONTH([3]Feuil1!$K195)=4,[3]Feuil1!$K195,IF(OR(AND(MONTH([3]Feuil1!$K195)&lt;4,MONTH([3]Feuil1!$C195)&gt;=4),YEAR([3]Feuil1!$C195)&gt;[3]Feuil2!$A$2),DATE([3]Feuil2!$A$2,4,1),"") ))),"")</f>
        <v/>
      </c>
      <c r="F195" s="13" t="str">
        <f>IF(AND([3]Feuil1!$K195&lt;&gt;"",[3]Feuil1!$C195&lt;&gt;"",[3]Feuil1!$K195&lt;=[3]Feuil1!$C195,YEAR([3]Feuil1!$K195)&lt;=[3]Feuil2!$A$2,YEAR([3]Feuil1!$C195)&gt;=[3]Feuil2!$A$2),IF(YEAR([3]Feuil1!$K195)&lt;[3]Feuil2!$A$2,DATE([3]Feuil2!$A$2,5,1),IF(YEAR([3]Feuil1!$K195)&gt;[3]Feuil2!$A$2,"",IF(MONTH([3]Feuil1!$K195)=5,[3]Feuil1!$K195,IF(OR(AND(MONTH([3]Feuil1!$K195)&lt;5,MONTH([3]Feuil1!$C195)&gt;=5),YEAR([3]Feuil1!$C195)&gt;[3]Feuil2!$A$2),DATE([3]Feuil2!$A$2,5,1),"") ))),"")</f>
        <v/>
      </c>
      <c r="G195" s="13" t="str">
        <f>IF(AND([3]Feuil1!$K195&lt;&gt;"",[3]Feuil1!$C195&lt;&gt;"",[3]Feuil1!$K195&lt;=[3]Feuil1!$C195,YEAR([3]Feuil1!$K195)&lt;=[3]Feuil2!$A$2,YEAR([3]Feuil1!$C195)&gt;=[3]Feuil2!$A$2),IF(YEAR([3]Feuil1!$K195)&lt;[3]Feuil2!$A$2,DATE([3]Feuil2!$A$2,6,1),IF(YEAR([3]Feuil1!$K195)&gt;[3]Feuil2!$A$2,"",IF(MONTH([3]Feuil1!$K195)=6,[3]Feuil1!$K195,IF(OR(AND(MONTH([3]Feuil1!$K195)&lt;6,MONTH([3]Feuil1!$C195)&gt;=6),YEAR([3]Feuil1!$C195)&gt;[3]Feuil2!$A$2),DATE([3]Feuil2!$A$2,6,1),"") ))),"")</f>
        <v/>
      </c>
      <c r="H195" s="13" t="str">
        <f>IF(AND([3]Feuil1!$K195&lt;&gt;"",[3]Feuil1!$C195&lt;&gt;"",[3]Feuil1!$K195&lt;=[3]Feuil1!$C195,YEAR([3]Feuil1!$K195)&lt;=[3]Feuil2!$A$2,YEAR([3]Feuil1!$C195)&gt;=[3]Feuil2!$A$2),IF(YEAR([3]Feuil1!$K195)&lt;[3]Feuil2!$A$2,DATE([3]Feuil2!$A$2,7,1),IF(YEAR([3]Feuil1!$K195)&gt;[3]Feuil2!$A$2,"",IF(MONTH([3]Feuil1!$K195)=7,[3]Feuil1!$K195,IF(OR(AND(MONTH([3]Feuil1!$K195)&lt;7,MONTH([3]Feuil1!$C195)&gt;=7),YEAR([3]Feuil1!$C195)&gt;[3]Feuil2!$A$2),DATE([3]Feuil2!$A$2,7,1),"") ))),"")</f>
        <v/>
      </c>
      <c r="I195" s="13" t="str">
        <f>IF(AND([3]Feuil1!$K195&lt;&gt;"",[3]Feuil1!$C195&lt;&gt;"",[3]Feuil1!$K195&lt;=[3]Feuil1!$C195,YEAR([3]Feuil1!$K195)&lt;=[3]Feuil2!$A$2,YEAR([3]Feuil1!$C195)&gt;=[3]Feuil2!$A$2),IF(YEAR([3]Feuil1!$K195)&lt;[3]Feuil2!$A$2,DATE([3]Feuil2!$A$2,8,1),IF(YEAR([3]Feuil1!$K195)&gt;[3]Feuil2!$A$2,"",IF(MONTH([3]Feuil1!$K195)=8,[3]Feuil1!$K195,IF(OR(AND(MONTH([3]Feuil1!$K195)&lt;8,MONTH([3]Feuil1!$C195)&gt;=8),YEAR([3]Feuil1!$C195)&gt;[3]Feuil2!$A$2),DATE([3]Feuil2!$A$2,8,1),"") ))),"")</f>
        <v/>
      </c>
      <c r="J195" s="13" t="str">
        <f>IF(AND([3]Feuil1!$K195&lt;&gt;"",[3]Feuil1!$C195&lt;&gt;"",[3]Feuil1!$K195&lt;=[3]Feuil1!$C195,YEAR([3]Feuil1!$K195)&lt;=[3]Feuil2!$A$2,YEAR([3]Feuil1!$C195)&gt;=[3]Feuil2!$A$2),IF(YEAR([3]Feuil1!$K195)&lt;[3]Feuil2!$A$2,DATE([3]Feuil2!$A$2,9,1),IF(YEAR([3]Feuil1!$K195)&gt;[3]Feuil2!$A$2,"",IF(MONTH([3]Feuil1!$K195)=9,[3]Feuil1!$K195,IF(OR(AND(MONTH([3]Feuil1!$K195)&lt;9,MONTH([3]Feuil1!$C195)&gt;=9),YEAR([3]Feuil1!$C195)&gt;[3]Feuil2!$A$2),DATE([3]Feuil2!$A$2,9,1),"") ))),"")</f>
        <v/>
      </c>
      <c r="K195" s="13" t="str">
        <f>IF(AND([3]Feuil1!$K195&lt;&gt;"",[3]Feuil1!$C195&lt;&gt;"",[3]Feuil1!$K195&lt;=[3]Feuil1!$C195,YEAR([3]Feuil1!$K195)&lt;=[3]Feuil2!$A$2,YEAR([3]Feuil1!$C195)&gt;=[3]Feuil2!$A$2),IF(YEAR([3]Feuil1!$K195)&lt;[3]Feuil2!$A$2,DATE([3]Feuil2!$A$2,10,1),IF(YEAR([3]Feuil1!$K195)&gt;[3]Feuil2!$A$2,"",IF(MONTH([3]Feuil1!$K195)=10,[3]Feuil1!$K195,IF(OR(AND(MONTH([3]Feuil1!$K195)&lt;10,MONTH([3]Feuil1!$C195)&gt;=10),YEAR([3]Feuil1!$C195)&gt;[3]Feuil2!$A$2),DATE([3]Feuil2!$A$2,10,1),"") ))),"")</f>
        <v/>
      </c>
      <c r="L195" s="13" t="str">
        <f>IF(AND([3]Feuil1!$K195&lt;&gt;"",[3]Feuil1!$C195&lt;&gt;"",[3]Feuil1!$K195&lt;=[3]Feuil1!$C195,YEAR([3]Feuil1!$K195)&lt;=[3]Feuil2!$A$2,YEAR([3]Feuil1!$C195)&gt;=[3]Feuil2!$A$2),IF(YEAR([3]Feuil1!$K195)&lt;[3]Feuil2!$A$2,DATE([3]Feuil2!$A$2,11,1),IF(YEAR([3]Feuil1!$K195)&gt;[3]Feuil2!$A$2,"",IF(MONTH([3]Feuil1!$K195)=11,[3]Feuil1!$K195,IF(OR(AND(MONTH([3]Feuil1!$K195)&lt;11,MONTH([3]Feuil1!$C195)&gt;=11),YEAR([3]Feuil1!$C195)&gt;[3]Feuil2!$A$2),DATE([3]Feuil2!$A$2,11,1),"") ))),"")</f>
        <v/>
      </c>
      <c r="M195" s="14" t="str">
        <f>IF(AND([3]Feuil1!$K195&lt;&gt;"",[3]Feuil1!$C195&lt;&gt;"",[3]Feuil1!$K195&lt;=[3]Feuil1!$C195,YEAR([3]Feuil1!$K195)&lt;=[3]Feuil2!$A$2,YEAR([3]Feuil1!$C195)&gt;=[3]Feuil2!$A$2),IF(YEAR([3]Feuil1!$K195)&lt;[3]Feuil2!$A$2,DATE([3]Feuil2!$A$2,12,1),IF(YEAR([3]Feuil1!$K195)&gt;[3]Feuil2!$A$2,"",IF(MONTH([3]Feuil1!$K195)=12,[3]Feuil1!$K195,IF(OR(AND(MONTH([3]Feuil1!$K195)&lt;12,MONTH([3]Feuil1!$C195)&gt;=12),YEAR([3]Feuil1!$C195)&gt;[3]Feuil2!$A$2),DATE([3]Feuil2!$A$2,12,1),"") ))),"")</f>
        <v/>
      </c>
      <c r="N195" s="12" t="str">
        <f>IF(AND([3]Feuil1!$K195&lt;&gt;"",[3]Feuil1!$C195&lt;&gt;"",[3]Feuil1!$K195&lt;=[3]Feuil1!$C195,YEAR([3]Feuil1!$K195)&lt;=[3]Feuil2!$A$2,YEAR([3]Feuil1!$C195)&gt;=[3]Feuil2!$A$2),IF(YEAR([3]Feuil1!$C195)&gt;[3]Feuil2!$A$2,DATE([3]Feuil2!$A$2,1,31),IF(YEAR([3]Feuil1!$C195)&lt;[3]Feuil2!$A$2,"",IF(MONTH([3]Feuil1!$C195)=1,[3]Feuil1!$C195,IF(AND(MONTH([3]Feuil1!$C195)&gt;1,MONTH([3]Feuil1!$K195)&lt;=1),DATE([3]Feuil2!$A$2,1,31),"") ))),"")</f>
        <v/>
      </c>
      <c r="O195" s="13" t="str">
        <f>IF(AND([3]Feuil1!$K195&lt;&gt;"",[3]Feuil1!$C195&lt;&gt;"",[3]Feuil1!$K195&lt;=[3]Feuil1!$C195,YEAR([3]Feuil1!$K195)&lt;=[3]Feuil2!$A$2,YEAR([3]Feuil1!$C195)&gt;=[3]Feuil2!$A$2),IF(YEAR([3]Feuil1!$C195)&gt;[3]Feuil2!$A$2,IF((MOD([3]Feuil2!$A$2,4)&lt;&gt;0),DATE([3]Feuil2!$A$2,2,28),DATE([3]Feuil2!$A$2,2,29)),IF(YEAR([3]Feuil1!$C195)&lt;[3]Feuil2!$A$2,"",IF(MONTH([3]Feuil1!$C195)=2,[3]Feuil1!$C195,IF(AND(MONTH([3]Feuil1!$C195)&gt;2,MONTH([3]Feuil1!$K195)&lt;=2),IF((MOD([3]Feuil2!$A$2,4)&lt;&gt;0),DATE([3]Feuil2!$A$2,2,28),DATE([3]Feuil2!$A$2,2,29)),"") ))),"")</f>
        <v/>
      </c>
      <c r="P195" s="13" t="str">
        <f>IF(AND([3]Feuil1!$K195&lt;&gt;"",[3]Feuil1!$C195&lt;&gt;"",[3]Feuil1!$K195&lt;=[3]Feuil1!$C195,YEAR([3]Feuil1!$K195)&lt;=[3]Feuil2!$A$2,YEAR([3]Feuil1!$C195)&gt;=[3]Feuil2!$A$2),IF(YEAR([3]Feuil1!$C195)&gt;[3]Feuil2!$A$2,DATE([3]Feuil2!$A$2,3,31),IF(YEAR([3]Feuil1!$C195)&lt;[3]Feuil2!$A$2,"",IF(MONTH([3]Feuil1!$C195)=3,[3]Feuil1!$C195,IF(AND(MONTH([3]Feuil1!$C195)&gt;3,MONTH([3]Feuil1!$K195)&lt;=3),DATE([3]Feuil2!$A$2,3,31),"") ))),"")</f>
        <v/>
      </c>
      <c r="Q195" s="13" t="str">
        <f>IF(AND([3]Feuil1!$K195&lt;&gt;"",[3]Feuil1!$C195&lt;&gt;"",[3]Feuil1!$K195&lt;=[3]Feuil1!$C195,YEAR([3]Feuil1!$K195)&lt;=[3]Feuil2!$A$2,YEAR([3]Feuil1!$C195)&gt;=[3]Feuil2!$A$2),IF(YEAR([3]Feuil1!$C195)&gt;[3]Feuil2!$A$2,DATE([3]Feuil2!$A$2,4,30),IF(YEAR([3]Feuil1!$C195)&lt;[3]Feuil2!$A$2,"",IF(MONTH([3]Feuil1!$C195)=4,[3]Feuil1!$C195,IF(AND(MONTH([3]Feuil1!$C195)&gt;4,MONTH([3]Feuil1!$K195)&lt;=4),DATE([3]Feuil2!$A$2,4,30),"") ))),"")</f>
        <v/>
      </c>
      <c r="R195" s="13" t="str">
        <f>IF(AND([3]Feuil1!$K195&lt;&gt;"",[3]Feuil1!$C195&lt;&gt;"",[3]Feuil1!$K195&lt;=[3]Feuil1!$C195,YEAR([3]Feuil1!$K195)&lt;=[3]Feuil2!$A$2,YEAR([3]Feuil1!$C195)&gt;=[3]Feuil2!$A$2),IF(YEAR([3]Feuil1!$C195)&gt;[3]Feuil2!$A$2,DATE([3]Feuil2!$A$2,5,31),IF(YEAR([3]Feuil1!$C195)&lt;[3]Feuil2!$A$2,"",IF(MONTH([3]Feuil1!$C195)=5,[3]Feuil1!$C195,IF(AND(MONTH([3]Feuil1!$C195)&gt;5,MONTH([3]Feuil1!$K195)&lt;=5),DATE([3]Feuil2!$A$2,5,31),"") ))),"")</f>
        <v/>
      </c>
      <c r="S195" s="13" t="str">
        <f>IF(AND([3]Feuil1!$K195&lt;&gt;"",[3]Feuil1!$C195&lt;&gt;"",[3]Feuil1!$K195&lt;=[3]Feuil1!$C195,YEAR([3]Feuil1!$K195)&lt;=[3]Feuil2!$A$2,YEAR([3]Feuil1!$C195)&gt;=[3]Feuil2!$A$2),IF(YEAR([3]Feuil1!$C195)&gt;[3]Feuil2!$A$2,DATE([3]Feuil2!$A$2,6,30),IF(YEAR([3]Feuil1!$C195)&lt;[3]Feuil2!$A$2,"",IF(MONTH([3]Feuil1!$C195)=6,[3]Feuil1!$C195,IF(AND(MONTH([3]Feuil1!$C195)&gt;6,MONTH([3]Feuil1!$K195)&lt;=6),DATE([3]Feuil2!$A$2,6,30),"") ))),"")</f>
        <v/>
      </c>
      <c r="T195" s="13" t="str">
        <f>IF(AND([3]Feuil1!$K195&lt;&gt;"",[3]Feuil1!$C195&lt;&gt;"",[3]Feuil1!$K195&lt;=[3]Feuil1!$C195,YEAR([3]Feuil1!$K195)&lt;=[3]Feuil2!$A$2,YEAR([3]Feuil1!$C195)&gt;=[3]Feuil2!$A$2),IF(YEAR([3]Feuil1!$C195)&gt;[3]Feuil2!$A$2,DATE([3]Feuil2!$A$2,7,31),IF(YEAR([3]Feuil1!$C195)&lt;[3]Feuil2!$A$2,"",IF(MONTH([3]Feuil1!$C195)=7,[3]Feuil1!$C195,IF(AND(MONTH([3]Feuil1!$C195)&gt;7,MONTH([3]Feuil1!$K195)&lt;=7),DATE([3]Feuil2!$A$2,7,31),"") ))),"")</f>
        <v/>
      </c>
      <c r="U195" s="13" t="str">
        <f>IF(AND([3]Feuil1!$K195&lt;&gt;"",[3]Feuil1!$C195&lt;&gt;"",[3]Feuil1!$K195&lt;=[3]Feuil1!$C195,YEAR([3]Feuil1!$K195)&lt;=[3]Feuil2!$A$2,YEAR([3]Feuil1!$C195)&gt;=[3]Feuil2!$A$2),IF(YEAR([3]Feuil1!$C195)&gt;[3]Feuil2!$A$2,DATE([3]Feuil2!$A$2,8,31),IF(YEAR([3]Feuil1!$C195)&lt;[3]Feuil2!$A$2,"",IF(MONTH([3]Feuil1!$C195)=8,[3]Feuil1!$C195,IF(AND(MONTH([3]Feuil1!$C195)&gt;8,MONTH([3]Feuil1!$K195)&lt;=8),DATE([3]Feuil2!$A$2,8,31),"") ))),"")</f>
        <v/>
      </c>
      <c r="V195" s="13" t="str">
        <f>IF(AND([3]Feuil1!$K195&lt;&gt;"",[3]Feuil1!$C195&lt;&gt;"",[3]Feuil1!$K195&lt;=[3]Feuil1!$C195,YEAR([3]Feuil1!$K195)&lt;=[3]Feuil2!$A$2,YEAR([3]Feuil1!$C195)&gt;=[3]Feuil2!$A$2),IF(YEAR([3]Feuil1!$C195)&gt;[3]Feuil2!$A$2,DATE([3]Feuil2!$A$2,9,30),IF(YEAR([3]Feuil1!$C195)&lt;[3]Feuil2!$A$2,"",IF(MONTH([3]Feuil1!$C195)=9,[3]Feuil1!$C195,IF(AND(MONTH([3]Feuil1!$C195)&gt;9,MONTH([3]Feuil1!$K195)&lt;=9),DATE([3]Feuil2!$A$2,9,30),"") ))),"")</f>
        <v/>
      </c>
      <c r="W195" s="13" t="str">
        <f>IF(AND([3]Feuil1!$K195&lt;&gt;"",[3]Feuil1!$C195&lt;&gt;"",[3]Feuil1!$K195&lt;=[3]Feuil1!$C195,YEAR([3]Feuil1!$K195)&lt;=[3]Feuil2!$A$2,YEAR([3]Feuil1!$C195)&gt;=[3]Feuil2!$A$2),IF(YEAR([3]Feuil1!$C195)&gt;[3]Feuil2!$A$2,DATE([3]Feuil2!$A$2,10,31),IF(YEAR([3]Feuil1!$C195)&lt;[3]Feuil2!$A$2,"",IF(MONTH([3]Feuil1!$C195)=10,[3]Feuil1!$C195,IF(AND(MONTH([3]Feuil1!$C195)&gt;10,MONTH([3]Feuil1!$K195)&lt;=10),DATE([3]Feuil2!$A$2,10,31),"") ))),"")</f>
        <v/>
      </c>
      <c r="X195" s="13" t="str">
        <f>IF(AND([3]Feuil1!$K195&lt;&gt;"",[3]Feuil1!$C195&lt;&gt;"",[3]Feuil1!$K195&lt;=[3]Feuil1!$C195,YEAR([3]Feuil1!$K195)&lt;=[3]Feuil2!$A$2,YEAR([3]Feuil1!$C195)&gt;=[3]Feuil2!$A$2),IF(YEAR([3]Feuil1!$C195)&gt;[3]Feuil2!$A$2,DATE([3]Feuil2!$A$2,11,30),IF(YEAR([3]Feuil1!$C195)&lt;[3]Feuil2!$A$2,"",IF(MONTH([3]Feuil1!$C195)=11,[3]Feuil1!$C195,IF(AND(MONTH([3]Feuil1!$C195)&gt;11,MONTH([3]Feuil1!$K195)&lt;=11),DATE([3]Feuil2!$A$2,11,30),"") ))),"")</f>
        <v/>
      </c>
      <c r="Y195" s="14" t="str">
        <f>IF(AND([3]Feuil1!$K195&lt;&gt;"",[3]Feuil1!$C195&lt;&gt;"",[3]Feuil1!$K195&lt;=[3]Feuil1!$C195,YEAR([3]Feuil1!$K195)&lt;=[3]Feuil2!$A$2,YEAR([3]Feuil1!$C195)&gt;=[3]Feuil2!$A$2),IF(YEAR([3]Feuil1!$C195)&gt;[3]Feuil2!$A$2,DATE([3]Feuil2!$A$2,12,31),IF(YEAR([3]Feuil1!$C195)&lt;[3]Feuil2!$A$2,"",IF(MONTH([3]Feuil1!$C195)=12,[3]Feuil1!$C195,IF(AND(MONTH([3]Feuil1!$C195)&gt;12,MONTH([3]Feuil1!$K195)&lt;=12),DATE([3]Feuil2!$A$2,12,31),"") ))),"")</f>
        <v/>
      </c>
    </row>
    <row r="196" spans="1:25" ht="15" x14ac:dyDescent="0.2">
      <c r="A196" s="11">
        <f>[3]Feuil1!E196</f>
        <v>0</v>
      </c>
      <c r="B196" s="12" t="str">
        <f>IF(AND([3]Feuil1!$K196&lt;&gt;"",[3]Feuil1!$C196&lt;&gt;"",[3]Feuil1!$K196&lt;=[3]Feuil1!$C196,YEAR([3]Feuil1!$K196)&lt;=[3]Feuil2!$A$2,YEAR([3]Feuil1!$C196)&gt;=[3]Feuil2!$A$2),IF(YEAR([3]Feuil1!$K196)&lt;[3]Feuil2!$A$2,DATE([3]Feuil2!$A$2,1,1),IF(YEAR([3]Feuil1!$K196)&gt;[3]Feuil2!$A$2,"",IF(MONTH([3]Feuil1!$K196)=1,[3]Feuil1!$K196,IF(OR(AND(
      MONTH([3]Feuil1!$K196)&lt;1,
      MONTH([3]Feuil1!$C196)&gt;=1
     ),YEAR([3]Feuil1!$C196)&gt;[3]Feuil2!$A$2),DATE([3]Feuil2!$A$2,1,1),"") ))),"")</f>
        <v/>
      </c>
      <c r="C196" s="13" t="str">
        <f>IF(AND([3]Feuil1!$K196&lt;&gt;"",[3]Feuil1!$C196&lt;&gt;"",[3]Feuil1!$K196&lt;=[3]Feuil1!$C196,YEAR([3]Feuil1!$K196)&lt;=[3]Feuil2!$A$2,YEAR([3]Feuil1!$C196)&gt;=[3]Feuil2!$A$2),IF(YEAR([3]Feuil1!$K196)&lt;[3]Feuil2!$A$2,DATE([3]Feuil2!$A$2,2,1),IF(YEAR([3]Feuil1!$K196)&gt;[3]Feuil2!$A$2,"",IF(MONTH([3]Feuil1!$K196)=2,[3]Feuil1!$K196,IF(OR(AND(MONTH([3]Feuil1!$K196)&lt;2,MONTH([3]Feuil1!$C196)&gt;=2),YEAR([3]Feuil1!$C196)&gt;[3]Feuil2!$A$2),DATE([3]Feuil2!$A$2,2,1),"") ))),"")</f>
        <v/>
      </c>
      <c r="D196" s="13" t="str">
        <f>IF(AND([3]Feuil1!$K196&lt;&gt;"",[3]Feuil1!$C196&lt;&gt;"",[3]Feuil1!$K196&lt;=[3]Feuil1!$C196,YEAR([3]Feuil1!$K196)&lt;=[3]Feuil2!$A$2,YEAR([3]Feuil1!$C196)&gt;=[3]Feuil2!$A$2),IF(YEAR([3]Feuil1!$K196)&lt;[3]Feuil2!$A$2,DATE([3]Feuil2!$A$2,3,1),IF(YEAR([3]Feuil1!$K196)&gt;[3]Feuil2!$A$2,"",IF(MONTH([3]Feuil1!$K196)=3,[3]Feuil1!$K196,IF(OR(AND(MONTH([3]Feuil1!$K196)&lt;3,MONTH([3]Feuil1!$C196)&gt;=3),YEAR([3]Feuil1!$C196)&gt;[3]Feuil2!$A$2),DATE([3]Feuil2!$A$2,3,1),"") ))),"")</f>
        <v/>
      </c>
      <c r="E196" s="13" t="str">
        <f>IF(AND([3]Feuil1!$K196&lt;&gt;"",[3]Feuil1!$C196&lt;&gt;"",[3]Feuil1!$K196&lt;=[3]Feuil1!$C196,YEAR([3]Feuil1!$K196)&lt;=[3]Feuil2!$A$2,YEAR([3]Feuil1!$C196)&gt;=[3]Feuil2!$A$2),IF(YEAR([3]Feuil1!$K196)&lt;[3]Feuil2!$A$2,DATE([3]Feuil2!$A$2,4,1),IF(YEAR([3]Feuil1!$K196)&gt;[3]Feuil2!$A$2,"",IF(MONTH([3]Feuil1!$K196)=4,[3]Feuil1!$K196,IF(OR(AND(MONTH([3]Feuil1!$K196)&lt;4,MONTH([3]Feuil1!$C196)&gt;=4),YEAR([3]Feuil1!$C196)&gt;[3]Feuil2!$A$2),DATE([3]Feuil2!$A$2,4,1),"") ))),"")</f>
        <v/>
      </c>
      <c r="F196" s="13" t="str">
        <f>IF(AND([3]Feuil1!$K196&lt;&gt;"",[3]Feuil1!$C196&lt;&gt;"",[3]Feuil1!$K196&lt;=[3]Feuil1!$C196,YEAR([3]Feuil1!$K196)&lt;=[3]Feuil2!$A$2,YEAR([3]Feuil1!$C196)&gt;=[3]Feuil2!$A$2),IF(YEAR([3]Feuil1!$K196)&lt;[3]Feuil2!$A$2,DATE([3]Feuil2!$A$2,5,1),IF(YEAR([3]Feuil1!$K196)&gt;[3]Feuil2!$A$2,"",IF(MONTH([3]Feuil1!$K196)=5,[3]Feuil1!$K196,IF(OR(AND(MONTH([3]Feuil1!$K196)&lt;5,MONTH([3]Feuil1!$C196)&gt;=5),YEAR([3]Feuil1!$C196)&gt;[3]Feuil2!$A$2),DATE([3]Feuil2!$A$2,5,1),"") ))),"")</f>
        <v/>
      </c>
      <c r="G196" s="13" t="str">
        <f>IF(AND([3]Feuil1!$K196&lt;&gt;"",[3]Feuil1!$C196&lt;&gt;"",[3]Feuil1!$K196&lt;=[3]Feuil1!$C196,YEAR([3]Feuil1!$K196)&lt;=[3]Feuil2!$A$2,YEAR([3]Feuil1!$C196)&gt;=[3]Feuil2!$A$2),IF(YEAR([3]Feuil1!$K196)&lt;[3]Feuil2!$A$2,DATE([3]Feuil2!$A$2,6,1),IF(YEAR([3]Feuil1!$K196)&gt;[3]Feuil2!$A$2,"",IF(MONTH([3]Feuil1!$K196)=6,[3]Feuil1!$K196,IF(OR(AND(MONTH([3]Feuil1!$K196)&lt;6,MONTH([3]Feuil1!$C196)&gt;=6),YEAR([3]Feuil1!$C196)&gt;[3]Feuil2!$A$2),DATE([3]Feuil2!$A$2,6,1),"") ))),"")</f>
        <v/>
      </c>
      <c r="H196" s="13" t="str">
        <f>IF(AND([3]Feuil1!$K196&lt;&gt;"",[3]Feuil1!$C196&lt;&gt;"",[3]Feuil1!$K196&lt;=[3]Feuil1!$C196,YEAR([3]Feuil1!$K196)&lt;=[3]Feuil2!$A$2,YEAR([3]Feuil1!$C196)&gt;=[3]Feuil2!$A$2),IF(YEAR([3]Feuil1!$K196)&lt;[3]Feuil2!$A$2,DATE([3]Feuil2!$A$2,7,1),IF(YEAR([3]Feuil1!$K196)&gt;[3]Feuil2!$A$2,"",IF(MONTH([3]Feuil1!$K196)=7,[3]Feuil1!$K196,IF(OR(AND(MONTH([3]Feuil1!$K196)&lt;7,MONTH([3]Feuil1!$C196)&gt;=7),YEAR([3]Feuil1!$C196)&gt;[3]Feuil2!$A$2),DATE([3]Feuil2!$A$2,7,1),"") ))),"")</f>
        <v/>
      </c>
      <c r="I196" s="13" t="str">
        <f>IF(AND([3]Feuil1!$K196&lt;&gt;"",[3]Feuil1!$C196&lt;&gt;"",[3]Feuil1!$K196&lt;=[3]Feuil1!$C196,YEAR([3]Feuil1!$K196)&lt;=[3]Feuil2!$A$2,YEAR([3]Feuil1!$C196)&gt;=[3]Feuil2!$A$2),IF(YEAR([3]Feuil1!$K196)&lt;[3]Feuil2!$A$2,DATE([3]Feuil2!$A$2,8,1),IF(YEAR([3]Feuil1!$K196)&gt;[3]Feuil2!$A$2,"",IF(MONTH([3]Feuil1!$K196)=8,[3]Feuil1!$K196,IF(OR(AND(MONTH([3]Feuil1!$K196)&lt;8,MONTH([3]Feuil1!$C196)&gt;=8),YEAR([3]Feuil1!$C196)&gt;[3]Feuil2!$A$2),DATE([3]Feuil2!$A$2,8,1),"") ))),"")</f>
        <v/>
      </c>
      <c r="J196" s="13" t="str">
        <f>IF(AND([3]Feuil1!$K196&lt;&gt;"",[3]Feuil1!$C196&lt;&gt;"",[3]Feuil1!$K196&lt;=[3]Feuil1!$C196,YEAR([3]Feuil1!$K196)&lt;=[3]Feuil2!$A$2,YEAR([3]Feuil1!$C196)&gt;=[3]Feuil2!$A$2),IF(YEAR([3]Feuil1!$K196)&lt;[3]Feuil2!$A$2,DATE([3]Feuil2!$A$2,9,1),IF(YEAR([3]Feuil1!$K196)&gt;[3]Feuil2!$A$2,"",IF(MONTH([3]Feuil1!$K196)=9,[3]Feuil1!$K196,IF(OR(AND(MONTH([3]Feuil1!$K196)&lt;9,MONTH([3]Feuil1!$C196)&gt;=9),YEAR([3]Feuil1!$C196)&gt;[3]Feuil2!$A$2),DATE([3]Feuil2!$A$2,9,1),"") ))),"")</f>
        <v/>
      </c>
      <c r="K196" s="13" t="str">
        <f>IF(AND([3]Feuil1!$K196&lt;&gt;"",[3]Feuil1!$C196&lt;&gt;"",[3]Feuil1!$K196&lt;=[3]Feuil1!$C196,YEAR([3]Feuil1!$K196)&lt;=[3]Feuil2!$A$2,YEAR([3]Feuil1!$C196)&gt;=[3]Feuil2!$A$2),IF(YEAR([3]Feuil1!$K196)&lt;[3]Feuil2!$A$2,DATE([3]Feuil2!$A$2,10,1),IF(YEAR([3]Feuil1!$K196)&gt;[3]Feuil2!$A$2,"",IF(MONTH([3]Feuil1!$K196)=10,[3]Feuil1!$K196,IF(OR(AND(MONTH([3]Feuil1!$K196)&lt;10,MONTH([3]Feuil1!$C196)&gt;=10),YEAR([3]Feuil1!$C196)&gt;[3]Feuil2!$A$2),DATE([3]Feuil2!$A$2,10,1),"") ))),"")</f>
        <v/>
      </c>
      <c r="L196" s="13" t="str">
        <f>IF(AND([3]Feuil1!$K196&lt;&gt;"",[3]Feuil1!$C196&lt;&gt;"",[3]Feuil1!$K196&lt;=[3]Feuil1!$C196,YEAR([3]Feuil1!$K196)&lt;=[3]Feuil2!$A$2,YEAR([3]Feuil1!$C196)&gt;=[3]Feuil2!$A$2),IF(YEAR([3]Feuil1!$K196)&lt;[3]Feuil2!$A$2,DATE([3]Feuil2!$A$2,11,1),IF(YEAR([3]Feuil1!$K196)&gt;[3]Feuil2!$A$2,"",IF(MONTH([3]Feuil1!$K196)=11,[3]Feuil1!$K196,IF(OR(AND(MONTH([3]Feuil1!$K196)&lt;11,MONTH([3]Feuil1!$C196)&gt;=11),YEAR([3]Feuil1!$C196)&gt;[3]Feuil2!$A$2),DATE([3]Feuil2!$A$2,11,1),"") ))),"")</f>
        <v/>
      </c>
      <c r="M196" s="14" t="str">
        <f>IF(AND([3]Feuil1!$K196&lt;&gt;"",[3]Feuil1!$C196&lt;&gt;"",[3]Feuil1!$K196&lt;=[3]Feuil1!$C196,YEAR([3]Feuil1!$K196)&lt;=[3]Feuil2!$A$2,YEAR([3]Feuil1!$C196)&gt;=[3]Feuil2!$A$2),IF(YEAR([3]Feuil1!$K196)&lt;[3]Feuil2!$A$2,DATE([3]Feuil2!$A$2,12,1),IF(YEAR([3]Feuil1!$K196)&gt;[3]Feuil2!$A$2,"",IF(MONTH([3]Feuil1!$K196)=12,[3]Feuil1!$K196,IF(OR(AND(MONTH([3]Feuil1!$K196)&lt;12,MONTH([3]Feuil1!$C196)&gt;=12),YEAR([3]Feuil1!$C196)&gt;[3]Feuil2!$A$2),DATE([3]Feuil2!$A$2,12,1),"") ))),"")</f>
        <v/>
      </c>
      <c r="N196" s="12" t="str">
        <f>IF(AND([3]Feuil1!$K196&lt;&gt;"",[3]Feuil1!$C196&lt;&gt;"",[3]Feuil1!$K196&lt;=[3]Feuil1!$C196,YEAR([3]Feuil1!$K196)&lt;=[3]Feuil2!$A$2,YEAR([3]Feuil1!$C196)&gt;=[3]Feuil2!$A$2),IF(YEAR([3]Feuil1!$C196)&gt;[3]Feuil2!$A$2,DATE([3]Feuil2!$A$2,1,31),IF(YEAR([3]Feuil1!$C196)&lt;[3]Feuil2!$A$2,"",IF(MONTH([3]Feuil1!$C196)=1,[3]Feuil1!$C196,IF(AND(MONTH([3]Feuil1!$C196)&gt;1,MONTH([3]Feuil1!$K196)&lt;=1),DATE([3]Feuil2!$A$2,1,31),"") ))),"")</f>
        <v/>
      </c>
      <c r="O196" s="13" t="str">
        <f>IF(AND([3]Feuil1!$K196&lt;&gt;"",[3]Feuil1!$C196&lt;&gt;"",[3]Feuil1!$K196&lt;=[3]Feuil1!$C196,YEAR([3]Feuil1!$K196)&lt;=[3]Feuil2!$A$2,YEAR([3]Feuil1!$C196)&gt;=[3]Feuil2!$A$2),IF(YEAR([3]Feuil1!$C196)&gt;[3]Feuil2!$A$2,IF((MOD([3]Feuil2!$A$2,4)&lt;&gt;0),DATE([3]Feuil2!$A$2,2,28),DATE([3]Feuil2!$A$2,2,29)),IF(YEAR([3]Feuil1!$C196)&lt;[3]Feuil2!$A$2,"",IF(MONTH([3]Feuil1!$C196)=2,[3]Feuil1!$C196,IF(AND(MONTH([3]Feuil1!$C196)&gt;2,MONTH([3]Feuil1!$K196)&lt;=2),IF((MOD([3]Feuil2!$A$2,4)&lt;&gt;0),DATE([3]Feuil2!$A$2,2,28),DATE([3]Feuil2!$A$2,2,29)),"") ))),"")</f>
        <v/>
      </c>
      <c r="P196" s="13" t="str">
        <f>IF(AND([3]Feuil1!$K196&lt;&gt;"",[3]Feuil1!$C196&lt;&gt;"",[3]Feuil1!$K196&lt;=[3]Feuil1!$C196,YEAR([3]Feuil1!$K196)&lt;=[3]Feuil2!$A$2,YEAR([3]Feuil1!$C196)&gt;=[3]Feuil2!$A$2),IF(YEAR([3]Feuil1!$C196)&gt;[3]Feuil2!$A$2,DATE([3]Feuil2!$A$2,3,31),IF(YEAR([3]Feuil1!$C196)&lt;[3]Feuil2!$A$2,"",IF(MONTH([3]Feuil1!$C196)=3,[3]Feuil1!$C196,IF(AND(MONTH([3]Feuil1!$C196)&gt;3,MONTH([3]Feuil1!$K196)&lt;=3),DATE([3]Feuil2!$A$2,3,31),"") ))),"")</f>
        <v/>
      </c>
      <c r="Q196" s="13" t="str">
        <f>IF(AND([3]Feuil1!$K196&lt;&gt;"",[3]Feuil1!$C196&lt;&gt;"",[3]Feuil1!$K196&lt;=[3]Feuil1!$C196,YEAR([3]Feuil1!$K196)&lt;=[3]Feuil2!$A$2,YEAR([3]Feuil1!$C196)&gt;=[3]Feuil2!$A$2),IF(YEAR([3]Feuil1!$C196)&gt;[3]Feuil2!$A$2,DATE([3]Feuil2!$A$2,4,30),IF(YEAR([3]Feuil1!$C196)&lt;[3]Feuil2!$A$2,"",IF(MONTH([3]Feuil1!$C196)=4,[3]Feuil1!$C196,IF(AND(MONTH([3]Feuil1!$C196)&gt;4,MONTH([3]Feuil1!$K196)&lt;=4),DATE([3]Feuil2!$A$2,4,30),"") ))),"")</f>
        <v/>
      </c>
      <c r="R196" s="13" t="str">
        <f>IF(AND([3]Feuil1!$K196&lt;&gt;"",[3]Feuil1!$C196&lt;&gt;"",[3]Feuil1!$K196&lt;=[3]Feuil1!$C196,YEAR([3]Feuil1!$K196)&lt;=[3]Feuil2!$A$2,YEAR([3]Feuil1!$C196)&gt;=[3]Feuil2!$A$2),IF(YEAR([3]Feuil1!$C196)&gt;[3]Feuil2!$A$2,DATE([3]Feuil2!$A$2,5,31),IF(YEAR([3]Feuil1!$C196)&lt;[3]Feuil2!$A$2,"",IF(MONTH([3]Feuil1!$C196)=5,[3]Feuil1!$C196,IF(AND(MONTH([3]Feuil1!$C196)&gt;5,MONTH([3]Feuil1!$K196)&lt;=5),DATE([3]Feuil2!$A$2,5,31),"") ))),"")</f>
        <v/>
      </c>
      <c r="S196" s="13" t="str">
        <f>IF(AND([3]Feuil1!$K196&lt;&gt;"",[3]Feuil1!$C196&lt;&gt;"",[3]Feuil1!$K196&lt;=[3]Feuil1!$C196,YEAR([3]Feuil1!$K196)&lt;=[3]Feuil2!$A$2,YEAR([3]Feuil1!$C196)&gt;=[3]Feuil2!$A$2),IF(YEAR([3]Feuil1!$C196)&gt;[3]Feuil2!$A$2,DATE([3]Feuil2!$A$2,6,30),IF(YEAR([3]Feuil1!$C196)&lt;[3]Feuil2!$A$2,"",IF(MONTH([3]Feuil1!$C196)=6,[3]Feuil1!$C196,IF(AND(MONTH([3]Feuil1!$C196)&gt;6,MONTH([3]Feuil1!$K196)&lt;=6),DATE([3]Feuil2!$A$2,6,30),"") ))),"")</f>
        <v/>
      </c>
      <c r="T196" s="13" t="str">
        <f>IF(AND([3]Feuil1!$K196&lt;&gt;"",[3]Feuil1!$C196&lt;&gt;"",[3]Feuil1!$K196&lt;=[3]Feuil1!$C196,YEAR([3]Feuil1!$K196)&lt;=[3]Feuil2!$A$2,YEAR([3]Feuil1!$C196)&gt;=[3]Feuil2!$A$2),IF(YEAR([3]Feuil1!$C196)&gt;[3]Feuil2!$A$2,DATE([3]Feuil2!$A$2,7,31),IF(YEAR([3]Feuil1!$C196)&lt;[3]Feuil2!$A$2,"",IF(MONTH([3]Feuil1!$C196)=7,[3]Feuil1!$C196,IF(AND(MONTH([3]Feuil1!$C196)&gt;7,MONTH([3]Feuil1!$K196)&lt;=7),DATE([3]Feuil2!$A$2,7,31),"") ))),"")</f>
        <v/>
      </c>
      <c r="U196" s="13" t="str">
        <f>IF(AND([3]Feuil1!$K196&lt;&gt;"",[3]Feuil1!$C196&lt;&gt;"",[3]Feuil1!$K196&lt;=[3]Feuil1!$C196,YEAR([3]Feuil1!$K196)&lt;=[3]Feuil2!$A$2,YEAR([3]Feuil1!$C196)&gt;=[3]Feuil2!$A$2),IF(YEAR([3]Feuil1!$C196)&gt;[3]Feuil2!$A$2,DATE([3]Feuil2!$A$2,8,31),IF(YEAR([3]Feuil1!$C196)&lt;[3]Feuil2!$A$2,"",IF(MONTH([3]Feuil1!$C196)=8,[3]Feuil1!$C196,IF(AND(MONTH([3]Feuil1!$C196)&gt;8,MONTH([3]Feuil1!$K196)&lt;=8),DATE([3]Feuil2!$A$2,8,31),"") ))),"")</f>
        <v/>
      </c>
      <c r="V196" s="13" t="str">
        <f>IF(AND([3]Feuil1!$K196&lt;&gt;"",[3]Feuil1!$C196&lt;&gt;"",[3]Feuil1!$K196&lt;=[3]Feuil1!$C196,YEAR([3]Feuil1!$K196)&lt;=[3]Feuil2!$A$2,YEAR([3]Feuil1!$C196)&gt;=[3]Feuil2!$A$2),IF(YEAR([3]Feuil1!$C196)&gt;[3]Feuil2!$A$2,DATE([3]Feuil2!$A$2,9,30),IF(YEAR([3]Feuil1!$C196)&lt;[3]Feuil2!$A$2,"",IF(MONTH([3]Feuil1!$C196)=9,[3]Feuil1!$C196,IF(AND(MONTH([3]Feuil1!$C196)&gt;9,MONTH([3]Feuil1!$K196)&lt;=9),DATE([3]Feuil2!$A$2,9,30),"") ))),"")</f>
        <v/>
      </c>
      <c r="W196" s="13" t="str">
        <f>IF(AND([3]Feuil1!$K196&lt;&gt;"",[3]Feuil1!$C196&lt;&gt;"",[3]Feuil1!$K196&lt;=[3]Feuil1!$C196,YEAR([3]Feuil1!$K196)&lt;=[3]Feuil2!$A$2,YEAR([3]Feuil1!$C196)&gt;=[3]Feuil2!$A$2),IF(YEAR([3]Feuil1!$C196)&gt;[3]Feuil2!$A$2,DATE([3]Feuil2!$A$2,10,31),IF(YEAR([3]Feuil1!$C196)&lt;[3]Feuil2!$A$2,"",IF(MONTH([3]Feuil1!$C196)=10,[3]Feuil1!$C196,IF(AND(MONTH([3]Feuil1!$C196)&gt;10,MONTH([3]Feuil1!$K196)&lt;=10),DATE([3]Feuil2!$A$2,10,31),"") ))),"")</f>
        <v/>
      </c>
      <c r="X196" s="13" t="str">
        <f>IF(AND([3]Feuil1!$K196&lt;&gt;"",[3]Feuil1!$C196&lt;&gt;"",[3]Feuil1!$K196&lt;=[3]Feuil1!$C196,YEAR([3]Feuil1!$K196)&lt;=[3]Feuil2!$A$2,YEAR([3]Feuil1!$C196)&gt;=[3]Feuil2!$A$2),IF(YEAR([3]Feuil1!$C196)&gt;[3]Feuil2!$A$2,DATE([3]Feuil2!$A$2,11,30),IF(YEAR([3]Feuil1!$C196)&lt;[3]Feuil2!$A$2,"",IF(MONTH([3]Feuil1!$C196)=11,[3]Feuil1!$C196,IF(AND(MONTH([3]Feuil1!$C196)&gt;11,MONTH([3]Feuil1!$K196)&lt;=11),DATE([3]Feuil2!$A$2,11,30),"") ))),"")</f>
        <v/>
      </c>
      <c r="Y196" s="14" t="str">
        <f>IF(AND([3]Feuil1!$K196&lt;&gt;"",[3]Feuil1!$C196&lt;&gt;"",[3]Feuil1!$K196&lt;=[3]Feuil1!$C196,YEAR([3]Feuil1!$K196)&lt;=[3]Feuil2!$A$2,YEAR([3]Feuil1!$C196)&gt;=[3]Feuil2!$A$2),IF(YEAR([3]Feuil1!$C196)&gt;[3]Feuil2!$A$2,DATE([3]Feuil2!$A$2,12,31),IF(YEAR([3]Feuil1!$C196)&lt;[3]Feuil2!$A$2,"",IF(MONTH([3]Feuil1!$C196)=12,[3]Feuil1!$C196,IF(AND(MONTH([3]Feuil1!$C196)&gt;12,MONTH([3]Feuil1!$K196)&lt;=12),DATE([3]Feuil2!$A$2,12,31),"") ))),"")</f>
        <v/>
      </c>
    </row>
    <row r="197" spans="1:25" ht="15" x14ac:dyDescent="0.2">
      <c r="A197" s="11">
        <f>[3]Feuil1!E197</f>
        <v>0</v>
      </c>
      <c r="B197" s="12" t="str">
        <f>IF(AND([3]Feuil1!$K197&lt;&gt;"",[3]Feuil1!$C197&lt;&gt;"",[3]Feuil1!$K197&lt;=[3]Feuil1!$C197,YEAR([3]Feuil1!$K197)&lt;=[3]Feuil2!$A$2,YEAR([3]Feuil1!$C197)&gt;=[3]Feuil2!$A$2),IF(YEAR([3]Feuil1!$K197)&lt;[3]Feuil2!$A$2,DATE([3]Feuil2!$A$2,1,1),IF(YEAR([3]Feuil1!$K197)&gt;[3]Feuil2!$A$2,"",IF(MONTH([3]Feuil1!$K197)=1,[3]Feuil1!$K197,IF(OR(AND(
      MONTH([3]Feuil1!$K197)&lt;1,
      MONTH([3]Feuil1!$C197)&gt;=1
     ),YEAR([3]Feuil1!$C197)&gt;[3]Feuil2!$A$2),DATE([3]Feuil2!$A$2,1,1),"") ))),"")</f>
        <v/>
      </c>
      <c r="C197" s="13" t="str">
        <f>IF(AND([3]Feuil1!$K197&lt;&gt;"",[3]Feuil1!$C197&lt;&gt;"",[3]Feuil1!$K197&lt;=[3]Feuil1!$C197,YEAR([3]Feuil1!$K197)&lt;=[3]Feuil2!$A$2,YEAR([3]Feuil1!$C197)&gt;=[3]Feuil2!$A$2),IF(YEAR([3]Feuil1!$K197)&lt;[3]Feuil2!$A$2,DATE([3]Feuil2!$A$2,2,1),IF(YEAR([3]Feuil1!$K197)&gt;[3]Feuil2!$A$2,"",IF(MONTH([3]Feuil1!$K197)=2,[3]Feuil1!$K197,IF(OR(AND(MONTH([3]Feuil1!$K197)&lt;2,MONTH([3]Feuil1!$C197)&gt;=2),YEAR([3]Feuil1!$C197)&gt;[3]Feuil2!$A$2),DATE([3]Feuil2!$A$2,2,1),"") ))),"")</f>
        <v/>
      </c>
      <c r="D197" s="13" t="str">
        <f>IF(AND([3]Feuil1!$K197&lt;&gt;"",[3]Feuil1!$C197&lt;&gt;"",[3]Feuil1!$K197&lt;=[3]Feuil1!$C197,YEAR([3]Feuil1!$K197)&lt;=[3]Feuil2!$A$2,YEAR([3]Feuil1!$C197)&gt;=[3]Feuil2!$A$2),IF(YEAR([3]Feuil1!$K197)&lt;[3]Feuil2!$A$2,DATE([3]Feuil2!$A$2,3,1),IF(YEAR([3]Feuil1!$K197)&gt;[3]Feuil2!$A$2,"",IF(MONTH([3]Feuil1!$K197)=3,[3]Feuil1!$K197,IF(OR(AND(MONTH([3]Feuil1!$K197)&lt;3,MONTH([3]Feuil1!$C197)&gt;=3),YEAR([3]Feuil1!$C197)&gt;[3]Feuil2!$A$2),DATE([3]Feuil2!$A$2,3,1),"") ))),"")</f>
        <v/>
      </c>
      <c r="E197" s="13" t="str">
        <f>IF(AND([3]Feuil1!$K197&lt;&gt;"",[3]Feuil1!$C197&lt;&gt;"",[3]Feuil1!$K197&lt;=[3]Feuil1!$C197,YEAR([3]Feuil1!$K197)&lt;=[3]Feuil2!$A$2,YEAR([3]Feuil1!$C197)&gt;=[3]Feuil2!$A$2),IF(YEAR([3]Feuil1!$K197)&lt;[3]Feuil2!$A$2,DATE([3]Feuil2!$A$2,4,1),IF(YEAR([3]Feuil1!$K197)&gt;[3]Feuil2!$A$2,"",IF(MONTH([3]Feuil1!$K197)=4,[3]Feuil1!$K197,IF(OR(AND(MONTH([3]Feuil1!$K197)&lt;4,MONTH([3]Feuil1!$C197)&gt;=4),YEAR([3]Feuil1!$C197)&gt;[3]Feuil2!$A$2),DATE([3]Feuil2!$A$2,4,1),"") ))),"")</f>
        <v/>
      </c>
      <c r="F197" s="13" t="str">
        <f>IF(AND([3]Feuil1!$K197&lt;&gt;"",[3]Feuil1!$C197&lt;&gt;"",[3]Feuil1!$K197&lt;=[3]Feuil1!$C197,YEAR([3]Feuil1!$K197)&lt;=[3]Feuil2!$A$2,YEAR([3]Feuil1!$C197)&gt;=[3]Feuil2!$A$2),IF(YEAR([3]Feuil1!$K197)&lt;[3]Feuil2!$A$2,DATE([3]Feuil2!$A$2,5,1),IF(YEAR([3]Feuil1!$K197)&gt;[3]Feuil2!$A$2,"",IF(MONTH([3]Feuil1!$K197)=5,[3]Feuil1!$K197,IF(OR(AND(MONTH([3]Feuil1!$K197)&lt;5,MONTH([3]Feuil1!$C197)&gt;=5),YEAR([3]Feuil1!$C197)&gt;[3]Feuil2!$A$2),DATE([3]Feuil2!$A$2,5,1),"") ))),"")</f>
        <v/>
      </c>
      <c r="G197" s="13" t="str">
        <f>IF(AND([3]Feuil1!$K197&lt;&gt;"",[3]Feuil1!$C197&lt;&gt;"",[3]Feuil1!$K197&lt;=[3]Feuil1!$C197,YEAR([3]Feuil1!$K197)&lt;=[3]Feuil2!$A$2,YEAR([3]Feuil1!$C197)&gt;=[3]Feuil2!$A$2),IF(YEAR([3]Feuil1!$K197)&lt;[3]Feuil2!$A$2,DATE([3]Feuil2!$A$2,6,1),IF(YEAR([3]Feuil1!$K197)&gt;[3]Feuil2!$A$2,"",IF(MONTH([3]Feuil1!$K197)=6,[3]Feuil1!$K197,IF(OR(AND(MONTH([3]Feuil1!$K197)&lt;6,MONTH([3]Feuil1!$C197)&gt;=6),YEAR([3]Feuil1!$C197)&gt;[3]Feuil2!$A$2),DATE([3]Feuil2!$A$2,6,1),"") ))),"")</f>
        <v/>
      </c>
      <c r="H197" s="13" t="str">
        <f>IF(AND([3]Feuil1!$K197&lt;&gt;"",[3]Feuil1!$C197&lt;&gt;"",[3]Feuil1!$K197&lt;=[3]Feuil1!$C197,YEAR([3]Feuil1!$K197)&lt;=[3]Feuil2!$A$2,YEAR([3]Feuil1!$C197)&gt;=[3]Feuil2!$A$2),IF(YEAR([3]Feuil1!$K197)&lt;[3]Feuil2!$A$2,DATE([3]Feuil2!$A$2,7,1),IF(YEAR([3]Feuil1!$K197)&gt;[3]Feuil2!$A$2,"",IF(MONTH([3]Feuil1!$K197)=7,[3]Feuil1!$K197,IF(OR(AND(MONTH([3]Feuil1!$K197)&lt;7,MONTH([3]Feuil1!$C197)&gt;=7),YEAR([3]Feuil1!$C197)&gt;[3]Feuil2!$A$2),DATE([3]Feuil2!$A$2,7,1),"") ))),"")</f>
        <v/>
      </c>
      <c r="I197" s="13" t="str">
        <f>IF(AND([3]Feuil1!$K197&lt;&gt;"",[3]Feuil1!$C197&lt;&gt;"",[3]Feuil1!$K197&lt;=[3]Feuil1!$C197,YEAR([3]Feuil1!$K197)&lt;=[3]Feuil2!$A$2,YEAR([3]Feuil1!$C197)&gt;=[3]Feuil2!$A$2),IF(YEAR([3]Feuil1!$K197)&lt;[3]Feuil2!$A$2,DATE([3]Feuil2!$A$2,8,1),IF(YEAR([3]Feuil1!$K197)&gt;[3]Feuil2!$A$2,"",IF(MONTH([3]Feuil1!$K197)=8,[3]Feuil1!$K197,IF(OR(AND(MONTH([3]Feuil1!$K197)&lt;8,MONTH([3]Feuil1!$C197)&gt;=8),YEAR([3]Feuil1!$C197)&gt;[3]Feuil2!$A$2),DATE([3]Feuil2!$A$2,8,1),"") ))),"")</f>
        <v/>
      </c>
      <c r="J197" s="13" t="str">
        <f>IF(AND([3]Feuil1!$K197&lt;&gt;"",[3]Feuil1!$C197&lt;&gt;"",[3]Feuil1!$K197&lt;=[3]Feuil1!$C197,YEAR([3]Feuil1!$K197)&lt;=[3]Feuil2!$A$2,YEAR([3]Feuil1!$C197)&gt;=[3]Feuil2!$A$2),IF(YEAR([3]Feuil1!$K197)&lt;[3]Feuil2!$A$2,DATE([3]Feuil2!$A$2,9,1),IF(YEAR([3]Feuil1!$K197)&gt;[3]Feuil2!$A$2,"",IF(MONTH([3]Feuil1!$K197)=9,[3]Feuil1!$K197,IF(OR(AND(MONTH([3]Feuil1!$K197)&lt;9,MONTH([3]Feuil1!$C197)&gt;=9),YEAR([3]Feuil1!$C197)&gt;[3]Feuil2!$A$2),DATE([3]Feuil2!$A$2,9,1),"") ))),"")</f>
        <v/>
      </c>
      <c r="K197" s="13" t="str">
        <f>IF(AND([3]Feuil1!$K197&lt;&gt;"",[3]Feuil1!$C197&lt;&gt;"",[3]Feuil1!$K197&lt;=[3]Feuil1!$C197,YEAR([3]Feuil1!$K197)&lt;=[3]Feuil2!$A$2,YEAR([3]Feuil1!$C197)&gt;=[3]Feuil2!$A$2),IF(YEAR([3]Feuil1!$K197)&lt;[3]Feuil2!$A$2,DATE([3]Feuil2!$A$2,10,1),IF(YEAR([3]Feuil1!$K197)&gt;[3]Feuil2!$A$2,"",IF(MONTH([3]Feuil1!$K197)=10,[3]Feuil1!$K197,IF(OR(AND(MONTH([3]Feuil1!$K197)&lt;10,MONTH([3]Feuil1!$C197)&gt;=10),YEAR([3]Feuil1!$C197)&gt;[3]Feuil2!$A$2),DATE([3]Feuil2!$A$2,10,1),"") ))),"")</f>
        <v/>
      </c>
      <c r="L197" s="13" t="str">
        <f>IF(AND([3]Feuil1!$K197&lt;&gt;"",[3]Feuil1!$C197&lt;&gt;"",[3]Feuil1!$K197&lt;=[3]Feuil1!$C197,YEAR([3]Feuil1!$K197)&lt;=[3]Feuil2!$A$2,YEAR([3]Feuil1!$C197)&gt;=[3]Feuil2!$A$2),IF(YEAR([3]Feuil1!$K197)&lt;[3]Feuil2!$A$2,DATE([3]Feuil2!$A$2,11,1),IF(YEAR([3]Feuil1!$K197)&gt;[3]Feuil2!$A$2,"",IF(MONTH([3]Feuil1!$K197)=11,[3]Feuil1!$K197,IF(OR(AND(MONTH([3]Feuil1!$K197)&lt;11,MONTH([3]Feuil1!$C197)&gt;=11),YEAR([3]Feuil1!$C197)&gt;[3]Feuil2!$A$2),DATE([3]Feuil2!$A$2,11,1),"") ))),"")</f>
        <v/>
      </c>
      <c r="M197" s="14" t="str">
        <f>IF(AND([3]Feuil1!$K197&lt;&gt;"",[3]Feuil1!$C197&lt;&gt;"",[3]Feuil1!$K197&lt;=[3]Feuil1!$C197,YEAR([3]Feuil1!$K197)&lt;=[3]Feuil2!$A$2,YEAR([3]Feuil1!$C197)&gt;=[3]Feuil2!$A$2),IF(YEAR([3]Feuil1!$K197)&lt;[3]Feuil2!$A$2,DATE([3]Feuil2!$A$2,12,1),IF(YEAR([3]Feuil1!$K197)&gt;[3]Feuil2!$A$2,"",IF(MONTH([3]Feuil1!$K197)=12,[3]Feuil1!$K197,IF(OR(AND(MONTH([3]Feuil1!$K197)&lt;12,MONTH([3]Feuil1!$C197)&gt;=12),YEAR([3]Feuil1!$C197)&gt;[3]Feuil2!$A$2),DATE([3]Feuil2!$A$2,12,1),"") ))),"")</f>
        <v/>
      </c>
      <c r="N197" s="12" t="str">
        <f>IF(AND([3]Feuil1!$K197&lt;&gt;"",[3]Feuil1!$C197&lt;&gt;"",[3]Feuil1!$K197&lt;=[3]Feuil1!$C197,YEAR([3]Feuil1!$K197)&lt;=[3]Feuil2!$A$2,YEAR([3]Feuil1!$C197)&gt;=[3]Feuil2!$A$2),IF(YEAR([3]Feuil1!$C197)&gt;[3]Feuil2!$A$2,DATE([3]Feuil2!$A$2,1,31),IF(YEAR([3]Feuil1!$C197)&lt;[3]Feuil2!$A$2,"",IF(MONTH([3]Feuil1!$C197)=1,[3]Feuil1!$C197,IF(AND(MONTH([3]Feuil1!$C197)&gt;1,MONTH([3]Feuil1!$K197)&lt;=1),DATE([3]Feuil2!$A$2,1,31),"") ))),"")</f>
        <v/>
      </c>
      <c r="O197" s="13" t="str">
        <f>IF(AND([3]Feuil1!$K197&lt;&gt;"",[3]Feuil1!$C197&lt;&gt;"",[3]Feuil1!$K197&lt;=[3]Feuil1!$C197,YEAR([3]Feuil1!$K197)&lt;=[3]Feuil2!$A$2,YEAR([3]Feuil1!$C197)&gt;=[3]Feuil2!$A$2),IF(YEAR([3]Feuil1!$C197)&gt;[3]Feuil2!$A$2,IF((MOD([3]Feuil2!$A$2,4)&lt;&gt;0),DATE([3]Feuil2!$A$2,2,28),DATE([3]Feuil2!$A$2,2,29)),IF(YEAR([3]Feuil1!$C197)&lt;[3]Feuil2!$A$2,"",IF(MONTH([3]Feuil1!$C197)=2,[3]Feuil1!$C197,IF(AND(MONTH([3]Feuil1!$C197)&gt;2,MONTH([3]Feuil1!$K197)&lt;=2),IF((MOD([3]Feuil2!$A$2,4)&lt;&gt;0),DATE([3]Feuil2!$A$2,2,28),DATE([3]Feuil2!$A$2,2,29)),"") ))),"")</f>
        <v/>
      </c>
      <c r="P197" s="13" t="str">
        <f>IF(AND([3]Feuil1!$K197&lt;&gt;"",[3]Feuil1!$C197&lt;&gt;"",[3]Feuil1!$K197&lt;=[3]Feuil1!$C197,YEAR([3]Feuil1!$K197)&lt;=[3]Feuil2!$A$2,YEAR([3]Feuil1!$C197)&gt;=[3]Feuil2!$A$2),IF(YEAR([3]Feuil1!$C197)&gt;[3]Feuil2!$A$2,DATE([3]Feuil2!$A$2,3,31),IF(YEAR([3]Feuil1!$C197)&lt;[3]Feuil2!$A$2,"",IF(MONTH([3]Feuil1!$C197)=3,[3]Feuil1!$C197,IF(AND(MONTH([3]Feuil1!$C197)&gt;3,MONTH([3]Feuil1!$K197)&lt;=3),DATE([3]Feuil2!$A$2,3,31),"") ))),"")</f>
        <v/>
      </c>
      <c r="Q197" s="13" t="str">
        <f>IF(AND([3]Feuil1!$K197&lt;&gt;"",[3]Feuil1!$C197&lt;&gt;"",[3]Feuil1!$K197&lt;=[3]Feuil1!$C197,YEAR([3]Feuil1!$K197)&lt;=[3]Feuil2!$A$2,YEAR([3]Feuil1!$C197)&gt;=[3]Feuil2!$A$2),IF(YEAR([3]Feuil1!$C197)&gt;[3]Feuil2!$A$2,DATE([3]Feuil2!$A$2,4,30),IF(YEAR([3]Feuil1!$C197)&lt;[3]Feuil2!$A$2,"",IF(MONTH([3]Feuil1!$C197)=4,[3]Feuil1!$C197,IF(AND(MONTH([3]Feuil1!$C197)&gt;4,MONTH([3]Feuil1!$K197)&lt;=4),DATE([3]Feuil2!$A$2,4,30),"") ))),"")</f>
        <v/>
      </c>
      <c r="R197" s="13" t="str">
        <f>IF(AND([3]Feuil1!$K197&lt;&gt;"",[3]Feuil1!$C197&lt;&gt;"",[3]Feuil1!$K197&lt;=[3]Feuil1!$C197,YEAR([3]Feuil1!$K197)&lt;=[3]Feuil2!$A$2,YEAR([3]Feuil1!$C197)&gt;=[3]Feuil2!$A$2),IF(YEAR([3]Feuil1!$C197)&gt;[3]Feuil2!$A$2,DATE([3]Feuil2!$A$2,5,31),IF(YEAR([3]Feuil1!$C197)&lt;[3]Feuil2!$A$2,"",IF(MONTH([3]Feuil1!$C197)=5,[3]Feuil1!$C197,IF(AND(MONTH([3]Feuil1!$C197)&gt;5,MONTH([3]Feuil1!$K197)&lt;=5),DATE([3]Feuil2!$A$2,5,31),"") ))),"")</f>
        <v/>
      </c>
      <c r="S197" s="13" t="str">
        <f>IF(AND([3]Feuil1!$K197&lt;&gt;"",[3]Feuil1!$C197&lt;&gt;"",[3]Feuil1!$K197&lt;=[3]Feuil1!$C197,YEAR([3]Feuil1!$K197)&lt;=[3]Feuil2!$A$2,YEAR([3]Feuil1!$C197)&gt;=[3]Feuil2!$A$2),IF(YEAR([3]Feuil1!$C197)&gt;[3]Feuil2!$A$2,DATE([3]Feuil2!$A$2,6,30),IF(YEAR([3]Feuil1!$C197)&lt;[3]Feuil2!$A$2,"",IF(MONTH([3]Feuil1!$C197)=6,[3]Feuil1!$C197,IF(AND(MONTH([3]Feuil1!$C197)&gt;6,MONTH([3]Feuil1!$K197)&lt;=6),DATE([3]Feuil2!$A$2,6,30),"") ))),"")</f>
        <v/>
      </c>
      <c r="T197" s="13" t="str">
        <f>IF(AND([3]Feuil1!$K197&lt;&gt;"",[3]Feuil1!$C197&lt;&gt;"",[3]Feuil1!$K197&lt;=[3]Feuil1!$C197,YEAR([3]Feuil1!$K197)&lt;=[3]Feuil2!$A$2,YEAR([3]Feuil1!$C197)&gt;=[3]Feuil2!$A$2),IF(YEAR([3]Feuil1!$C197)&gt;[3]Feuil2!$A$2,DATE([3]Feuil2!$A$2,7,31),IF(YEAR([3]Feuil1!$C197)&lt;[3]Feuil2!$A$2,"",IF(MONTH([3]Feuil1!$C197)=7,[3]Feuil1!$C197,IF(AND(MONTH([3]Feuil1!$C197)&gt;7,MONTH([3]Feuil1!$K197)&lt;=7),DATE([3]Feuil2!$A$2,7,31),"") ))),"")</f>
        <v/>
      </c>
      <c r="U197" s="13" t="str">
        <f>IF(AND([3]Feuil1!$K197&lt;&gt;"",[3]Feuil1!$C197&lt;&gt;"",[3]Feuil1!$K197&lt;=[3]Feuil1!$C197,YEAR([3]Feuil1!$K197)&lt;=[3]Feuil2!$A$2,YEAR([3]Feuil1!$C197)&gt;=[3]Feuil2!$A$2),IF(YEAR([3]Feuil1!$C197)&gt;[3]Feuil2!$A$2,DATE([3]Feuil2!$A$2,8,31),IF(YEAR([3]Feuil1!$C197)&lt;[3]Feuil2!$A$2,"",IF(MONTH([3]Feuil1!$C197)=8,[3]Feuil1!$C197,IF(AND(MONTH([3]Feuil1!$C197)&gt;8,MONTH([3]Feuil1!$K197)&lt;=8),DATE([3]Feuil2!$A$2,8,31),"") ))),"")</f>
        <v/>
      </c>
      <c r="V197" s="13" t="str">
        <f>IF(AND([3]Feuil1!$K197&lt;&gt;"",[3]Feuil1!$C197&lt;&gt;"",[3]Feuil1!$K197&lt;=[3]Feuil1!$C197,YEAR([3]Feuil1!$K197)&lt;=[3]Feuil2!$A$2,YEAR([3]Feuil1!$C197)&gt;=[3]Feuil2!$A$2),IF(YEAR([3]Feuil1!$C197)&gt;[3]Feuil2!$A$2,DATE([3]Feuil2!$A$2,9,30),IF(YEAR([3]Feuil1!$C197)&lt;[3]Feuil2!$A$2,"",IF(MONTH([3]Feuil1!$C197)=9,[3]Feuil1!$C197,IF(AND(MONTH([3]Feuil1!$C197)&gt;9,MONTH([3]Feuil1!$K197)&lt;=9),DATE([3]Feuil2!$A$2,9,30),"") ))),"")</f>
        <v/>
      </c>
      <c r="W197" s="13" t="str">
        <f>IF(AND([3]Feuil1!$K197&lt;&gt;"",[3]Feuil1!$C197&lt;&gt;"",[3]Feuil1!$K197&lt;=[3]Feuil1!$C197,YEAR([3]Feuil1!$K197)&lt;=[3]Feuil2!$A$2,YEAR([3]Feuil1!$C197)&gt;=[3]Feuil2!$A$2),IF(YEAR([3]Feuil1!$C197)&gt;[3]Feuil2!$A$2,DATE([3]Feuil2!$A$2,10,31),IF(YEAR([3]Feuil1!$C197)&lt;[3]Feuil2!$A$2,"",IF(MONTH([3]Feuil1!$C197)=10,[3]Feuil1!$C197,IF(AND(MONTH([3]Feuil1!$C197)&gt;10,MONTH([3]Feuil1!$K197)&lt;=10),DATE([3]Feuil2!$A$2,10,31),"") ))),"")</f>
        <v/>
      </c>
      <c r="X197" s="13" t="str">
        <f>IF(AND([3]Feuil1!$K197&lt;&gt;"",[3]Feuil1!$C197&lt;&gt;"",[3]Feuil1!$K197&lt;=[3]Feuil1!$C197,YEAR([3]Feuil1!$K197)&lt;=[3]Feuil2!$A$2,YEAR([3]Feuil1!$C197)&gt;=[3]Feuil2!$A$2),IF(YEAR([3]Feuil1!$C197)&gt;[3]Feuil2!$A$2,DATE([3]Feuil2!$A$2,11,30),IF(YEAR([3]Feuil1!$C197)&lt;[3]Feuil2!$A$2,"",IF(MONTH([3]Feuil1!$C197)=11,[3]Feuil1!$C197,IF(AND(MONTH([3]Feuil1!$C197)&gt;11,MONTH([3]Feuil1!$K197)&lt;=11),DATE([3]Feuil2!$A$2,11,30),"") ))),"")</f>
        <v/>
      </c>
      <c r="Y197" s="14" t="str">
        <f>IF(AND([3]Feuil1!$K197&lt;&gt;"",[3]Feuil1!$C197&lt;&gt;"",[3]Feuil1!$K197&lt;=[3]Feuil1!$C197,YEAR([3]Feuil1!$K197)&lt;=[3]Feuil2!$A$2,YEAR([3]Feuil1!$C197)&gt;=[3]Feuil2!$A$2),IF(YEAR([3]Feuil1!$C197)&gt;[3]Feuil2!$A$2,DATE([3]Feuil2!$A$2,12,31),IF(YEAR([3]Feuil1!$C197)&lt;[3]Feuil2!$A$2,"",IF(MONTH([3]Feuil1!$C197)=12,[3]Feuil1!$C197,IF(AND(MONTH([3]Feuil1!$C197)&gt;12,MONTH([3]Feuil1!$K197)&lt;=12),DATE([3]Feuil2!$A$2,12,31),"") ))),"")</f>
        <v/>
      </c>
    </row>
    <row r="198" spans="1:25" ht="15" x14ac:dyDescent="0.2">
      <c r="A198" s="11">
        <f>[3]Feuil1!E999</f>
        <v>0</v>
      </c>
      <c r="B198" s="12" t="str">
        <f>IF(AND([3]Feuil1!$K999&lt;&gt;"",[3]Feuil1!$C999&lt;&gt;"",[3]Feuil1!$K999&lt;=[3]Feuil1!$C999,YEAR([3]Feuil1!$K999)&lt;=[3]Feuil2!$A$2,YEAR([3]Feuil1!$C999)&gt;=[3]Feuil2!$A$2),IF(YEAR([3]Feuil1!$K999)&lt;[3]Feuil2!$A$2,DATE([3]Feuil2!$A$2,1,1),IF(YEAR([3]Feuil1!$K999)&gt;[3]Feuil2!$A$2,"",IF(MONTH([3]Feuil1!$K999)=1,[3]Feuil1!$K999,IF(OR(AND(
      MONTH([3]Feuil1!$K999)&lt;1,
      MONTH([3]Feuil1!$C999)&gt;=1
     ),YEAR([3]Feuil1!$C999)&gt;[3]Feuil2!$A$2),DATE([3]Feuil2!$A$2,1,1),"") ))),"")</f>
        <v/>
      </c>
      <c r="C198" s="13" t="str">
        <f>IF(AND([3]Feuil1!$K999&lt;&gt;"",[3]Feuil1!$C999&lt;&gt;"",[3]Feuil1!$K999&lt;=[3]Feuil1!$C999,YEAR([3]Feuil1!$K999)&lt;=[3]Feuil2!$A$2,YEAR([3]Feuil1!$C999)&gt;=[3]Feuil2!$A$2),IF(YEAR([3]Feuil1!$K999)&lt;[3]Feuil2!$A$2,DATE([3]Feuil2!$A$2,2,1),IF(YEAR([3]Feuil1!$K999)&gt;[3]Feuil2!$A$2,"",IF(MONTH([3]Feuil1!$K999)=2,[3]Feuil1!$K999,IF(OR(AND(MONTH([3]Feuil1!$K999)&lt;2,MONTH([3]Feuil1!$C999)&gt;=2),YEAR([3]Feuil1!$C999)&gt;[3]Feuil2!$A$2),DATE([3]Feuil2!$A$2,2,1),"") ))),"")</f>
        <v/>
      </c>
      <c r="D198" s="13" t="str">
        <f>IF(AND([3]Feuil1!$K999&lt;&gt;"",[3]Feuil1!$C999&lt;&gt;"",[3]Feuil1!$K999&lt;=[3]Feuil1!$C999,YEAR([3]Feuil1!$K999)&lt;=[3]Feuil2!$A$2,YEAR([3]Feuil1!$C999)&gt;=[3]Feuil2!$A$2),IF(YEAR([3]Feuil1!$K999)&lt;[3]Feuil2!$A$2,DATE([3]Feuil2!$A$2,3,1),IF(YEAR([3]Feuil1!$K999)&gt;[3]Feuil2!$A$2,"",IF(MONTH([3]Feuil1!$K999)=3,[3]Feuil1!$K999,IF(OR(AND(MONTH([3]Feuil1!$K999)&lt;3,MONTH([3]Feuil1!$C999)&gt;=3),YEAR([3]Feuil1!$C999)&gt;[3]Feuil2!$A$2),DATE([3]Feuil2!$A$2,3,1),"") ))),"")</f>
        <v/>
      </c>
      <c r="E198" s="13" t="str">
        <f>IF(AND([3]Feuil1!$K999&lt;&gt;"",[3]Feuil1!$C999&lt;&gt;"",[3]Feuil1!$K999&lt;=[3]Feuil1!$C999,YEAR([3]Feuil1!$K999)&lt;=[3]Feuil2!$A$2,YEAR([3]Feuil1!$C999)&gt;=[3]Feuil2!$A$2),IF(YEAR([3]Feuil1!$K999)&lt;[3]Feuil2!$A$2,DATE([3]Feuil2!$A$2,4,1),IF(YEAR([3]Feuil1!$K999)&gt;[3]Feuil2!$A$2,"",IF(MONTH([3]Feuil1!$K999)=4,[3]Feuil1!$K999,IF(OR(AND(MONTH([3]Feuil1!$K999)&lt;4,MONTH([3]Feuil1!$C999)&gt;=4),YEAR([3]Feuil1!$C999)&gt;[3]Feuil2!$A$2),DATE([3]Feuil2!$A$2,4,1),"") ))),"")</f>
        <v/>
      </c>
      <c r="F198" s="13" t="str">
        <f>IF(AND([3]Feuil1!$K999&lt;&gt;"",[3]Feuil1!$C999&lt;&gt;"",[3]Feuil1!$K999&lt;=[3]Feuil1!$C999,YEAR([3]Feuil1!$K999)&lt;=[3]Feuil2!$A$2,YEAR([3]Feuil1!$C999)&gt;=[3]Feuil2!$A$2),IF(YEAR([3]Feuil1!$K999)&lt;[3]Feuil2!$A$2,DATE([3]Feuil2!$A$2,5,1),IF(YEAR([3]Feuil1!$K999)&gt;[3]Feuil2!$A$2,"",IF(MONTH([3]Feuil1!$K999)=5,[3]Feuil1!$K999,IF(OR(AND(MONTH([3]Feuil1!$K999)&lt;5,MONTH([3]Feuil1!$C999)&gt;=5),YEAR([3]Feuil1!$C999)&gt;[3]Feuil2!$A$2),DATE([3]Feuil2!$A$2,5,1),"") ))),"")</f>
        <v/>
      </c>
      <c r="G198" s="13" t="str">
        <f>IF(AND([3]Feuil1!$K999&lt;&gt;"",[3]Feuil1!$C999&lt;&gt;"",[3]Feuil1!$K999&lt;=[3]Feuil1!$C999,YEAR([3]Feuil1!$K999)&lt;=[3]Feuil2!$A$2,YEAR([3]Feuil1!$C999)&gt;=[3]Feuil2!$A$2),IF(YEAR([3]Feuil1!$K999)&lt;[3]Feuil2!$A$2,DATE([3]Feuil2!$A$2,6,1),IF(YEAR([3]Feuil1!$K999)&gt;[3]Feuil2!$A$2,"",IF(MONTH([3]Feuil1!$K999)=6,[3]Feuil1!$K999,IF(OR(AND(MONTH([3]Feuil1!$K999)&lt;6,MONTH([3]Feuil1!$C999)&gt;=6),YEAR([3]Feuil1!$C999)&gt;[3]Feuil2!$A$2),DATE([3]Feuil2!$A$2,6,1),"") ))),"")</f>
        <v/>
      </c>
      <c r="H198" s="13" t="str">
        <f>IF(AND([3]Feuil1!$K999&lt;&gt;"",[3]Feuil1!$C999&lt;&gt;"",[3]Feuil1!$K999&lt;=[3]Feuil1!$C999,YEAR([3]Feuil1!$K999)&lt;=[3]Feuil2!$A$2,YEAR([3]Feuil1!$C999)&gt;=[3]Feuil2!$A$2),IF(YEAR([3]Feuil1!$K999)&lt;[3]Feuil2!$A$2,DATE([3]Feuil2!$A$2,7,1),IF(YEAR([3]Feuil1!$K999)&gt;[3]Feuil2!$A$2,"",IF(MONTH([3]Feuil1!$K999)=7,[3]Feuil1!$K999,IF(OR(AND(MONTH([3]Feuil1!$K999)&lt;7,MONTH([3]Feuil1!$C999)&gt;=7),YEAR([3]Feuil1!$C999)&gt;[3]Feuil2!$A$2),DATE([3]Feuil2!$A$2,7,1),"") ))),"")</f>
        <v/>
      </c>
      <c r="I198" s="13" t="str">
        <f>IF(AND([3]Feuil1!$K999&lt;&gt;"",[3]Feuil1!$C999&lt;&gt;"",[3]Feuil1!$K999&lt;=[3]Feuil1!$C999,YEAR([3]Feuil1!$K999)&lt;=[3]Feuil2!$A$2,YEAR([3]Feuil1!$C999)&gt;=[3]Feuil2!$A$2),IF(YEAR([3]Feuil1!$K999)&lt;[3]Feuil2!$A$2,DATE([3]Feuil2!$A$2,8,1),IF(YEAR([3]Feuil1!$K999)&gt;[3]Feuil2!$A$2,"",IF(MONTH([3]Feuil1!$K999)=8,[3]Feuil1!$K999,IF(OR(AND(MONTH([3]Feuil1!$K999)&lt;8,MONTH([3]Feuil1!$C999)&gt;=8),YEAR([3]Feuil1!$C999)&gt;[3]Feuil2!$A$2),DATE([3]Feuil2!$A$2,8,1),"") ))),"")</f>
        <v/>
      </c>
      <c r="J198" s="13" t="str">
        <f>IF(AND([3]Feuil1!$K999&lt;&gt;"",[3]Feuil1!$C999&lt;&gt;"",[3]Feuil1!$K999&lt;=[3]Feuil1!$C999,YEAR([3]Feuil1!$K999)&lt;=[3]Feuil2!$A$2,YEAR([3]Feuil1!$C999)&gt;=[3]Feuil2!$A$2),IF(YEAR([3]Feuil1!$K999)&lt;[3]Feuil2!$A$2,DATE([3]Feuil2!$A$2,9,1),IF(YEAR([3]Feuil1!$K999)&gt;[3]Feuil2!$A$2,"",IF(MONTH([3]Feuil1!$K999)=9,[3]Feuil1!$K999,IF(OR(AND(MONTH([3]Feuil1!$K999)&lt;9,MONTH([3]Feuil1!$C999)&gt;=9),YEAR([3]Feuil1!$C999)&gt;[3]Feuil2!$A$2),DATE([3]Feuil2!$A$2,9,1),"") ))),"")</f>
        <v/>
      </c>
      <c r="K198" s="13" t="str">
        <f>IF(AND([3]Feuil1!$K999&lt;&gt;"",[3]Feuil1!$C999&lt;&gt;"",[3]Feuil1!$K999&lt;=[3]Feuil1!$C999,YEAR([3]Feuil1!$K999)&lt;=[3]Feuil2!$A$2,YEAR([3]Feuil1!$C999)&gt;=[3]Feuil2!$A$2),IF(YEAR([3]Feuil1!$K999)&lt;[3]Feuil2!$A$2,DATE([3]Feuil2!$A$2,10,1),IF(YEAR([3]Feuil1!$K999)&gt;[3]Feuil2!$A$2,"",IF(MONTH([3]Feuil1!$K999)=10,[3]Feuil1!$K999,IF(OR(AND(MONTH([3]Feuil1!$K999)&lt;10,MONTH([3]Feuil1!$C999)&gt;=10),YEAR([3]Feuil1!$C999)&gt;[3]Feuil2!$A$2),DATE([3]Feuil2!$A$2,10,1),"") ))),"")</f>
        <v/>
      </c>
      <c r="L198" s="13" t="str">
        <f>IF(AND([3]Feuil1!$K999&lt;&gt;"",[3]Feuil1!$C999&lt;&gt;"",[3]Feuil1!$K999&lt;=[3]Feuil1!$C999,YEAR([3]Feuil1!$K999)&lt;=[3]Feuil2!$A$2,YEAR([3]Feuil1!$C999)&gt;=[3]Feuil2!$A$2),IF(YEAR([3]Feuil1!$K999)&lt;[3]Feuil2!$A$2,DATE([3]Feuil2!$A$2,11,1),IF(YEAR([3]Feuil1!$K999)&gt;[3]Feuil2!$A$2,"",IF(MONTH([3]Feuil1!$K999)=11,[3]Feuil1!$K999,IF(OR(AND(MONTH([3]Feuil1!$K999)&lt;11,MONTH([3]Feuil1!$C999)&gt;=11),YEAR([3]Feuil1!$C999)&gt;[3]Feuil2!$A$2),DATE([3]Feuil2!$A$2,11,1),"") ))),"")</f>
        <v/>
      </c>
      <c r="M198" s="14" t="str">
        <f>IF(AND([3]Feuil1!$K999&lt;&gt;"",[3]Feuil1!$C999&lt;&gt;"",[3]Feuil1!$K999&lt;=[3]Feuil1!$C999,YEAR([3]Feuil1!$K999)&lt;=[3]Feuil2!$A$2,YEAR([3]Feuil1!$C999)&gt;=[3]Feuil2!$A$2),IF(YEAR([3]Feuil1!$K999)&lt;[3]Feuil2!$A$2,DATE([3]Feuil2!$A$2,12,1),IF(YEAR([3]Feuil1!$K999)&gt;[3]Feuil2!$A$2,"",IF(MONTH([3]Feuil1!$K999)=12,[3]Feuil1!$K999,IF(OR(AND(MONTH([3]Feuil1!$K999)&lt;12,MONTH([3]Feuil1!$C999)&gt;=12),YEAR([3]Feuil1!$C999)&gt;[3]Feuil2!$A$2),DATE([3]Feuil2!$A$2,12,1),"") ))),"")</f>
        <v/>
      </c>
      <c r="N198" s="12" t="str">
        <f>IF(AND([3]Feuil1!$K999&lt;&gt;"",[3]Feuil1!$C999&lt;&gt;"",[3]Feuil1!$K999&lt;=[3]Feuil1!$C999,YEAR([3]Feuil1!$K999)&lt;=[3]Feuil2!$A$2,YEAR([3]Feuil1!$C999)&gt;=[3]Feuil2!$A$2),IF(YEAR([3]Feuil1!$C999)&gt;[3]Feuil2!$A$2,DATE([3]Feuil2!$A$2,1,31),IF(YEAR([3]Feuil1!$C999)&lt;[3]Feuil2!$A$2,"",IF(MONTH([3]Feuil1!$C999)=1,[3]Feuil1!$C999,IF(AND(MONTH([3]Feuil1!$C999)&gt;1,MONTH([3]Feuil1!$K999)&lt;=1),DATE([3]Feuil2!$A$2,1,31),"") ))),"")</f>
        <v/>
      </c>
      <c r="O198" s="13" t="str">
        <f>IF(AND([3]Feuil1!$K999&lt;&gt;"",[3]Feuil1!$C999&lt;&gt;"",[3]Feuil1!$K999&lt;=[3]Feuil1!$C999,YEAR([3]Feuil1!$K999)&lt;=[3]Feuil2!$A$2,YEAR([3]Feuil1!$C999)&gt;=[3]Feuil2!$A$2),IF(YEAR([3]Feuil1!$C999)&gt;[3]Feuil2!$A$2,IF((MOD([3]Feuil2!$A$2,4)&lt;&gt;0),DATE([3]Feuil2!$A$2,2,28),DATE([3]Feuil2!$A$2,2,29)),IF(YEAR([3]Feuil1!$C999)&lt;[3]Feuil2!$A$2,"",IF(MONTH([3]Feuil1!$C999)=2,[3]Feuil1!$C999,IF(AND(MONTH([3]Feuil1!$C999)&gt;2,MONTH([3]Feuil1!$K999)&lt;=2),IF((MOD([3]Feuil2!$A$2,4)&lt;&gt;0),DATE([3]Feuil2!$A$2,2,28),DATE([3]Feuil2!$A$2,2,29)),"") ))),"")</f>
        <v/>
      </c>
      <c r="P198" s="13" t="str">
        <f>IF(AND([3]Feuil1!$K999&lt;&gt;"",[3]Feuil1!$C999&lt;&gt;"",[3]Feuil1!$K999&lt;=[3]Feuil1!$C999,YEAR([3]Feuil1!$K999)&lt;=[3]Feuil2!$A$2,YEAR([3]Feuil1!$C999)&gt;=[3]Feuil2!$A$2),IF(YEAR([3]Feuil1!$C999)&gt;[3]Feuil2!$A$2,DATE([3]Feuil2!$A$2,3,31),IF(YEAR([3]Feuil1!$C999)&lt;[3]Feuil2!$A$2,"",IF(MONTH([3]Feuil1!$C999)=3,[3]Feuil1!$C999,IF(AND(MONTH([3]Feuil1!$C999)&gt;3,MONTH([3]Feuil1!$K999)&lt;=3),DATE([3]Feuil2!$A$2,3,31),"") ))),"")</f>
        <v/>
      </c>
      <c r="Q198" s="13" t="str">
        <f>IF(AND([3]Feuil1!$K999&lt;&gt;"",[3]Feuil1!$C999&lt;&gt;"",[3]Feuil1!$K999&lt;=[3]Feuil1!$C999,YEAR([3]Feuil1!$K999)&lt;=[3]Feuil2!$A$2,YEAR([3]Feuil1!$C999)&gt;=[3]Feuil2!$A$2),IF(YEAR([3]Feuil1!$C999)&gt;[3]Feuil2!$A$2,DATE([3]Feuil2!$A$2,4,30),IF(YEAR([3]Feuil1!$C999)&lt;[3]Feuil2!$A$2,"",IF(MONTH([3]Feuil1!$C999)=4,[3]Feuil1!$C999,IF(AND(MONTH([3]Feuil1!$C999)&gt;4,MONTH([3]Feuil1!$K999)&lt;=4),DATE([3]Feuil2!$A$2,4,30),"") ))),"")</f>
        <v/>
      </c>
      <c r="R198" s="13" t="str">
        <f>IF(AND([3]Feuil1!$K999&lt;&gt;"",[3]Feuil1!$C999&lt;&gt;"",[3]Feuil1!$K999&lt;=[3]Feuil1!$C999,YEAR([3]Feuil1!$K999)&lt;=[3]Feuil2!$A$2,YEAR([3]Feuil1!$C999)&gt;=[3]Feuil2!$A$2),IF(YEAR([3]Feuil1!$C999)&gt;[3]Feuil2!$A$2,DATE([3]Feuil2!$A$2,5,31),IF(YEAR([3]Feuil1!$C999)&lt;[3]Feuil2!$A$2,"",IF(MONTH([3]Feuil1!$C999)=5,[3]Feuil1!$C999,IF(AND(MONTH([3]Feuil1!$C999)&gt;5,MONTH([3]Feuil1!$K999)&lt;=5),DATE([3]Feuil2!$A$2,5,31),"") ))),"")</f>
        <v/>
      </c>
      <c r="S198" s="13" t="str">
        <f>IF(AND([3]Feuil1!$K999&lt;&gt;"",[3]Feuil1!$C999&lt;&gt;"",[3]Feuil1!$K999&lt;=[3]Feuil1!$C999,YEAR([3]Feuil1!$K999)&lt;=[3]Feuil2!$A$2,YEAR([3]Feuil1!$C999)&gt;=[3]Feuil2!$A$2),IF(YEAR([3]Feuil1!$C999)&gt;[3]Feuil2!$A$2,DATE([3]Feuil2!$A$2,6,30),IF(YEAR([3]Feuil1!$C999)&lt;[3]Feuil2!$A$2,"",IF(MONTH([3]Feuil1!$C999)=6,[3]Feuil1!$C999,IF(AND(MONTH([3]Feuil1!$C999)&gt;6,MONTH([3]Feuil1!$K999)&lt;=6),DATE([3]Feuil2!$A$2,6,30),"") ))),"")</f>
        <v/>
      </c>
      <c r="T198" s="13" t="str">
        <f>IF(AND([3]Feuil1!$K999&lt;&gt;"",[3]Feuil1!$C999&lt;&gt;"",[3]Feuil1!$K999&lt;=[3]Feuil1!$C999,YEAR([3]Feuil1!$K999)&lt;=[3]Feuil2!$A$2,YEAR([3]Feuil1!$C999)&gt;=[3]Feuil2!$A$2),IF(YEAR([3]Feuil1!$C999)&gt;[3]Feuil2!$A$2,DATE([3]Feuil2!$A$2,7,31),IF(YEAR([3]Feuil1!$C999)&lt;[3]Feuil2!$A$2,"",IF(MONTH([3]Feuil1!$C999)=7,[3]Feuil1!$C999,IF(AND(MONTH([3]Feuil1!$C999)&gt;7,MONTH([3]Feuil1!$K999)&lt;=7),DATE([3]Feuil2!$A$2,7,31),"") ))),"")</f>
        <v/>
      </c>
      <c r="U198" s="13" t="str">
        <f>IF(AND([3]Feuil1!$K999&lt;&gt;"",[3]Feuil1!$C999&lt;&gt;"",[3]Feuil1!$K999&lt;=[3]Feuil1!$C999,YEAR([3]Feuil1!$K999)&lt;=[3]Feuil2!$A$2,YEAR([3]Feuil1!$C999)&gt;=[3]Feuil2!$A$2),IF(YEAR([3]Feuil1!$C999)&gt;[3]Feuil2!$A$2,DATE([3]Feuil2!$A$2,8,31),IF(YEAR([3]Feuil1!$C999)&lt;[3]Feuil2!$A$2,"",IF(MONTH([3]Feuil1!$C999)=8,[3]Feuil1!$C999,IF(AND(MONTH([3]Feuil1!$C999)&gt;8,MONTH([3]Feuil1!$K999)&lt;=8),DATE([3]Feuil2!$A$2,8,31),"") ))),"")</f>
        <v/>
      </c>
      <c r="V198" s="13" t="str">
        <f>IF(AND([3]Feuil1!$K999&lt;&gt;"",[3]Feuil1!$C999&lt;&gt;"",[3]Feuil1!$K999&lt;=[3]Feuil1!$C999,YEAR([3]Feuil1!$K999)&lt;=[3]Feuil2!$A$2,YEAR([3]Feuil1!$C999)&gt;=[3]Feuil2!$A$2),IF(YEAR([3]Feuil1!$C999)&gt;[3]Feuil2!$A$2,DATE([3]Feuil2!$A$2,9,30),IF(YEAR([3]Feuil1!$C999)&lt;[3]Feuil2!$A$2,"",IF(MONTH([3]Feuil1!$C999)=9,[3]Feuil1!$C999,IF(AND(MONTH([3]Feuil1!$C999)&gt;9,MONTH([3]Feuil1!$K999)&lt;=9),DATE([3]Feuil2!$A$2,9,30),"") ))),"")</f>
        <v/>
      </c>
      <c r="W198" s="13" t="str">
        <f>IF(AND([3]Feuil1!$K999&lt;&gt;"",[3]Feuil1!$C999&lt;&gt;"",[3]Feuil1!$K999&lt;=[3]Feuil1!$C999,YEAR([3]Feuil1!$K999)&lt;=[3]Feuil2!$A$2,YEAR([3]Feuil1!$C999)&gt;=[3]Feuil2!$A$2),IF(YEAR([3]Feuil1!$C999)&gt;[3]Feuil2!$A$2,DATE([3]Feuil2!$A$2,10,31),IF(YEAR([3]Feuil1!$C999)&lt;[3]Feuil2!$A$2,"",IF(MONTH([3]Feuil1!$C999)=10,[3]Feuil1!$C999,IF(AND(MONTH([3]Feuil1!$C999)&gt;10,MONTH([3]Feuil1!$K999)&lt;=10),DATE([3]Feuil2!$A$2,10,31),"") ))),"")</f>
        <v/>
      </c>
      <c r="X198" s="13" t="str">
        <f>IF(AND([3]Feuil1!$K999&lt;&gt;"",[3]Feuil1!$C999&lt;&gt;"",[3]Feuil1!$K999&lt;=[3]Feuil1!$C999,YEAR([3]Feuil1!$K999)&lt;=[3]Feuil2!$A$2,YEAR([3]Feuil1!$C999)&gt;=[3]Feuil2!$A$2),IF(YEAR([3]Feuil1!$C999)&gt;[3]Feuil2!$A$2,DATE([3]Feuil2!$A$2,11,30),IF(YEAR([3]Feuil1!$C999)&lt;[3]Feuil2!$A$2,"",IF(MONTH([3]Feuil1!$C999)=11,[3]Feuil1!$C999,IF(AND(MONTH([3]Feuil1!$C999)&gt;11,MONTH([3]Feuil1!$K999)&lt;=11),DATE([3]Feuil2!$A$2,11,30),"") ))),"")</f>
        <v/>
      </c>
      <c r="Y198" s="14" t="str">
        <f>IF(AND([3]Feuil1!$K999&lt;&gt;"",[3]Feuil1!$C999&lt;&gt;"",[3]Feuil1!$K999&lt;=[3]Feuil1!$C999,YEAR([3]Feuil1!$K999)&lt;=[3]Feuil2!$A$2,YEAR([3]Feuil1!$C999)&gt;=[3]Feuil2!$A$2),IF(YEAR([3]Feuil1!$C999)&gt;[3]Feuil2!$A$2,DATE([3]Feuil2!$A$2,12,31),IF(YEAR([3]Feuil1!$C999)&lt;[3]Feuil2!$A$2,"",IF(MONTH([3]Feuil1!$C999)=12,[3]Feuil1!$C999,IF(AND(MONTH([3]Feuil1!$C999)&gt;12,MONTH([3]Feuil1!$K999)&lt;=12),DATE([3]Feuil2!$A$2,12,31),"") ))),"")</f>
        <v/>
      </c>
    </row>
  </sheetData>
  <mergeCells count="3">
    <mergeCell ref="B3:Y3"/>
    <mergeCell ref="B4:M4"/>
    <mergeCell ref="N4:Y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FQ85"/>
  <sheetViews>
    <sheetView topLeftCell="BQ1" workbookViewId="0">
      <selection activeCell="BQ7" sqref="BQ7"/>
    </sheetView>
  </sheetViews>
  <sheetFormatPr baseColWidth="10" defaultRowHeight="14.25" x14ac:dyDescent="0.2"/>
  <sheetData>
    <row r="4" spans="1:173" ht="15" thickBot="1" x14ac:dyDescent="0.25"/>
    <row r="5" spans="1:173" ht="61.5" thickTop="1" thickBot="1" x14ac:dyDescent="0.25">
      <c r="A5" s="18" t="s">
        <v>25</v>
      </c>
      <c r="B5" s="19" t="s">
        <v>26</v>
      </c>
      <c r="C5" s="20" t="s">
        <v>27</v>
      </c>
      <c r="D5" s="21" t="s">
        <v>28</v>
      </c>
      <c r="E5" s="21" t="s">
        <v>0</v>
      </c>
      <c r="F5" s="21" t="s">
        <v>29</v>
      </c>
      <c r="G5" s="19" t="s">
        <v>30</v>
      </c>
      <c r="H5" s="22" t="s">
        <v>31</v>
      </c>
      <c r="I5" s="20" t="s">
        <v>32</v>
      </c>
      <c r="J5" s="21" t="s">
        <v>33</v>
      </c>
      <c r="K5" s="23" t="s">
        <v>34</v>
      </c>
      <c r="L5" s="24" t="s">
        <v>35</v>
      </c>
      <c r="M5" s="25" t="s">
        <v>36</v>
      </c>
      <c r="N5" s="25" t="s">
        <v>37</v>
      </c>
      <c r="O5" s="26" t="s">
        <v>38</v>
      </c>
      <c r="P5" s="26" t="s">
        <v>39</v>
      </c>
      <c r="Q5" s="27" t="s">
        <v>40</v>
      </c>
      <c r="R5" s="27" t="s">
        <v>41</v>
      </c>
      <c r="S5" s="27" t="s">
        <v>42</v>
      </c>
      <c r="T5" s="9" t="s">
        <v>43</v>
      </c>
      <c r="U5" s="9" t="s">
        <v>44</v>
      </c>
      <c r="V5" s="9" t="s">
        <v>45</v>
      </c>
      <c r="W5" s="9" t="s">
        <v>46</v>
      </c>
      <c r="X5" s="9" t="s">
        <v>47</v>
      </c>
      <c r="Y5" s="9" t="s">
        <v>48</v>
      </c>
      <c r="Z5" s="9" t="s">
        <v>49</v>
      </c>
      <c r="AA5" s="9" t="s">
        <v>50</v>
      </c>
      <c r="AB5" s="9" t="s">
        <v>51</v>
      </c>
      <c r="AC5" s="9" t="s">
        <v>52</v>
      </c>
      <c r="AD5" s="9" t="s">
        <v>53</v>
      </c>
      <c r="AE5" s="9" t="s">
        <v>54</v>
      </c>
      <c r="AF5" s="9" t="s">
        <v>55</v>
      </c>
      <c r="AG5" s="9" t="s">
        <v>56</v>
      </c>
      <c r="AH5" s="9" t="s">
        <v>57</v>
      </c>
      <c r="AI5" s="9" t="s">
        <v>58</v>
      </c>
      <c r="AJ5" s="9" t="s">
        <v>59</v>
      </c>
      <c r="AK5" s="9" t="s">
        <v>60</v>
      </c>
      <c r="AL5" s="9" t="s">
        <v>61</v>
      </c>
      <c r="AM5" s="9" t="s">
        <v>62</v>
      </c>
      <c r="AN5" s="9" t="s">
        <v>63</v>
      </c>
      <c r="AO5" s="9" t="s">
        <v>64</v>
      </c>
      <c r="AP5" s="9" t="s">
        <v>65</v>
      </c>
      <c r="AQ5" s="9" t="s">
        <v>66</v>
      </c>
      <c r="AR5" s="9" t="s">
        <v>67</v>
      </c>
      <c r="AS5" s="9" t="s">
        <v>68</v>
      </c>
      <c r="AT5" s="28" t="s">
        <v>69</v>
      </c>
      <c r="AU5" s="28" t="s">
        <v>70</v>
      </c>
      <c r="AV5" s="28" t="s">
        <v>71</v>
      </c>
      <c r="AW5" s="9" t="s">
        <v>72</v>
      </c>
      <c r="AX5" s="9" t="s">
        <v>73</v>
      </c>
      <c r="AY5" s="9" t="s">
        <v>74</v>
      </c>
      <c r="AZ5" s="9" t="s">
        <v>75</v>
      </c>
      <c r="BA5" s="9" t="s">
        <v>76</v>
      </c>
      <c r="BB5" s="9" t="s">
        <v>77</v>
      </c>
      <c r="BC5" s="9" t="s">
        <v>78</v>
      </c>
      <c r="BD5" s="9" t="s">
        <v>79</v>
      </c>
      <c r="BE5" s="9" t="s">
        <v>80</v>
      </c>
      <c r="BF5" s="9" t="s">
        <v>81</v>
      </c>
      <c r="BG5" s="9" t="s">
        <v>82</v>
      </c>
      <c r="BH5" s="9" t="s">
        <v>83</v>
      </c>
      <c r="BI5" s="9" t="s">
        <v>84</v>
      </c>
      <c r="BJ5" s="9" t="s">
        <v>85</v>
      </c>
      <c r="BK5" s="9" t="s">
        <v>86</v>
      </c>
      <c r="BL5" s="9" t="s">
        <v>87</v>
      </c>
      <c r="BM5" s="9" t="s">
        <v>88</v>
      </c>
      <c r="BN5" s="9" t="s">
        <v>89</v>
      </c>
      <c r="BO5" s="9" t="s">
        <v>90</v>
      </c>
      <c r="BP5" s="9" t="s">
        <v>91</v>
      </c>
      <c r="BQ5" s="9" t="s">
        <v>92</v>
      </c>
      <c r="BR5" s="9" t="s">
        <v>93</v>
      </c>
      <c r="BS5" s="9" t="s">
        <v>94</v>
      </c>
      <c r="BT5" s="9" t="s">
        <v>95</v>
      </c>
      <c r="BU5" s="9" t="s">
        <v>96</v>
      </c>
      <c r="BV5" s="9" t="s">
        <v>97</v>
      </c>
      <c r="BW5" s="9" t="s">
        <v>98</v>
      </c>
      <c r="BX5" s="9" t="s">
        <v>99</v>
      </c>
      <c r="BY5" s="9" t="s">
        <v>100</v>
      </c>
      <c r="BZ5" s="9" t="s">
        <v>101</v>
      </c>
      <c r="CA5" s="9" t="s">
        <v>102</v>
      </c>
      <c r="CB5" s="9" t="s">
        <v>103</v>
      </c>
      <c r="CC5" s="9" t="s">
        <v>104</v>
      </c>
      <c r="CD5" s="9" t="s">
        <v>105</v>
      </c>
      <c r="CE5" s="9" t="s">
        <v>106</v>
      </c>
      <c r="CF5" s="9" t="s">
        <v>107</v>
      </c>
      <c r="CG5" s="9" t="s">
        <v>108</v>
      </c>
      <c r="CH5" s="9" t="s">
        <v>109</v>
      </c>
      <c r="CI5" s="9" t="s">
        <v>74</v>
      </c>
      <c r="CJ5" s="9" t="s">
        <v>110</v>
      </c>
      <c r="CK5" s="9" t="s">
        <v>111</v>
      </c>
      <c r="CL5" s="9" t="s">
        <v>112</v>
      </c>
      <c r="CM5" s="9" t="s">
        <v>113</v>
      </c>
      <c r="CN5" s="9" t="s">
        <v>114</v>
      </c>
      <c r="CO5" s="9" t="s">
        <v>115</v>
      </c>
      <c r="CP5" s="9" t="s">
        <v>116</v>
      </c>
      <c r="CQ5" s="9" t="s">
        <v>117</v>
      </c>
      <c r="CR5" s="9" t="s">
        <v>118</v>
      </c>
      <c r="CS5" s="9" t="s">
        <v>119</v>
      </c>
      <c r="CT5" s="9" t="s">
        <v>120</v>
      </c>
      <c r="CU5" s="9" t="s">
        <v>121</v>
      </c>
      <c r="CV5" s="9" t="s">
        <v>122</v>
      </c>
      <c r="CW5" s="9" t="s">
        <v>123</v>
      </c>
      <c r="CX5" s="9" t="s">
        <v>124</v>
      </c>
      <c r="CY5" s="9" t="s">
        <v>125</v>
      </c>
      <c r="CZ5" s="9" t="s">
        <v>126</v>
      </c>
      <c r="DA5" s="9" t="s">
        <v>127</v>
      </c>
      <c r="DB5" s="9" t="s">
        <v>128</v>
      </c>
      <c r="DC5" s="9" t="s">
        <v>129</v>
      </c>
      <c r="DD5" s="9" t="s">
        <v>130</v>
      </c>
      <c r="DE5" s="9" t="s">
        <v>131</v>
      </c>
      <c r="DF5" s="9" t="s">
        <v>132</v>
      </c>
      <c r="DG5" s="9" t="s">
        <v>133</v>
      </c>
      <c r="DH5" s="9" t="s">
        <v>134</v>
      </c>
      <c r="DI5" s="9" t="s">
        <v>135</v>
      </c>
      <c r="DJ5" s="9" t="s">
        <v>136</v>
      </c>
      <c r="DK5" s="9" t="s">
        <v>137</v>
      </c>
      <c r="DL5" s="9" t="s">
        <v>138</v>
      </c>
      <c r="DM5" s="9" t="s">
        <v>139</v>
      </c>
      <c r="DN5" s="9" t="s">
        <v>140</v>
      </c>
      <c r="DO5" s="9" t="s">
        <v>141</v>
      </c>
      <c r="DP5" s="9" t="s">
        <v>142</v>
      </c>
      <c r="DQ5" s="9" t="s">
        <v>143</v>
      </c>
      <c r="DR5" s="9" t="s">
        <v>144</v>
      </c>
      <c r="DS5" s="28" t="s">
        <v>145</v>
      </c>
      <c r="DT5" s="9" t="s">
        <v>146</v>
      </c>
      <c r="DU5" s="9" t="s">
        <v>147</v>
      </c>
      <c r="DV5" s="9" t="s">
        <v>148</v>
      </c>
      <c r="DW5" s="9" t="s">
        <v>149</v>
      </c>
      <c r="DX5" s="9" t="s">
        <v>150</v>
      </c>
      <c r="DY5" s="9" t="s">
        <v>151</v>
      </c>
      <c r="DZ5" s="9" t="s">
        <v>152</v>
      </c>
      <c r="EA5" s="9" t="s">
        <v>153</v>
      </c>
      <c r="EB5" s="9" t="s">
        <v>154</v>
      </c>
      <c r="EC5" s="9" t="s">
        <v>155</v>
      </c>
      <c r="ED5" s="9" t="s">
        <v>156</v>
      </c>
      <c r="EE5" s="9" t="s">
        <v>157</v>
      </c>
      <c r="EF5" s="9" t="s">
        <v>158</v>
      </c>
      <c r="EG5" s="9" t="s">
        <v>159</v>
      </c>
      <c r="EH5" s="9" t="s">
        <v>160</v>
      </c>
      <c r="EI5" s="9" t="s">
        <v>161</v>
      </c>
      <c r="EJ5" s="9" t="s">
        <v>162</v>
      </c>
      <c r="EK5" s="9" t="s">
        <v>163</v>
      </c>
      <c r="EL5" s="9" t="s">
        <v>164</v>
      </c>
      <c r="EM5" s="9" t="s">
        <v>165</v>
      </c>
      <c r="EN5" s="9" t="s">
        <v>166</v>
      </c>
      <c r="EO5" s="9" t="s">
        <v>167</v>
      </c>
      <c r="EP5" s="9" t="s">
        <v>168</v>
      </c>
      <c r="EQ5" s="9" t="s">
        <v>169</v>
      </c>
      <c r="ER5" s="9" t="s">
        <v>170</v>
      </c>
      <c r="ES5" s="9" t="s">
        <v>171</v>
      </c>
      <c r="ET5" s="9" t="s">
        <v>172</v>
      </c>
      <c r="EU5" s="9" t="s">
        <v>173</v>
      </c>
      <c r="EV5" s="9" t="s">
        <v>174</v>
      </c>
      <c r="EW5" s="9" t="s">
        <v>175</v>
      </c>
      <c r="EX5" s="9" t="s">
        <v>176</v>
      </c>
      <c r="EY5" s="9" t="s">
        <v>177</v>
      </c>
      <c r="EZ5" s="9" t="s">
        <v>178</v>
      </c>
      <c r="FA5" s="9" t="s">
        <v>179</v>
      </c>
      <c r="FB5" s="9" t="s">
        <v>180</v>
      </c>
      <c r="FC5" s="9" t="s">
        <v>181</v>
      </c>
      <c r="FD5" s="9" t="s">
        <v>182</v>
      </c>
      <c r="FE5" s="9" t="s">
        <v>183</v>
      </c>
      <c r="FF5" s="9" t="s">
        <v>184</v>
      </c>
      <c r="FG5" s="9" t="s">
        <v>185</v>
      </c>
      <c r="FH5" s="9" t="s">
        <v>186</v>
      </c>
      <c r="FI5" s="9" t="s">
        <v>187</v>
      </c>
      <c r="FJ5" s="9" t="s">
        <v>188</v>
      </c>
      <c r="FK5" s="9" t="s">
        <v>189</v>
      </c>
      <c r="FL5" s="9" t="s">
        <v>190</v>
      </c>
      <c r="FM5" s="9" t="s">
        <v>191</v>
      </c>
      <c r="FN5" s="9" t="s">
        <v>192</v>
      </c>
      <c r="FO5" s="10" t="s">
        <v>193</v>
      </c>
      <c r="FP5" s="29" t="s">
        <v>194</v>
      </c>
      <c r="FQ5" s="30"/>
    </row>
    <row r="6" spans="1:173" ht="16.5" thickTop="1" thickBot="1" x14ac:dyDescent="0.25">
      <c r="A6" s="31"/>
      <c r="B6" s="31"/>
      <c r="C6" s="32"/>
      <c r="D6" s="32"/>
      <c r="E6" s="33"/>
      <c r="F6" s="34"/>
      <c r="G6" s="31"/>
      <c r="H6" s="35"/>
      <c r="I6" s="36"/>
      <c r="J6" s="37"/>
      <c r="K6" s="38"/>
      <c r="L6" s="39"/>
      <c r="M6" s="39"/>
      <c r="N6" s="39"/>
      <c r="O6" s="40"/>
      <c r="P6" s="40"/>
      <c r="Q6" s="40"/>
      <c r="R6" s="41"/>
      <c r="S6" s="41"/>
      <c r="T6" s="42"/>
      <c r="U6" s="13"/>
      <c r="V6" s="43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 t="str">
        <f>IF(C6="","",IF(OR(AND(C6&lt;$H$2,I6=""),AND(H6&lt;&gt;"",H6&gt;C6,I6="")),"Late Deliverables",IF(C6&lt;$H$2,"On Time Delivered",IF(C6=$H$2,"Days Deliverables",IF(DATEDIF($H$2,C6,"d")&lt;60,"Expected Deliverables","")))))</f>
        <v/>
      </c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  <c r="DN6" s="42"/>
      <c r="DO6" s="42"/>
      <c r="DP6" s="42"/>
      <c r="DQ6" s="42"/>
      <c r="DR6" s="42"/>
      <c r="DS6" s="42"/>
      <c r="DT6" s="42"/>
      <c r="DU6" s="42"/>
      <c r="DV6" s="42"/>
      <c r="DW6" s="42"/>
      <c r="DX6" s="42"/>
      <c r="DY6" s="42"/>
      <c r="DZ6" s="42"/>
      <c r="EA6" s="42"/>
      <c r="EB6" s="42"/>
      <c r="EC6" s="42"/>
      <c r="ED6" s="42"/>
      <c r="EE6" s="42"/>
      <c r="EF6" s="42"/>
      <c r="EG6" s="42"/>
      <c r="EH6" s="42"/>
      <c r="EI6" s="42"/>
      <c r="EJ6" s="42"/>
      <c r="EK6" s="42"/>
      <c r="EL6" s="42"/>
      <c r="EM6" s="42"/>
      <c r="EN6" s="42"/>
      <c r="EO6" s="42"/>
      <c r="EP6" s="42"/>
      <c r="EQ6" s="42"/>
      <c r="ER6" s="42"/>
      <c r="ES6" s="42"/>
      <c r="ET6" s="42"/>
      <c r="EU6" s="42"/>
      <c r="EV6" s="42"/>
      <c r="EW6" s="42"/>
      <c r="EX6" s="42"/>
      <c r="EY6" s="42"/>
      <c r="EZ6" s="42"/>
      <c r="FA6" s="42"/>
      <c r="FB6" s="42"/>
      <c r="FC6" s="42"/>
      <c r="FD6" s="42"/>
      <c r="FE6" s="42"/>
      <c r="FF6" s="42"/>
      <c r="FG6" s="42"/>
      <c r="FH6" s="42"/>
      <c r="FI6" s="42"/>
      <c r="FJ6" s="42"/>
      <c r="FK6" s="42"/>
      <c r="FL6" s="42"/>
      <c r="FM6" s="42"/>
      <c r="FN6" s="42"/>
      <c r="FO6" s="44"/>
      <c r="FP6" s="42"/>
      <c r="FQ6" s="45" t="str">
        <f>IF(COUNTA($A6:$S6)&lt;&gt;0,1,"")</f>
        <v/>
      </c>
    </row>
    <row r="7" spans="1:173" ht="31.5" thickTop="1" thickBot="1" x14ac:dyDescent="0.25">
      <c r="A7" s="46" t="s">
        <v>195</v>
      </c>
      <c r="B7" s="47" t="s">
        <v>196</v>
      </c>
      <c r="C7" s="48"/>
      <c r="D7" s="49"/>
      <c r="E7" s="49"/>
      <c r="F7" s="50"/>
      <c r="G7" s="51"/>
      <c r="H7" s="52"/>
      <c r="I7" s="53"/>
      <c r="J7" s="54" t="s">
        <v>197</v>
      </c>
      <c r="K7" s="55"/>
      <c r="L7" s="56">
        <f>SUM(L8:L11)</f>
        <v>200</v>
      </c>
      <c r="M7" s="56"/>
      <c r="N7" s="56">
        <f>SUM(N8:N11)</f>
        <v>200</v>
      </c>
      <c r="O7" s="56">
        <f>SUM(O8:O11)</f>
        <v>205</v>
      </c>
      <c r="P7" s="56"/>
      <c r="Q7" s="56">
        <f>SUM(Q8:Q11)</f>
        <v>200</v>
      </c>
      <c r="R7" s="56">
        <f>SUM(R8:R11)</f>
        <v>-5</v>
      </c>
      <c r="S7" s="56">
        <f>SUM(S8:S11)</f>
        <v>0</v>
      </c>
      <c r="T7" s="42" t="str">
        <f t="shared" ref="T7:T70" si="0">IF($K7&lt;&gt;"",YEAR($K7),"")</f>
        <v/>
      </c>
      <c r="U7" s="42" t="str">
        <f t="shared" ref="U7:U70" si="1">IF($C7&lt;&gt;"",YEAR($C7),"")</f>
        <v/>
      </c>
      <c r="V7" s="57" t="str">
        <f>IF(YEAR($K7)=$T7,IF(MONTH($K7)=1,DATE(YEAR($K7),MONTH($K7),DAY($K7)),""),"")</f>
        <v/>
      </c>
      <c r="W7" s="57" t="str">
        <f>IF(YEAR($C7)=$U7,IF(MONTH($C7)=1,DATE(YEAR($C7),MONTH($C7),DAY($C7)),""),"")</f>
        <v/>
      </c>
      <c r="X7" s="57" t="str">
        <f>IF(YEAR($K7)=$T7,IF(MONTH($K7)=2,DATE(YEAR($K7),MONTH($K7),DAY($K7)),""),"")</f>
        <v/>
      </c>
      <c r="Y7" s="57" t="str">
        <f>IF(YEAR($C7)=$U7,IF(MONTH($C7)=2,DATE(YEAR($C7),MONTH($C7),DAY($C7)),""),"")</f>
        <v/>
      </c>
      <c r="Z7" s="57" t="str">
        <f>IF(YEAR($K7)=$T7,IF(MONTH($K7)=3,DATE(YEAR($K7),MONTH($K7),DAY($K7)),""),"")</f>
        <v/>
      </c>
      <c r="AA7" s="57" t="str">
        <f>IF(YEAR($C7)=$U7,IF(MONTH($C7)=3,DATE(YEAR($C7),MONTH($C7),DAY($C7)),""),"")</f>
        <v/>
      </c>
      <c r="AB7" s="57" t="str">
        <f>IF(YEAR($K7)=$T7,IF(MONTH($K7)=4,$K7,""),"")</f>
        <v/>
      </c>
      <c r="AC7" s="57" t="str">
        <f>IF(YEAR($C7)=$U7,IF(MONTH($C7)=4,$C7,""),"")</f>
        <v/>
      </c>
      <c r="AD7" s="57" t="str">
        <f>IF(YEAR($K7)=$T7,IF(MONTH($K7)=5,$K7,""),"")</f>
        <v/>
      </c>
      <c r="AE7" s="57" t="str">
        <f>IF(YEAR($C7)=$U7,IF(MONTH($C7)=5,$C7,""),"")</f>
        <v/>
      </c>
      <c r="AF7" s="57" t="str">
        <f>IF(YEAR($K7)=$T7,IF(MONTH($K7)=6,$K7,""),"")</f>
        <v/>
      </c>
      <c r="AG7" s="57" t="str">
        <f>IF(YEAR($C7)=$U7,IF(MONTH($C7)=6,$C7,""),"")</f>
        <v/>
      </c>
      <c r="AH7" s="57" t="str">
        <f>IF(YEAR($K7)=$T7,IF(MONTH($K7)=7,$K7,""),"")</f>
        <v/>
      </c>
      <c r="AI7" s="57" t="str">
        <f>IF(YEAR($C7)=$U7,IF(MONTH($C7)=7,$C7,""),"")</f>
        <v/>
      </c>
      <c r="AJ7" s="57" t="str">
        <f>IF(YEAR($K7)=$T7,IF(MONTH($K7)=8,$K7,""),"")</f>
        <v/>
      </c>
      <c r="AK7" s="57" t="str">
        <f>IF(YEAR($C7)=$U7,IF(MONTH($C7)=8,$C7,""),"")</f>
        <v/>
      </c>
      <c r="AL7" s="57" t="str">
        <f>IF(YEAR($K7)=$T7,IF(MONTH($K7)=9,$K7,""),"")</f>
        <v/>
      </c>
      <c r="AM7" s="57" t="str">
        <f>IF(YEAR($C7)=$U7,IF(MONTH($C7)=9,$C7,""),"")</f>
        <v/>
      </c>
      <c r="AN7" s="57" t="str">
        <f>IF(YEAR($K7)=$T7,IF(MONTH($K7)=10,$K7,""),"")</f>
        <v/>
      </c>
      <c r="AO7" s="57" t="str">
        <f>IF(YEAR($C7)=$U7,IF(MONTH($C7)=10,$C7,""),"")</f>
        <v/>
      </c>
      <c r="AP7" s="57" t="str">
        <f>IF(YEAR($K7)=$T7,IF(MONTH($K7)=11,$K7,""),"")</f>
        <v/>
      </c>
      <c r="AQ7" s="57" t="str">
        <f>IF(YEAR($C7)=$U7,IF(MONTH($C7)=11,$C7,""),"")</f>
        <v/>
      </c>
      <c r="AR7" s="57" t="str">
        <f>IF(YEAR($K7)=$T7,IF(MONTH($K7)=12,$K7,""),"")</f>
        <v/>
      </c>
      <c r="AS7" s="57" t="str">
        <f>IF(YEAR($C7)=$U7,IF(MONTH($C7)=12,$C7,""),"")</f>
        <v/>
      </c>
      <c r="AT7" s="58" t="str">
        <f>IF(I7&lt;&gt;"",YEAR(I7)&amp;"/"&amp;MONTH(I7),"")</f>
        <v/>
      </c>
      <c r="AU7" s="59">
        <f t="shared" ref="AU7:AU70" si="2">$E$1</f>
        <v>0</v>
      </c>
      <c r="AV7" s="59">
        <f t="shared" ref="AV7:AV70" si="3">$B$1</f>
        <v>0</v>
      </c>
      <c r="AW7" s="42" t="str">
        <f>IF(C7="","",IF(OR(AND(C7&lt;$H$2,I7=""),AND(H7&lt;&gt;"",H7&gt;C7,I7="")),"Late Deliverables",IF(C7&lt;$H$2,"On Time Delivered",IF(C7=$H$2,"Days Deliverables",IF(DATEDIF($H$2,C7,"d")&lt;60,"Expected Deliverables","")))))</f>
        <v/>
      </c>
      <c r="AX7" s="42">
        <f>YEAR($H$2)</f>
        <v>1900</v>
      </c>
      <c r="AY7" s="59" t="str">
        <f>IF(AND($A7="DOC",MONTH($I7)=1,YEAR($I7)&gt;2000),1,"")</f>
        <v/>
      </c>
      <c r="AZ7" s="59" t="str">
        <f>IF(AND($A7="DOC",MONTH($I7)=2,YEAR($I7)&gt;2000),1,"")</f>
        <v/>
      </c>
      <c r="BA7" s="59" t="str">
        <f t="shared" ref="BA7:BA46" si="4">IF(AND($A7="DOC",MONTH($I7)=3,YEAR($I7)&gt;2000),1,"")</f>
        <v/>
      </c>
      <c r="BB7" s="59" t="str">
        <f>IF(AND($A7="DOC",MONTH($I7)=4,YEAR($I7)&gt;2000),1,"")</f>
        <v/>
      </c>
      <c r="BC7" s="59" t="str">
        <f>IF(AND($A7="DOC",MONTH($I7)=5,YEAR($I7)&gt;2000),1,"")</f>
        <v/>
      </c>
      <c r="BD7" s="59" t="str">
        <f>IF(AND($A7="DOC",MONTH($I7)=6,YEAR($I7)&gt;2000),1,"")</f>
        <v/>
      </c>
      <c r="BE7" s="59" t="str">
        <f>IF(AND($A7="DOC",MONTH($I7)=7,YEAR($I7)&gt;2000),1,"")</f>
        <v/>
      </c>
      <c r="BF7" s="59" t="str">
        <f>IF(AND($A7="DOC",MONTH($I7)=8,YEAR($I7)&gt;2000),1,"")</f>
        <v/>
      </c>
      <c r="BG7" s="59" t="str">
        <f>IF(AND($A7="DOC",MONTH($I7)=9),1,"")</f>
        <v/>
      </c>
      <c r="BH7" s="59" t="str">
        <f>IF(AND($A7="DOC",MONTH($I7)=10),1,"")</f>
        <v/>
      </c>
      <c r="BI7" s="59" t="str">
        <f>IF(AND($A7="DOC",MONTH($I7)=11),1,"")</f>
        <v/>
      </c>
      <c r="BJ7" s="59" t="str">
        <f>IF(AND($A7="DOC",MONTH($I7)=12),1,"")</f>
        <v/>
      </c>
      <c r="BK7" s="59" t="str">
        <f>IF(AND($A7="DR",MONTH($I7)=1,YEAR($I7)&gt;2000),1,"")</f>
        <v/>
      </c>
      <c r="BL7" s="59" t="str">
        <f>IF(AND($A7="DR",MONTH($I7)=2),1,"")</f>
        <v/>
      </c>
      <c r="BM7" s="59" t="str">
        <f>IF(AND($A7="DR",MONTH($I7)=3),1,"")</f>
        <v/>
      </c>
      <c r="BN7" s="59" t="str">
        <f>IF(AND($A7="DR",MONTH($I7)=4),1,"")</f>
        <v/>
      </c>
      <c r="BO7" s="59" t="str">
        <f>IF(AND($A7="DR",MONTH($I7)=5),1,"")</f>
        <v/>
      </c>
      <c r="BP7" s="59" t="str">
        <f>IF(AND($A7="DR",MONTH($I7)=6),1,"")</f>
        <v/>
      </c>
      <c r="BQ7" s="59" t="str">
        <f>IF(AND($A7="DR",MONTH($I7)=7),1,"")</f>
        <v/>
      </c>
      <c r="BR7" s="59" t="str">
        <f>IF(AND($A7="DR",MONTH($I7)=8),1,"")</f>
        <v/>
      </c>
      <c r="BS7" s="59" t="str">
        <f>IF(AND($A7="DR",MONTH($I7)=9),1,"")</f>
        <v/>
      </c>
      <c r="BT7" s="59" t="str">
        <f>IF(AND($A7="DR",MONTH($I7)=10),1,"")</f>
        <v/>
      </c>
      <c r="BU7" s="59" t="str">
        <f>IF(AND($A7="DR",MONTH($I7)=11),1,"")</f>
        <v/>
      </c>
      <c r="BV7" s="59" t="str">
        <f>IF(AND($A7="DR",MONTH($I7)=12),1,"")</f>
        <v/>
      </c>
      <c r="BW7" s="59" t="str">
        <f>IF(AND($A7="QD",MONTH($I7)=1,YEAR($I7)&gt;2000),1,"")</f>
        <v/>
      </c>
      <c r="BX7" s="59" t="str">
        <f>IF(AND($A7="QD",MONTH($I7)=2),1,"")</f>
        <v/>
      </c>
      <c r="BY7" s="59" t="str">
        <f>IF(AND($A7="QD",MONTH($I7)=3),1,"")</f>
        <v/>
      </c>
      <c r="BZ7" s="59" t="str">
        <f>IF(AND($A7="QD",MONTH($I7)=4),1,"")</f>
        <v/>
      </c>
      <c r="CA7" s="59" t="str">
        <f>IF(AND($A7="QD",MONTH($I7)=5),1,"")</f>
        <v/>
      </c>
      <c r="CB7" s="59" t="str">
        <f>IF(AND($A7="QD",MONTH($I7)=6),1,"")</f>
        <v/>
      </c>
      <c r="CC7" s="59" t="str">
        <f>IF(AND($A7="QD",MONTH($I7)=7),1,"")</f>
        <v/>
      </c>
      <c r="CD7" s="59" t="str">
        <f>IF(AND($A7="QD",MONTH($I7)=8),1,"")</f>
        <v/>
      </c>
      <c r="CE7" s="59" t="str">
        <f>IF(AND($A7="QD",MONTH($I7)=9),1,"")</f>
        <v/>
      </c>
      <c r="CF7" s="59" t="str">
        <f>IF(AND($A7="QD",MONTH($I7)=10),1,"")</f>
        <v/>
      </c>
      <c r="CG7" s="59" t="str">
        <f>IF(AND($A7="QD",MONTH($I7)=11),1,"")</f>
        <v/>
      </c>
      <c r="CH7" s="59" t="str">
        <f>IF(AND($A7="QD",MONTH($I7)=12),1,"")</f>
        <v/>
      </c>
      <c r="CI7" s="59" t="str">
        <f>IF(AND($A7="DOC",MONTH($C7)=1,YEAR($C7)&gt;2000),1,"")</f>
        <v/>
      </c>
      <c r="CJ7" s="59" t="str">
        <f>IF(AND($A7="DOC",MONTH($C7)=2),1,"")</f>
        <v/>
      </c>
      <c r="CK7" s="59" t="str">
        <f>IF(AND($A7="DOC",MONTH($C7)=3),1,"")</f>
        <v/>
      </c>
      <c r="CL7" s="59" t="str">
        <f>IF(AND($A7="DOC",MONTH($C7)=4),1,"")</f>
        <v/>
      </c>
      <c r="CM7" s="59" t="str">
        <f>IF(AND($A7="DOC",MONTH($C7)=5),1,"")</f>
        <v/>
      </c>
      <c r="CN7" s="59" t="str">
        <f>IF(AND($A7="DOC",MONTH($C7)=6),1,"")</f>
        <v/>
      </c>
      <c r="CO7" s="59" t="str">
        <f>IF(AND($A7="DOC",MONTH($C7)=7),1,"")</f>
        <v/>
      </c>
      <c r="CP7" s="59" t="str">
        <f>IF(AND($A7="DOC",MONTH($C7)=8),1,"")</f>
        <v/>
      </c>
      <c r="CQ7" s="59" t="str">
        <f>IF(AND($A7="DOC",MONTH($C7)=9),1,"")</f>
        <v/>
      </c>
      <c r="CR7" s="59" t="str">
        <f>IF(AND($A7="DOC",MONTH($C7)=10),1,"")</f>
        <v/>
      </c>
      <c r="CS7" s="59" t="str">
        <f>IF(AND($A7="DOC",MONTH($C7)=11),1,"")</f>
        <v/>
      </c>
      <c r="CT7" s="59" t="str">
        <f>IF(AND($A7="DOC",MONTH($C7)=12),1,"")</f>
        <v/>
      </c>
      <c r="CU7" s="59" t="str">
        <f>IF(AND($A7="DR",MONTH($C7)=1,YEAR($C7)&gt;2000),1,"")</f>
        <v/>
      </c>
      <c r="CV7" s="59" t="str">
        <f>IF(AND($A7="DR",MONTH($C7)=2),1,"")</f>
        <v/>
      </c>
      <c r="CW7" s="59" t="str">
        <f>IF(AND($A7="DR",MONTH($C7)=3),1,"")</f>
        <v/>
      </c>
      <c r="CX7" s="59" t="str">
        <f>IF(AND($A7="DR",MONTH($C7)=4),1,"")</f>
        <v/>
      </c>
      <c r="CY7" s="59" t="str">
        <f>IF(AND($A7="DR",MONTH($C7)=5),1,"")</f>
        <v/>
      </c>
      <c r="CZ7" s="59" t="str">
        <f>IF(AND($A7="DR",MONTH($C7)=6),1,"")</f>
        <v/>
      </c>
      <c r="DA7" s="59" t="str">
        <f>IF(AND($A7="DR",MONTH($C7)=7),1,"")</f>
        <v/>
      </c>
      <c r="DB7" s="59" t="str">
        <f>IF(AND($A7="DR",MONTH($C7)=8),1,"")</f>
        <v/>
      </c>
      <c r="DC7" s="59" t="str">
        <f>IF(AND($A7="DR",MONTH($C7)=9),1,"")</f>
        <v/>
      </c>
      <c r="DD7" s="59" t="str">
        <f>IF(AND($A7="DR",MONTH($C7)=10),1,"")</f>
        <v/>
      </c>
      <c r="DE7" s="59" t="str">
        <f>IF(AND($A7="DR",MONTH($C7)=11),1,"")</f>
        <v/>
      </c>
      <c r="DF7" s="59" t="str">
        <f>IF(AND($A7="DR",MONTH($C7)=12),1,"")</f>
        <v/>
      </c>
      <c r="DG7" s="59" t="str">
        <f>IF(AND($A7="QD",MONTH($C7)=1,YEAR($C7)&gt;2000),1,"")</f>
        <v/>
      </c>
      <c r="DH7" s="59" t="str">
        <f>IF(AND($A7="QD",MONTH($C7)=2),1,"")</f>
        <v/>
      </c>
      <c r="DI7" s="59" t="str">
        <f>IF(AND($A7="QD",MONTH($C7)=3),1,"")</f>
        <v/>
      </c>
      <c r="DJ7" s="59" t="str">
        <f>IF(AND($A7="QD",MONTH($C7)=4),1,"")</f>
        <v/>
      </c>
      <c r="DK7" s="59" t="str">
        <f>IF(AND($A7="QD",MONTH($C7)=5),1,"")</f>
        <v/>
      </c>
      <c r="DL7" s="59" t="str">
        <f>IF(AND($A7="QD",MONTH($C7)=6),1,"")</f>
        <v/>
      </c>
      <c r="DM7" s="59" t="str">
        <f>IF(AND($A7="QD",MONTH($C7)=7),1,"")</f>
        <v/>
      </c>
      <c r="DN7" s="59" t="str">
        <f>IF(AND($A7="QD",MONTH($C7)=8),1,"")</f>
        <v/>
      </c>
      <c r="DO7" s="59" t="str">
        <f>IF(AND($A7="QD",MONTH($C7)=9),1,"")</f>
        <v/>
      </c>
      <c r="DP7" s="59" t="str">
        <f>IF(AND($A7="QD",MONTH($C7)=10),1,"")</f>
        <v/>
      </c>
      <c r="DQ7" s="59" t="str">
        <f>IF(AND($A7="QD",MONTH($C7)=11),1,"")</f>
        <v/>
      </c>
      <c r="DR7" s="59" t="str">
        <f>IF(AND($A7="QD",MONTH($C7)=12),1,"")</f>
        <v/>
      </c>
      <c r="DS7" s="58" t="str">
        <f>IF(C7&lt;&gt;"",YEAR(C7)&amp;"/"&amp;MONTH(C7),"")</f>
        <v/>
      </c>
      <c r="DT7" s="59" t="str">
        <f>IF(AND($A7="HW",MONTH($I7)=1,YEAR($I7)&gt;2000),1,"")</f>
        <v/>
      </c>
      <c r="DU7" s="59" t="str">
        <f t="shared" ref="DU7:DU70" si="5">IF(AND($A7="HW",MONTH($I7)=2),1,"")</f>
        <v/>
      </c>
      <c r="DV7" s="59" t="str">
        <f t="shared" ref="DV7:DV70" si="6">IF(AND($A7="HW",MONTH($I7)=3),1,"")</f>
        <v/>
      </c>
      <c r="DW7" s="59" t="str">
        <f t="shared" ref="DW7:DW70" si="7">IF(AND($A7="HW",MONTH($I7)=4),1,"")</f>
        <v/>
      </c>
      <c r="DX7" s="59" t="str">
        <f t="shared" ref="DX7:DX70" si="8">IF(AND($A7="HW",MONTH($I7)=5),1,"")</f>
        <v/>
      </c>
      <c r="DY7" s="59" t="str">
        <f t="shared" ref="DY7:DY70" si="9">IF(AND($A7="HW",MONTH($I7)=6),1,"")</f>
        <v/>
      </c>
      <c r="DZ7" s="59" t="str">
        <f t="shared" ref="DZ7:DZ70" si="10">IF(AND($A7="HW",MONTH($I7)=7),1,"")</f>
        <v/>
      </c>
      <c r="EA7" s="59" t="str">
        <f t="shared" ref="EA7:EA70" si="11">IF(AND($A7="HW",MONTH($I7)=8),1,"")</f>
        <v/>
      </c>
      <c r="EB7" s="59" t="str">
        <f t="shared" ref="EB7:EB70" si="12">IF(AND($A7="HW",MONTH($I7)=9),1,"")</f>
        <v/>
      </c>
      <c r="EC7" s="59" t="str">
        <f t="shared" ref="EC7:EC70" si="13">IF(AND($A7="HW",MONTH($I7)=10),1,"")</f>
        <v/>
      </c>
      <c r="ED7" s="59" t="str">
        <f t="shared" ref="ED7:ED70" si="14">IF(AND($A7="HW",MONTH($I7)=11),1,"")</f>
        <v/>
      </c>
      <c r="EE7" s="59" t="str">
        <f t="shared" ref="EE7:EE70" si="15">IF(AND($A7="HW",MONTH($I7)=12),1,"")</f>
        <v/>
      </c>
      <c r="EF7" s="59" t="str">
        <f>IF(AND($A7="SW",MONTH($I7)=1,YEAR($I7)&gt;2000),1,"")</f>
        <v/>
      </c>
      <c r="EG7" s="59" t="str">
        <f t="shared" ref="EG7:EG70" si="16">IF(AND($A7="SW",MONTH($I7)=2),1,"")</f>
        <v/>
      </c>
      <c r="EH7" s="59" t="str">
        <f t="shared" ref="EH7:EH70" si="17">IF(AND($A7="SW",MONTH($I7)=3),1,"")</f>
        <v/>
      </c>
      <c r="EI7" s="59" t="str">
        <f t="shared" ref="EI7:EI70" si="18">IF(AND($A7="SW",MONTH($I7)=4),1,"")</f>
        <v/>
      </c>
      <c r="EJ7" s="59" t="str">
        <f t="shared" ref="EJ7:EJ70" si="19">IF(AND($A7="SW",MONTH($I7)=5),1,"")</f>
        <v/>
      </c>
      <c r="EK7" s="59" t="str">
        <f t="shared" ref="EK7:EK70" si="20">IF(AND($A7="SW",MONTH($I7)=6),1,"")</f>
        <v/>
      </c>
      <c r="EL7" s="59" t="str">
        <f t="shared" ref="EL7:EL70" si="21">IF(AND($A7="SW",MONTH($I7)=7),1,"")</f>
        <v/>
      </c>
      <c r="EM7" s="59" t="str">
        <f t="shared" ref="EM7:EM70" si="22">IF(AND($A7="SW",MONTH($I7)=8),1,"")</f>
        <v/>
      </c>
      <c r="EN7" s="59" t="str">
        <f t="shared" ref="EN7:EN70" si="23">IF(AND($A7="SW",MONTH($I7)=9),1,"")</f>
        <v/>
      </c>
      <c r="EO7" s="59" t="str">
        <f t="shared" ref="EO7:EO70" si="24">IF(AND($A7="SW",MONTH($I7)=10),1,"")</f>
        <v/>
      </c>
      <c r="EP7" s="59" t="str">
        <f t="shared" ref="EP7:EP70" si="25">IF(AND($A7="SW",MONTH($I7)=11),1,"")</f>
        <v/>
      </c>
      <c r="EQ7" s="59" t="str">
        <f t="shared" ref="EQ7:EQ70" si="26">IF(AND($A7="SW",MONTH($I7)=12),1,"")</f>
        <v/>
      </c>
      <c r="ER7" s="59" t="str">
        <f t="shared" ref="ER7:ER70" si="27">IF(AND($A7="HW",MONTH($C7)=1,YEAR($C7)&gt;2000),1,"")</f>
        <v/>
      </c>
      <c r="ES7" s="59" t="str">
        <f t="shared" ref="ES7:ES70" si="28">IF(AND($A7="HW",MONTH($C7)=2),1,"")</f>
        <v/>
      </c>
      <c r="ET7" s="59" t="str">
        <f t="shared" ref="ET7:ET70" si="29">IF(AND($A7="HW",MONTH($C7)=3),1,"")</f>
        <v/>
      </c>
      <c r="EU7" s="59" t="str">
        <f t="shared" ref="EU7:EU70" si="30">IF(AND($A7="HW",MONTH($C7)=4),1,"")</f>
        <v/>
      </c>
      <c r="EV7" s="59" t="str">
        <f t="shared" ref="EV7:EV70" si="31">IF(AND($A7="HW",MONTH($C7)=5),1,"")</f>
        <v/>
      </c>
      <c r="EW7" s="59" t="str">
        <f t="shared" ref="EW7:EW70" si="32">IF(AND($A7="HW",MONTH($C7)=6),1,"")</f>
        <v/>
      </c>
      <c r="EX7" s="59" t="str">
        <f t="shared" ref="EX7:EX70" si="33">IF(AND($A7="HW",MONTH($C7)=7),1,"")</f>
        <v/>
      </c>
      <c r="EY7" s="59" t="str">
        <f t="shared" ref="EY7:EY70" si="34">IF(AND($A7="HW",MONTH($C7)=8),1,"")</f>
        <v/>
      </c>
      <c r="EZ7" s="59" t="str">
        <f t="shared" ref="EZ7:EZ70" si="35">IF(AND($A7="HW",MONTH($C7)=9),1,"")</f>
        <v/>
      </c>
      <c r="FA7" s="59" t="str">
        <f t="shared" ref="FA7:FA70" si="36">IF(AND($A7="HW",MONTH($C7)=10),1,"")</f>
        <v/>
      </c>
      <c r="FB7" s="59" t="str">
        <f t="shared" ref="FB7:FB70" si="37">IF(AND($A7="HW",MONTH($C7)=11),1,"")</f>
        <v/>
      </c>
      <c r="FC7" s="59" t="str">
        <f t="shared" ref="FC7:FC70" si="38">IF(AND($A7="HW",MONTH($C7)=12),1,"")</f>
        <v/>
      </c>
      <c r="FD7" s="59" t="str">
        <f t="shared" ref="FD7:FD70" si="39">IF(AND($A7="SW",MONTH($C7)=1,YEAR($C7)&gt;2000),1,"")</f>
        <v/>
      </c>
      <c r="FE7" s="59" t="str">
        <f t="shared" ref="FE7:FE70" si="40">IF(AND($A7="SW",MONTH($C7)=2),1,"")</f>
        <v/>
      </c>
      <c r="FF7" s="59" t="str">
        <f t="shared" ref="FF7:FF70" si="41">IF(AND($A7="SW",MONTH($C7)=3),1,"")</f>
        <v/>
      </c>
      <c r="FG7" s="59" t="str">
        <f t="shared" ref="FG7:FG70" si="42">IF(AND($A7="SW",MONTH($C7)=4),1,"")</f>
        <v/>
      </c>
      <c r="FH7" s="59" t="str">
        <f t="shared" ref="FH7:FH70" si="43">IF(AND($A7="SW",MONTH($C7)=5),1,"")</f>
        <v/>
      </c>
      <c r="FI7" s="59" t="str">
        <f t="shared" ref="FI7:FI70" si="44">IF(AND($A7="SW",MONTH($C7)=6),1,"")</f>
        <v/>
      </c>
      <c r="FJ7" s="59" t="str">
        <f t="shared" ref="FJ7:FJ70" si="45">IF(AND($A7="SW",MONTH($C7)=7),1,"")</f>
        <v/>
      </c>
      <c r="FK7" s="59" t="str">
        <f t="shared" ref="FK7:FK70" si="46">IF(AND($A7="SW",MONTH($C7)=8),1,"")</f>
        <v/>
      </c>
      <c r="FL7" s="59" t="str">
        <f t="shared" ref="FL7:FL70" si="47">IF(AND($A7="SW",MONTH($C7)=9),1,"")</f>
        <v/>
      </c>
      <c r="FM7" s="59" t="str">
        <f t="shared" ref="FM7:FM70" si="48">IF(AND($A7="SW",MONTH($C7)=10),1,"")</f>
        <v/>
      </c>
      <c r="FN7" s="59" t="str">
        <f t="shared" ref="FN7:FN70" si="49">IF(AND($A7="SW",MONTH($C7)=11),1,"")</f>
        <v/>
      </c>
      <c r="FO7" s="60" t="str">
        <f t="shared" ref="FO7:FO70" si="50">IF(AND($A7="SW",MONTH($C7)=12),1,"")</f>
        <v/>
      </c>
      <c r="FP7" s="61"/>
      <c r="FQ7" s="45">
        <f t="shared" ref="FQ7:FQ70" si="51">IF(COUNTA($A7:$S7)&lt;&gt;0,1,"")</f>
        <v>1</v>
      </c>
    </row>
    <row r="8" spans="1:173" ht="58.5" thickTop="1" thickBot="1" x14ac:dyDescent="0.25">
      <c r="A8" s="62" t="s">
        <v>198</v>
      </c>
      <c r="B8" s="63" t="str">
        <f>$B$7</f>
        <v>Change (AMS, ECP ECR - CR N°XXX) F2</v>
      </c>
      <c r="C8" s="64">
        <v>40203</v>
      </c>
      <c r="D8" s="63"/>
      <c r="E8" s="63" t="s">
        <v>199</v>
      </c>
      <c r="F8" s="63"/>
      <c r="G8" s="63" t="s">
        <v>200</v>
      </c>
      <c r="H8" s="64">
        <v>40200</v>
      </c>
      <c r="I8" s="64">
        <v>40201</v>
      </c>
      <c r="J8" s="63"/>
      <c r="K8" s="64">
        <v>40179</v>
      </c>
      <c r="L8" s="63">
        <v>30</v>
      </c>
      <c r="M8" s="63"/>
      <c r="N8" s="63">
        <v>30</v>
      </c>
      <c r="O8" s="63">
        <v>25</v>
      </c>
      <c r="P8" s="63">
        <v>100</v>
      </c>
      <c r="Q8" s="63">
        <v>30</v>
      </c>
      <c r="R8" s="63">
        <v>5</v>
      </c>
      <c r="S8" s="63">
        <v>0</v>
      </c>
      <c r="T8" s="42">
        <f t="shared" si="0"/>
        <v>2010</v>
      </c>
      <c r="U8" s="42">
        <f t="shared" si="1"/>
        <v>2010</v>
      </c>
      <c r="V8" s="57">
        <f>IF(YEAR($K8)=$T8,IF(MONTH($K8)=1,DATE(YEAR($K8),MONTH($K8),DAY($K8)),""),"")</f>
        <v>40179</v>
      </c>
      <c r="W8" s="57">
        <f>IF(YEAR($C8)=$U8,IF(MONTH($C8)=1,DATE(YEAR($C8),MONTH($C8),DAY($C8)),""),"")</f>
        <v>40203</v>
      </c>
      <c r="X8" s="57" t="str">
        <f>IF(YEAR($K8)=$T8,IF(MONTH($K8)=2,DATE(YEAR($K8),MONTH($K8),DAY($K8)),""),"")</f>
        <v/>
      </c>
      <c r="Y8" s="57" t="str">
        <f>IF(YEAR($C8)=$U8,IF(MONTH($C8)=2,DATE(YEAR($C8),MONTH($C8),DAY($C8)),""),"")</f>
        <v/>
      </c>
      <c r="Z8" s="57" t="str">
        <f>IF(YEAR($K8)=$T8,IF(MONTH($K8)=3,DATE(YEAR($K8),MONTH($K8),DAY($K8)),""),"")</f>
        <v/>
      </c>
      <c r="AA8" s="57" t="str">
        <f>IF(YEAR($C8)=$U8,IF(MONTH($C8)=3,DATE(YEAR($C8),MONTH($C8),DAY($C8)),""),"")</f>
        <v/>
      </c>
      <c r="AB8" s="57" t="str">
        <f>IF(YEAR($K8)=$T8,IF(MONTH($K8)=4,$K8,""),"")</f>
        <v/>
      </c>
      <c r="AC8" s="57" t="str">
        <f>IF(YEAR($C8)=$U8,IF(MONTH($C8)=4,$C8,""),"")</f>
        <v/>
      </c>
      <c r="AD8" s="57" t="str">
        <f t="shared" ref="AD8:AD71" si="52">IF(YEAR($K8)=$T8,IF(MONTH($K8)=5,$K8,""),"")</f>
        <v/>
      </c>
      <c r="AE8" s="57" t="str">
        <f t="shared" ref="AE8:AE71" si="53">IF(YEAR($C8)=$U8,IF(MONTH($C8)=5,$C8,""),"")</f>
        <v/>
      </c>
      <c r="AF8" s="57" t="str">
        <f t="shared" ref="AF8:AF71" si="54">IF(YEAR($K8)=$T8,IF(MONTH($K8)=6,$K8,""),"")</f>
        <v/>
      </c>
      <c r="AG8" s="57" t="str">
        <f t="shared" ref="AG8:AG71" si="55">IF(YEAR($C8)=$U8,IF(MONTH($C8)=6,$C8,""),"")</f>
        <v/>
      </c>
      <c r="AH8" s="57" t="str">
        <f t="shared" ref="AH8:AH71" si="56">IF(YEAR($K8)=$T8,IF(MONTH($K8)=7,$K8,""),"")</f>
        <v/>
      </c>
      <c r="AI8" s="57" t="str">
        <f t="shared" ref="AI8:AI71" si="57">IF(YEAR($C8)=$U8,IF(MONTH($C8)=7,$C8,""),"")</f>
        <v/>
      </c>
      <c r="AJ8" s="57" t="str">
        <f t="shared" ref="AJ8:AJ71" si="58">IF(YEAR($K8)=$T8,IF(MONTH($K8)=8,$K8,""),"")</f>
        <v/>
      </c>
      <c r="AK8" s="57" t="str">
        <f t="shared" ref="AK8:AK71" si="59">IF(YEAR($C8)=$U8,IF(MONTH($C8)=8,$C8,""),"")</f>
        <v/>
      </c>
      <c r="AL8" s="57" t="str">
        <f t="shared" ref="AL8:AL71" si="60">IF(YEAR($K8)=$T8,IF(MONTH($K8)=9,$K8,""),"")</f>
        <v/>
      </c>
      <c r="AM8" s="57" t="str">
        <f t="shared" ref="AM8:AM71" si="61">IF(YEAR($C8)=$U8,IF(MONTH($C8)=9,$C8,""),"")</f>
        <v/>
      </c>
      <c r="AN8" s="57" t="str">
        <f t="shared" ref="AN8:AN71" si="62">IF(YEAR($K8)=$T8,IF(MONTH($K8)=10,$K8,""),"")</f>
        <v/>
      </c>
      <c r="AO8" s="57" t="str">
        <f t="shared" ref="AO8:AO71" si="63">IF(YEAR($C8)=$U8,IF(MONTH($C8)=10,$C8,""),"")</f>
        <v/>
      </c>
      <c r="AP8" s="57" t="str">
        <f t="shared" ref="AP8:AP71" si="64">IF(YEAR($K8)=$T8,IF(MONTH($K8)=11,$K8,""),"")</f>
        <v/>
      </c>
      <c r="AQ8" s="57" t="str">
        <f t="shared" ref="AQ8:AQ71" si="65">IF(YEAR($C8)=$U8,IF(MONTH($C8)=11,$C8,""),"")</f>
        <v/>
      </c>
      <c r="AR8" s="57" t="str">
        <f t="shared" ref="AR8:AR71" si="66">IF(YEAR($K8)=$T8,IF(MONTH($K8)=12,$K8,""),"")</f>
        <v/>
      </c>
      <c r="AS8" s="57" t="str">
        <f t="shared" ref="AS8:AS71" si="67">IF(YEAR($C8)=$U8,IF(MONTH($C8)=12,$C8,""),"")</f>
        <v/>
      </c>
      <c r="AT8" s="58" t="str">
        <f>IF(I8&lt;&gt;"",YEAR(I8)&amp;"/"&amp;MONTH(I8),"")</f>
        <v>2010/1</v>
      </c>
      <c r="AU8" s="59">
        <f t="shared" si="2"/>
        <v>0</v>
      </c>
      <c r="AV8" s="59">
        <f t="shared" si="3"/>
        <v>0</v>
      </c>
      <c r="AW8" s="42" t="str">
        <f t="shared" ref="AW8:AW71" si="68">IF(C8="","",IF(OR(AND(C8&lt;$H$2,I8=""),AND(H8&lt;&gt;"",H8&gt;C8,I8="")),"Late Deliverables",IF(C8&lt;$H$2,"On Time Delivered",IF(C8=$H$2,"Days Deliverables",IF(DATEDIF($H$2,C8,"d")&lt;60,"Expected Deliverables","")))))</f>
        <v/>
      </c>
      <c r="AX8" s="42">
        <f t="shared" ref="AX8:AX71" si="69">YEAR($H$2)</f>
        <v>1900</v>
      </c>
      <c r="AY8" s="59">
        <f t="shared" ref="AY8:AY71" si="70">IF(AND($A8="DOC",MONTH($I8)=1,YEAR($I8)&gt;2000),1,"")</f>
        <v>1</v>
      </c>
      <c r="AZ8" s="59" t="str">
        <f t="shared" ref="AZ8:AZ71" si="71">IF(AND($A8="DOC",MONTH($I8)=2,YEAR($I8)&gt;2000),1,"")</f>
        <v/>
      </c>
      <c r="BA8" s="59" t="str">
        <f t="shared" si="4"/>
        <v/>
      </c>
      <c r="BB8" s="59" t="str">
        <f t="shared" ref="BB8:BB71" si="72">IF(AND($A8="DOC",MONTH($I8)=4,YEAR($I8)&gt;2000),1,"")</f>
        <v/>
      </c>
      <c r="BC8" s="59" t="str">
        <f t="shared" ref="BC8:BC71" si="73">IF(AND($A8="DOC",MONTH($I8)=5,YEAR($I8)&gt;2000),1,"")</f>
        <v/>
      </c>
      <c r="BD8" s="59" t="str">
        <f t="shared" ref="BD8:BD71" si="74">IF(AND($A8="DOC",MONTH($I8)=6,YEAR($I8)&gt;2000),1,"")</f>
        <v/>
      </c>
      <c r="BE8" s="59" t="str">
        <f t="shared" ref="BE8:BE71" si="75">IF(AND($A8="DOC",MONTH($I8)=7,YEAR($I8)&gt;2000),1,"")</f>
        <v/>
      </c>
      <c r="BF8" s="59" t="str">
        <f t="shared" ref="BF8:BF71" si="76">IF(AND($A8="DOC",MONTH($I8)=8,YEAR($I8)&gt;2000),1,"")</f>
        <v/>
      </c>
      <c r="BG8" s="59" t="str">
        <f t="shared" ref="BG8:BG71" si="77">IF(AND($A8="DOC",MONTH($I8)=9),1,"")</f>
        <v/>
      </c>
      <c r="BH8" s="59" t="str">
        <f t="shared" ref="BH8:BH71" si="78">IF(AND($A8="DOC",MONTH($I8)=10),1,"")</f>
        <v/>
      </c>
      <c r="BI8" s="59" t="str">
        <f t="shared" ref="BI8:BI71" si="79">IF(AND($A8="DOC",MONTH($I8)=11),1,"")</f>
        <v/>
      </c>
      <c r="BJ8" s="59" t="str">
        <f t="shared" ref="BJ8:BJ71" si="80">IF(AND($A8="DOC",MONTH($I8)=12),1,"")</f>
        <v/>
      </c>
      <c r="BK8" s="59" t="str">
        <f t="shared" ref="BK8:BK71" si="81">IF(AND($A8="DR",MONTH($I8)=1,YEAR($I8)&gt;2000),1,"")</f>
        <v/>
      </c>
      <c r="BL8" s="59" t="str">
        <f t="shared" ref="BL8:BL71" si="82">IF(AND($A8="DR",MONTH($I8)=2),1,"")</f>
        <v/>
      </c>
      <c r="BM8" s="59" t="str">
        <f t="shared" ref="BM8:BM71" si="83">IF(AND($A8="DR",MONTH($I8)=3),1,"")</f>
        <v/>
      </c>
      <c r="BN8" s="59" t="str">
        <f t="shared" ref="BN8:BN71" si="84">IF(AND($A8="DR",MONTH($I8)=4),1,"")</f>
        <v/>
      </c>
      <c r="BO8" s="59" t="str">
        <f t="shared" ref="BO8:BO71" si="85">IF(AND($A8="DR",MONTH($I8)=5),1,"")</f>
        <v/>
      </c>
      <c r="BP8" s="59" t="str">
        <f t="shared" ref="BP8:BP71" si="86">IF(AND($A8="DR",MONTH($I8)=6),1,"")</f>
        <v/>
      </c>
      <c r="BQ8" s="59" t="str">
        <f t="shared" ref="BQ8:BQ71" si="87">IF(AND($A8="DR",MONTH($I8)=7),1,"")</f>
        <v/>
      </c>
      <c r="BR8" s="59" t="str">
        <f t="shared" ref="BR8:BR71" si="88">IF(AND($A8="DR",MONTH($I8)=8),1,"")</f>
        <v/>
      </c>
      <c r="BS8" s="59" t="str">
        <f t="shared" ref="BS8:BS71" si="89">IF(AND($A8="DR",MONTH($I8)=9),1,"")</f>
        <v/>
      </c>
      <c r="BT8" s="59" t="str">
        <f t="shared" ref="BT8:BT71" si="90">IF(AND($A8="DR",MONTH($I8)=10),1,"")</f>
        <v/>
      </c>
      <c r="BU8" s="59" t="str">
        <f t="shared" ref="BU8:BU71" si="91">IF(AND($A8="DR",MONTH($I8)=11),1,"")</f>
        <v/>
      </c>
      <c r="BV8" s="59" t="str">
        <f t="shared" ref="BV8:BV71" si="92">IF(AND($A8="DR",MONTH($I8)=12),1,"")</f>
        <v/>
      </c>
      <c r="BW8" s="59" t="str">
        <f t="shared" ref="BW8:BW71" si="93">IF(AND($A8="QD",MONTH($I8)=1,YEAR($I8)&gt;2000),1,"")</f>
        <v/>
      </c>
      <c r="BX8" s="59" t="str">
        <f t="shared" ref="BX8:BX71" si="94">IF(AND($A8="QD",MONTH($I8)=2),1,"")</f>
        <v/>
      </c>
      <c r="BY8" s="59" t="str">
        <f t="shared" ref="BY8:BY71" si="95">IF(AND($A8="QD",MONTH($I8)=3),1,"")</f>
        <v/>
      </c>
      <c r="BZ8" s="59" t="str">
        <f t="shared" ref="BZ8:BZ71" si="96">IF(AND($A8="QD",MONTH($I8)=4),1,"")</f>
        <v/>
      </c>
      <c r="CA8" s="59" t="str">
        <f t="shared" ref="CA8:CA71" si="97">IF(AND($A8="QD",MONTH($I8)=5),1,"")</f>
        <v/>
      </c>
      <c r="CB8" s="59" t="str">
        <f t="shared" ref="CB8:CB71" si="98">IF(AND($A8="QD",MONTH($I8)=6),1,"")</f>
        <v/>
      </c>
      <c r="CC8" s="59" t="str">
        <f t="shared" ref="CC8:CC71" si="99">IF(AND($A8="QD",MONTH($I8)=7),1,"")</f>
        <v/>
      </c>
      <c r="CD8" s="59" t="str">
        <f t="shared" ref="CD8:CD71" si="100">IF(AND($A8="QD",MONTH($I8)=8),1,"")</f>
        <v/>
      </c>
      <c r="CE8" s="59" t="str">
        <f t="shared" ref="CE8:CE71" si="101">IF(AND($A8="QD",MONTH($I8)=9),1,"")</f>
        <v/>
      </c>
      <c r="CF8" s="59" t="str">
        <f t="shared" ref="CF8:CF71" si="102">IF(AND($A8="QD",MONTH($I8)=10),1,"")</f>
        <v/>
      </c>
      <c r="CG8" s="59" t="str">
        <f t="shared" ref="CG8:CG71" si="103">IF(AND($A8="QD",MONTH($I8)=11),1,"")</f>
        <v/>
      </c>
      <c r="CH8" s="59" t="str">
        <f t="shared" ref="CH8:CH71" si="104">IF(AND($A8="QD",MONTH($I8)=12),1,"")</f>
        <v/>
      </c>
      <c r="CI8" s="59">
        <f t="shared" ref="CI8:CI71" si="105">IF(AND($A8="DOC",MONTH($C8)=1,YEAR($C8)&gt;2000),1,"")</f>
        <v>1</v>
      </c>
      <c r="CJ8" s="59" t="str">
        <f t="shared" ref="CJ8:CJ71" si="106">IF(AND($A8="DOC",MONTH($C8)=2),1,"")</f>
        <v/>
      </c>
      <c r="CK8" s="59" t="str">
        <f t="shared" ref="CK8:CK71" si="107">IF(AND($A8="DOC",MONTH($C8)=3),1,"")</f>
        <v/>
      </c>
      <c r="CL8" s="59" t="str">
        <f t="shared" ref="CL8:CL71" si="108">IF(AND($A8="DOC",MONTH($C8)=4),1,"")</f>
        <v/>
      </c>
      <c r="CM8" s="59" t="str">
        <f t="shared" ref="CM8:CM71" si="109">IF(AND($A8="DOC",MONTH($C8)=5),1,"")</f>
        <v/>
      </c>
      <c r="CN8" s="59" t="str">
        <f t="shared" ref="CN8:CN71" si="110">IF(AND($A8="DOC",MONTH($C8)=6),1,"")</f>
        <v/>
      </c>
      <c r="CO8" s="59" t="str">
        <f t="shared" ref="CO8:CO71" si="111">IF(AND($A8="DOC",MONTH($C8)=7),1,"")</f>
        <v/>
      </c>
      <c r="CP8" s="59" t="str">
        <f t="shared" ref="CP8:CP71" si="112">IF(AND($A8="DOC",MONTH($C8)=8),1,"")</f>
        <v/>
      </c>
      <c r="CQ8" s="59" t="str">
        <f t="shared" ref="CQ8:CQ71" si="113">IF(AND($A8="DOC",MONTH($C8)=9),1,"")</f>
        <v/>
      </c>
      <c r="CR8" s="59" t="str">
        <f t="shared" ref="CR8:CR71" si="114">IF(AND($A8="DOC",MONTH($C8)=10),1,"")</f>
        <v/>
      </c>
      <c r="CS8" s="59" t="str">
        <f t="shared" ref="CS8:CS71" si="115">IF(AND($A8="DOC",MONTH($C8)=11),1,"")</f>
        <v/>
      </c>
      <c r="CT8" s="59" t="str">
        <f t="shared" ref="CT8:CT71" si="116">IF(AND($A8="DOC",MONTH($C8)=12),1,"")</f>
        <v/>
      </c>
      <c r="CU8" s="59" t="str">
        <f t="shared" ref="CU8:CU71" si="117">IF(AND($A8="DR",MONTH($C8)=1,YEAR($C8)&gt;2000),1,"")</f>
        <v/>
      </c>
      <c r="CV8" s="59" t="str">
        <f t="shared" ref="CV8:CV71" si="118">IF(AND($A8="DR",MONTH($C8)=2),1,"")</f>
        <v/>
      </c>
      <c r="CW8" s="59" t="str">
        <f t="shared" ref="CW8:CW71" si="119">IF(AND($A8="DR",MONTH($C8)=3),1,"")</f>
        <v/>
      </c>
      <c r="CX8" s="59" t="str">
        <f t="shared" ref="CX8:CX71" si="120">IF(AND($A8="DR",MONTH($C8)=4),1,"")</f>
        <v/>
      </c>
      <c r="CY8" s="59" t="str">
        <f t="shared" ref="CY8:CY71" si="121">IF(AND($A8="DR",MONTH($C8)=5),1,"")</f>
        <v/>
      </c>
      <c r="CZ8" s="59" t="str">
        <f t="shared" ref="CZ8:CZ71" si="122">IF(AND($A8="DR",MONTH($C8)=6),1,"")</f>
        <v/>
      </c>
      <c r="DA8" s="59" t="str">
        <f t="shared" ref="DA8:DA71" si="123">IF(AND($A8="DR",MONTH($C8)=7),1,"")</f>
        <v/>
      </c>
      <c r="DB8" s="59" t="str">
        <f t="shared" ref="DB8:DB71" si="124">IF(AND($A8="DR",MONTH($C8)=8),1,"")</f>
        <v/>
      </c>
      <c r="DC8" s="59" t="str">
        <f t="shared" ref="DC8:DC71" si="125">IF(AND($A8="DR",MONTH($C8)=9),1,"")</f>
        <v/>
      </c>
      <c r="DD8" s="59" t="str">
        <f t="shared" ref="DD8:DD71" si="126">IF(AND($A8="DR",MONTH($C8)=10),1,"")</f>
        <v/>
      </c>
      <c r="DE8" s="59" t="str">
        <f t="shared" ref="DE8:DE71" si="127">IF(AND($A8="DR",MONTH($C8)=11),1,"")</f>
        <v/>
      </c>
      <c r="DF8" s="59" t="str">
        <f t="shared" ref="DF8:DF71" si="128">IF(AND($A8="DR",MONTH($C8)=12),1,"")</f>
        <v/>
      </c>
      <c r="DG8" s="59" t="str">
        <f t="shared" ref="DG8:DG71" si="129">IF(AND($A8="QD",MONTH($C8)=1,YEAR($C8)&gt;2000),1,"")</f>
        <v/>
      </c>
      <c r="DH8" s="59" t="str">
        <f t="shared" ref="DH8:DH71" si="130">IF(AND($A8="QD",MONTH($C8)=2),1,"")</f>
        <v/>
      </c>
      <c r="DI8" s="59" t="str">
        <f t="shared" ref="DI8:DI71" si="131">IF(AND($A8="QD",MONTH($C8)=3),1,"")</f>
        <v/>
      </c>
      <c r="DJ8" s="59" t="str">
        <f t="shared" ref="DJ8:DJ71" si="132">IF(AND($A8="QD",MONTH($C8)=4),1,"")</f>
        <v/>
      </c>
      <c r="DK8" s="59" t="str">
        <f t="shared" ref="DK8:DK71" si="133">IF(AND($A8="QD",MONTH($C8)=5),1,"")</f>
        <v/>
      </c>
      <c r="DL8" s="59" t="str">
        <f t="shared" ref="DL8:DL71" si="134">IF(AND($A8="QD",MONTH($C8)=6),1,"")</f>
        <v/>
      </c>
      <c r="DM8" s="59" t="str">
        <f t="shared" ref="DM8:DM71" si="135">IF(AND($A8="QD",MONTH($C8)=7),1,"")</f>
        <v/>
      </c>
      <c r="DN8" s="59" t="str">
        <f t="shared" ref="DN8:DN71" si="136">IF(AND($A8="QD",MONTH($C8)=8),1,"")</f>
        <v/>
      </c>
      <c r="DO8" s="59" t="str">
        <f t="shared" ref="DO8:DO71" si="137">IF(AND($A8="QD",MONTH($C8)=9),1,"")</f>
        <v/>
      </c>
      <c r="DP8" s="59" t="str">
        <f t="shared" ref="DP8:DP71" si="138">IF(AND($A8="QD",MONTH($C8)=10),1,"")</f>
        <v/>
      </c>
      <c r="DQ8" s="59" t="str">
        <f>IF(AND($A8="QD",MONTH($C8)=11),1,"")</f>
        <v/>
      </c>
      <c r="DR8" s="59" t="str">
        <f t="shared" ref="DR8:DR71" si="139">IF(AND($A8="QD",MONTH($C8)=12),1,"")</f>
        <v/>
      </c>
      <c r="DS8" s="58" t="str">
        <f t="shared" ref="DS8:DS71" si="140">IF(C8&lt;&gt;"",YEAR(C8)&amp;"/"&amp;MONTH(C8),"")</f>
        <v>2010/1</v>
      </c>
      <c r="DT8" s="59" t="str">
        <f t="shared" ref="DT8:DT71" si="141">IF(AND($A8="HW",MONTH($I8)=1,YEAR($I8)&gt;2000),1,"")</f>
        <v/>
      </c>
      <c r="DU8" s="59" t="str">
        <f t="shared" si="5"/>
        <v/>
      </c>
      <c r="DV8" s="59" t="str">
        <f t="shared" si="6"/>
        <v/>
      </c>
      <c r="DW8" s="59" t="str">
        <f t="shared" si="7"/>
        <v/>
      </c>
      <c r="DX8" s="59" t="str">
        <f t="shared" si="8"/>
        <v/>
      </c>
      <c r="DY8" s="59" t="str">
        <f t="shared" si="9"/>
        <v/>
      </c>
      <c r="DZ8" s="59" t="str">
        <f t="shared" si="10"/>
        <v/>
      </c>
      <c r="EA8" s="59" t="str">
        <f t="shared" si="11"/>
        <v/>
      </c>
      <c r="EB8" s="59" t="str">
        <f t="shared" si="12"/>
        <v/>
      </c>
      <c r="EC8" s="59" t="str">
        <f t="shared" si="13"/>
        <v/>
      </c>
      <c r="ED8" s="59" t="str">
        <f t="shared" si="14"/>
        <v/>
      </c>
      <c r="EE8" s="59" t="str">
        <f t="shared" si="15"/>
        <v/>
      </c>
      <c r="EF8" s="59" t="str">
        <f t="shared" ref="EF8:EF71" si="142">IF(AND($A8="SW",MONTH($I8)=1,YEAR($I8)&gt;2000),1,"")</f>
        <v/>
      </c>
      <c r="EG8" s="59" t="str">
        <f t="shared" si="16"/>
        <v/>
      </c>
      <c r="EH8" s="59" t="str">
        <f t="shared" si="17"/>
        <v/>
      </c>
      <c r="EI8" s="59" t="str">
        <f t="shared" si="18"/>
        <v/>
      </c>
      <c r="EJ8" s="59" t="str">
        <f t="shared" si="19"/>
        <v/>
      </c>
      <c r="EK8" s="59" t="str">
        <f t="shared" si="20"/>
        <v/>
      </c>
      <c r="EL8" s="59" t="str">
        <f t="shared" si="21"/>
        <v/>
      </c>
      <c r="EM8" s="59" t="str">
        <f t="shared" si="22"/>
        <v/>
      </c>
      <c r="EN8" s="59" t="str">
        <f t="shared" si="23"/>
        <v/>
      </c>
      <c r="EO8" s="59" t="str">
        <f t="shared" si="24"/>
        <v/>
      </c>
      <c r="EP8" s="59" t="str">
        <f t="shared" si="25"/>
        <v/>
      </c>
      <c r="EQ8" s="59" t="str">
        <f t="shared" si="26"/>
        <v/>
      </c>
      <c r="ER8" s="59" t="str">
        <f t="shared" si="27"/>
        <v/>
      </c>
      <c r="ES8" s="59" t="str">
        <f t="shared" si="28"/>
        <v/>
      </c>
      <c r="ET8" s="59" t="str">
        <f t="shared" si="29"/>
        <v/>
      </c>
      <c r="EU8" s="59" t="str">
        <f t="shared" si="30"/>
        <v/>
      </c>
      <c r="EV8" s="59" t="str">
        <f t="shared" si="31"/>
        <v/>
      </c>
      <c r="EW8" s="59" t="str">
        <f t="shared" si="32"/>
        <v/>
      </c>
      <c r="EX8" s="59" t="str">
        <f t="shared" si="33"/>
        <v/>
      </c>
      <c r="EY8" s="59" t="str">
        <f t="shared" si="34"/>
        <v/>
      </c>
      <c r="EZ8" s="59" t="str">
        <f t="shared" si="35"/>
        <v/>
      </c>
      <c r="FA8" s="59" t="str">
        <f t="shared" si="36"/>
        <v/>
      </c>
      <c r="FB8" s="59" t="str">
        <f t="shared" si="37"/>
        <v/>
      </c>
      <c r="FC8" s="59" t="str">
        <f t="shared" si="38"/>
        <v/>
      </c>
      <c r="FD8" s="59" t="str">
        <f t="shared" si="39"/>
        <v/>
      </c>
      <c r="FE8" s="59" t="str">
        <f t="shared" si="40"/>
        <v/>
      </c>
      <c r="FF8" s="59" t="str">
        <f t="shared" si="41"/>
        <v/>
      </c>
      <c r="FG8" s="59" t="str">
        <f t="shared" si="42"/>
        <v/>
      </c>
      <c r="FH8" s="59" t="str">
        <f t="shared" si="43"/>
        <v/>
      </c>
      <c r="FI8" s="59" t="str">
        <f t="shared" si="44"/>
        <v/>
      </c>
      <c r="FJ8" s="59" t="str">
        <f t="shared" si="45"/>
        <v/>
      </c>
      <c r="FK8" s="59" t="str">
        <f t="shared" si="46"/>
        <v/>
      </c>
      <c r="FL8" s="59" t="str">
        <f t="shared" si="47"/>
        <v/>
      </c>
      <c r="FM8" s="59" t="str">
        <f t="shared" si="48"/>
        <v/>
      </c>
      <c r="FN8" s="59" t="str">
        <f t="shared" si="49"/>
        <v/>
      </c>
      <c r="FO8" s="60" t="str">
        <f t="shared" si="50"/>
        <v/>
      </c>
      <c r="FP8" s="61"/>
      <c r="FQ8" s="45">
        <f t="shared" si="51"/>
        <v>1</v>
      </c>
    </row>
    <row r="9" spans="1:173" ht="58.5" thickTop="1" thickBot="1" x14ac:dyDescent="0.25">
      <c r="A9" s="62" t="s">
        <v>201</v>
      </c>
      <c r="B9" s="63" t="str">
        <f>$B$7</f>
        <v>Change (AMS, ECP ECR - CR N°XXX) F2</v>
      </c>
      <c r="C9" s="64">
        <v>40238</v>
      </c>
      <c r="D9" s="63"/>
      <c r="E9" s="63" t="s">
        <v>199</v>
      </c>
      <c r="F9" s="63"/>
      <c r="G9" s="63" t="s">
        <v>202</v>
      </c>
      <c r="H9" s="64"/>
      <c r="I9" s="64">
        <v>40252</v>
      </c>
      <c r="J9" s="63"/>
      <c r="K9" s="64">
        <v>40210</v>
      </c>
      <c r="L9" s="63">
        <v>50</v>
      </c>
      <c r="M9" s="63"/>
      <c r="N9" s="63">
        <v>50</v>
      </c>
      <c r="O9" s="63">
        <v>60</v>
      </c>
      <c r="P9" s="63">
        <v>100</v>
      </c>
      <c r="Q9" s="63">
        <v>50</v>
      </c>
      <c r="R9" s="63">
        <v>-10</v>
      </c>
      <c r="S9" s="63">
        <v>0</v>
      </c>
      <c r="T9" s="42">
        <f t="shared" si="0"/>
        <v>2010</v>
      </c>
      <c r="U9" s="42">
        <f t="shared" si="1"/>
        <v>2010</v>
      </c>
      <c r="V9" s="57" t="str">
        <f t="shared" ref="V9:V72" si="143">IF(YEAR($K9)=$T9,IF(MONTH($K9)=1,DATE(YEAR($K9),MONTH($K9),DAY($K9)),""),"")</f>
        <v/>
      </c>
      <c r="W9" s="57" t="str">
        <f t="shared" ref="W9:W72" si="144">IF(YEAR($C9)=$U9,IF(MONTH($C9)=1,DATE(YEAR($C9),MONTH($C9),DAY($C9)),""),"")</f>
        <v/>
      </c>
      <c r="X9" s="57">
        <f t="shared" ref="X9:X72" si="145">IF(YEAR($K9)=$T9,IF(MONTH($K9)=2,DATE(YEAR($K9),MONTH($K9),DAY($K9)),""),"")</f>
        <v>40210</v>
      </c>
      <c r="Y9" s="57" t="str">
        <f t="shared" ref="Y9:Y72" si="146">IF(YEAR($C9)=$U9,IF(MONTH($C9)=2,DATE(YEAR($C9),MONTH($C9),DAY($C9)),""),"")</f>
        <v/>
      </c>
      <c r="Z9" s="57" t="str">
        <f t="shared" ref="Z9:Z72" si="147">IF(YEAR($K9)=$T9,IF(MONTH($K9)=3,DATE(YEAR($K9),MONTH($K9),DAY($K9)),""),"")</f>
        <v/>
      </c>
      <c r="AA9" s="57">
        <f t="shared" ref="AA9:AA72" si="148">IF(YEAR($C9)=$U9,IF(MONTH($C9)=3,DATE(YEAR($C9),MONTH($C9),DAY($C9)),""),"")</f>
        <v>40238</v>
      </c>
      <c r="AB9" s="57" t="str">
        <f t="shared" ref="AB9:AB72" si="149">IF(YEAR($K9)=$T9,IF(MONTH($K9)=4,$K9,""),"")</f>
        <v/>
      </c>
      <c r="AC9" s="57" t="str">
        <f t="shared" ref="AC9:AC72" si="150">IF(YEAR($C9)=$U9,IF(MONTH($C9)=4,$C9,""),"")</f>
        <v/>
      </c>
      <c r="AD9" s="57" t="str">
        <f t="shared" si="52"/>
        <v/>
      </c>
      <c r="AE9" s="57" t="str">
        <f t="shared" si="53"/>
        <v/>
      </c>
      <c r="AF9" s="57" t="str">
        <f t="shared" si="54"/>
        <v/>
      </c>
      <c r="AG9" s="57" t="str">
        <f t="shared" si="55"/>
        <v/>
      </c>
      <c r="AH9" s="57" t="str">
        <f t="shared" si="56"/>
        <v/>
      </c>
      <c r="AI9" s="57" t="str">
        <f t="shared" si="57"/>
        <v/>
      </c>
      <c r="AJ9" s="57" t="str">
        <f t="shared" si="58"/>
        <v/>
      </c>
      <c r="AK9" s="57" t="str">
        <f t="shared" si="59"/>
        <v/>
      </c>
      <c r="AL9" s="57" t="str">
        <f t="shared" si="60"/>
        <v/>
      </c>
      <c r="AM9" s="57" t="str">
        <f t="shared" si="61"/>
        <v/>
      </c>
      <c r="AN9" s="57" t="str">
        <f t="shared" si="62"/>
        <v/>
      </c>
      <c r="AO9" s="57" t="str">
        <f t="shared" si="63"/>
        <v/>
      </c>
      <c r="AP9" s="57" t="str">
        <f t="shared" si="64"/>
        <v/>
      </c>
      <c r="AQ9" s="57" t="str">
        <f t="shared" si="65"/>
        <v/>
      </c>
      <c r="AR9" s="57" t="str">
        <f t="shared" si="66"/>
        <v/>
      </c>
      <c r="AS9" s="57" t="str">
        <f t="shared" si="67"/>
        <v/>
      </c>
      <c r="AT9" s="58" t="str">
        <f t="shared" ref="AT9:AT72" si="151">IF(I9&lt;&gt;"",YEAR(I9)&amp;"/"&amp;MONTH(I9),"")</f>
        <v>2010/3</v>
      </c>
      <c r="AU9" s="59">
        <f t="shared" si="2"/>
        <v>0</v>
      </c>
      <c r="AV9" s="59">
        <f t="shared" si="3"/>
        <v>0</v>
      </c>
      <c r="AW9" s="42" t="str">
        <f t="shared" si="68"/>
        <v/>
      </c>
      <c r="AX9" s="42">
        <f t="shared" si="69"/>
        <v>1900</v>
      </c>
      <c r="AY9" s="59" t="str">
        <f t="shared" si="70"/>
        <v/>
      </c>
      <c r="AZ9" s="59" t="str">
        <f t="shared" si="71"/>
        <v/>
      </c>
      <c r="BA9" s="59" t="str">
        <f t="shared" si="4"/>
        <v/>
      </c>
      <c r="BB9" s="59" t="str">
        <f t="shared" si="72"/>
        <v/>
      </c>
      <c r="BC9" s="59" t="str">
        <f t="shared" si="73"/>
        <v/>
      </c>
      <c r="BD9" s="59" t="str">
        <f t="shared" si="74"/>
        <v/>
      </c>
      <c r="BE9" s="59" t="str">
        <f t="shared" si="75"/>
        <v/>
      </c>
      <c r="BF9" s="59" t="str">
        <f t="shared" si="76"/>
        <v/>
      </c>
      <c r="BG9" s="59" t="str">
        <f t="shared" si="77"/>
        <v/>
      </c>
      <c r="BH9" s="59" t="str">
        <f t="shared" si="78"/>
        <v/>
      </c>
      <c r="BI9" s="59" t="str">
        <f t="shared" si="79"/>
        <v/>
      </c>
      <c r="BJ9" s="59" t="str">
        <f t="shared" si="80"/>
        <v/>
      </c>
      <c r="BK9" s="59" t="str">
        <f t="shared" si="81"/>
        <v/>
      </c>
      <c r="BL9" s="59" t="str">
        <f t="shared" si="82"/>
        <v/>
      </c>
      <c r="BM9" s="59">
        <f t="shared" si="83"/>
        <v>1</v>
      </c>
      <c r="BN9" s="59" t="str">
        <f t="shared" si="84"/>
        <v/>
      </c>
      <c r="BO9" s="59" t="str">
        <f t="shared" si="85"/>
        <v/>
      </c>
      <c r="BP9" s="59" t="str">
        <f t="shared" si="86"/>
        <v/>
      </c>
      <c r="BQ9" s="59" t="str">
        <f t="shared" si="87"/>
        <v/>
      </c>
      <c r="BR9" s="59" t="str">
        <f t="shared" si="88"/>
        <v/>
      </c>
      <c r="BS9" s="59" t="str">
        <f t="shared" si="89"/>
        <v/>
      </c>
      <c r="BT9" s="59" t="str">
        <f t="shared" si="90"/>
        <v/>
      </c>
      <c r="BU9" s="59" t="str">
        <f t="shared" si="91"/>
        <v/>
      </c>
      <c r="BV9" s="59" t="str">
        <f t="shared" si="92"/>
        <v/>
      </c>
      <c r="BW9" s="59" t="str">
        <f t="shared" si="93"/>
        <v/>
      </c>
      <c r="BX9" s="59" t="str">
        <f t="shared" si="94"/>
        <v/>
      </c>
      <c r="BY9" s="59" t="str">
        <f t="shared" si="95"/>
        <v/>
      </c>
      <c r="BZ9" s="59" t="str">
        <f t="shared" si="96"/>
        <v/>
      </c>
      <c r="CA9" s="59" t="str">
        <f t="shared" si="97"/>
        <v/>
      </c>
      <c r="CB9" s="59" t="str">
        <f t="shared" si="98"/>
        <v/>
      </c>
      <c r="CC9" s="59" t="str">
        <f t="shared" si="99"/>
        <v/>
      </c>
      <c r="CD9" s="59" t="str">
        <f t="shared" si="100"/>
        <v/>
      </c>
      <c r="CE9" s="59" t="str">
        <f t="shared" si="101"/>
        <v/>
      </c>
      <c r="CF9" s="59" t="str">
        <f t="shared" si="102"/>
        <v/>
      </c>
      <c r="CG9" s="59" t="str">
        <f t="shared" si="103"/>
        <v/>
      </c>
      <c r="CH9" s="59" t="str">
        <f t="shared" si="104"/>
        <v/>
      </c>
      <c r="CI9" s="59" t="str">
        <f t="shared" si="105"/>
        <v/>
      </c>
      <c r="CJ9" s="59" t="str">
        <f t="shared" si="106"/>
        <v/>
      </c>
      <c r="CK9" s="59" t="str">
        <f t="shared" si="107"/>
        <v/>
      </c>
      <c r="CL9" s="59" t="str">
        <f t="shared" si="108"/>
        <v/>
      </c>
      <c r="CM9" s="59" t="str">
        <f t="shared" si="109"/>
        <v/>
      </c>
      <c r="CN9" s="59" t="str">
        <f t="shared" si="110"/>
        <v/>
      </c>
      <c r="CO9" s="59" t="str">
        <f t="shared" si="111"/>
        <v/>
      </c>
      <c r="CP9" s="59" t="str">
        <f t="shared" si="112"/>
        <v/>
      </c>
      <c r="CQ9" s="59" t="str">
        <f t="shared" si="113"/>
        <v/>
      </c>
      <c r="CR9" s="59" t="str">
        <f t="shared" si="114"/>
        <v/>
      </c>
      <c r="CS9" s="59" t="str">
        <f t="shared" si="115"/>
        <v/>
      </c>
      <c r="CT9" s="59" t="str">
        <f t="shared" si="116"/>
        <v/>
      </c>
      <c r="CU9" s="59" t="str">
        <f t="shared" si="117"/>
        <v/>
      </c>
      <c r="CV9" s="59" t="str">
        <f t="shared" si="118"/>
        <v/>
      </c>
      <c r="CW9" s="59">
        <f t="shared" si="119"/>
        <v>1</v>
      </c>
      <c r="CX9" s="59" t="str">
        <f t="shared" si="120"/>
        <v/>
      </c>
      <c r="CY9" s="59" t="str">
        <f t="shared" si="121"/>
        <v/>
      </c>
      <c r="CZ9" s="59" t="str">
        <f t="shared" si="122"/>
        <v/>
      </c>
      <c r="DA9" s="59" t="str">
        <f t="shared" si="123"/>
        <v/>
      </c>
      <c r="DB9" s="59" t="str">
        <f t="shared" si="124"/>
        <v/>
      </c>
      <c r="DC9" s="59" t="str">
        <f t="shared" si="125"/>
        <v/>
      </c>
      <c r="DD9" s="59" t="str">
        <f t="shared" si="126"/>
        <v/>
      </c>
      <c r="DE9" s="59" t="str">
        <f t="shared" si="127"/>
        <v/>
      </c>
      <c r="DF9" s="59" t="str">
        <f t="shared" si="128"/>
        <v/>
      </c>
      <c r="DG9" s="59" t="str">
        <f t="shared" si="129"/>
        <v/>
      </c>
      <c r="DH9" s="59" t="str">
        <f t="shared" si="130"/>
        <v/>
      </c>
      <c r="DI9" s="59" t="str">
        <f t="shared" si="131"/>
        <v/>
      </c>
      <c r="DJ9" s="59" t="str">
        <f t="shared" si="132"/>
        <v/>
      </c>
      <c r="DK9" s="59" t="str">
        <f t="shared" si="133"/>
        <v/>
      </c>
      <c r="DL9" s="59" t="str">
        <f t="shared" si="134"/>
        <v/>
      </c>
      <c r="DM9" s="59" t="str">
        <f t="shared" si="135"/>
        <v/>
      </c>
      <c r="DN9" s="59" t="str">
        <f t="shared" si="136"/>
        <v/>
      </c>
      <c r="DO9" s="59" t="str">
        <f t="shared" si="137"/>
        <v/>
      </c>
      <c r="DP9" s="59" t="str">
        <f t="shared" si="138"/>
        <v/>
      </c>
      <c r="DQ9" s="59" t="str">
        <f t="shared" ref="DQ9:DQ72" si="152">IF(AND($A9="QD",MONTH($C9)=11),1,"")</f>
        <v/>
      </c>
      <c r="DR9" s="59" t="str">
        <f t="shared" si="139"/>
        <v/>
      </c>
      <c r="DS9" s="58" t="str">
        <f t="shared" si="140"/>
        <v>2010/3</v>
      </c>
      <c r="DT9" s="59" t="str">
        <f t="shared" si="141"/>
        <v/>
      </c>
      <c r="DU9" s="59" t="str">
        <f t="shared" si="5"/>
        <v/>
      </c>
      <c r="DV9" s="59" t="str">
        <f t="shared" si="6"/>
        <v/>
      </c>
      <c r="DW9" s="59" t="str">
        <f t="shared" si="7"/>
        <v/>
      </c>
      <c r="DX9" s="59" t="str">
        <f t="shared" si="8"/>
        <v/>
      </c>
      <c r="DY9" s="59" t="str">
        <f t="shared" si="9"/>
        <v/>
      </c>
      <c r="DZ9" s="59" t="str">
        <f t="shared" si="10"/>
        <v/>
      </c>
      <c r="EA9" s="59" t="str">
        <f t="shared" si="11"/>
        <v/>
      </c>
      <c r="EB9" s="59" t="str">
        <f t="shared" si="12"/>
        <v/>
      </c>
      <c r="EC9" s="59" t="str">
        <f t="shared" si="13"/>
        <v/>
      </c>
      <c r="ED9" s="59" t="str">
        <f t="shared" si="14"/>
        <v/>
      </c>
      <c r="EE9" s="59" t="str">
        <f t="shared" si="15"/>
        <v/>
      </c>
      <c r="EF9" s="59" t="str">
        <f t="shared" si="142"/>
        <v/>
      </c>
      <c r="EG9" s="59" t="str">
        <f t="shared" si="16"/>
        <v/>
      </c>
      <c r="EH9" s="59" t="str">
        <f t="shared" si="17"/>
        <v/>
      </c>
      <c r="EI9" s="59" t="str">
        <f t="shared" si="18"/>
        <v/>
      </c>
      <c r="EJ9" s="59" t="str">
        <f t="shared" si="19"/>
        <v/>
      </c>
      <c r="EK9" s="59" t="str">
        <f t="shared" si="20"/>
        <v/>
      </c>
      <c r="EL9" s="59" t="str">
        <f t="shared" si="21"/>
        <v/>
      </c>
      <c r="EM9" s="59" t="str">
        <f t="shared" si="22"/>
        <v/>
      </c>
      <c r="EN9" s="59" t="str">
        <f t="shared" si="23"/>
        <v/>
      </c>
      <c r="EO9" s="59" t="str">
        <f t="shared" si="24"/>
        <v/>
      </c>
      <c r="EP9" s="59" t="str">
        <f t="shared" si="25"/>
        <v/>
      </c>
      <c r="EQ9" s="59" t="str">
        <f t="shared" si="26"/>
        <v/>
      </c>
      <c r="ER9" s="59" t="str">
        <f t="shared" si="27"/>
        <v/>
      </c>
      <c r="ES9" s="59" t="str">
        <f t="shared" si="28"/>
        <v/>
      </c>
      <c r="ET9" s="59" t="str">
        <f t="shared" si="29"/>
        <v/>
      </c>
      <c r="EU9" s="59" t="str">
        <f t="shared" si="30"/>
        <v/>
      </c>
      <c r="EV9" s="59" t="str">
        <f t="shared" si="31"/>
        <v/>
      </c>
      <c r="EW9" s="59" t="str">
        <f t="shared" si="32"/>
        <v/>
      </c>
      <c r="EX9" s="59" t="str">
        <f t="shared" si="33"/>
        <v/>
      </c>
      <c r="EY9" s="59" t="str">
        <f t="shared" si="34"/>
        <v/>
      </c>
      <c r="EZ9" s="59" t="str">
        <f t="shared" si="35"/>
        <v/>
      </c>
      <c r="FA9" s="59" t="str">
        <f t="shared" si="36"/>
        <v/>
      </c>
      <c r="FB9" s="59" t="str">
        <f t="shared" si="37"/>
        <v/>
      </c>
      <c r="FC9" s="59" t="str">
        <f t="shared" si="38"/>
        <v/>
      </c>
      <c r="FD9" s="59" t="str">
        <f t="shared" si="39"/>
        <v/>
      </c>
      <c r="FE9" s="59" t="str">
        <f t="shared" si="40"/>
        <v/>
      </c>
      <c r="FF9" s="59" t="str">
        <f t="shared" si="41"/>
        <v/>
      </c>
      <c r="FG9" s="59" t="str">
        <f t="shared" si="42"/>
        <v/>
      </c>
      <c r="FH9" s="59" t="str">
        <f t="shared" si="43"/>
        <v/>
      </c>
      <c r="FI9" s="59" t="str">
        <f t="shared" si="44"/>
        <v/>
      </c>
      <c r="FJ9" s="59" t="str">
        <f t="shared" si="45"/>
        <v/>
      </c>
      <c r="FK9" s="59" t="str">
        <f t="shared" si="46"/>
        <v/>
      </c>
      <c r="FL9" s="59" t="str">
        <f t="shared" si="47"/>
        <v/>
      </c>
      <c r="FM9" s="59" t="str">
        <f t="shared" si="48"/>
        <v/>
      </c>
      <c r="FN9" s="59" t="str">
        <f t="shared" si="49"/>
        <v/>
      </c>
      <c r="FO9" s="60" t="str">
        <f t="shared" si="50"/>
        <v/>
      </c>
      <c r="FP9" s="61"/>
      <c r="FQ9" s="45">
        <f t="shared" si="51"/>
        <v>1</v>
      </c>
    </row>
    <row r="10" spans="1:173" ht="58.5" thickTop="1" thickBot="1" x14ac:dyDescent="0.25">
      <c r="A10" s="62" t="s">
        <v>203</v>
      </c>
      <c r="B10" s="63" t="str">
        <f>$B$7</f>
        <v>Change (AMS, ECP ECR - CR N°XXX) F2</v>
      </c>
      <c r="C10" s="64">
        <v>40298</v>
      </c>
      <c r="D10" s="63"/>
      <c r="E10" s="63" t="s">
        <v>204</v>
      </c>
      <c r="F10" s="63"/>
      <c r="G10" s="63" t="s">
        <v>205</v>
      </c>
      <c r="H10" s="64">
        <v>40257</v>
      </c>
      <c r="I10" s="64">
        <v>40283</v>
      </c>
      <c r="J10" s="63"/>
      <c r="K10" s="64">
        <v>40238</v>
      </c>
      <c r="L10" s="63">
        <v>100</v>
      </c>
      <c r="M10" s="63"/>
      <c r="N10" s="63">
        <v>100</v>
      </c>
      <c r="O10" s="63">
        <v>100</v>
      </c>
      <c r="P10" s="63">
        <v>100</v>
      </c>
      <c r="Q10" s="63">
        <v>100</v>
      </c>
      <c r="R10" s="63">
        <v>0</v>
      </c>
      <c r="S10" s="63">
        <v>0</v>
      </c>
      <c r="T10" s="42">
        <f t="shared" si="0"/>
        <v>2010</v>
      </c>
      <c r="U10" s="42">
        <f t="shared" si="1"/>
        <v>2010</v>
      </c>
      <c r="V10" s="57" t="str">
        <f t="shared" si="143"/>
        <v/>
      </c>
      <c r="W10" s="57" t="str">
        <f t="shared" si="144"/>
        <v/>
      </c>
      <c r="X10" s="57" t="str">
        <f t="shared" si="145"/>
        <v/>
      </c>
      <c r="Y10" s="57" t="str">
        <f t="shared" si="146"/>
        <v/>
      </c>
      <c r="Z10" s="57">
        <f t="shared" si="147"/>
        <v>40238</v>
      </c>
      <c r="AA10" s="57" t="str">
        <f t="shared" si="148"/>
        <v/>
      </c>
      <c r="AB10" s="57" t="str">
        <f t="shared" si="149"/>
        <v/>
      </c>
      <c r="AC10" s="57">
        <f t="shared" si="150"/>
        <v>40298</v>
      </c>
      <c r="AD10" s="57" t="str">
        <f t="shared" si="52"/>
        <v/>
      </c>
      <c r="AE10" s="57" t="str">
        <f t="shared" si="53"/>
        <v/>
      </c>
      <c r="AF10" s="57" t="str">
        <f t="shared" si="54"/>
        <v/>
      </c>
      <c r="AG10" s="57" t="str">
        <f t="shared" si="55"/>
        <v/>
      </c>
      <c r="AH10" s="57" t="str">
        <f t="shared" si="56"/>
        <v/>
      </c>
      <c r="AI10" s="57" t="str">
        <f t="shared" si="57"/>
        <v/>
      </c>
      <c r="AJ10" s="57" t="str">
        <f t="shared" si="58"/>
        <v/>
      </c>
      <c r="AK10" s="57" t="str">
        <f t="shared" si="59"/>
        <v/>
      </c>
      <c r="AL10" s="57" t="str">
        <f t="shared" si="60"/>
        <v/>
      </c>
      <c r="AM10" s="57" t="str">
        <f t="shared" si="61"/>
        <v/>
      </c>
      <c r="AN10" s="57" t="str">
        <f t="shared" si="62"/>
        <v/>
      </c>
      <c r="AO10" s="57" t="str">
        <f t="shared" si="63"/>
        <v/>
      </c>
      <c r="AP10" s="57" t="str">
        <f t="shared" si="64"/>
        <v/>
      </c>
      <c r="AQ10" s="57" t="str">
        <f t="shared" si="65"/>
        <v/>
      </c>
      <c r="AR10" s="57" t="str">
        <f t="shared" si="66"/>
        <v/>
      </c>
      <c r="AS10" s="57" t="str">
        <f t="shared" si="67"/>
        <v/>
      </c>
      <c r="AT10" s="58" t="str">
        <f t="shared" si="151"/>
        <v>2010/4</v>
      </c>
      <c r="AU10" s="59">
        <f t="shared" si="2"/>
        <v>0</v>
      </c>
      <c r="AV10" s="59">
        <f t="shared" si="3"/>
        <v>0</v>
      </c>
      <c r="AW10" s="42" t="str">
        <f t="shared" si="68"/>
        <v/>
      </c>
      <c r="AX10" s="42">
        <f t="shared" si="69"/>
        <v>1900</v>
      </c>
      <c r="AY10" s="59" t="str">
        <f t="shared" si="70"/>
        <v/>
      </c>
      <c r="AZ10" s="59" t="str">
        <f t="shared" si="71"/>
        <v/>
      </c>
      <c r="BA10" s="59" t="str">
        <f t="shared" si="4"/>
        <v/>
      </c>
      <c r="BB10" s="59" t="str">
        <f t="shared" si="72"/>
        <v/>
      </c>
      <c r="BC10" s="59" t="str">
        <f t="shared" si="73"/>
        <v/>
      </c>
      <c r="BD10" s="59" t="str">
        <f t="shared" si="74"/>
        <v/>
      </c>
      <c r="BE10" s="59" t="str">
        <f t="shared" si="75"/>
        <v/>
      </c>
      <c r="BF10" s="59" t="str">
        <f t="shared" si="76"/>
        <v/>
      </c>
      <c r="BG10" s="59" t="str">
        <f t="shared" si="77"/>
        <v/>
      </c>
      <c r="BH10" s="59" t="str">
        <f t="shared" si="78"/>
        <v/>
      </c>
      <c r="BI10" s="59" t="str">
        <f t="shared" si="79"/>
        <v/>
      </c>
      <c r="BJ10" s="59" t="str">
        <f t="shared" si="80"/>
        <v/>
      </c>
      <c r="BK10" s="59" t="str">
        <f t="shared" si="81"/>
        <v/>
      </c>
      <c r="BL10" s="59" t="str">
        <f t="shared" si="82"/>
        <v/>
      </c>
      <c r="BM10" s="59" t="str">
        <f t="shared" si="83"/>
        <v/>
      </c>
      <c r="BN10" s="59" t="str">
        <f t="shared" si="84"/>
        <v/>
      </c>
      <c r="BO10" s="59" t="str">
        <f t="shared" si="85"/>
        <v/>
      </c>
      <c r="BP10" s="59" t="str">
        <f t="shared" si="86"/>
        <v/>
      </c>
      <c r="BQ10" s="59" t="str">
        <f t="shared" si="87"/>
        <v/>
      </c>
      <c r="BR10" s="59" t="str">
        <f t="shared" si="88"/>
        <v/>
      </c>
      <c r="BS10" s="59" t="str">
        <f t="shared" si="89"/>
        <v/>
      </c>
      <c r="BT10" s="59" t="str">
        <f t="shared" si="90"/>
        <v/>
      </c>
      <c r="BU10" s="59" t="str">
        <f t="shared" si="91"/>
        <v/>
      </c>
      <c r="BV10" s="59" t="str">
        <f t="shared" si="92"/>
        <v/>
      </c>
      <c r="BW10" s="59" t="str">
        <f t="shared" si="93"/>
        <v/>
      </c>
      <c r="BX10" s="59" t="str">
        <f t="shared" si="94"/>
        <v/>
      </c>
      <c r="BY10" s="59" t="str">
        <f t="shared" si="95"/>
        <v/>
      </c>
      <c r="BZ10" s="59">
        <f t="shared" si="96"/>
        <v>1</v>
      </c>
      <c r="CA10" s="59" t="str">
        <f t="shared" si="97"/>
        <v/>
      </c>
      <c r="CB10" s="59" t="str">
        <f t="shared" si="98"/>
        <v/>
      </c>
      <c r="CC10" s="59" t="str">
        <f t="shared" si="99"/>
        <v/>
      </c>
      <c r="CD10" s="59" t="str">
        <f t="shared" si="100"/>
        <v/>
      </c>
      <c r="CE10" s="59" t="str">
        <f t="shared" si="101"/>
        <v/>
      </c>
      <c r="CF10" s="59" t="str">
        <f t="shared" si="102"/>
        <v/>
      </c>
      <c r="CG10" s="59" t="str">
        <f t="shared" si="103"/>
        <v/>
      </c>
      <c r="CH10" s="59" t="str">
        <f t="shared" si="104"/>
        <v/>
      </c>
      <c r="CI10" s="59" t="str">
        <f t="shared" si="105"/>
        <v/>
      </c>
      <c r="CJ10" s="59" t="str">
        <f t="shared" si="106"/>
        <v/>
      </c>
      <c r="CK10" s="59" t="str">
        <f t="shared" si="107"/>
        <v/>
      </c>
      <c r="CL10" s="59" t="str">
        <f t="shared" si="108"/>
        <v/>
      </c>
      <c r="CM10" s="59" t="str">
        <f t="shared" si="109"/>
        <v/>
      </c>
      <c r="CN10" s="59" t="str">
        <f t="shared" si="110"/>
        <v/>
      </c>
      <c r="CO10" s="59" t="str">
        <f t="shared" si="111"/>
        <v/>
      </c>
      <c r="CP10" s="59" t="str">
        <f t="shared" si="112"/>
        <v/>
      </c>
      <c r="CQ10" s="59" t="str">
        <f t="shared" si="113"/>
        <v/>
      </c>
      <c r="CR10" s="59" t="str">
        <f t="shared" si="114"/>
        <v/>
      </c>
      <c r="CS10" s="59" t="str">
        <f t="shared" si="115"/>
        <v/>
      </c>
      <c r="CT10" s="59" t="str">
        <f t="shared" si="116"/>
        <v/>
      </c>
      <c r="CU10" s="59" t="str">
        <f t="shared" si="117"/>
        <v/>
      </c>
      <c r="CV10" s="59" t="str">
        <f t="shared" si="118"/>
        <v/>
      </c>
      <c r="CW10" s="59" t="str">
        <f t="shared" si="119"/>
        <v/>
      </c>
      <c r="CX10" s="59" t="str">
        <f t="shared" si="120"/>
        <v/>
      </c>
      <c r="CY10" s="59" t="str">
        <f t="shared" si="121"/>
        <v/>
      </c>
      <c r="CZ10" s="59" t="str">
        <f t="shared" si="122"/>
        <v/>
      </c>
      <c r="DA10" s="59" t="str">
        <f t="shared" si="123"/>
        <v/>
      </c>
      <c r="DB10" s="59" t="str">
        <f t="shared" si="124"/>
        <v/>
      </c>
      <c r="DC10" s="59" t="str">
        <f t="shared" si="125"/>
        <v/>
      </c>
      <c r="DD10" s="59" t="str">
        <f t="shared" si="126"/>
        <v/>
      </c>
      <c r="DE10" s="59" t="str">
        <f t="shared" si="127"/>
        <v/>
      </c>
      <c r="DF10" s="59" t="str">
        <f t="shared" si="128"/>
        <v/>
      </c>
      <c r="DG10" s="59" t="str">
        <f t="shared" si="129"/>
        <v/>
      </c>
      <c r="DH10" s="59" t="str">
        <f t="shared" si="130"/>
        <v/>
      </c>
      <c r="DI10" s="59" t="str">
        <f t="shared" si="131"/>
        <v/>
      </c>
      <c r="DJ10" s="59">
        <f t="shared" si="132"/>
        <v>1</v>
      </c>
      <c r="DK10" s="59" t="str">
        <f t="shared" si="133"/>
        <v/>
      </c>
      <c r="DL10" s="59" t="str">
        <f t="shared" si="134"/>
        <v/>
      </c>
      <c r="DM10" s="59" t="str">
        <f t="shared" si="135"/>
        <v/>
      </c>
      <c r="DN10" s="59" t="str">
        <f t="shared" si="136"/>
        <v/>
      </c>
      <c r="DO10" s="59" t="str">
        <f t="shared" si="137"/>
        <v/>
      </c>
      <c r="DP10" s="59" t="str">
        <f t="shared" si="138"/>
        <v/>
      </c>
      <c r="DQ10" s="59" t="str">
        <f t="shared" si="152"/>
        <v/>
      </c>
      <c r="DR10" s="59" t="str">
        <f t="shared" si="139"/>
        <v/>
      </c>
      <c r="DS10" s="58" t="str">
        <f t="shared" si="140"/>
        <v>2010/4</v>
      </c>
      <c r="DT10" s="59" t="str">
        <f t="shared" si="141"/>
        <v/>
      </c>
      <c r="DU10" s="59" t="str">
        <f t="shared" si="5"/>
        <v/>
      </c>
      <c r="DV10" s="59" t="str">
        <f t="shared" si="6"/>
        <v/>
      </c>
      <c r="DW10" s="59" t="str">
        <f t="shared" si="7"/>
        <v/>
      </c>
      <c r="DX10" s="59" t="str">
        <f t="shared" si="8"/>
        <v/>
      </c>
      <c r="DY10" s="59" t="str">
        <f t="shared" si="9"/>
        <v/>
      </c>
      <c r="DZ10" s="59" t="str">
        <f t="shared" si="10"/>
        <v/>
      </c>
      <c r="EA10" s="59" t="str">
        <f t="shared" si="11"/>
        <v/>
      </c>
      <c r="EB10" s="59" t="str">
        <f t="shared" si="12"/>
        <v/>
      </c>
      <c r="EC10" s="59" t="str">
        <f t="shared" si="13"/>
        <v/>
      </c>
      <c r="ED10" s="59" t="str">
        <f t="shared" si="14"/>
        <v/>
      </c>
      <c r="EE10" s="59" t="str">
        <f t="shared" si="15"/>
        <v/>
      </c>
      <c r="EF10" s="59" t="str">
        <f t="shared" si="142"/>
        <v/>
      </c>
      <c r="EG10" s="59" t="str">
        <f t="shared" si="16"/>
        <v/>
      </c>
      <c r="EH10" s="59" t="str">
        <f t="shared" si="17"/>
        <v/>
      </c>
      <c r="EI10" s="59" t="str">
        <f t="shared" si="18"/>
        <v/>
      </c>
      <c r="EJ10" s="59" t="str">
        <f t="shared" si="19"/>
        <v/>
      </c>
      <c r="EK10" s="59" t="str">
        <f t="shared" si="20"/>
        <v/>
      </c>
      <c r="EL10" s="59" t="str">
        <f t="shared" si="21"/>
        <v/>
      </c>
      <c r="EM10" s="59" t="str">
        <f t="shared" si="22"/>
        <v/>
      </c>
      <c r="EN10" s="59" t="str">
        <f t="shared" si="23"/>
        <v/>
      </c>
      <c r="EO10" s="59" t="str">
        <f t="shared" si="24"/>
        <v/>
      </c>
      <c r="EP10" s="59" t="str">
        <f t="shared" si="25"/>
        <v/>
      </c>
      <c r="EQ10" s="59" t="str">
        <f t="shared" si="26"/>
        <v/>
      </c>
      <c r="ER10" s="59" t="str">
        <f t="shared" si="27"/>
        <v/>
      </c>
      <c r="ES10" s="59" t="str">
        <f t="shared" si="28"/>
        <v/>
      </c>
      <c r="ET10" s="59" t="str">
        <f t="shared" si="29"/>
        <v/>
      </c>
      <c r="EU10" s="59" t="str">
        <f t="shared" si="30"/>
        <v/>
      </c>
      <c r="EV10" s="59" t="str">
        <f t="shared" si="31"/>
        <v/>
      </c>
      <c r="EW10" s="59" t="str">
        <f t="shared" si="32"/>
        <v/>
      </c>
      <c r="EX10" s="59" t="str">
        <f t="shared" si="33"/>
        <v/>
      </c>
      <c r="EY10" s="59" t="str">
        <f t="shared" si="34"/>
        <v/>
      </c>
      <c r="EZ10" s="59" t="str">
        <f t="shared" si="35"/>
        <v/>
      </c>
      <c r="FA10" s="59" t="str">
        <f t="shared" si="36"/>
        <v/>
      </c>
      <c r="FB10" s="59" t="str">
        <f t="shared" si="37"/>
        <v/>
      </c>
      <c r="FC10" s="59" t="str">
        <f t="shared" si="38"/>
        <v/>
      </c>
      <c r="FD10" s="59" t="str">
        <f t="shared" si="39"/>
        <v/>
      </c>
      <c r="FE10" s="59" t="str">
        <f t="shared" si="40"/>
        <v/>
      </c>
      <c r="FF10" s="59" t="str">
        <f t="shared" si="41"/>
        <v/>
      </c>
      <c r="FG10" s="59" t="str">
        <f t="shared" si="42"/>
        <v/>
      </c>
      <c r="FH10" s="59" t="str">
        <f t="shared" si="43"/>
        <v/>
      </c>
      <c r="FI10" s="59" t="str">
        <f t="shared" si="44"/>
        <v/>
      </c>
      <c r="FJ10" s="59" t="str">
        <f t="shared" si="45"/>
        <v/>
      </c>
      <c r="FK10" s="59" t="str">
        <f t="shared" si="46"/>
        <v/>
      </c>
      <c r="FL10" s="59" t="str">
        <f t="shared" si="47"/>
        <v/>
      </c>
      <c r="FM10" s="59" t="str">
        <f t="shared" si="48"/>
        <v/>
      </c>
      <c r="FN10" s="59" t="str">
        <f t="shared" si="49"/>
        <v/>
      </c>
      <c r="FO10" s="60" t="str">
        <f t="shared" si="50"/>
        <v/>
      </c>
      <c r="FP10" s="61"/>
      <c r="FQ10" s="45">
        <f t="shared" si="51"/>
        <v>1</v>
      </c>
    </row>
    <row r="11" spans="1:173" ht="58.5" thickTop="1" thickBot="1" x14ac:dyDescent="0.25">
      <c r="A11" s="62" t="s">
        <v>198</v>
      </c>
      <c r="B11" s="63" t="str">
        <f>$B$7</f>
        <v>Change (AMS, ECP ECR - CR N°XXX) F2</v>
      </c>
      <c r="C11" s="64">
        <v>40359</v>
      </c>
      <c r="D11" s="63"/>
      <c r="E11" s="63" t="s">
        <v>199</v>
      </c>
      <c r="F11" s="63"/>
      <c r="G11" s="63" t="s">
        <v>206</v>
      </c>
      <c r="H11" s="64">
        <v>40328</v>
      </c>
      <c r="I11" s="64">
        <v>40359</v>
      </c>
      <c r="J11" s="63"/>
      <c r="K11" s="64">
        <v>40298</v>
      </c>
      <c r="L11" s="63">
        <v>20</v>
      </c>
      <c r="M11" s="63"/>
      <c r="N11" s="63">
        <v>20</v>
      </c>
      <c r="O11" s="63">
        <v>20</v>
      </c>
      <c r="P11" s="63">
        <v>100</v>
      </c>
      <c r="Q11" s="63">
        <v>20</v>
      </c>
      <c r="R11" s="63">
        <v>0</v>
      </c>
      <c r="S11" s="63">
        <v>0</v>
      </c>
      <c r="T11" s="42">
        <f t="shared" si="0"/>
        <v>2010</v>
      </c>
      <c r="U11" s="42">
        <f t="shared" si="1"/>
        <v>2010</v>
      </c>
      <c r="V11" s="57" t="str">
        <f t="shared" si="143"/>
        <v/>
      </c>
      <c r="W11" s="57" t="str">
        <f t="shared" si="144"/>
        <v/>
      </c>
      <c r="X11" s="57" t="str">
        <f t="shared" si="145"/>
        <v/>
      </c>
      <c r="Y11" s="57" t="str">
        <f t="shared" si="146"/>
        <v/>
      </c>
      <c r="Z11" s="57" t="str">
        <f t="shared" si="147"/>
        <v/>
      </c>
      <c r="AA11" s="57" t="str">
        <f t="shared" si="148"/>
        <v/>
      </c>
      <c r="AB11" s="57">
        <f t="shared" si="149"/>
        <v>40298</v>
      </c>
      <c r="AC11" s="57" t="str">
        <f t="shared" si="150"/>
        <v/>
      </c>
      <c r="AD11" s="57" t="str">
        <f t="shared" si="52"/>
        <v/>
      </c>
      <c r="AE11" s="57" t="str">
        <f t="shared" si="53"/>
        <v/>
      </c>
      <c r="AF11" s="57" t="str">
        <f t="shared" si="54"/>
        <v/>
      </c>
      <c r="AG11" s="57">
        <f t="shared" si="55"/>
        <v>40359</v>
      </c>
      <c r="AH11" s="57" t="str">
        <f t="shared" si="56"/>
        <v/>
      </c>
      <c r="AI11" s="57" t="str">
        <f t="shared" si="57"/>
        <v/>
      </c>
      <c r="AJ11" s="57" t="str">
        <f t="shared" si="58"/>
        <v/>
      </c>
      <c r="AK11" s="57" t="str">
        <f t="shared" si="59"/>
        <v/>
      </c>
      <c r="AL11" s="57" t="str">
        <f t="shared" si="60"/>
        <v/>
      </c>
      <c r="AM11" s="57" t="str">
        <f t="shared" si="61"/>
        <v/>
      </c>
      <c r="AN11" s="57" t="str">
        <f t="shared" si="62"/>
        <v/>
      </c>
      <c r="AO11" s="57" t="str">
        <f t="shared" si="63"/>
        <v/>
      </c>
      <c r="AP11" s="57" t="str">
        <f t="shared" si="64"/>
        <v/>
      </c>
      <c r="AQ11" s="57" t="str">
        <f t="shared" si="65"/>
        <v/>
      </c>
      <c r="AR11" s="57" t="str">
        <f t="shared" si="66"/>
        <v/>
      </c>
      <c r="AS11" s="57" t="str">
        <f t="shared" si="67"/>
        <v/>
      </c>
      <c r="AT11" s="58" t="str">
        <f t="shared" si="151"/>
        <v>2010/6</v>
      </c>
      <c r="AU11" s="59">
        <f t="shared" si="2"/>
        <v>0</v>
      </c>
      <c r="AV11" s="59">
        <f t="shared" si="3"/>
        <v>0</v>
      </c>
      <c r="AW11" s="42" t="str">
        <f t="shared" si="68"/>
        <v/>
      </c>
      <c r="AX11" s="42">
        <f t="shared" si="69"/>
        <v>1900</v>
      </c>
      <c r="AY11" s="59" t="str">
        <f t="shared" si="70"/>
        <v/>
      </c>
      <c r="AZ11" s="59" t="str">
        <f t="shared" si="71"/>
        <v/>
      </c>
      <c r="BA11" s="59" t="str">
        <f t="shared" si="4"/>
        <v/>
      </c>
      <c r="BB11" s="59" t="str">
        <f t="shared" si="72"/>
        <v/>
      </c>
      <c r="BC11" s="59" t="str">
        <f t="shared" si="73"/>
        <v/>
      </c>
      <c r="BD11" s="59">
        <f t="shared" si="74"/>
        <v>1</v>
      </c>
      <c r="BE11" s="59" t="str">
        <f t="shared" si="75"/>
        <v/>
      </c>
      <c r="BF11" s="59" t="str">
        <f t="shared" si="76"/>
        <v/>
      </c>
      <c r="BG11" s="59" t="str">
        <f t="shared" si="77"/>
        <v/>
      </c>
      <c r="BH11" s="59" t="str">
        <f t="shared" si="78"/>
        <v/>
      </c>
      <c r="BI11" s="59" t="str">
        <f t="shared" si="79"/>
        <v/>
      </c>
      <c r="BJ11" s="59" t="str">
        <f t="shared" si="80"/>
        <v/>
      </c>
      <c r="BK11" s="59" t="str">
        <f t="shared" si="81"/>
        <v/>
      </c>
      <c r="BL11" s="59" t="str">
        <f t="shared" si="82"/>
        <v/>
      </c>
      <c r="BM11" s="59" t="str">
        <f t="shared" si="83"/>
        <v/>
      </c>
      <c r="BN11" s="59" t="str">
        <f t="shared" si="84"/>
        <v/>
      </c>
      <c r="BO11" s="59" t="str">
        <f t="shared" si="85"/>
        <v/>
      </c>
      <c r="BP11" s="59" t="str">
        <f t="shared" si="86"/>
        <v/>
      </c>
      <c r="BQ11" s="59" t="str">
        <f t="shared" si="87"/>
        <v/>
      </c>
      <c r="BR11" s="59" t="str">
        <f t="shared" si="88"/>
        <v/>
      </c>
      <c r="BS11" s="59" t="str">
        <f t="shared" si="89"/>
        <v/>
      </c>
      <c r="BT11" s="59" t="str">
        <f t="shared" si="90"/>
        <v/>
      </c>
      <c r="BU11" s="59" t="str">
        <f t="shared" si="91"/>
        <v/>
      </c>
      <c r="BV11" s="59" t="str">
        <f t="shared" si="92"/>
        <v/>
      </c>
      <c r="BW11" s="59" t="str">
        <f t="shared" si="93"/>
        <v/>
      </c>
      <c r="BX11" s="59" t="str">
        <f t="shared" si="94"/>
        <v/>
      </c>
      <c r="BY11" s="59" t="str">
        <f t="shared" si="95"/>
        <v/>
      </c>
      <c r="BZ11" s="59" t="str">
        <f t="shared" si="96"/>
        <v/>
      </c>
      <c r="CA11" s="59" t="str">
        <f t="shared" si="97"/>
        <v/>
      </c>
      <c r="CB11" s="59" t="str">
        <f t="shared" si="98"/>
        <v/>
      </c>
      <c r="CC11" s="59" t="str">
        <f t="shared" si="99"/>
        <v/>
      </c>
      <c r="CD11" s="59" t="str">
        <f t="shared" si="100"/>
        <v/>
      </c>
      <c r="CE11" s="59" t="str">
        <f t="shared" si="101"/>
        <v/>
      </c>
      <c r="CF11" s="59" t="str">
        <f t="shared" si="102"/>
        <v/>
      </c>
      <c r="CG11" s="59" t="str">
        <f t="shared" si="103"/>
        <v/>
      </c>
      <c r="CH11" s="59" t="str">
        <f t="shared" si="104"/>
        <v/>
      </c>
      <c r="CI11" s="59" t="str">
        <f t="shared" si="105"/>
        <v/>
      </c>
      <c r="CJ11" s="59" t="str">
        <f t="shared" si="106"/>
        <v/>
      </c>
      <c r="CK11" s="59" t="str">
        <f t="shared" si="107"/>
        <v/>
      </c>
      <c r="CL11" s="59" t="str">
        <f t="shared" si="108"/>
        <v/>
      </c>
      <c r="CM11" s="59" t="str">
        <f t="shared" si="109"/>
        <v/>
      </c>
      <c r="CN11" s="59">
        <f t="shared" si="110"/>
        <v>1</v>
      </c>
      <c r="CO11" s="59" t="str">
        <f t="shared" si="111"/>
        <v/>
      </c>
      <c r="CP11" s="59" t="str">
        <f t="shared" si="112"/>
        <v/>
      </c>
      <c r="CQ11" s="59" t="str">
        <f t="shared" si="113"/>
        <v/>
      </c>
      <c r="CR11" s="59" t="str">
        <f t="shared" si="114"/>
        <v/>
      </c>
      <c r="CS11" s="59" t="str">
        <f t="shared" si="115"/>
        <v/>
      </c>
      <c r="CT11" s="59" t="str">
        <f t="shared" si="116"/>
        <v/>
      </c>
      <c r="CU11" s="59" t="str">
        <f t="shared" si="117"/>
        <v/>
      </c>
      <c r="CV11" s="59" t="str">
        <f t="shared" si="118"/>
        <v/>
      </c>
      <c r="CW11" s="59" t="str">
        <f t="shared" si="119"/>
        <v/>
      </c>
      <c r="CX11" s="59" t="str">
        <f t="shared" si="120"/>
        <v/>
      </c>
      <c r="CY11" s="59" t="str">
        <f t="shared" si="121"/>
        <v/>
      </c>
      <c r="CZ11" s="59" t="str">
        <f t="shared" si="122"/>
        <v/>
      </c>
      <c r="DA11" s="59" t="str">
        <f t="shared" si="123"/>
        <v/>
      </c>
      <c r="DB11" s="59" t="str">
        <f t="shared" si="124"/>
        <v/>
      </c>
      <c r="DC11" s="59" t="str">
        <f t="shared" si="125"/>
        <v/>
      </c>
      <c r="DD11" s="59" t="str">
        <f t="shared" si="126"/>
        <v/>
      </c>
      <c r="DE11" s="59" t="str">
        <f t="shared" si="127"/>
        <v/>
      </c>
      <c r="DF11" s="59" t="str">
        <f t="shared" si="128"/>
        <v/>
      </c>
      <c r="DG11" s="59" t="str">
        <f t="shared" si="129"/>
        <v/>
      </c>
      <c r="DH11" s="59" t="str">
        <f t="shared" si="130"/>
        <v/>
      </c>
      <c r="DI11" s="59" t="str">
        <f t="shared" si="131"/>
        <v/>
      </c>
      <c r="DJ11" s="59" t="str">
        <f t="shared" si="132"/>
        <v/>
      </c>
      <c r="DK11" s="59" t="str">
        <f t="shared" si="133"/>
        <v/>
      </c>
      <c r="DL11" s="59" t="str">
        <f t="shared" si="134"/>
        <v/>
      </c>
      <c r="DM11" s="59" t="str">
        <f t="shared" si="135"/>
        <v/>
      </c>
      <c r="DN11" s="59" t="str">
        <f t="shared" si="136"/>
        <v/>
      </c>
      <c r="DO11" s="59" t="str">
        <f t="shared" si="137"/>
        <v/>
      </c>
      <c r="DP11" s="59" t="str">
        <f t="shared" si="138"/>
        <v/>
      </c>
      <c r="DQ11" s="59" t="str">
        <f t="shared" si="152"/>
        <v/>
      </c>
      <c r="DR11" s="59" t="str">
        <f t="shared" si="139"/>
        <v/>
      </c>
      <c r="DS11" s="58" t="str">
        <f t="shared" si="140"/>
        <v>2010/6</v>
      </c>
      <c r="DT11" s="59" t="str">
        <f t="shared" si="141"/>
        <v/>
      </c>
      <c r="DU11" s="59" t="str">
        <f t="shared" si="5"/>
        <v/>
      </c>
      <c r="DV11" s="59" t="str">
        <f t="shared" si="6"/>
        <v/>
      </c>
      <c r="DW11" s="59" t="str">
        <f t="shared" si="7"/>
        <v/>
      </c>
      <c r="DX11" s="59" t="str">
        <f t="shared" si="8"/>
        <v/>
      </c>
      <c r="DY11" s="59" t="str">
        <f t="shared" si="9"/>
        <v/>
      </c>
      <c r="DZ11" s="59" t="str">
        <f t="shared" si="10"/>
        <v/>
      </c>
      <c r="EA11" s="59" t="str">
        <f t="shared" si="11"/>
        <v/>
      </c>
      <c r="EB11" s="59" t="str">
        <f t="shared" si="12"/>
        <v/>
      </c>
      <c r="EC11" s="59" t="str">
        <f t="shared" si="13"/>
        <v/>
      </c>
      <c r="ED11" s="59" t="str">
        <f t="shared" si="14"/>
        <v/>
      </c>
      <c r="EE11" s="59" t="str">
        <f t="shared" si="15"/>
        <v/>
      </c>
      <c r="EF11" s="59" t="str">
        <f t="shared" si="142"/>
        <v/>
      </c>
      <c r="EG11" s="59" t="str">
        <f t="shared" si="16"/>
        <v/>
      </c>
      <c r="EH11" s="59" t="str">
        <f t="shared" si="17"/>
        <v/>
      </c>
      <c r="EI11" s="59" t="str">
        <f t="shared" si="18"/>
        <v/>
      </c>
      <c r="EJ11" s="59" t="str">
        <f t="shared" si="19"/>
        <v/>
      </c>
      <c r="EK11" s="59" t="str">
        <f t="shared" si="20"/>
        <v/>
      </c>
      <c r="EL11" s="59" t="str">
        <f t="shared" si="21"/>
        <v/>
      </c>
      <c r="EM11" s="59" t="str">
        <f t="shared" si="22"/>
        <v/>
      </c>
      <c r="EN11" s="59" t="str">
        <f t="shared" si="23"/>
        <v/>
      </c>
      <c r="EO11" s="59" t="str">
        <f t="shared" si="24"/>
        <v/>
      </c>
      <c r="EP11" s="59" t="str">
        <f t="shared" si="25"/>
        <v/>
      </c>
      <c r="EQ11" s="59" t="str">
        <f t="shared" si="26"/>
        <v/>
      </c>
      <c r="ER11" s="59" t="str">
        <f t="shared" si="27"/>
        <v/>
      </c>
      <c r="ES11" s="59" t="str">
        <f t="shared" si="28"/>
        <v/>
      </c>
      <c r="ET11" s="59" t="str">
        <f t="shared" si="29"/>
        <v/>
      </c>
      <c r="EU11" s="59" t="str">
        <f t="shared" si="30"/>
        <v/>
      </c>
      <c r="EV11" s="59" t="str">
        <f t="shared" si="31"/>
        <v/>
      </c>
      <c r="EW11" s="59" t="str">
        <f t="shared" si="32"/>
        <v/>
      </c>
      <c r="EX11" s="59" t="str">
        <f t="shared" si="33"/>
        <v/>
      </c>
      <c r="EY11" s="59" t="str">
        <f t="shared" si="34"/>
        <v/>
      </c>
      <c r="EZ11" s="59" t="str">
        <f t="shared" si="35"/>
        <v/>
      </c>
      <c r="FA11" s="59" t="str">
        <f t="shared" si="36"/>
        <v/>
      </c>
      <c r="FB11" s="59" t="str">
        <f t="shared" si="37"/>
        <v/>
      </c>
      <c r="FC11" s="59" t="str">
        <f t="shared" si="38"/>
        <v/>
      </c>
      <c r="FD11" s="59" t="str">
        <f t="shared" si="39"/>
        <v/>
      </c>
      <c r="FE11" s="59" t="str">
        <f t="shared" si="40"/>
        <v/>
      </c>
      <c r="FF11" s="59" t="str">
        <f t="shared" si="41"/>
        <v/>
      </c>
      <c r="FG11" s="59" t="str">
        <f t="shared" si="42"/>
        <v/>
      </c>
      <c r="FH11" s="59" t="str">
        <f t="shared" si="43"/>
        <v/>
      </c>
      <c r="FI11" s="59" t="str">
        <f t="shared" si="44"/>
        <v/>
      </c>
      <c r="FJ11" s="59" t="str">
        <f t="shared" si="45"/>
        <v/>
      </c>
      <c r="FK11" s="59" t="str">
        <f t="shared" si="46"/>
        <v/>
      </c>
      <c r="FL11" s="59" t="str">
        <f t="shared" si="47"/>
        <v/>
      </c>
      <c r="FM11" s="59" t="str">
        <f t="shared" si="48"/>
        <v/>
      </c>
      <c r="FN11" s="59" t="str">
        <f t="shared" si="49"/>
        <v/>
      </c>
      <c r="FO11" s="60" t="str">
        <f t="shared" si="50"/>
        <v/>
      </c>
      <c r="FP11" s="61"/>
      <c r="FQ11" s="45">
        <f t="shared" si="51"/>
        <v>1</v>
      </c>
    </row>
    <row r="12" spans="1:173" ht="31.5" thickTop="1" thickBot="1" x14ac:dyDescent="0.25">
      <c r="A12" s="46" t="s">
        <v>195</v>
      </c>
      <c r="B12" s="65" t="s">
        <v>207</v>
      </c>
      <c r="C12" s="66"/>
      <c r="D12" s="65"/>
      <c r="E12" s="65"/>
      <c r="F12" s="65"/>
      <c r="G12" s="65"/>
      <c r="H12" s="66"/>
      <c r="I12" s="66"/>
      <c r="J12" s="65" t="s">
        <v>197</v>
      </c>
      <c r="K12" s="66"/>
      <c r="L12" s="65">
        <f>SUM(L13:L19)</f>
        <v>190</v>
      </c>
      <c r="M12" s="65"/>
      <c r="N12" s="65">
        <f>SUM(N13:N19)</f>
        <v>190</v>
      </c>
      <c r="O12" s="65">
        <f>SUM(O13:O19)</f>
        <v>190</v>
      </c>
      <c r="P12" s="65"/>
      <c r="Q12" s="65">
        <f>SUM(Q13:Q19)</f>
        <v>170</v>
      </c>
      <c r="R12" s="65">
        <f>SUM(R13:R19)</f>
        <v>-20</v>
      </c>
      <c r="S12" s="65">
        <f>SUM(S13:S19)</f>
        <v>-20</v>
      </c>
      <c r="T12" s="42" t="str">
        <f t="shared" si="0"/>
        <v/>
      </c>
      <c r="U12" s="42" t="str">
        <f t="shared" si="1"/>
        <v/>
      </c>
      <c r="V12" s="57" t="str">
        <f t="shared" si="143"/>
        <v/>
      </c>
      <c r="W12" s="57" t="str">
        <f t="shared" si="144"/>
        <v/>
      </c>
      <c r="X12" s="57" t="str">
        <f t="shared" si="145"/>
        <v/>
      </c>
      <c r="Y12" s="57" t="str">
        <f t="shared" si="146"/>
        <v/>
      </c>
      <c r="Z12" s="57" t="str">
        <f t="shared" si="147"/>
        <v/>
      </c>
      <c r="AA12" s="57" t="str">
        <f t="shared" si="148"/>
        <v/>
      </c>
      <c r="AB12" s="57" t="str">
        <f t="shared" si="149"/>
        <v/>
      </c>
      <c r="AC12" s="57" t="str">
        <f t="shared" si="150"/>
        <v/>
      </c>
      <c r="AD12" s="57" t="str">
        <f t="shared" si="52"/>
        <v/>
      </c>
      <c r="AE12" s="57" t="str">
        <f t="shared" si="53"/>
        <v/>
      </c>
      <c r="AF12" s="57" t="str">
        <f t="shared" si="54"/>
        <v/>
      </c>
      <c r="AG12" s="57" t="str">
        <f t="shared" si="55"/>
        <v/>
      </c>
      <c r="AH12" s="57" t="str">
        <f t="shared" si="56"/>
        <v/>
      </c>
      <c r="AI12" s="57" t="str">
        <f t="shared" si="57"/>
        <v/>
      </c>
      <c r="AJ12" s="57" t="str">
        <f t="shared" si="58"/>
        <v/>
      </c>
      <c r="AK12" s="57" t="str">
        <f t="shared" si="59"/>
        <v/>
      </c>
      <c r="AL12" s="57" t="str">
        <f t="shared" si="60"/>
        <v/>
      </c>
      <c r="AM12" s="57" t="str">
        <f t="shared" si="61"/>
        <v/>
      </c>
      <c r="AN12" s="57" t="str">
        <f t="shared" si="62"/>
        <v/>
      </c>
      <c r="AO12" s="57" t="str">
        <f t="shared" si="63"/>
        <v/>
      </c>
      <c r="AP12" s="57" t="str">
        <f t="shared" si="64"/>
        <v/>
      </c>
      <c r="AQ12" s="57" t="str">
        <f t="shared" si="65"/>
        <v/>
      </c>
      <c r="AR12" s="57" t="str">
        <f t="shared" si="66"/>
        <v/>
      </c>
      <c r="AS12" s="57" t="str">
        <f t="shared" si="67"/>
        <v/>
      </c>
      <c r="AT12" s="58" t="str">
        <f t="shared" si="151"/>
        <v/>
      </c>
      <c r="AU12" s="59">
        <f t="shared" si="2"/>
        <v>0</v>
      </c>
      <c r="AV12" s="59">
        <f t="shared" si="3"/>
        <v>0</v>
      </c>
      <c r="AW12" s="42" t="str">
        <f t="shared" si="68"/>
        <v/>
      </c>
      <c r="AX12" s="42">
        <f t="shared" si="69"/>
        <v>1900</v>
      </c>
      <c r="AY12" s="59" t="str">
        <f t="shared" si="70"/>
        <v/>
      </c>
      <c r="AZ12" s="59" t="str">
        <f t="shared" si="71"/>
        <v/>
      </c>
      <c r="BA12" s="59" t="str">
        <f t="shared" si="4"/>
        <v/>
      </c>
      <c r="BB12" s="59" t="str">
        <f t="shared" si="72"/>
        <v/>
      </c>
      <c r="BC12" s="59" t="str">
        <f t="shared" si="73"/>
        <v/>
      </c>
      <c r="BD12" s="59" t="str">
        <f t="shared" si="74"/>
        <v/>
      </c>
      <c r="BE12" s="59" t="str">
        <f t="shared" si="75"/>
        <v/>
      </c>
      <c r="BF12" s="59" t="str">
        <f t="shared" si="76"/>
        <v/>
      </c>
      <c r="BG12" s="59" t="str">
        <f t="shared" si="77"/>
        <v/>
      </c>
      <c r="BH12" s="59" t="str">
        <f t="shared" si="78"/>
        <v/>
      </c>
      <c r="BI12" s="59" t="str">
        <f t="shared" si="79"/>
        <v/>
      </c>
      <c r="BJ12" s="59" t="str">
        <f t="shared" si="80"/>
        <v/>
      </c>
      <c r="BK12" s="59" t="str">
        <f t="shared" si="81"/>
        <v/>
      </c>
      <c r="BL12" s="59" t="str">
        <f t="shared" si="82"/>
        <v/>
      </c>
      <c r="BM12" s="59" t="str">
        <f t="shared" si="83"/>
        <v/>
      </c>
      <c r="BN12" s="59" t="str">
        <f t="shared" si="84"/>
        <v/>
      </c>
      <c r="BO12" s="59" t="str">
        <f t="shared" si="85"/>
        <v/>
      </c>
      <c r="BP12" s="59" t="str">
        <f t="shared" si="86"/>
        <v/>
      </c>
      <c r="BQ12" s="59" t="str">
        <f t="shared" si="87"/>
        <v/>
      </c>
      <c r="BR12" s="59" t="str">
        <f t="shared" si="88"/>
        <v/>
      </c>
      <c r="BS12" s="59" t="str">
        <f t="shared" si="89"/>
        <v/>
      </c>
      <c r="BT12" s="59" t="str">
        <f t="shared" si="90"/>
        <v/>
      </c>
      <c r="BU12" s="59" t="str">
        <f t="shared" si="91"/>
        <v/>
      </c>
      <c r="BV12" s="59" t="str">
        <f t="shared" si="92"/>
        <v/>
      </c>
      <c r="BW12" s="59" t="str">
        <f t="shared" si="93"/>
        <v/>
      </c>
      <c r="BX12" s="59" t="str">
        <f t="shared" si="94"/>
        <v/>
      </c>
      <c r="BY12" s="59" t="str">
        <f t="shared" si="95"/>
        <v/>
      </c>
      <c r="BZ12" s="59" t="str">
        <f t="shared" si="96"/>
        <v/>
      </c>
      <c r="CA12" s="59" t="str">
        <f t="shared" si="97"/>
        <v/>
      </c>
      <c r="CB12" s="59" t="str">
        <f t="shared" si="98"/>
        <v/>
      </c>
      <c r="CC12" s="59" t="str">
        <f t="shared" si="99"/>
        <v/>
      </c>
      <c r="CD12" s="59" t="str">
        <f t="shared" si="100"/>
        <v/>
      </c>
      <c r="CE12" s="59" t="str">
        <f t="shared" si="101"/>
        <v/>
      </c>
      <c r="CF12" s="59" t="str">
        <f t="shared" si="102"/>
        <v/>
      </c>
      <c r="CG12" s="59" t="str">
        <f t="shared" si="103"/>
        <v/>
      </c>
      <c r="CH12" s="59" t="str">
        <f t="shared" si="104"/>
        <v/>
      </c>
      <c r="CI12" s="59" t="str">
        <f t="shared" si="105"/>
        <v/>
      </c>
      <c r="CJ12" s="59" t="str">
        <f t="shared" si="106"/>
        <v/>
      </c>
      <c r="CK12" s="59" t="str">
        <f t="shared" si="107"/>
        <v/>
      </c>
      <c r="CL12" s="59" t="str">
        <f t="shared" si="108"/>
        <v/>
      </c>
      <c r="CM12" s="59" t="str">
        <f t="shared" si="109"/>
        <v/>
      </c>
      <c r="CN12" s="59" t="str">
        <f t="shared" si="110"/>
        <v/>
      </c>
      <c r="CO12" s="59" t="str">
        <f t="shared" si="111"/>
        <v/>
      </c>
      <c r="CP12" s="59" t="str">
        <f t="shared" si="112"/>
        <v/>
      </c>
      <c r="CQ12" s="59" t="str">
        <f t="shared" si="113"/>
        <v/>
      </c>
      <c r="CR12" s="59" t="str">
        <f t="shared" si="114"/>
        <v/>
      </c>
      <c r="CS12" s="59" t="str">
        <f t="shared" si="115"/>
        <v/>
      </c>
      <c r="CT12" s="59" t="str">
        <f t="shared" si="116"/>
        <v/>
      </c>
      <c r="CU12" s="59" t="str">
        <f t="shared" si="117"/>
        <v/>
      </c>
      <c r="CV12" s="59" t="str">
        <f t="shared" si="118"/>
        <v/>
      </c>
      <c r="CW12" s="59" t="str">
        <f t="shared" si="119"/>
        <v/>
      </c>
      <c r="CX12" s="59" t="str">
        <f t="shared" si="120"/>
        <v/>
      </c>
      <c r="CY12" s="59" t="str">
        <f t="shared" si="121"/>
        <v/>
      </c>
      <c r="CZ12" s="59" t="str">
        <f t="shared" si="122"/>
        <v/>
      </c>
      <c r="DA12" s="59" t="str">
        <f t="shared" si="123"/>
        <v/>
      </c>
      <c r="DB12" s="59" t="str">
        <f t="shared" si="124"/>
        <v/>
      </c>
      <c r="DC12" s="59" t="str">
        <f t="shared" si="125"/>
        <v/>
      </c>
      <c r="DD12" s="59" t="str">
        <f t="shared" si="126"/>
        <v/>
      </c>
      <c r="DE12" s="59" t="str">
        <f t="shared" si="127"/>
        <v/>
      </c>
      <c r="DF12" s="59" t="str">
        <f t="shared" si="128"/>
        <v/>
      </c>
      <c r="DG12" s="59" t="str">
        <f t="shared" si="129"/>
        <v/>
      </c>
      <c r="DH12" s="59" t="str">
        <f t="shared" si="130"/>
        <v/>
      </c>
      <c r="DI12" s="59" t="str">
        <f t="shared" si="131"/>
        <v/>
      </c>
      <c r="DJ12" s="59" t="str">
        <f t="shared" si="132"/>
        <v/>
      </c>
      <c r="DK12" s="59" t="str">
        <f t="shared" si="133"/>
        <v/>
      </c>
      <c r="DL12" s="59" t="str">
        <f t="shared" si="134"/>
        <v/>
      </c>
      <c r="DM12" s="59" t="str">
        <f t="shared" si="135"/>
        <v/>
      </c>
      <c r="DN12" s="59" t="str">
        <f t="shared" si="136"/>
        <v/>
      </c>
      <c r="DO12" s="59" t="str">
        <f t="shared" si="137"/>
        <v/>
      </c>
      <c r="DP12" s="59" t="str">
        <f t="shared" si="138"/>
        <v/>
      </c>
      <c r="DQ12" s="59" t="str">
        <f t="shared" si="152"/>
        <v/>
      </c>
      <c r="DR12" s="59" t="str">
        <f t="shared" si="139"/>
        <v/>
      </c>
      <c r="DS12" s="58" t="str">
        <f t="shared" si="140"/>
        <v/>
      </c>
      <c r="DT12" s="59" t="str">
        <f t="shared" si="141"/>
        <v/>
      </c>
      <c r="DU12" s="59" t="str">
        <f t="shared" si="5"/>
        <v/>
      </c>
      <c r="DV12" s="59" t="str">
        <f t="shared" si="6"/>
        <v/>
      </c>
      <c r="DW12" s="59" t="str">
        <f t="shared" si="7"/>
        <v/>
      </c>
      <c r="DX12" s="59" t="str">
        <f t="shared" si="8"/>
        <v/>
      </c>
      <c r="DY12" s="59" t="str">
        <f t="shared" si="9"/>
        <v/>
      </c>
      <c r="DZ12" s="59" t="str">
        <f t="shared" si="10"/>
        <v/>
      </c>
      <c r="EA12" s="59" t="str">
        <f t="shared" si="11"/>
        <v/>
      </c>
      <c r="EB12" s="59" t="str">
        <f t="shared" si="12"/>
        <v/>
      </c>
      <c r="EC12" s="59" t="str">
        <f t="shared" si="13"/>
        <v/>
      </c>
      <c r="ED12" s="59" t="str">
        <f t="shared" si="14"/>
        <v/>
      </c>
      <c r="EE12" s="59" t="str">
        <f t="shared" si="15"/>
        <v/>
      </c>
      <c r="EF12" s="59" t="str">
        <f t="shared" si="142"/>
        <v/>
      </c>
      <c r="EG12" s="59" t="str">
        <f t="shared" si="16"/>
        <v/>
      </c>
      <c r="EH12" s="59" t="str">
        <f t="shared" si="17"/>
        <v/>
      </c>
      <c r="EI12" s="59" t="str">
        <f t="shared" si="18"/>
        <v/>
      </c>
      <c r="EJ12" s="59" t="str">
        <f t="shared" si="19"/>
        <v/>
      </c>
      <c r="EK12" s="59" t="str">
        <f t="shared" si="20"/>
        <v/>
      </c>
      <c r="EL12" s="59" t="str">
        <f t="shared" si="21"/>
        <v/>
      </c>
      <c r="EM12" s="59" t="str">
        <f t="shared" si="22"/>
        <v/>
      </c>
      <c r="EN12" s="59" t="str">
        <f t="shared" si="23"/>
        <v/>
      </c>
      <c r="EO12" s="59" t="str">
        <f t="shared" si="24"/>
        <v/>
      </c>
      <c r="EP12" s="59" t="str">
        <f t="shared" si="25"/>
        <v/>
      </c>
      <c r="EQ12" s="59" t="str">
        <f t="shared" si="26"/>
        <v/>
      </c>
      <c r="ER12" s="59" t="str">
        <f t="shared" si="27"/>
        <v/>
      </c>
      <c r="ES12" s="59" t="str">
        <f t="shared" si="28"/>
        <v/>
      </c>
      <c r="ET12" s="59" t="str">
        <f t="shared" si="29"/>
        <v/>
      </c>
      <c r="EU12" s="59" t="str">
        <f t="shared" si="30"/>
        <v/>
      </c>
      <c r="EV12" s="59" t="str">
        <f t="shared" si="31"/>
        <v/>
      </c>
      <c r="EW12" s="59" t="str">
        <f t="shared" si="32"/>
        <v/>
      </c>
      <c r="EX12" s="59" t="str">
        <f t="shared" si="33"/>
        <v/>
      </c>
      <c r="EY12" s="59" t="str">
        <f t="shared" si="34"/>
        <v/>
      </c>
      <c r="EZ12" s="59" t="str">
        <f t="shared" si="35"/>
        <v/>
      </c>
      <c r="FA12" s="59" t="str">
        <f t="shared" si="36"/>
        <v/>
      </c>
      <c r="FB12" s="59" t="str">
        <f t="shared" si="37"/>
        <v/>
      </c>
      <c r="FC12" s="59" t="str">
        <f t="shared" si="38"/>
        <v/>
      </c>
      <c r="FD12" s="59" t="str">
        <f t="shared" si="39"/>
        <v/>
      </c>
      <c r="FE12" s="59" t="str">
        <f t="shared" si="40"/>
        <v/>
      </c>
      <c r="FF12" s="59" t="str">
        <f t="shared" si="41"/>
        <v/>
      </c>
      <c r="FG12" s="59" t="str">
        <f t="shared" si="42"/>
        <v/>
      </c>
      <c r="FH12" s="59" t="str">
        <f t="shared" si="43"/>
        <v/>
      </c>
      <c r="FI12" s="59" t="str">
        <f t="shared" si="44"/>
        <v/>
      </c>
      <c r="FJ12" s="59" t="str">
        <f t="shared" si="45"/>
        <v/>
      </c>
      <c r="FK12" s="59" t="str">
        <f t="shared" si="46"/>
        <v/>
      </c>
      <c r="FL12" s="59" t="str">
        <f t="shared" si="47"/>
        <v/>
      </c>
      <c r="FM12" s="59" t="str">
        <f t="shared" si="48"/>
        <v/>
      </c>
      <c r="FN12" s="59" t="str">
        <f t="shared" si="49"/>
        <v/>
      </c>
      <c r="FO12" s="60" t="str">
        <f t="shared" si="50"/>
        <v/>
      </c>
      <c r="FP12" s="61"/>
      <c r="FQ12" s="45">
        <f t="shared" si="51"/>
        <v>1</v>
      </c>
    </row>
    <row r="13" spans="1:173" ht="87" thickTop="1" thickBot="1" x14ac:dyDescent="0.25">
      <c r="A13" s="62" t="s">
        <v>198</v>
      </c>
      <c r="B13" s="63" t="str">
        <f t="shared" ref="B13:B19" si="153">$B$12</f>
        <v>Test XXX</v>
      </c>
      <c r="C13" s="64">
        <v>40192</v>
      </c>
      <c r="D13" s="63"/>
      <c r="E13" s="63"/>
      <c r="F13" s="63"/>
      <c r="G13" s="63" t="s">
        <v>208</v>
      </c>
      <c r="H13" s="64">
        <v>40188</v>
      </c>
      <c r="I13" s="64">
        <v>40210</v>
      </c>
      <c r="J13" s="63"/>
      <c r="K13" s="64">
        <v>40179</v>
      </c>
      <c r="L13" s="63">
        <v>30</v>
      </c>
      <c r="M13" s="63"/>
      <c r="N13" s="63">
        <v>30</v>
      </c>
      <c r="O13" s="63">
        <v>50</v>
      </c>
      <c r="P13" s="63">
        <v>100</v>
      </c>
      <c r="Q13" s="63">
        <v>30</v>
      </c>
      <c r="R13" s="63">
        <v>-20</v>
      </c>
      <c r="S13" s="63">
        <v>0</v>
      </c>
      <c r="T13" s="42">
        <f t="shared" si="0"/>
        <v>2010</v>
      </c>
      <c r="U13" s="42">
        <f t="shared" si="1"/>
        <v>2010</v>
      </c>
      <c r="V13" s="57">
        <f t="shared" si="143"/>
        <v>40179</v>
      </c>
      <c r="W13" s="57">
        <f t="shared" si="144"/>
        <v>40192</v>
      </c>
      <c r="X13" s="57" t="str">
        <f t="shared" si="145"/>
        <v/>
      </c>
      <c r="Y13" s="57" t="str">
        <f t="shared" si="146"/>
        <v/>
      </c>
      <c r="Z13" s="57" t="str">
        <f t="shared" si="147"/>
        <v/>
      </c>
      <c r="AA13" s="57" t="str">
        <f t="shared" si="148"/>
        <v/>
      </c>
      <c r="AB13" s="57" t="str">
        <f t="shared" si="149"/>
        <v/>
      </c>
      <c r="AC13" s="57" t="str">
        <f t="shared" si="150"/>
        <v/>
      </c>
      <c r="AD13" s="57" t="str">
        <f t="shared" si="52"/>
        <v/>
      </c>
      <c r="AE13" s="57" t="str">
        <f t="shared" si="53"/>
        <v/>
      </c>
      <c r="AF13" s="57" t="str">
        <f t="shared" si="54"/>
        <v/>
      </c>
      <c r="AG13" s="57" t="str">
        <f t="shared" si="55"/>
        <v/>
      </c>
      <c r="AH13" s="57" t="str">
        <f t="shared" si="56"/>
        <v/>
      </c>
      <c r="AI13" s="57" t="str">
        <f t="shared" si="57"/>
        <v/>
      </c>
      <c r="AJ13" s="57" t="str">
        <f t="shared" si="58"/>
        <v/>
      </c>
      <c r="AK13" s="57" t="str">
        <f t="shared" si="59"/>
        <v/>
      </c>
      <c r="AL13" s="57" t="str">
        <f t="shared" si="60"/>
        <v/>
      </c>
      <c r="AM13" s="57" t="str">
        <f t="shared" si="61"/>
        <v/>
      </c>
      <c r="AN13" s="57" t="str">
        <f t="shared" si="62"/>
        <v/>
      </c>
      <c r="AO13" s="57" t="str">
        <f t="shared" si="63"/>
        <v/>
      </c>
      <c r="AP13" s="57" t="str">
        <f t="shared" si="64"/>
        <v/>
      </c>
      <c r="AQ13" s="57" t="str">
        <f t="shared" si="65"/>
        <v/>
      </c>
      <c r="AR13" s="57" t="str">
        <f t="shared" si="66"/>
        <v/>
      </c>
      <c r="AS13" s="57" t="str">
        <f t="shared" si="67"/>
        <v/>
      </c>
      <c r="AT13" s="58" t="str">
        <f t="shared" si="151"/>
        <v>2010/2</v>
      </c>
      <c r="AU13" s="59">
        <f t="shared" si="2"/>
        <v>0</v>
      </c>
      <c r="AV13" s="59">
        <f t="shared" si="3"/>
        <v>0</v>
      </c>
      <c r="AW13" s="42" t="str">
        <f t="shared" si="68"/>
        <v/>
      </c>
      <c r="AX13" s="42">
        <f t="shared" si="69"/>
        <v>1900</v>
      </c>
      <c r="AY13" s="59" t="str">
        <f t="shared" si="70"/>
        <v/>
      </c>
      <c r="AZ13" s="59">
        <f t="shared" si="71"/>
        <v>1</v>
      </c>
      <c r="BA13" s="59" t="str">
        <f t="shared" si="4"/>
        <v/>
      </c>
      <c r="BB13" s="59" t="str">
        <f t="shared" si="72"/>
        <v/>
      </c>
      <c r="BC13" s="59" t="str">
        <f t="shared" si="73"/>
        <v/>
      </c>
      <c r="BD13" s="59" t="str">
        <f t="shared" si="74"/>
        <v/>
      </c>
      <c r="BE13" s="59" t="str">
        <f t="shared" si="75"/>
        <v/>
      </c>
      <c r="BF13" s="59" t="str">
        <f t="shared" si="76"/>
        <v/>
      </c>
      <c r="BG13" s="59" t="str">
        <f t="shared" si="77"/>
        <v/>
      </c>
      <c r="BH13" s="59" t="str">
        <f t="shared" si="78"/>
        <v/>
      </c>
      <c r="BI13" s="59" t="str">
        <f t="shared" si="79"/>
        <v/>
      </c>
      <c r="BJ13" s="59" t="str">
        <f t="shared" si="80"/>
        <v/>
      </c>
      <c r="BK13" s="59" t="str">
        <f t="shared" si="81"/>
        <v/>
      </c>
      <c r="BL13" s="59" t="str">
        <f t="shared" si="82"/>
        <v/>
      </c>
      <c r="BM13" s="59" t="str">
        <f t="shared" si="83"/>
        <v/>
      </c>
      <c r="BN13" s="59" t="str">
        <f t="shared" si="84"/>
        <v/>
      </c>
      <c r="BO13" s="59" t="str">
        <f t="shared" si="85"/>
        <v/>
      </c>
      <c r="BP13" s="59" t="str">
        <f t="shared" si="86"/>
        <v/>
      </c>
      <c r="BQ13" s="59" t="str">
        <f t="shared" si="87"/>
        <v/>
      </c>
      <c r="BR13" s="59" t="str">
        <f t="shared" si="88"/>
        <v/>
      </c>
      <c r="BS13" s="59" t="str">
        <f t="shared" si="89"/>
        <v/>
      </c>
      <c r="BT13" s="59" t="str">
        <f t="shared" si="90"/>
        <v/>
      </c>
      <c r="BU13" s="59" t="str">
        <f t="shared" si="91"/>
        <v/>
      </c>
      <c r="BV13" s="59" t="str">
        <f t="shared" si="92"/>
        <v/>
      </c>
      <c r="BW13" s="59" t="str">
        <f t="shared" si="93"/>
        <v/>
      </c>
      <c r="BX13" s="59" t="str">
        <f t="shared" si="94"/>
        <v/>
      </c>
      <c r="BY13" s="59" t="str">
        <f t="shared" si="95"/>
        <v/>
      </c>
      <c r="BZ13" s="59" t="str">
        <f t="shared" si="96"/>
        <v/>
      </c>
      <c r="CA13" s="59" t="str">
        <f t="shared" si="97"/>
        <v/>
      </c>
      <c r="CB13" s="59" t="str">
        <f t="shared" si="98"/>
        <v/>
      </c>
      <c r="CC13" s="59" t="str">
        <f t="shared" si="99"/>
        <v/>
      </c>
      <c r="CD13" s="59" t="str">
        <f t="shared" si="100"/>
        <v/>
      </c>
      <c r="CE13" s="59" t="str">
        <f t="shared" si="101"/>
        <v/>
      </c>
      <c r="CF13" s="59" t="str">
        <f t="shared" si="102"/>
        <v/>
      </c>
      <c r="CG13" s="59" t="str">
        <f t="shared" si="103"/>
        <v/>
      </c>
      <c r="CH13" s="59" t="str">
        <f t="shared" si="104"/>
        <v/>
      </c>
      <c r="CI13" s="59">
        <f t="shared" si="105"/>
        <v>1</v>
      </c>
      <c r="CJ13" s="59" t="str">
        <f t="shared" si="106"/>
        <v/>
      </c>
      <c r="CK13" s="59" t="str">
        <f t="shared" si="107"/>
        <v/>
      </c>
      <c r="CL13" s="59" t="str">
        <f t="shared" si="108"/>
        <v/>
      </c>
      <c r="CM13" s="59" t="str">
        <f t="shared" si="109"/>
        <v/>
      </c>
      <c r="CN13" s="59" t="str">
        <f t="shared" si="110"/>
        <v/>
      </c>
      <c r="CO13" s="59" t="str">
        <f t="shared" si="111"/>
        <v/>
      </c>
      <c r="CP13" s="59" t="str">
        <f t="shared" si="112"/>
        <v/>
      </c>
      <c r="CQ13" s="59" t="str">
        <f t="shared" si="113"/>
        <v/>
      </c>
      <c r="CR13" s="59" t="str">
        <f t="shared" si="114"/>
        <v/>
      </c>
      <c r="CS13" s="59" t="str">
        <f t="shared" si="115"/>
        <v/>
      </c>
      <c r="CT13" s="59" t="str">
        <f t="shared" si="116"/>
        <v/>
      </c>
      <c r="CU13" s="59" t="str">
        <f t="shared" si="117"/>
        <v/>
      </c>
      <c r="CV13" s="59" t="str">
        <f t="shared" si="118"/>
        <v/>
      </c>
      <c r="CW13" s="59" t="str">
        <f t="shared" si="119"/>
        <v/>
      </c>
      <c r="CX13" s="59" t="str">
        <f t="shared" si="120"/>
        <v/>
      </c>
      <c r="CY13" s="59" t="str">
        <f t="shared" si="121"/>
        <v/>
      </c>
      <c r="CZ13" s="59" t="str">
        <f t="shared" si="122"/>
        <v/>
      </c>
      <c r="DA13" s="59" t="str">
        <f t="shared" si="123"/>
        <v/>
      </c>
      <c r="DB13" s="59" t="str">
        <f t="shared" si="124"/>
        <v/>
      </c>
      <c r="DC13" s="59" t="str">
        <f t="shared" si="125"/>
        <v/>
      </c>
      <c r="DD13" s="59" t="str">
        <f t="shared" si="126"/>
        <v/>
      </c>
      <c r="DE13" s="59" t="str">
        <f t="shared" si="127"/>
        <v/>
      </c>
      <c r="DF13" s="59" t="str">
        <f t="shared" si="128"/>
        <v/>
      </c>
      <c r="DG13" s="59" t="str">
        <f t="shared" si="129"/>
        <v/>
      </c>
      <c r="DH13" s="59" t="str">
        <f t="shared" si="130"/>
        <v/>
      </c>
      <c r="DI13" s="59" t="str">
        <f t="shared" si="131"/>
        <v/>
      </c>
      <c r="DJ13" s="59" t="str">
        <f t="shared" si="132"/>
        <v/>
      </c>
      <c r="DK13" s="59" t="str">
        <f t="shared" si="133"/>
        <v/>
      </c>
      <c r="DL13" s="59" t="str">
        <f t="shared" si="134"/>
        <v/>
      </c>
      <c r="DM13" s="59" t="str">
        <f t="shared" si="135"/>
        <v/>
      </c>
      <c r="DN13" s="59" t="str">
        <f t="shared" si="136"/>
        <v/>
      </c>
      <c r="DO13" s="59" t="str">
        <f t="shared" si="137"/>
        <v/>
      </c>
      <c r="DP13" s="59" t="str">
        <f t="shared" si="138"/>
        <v/>
      </c>
      <c r="DQ13" s="59" t="str">
        <f t="shared" si="152"/>
        <v/>
      </c>
      <c r="DR13" s="59" t="str">
        <f t="shared" si="139"/>
        <v/>
      </c>
      <c r="DS13" s="58" t="str">
        <f t="shared" si="140"/>
        <v>2010/1</v>
      </c>
      <c r="DT13" s="59" t="str">
        <f t="shared" si="141"/>
        <v/>
      </c>
      <c r="DU13" s="59" t="str">
        <f t="shared" si="5"/>
        <v/>
      </c>
      <c r="DV13" s="59" t="str">
        <f t="shared" si="6"/>
        <v/>
      </c>
      <c r="DW13" s="59" t="str">
        <f t="shared" si="7"/>
        <v/>
      </c>
      <c r="DX13" s="59" t="str">
        <f t="shared" si="8"/>
        <v/>
      </c>
      <c r="DY13" s="59" t="str">
        <f t="shared" si="9"/>
        <v/>
      </c>
      <c r="DZ13" s="59" t="str">
        <f t="shared" si="10"/>
        <v/>
      </c>
      <c r="EA13" s="59" t="str">
        <f t="shared" si="11"/>
        <v/>
      </c>
      <c r="EB13" s="59" t="str">
        <f t="shared" si="12"/>
        <v/>
      </c>
      <c r="EC13" s="59" t="str">
        <f t="shared" si="13"/>
        <v/>
      </c>
      <c r="ED13" s="59" t="str">
        <f t="shared" si="14"/>
        <v/>
      </c>
      <c r="EE13" s="59" t="str">
        <f t="shared" si="15"/>
        <v/>
      </c>
      <c r="EF13" s="59" t="str">
        <f t="shared" si="142"/>
        <v/>
      </c>
      <c r="EG13" s="59" t="str">
        <f t="shared" si="16"/>
        <v/>
      </c>
      <c r="EH13" s="59" t="str">
        <f t="shared" si="17"/>
        <v/>
      </c>
      <c r="EI13" s="59" t="str">
        <f t="shared" si="18"/>
        <v/>
      </c>
      <c r="EJ13" s="59" t="str">
        <f t="shared" si="19"/>
        <v/>
      </c>
      <c r="EK13" s="59" t="str">
        <f t="shared" si="20"/>
        <v/>
      </c>
      <c r="EL13" s="59" t="str">
        <f t="shared" si="21"/>
        <v/>
      </c>
      <c r="EM13" s="59" t="str">
        <f t="shared" si="22"/>
        <v/>
      </c>
      <c r="EN13" s="59" t="str">
        <f t="shared" si="23"/>
        <v/>
      </c>
      <c r="EO13" s="59" t="str">
        <f t="shared" si="24"/>
        <v/>
      </c>
      <c r="EP13" s="59" t="str">
        <f t="shared" si="25"/>
        <v/>
      </c>
      <c r="EQ13" s="59" t="str">
        <f t="shared" si="26"/>
        <v/>
      </c>
      <c r="ER13" s="59" t="str">
        <f t="shared" si="27"/>
        <v/>
      </c>
      <c r="ES13" s="59" t="str">
        <f t="shared" si="28"/>
        <v/>
      </c>
      <c r="ET13" s="59" t="str">
        <f t="shared" si="29"/>
        <v/>
      </c>
      <c r="EU13" s="59" t="str">
        <f t="shared" si="30"/>
        <v/>
      </c>
      <c r="EV13" s="59" t="str">
        <f t="shared" si="31"/>
        <v/>
      </c>
      <c r="EW13" s="59" t="str">
        <f t="shared" si="32"/>
        <v/>
      </c>
      <c r="EX13" s="59" t="str">
        <f t="shared" si="33"/>
        <v/>
      </c>
      <c r="EY13" s="59" t="str">
        <f t="shared" si="34"/>
        <v/>
      </c>
      <c r="EZ13" s="59" t="str">
        <f t="shared" si="35"/>
        <v/>
      </c>
      <c r="FA13" s="59" t="str">
        <f t="shared" si="36"/>
        <v/>
      </c>
      <c r="FB13" s="59" t="str">
        <f t="shared" si="37"/>
        <v/>
      </c>
      <c r="FC13" s="59" t="str">
        <f t="shared" si="38"/>
        <v/>
      </c>
      <c r="FD13" s="59" t="str">
        <f t="shared" si="39"/>
        <v/>
      </c>
      <c r="FE13" s="59" t="str">
        <f t="shared" si="40"/>
        <v/>
      </c>
      <c r="FF13" s="59" t="str">
        <f t="shared" si="41"/>
        <v/>
      </c>
      <c r="FG13" s="59" t="str">
        <f t="shared" si="42"/>
        <v/>
      </c>
      <c r="FH13" s="59" t="str">
        <f t="shared" si="43"/>
        <v/>
      </c>
      <c r="FI13" s="59" t="str">
        <f t="shared" si="44"/>
        <v/>
      </c>
      <c r="FJ13" s="59" t="str">
        <f t="shared" si="45"/>
        <v/>
      </c>
      <c r="FK13" s="59" t="str">
        <f t="shared" si="46"/>
        <v/>
      </c>
      <c r="FL13" s="59" t="str">
        <f t="shared" si="47"/>
        <v/>
      </c>
      <c r="FM13" s="59" t="str">
        <f t="shared" si="48"/>
        <v/>
      </c>
      <c r="FN13" s="59" t="str">
        <f t="shared" si="49"/>
        <v/>
      </c>
      <c r="FO13" s="60" t="str">
        <f t="shared" si="50"/>
        <v/>
      </c>
      <c r="FP13" s="61"/>
      <c r="FQ13" s="45">
        <f t="shared" si="51"/>
        <v>1</v>
      </c>
    </row>
    <row r="14" spans="1:173" ht="44.25" thickTop="1" thickBot="1" x14ac:dyDescent="0.25">
      <c r="A14" s="62"/>
      <c r="B14" s="63" t="str">
        <f t="shared" si="153"/>
        <v>Test XXX</v>
      </c>
      <c r="C14" s="64">
        <v>40283</v>
      </c>
      <c r="D14" s="63"/>
      <c r="E14" s="63"/>
      <c r="F14" s="63"/>
      <c r="G14" s="63" t="s">
        <v>209</v>
      </c>
      <c r="H14" s="64">
        <v>40276</v>
      </c>
      <c r="I14" s="64">
        <v>40278</v>
      </c>
      <c r="J14" s="63"/>
      <c r="K14" s="64">
        <v>40269</v>
      </c>
      <c r="L14" s="63">
        <v>20</v>
      </c>
      <c r="M14" s="63"/>
      <c r="N14" s="63">
        <v>20</v>
      </c>
      <c r="O14" s="63">
        <v>20</v>
      </c>
      <c r="P14" s="63">
        <v>100</v>
      </c>
      <c r="Q14" s="63">
        <v>20</v>
      </c>
      <c r="R14" s="63">
        <v>0</v>
      </c>
      <c r="S14" s="63">
        <v>0</v>
      </c>
      <c r="T14" s="42">
        <f t="shared" si="0"/>
        <v>2010</v>
      </c>
      <c r="U14" s="42">
        <f t="shared" si="1"/>
        <v>2010</v>
      </c>
      <c r="V14" s="57" t="str">
        <f t="shared" si="143"/>
        <v/>
      </c>
      <c r="W14" s="57" t="str">
        <f t="shared" si="144"/>
        <v/>
      </c>
      <c r="X14" s="57" t="str">
        <f t="shared" si="145"/>
        <v/>
      </c>
      <c r="Y14" s="57" t="str">
        <f t="shared" si="146"/>
        <v/>
      </c>
      <c r="Z14" s="57" t="str">
        <f t="shared" si="147"/>
        <v/>
      </c>
      <c r="AA14" s="57" t="str">
        <f t="shared" si="148"/>
        <v/>
      </c>
      <c r="AB14" s="57">
        <f t="shared" si="149"/>
        <v>40269</v>
      </c>
      <c r="AC14" s="57">
        <f t="shared" si="150"/>
        <v>40283</v>
      </c>
      <c r="AD14" s="57" t="str">
        <f t="shared" si="52"/>
        <v/>
      </c>
      <c r="AE14" s="57" t="str">
        <f t="shared" si="53"/>
        <v/>
      </c>
      <c r="AF14" s="57" t="str">
        <f t="shared" si="54"/>
        <v/>
      </c>
      <c r="AG14" s="57" t="str">
        <f t="shared" si="55"/>
        <v/>
      </c>
      <c r="AH14" s="57" t="str">
        <f t="shared" si="56"/>
        <v/>
      </c>
      <c r="AI14" s="57" t="str">
        <f t="shared" si="57"/>
        <v/>
      </c>
      <c r="AJ14" s="57" t="str">
        <f t="shared" si="58"/>
        <v/>
      </c>
      <c r="AK14" s="57" t="str">
        <f t="shared" si="59"/>
        <v/>
      </c>
      <c r="AL14" s="57" t="str">
        <f t="shared" si="60"/>
        <v/>
      </c>
      <c r="AM14" s="57" t="str">
        <f t="shared" si="61"/>
        <v/>
      </c>
      <c r="AN14" s="57" t="str">
        <f t="shared" si="62"/>
        <v/>
      </c>
      <c r="AO14" s="57" t="str">
        <f t="shared" si="63"/>
        <v/>
      </c>
      <c r="AP14" s="57" t="str">
        <f t="shared" si="64"/>
        <v/>
      </c>
      <c r="AQ14" s="57" t="str">
        <f t="shared" si="65"/>
        <v/>
      </c>
      <c r="AR14" s="57" t="str">
        <f t="shared" si="66"/>
        <v/>
      </c>
      <c r="AS14" s="57" t="str">
        <f t="shared" si="67"/>
        <v/>
      </c>
      <c r="AT14" s="58" t="str">
        <f t="shared" si="151"/>
        <v>2010/4</v>
      </c>
      <c r="AU14" s="59">
        <f t="shared" si="2"/>
        <v>0</v>
      </c>
      <c r="AV14" s="59">
        <f t="shared" si="3"/>
        <v>0</v>
      </c>
      <c r="AW14" s="42" t="str">
        <f t="shared" si="68"/>
        <v/>
      </c>
      <c r="AX14" s="42">
        <f t="shared" si="69"/>
        <v>1900</v>
      </c>
      <c r="AY14" s="59" t="str">
        <f t="shared" si="70"/>
        <v/>
      </c>
      <c r="AZ14" s="59" t="str">
        <f t="shared" si="71"/>
        <v/>
      </c>
      <c r="BA14" s="59" t="str">
        <f t="shared" si="4"/>
        <v/>
      </c>
      <c r="BB14" s="59" t="str">
        <f t="shared" si="72"/>
        <v/>
      </c>
      <c r="BC14" s="59" t="str">
        <f t="shared" si="73"/>
        <v/>
      </c>
      <c r="BD14" s="59" t="str">
        <f t="shared" si="74"/>
        <v/>
      </c>
      <c r="BE14" s="59" t="str">
        <f t="shared" si="75"/>
        <v/>
      </c>
      <c r="BF14" s="59" t="str">
        <f t="shared" si="76"/>
        <v/>
      </c>
      <c r="BG14" s="59" t="str">
        <f t="shared" si="77"/>
        <v/>
      </c>
      <c r="BH14" s="59" t="str">
        <f t="shared" si="78"/>
        <v/>
      </c>
      <c r="BI14" s="59" t="str">
        <f t="shared" si="79"/>
        <v/>
      </c>
      <c r="BJ14" s="59" t="str">
        <f t="shared" si="80"/>
        <v/>
      </c>
      <c r="BK14" s="59" t="str">
        <f t="shared" si="81"/>
        <v/>
      </c>
      <c r="BL14" s="59" t="str">
        <f t="shared" si="82"/>
        <v/>
      </c>
      <c r="BM14" s="59" t="str">
        <f t="shared" si="83"/>
        <v/>
      </c>
      <c r="BN14" s="59" t="str">
        <f t="shared" si="84"/>
        <v/>
      </c>
      <c r="BO14" s="59" t="str">
        <f t="shared" si="85"/>
        <v/>
      </c>
      <c r="BP14" s="59" t="str">
        <f t="shared" si="86"/>
        <v/>
      </c>
      <c r="BQ14" s="59" t="str">
        <f t="shared" si="87"/>
        <v/>
      </c>
      <c r="BR14" s="59" t="str">
        <f t="shared" si="88"/>
        <v/>
      </c>
      <c r="BS14" s="59" t="str">
        <f t="shared" si="89"/>
        <v/>
      </c>
      <c r="BT14" s="59" t="str">
        <f t="shared" si="90"/>
        <v/>
      </c>
      <c r="BU14" s="59" t="str">
        <f t="shared" si="91"/>
        <v/>
      </c>
      <c r="BV14" s="59" t="str">
        <f t="shared" si="92"/>
        <v/>
      </c>
      <c r="BW14" s="59" t="str">
        <f t="shared" si="93"/>
        <v/>
      </c>
      <c r="BX14" s="59" t="str">
        <f t="shared" si="94"/>
        <v/>
      </c>
      <c r="BY14" s="59" t="str">
        <f t="shared" si="95"/>
        <v/>
      </c>
      <c r="BZ14" s="59" t="str">
        <f t="shared" si="96"/>
        <v/>
      </c>
      <c r="CA14" s="59" t="str">
        <f t="shared" si="97"/>
        <v/>
      </c>
      <c r="CB14" s="59" t="str">
        <f t="shared" si="98"/>
        <v/>
      </c>
      <c r="CC14" s="59" t="str">
        <f t="shared" si="99"/>
        <v/>
      </c>
      <c r="CD14" s="59" t="str">
        <f t="shared" si="100"/>
        <v/>
      </c>
      <c r="CE14" s="59" t="str">
        <f t="shared" si="101"/>
        <v/>
      </c>
      <c r="CF14" s="59" t="str">
        <f t="shared" si="102"/>
        <v/>
      </c>
      <c r="CG14" s="59" t="str">
        <f t="shared" si="103"/>
        <v/>
      </c>
      <c r="CH14" s="59" t="str">
        <f t="shared" si="104"/>
        <v/>
      </c>
      <c r="CI14" s="59" t="str">
        <f t="shared" si="105"/>
        <v/>
      </c>
      <c r="CJ14" s="59" t="str">
        <f t="shared" si="106"/>
        <v/>
      </c>
      <c r="CK14" s="59" t="str">
        <f t="shared" si="107"/>
        <v/>
      </c>
      <c r="CL14" s="59" t="str">
        <f t="shared" si="108"/>
        <v/>
      </c>
      <c r="CM14" s="59" t="str">
        <f t="shared" si="109"/>
        <v/>
      </c>
      <c r="CN14" s="59" t="str">
        <f t="shared" si="110"/>
        <v/>
      </c>
      <c r="CO14" s="59" t="str">
        <f t="shared" si="111"/>
        <v/>
      </c>
      <c r="CP14" s="59" t="str">
        <f t="shared" si="112"/>
        <v/>
      </c>
      <c r="CQ14" s="59" t="str">
        <f t="shared" si="113"/>
        <v/>
      </c>
      <c r="CR14" s="59" t="str">
        <f t="shared" si="114"/>
        <v/>
      </c>
      <c r="CS14" s="59" t="str">
        <f t="shared" si="115"/>
        <v/>
      </c>
      <c r="CT14" s="59" t="str">
        <f t="shared" si="116"/>
        <v/>
      </c>
      <c r="CU14" s="59" t="str">
        <f t="shared" si="117"/>
        <v/>
      </c>
      <c r="CV14" s="59" t="str">
        <f t="shared" si="118"/>
        <v/>
      </c>
      <c r="CW14" s="59" t="str">
        <f t="shared" si="119"/>
        <v/>
      </c>
      <c r="CX14" s="59" t="str">
        <f t="shared" si="120"/>
        <v/>
      </c>
      <c r="CY14" s="59" t="str">
        <f t="shared" si="121"/>
        <v/>
      </c>
      <c r="CZ14" s="59" t="str">
        <f t="shared" si="122"/>
        <v/>
      </c>
      <c r="DA14" s="59" t="str">
        <f t="shared" si="123"/>
        <v/>
      </c>
      <c r="DB14" s="59" t="str">
        <f t="shared" si="124"/>
        <v/>
      </c>
      <c r="DC14" s="59" t="str">
        <f t="shared" si="125"/>
        <v/>
      </c>
      <c r="DD14" s="59" t="str">
        <f t="shared" si="126"/>
        <v/>
      </c>
      <c r="DE14" s="59" t="str">
        <f t="shared" si="127"/>
        <v/>
      </c>
      <c r="DF14" s="59" t="str">
        <f t="shared" si="128"/>
        <v/>
      </c>
      <c r="DG14" s="59" t="str">
        <f t="shared" si="129"/>
        <v/>
      </c>
      <c r="DH14" s="59" t="str">
        <f t="shared" si="130"/>
        <v/>
      </c>
      <c r="DI14" s="59" t="str">
        <f t="shared" si="131"/>
        <v/>
      </c>
      <c r="DJ14" s="59" t="str">
        <f t="shared" si="132"/>
        <v/>
      </c>
      <c r="DK14" s="59" t="str">
        <f t="shared" si="133"/>
        <v/>
      </c>
      <c r="DL14" s="59" t="str">
        <f t="shared" si="134"/>
        <v/>
      </c>
      <c r="DM14" s="59" t="str">
        <f t="shared" si="135"/>
        <v/>
      </c>
      <c r="DN14" s="59" t="str">
        <f t="shared" si="136"/>
        <v/>
      </c>
      <c r="DO14" s="59" t="str">
        <f t="shared" si="137"/>
        <v/>
      </c>
      <c r="DP14" s="59" t="str">
        <f t="shared" si="138"/>
        <v/>
      </c>
      <c r="DQ14" s="59" t="str">
        <f t="shared" si="152"/>
        <v/>
      </c>
      <c r="DR14" s="59" t="str">
        <f t="shared" si="139"/>
        <v/>
      </c>
      <c r="DS14" s="58" t="str">
        <f t="shared" si="140"/>
        <v>2010/4</v>
      </c>
      <c r="DT14" s="59" t="str">
        <f t="shared" si="141"/>
        <v/>
      </c>
      <c r="DU14" s="59" t="str">
        <f t="shared" si="5"/>
        <v/>
      </c>
      <c r="DV14" s="59" t="str">
        <f t="shared" si="6"/>
        <v/>
      </c>
      <c r="DW14" s="59" t="str">
        <f t="shared" si="7"/>
        <v/>
      </c>
      <c r="DX14" s="59" t="str">
        <f t="shared" si="8"/>
        <v/>
      </c>
      <c r="DY14" s="59" t="str">
        <f t="shared" si="9"/>
        <v/>
      </c>
      <c r="DZ14" s="59" t="str">
        <f t="shared" si="10"/>
        <v/>
      </c>
      <c r="EA14" s="59" t="str">
        <f t="shared" si="11"/>
        <v/>
      </c>
      <c r="EB14" s="59" t="str">
        <f t="shared" si="12"/>
        <v/>
      </c>
      <c r="EC14" s="59" t="str">
        <f t="shared" si="13"/>
        <v/>
      </c>
      <c r="ED14" s="59" t="str">
        <f t="shared" si="14"/>
        <v/>
      </c>
      <c r="EE14" s="59" t="str">
        <f t="shared" si="15"/>
        <v/>
      </c>
      <c r="EF14" s="59" t="str">
        <f t="shared" si="142"/>
        <v/>
      </c>
      <c r="EG14" s="59" t="str">
        <f t="shared" si="16"/>
        <v/>
      </c>
      <c r="EH14" s="59" t="str">
        <f t="shared" si="17"/>
        <v/>
      </c>
      <c r="EI14" s="59" t="str">
        <f t="shared" si="18"/>
        <v/>
      </c>
      <c r="EJ14" s="59" t="str">
        <f t="shared" si="19"/>
        <v/>
      </c>
      <c r="EK14" s="59" t="str">
        <f t="shared" si="20"/>
        <v/>
      </c>
      <c r="EL14" s="59" t="str">
        <f t="shared" si="21"/>
        <v/>
      </c>
      <c r="EM14" s="59" t="str">
        <f t="shared" si="22"/>
        <v/>
      </c>
      <c r="EN14" s="59" t="str">
        <f t="shared" si="23"/>
        <v/>
      </c>
      <c r="EO14" s="59" t="str">
        <f t="shared" si="24"/>
        <v/>
      </c>
      <c r="EP14" s="59" t="str">
        <f t="shared" si="25"/>
        <v/>
      </c>
      <c r="EQ14" s="59" t="str">
        <f t="shared" si="26"/>
        <v/>
      </c>
      <c r="ER14" s="59" t="str">
        <f t="shared" si="27"/>
        <v/>
      </c>
      <c r="ES14" s="59" t="str">
        <f t="shared" si="28"/>
        <v/>
      </c>
      <c r="ET14" s="59" t="str">
        <f t="shared" si="29"/>
        <v/>
      </c>
      <c r="EU14" s="59" t="str">
        <f t="shared" si="30"/>
        <v/>
      </c>
      <c r="EV14" s="59" t="str">
        <f t="shared" si="31"/>
        <v/>
      </c>
      <c r="EW14" s="59" t="str">
        <f t="shared" si="32"/>
        <v/>
      </c>
      <c r="EX14" s="59" t="str">
        <f t="shared" si="33"/>
        <v/>
      </c>
      <c r="EY14" s="59" t="str">
        <f t="shared" si="34"/>
        <v/>
      </c>
      <c r="EZ14" s="59" t="str">
        <f t="shared" si="35"/>
        <v/>
      </c>
      <c r="FA14" s="59" t="str">
        <f t="shared" si="36"/>
        <v/>
      </c>
      <c r="FB14" s="59" t="str">
        <f t="shared" si="37"/>
        <v/>
      </c>
      <c r="FC14" s="59" t="str">
        <f t="shared" si="38"/>
        <v/>
      </c>
      <c r="FD14" s="59" t="str">
        <f t="shared" si="39"/>
        <v/>
      </c>
      <c r="FE14" s="59" t="str">
        <f t="shared" si="40"/>
        <v/>
      </c>
      <c r="FF14" s="59" t="str">
        <f t="shared" si="41"/>
        <v/>
      </c>
      <c r="FG14" s="59" t="str">
        <f t="shared" si="42"/>
        <v/>
      </c>
      <c r="FH14" s="59" t="str">
        <f t="shared" si="43"/>
        <v/>
      </c>
      <c r="FI14" s="59" t="str">
        <f t="shared" si="44"/>
        <v/>
      </c>
      <c r="FJ14" s="59" t="str">
        <f t="shared" si="45"/>
        <v/>
      </c>
      <c r="FK14" s="59" t="str">
        <f t="shared" si="46"/>
        <v/>
      </c>
      <c r="FL14" s="59" t="str">
        <f t="shared" si="47"/>
        <v/>
      </c>
      <c r="FM14" s="59" t="str">
        <f t="shared" si="48"/>
        <v/>
      </c>
      <c r="FN14" s="59" t="str">
        <f t="shared" si="49"/>
        <v/>
      </c>
      <c r="FO14" s="60" t="str">
        <f t="shared" si="50"/>
        <v/>
      </c>
      <c r="FP14" s="61"/>
      <c r="FQ14" s="45">
        <f t="shared" si="51"/>
        <v>1</v>
      </c>
    </row>
    <row r="15" spans="1:173" ht="30" thickTop="1" thickBot="1" x14ac:dyDescent="0.25">
      <c r="A15" s="62"/>
      <c r="B15" s="63" t="str">
        <f t="shared" si="153"/>
        <v>Test XXX</v>
      </c>
      <c r="C15" s="64">
        <v>40283</v>
      </c>
      <c r="D15" s="63"/>
      <c r="E15" s="63"/>
      <c r="F15" s="63" t="s">
        <v>210</v>
      </c>
      <c r="G15" s="63" t="s">
        <v>211</v>
      </c>
      <c r="H15" s="64">
        <v>40276</v>
      </c>
      <c r="I15" s="64">
        <v>40278</v>
      </c>
      <c r="J15" s="63"/>
      <c r="K15" s="64">
        <v>40269</v>
      </c>
      <c r="L15" s="63">
        <v>20</v>
      </c>
      <c r="M15" s="63"/>
      <c r="N15" s="63">
        <v>20</v>
      </c>
      <c r="O15" s="63">
        <v>20</v>
      </c>
      <c r="P15" s="63">
        <v>100</v>
      </c>
      <c r="Q15" s="63">
        <v>20</v>
      </c>
      <c r="R15" s="63">
        <v>0</v>
      </c>
      <c r="S15" s="63">
        <v>0</v>
      </c>
      <c r="T15" s="42">
        <f t="shared" si="0"/>
        <v>2010</v>
      </c>
      <c r="U15" s="42">
        <f t="shared" si="1"/>
        <v>2010</v>
      </c>
      <c r="V15" s="57" t="str">
        <f t="shared" si="143"/>
        <v/>
      </c>
      <c r="W15" s="57" t="str">
        <f t="shared" si="144"/>
        <v/>
      </c>
      <c r="X15" s="57" t="str">
        <f t="shared" si="145"/>
        <v/>
      </c>
      <c r="Y15" s="57" t="str">
        <f t="shared" si="146"/>
        <v/>
      </c>
      <c r="Z15" s="57" t="str">
        <f t="shared" si="147"/>
        <v/>
      </c>
      <c r="AA15" s="57" t="str">
        <f t="shared" si="148"/>
        <v/>
      </c>
      <c r="AB15" s="57">
        <f t="shared" si="149"/>
        <v>40269</v>
      </c>
      <c r="AC15" s="57">
        <f t="shared" si="150"/>
        <v>40283</v>
      </c>
      <c r="AD15" s="57" t="str">
        <f t="shared" si="52"/>
        <v/>
      </c>
      <c r="AE15" s="57" t="str">
        <f t="shared" si="53"/>
        <v/>
      </c>
      <c r="AF15" s="57" t="str">
        <f t="shared" si="54"/>
        <v/>
      </c>
      <c r="AG15" s="57" t="str">
        <f t="shared" si="55"/>
        <v/>
      </c>
      <c r="AH15" s="57" t="str">
        <f t="shared" si="56"/>
        <v/>
      </c>
      <c r="AI15" s="57" t="str">
        <f t="shared" si="57"/>
        <v/>
      </c>
      <c r="AJ15" s="57" t="str">
        <f t="shared" si="58"/>
        <v/>
      </c>
      <c r="AK15" s="57" t="str">
        <f t="shared" si="59"/>
        <v/>
      </c>
      <c r="AL15" s="57" t="str">
        <f t="shared" si="60"/>
        <v/>
      </c>
      <c r="AM15" s="57" t="str">
        <f t="shared" si="61"/>
        <v/>
      </c>
      <c r="AN15" s="57" t="str">
        <f t="shared" si="62"/>
        <v/>
      </c>
      <c r="AO15" s="57" t="str">
        <f t="shared" si="63"/>
        <v/>
      </c>
      <c r="AP15" s="57" t="str">
        <f t="shared" si="64"/>
        <v/>
      </c>
      <c r="AQ15" s="57" t="str">
        <f t="shared" si="65"/>
        <v/>
      </c>
      <c r="AR15" s="57" t="str">
        <f t="shared" si="66"/>
        <v/>
      </c>
      <c r="AS15" s="57" t="str">
        <f t="shared" si="67"/>
        <v/>
      </c>
      <c r="AT15" s="58" t="str">
        <f t="shared" si="151"/>
        <v>2010/4</v>
      </c>
      <c r="AU15" s="59">
        <f t="shared" si="2"/>
        <v>0</v>
      </c>
      <c r="AV15" s="59">
        <f t="shared" si="3"/>
        <v>0</v>
      </c>
      <c r="AW15" s="42" t="str">
        <f t="shared" si="68"/>
        <v/>
      </c>
      <c r="AX15" s="42">
        <f t="shared" si="69"/>
        <v>1900</v>
      </c>
      <c r="AY15" s="59" t="str">
        <f t="shared" si="70"/>
        <v/>
      </c>
      <c r="AZ15" s="59" t="str">
        <f t="shared" si="71"/>
        <v/>
      </c>
      <c r="BA15" s="59" t="str">
        <f t="shared" si="4"/>
        <v/>
      </c>
      <c r="BB15" s="59" t="str">
        <f t="shared" si="72"/>
        <v/>
      </c>
      <c r="BC15" s="59" t="str">
        <f t="shared" si="73"/>
        <v/>
      </c>
      <c r="BD15" s="59" t="str">
        <f t="shared" si="74"/>
        <v/>
      </c>
      <c r="BE15" s="59" t="str">
        <f t="shared" si="75"/>
        <v/>
      </c>
      <c r="BF15" s="59" t="str">
        <f t="shared" si="76"/>
        <v/>
      </c>
      <c r="BG15" s="59" t="str">
        <f t="shared" si="77"/>
        <v/>
      </c>
      <c r="BH15" s="59" t="str">
        <f t="shared" si="78"/>
        <v/>
      </c>
      <c r="BI15" s="59" t="str">
        <f t="shared" si="79"/>
        <v/>
      </c>
      <c r="BJ15" s="59" t="str">
        <f t="shared" si="80"/>
        <v/>
      </c>
      <c r="BK15" s="59" t="str">
        <f t="shared" si="81"/>
        <v/>
      </c>
      <c r="BL15" s="59" t="str">
        <f t="shared" si="82"/>
        <v/>
      </c>
      <c r="BM15" s="59" t="str">
        <f t="shared" si="83"/>
        <v/>
      </c>
      <c r="BN15" s="59" t="str">
        <f t="shared" si="84"/>
        <v/>
      </c>
      <c r="BO15" s="59" t="str">
        <f t="shared" si="85"/>
        <v/>
      </c>
      <c r="BP15" s="59" t="str">
        <f t="shared" si="86"/>
        <v/>
      </c>
      <c r="BQ15" s="59" t="str">
        <f t="shared" si="87"/>
        <v/>
      </c>
      <c r="BR15" s="59" t="str">
        <f t="shared" si="88"/>
        <v/>
      </c>
      <c r="BS15" s="59" t="str">
        <f t="shared" si="89"/>
        <v/>
      </c>
      <c r="BT15" s="59" t="str">
        <f t="shared" si="90"/>
        <v/>
      </c>
      <c r="BU15" s="59" t="str">
        <f t="shared" si="91"/>
        <v/>
      </c>
      <c r="BV15" s="59" t="str">
        <f t="shared" si="92"/>
        <v/>
      </c>
      <c r="BW15" s="59" t="str">
        <f t="shared" si="93"/>
        <v/>
      </c>
      <c r="BX15" s="59" t="str">
        <f t="shared" si="94"/>
        <v/>
      </c>
      <c r="BY15" s="59" t="str">
        <f t="shared" si="95"/>
        <v/>
      </c>
      <c r="BZ15" s="59" t="str">
        <f t="shared" si="96"/>
        <v/>
      </c>
      <c r="CA15" s="59" t="str">
        <f t="shared" si="97"/>
        <v/>
      </c>
      <c r="CB15" s="59" t="str">
        <f t="shared" si="98"/>
        <v/>
      </c>
      <c r="CC15" s="59" t="str">
        <f t="shared" si="99"/>
        <v/>
      </c>
      <c r="CD15" s="59" t="str">
        <f t="shared" si="100"/>
        <v/>
      </c>
      <c r="CE15" s="59" t="str">
        <f t="shared" si="101"/>
        <v/>
      </c>
      <c r="CF15" s="59" t="str">
        <f t="shared" si="102"/>
        <v/>
      </c>
      <c r="CG15" s="59" t="str">
        <f t="shared" si="103"/>
        <v/>
      </c>
      <c r="CH15" s="59" t="str">
        <f t="shared" si="104"/>
        <v/>
      </c>
      <c r="CI15" s="59" t="str">
        <f t="shared" si="105"/>
        <v/>
      </c>
      <c r="CJ15" s="59" t="str">
        <f t="shared" si="106"/>
        <v/>
      </c>
      <c r="CK15" s="59" t="str">
        <f t="shared" si="107"/>
        <v/>
      </c>
      <c r="CL15" s="59" t="str">
        <f t="shared" si="108"/>
        <v/>
      </c>
      <c r="CM15" s="59" t="str">
        <f t="shared" si="109"/>
        <v/>
      </c>
      <c r="CN15" s="59" t="str">
        <f t="shared" si="110"/>
        <v/>
      </c>
      <c r="CO15" s="59" t="str">
        <f t="shared" si="111"/>
        <v/>
      </c>
      <c r="CP15" s="59" t="str">
        <f t="shared" si="112"/>
        <v/>
      </c>
      <c r="CQ15" s="59" t="str">
        <f t="shared" si="113"/>
        <v/>
      </c>
      <c r="CR15" s="59" t="str">
        <f t="shared" si="114"/>
        <v/>
      </c>
      <c r="CS15" s="59" t="str">
        <f t="shared" si="115"/>
        <v/>
      </c>
      <c r="CT15" s="59" t="str">
        <f t="shared" si="116"/>
        <v/>
      </c>
      <c r="CU15" s="59" t="str">
        <f t="shared" si="117"/>
        <v/>
      </c>
      <c r="CV15" s="59" t="str">
        <f t="shared" si="118"/>
        <v/>
      </c>
      <c r="CW15" s="59" t="str">
        <f t="shared" si="119"/>
        <v/>
      </c>
      <c r="CX15" s="59" t="str">
        <f t="shared" si="120"/>
        <v/>
      </c>
      <c r="CY15" s="59" t="str">
        <f t="shared" si="121"/>
        <v/>
      </c>
      <c r="CZ15" s="59" t="str">
        <f t="shared" si="122"/>
        <v/>
      </c>
      <c r="DA15" s="59" t="str">
        <f t="shared" si="123"/>
        <v/>
      </c>
      <c r="DB15" s="59" t="str">
        <f t="shared" si="124"/>
        <v/>
      </c>
      <c r="DC15" s="59" t="str">
        <f t="shared" si="125"/>
        <v/>
      </c>
      <c r="DD15" s="59" t="str">
        <f t="shared" si="126"/>
        <v/>
      </c>
      <c r="DE15" s="59" t="str">
        <f t="shared" si="127"/>
        <v/>
      </c>
      <c r="DF15" s="59" t="str">
        <f t="shared" si="128"/>
        <v/>
      </c>
      <c r="DG15" s="59" t="str">
        <f t="shared" si="129"/>
        <v/>
      </c>
      <c r="DH15" s="59" t="str">
        <f t="shared" si="130"/>
        <v/>
      </c>
      <c r="DI15" s="59" t="str">
        <f t="shared" si="131"/>
        <v/>
      </c>
      <c r="DJ15" s="59" t="str">
        <f t="shared" si="132"/>
        <v/>
      </c>
      <c r="DK15" s="59" t="str">
        <f t="shared" si="133"/>
        <v/>
      </c>
      <c r="DL15" s="59" t="str">
        <f t="shared" si="134"/>
        <v/>
      </c>
      <c r="DM15" s="59" t="str">
        <f t="shared" si="135"/>
        <v/>
      </c>
      <c r="DN15" s="59" t="str">
        <f t="shared" si="136"/>
        <v/>
      </c>
      <c r="DO15" s="59" t="str">
        <f t="shared" si="137"/>
        <v/>
      </c>
      <c r="DP15" s="59" t="str">
        <f t="shared" si="138"/>
        <v/>
      </c>
      <c r="DQ15" s="59" t="str">
        <f t="shared" si="152"/>
        <v/>
      </c>
      <c r="DR15" s="59" t="str">
        <f t="shared" si="139"/>
        <v/>
      </c>
      <c r="DS15" s="58" t="str">
        <f t="shared" si="140"/>
        <v>2010/4</v>
      </c>
      <c r="DT15" s="59" t="str">
        <f t="shared" si="141"/>
        <v/>
      </c>
      <c r="DU15" s="59" t="str">
        <f t="shared" si="5"/>
        <v/>
      </c>
      <c r="DV15" s="59" t="str">
        <f t="shared" si="6"/>
        <v/>
      </c>
      <c r="DW15" s="59" t="str">
        <f t="shared" si="7"/>
        <v/>
      </c>
      <c r="DX15" s="59" t="str">
        <f t="shared" si="8"/>
        <v/>
      </c>
      <c r="DY15" s="59" t="str">
        <f t="shared" si="9"/>
        <v/>
      </c>
      <c r="DZ15" s="59" t="str">
        <f t="shared" si="10"/>
        <v/>
      </c>
      <c r="EA15" s="59" t="str">
        <f t="shared" si="11"/>
        <v/>
      </c>
      <c r="EB15" s="59" t="str">
        <f t="shared" si="12"/>
        <v/>
      </c>
      <c r="EC15" s="59" t="str">
        <f t="shared" si="13"/>
        <v/>
      </c>
      <c r="ED15" s="59" t="str">
        <f t="shared" si="14"/>
        <v/>
      </c>
      <c r="EE15" s="59" t="str">
        <f t="shared" si="15"/>
        <v/>
      </c>
      <c r="EF15" s="59" t="str">
        <f t="shared" si="142"/>
        <v/>
      </c>
      <c r="EG15" s="59" t="str">
        <f t="shared" si="16"/>
        <v/>
      </c>
      <c r="EH15" s="59" t="str">
        <f t="shared" si="17"/>
        <v/>
      </c>
      <c r="EI15" s="59" t="str">
        <f t="shared" si="18"/>
        <v/>
      </c>
      <c r="EJ15" s="59" t="str">
        <f t="shared" si="19"/>
        <v/>
      </c>
      <c r="EK15" s="59" t="str">
        <f t="shared" si="20"/>
        <v/>
      </c>
      <c r="EL15" s="59" t="str">
        <f t="shared" si="21"/>
        <v/>
      </c>
      <c r="EM15" s="59" t="str">
        <f t="shared" si="22"/>
        <v/>
      </c>
      <c r="EN15" s="59" t="str">
        <f t="shared" si="23"/>
        <v/>
      </c>
      <c r="EO15" s="59" t="str">
        <f t="shared" si="24"/>
        <v/>
      </c>
      <c r="EP15" s="59" t="str">
        <f t="shared" si="25"/>
        <v/>
      </c>
      <c r="EQ15" s="59" t="str">
        <f t="shared" si="26"/>
        <v/>
      </c>
      <c r="ER15" s="59" t="str">
        <f t="shared" si="27"/>
        <v/>
      </c>
      <c r="ES15" s="59" t="str">
        <f t="shared" si="28"/>
        <v/>
      </c>
      <c r="ET15" s="59" t="str">
        <f t="shared" si="29"/>
        <v/>
      </c>
      <c r="EU15" s="59" t="str">
        <f t="shared" si="30"/>
        <v/>
      </c>
      <c r="EV15" s="59" t="str">
        <f t="shared" si="31"/>
        <v/>
      </c>
      <c r="EW15" s="59" t="str">
        <f t="shared" si="32"/>
        <v/>
      </c>
      <c r="EX15" s="59" t="str">
        <f t="shared" si="33"/>
        <v/>
      </c>
      <c r="EY15" s="59" t="str">
        <f t="shared" si="34"/>
        <v/>
      </c>
      <c r="EZ15" s="59" t="str">
        <f t="shared" si="35"/>
        <v/>
      </c>
      <c r="FA15" s="59" t="str">
        <f t="shared" si="36"/>
        <v/>
      </c>
      <c r="FB15" s="59" t="str">
        <f t="shared" si="37"/>
        <v/>
      </c>
      <c r="FC15" s="59" t="str">
        <f t="shared" si="38"/>
        <v/>
      </c>
      <c r="FD15" s="59" t="str">
        <f t="shared" si="39"/>
        <v/>
      </c>
      <c r="FE15" s="59" t="str">
        <f t="shared" si="40"/>
        <v/>
      </c>
      <c r="FF15" s="59" t="str">
        <f t="shared" si="41"/>
        <v/>
      </c>
      <c r="FG15" s="59" t="str">
        <f t="shared" si="42"/>
        <v/>
      </c>
      <c r="FH15" s="59" t="str">
        <f t="shared" si="43"/>
        <v/>
      </c>
      <c r="FI15" s="59" t="str">
        <f t="shared" si="44"/>
        <v/>
      </c>
      <c r="FJ15" s="59" t="str">
        <f t="shared" si="45"/>
        <v/>
      </c>
      <c r="FK15" s="59" t="str">
        <f t="shared" si="46"/>
        <v/>
      </c>
      <c r="FL15" s="59" t="str">
        <f t="shared" si="47"/>
        <v/>
      </c>
      <c r="FM15" s="59" t="str">
        <f t="shared" si="48"/>
        <v/>
      </c>
      <c r="FN15" s="59" t="str">
        <f t="shared" si="49"/>
        <v/>
      </c>
      <c r="FO15" s="60" t="str">
        <f t="shared" si="50"/>
        <v/>
      </c>
      <c r="FP15" s="61"/>
      <c r="FQ15" s="45">
        <f t="shared" si="51"/>
        <v>1</v>
      </c>
    </row>
    <row r="16" spans="1:173" ht="129.75" thickTop="1" thickBot="1" x14ac:dyDescent="0.25">
      <c r="A16" s="62"/>
      <c r="B16" s="63" t="str">
        <f t="shared" si="153"/>
        <v>Test XXX</v>
      </c>
      <c r="C16" s="64">
        <v>40283</v>
      </c>
      <c r="D16" s="63"/>
      <c r="E16" s="63"/>
      <c r="F16" s="63" t="s">
        <v>212</v>
      </c>
      <c r="G16" s="63" t="s">
        <v>213</v>
      </c>
      <c r="H16" s="64">
        <v>40276</v>
      </c>
      <c r="I16" s="64">
        <v>40278</v>
      </c>
      <c r="J16" s="63" t="s">
        <v>214</v>
      </c>
      <c r="K16" s="64">
        <v>40269</v>
      </c>
      <c r="L16" s="63">
        <v>20</v>
      </c>
      <c r="M16" s="63"/>
      <c r="N16" s="63">
        <v>20</v>
      </c>
      <c r="O16" s="63">
        <v>20</v>
      </c>
      <c r="P16" s="63">
        <v>100</v>
      </c>
      <c r="Q16" s="63">
        <v>20</v>
      </c>
      <c r="R16" s="63">
        <v>0</v>
      </c>
      <c r="S16" s="63">
        <v>0</v>
      </c>
      <c r="T16" s="42">
        <f t="shared" si="0"/>
        <v>2010</v>
      </c>
      <c r="U16" s="42">
        <f t="shared" si="1"/>
        <v>2010</v>
      </c>
      <c r="V16" s="57" t="str">
        <f t="shared" si="143"/>
        <v/>
      </c>
      <c r="W16" s="57" t="str">
        <f t="shared" si="144"/>
        <v/>
      </c>
      <c r="X16" s="57" t="str">
        <f t="shared" si="145"/>
        <v/>
      </c>
      <c r="Y16" s="57" t="str">
        <f t="shared" si="146"/>
        <v/>
      </c>
      <c r="Z16" s="57" t="str">
        <f t="shared" si="147"/>
        <v/>
      </c>
      <c r="AA16" s="57" t="str">
        <f t="shared" si="148"/>
        <v/>
      </c>
      <c r="AB16" s="57">
        <f t="shared" si="149"/>
        <v>40269</v>
      </c>
      <c r="AC16" s="57">
        <f t="shared" si="150"/>
        <v>40283</v>
      </c>
      <c r="AD16" s="57" t="str">
        <f t="shared" si="52"/>
        <v/>
      </c>
      <c r="AE16" s="57" t="str">
        <f t="shared" si="53"/>
        <v/>
      </c>
      <c r="AF16" s="57" t="str">
        <f t="shared" si="54"/>
        <v/>
      </c>
      <c r="AG16" s="57" t="str">
        <f t="shared" si="55"/>
        <v/>
      </c>
      <c r="AH16" s="57" t="str">
        <f t="shared" si="56"/>
        <v/>
      </c>
      <c r="AI16" s="57" t="str">
        <f t="shared" si="57"/>
        <v/>
      </c>
      <c r="AJ16" s="57" t="str">
        <f t="shared" si="58"/>
        <v/>
      </c>
      <c r="AK16" s="57" t="str">
        <f t="shared" si="59"/>
        <v/>
      </c>
      <c r="AL16" s="57" t="str">
        <f t="shared" si="60"/>
        <v/>
      </c>
      <c r="AM16" s="57" t="str">
        <f t="shared" si="61"/>
        <v/>
      </c>
      <c r="AN16" s="57" t="str">
        <f t="shared" si="62"/>
        <v/>
      </c>
      <c r="AO16" s="57" t="str">
        <f t="shared" si="63"/>
        <v/>
      </c>
      <c r="AP16" s="57" t="str">
        <f t="shared" si="64"/>
        <v/>
      </c>
      <c r="AQ16" s="57" t="str">
        <f t="shared" si="65"/>
        <v/>
      </c>
      <c r="AR16" s="57" t="str">
        <f t="shared" si="66"/>
        <v/>
      </c>
      <c r="AS16" s="57" t="str">
        <f t="shared" si="67"/>
        <v/>
      </c>
      <c r="AT16" s="58" t="str">
        <f t="shared" si="151"/>
        <v>2010/4</v>
      </c>
      <c r="AU16" s="59">
        <f t="shared" si="2"/>
        <v>0</v>
      </c>
      <c r="AV16" s="59">
        <f t="shared" si="3"/>
        <v>0</v>
      </c>
      <c r="AW16" s="42" t="str">
        <f t="shared" si="68"/>
        <v/>
      </c>
      <c r="AX16" s="42">
        <f t="shared" si="69"/>
        <v>1900</v>
      </c>
      <c r="AY16" s="59" t="str">
        <f t="shared" si="70"/>
        <v/>
      </c>
      <c r="AZ16" s="59" t="str">
        <f t="shared" si="71"/>
        <v/>
      </c>
      <c r="BA16" s="59" t="str">
        <f t="shared" si="4"/>
        <v/>
      </c>
      <c r="BB16" s="59" t="str">
        <f t="shared" si="72"/>
        <v/>
      </c>
      <c r="BC16" s="59" t="str">
        <f t="shared" si="73"/>
        <v/>
      </c>
      <c r="BD16" s="59" t="str">
        <f t="shared" si="74"/>
        <v/>
      </c>
      <c r="BE16" s="59" t="str">
        <f t="shared" si="75"/>
        <v/>
      </c>
      <c r="BF16" s="59" t="str">
        <f t="shared" si="76"/>
        <v/>
      </c>
      <c r="BG16" s="59" t="str">
        <f t="shared" si="77"/>
        <v/>
      </c>
      <c r="BH16" s="59" t="str">
        <f t="shared" si="78"/>
        <v/>
      </c>
      <c r="BI16" s="59" t="str">
        <f t="shared" si="79"/>
        <v/>
      </c>
      <c r="BJ16" s="59" t="str">
        <f t="shared" si="80"/>
        <v/>
      </c>
      <c r="BK16" s="59" t="str">
        <f t="shared" si="81"/>
        <v/>
      </c>
      <c r="BL16" s="59" t="str">
        <f t="shared" si="82"/>
        <v/>
      </c>
      <c r="BM16" s="59" t="str">
        <f t="shared" si="83"/>
        <v/>
      </c>
      <c r="BN16" s="59" t="str">
        <f t="shared" si="84"/>
        <v/>
      </c>
      <c r="BO16" s="59" t="str">
        <f t="shared" si="85"/>
        <v/>
      </c>
      <c r="BP16" s="59" t="str">
        <f t="shared" si="86"/>
        <v/>
      </c>
      <c r="BQ16" s="59" t="str">
        <f t="shared" si="87"/>
        <v/>
      </c>
      <c r="BR16" s="59" t="str">
        <f t="shared" si="88"/>
        <v/>
      </c>
      <c r="BS16" s="59" t="str">
        <f t="shared" si="89"/>
        <v/>
      </c>
      <c r="BT16" s="59" t="str">
        <f t="shared" si="90"/>
        <v/>
      </c>
      <c r="BU16" s="59" t="str">
        <f t="shared" si="91"/>
        <v/>
      </c>
      <c r="BV16" s="59" t="str">
        <f t="shared" si="92"/>
        <v/>
      </c>
      <c r="BW16" s="59" t="str">
        <f t="shared" si="93"/>
        <v/>
      </c>
      <c r="BX16" s="59" t="str">
        <f t="shared" si="94"/>
        <v/>
      </c>
      <c r="BY16" s="59" t="str">
        <f t="shared" si="95"/>
        <v/>
      </c>
      <c r="BZ16" s="59" t="str">
        <f t="shared" si="96"/>
        <v/>
      </c>
      <c r="CA16" s="59" t="str">
        <f t="shared" si="97"/>
        <v/>
      </c>
      <c r="CB16" s="59" t="str">
        <f t="shared" si="98"/>
        <v/>
      </c>
      <c r="CC16" s="59" t="str">
        <f t="shared" si="99"/>
        <v/>
      </c>
      <c r="CD16" s="59" t="str">
        <f t="shared" si="100"/>
        <v/>
      </c>
      <c r="CE16" s="59" t="str">
        <f t="shared" si="101"/>
        <v/>
      </c>
      <c r="CF16" s="59" t="str">
        <f t="shared" si="102"/>
        <v/>
      </c>
      <c r="CG16" s="59" t="str">
        <f t="shared" si="103"/>
        <v/>
      </c>
      <c r="CH16" s="59" t="str">
        <f t="shared" si="104"/>
        <v/>
      </c>
      <c r="CI16" s="59" t="str">
        <f t="shared" si="105"/>
        <v/>
      </c>
      <c r="CJ16" s="59" t="str">
        <f t="shared" si="106"/>
        <v/>
      </c>
      <c r="CK16" s="59" t="str">
        <f t="shared" si="107"/>
        <v/>
      </c>
      <c r="CL16" s="59" t="str">
        <f t="shared" si="108"/>
        <v/>
      </c>
      <c r="CM16" s="59" t="str">
        <f t="shared" si="109"/>
        <v/>
      </c>
      <c r="CN16" s="59" t="str">
        <f t="shared" si="110"/>
        <v/>
      </c>
      <c r="CO16" s="59" t="str">
        <f t="shared" si="111"/>
        <v/>
      </c>
      <c r="CP16" s="59" t="str">
        <f t="shared" si="112"/>
        <v/>
      </c>
      <c r="CQ16" s="59" t="str">
        <f t="shared" si="113"/>
        <v/>
      </c>
      <c r="CR16" s="59" t="str">
        <f t="shared" si="114"/>
        <v/>
      </c>
      <c r="CS16" s="59" t="str">
        <f t="shared" si="115"/>
        <v/>
      </c>
      <c r="CT16" s="59" t="str">
        <f t="shared" si="116"/>
        <v/>
      </c>
      <c r="CU16" s="59" t="str">
        <f t="shared" si="117"/>
        <v/>
      </c>
      <c r="CV16" s="59" t="str">
        <f t="shared" si="118"/>
        <v/>
      </c>
      <c r="CW16" s="59" t="str">
        <f t="shared" si="119"/>
        <v/>
      </c>
      <c r="CX16" s="59" t="str">
        <f t="shared" si="120"/>
        <v/>
      </c>
      <c r="CY16" s="59" t="str">
        <f t="shared" si="121"/>
        <v/>
      </c>
      <c r="CZ16" s="59" t="str">
        <f t="shared" si="122"/>
        <v/>
      </c>
      <c r="DA16" s="59" t="str">
        <f t="shared" si="123"/>
        <v/>
      </c>
      <c r="DB16" s="59" t="str">
        <f t="shared" si="124"/>
        <v/>
      </c>
      <c r="DC16" s="59" t="str">
        <f t="shared" si="125"/>
        <v/>
      </c>
      <c r="DD16" s="59" t="str">
        <f t="shared" si="126"/>
        <v/>
      </c>
      <c r="DE16" s="59" t="str">
        <f t="shared" si="127"/>
        <v/>
      </c>
      <c r="DF16" s="59" t="str">
        <f t="shared" si="128"/>
        <v/>
      </c>
      <c r="DG16" s="59" t="str">
        <f t="shared" si="129"/>
        <v/>
      </c>
      <c r="DH16" s="59" t="str">
        <f t="shared" si="130"/>
        <v/>
      </c>
      <c r="DI16" s="59" t="str">
        <f t="shared" si="131"/>
        <v/>
      </c>
      <c r="DJ16" s="59" t="str">
        <f t="shared" si="132"/>
        <v/>
      </c>
      <c r="DK16" s="59" t="str">
        <f t="shared" si="133"/>
        <v/>
      </c>
      <c r="DL16" s="59" t="str">
        <f t="shared" si="134"/>
        <v/>
      </c>
      <c r="DM16" s="59" t="str">
        <f t="shared" si="135"/>
        <v/>
      </c>
      <c r="DN16" s="59" t="str">
        <f t="shared" si="136"/>
        <v/>
      </c>
      <c r="DO16" s="59" t="str">
        <f t="shared" si="137"/>
        <v/>
      </c>
      <c r="DP16" s="59" t="str">
        <f t="shared" si="138"/>
        <v/>
      </c>
      <c r="DQ16" s="59" t="str">
        <f t="shared" si="152"/>
        <v/>
      </c>
      <c r="DR16" s="59" t="str">
        <f t="shared" si="139"/>
        <v/>
      </c>
      <c r="DS16" s="58" t="str">
        <f t="shared" si="140"/>
        <v>2010/4</v>
      </c>
      <c r="DT16" s="59" t="str">
        <f t="shared" si="141"/>
        <v/>
      </c>
      <c r="DU16" s="59" t="str">
        <f t="shared" si="5"/>
        <v/>
      </c>
      <c r="DV16" s="59" t="str">
        <f t="shared" si="6"/>
        <v/>
      </c>
      <c r="DW16" s="59" t="str">
        <f t="shared" si="7"/>
        <v/>
      </c>
      <c r="DX16" s="59" t="str">
        <f t="shared" si="8"/>
        <v/>
      </c>
      <c r="DY16" s="59" t="str">
        <f t="shared" si="9"/>
        <v/>
      </c>
      <c r="DZ16" s="59" t="str">
        <f t="shared" si="10"/>
        <v/>
      </c>
      <c r="EA16" s="59" t="str">
        <f t="shared" si="11"/>
        <v/>
      </c>
      <c r="EB16" s="59" t="str">
        <f t="shared" si="12"/>
        <v/>
      </c>
      <c r="EC16" s="59" t="str">
        <f t="shared" si="13"/>
        <v/>
      </c>
      <c r="ED16" s="59" t="str">
        <f t="shared" si="14"/>
        <v/>
      </c>
      <c r="EE16" s="59" t="str">
        <f t="shared" si="15"/>
        <v/>
      </c>
      <c r="EF16" s="59" t="str">
        <f t="shared" si="142"/>
        <v/>
      </c>
      <c r="EG16" s="59" t="str">
        <f t="shared" si="16"/>
        <v/>
      </c>
      <c r="EH16" s="59" t="str">
        <f t="shared" si="17"/>
        <v/>
      </c>
      <c r="EI16" s="59" t="str">
        <f t="shared" si="18"/>
        <v/>
      </c>
      <c r="EJ16" s="59" t="str">
        <f t="shared" si="19"/>
        <v/>
      </c>
      <c r="EK16" s="59" t="str">
        <f t="shared" si="20"/>
        <v/>
      </c>
      <c r="EL16" s="59" t="str">
        <f t="shared" si="21"/>
        <v/>
      </c>
      <c r="EM16" s="59" t="str">
        <f t="shared" si="22"/>
        <v/>
      </c>
      <c r="EN16" s="59" t="str">
        <f t="shared" si="23"/>
        <v/>
      </c>
      <c r="EO16" s="59" t="str">
        <f t="shared" si="24"/>
        <v/>
      </c>
      <c r="EP16" s="59" t="str">
        <f t="shared" si="25"/>
        <v/>
      </c>
      <c r="EQ16" s="59" t="str">
        <f t="shared" si="26"/>
        <v/>
      </c>
      <c r="ER16" s="59" t="str">
        <f t="shared" si="27"/>
        <v/>
      </c>
      <c r="ES16" s="59" t="str">
        <f t="shared" si="28"/>
        <v/>
      </c>
      <c r="ET16" s="59" t="str">
        <f t="shared" si="29"/>
        <v/>
      </c>
      <c r="EU16" s="59" t="str">
        <f t="shared" si="30"/>
        <v/>
      </c>
      <c r="EV16" s="59" t="str">
        <f t="shared" si="31"/>
        <v/>
      </c>
      <c r="EW16" s="59" t="str">
        <f t="shared" si="32"/>
        <v/>
      </c>
      <c r="EX16" s="59" t="str">
        <f t="shared" si="33"/>
        <v/>
      </c>
      <c r="EY16" s="59" t="str">
        <f t="shared" si="34"/>
        <v/>
      </c>
      <c r="EZ16" s="59" t="str">
        <f t="shared" si="35"/>
        <v/>
      </c>
      <c r="FA16" s="59" t="str">
        <f t="shared" si="36"/>
        <v/>
      </c>
      <c r="FB16" s="59" t="str">
        <f t="shared" si="37"/>
        <v/>
      </c>
      <c r="FC16" s="59" t="str">
        <f t="shared" si="38"/>
        <v/>
      </c>
      <c r="FD16" s="59" t="str">
        <f t="shared" si="39"/>
        <v/>
      </c>
      <c r="FE16" s="59" t="str">
        <f t="shared" si="40"/>
        <v/>
      </c>
      <c r="FF16" s="59" t="str">
        <f t="shared" si="41"/>
        <v/>
      </c>
      <c r="FG16" s="59" t="str">
        <f t="shared" si="42"/>
        <v/>
      </c>
      <c r="FH16" s="59" t="str">
        <f t="shared" si="43"/>
        <v/>
      </c>
      <c r="FI16" s="59" t="str">
        <f t="shared" si="44"/>
        <v/>
      </c>
      <c r="FJ16" s="59" t="str">
        <f t="shared" si="45"/>
        <v/>
      </c>
      <c r="FK16" s="59" t="str">
        <f t="shared" si="46"/>
        <v/>
      </c>
      <c r="FL16" s="59" t="str">
        <f t="shared" si="47"/>
        <v/>
      </c>
      <c r="FM16" s="59" t="str">
        <f t="shared" si="48"/>
        <v/>
      </c>
      <c r="FN16" s="59" t="str">
        <f t="shared" si="49"/>
        <v/>
      </c>
      <c r="FO16" s="60" t="str">
        <f t="shared" si="50"/>
        <v/>
      </c>
      <c r="FP16" s="61"/>
      <c r="FQ16" s="45">
        <f t="shared" si="51"/>
        <v>1</v>
      </c>
    </row>
    <row r="17" spans="1:173" ht="44.25" thickTop="1" thickBot="1" x14ac:dyDescent="0.25">
      <c r="A17" s="62"/>
      <c r="B17" s="63" t="str">
        <f t="shared" si="153"/>
        <v>Test XXX</v>
      </c>
      <c r="C17" s="64">
        <v>40283</v>
      </c>
      <c r="D17" s="63"/>
      <c r="E17" s="63"/>
      <c r="F17" s="63"/>
      <c r="G17" s="63" t="s">
        <v>215</v>
      </c>
      <c r="H17" s="64">
        <v>40276</v>
      </c>
      <c r="I17" s="64">
        <v>40278</v>
      </c>
      <c r="J17" s="63"/>
      <c r="K17" s="64">
        <v>40269</v>
      </c>
      <c r="L17" s="63">
        <v>20</v>
      </c>
      <c r="M17" s="63"/>
      <c r="N17" s="63">
        <v>20</v>
      </c>
      <c r="O17" s="63">
        <v>20</v>
      </c>
      <c r="P17" s="63">
        <v>100</v>
      </c>
      <c r="Q17" s="63">
        <v>20</v>
      </c>
      <c r="R17" s="63">
        <v>0</v>
      </c>
      <c r="S17" s="63">
        <v>0</v>
      </c>
      <c r="T17" s="42">
        <f t="shared" si="0"/>
        <v>2010</v>
      </c>
      <c r="U17" s="42">
        <f t="shared" si="1"/>
        <v>2010</v>
      </c>
      <c r="V17" s="57" t="str">
        <f t="shared" si="143"/>
        <v/>
      </c>
      <c r="W17" s="57" t="str">
        <f t="shared" si="144"/>
        <v/>
      </c>
      <c r="X17" s="57" t="str">
        <f t="shared" si="145"/>
        <v/>
      </c>
      <c r="Y17" s="57" t="str">
        <f t="shared" si="146"/>
        <v/>
      </c>
      <c r="Z17" s="57" t="str">
        <f t="shared" si="147"/>
        <v/>
      </c>
      <c r="AA17" s="57" t="str">
        <f t="shared" si="148"/>
        <v/>
      </c>
      <c r="AB17" s="57">
        <f t="shared" si="149"/>
        <v>40269</v>
      </c>
      <c r="AC17" s="57">
        <f t="shared" si="150"/>
        <v>40283</v>
      </c>
      <c r="AD17" s="57" t="str">
        <f t="shared" si="52"/>
        <v/>
      </c>
      <c r="AE17" s="57" t="str">
        <f t="shared" si="53"/>
        <v/>
      </c>
      <c r="AF17" s="57" t="str">
        <f t="shared" si="54"/>
        <v/>
      </c>
      <c r="AG17" s="57" t="str">
        <f t="shared" si="55"/>
        <v/>
      </c>
      <c r="AH17" s="57" t="str">
        <f t="shared" si="56"/>
        <v/>
      </c>
      <c r="AI17" s="57" t="str">
        <f t="shared" si="57"/>
        <v/>
      </c>
      <c r="AJ17" s="57" t="str">
        <f t="shared" si="58"/>
        <v/>
      </c>
      <c r="AK17" s="57" t="str">
        <f t="shared" si="59"/>
        <v/>
      </c>
      <c r="AL17" s="57" t="str">
        <f t="shared" si="60"/>
        <v/>
      </c>
      <c r="AM17" s="57" t="str">
        <f t="shared" si="61"/>
        <v/>
      </c>
      <c r="AN17" s="57" t="str">
        <f t="shared" si="62"/>
        <v/>
      </c>
      <c r="AO17" s="57" t="str">
        <f t="shared" si="63"/>
        <v/>
      </c>
      <c r="AP17" s="57" t="str">
        <f t="shared" si="64"/>
        <v/>
      </c>
      <c r="AQ17" s="57" t="str">
        <f t="shared" si="65"/>
        <v/>
      </c>
      <c r="AR17" s="57" t="str">
        <f t="shared" si="66"/>
        <v/>
      </c>
      <c r="AS17" s="57" t="str">
        <f t="shared" si="67"/>
        <v/>
      </c>
      <c r="AT17" s="58" t="str">
        <f t="shared" si="151"/>
        <v>2010/4</v>
      </c>
      <c r="AU17" s="59">
        <f t="shared" si="2"/>
        <v>0</v>
      </c>
      <c r="AV17" s="59">
        <f t="shared" si="3"/>
        <v>0</v>
      </c>
      <c r="AW17" s="42" t="str">
        <f t="shared" si="68"/>
        <v/>
      </c>
      <c r="AX17" s="42">
        <f t="shared" si="69"/>
        <v>1900</v>
      </c>
      <c r="AY17" s="59" t="str">
        <f t="shared" si="70"/>
        <v/>
      </c>
      <c r="AZ17" s="59" t="str">
        <f t="shared" si="71"/>
        <v/>
      </c>
      <c r="BA17" s="59" t="str">
        <f t="shared" si="4"/>
        <v/>
      </c>
      <c r="BB17" s="59" t="str">
        <f t="shared" si="72"/>
        <v/>
      </c>
      <c r="BC17" s="59" t="str">
        <f t="shared" si="73"/>
        <v/>
      </c>
      <c r="BD17" s="59" t="str">
        <f t="shared" si="74"/>
        <v/>
      </c>
      <c r="BE17" s="59" t="str">
        <f t="shared" si="75"/>
        <v/>
      </c>
      <c r="BF17" s="59" t="str">
        <f t="shared" si="76"/>
        <v/>
      </c>
      <c r="BG17" s="59" t="str">
        <f t="shared" si="77"/>
        <v/>
      </c>
      <c r="BH17" s="59" t="str">
        <f t="shared" si="78"/>
        <v/>
      </c>
      <c r="BI17" s="59" t="str">
        <f t="shared" si="79"/>
        <v/>
      </c>
      <c r="BJ17" s="59" t="str">
        <f t="shared" si="80"/>
        <v/>
      </c>
      <c r="BK17" s="59" t="str">
        <f t="shared" si="81"/>
        <v/>
      </c>
      <c r="BL17" s="59" t="str">
        <f t="shared" si="82"/>
        <v/>
      </c>
      <c r="BM17" s="59" t="str">
        <f t="shared" si="83"/>
        <v/>
      </c>
      <c r="BN17" s="59" t="str">
        <f t="shared" si="84"/>
        <v/>
      </c>
      <c r="BO17" s="59" t="str">
        <f t="shared" si="85"/>
        <v/>
      </c>
      <c r="BP17" s="59" t="str">
        <f t="shared" si="86"/>
        <v/>
      </c>
      <c r="BQ17" s="59" t="str">
        <f t="shared" si="87"/>
        <v/>
      </c>
      <c r="BR17" s="59" t="str">
        <f t="shared" si="88"/>
        <v/>
      </c>
      <c r="BS17" s="59" t="str">
        <f t="shared" si="89"/>
        <v/>
      </c>
      <c r="BT17" s="59" t="str">
        <f t="shared" si="90"/>
        <v/>
      </c>
      <c r="BU17" s="59" t="str">
        <f t="shared" si="91"/>
        <v/>
      </c>
      <c r="BV17" s="59" t="str">
        <f t="shared" si="92"/>
        <v/>
      </c>
      <c r="BW17" s="59" t="str">
        <f t="shared" si="93"/>
        <v/>
      </c>
      <c r="BX17" s="59" t="str">
        <f t="shared" si="94"/>
        <v/>
      </c>
      <c r="BY17" s="59" t="str">
        <f t="shared" si="95"/>
        <v/>
      </c>
      <c r="BZ17" s="59" t="str">
        <f t="shared" si="96"/>
        <v/>
      </c>
      <c r="CA17" s="59" t="str">
        <f t="shared" si="97"/>
        <v/>
      </c>
      <c r="CB17" s="59" t="str">
        <f t="shared" si="98"/>
        <v/>
      </c>
      <c r="CC17" s="59" t="str">
        <f t="shared" si="99"/>
        <v/>
      </c>
      <c r="CD17" s="59" t="str">
        <f t="shared" si="100"/>
        <v/>
      </c>
      <c r="CE17" s="59" t="str">
        <f t="shared" si="101"/>
        <v/>
      </c>
      <c r="CF17" s="59" t="str">
        <f t="shared" si="102"/>
        <v/>
      </c>
      <c r="CG17" s="59" t="str">
        <f t="shared" si="103"/>
        <v/>
      </c>
      <c r="CH17" s="59" t="str">
        <f t="shared" si="104"/>
        <v/>
      </c>
      <c r="CI17" s="59" t="str">
        <f t="shared" si="105"/>
        <v/>
      </c>
      <c r="CJ17" s="59" t="str">
        <f t="shared" si="106"/>
        <v/>
      </c>
      <c r="CK17" s="59" t="str">
        <f t="shared" si="107"/>
        <v/>
      </c>
      <c r="CL17" s="59" t="str">
        <f t="shared" si="108"/>
        <v/>
      </c>
      <c r="CM17" s="59" t="str">
        <f t="shared" si="109"/>
        <v/>
      </c>
      <c r="CN17" s="59" t="str">
        <f t="shared" si="110"/>
        <v/>
      </c>
      <c r="CO17" s="59" t="str">
        <f t="shared" si="111"/>
        <v/>
      </c>
      <c r="CP17" s="59" t="str">
        <f t="shared" si="112"/>
        <v/>
      </c>
      <c r="CQ17" s="59" t="str">
        <f t="shared" si="113"/>
        <v/>
      </c>
      <c r="CR17" s="59" t="str">
        <f t="shared" si="114"/>
        <v/>
      </c>
      <c r="CS17" s="59" t="str">
        <f t="shared" si="115"/>
        <v/>
      </c>
      <c r="CT17" s="59" t="str">
        <f t="shared" si="116"/>
        <v/>
      </c>
      <c r="CU17" s="59" t="str">
        <f t="shared" si="117"/>
        <v/>
      </c>
      <c r="CV17" s="59" t="str">
        <f t="shared" si="118"/>
        <v/>
      </c>
      <c r="CW17" s="59" t="str">
        <f t="shared" si="119"/>
        <v/>
      </c>
      <c r="CX17" s="59" t="str">
        <f t="shared" si="120"/>
        <v/>
      </c>
      <c r="CY17" s="59" t="str">
        <f t="shared" si="121"/>
        <v/>
      </c>
      <c r="CZ17" s="59" t="str">
        <f t="shared" si="122"/>
        <v/>
      </c>
      <c r="DA17" s="59" t="str">
        <f t="shared" si="123"/>
        <v/>
      </c>
      <c r="DB17" s="59" t="str">
        <f t="shared" si="124"/>
        <v/>
      </c>
      <c r="DC17" s="59" t="str">
        <f t="shared" si="125"/>
        <v/>
      </c>
      <c r="DD17" s="59" t="str">
        <f t="shared" si="126"/>
        <v/>
      </c>
      <c r="DE17" s="59" t="str">
        <f t="shared" si="127"/>
        <v/>
      </c>
      <c r="DF17" s="59" t="str">
        <f t="shared" si="128"/>
        <v/>
      </c>
      <c r="DG17" s="59" t="str">
        <f t="shared" si="129"/>
        <v/>
      </c>
      <c r="DH17" s="59" t="str">
        <f t="shared" si="130"/>
        <v/>
      </c>
      <c r="DI17" s="59" t="str">
        <f t="shared" si="131"/>
        <v/>
      </c>
      <c r="DJ17" s="59" t="str">
        <f t="shared" si="132"/>
        <v/>
      </c>
      <c r="DK17" s="59" t="str">
        <f t="shared" si="133"/>
        <v/>
      </c>
      <c r="DL17" s="59" t="str">
        <f t="shared" si="134"/>
        <v/>
      </c>
      <c r="DM17" s="59" t="str">
        <f t="shared" si="135"/>
        <v/>
      </c>
      <c r="DN17" s="59" t="str">
        <f t="shared" si="136"/>
        <v/>
      </c>
      <c r="DO17" s="59" t="str">
        <f t="shared" si="137"/>
        <v/>
      </c>
      <c r="DP17" s="59" t="str">
        <f t="shared" si="138"/>
        <v/>
      </c>
      <c r="DQ17" s="59" t="str">
        <f t="shared" si="152"/>
        <v/>
      </c>
      <c r="DR17" s="59" t="str">
        <f t="shared" si="139"/>
        <v/>
      </c>
      <c r="DS17" s="58" t="str">
        <f t="shared" si="140"/>
        <v>2010/4</v>
      </c>
      <c r="DT17" s="59" t="str">
        <f t="shared" si="141"/>
        <v/>
      </c>
      <c r="DU17" s="59" t="str">
        <f t="shared" si="5"/>
        <v/>
      </c>
      <c r="DV17" s="59" t="str">
        <f t="shared" si="6"/>
        <v/>
      </c>
      <c r="DW17" s="59" t="str">
        <f t="shared" si="7"/>
        <v/>
      </c>
      <c r="DX17" s="59" t="str">
        <f t="shared" si="8"/>
        <v/>
      </c>
      <c r="DY17" s="59" t="str">
        <f t="shared" si="9"/>
        <v/>
      </c>
      <c r="DZ17" s="59" t="str">
        <f t="shared" si="10"/>
        <v/>
      </c>
      <c r="EA17" s="59" t="str">
        <f t="shared" si="11"/>
        <v/>
      </c>
      <c r="EB17" s="59" t="str">
        <f t="shared" si="12"/>
        <v/>
      </c>
      <c r="EC17" s="59" t="str">
        <f t="shared" si="13"/>
        <v/>
      </c>
      <c r="ED17" s="59" t="str">
        <f t="shared" si="14"/>
        <v/>
      </c>
      <c r="EE17" s="59" t="str">
        <f t="shared" si="15"/>
        <v/>
      </c>
      <c r="EF17" s="59" t="str">
        <f t="shared" si="142"/>
        <v/>
      </c>
      <c r="EG17" s="59" t="str">
        <f t="shared" si="16"/>
        <v/>
      </c>
      <c r="EH17" s="59" t="str">
        <f t="shared" si="17"/>
        <v/>
      </c>
      <c r="EI17" s="59" t="str">
        <f t="shared" si="18"/>
        <v/>
      </c>
      <c r="EJ17" s="59" t="str">
        <f t="shared" si="19"/>
        <v/>
      </c>
      <c r="EK17" s="59" t="str">
        <f t="shared" si="20"/>
        <v/>
      </c>
      <c r="EL17" s="59" t="str">
        <f t="shared" si="21"/>
        <v/>
      </c>
      <c r="EM17" s="59" t="str">
        <f t="shared" si="22"/>
        <v/>
      </c>
      <c r="EN17" s="59" t="str">
        <f t="shared" si="23"/>
        <v/>
      </c>
      <c r="EO17" s="59" t="str">
        <f t="shared" si="24"/>
        <v/>
      </c>
      <c r="EP17" s="59" t="str">
        <f t="shared" si="25"/>
        <v/>
      </c>
      <c r="EQ17" s="59" t="str">
        <f t="shared" si="26"/>
        <v/>
      </c>
      <c r="ER17" s="59" t="str">
        <f t="shared" si="27"/>
        <v/>
      </c>
      <c r="ES17" s="59" t="str">
        <f t="shared" si="28"/>
        <v/>
      </c>
      <c r="ET17" s="59" t="str">
        <f t="shared" si="29"/>
        <v/>
      </c>
      <c r="EU17" s="59" t="str">
        <f t="shared" si="30"/>
        <v/>
      </c>
      <c r="EV17" s="59" t="str">
        <f t="shared" si="31"/>
        <v/>
      </c>
      <c r="EW17" s="59" t="str">
        <f t="shared" si="32"/>
        <v/>
      </c>
      <c r="EX17" s="59" t="str">
        <f t="shared" si="33"/>
        <v/>
      </c>
      <c r="EY17" s="59" t="str">
        <f t="shared" si="34"/>
        <v/>
      </c>
      <c r="EZ17" s="59" t="str">
        <f t="shared" si="35"/>
        <v/>
      </c>
      <c r="FA17" s="59" t="str">
        <f t="shared" si="36"/>
        <v/>
      </c>
      <c r="FB17" s="59" t="str">
        <f t="shared" si="37"/>
        <v/>
      </c>
      <c r="FC17" s="59" t="str">
        <f t="shared" si="38"/>
        <v/>
      </c>
      <c r="FD17" s="59" t="str">
        <f t="shared" si="39"/>
        <v/>
      </c>
      <c r="FE17" s="59" t="str">
        <f t="shared" si="40"/>
        <v/>
      </c>
      <c r="FF17" s="59" t="str">
        <f t="shared" si="41"/>
        <v/>
      </c>
      <c r="FG17" s="59" t="str">
        <f t="shared" si="42"/>
        <v/>
      </c>
      <c r="FH17" s="59" t="str">
        <f t="shared" si="43"/>
        <v/>
      </c>
      <c r="FI17" s="59" t="str">
        <f t="shared" si="44"/>
        <v/>
      </c>
      <c r="FJ17" s="59" t="str">
        <f t="shared" si="45"/>
        <v/>
      </c>
      <c r="FK17" s="59" t="str">
        <f t="shared" si="46"/>
        <v/>
      </c>
      <c r="FL17" s="59" t="str">
        <f t="shared" si="47"/>
        <v/>
      </c>
      <c r="FM17" s="59" t="str">
        <f t="shared" si="48"/>
        <v/>
      </c>
      <c r="FN17" s="59" t="str">
        <f t="shared" si="49"/>
        <v/>
      </c>
      <c r="FO17" s="60" t="str">
        <f t="shared" si="50"/>
        <v/>
      </c>
      <c r="FP17" s="61"/>
      <c r="FQ17" s="45">
        <f t="shared" si="51"/>
        <v>1</v>
      </c>
    </row>
    <row r="18" spans="1:173" ht="44.25" thickTop="1" thickBot="1" x14ac:dyDescent="0.25">
      <c r="A18" s="31" t="s">
        <v>198</v>
      </c>
      <c r="B18" s="67" t="str">
        <f t="shared" si="153"/>
        <v>Test XXX</v>
      </c>
      <c r="C18" s="68">
        <v>40352</v>
      </c>
      <c r="D18" s="69"/>
      <c r="E18" s="69"/>
      <c r="F18" s="69" t="s">
        <v>210</v>
      </c>
      <c r="G18" s="69" t="s">
        <v>216</v>
      </c>
      <c r="H18" s="70"/>
      <c r="I18" s="71"/>
      <c r="J18" s="69"/>
      <c r="K18" s="70">
        <v>40283</v>
      </c>
      <c r="L18" s="69">
        <v>40</v>
      </c>
      <c r="M18" s="69"/>
      <c r="N18" s="69">
        <v>40</v>
      </c>
      <c r="O18" s="69">
        <v>30</v>
      </c>
      <c r="P18" s="69">
        <v>75</v>
      </c>
      <c r="Q18" s="69">
        <v>30</v>
      </c>
      <c r="R18" s="69">
        <v>0</v>
      </c>
      <c r="S18" s="69">
        <v>-10</v>
      </c>
      <c r="T18" s="42">
        <f t="shared" si="0"/>
        <v>2010</v>
      </c>
      <c r="U18" s="42">
        <f t="shared" si="1"/>
        <v>2010</v>
      </c>
      <c r="V18" s="57" t="str">
        <f t="shared" si="143"/>
        <v/>
      </c>
      <c r="W18" s="57" t="str">
        <f t="shared" si="144"/>
        <v/>
      </c>
      <c r="X18" s="57" t="str">
        <f t="shared" si="145"/>
        <v/>
      </c>
      <c r="Y18" s="57" t="str">
        <f t="shared" si="146"/>
        <v/>
      </c>
      <c r="Z18" s="57" t="str">
        <f t="shared" si="147"/>
        <v/>
      </c>
      <c r="AA18" s="57" t="str">
        <f t="shared" si="148"/>
        <v/>
      </c>
      <c r="AB18" s="57">
        <f t="shared" si="149"/>
        <v>40283</v>
      </c>
      <c r="AC18" s="57" t="str">
        <f t="shared" si="150"/>
        <v/>
      </c>
      <c r="AD18" s="57" t="str">
        <f t="shared" si="52"/>
        <v/>
      </c>
      <c r="AE18" s="57" t="str">
        <f t="shared" si="53"/>
        <v/>
      </c>
      <c r="AF18" s="57" t="str">
        <f t="shared" si="54"/>
        <v/>
      </c>
      <c r="AG18" s="57">
        <f t="shared" si="55"/>
        <v>40352</v>
      </c>
      <c r="AH18" s="57" t="str">
        <f t="shared" si="56"/>
        <v/>
      </c>
      <c r="AI18" s="57" t="str">
        <f t="shared" si="57"/>
        <v/>
      </c>
      <c r="AJ18" s="57" t="str">
        <f t="shared" si="58"/>
        <v/>
      </c>
      <c r="AK18" s="57" t="str">
        <f t="shared" si="59"/>
        <v/>
      </c>
      <c r="AL18" s="57" t="str">
        <f t="shared" si="60"/>
        <v/>
      </c>
      <c r="AM18" s="57" t="str">
        <f t="shared" si="61"/>
        <v/>
      </c>
      <c r="AN18" s="57" t="str">
        <f t="shared" si="62"/>
        <v/>
      </c>
      <c r="AO18" s="57" t="str">
        <f t="shared" si="63"/>
        <v/>
      </c>
      <c r="AP18" s="57" t="str">
        <f t="shared" si="64"/>
        <v/>
      </c>
      <c r="AQ18" s="57" t="str">
        <f t="shared" si="65"/>
        <v/>
      </c>
      <c r="AR18" s="57" t="str">
        <f t="shared" si="66"/>
        <v/>
      </c>
      <c r="AS18" s="57" t="str">
        <f t="shared" si="67"/>
        <v/>
      </c>
      <c r="AT18" s="58" t="str">
        <f t="shared" si="151"/>
        <v/>
      </c>
      <c r="AU18" s="59">
        <f t="shared" si="2"/>
        <v>0</v>
      </c>
      <c r="AV18" s="59">
        <f t="shared" si="3"/>
        <v>0</v>
      </c>
      <c r="AW18" s="42" t="str">
        <f t="shared" si="68"/>
        <v/>
      </c>
      <c r="AX18" s="42">
        <f t="shared" si="69"/>
        <v>1900</v>
      </c>
      <c r="AY18" s="59" t="str">
        <f t="shared" si="70"/>
        <v/>
      </c>
      <c r="AZ18" s="59" t="str">
        <f t="shared" si="71"/>
        <v/>
      </c>
      <c r="BA18" s="59" t="str">
        <f t="shared" si="4"/>
        <v/>
      </c>
      <c r="BB18" s="59" t="str">
        <f t="shared" si="72"/>
        <v/>
      </c>
      <c r="BC18" s="59" t="str">
        <f t="shared" si="73"/>
        <v/>
      </c>
      <c r="BD18" s="59" t="str">
        <f t="shared" si="74"/>
        <v/>
      </c>
      <c r="BE18" s="59" t="str">
        <f t="shared" si="75"/>
        <v/>
      </c>
      <c r="BF18" s="59" t="str">
        <f t="shared" si="76"/>
        <v/>
      </c>
      <c r="BG18" s="59" t="str">
        <f t="shared" si="77"/>
        <v/>
      </c>
      <c r="BH18" s="59" t="str">
        <f t="shared" si="78"/>
        <v/>
      </c>
      <c r="BI18" s="59" t="str">
        <f t="shared" si="79"/>
        <v/>
      </c>
      <c r="BJ18" s="59" t="str">
        <f t="shared" si="80"/>
        <v/>
      </c>
      <c r="BK18" s="59" t="str">
        <f t="shared" si="81"/>
        <v/>
      </c>
      <c r="BL18" s="59" t="str">
        <f t="shared" si="82"/>
        <v/>
      </c>
      <c r="BM18" s="59" t="str">
        <f t="shared" si="83"/>
        <v/>
      </c>
      <c r="BN18" s="59" t="str">
        <f t="shared" si="84"/>
        <v/>
      </c>
      <c r="BO18" s="59" t="str">
        <f t="shared" si="85"/>
        <v/>
      </c>
      <c r="BP18" s="59" t="str">
        <f t="shared" si="86"/>
        <v/>
      </c>
      <c r="BQ18" s="59" t="str">
        <f t="shared" si="87"/>
        <v/>
      </c>
      <c r="BR18" s="59" t="str">
        <f t="shared" si="88"/>
        <v/>
      </c>
      <c r="BS18" s="59" t="str">
        <f t="shared" si="89"/>
        <v/>
      </c>
      <c r="BT18" s="59" t="str">
        <f t="shared" si="90"/>
        <v/>
      </c>
      <c r="BU18" s="59" t="str">
        <f t="shared" si="91"/>
        <v/>
      </c>
      <c r="BV18" s="59" t="str">
        <f t="shared" si="92"/>
        <v/>
      </c>
      <c r="BW18" s="59" t="str">
        <f t="shared" si="93"/>
        <v/>
      </c>
      <c r="BX18" s="59" t="str">
        <f t="shared" si="94"/>
        <v/>
      </c>
      <c r="BY18" s="59" t="str">
        <f t="shared" si="95"/>
        <v/>
      </c>
      <c r="BZ18" s="59" t="str">
        <f t="shared" si="96"/>
        <v/>
      </c>
      <c r="CA18" s="59" t="str">
        <f t="shared" si="97"/>
        <v/>
      </c>
      <c r="CB18" s="59" t="str">
        <f t="shared" si="98"/>
        <v/>
      </c>
      <c r="CC18" s="59" t="str">
        <f t="shared" si="99"/>
        <v/>
      </c>
      <c r="CD18" s="59" t="str">
        <f t="shared" si="100"/>
        <v/>
      </c>
      <c r="CE18" s="59" t="str">
        <f t="shared" si="101"/>
        <v/>
      </c>
      <c r="CF18" s="59" t="str">
        <f t="shared" si="102"/>
        <v/>
      </c>
      <c r="CG18" s="59" t="str">
        <f t="shared" si="103"/>
        <v/>
      </c>
      <c r="CH18" s="59" t="str">
        <f t="shared" si="104"/>
        <v/>
      </c>
      <c r="CI18" s="59" t="str">
        <f t="shared" si="105"/>
        <v/>
      </c>
      <c r="CJ18" s="59" t="str">
        <f t="shared" si="106"/>
        <v/>
      </c>
      <c r="CK18" s="59" t="str">
        <f t="shared" si="107"/>
        <v/>
      </c>
      <c r="CL18" s="59" t="str">
        <f t="shared" si="108"/>
        <v/>
      </c>
      <c r="CM18" s="59" t="str">
        <f t="shared" si="109"/>
        <v/>
      </c>
      <c r="CN18" s="59">
        <f t="shared" si="110"/>
        <v>1</v>
      </c>
      <c r="CO18" s="59" t="str">
        <f t="shared" si="111"/>
        <v/>
      </c>
      <c r="CP18" s="59" t="str">
        <f t="shared" si="112"/>
        <v/>
      </c>
      <c r="CQ18" s="59" t="str">
        <f t="shared" si="113"/>
        <v/>
      </c>
      <c r="CR18" s="59" t="str">
        <f t="shared" si="114"/>
        <v/>
      </c>
      <c r="CS18" s="59" t="str">
        <f t="shared" si="115"/>
        <v/>
      </c>
      <c r="CT18" s="59" t="str">
        <f t="shared" si="116"/>
        <v/>
      </c>
      <c r="CU18" s="59" t="str">
        <f t="shared" si="117"/>
        <v/>
      </c>
      <c r="CV18" s="59" t="str">
        <f t="shared" si="118"/>
        <v/>
      </c>
      <c r="CW18" s="59" t="str">
        <f t="shared" si="119"/>
        <v/>
      </c>
      <c r="CX18" s="59" t="str">
        <f t="shared" si="120"/>
        <v/>
      </c>
      <c r="CY18" s="59" t="str">
        <f t="shared" si="121"/>
        <v/>
      </c>
      <c r="CZ18" s="59" t="str">
        <f t="shared" si="122"/>
        <v/>
      </c>
      <c r="DA18" s="59" t="str">
        <f t="shared" si="123"/>
        <v/>
      </c>
      <c r="DB18" s="59" t="str">
        <f t="shared" si="124"/>
        <v/>
      </c>
      <c r="DC18" s="59" t="str">
        <f t="shared" si="125"/>
        <v/>
      </c>
      <c r="DD18" s="59" t="str">
        <f t="shared" si="126"/>
        <v/>
      </c>
      <c r="DE18" s="59" t="str">
        <f t="shared" si="127"/>
        <v/>
      </c>
      <c r="DF18" s="59" t="str">
        <f t="shared" si="128"/>
        <v/>
      </c>
      <c r="DG18" s="59" t="str">
        <f t="shared" si="129"/>
        <v/>
      </c>
      <c r="DH18" s="59" t="str">
        <f t="shared" si="130"/>
        <v/>
      </c>
      <c r="DI18" s="59" t="str">
        <f t="shared" si="131"/>
        <v/>
      </c>
      <c r="DJ18" s="59" t="str">
        <f t="shared" si="132"/>
        <v/>
      </c>
      <c r="DK18" s="59" t="str">
        <f t="shared" si="133"/>
        <v/>
      </c>
      <c r="DL18" s="59" t="str">
        <f t="shared" si="134"/>
        <v/>
      </c>
      <c r="DM18" s="59" t="str">
        <f t="shared" si="135"/>
        <v/>
      </c>
      <c r="DN18" s="59" t="str">
        <f t="shared" si="136"/>
        <v/>
      </c>
      <c r="DO18" s="59" t="str">
        <f t="shared" si="137"/>
        <v/>
      </c>
      <c r="DP18" s="59" t="str">
        <f t="shared" si="138"/>
        <v/>
      </c>
      <c r="DQ18" s="59" t="str">
        <f t="shared" si="152"/>
        <v/>
      </c>
      <c r="DR18" s="59" t="str">
        <f t="shared" si="139"/>
        <v/>
      </c>
      <c r="DS18" s="58" t="str">
        <f t="shared" si="140"/>
        <v>2010/6</v>
      </c>
      <c r="DT18" s="59" t="str">
        <f t="shared" si="141"/>
        <v/>
      </c>
      <c r="DU18" s="59" t="str">
        <f t="shared" si="5"/>
        <v/>
      </c>
      <c r="DV18" s="59" t="str">
        <f t="shared" si="6"/>
        <v/>
      </c>
      <c r="DW18" s="59" t="str">
        <f t="shared" si="7"/>
        <v/>
      </c>
      <c r="DX18" s="59" t="str">
        <f t="shared" si="8"/>
        <v/>
      </c>
      <c r="DY18" s="59" t="str">
        <f t="shared" si="9"/>
        <v/>
      </c>
      <c r="DZ18" s="59" t="str">
        <f t="shared" si="10"/>
        <v/>
      </c>
      <c r="EA18" s="59" t="str">
        <f t="shared" si="11"/>
        <v/>
      </c>
      <c r="EB18" s="59" t="str">
        <f t="shared" si="12"/>
        <v/>
      </c>
      <c r="EC18" s="59" t="str">
        <f t="shared" si="13"/>
        <v/>
      </c>
      <c r="ED18" s="59" t="str">
        <f t="shared" si="14"/>
        <v/>
      </c>
      <c r="EE18" s="59" t="str">
        <f t="shared" si="15"/>
        <v/>
      </c>
      <c r="EF18" s="59" t="str">
        <f t="shared" si="142"/>
        <v/>
      </c>
      <c r="EG18" s="59" t="str">
        <f t="shared" si="16"/>
        <v/>
      </c>
      <c r="EH18" s="59" t="str">
        <f t="shared" si="17"/>
        <v/>
      </c>
      <c r="EI18" s="59" t="str">
        <f t="shared" si="18"/>
        <v/>
      </c>
      <c r="EJ18" s="59" t="str">
        <f t="shared" si="19"/>
        <v/>
      </c>
      <c r="EK18" s="59" t="str">
        <f t="shared" si="20"/>
        <v/>
      </c>
      <c r="EL18" s="59" t="str">
        <f t="shared" si="21"/>
        <v/>
      </c>
      <c r="EM18" s="59" t="str">
        <f t="shared" si="22"/>
        <v/>
      </c>
      <c r="EN18" s="59" t="str">
        <f t="shared" si="23"/>
        <v/>
      </c>
      <c r="EO18" s="59" t="str">
        <f t="shared" si="24"/>
        <v/>
      </c>
      <c r="EP18" s="59" t="str">
        <f t="shared" si="25"/>
        <v/>
      </c>
      <c r="EQ18" s="59" t="str">
        <f t="shared" si="26"/>
        <v/>
      </c>
      <c r="ER18" s="59" t="str">
        <f t="shared" si="27"/>
        <v/>
      </c>
      <c r="ES18" s="59" t="str">
        <f t="shared" si="28"/>
        <v/>
      </c>
      <c r="ET18" s="59" t="str">
        <f t="shared" si="29"/>
        <v/>
      </c>
      <c r="EU18" s="59" t="str">
        <f t="shared" si="30"/>
        <v/>
      </c>
      <c r="EV18" s="59" t="str">
        <f t="shared" si="31"/>
        <v/>
      </c>
      <c r="EW18" s="59" t="str">
        <f t="shared" si="32"/>
        <v/>
      </c>
      <c r="EX18" s="59" t="str">
        <f t="shared" si="33"/>
        <v/>
      </c>
      <c r="EY18" s="59" t="str">
        <f t="shared" si="34"/>
        <v/>
      </c>
      <c r="EZ18" s="59" t="str">
        <f t="shared" si="35"/>
        <v/>
      </c>
      <c r="FA18" s="59" t="str">
        <f t="shared" si="36"/>
        <v/>
      </c>
      <c r="FB18" s="59" t="str">
        <f t="shared" si="37"/>
        <v/>
      </c>
      <c r="FC18" s="59" t="str">
        <f t="shared" si="38"/>
        <v/>
      </c>
      <c r="FD18" s="59" t="str">
        <f t="shared" si="39"/>
        <v/>
      </c>
      <c r="FE18" s="59" t="str">
        <f t="shared" si="40"/>
        <v/>
      </c>
      <c r="FF18" s="59" t="str">
        <f t="shared" si="41"/>
        <v/>
      </c>
      <c r="FG18" s="59" t="str">
        <f t="shared" si="42"/>
        <v/>
      </c>
      <c r="FH18" s="59" t="str">
        <f t="shared" si="43"/>
        <v/>
      </c>
      <c r="FI18" s="59" t="str">
        <f t="shared" si="44"/>
        <v/>
      </c>
      <c r="FJ18" s="59" t="str">
        <f t="shared" si="45"/>
        <v/>
      </c>
      <c r="FK18" s="59" t="str">
        <f t="shared" si="46"/>
        <v/>
      </c>
      <c r="FL18" s="59" t="str">
        <f t="shared" si="47"/>
        <v/>
      </c>
      <c r="FM18" s="59" t="str">
        <f t="shared" si="48"/>
        <v/>
      </c>
      <c r="FN18" s="59" t="str">
        <f t="shared" si="49"/>
        <v/>
      </c>
      <c r="FO18" s="60" t="str">
        <f t="shared" si="50"/>
        <v/>
      </c>
      <c r="FP18" s="61"/>
      <c r="FQ18" s="45">
        <f t="shared" si="51"/>
        <v>1</v>
      </c>
    </row>
    <row r="19" spans="1:173" ht="87" thickTop="1" thickBot="1" x14ac:dyDescent="0.25">
      <c r="A19" s="31" t="s">
        <v>203</v>
      </c>
      <c r="B19" s="67" t="str">
        <f t="shared" si="153"/>
        <v>Test XXX</v>
      </c>
      <c r="C19" s="68">
        <v>40352</v>
      </c>
      <c r="D19" s="69"/>
      <c r="E19" s="69"/>
      <c r="F19" s="69"/>
      <c r="G19" s="69" t="s">
        <v>217</v>
      </c>
      <c r="H19" s="70"/>
      <c r="I19" s="71"/>
      <c r="J19" s="69"/>
      <c r="K19" s="70">
        <v>40283</v>
      </c>
      <c r="L19" s="69">
        <v>40</v>
      </c>
      <c r="M19" s="69"/>
      <c r="N19" s="69">
        <v>40</v>
      </c>
      <c r="O19" s="69">
        <v>30</v>
      </c>
      <c r="P19" s="69">
        <v>75</v>
      </c>
      <c r="Q19" s="69">
        <v>30</v>
      </c>
      <c r="R19" s="69">
        <v>0</v>
      </c>
      <c r="S19" s="69">
        <v>-10</v>
      </c>
      <c r="T19" s="42">
        <f t="shared" si="0"/>
        <v>2010</v>
      </c>
      <c r="U19" s="42">
        <f t="shared" si="1"/>
        <v>2010</v>
      </c>
      <c r="V19" s="57" t="str">
        <f t="shared" si="143"/>
        <v/>
      </c>
      <c r="W19" s="57" t="str">
        <f t="shared" si="144"/>
        <v/>
      </c>
      <c r="X19" s="57" t="str">
        <f t="shared" si="145"/>
        <v/>
      </c>
      <c r="Y19" s="57" t="str">
        <f t="shared" si="146"/>
        <v/>
      </c>
      <c r="Z19" s="57" t="str">
        <f t="shared" si="147"/>
        <v/>
      </c>
      <c r="AA19" s="57" t="str">
        <f t="shared" si="148"/>
        <v/>
      </c>
      <c r="AB19" s="57">
        <f t="shared" si="149"/>
        <v>40283</v>
      </c>
      <c r="AC19" s="57" t="str">
        <f t="shared" si="150"/>
        <v/>
      </c>
      <c r="AD19" s="57" t="str">
        <f t="shared" si="52"/>
        <v/>
      </c>
      <c r="AE19" s="57" t="str">
        <f t="shared" si="53"/>
        <v/>
      </c>
      <c r="AF19" s="57" t="str">
        <f t="shared" si="54"/>
        <v/>
      </c>
      <c r="AG19" s="57">
        <f t="shared" si="55"/>
        <v>40352</v>
      </c>
      <c r="AH19" s="57" t="str">
        <f t="shared" si="56"/>
        <v/>
      </c>
      <c r="AI19" s="57" t="str">
        <f t="shared" si="57"/>
        <v/>
      </c>
      <c r="AJ19" s="57" t="str">
        <f t="shared" si="58"/>
        <v/>
      </c>
      <c r="AK19" s="57" t="str">
        <f t="shared" si="59"/>
        <v/>
      </c>
      <c r="AL19" s="57" t="str">
        <f t="shared" si="60"/>
        <v/>
      </c>
      <c r="AM19" s="57" t="str">
        <f t="shared" si="61"/>
        <v/>
      </c>
      <c r="AN19" s="57" t="str">
        <f t="shared" si="62"/>
        <v/>
      </c>
      <c r="AO19" s="57" t="str">
        <f t="shared" si="63"/>
        <v/>
      </c>
      <c r="AP19" s="57" t="str">
        <f t="shared" si="64"/>
        <v/>
      </c>
      <c r="AQ19" s="57" t="str">
        <f t="shared" si="65"/>
        <v/>
      </c>
      <c r="AR19" s="57" t="str">
        <f t="shared" si="66"/>
        <v/>
      </c>
      <c r="AS19" s="57" t="str">
        <f t="shared" si="67"/>
        <v/>
      </c>
      <c r="AT19" s="58" t="str">
        <f t="shared" si="151"/>
        <v/>
      </c>
      <c r="AU19" s="59">
        <f t="shared" si="2"/>
        <v>0</v>
      </c>
      <c r="AV19" s="59">
        <f t="shared" si="3"/>
        <v>0</v>
      </c>
      <c r="AW19" s="42" t="str">
        <f t="shared" si="68"/>
        <v/>
      </c>
      <c r="AX19" s="42">
        <f t="shared" si="69"/>
        <v>1900</v>
      </c>
      <c r="AY19" s="59" t="str">
        <f t="shared" si="70"/>
        <v/>
      </c>
      <c r="AZ19" s="59" t="str">
        <f t="shared" si="71"/>
        <v/>
      </c>
      <c r="BA19" s="59" t="str">
        <f t="shared" si="4"/>
        <v/>
      </c>
      <c r="BB19" s="59" t="str">
        <f t="shared" si="72"/>
        <v/>
      </c>
      <c r="BC19" s="59" t="str">
        <f t="shared" si="73"/>
        <v/>
      </c>
      <c r="BD19" s="59" t="str">
        <f t="shared" si="74"/>
        <v/>
      </c>
      <c r="BE19" s="59" t="str">
        <f t="shared" si="75"/>
        <v/>
      </c>
      <c r="BF19" s="59" t="str">
        <f t="shared" si="76"/>
        <v/>
      </c>
      <c r="BG19" s="59" t="str">
        <f t="shared" si="77"/>
        <v/>
      </c>
      <c r="BH19" s="59" t="str">
        <f t="shared" si="78"/>
        <v/>
      </c>
      <c r="BI19" s="59" t="str">
        <f t="shared" si="79"/>
        <v/>
      </c>
      <c r="BJ19" s="59" t="str">
        <f t="shared" si="80"/>
        <v/>
      </c>
      <c r="BK19" s="59" t="str">
        <f t="shared" si="81"/>
        <v/>
      </c>
      <c r="BL19" s="59" t="str">
        <f t="shared" si="82"/>
        <v/>
      </c>
      <c r="BM19" s="59" t="str">
        <f t="shared" si="83"/>
        <v/>
      </c>
      <c r="BN19" s="59" t="str">
        <f t="shared" si="84"/>
        <v/>
      </c>
      <c r="BO19" s="59" t="str">
        <f t="shared" si="85"/>
        <v/>
      </c>
      <c r="BP19" s="59" t="str">
        <f t="shared" si="86"/>
        <v/>
      </c>
      <c r="BQ19" s="59" t="str">
        <f t="shared" si="87"/>
        <v/>
      </c>
      <c r="BR19" s="59" t="str">
        <f t="shared" si="88"/>
        <v/>
      </c>
      <c r="BS19" s="59" t="str">
        <f t="shared" si="89"/>
        <v/>
      </c>
      <c r="BT19" s="59" t="str">
        <f t="shared" si="90"/>
        <v/>
      </c>
      <c r="BU19" s="59" t="str">
        <f t="shared" si="91"/>
        <v/>
      </c>
      <c r="BV19" s="59" t="str">
        <f t="shared" si="92"/>
        <v/>
      </c>
      <c r="BW19" s="59" t="str">
        <f t="shared" si="93"/>
        <v/>
      </c>
      <c r="BX19" s="59" t="str">
        <f t="shared" si="94"/>
        <v/>
      </c>
      <c r="BY19" s="59" t="str">
        <f t="shared" si="95"/>
        <v/>
      </c>
      <c r="BZ19" s="59" t="str">
        <f t="shared" si="96"/>
        <v/>
      </c>
      <c r="CA19" s="59" t="str">
        <f t="shared" si="97"/>
        <v/>
      </c>
      <c r="CB19" s="59" t="str">
        <f t="shared" si="98"/>
        <v/>
      </c>
      <c r="CC19" s="59" t="str">
        <f t="shared" si="99"/>
        <v/>
      </c>
      <c r="CD19" s="59" t="str">
        <f t="shared" si="100"/>
        <v/>
      </c>
      <c r="CE19" s="59" t="str">
        <f t="shared" si="101"/>
        <v/>
      </c>
      <c r="CF19" s="59" t="str">
        <f t="shared" si="102"/>
        <v/>
      </c>
      <c r="CG19" s="59" t="str">
        <f t="shared" si="103"/>
        <v/>
      </c>
      <c r="CH19" s="59" t="str">
        <f t="shared" si="104"/>
        <v/>
      </c>
      <c r="CI19" s="59" t="str">
        <f t="shared" si="105"/>
        <v/>
      </c>
      <c r="CJ19" s="59" t="str">
        <f t="shared" si="106"/>
        <v/>
      </c>
      <c r="CK19" s="59" t="str">
        <f t="shared" si="107"/>
        <v/>
      </c>
      <c r="CL19" s="59" t="str">
        <f t="shared" si="108"/>
        <v/>
      </c>
      <c r="CM19" s="59" t="str">
        <f t="shared" si="109"/>
        <v/>
      </c>
      <c r="CN19" s="59" t="str">
        <f t="shared" si="110"/>
        <v/>
      </c>
      <c r="CO19" s="59" t="str">
        <f t="shared" si="111"/>
        <v/>
      </c>
      <c r="CP19" s="59" t="str">
        <f t="shared" si="112"/>
        <v/>
      </c>
      <c r="CQ19" s="59" t="str">
        <f t="shared" si="113"/>
        <v/>
      </c>
      <c r="CR19" s="59" t="str">
        <f t="shared" si="114"/>
        <v/>
      </c>
      <c r="CS19" s="59" t="str">
        <f t="shared" si="115"/>
        <v/>
      </c>
      <c r="CT19" s="59" t="str">
        <f t="shared" si="116"/>
        <v/>
      </c>
      <c r="CU19" s="59" t="str">
        <f t="shared" si="117"/>
        <v/>
      </c>
      <c r="CV19" s="59" t="str">
        <f t="shared" si="118"/>
        <v/>
      </c>
      <c r="CW19" s="59" t="str">
        <f t="shared" si="119"/>
        <v/>
      </c>
      <c r="CX19" s="59" t="str">
        <f t="shared" si="120"/>
        <v/>
      </c>
      <c r="CY19" s="59" t="str">
        <f t="shared" si="121"/>
        <v/>
      </c>
      <c r="CZ19" s="59" t="str">
        <f t="shared" si="122"/>
        <v/>
      </c>
      <c r="DA19" s="59" t="str">
        <f t="shared" si="123"/>
        <v/>
      </c>
      <c r="DB19" s="59" t="str">
        <f t="shared" si="124"/>
        <v/>
      </c>
      <c r="DC19" s="59" t="str">
        <f t="shared" si="125"/>
        <v/>
      </c>
      <c r="DD19" s="59" t="str">
        <f t="shared" si="126"/>
        <v/>
      </c>
      <c r="DE19" s="59" t="str">
        <f t="shared" si="127"/>
        <v/>
      </c>
      <c r="DF19" s="59" t="str">
        <f t="shared" si="128"/>
        <v/>
      </c>
      <c r="DG19" s="59" t="str">
        <f t="shared" si="129"/>
        <v/>
      </c>
      <c r="DH19" s="59" t="str">
        <f t="shared" si="130"/>
        <v/>
      </c>
      <c r="DI19" s="59" t="str">
        <f t="shared" si="131"/>
        <v/>
      </c>
      <c r="DJ19" s="59" t="str">
        <f t="shared" si="132"/>
        <v/>
      </c>
      <c r="DK19" s="59" t="str">
        <f t="shared" si="133"/>
        <v/>
      </c>
      <c r="DL19" s="59">
        <f t="shared" si="134"/>
        <v>1</v>
      </c>
      <c r="DM19" s="59" t="str">
        <f t="shared" si="135"/>
        <v/>
      </c>
      <c r="DN19" s="59" t="str">
        <f t="shared" si="136"/>
        <v/>
      </c>
      <c r="DO19" s="59" t="str">
        <f t="shared" si="137"/>
        <v/>
      </c>
      <c r="DP19" s="59" t="str">
        <f t="shared" si="138"/>
        <v/>
      </c>
      <c r="DQ19" s="59" t="str">
        <f t="shared" si="152"/>
        <v/>
      </c>
      <c r="DR19" s="59" t="str">
        <f t="shared" si="139"/>
        <v/>
      </c>
      <c r="DS19" s="58" t="str">
        <f t="shared" si="140"/>
        <v>2010/6</v>
      </c>
      <c r="DT19" s="59" t="str">
        <f t="shared" si="141"/>
        <v/>
      </c>
      <c r="DU19" s="59" t="str">
        <f t="shared" si="5"/>
        <v/>
      </c>
      <c r="DV19" s="59" t="str">
        <f t="shared" si="6"/>
        <v/>
      </c>
      <c r="DW19" s="59" t="str">
        <f t="shared" si="7"/>
        <v/>
      </c>
      <c r="DX19" s="59" t="str">
        <f t="shared" si="8"/>
        <v/>
      </c>
      <c r="DY19" s="59" t="str">
        <f t="shared" si="9"/>
        <v/>
      </c>
      <c r="DZ19" s="59" t="str">
        <f t="shared" si="10"/>
        <v/>
      </c>
      <c r="EA19" s="59" t="str">
        <f t="shared" si="11"/>
        <v/>
      </c>
      <c r="EB19" s="59" t="str">
        <f t="shared" si="12"/>
        <v/>
      </c>
      <c r="EC19" s="59" t="str">
        <f t="shared" si="13"/>
        <v/>
      </c>
      <c r="ED19" s="59" t="str">
        <f t="shared" si="14"/>
        <v/>
      </c>
      <c r="EE19" s="59" t="str">
        <f t="shared" si="15"/>
        <v/>
      </c>
      <c r="EF19" s="59" t="str">
        <f t="shared" si="142"/>
        <v/>
      </c>
      <c r="EG19" s="59" t="str">
        <f t="shared" si="16"/>
        <v/>
      </c>
      <c r="EH19" s="59" t="str">
        <f t="shared" si="17"/>
        <v/>
      </c>
      <c r="EI19" s="59" t="str">
        <f t="shared" si="18"/>
        <v/>
      </c>
      <c r="EJ19" s="59" t="str">
        <f t="shared" si="19"/>
        <v/>
      </c>
      <c r="EK19" s="59" t="str">
        <f t="shared" si="20"/>
        <v/>
      </c>
      <c r="EL19" s="59" t="str">
        <f t="shared" si="21"/>
        <v/>
      </c>
      <c r="EM19" s="59" t="str">
        <f t="shared" si="22"/>
        <v/>
      </c>
      <c r="EN19" s="59" t="str">
        <f t="shared" si="23"/>
        <v/>
      </c>
      <c r="EO19" s="59" t="str">
        <f t="shared" si="24"/>
        <v/>
      </c>
      <c r="EP19" s="59" t="str">
        <f t="shared" si="25"/>
        <v/>
      </c>
      <c r="EQ19" s="59" t="str">
        <f t="shared" si="26"/>
        <v/>
      </c>
      <c r="ER19" s="59" t="str">
        <f t="shared" si="27"/>
        <v/>
      </c>
      <c r="ES19" s="59" t="str">
        <f t="shared" si="28"/>
        <v/>
      </c>
      <c r="ET19" s="59" t="str">
        <f t="shared" si="29"/>
        <v/>
      </c>
      <c r="EU19" s="59" t="str">
        <f t="shared" si="30"/>
        <v/>
      </c>
      <c r="EV19" s="59" t="str">
        <f t="shared" si="31"/>
        <v/>
      </c>
      <c r="EW19" s="59" t="str">
        <f t="shared" si="32"/>
        <v/>
      </c>
      <c r="EX19" s="59" t="str">
        <f t="shared" si="33"/>
        <v/>
      </c>
      <c r="EY19" s="59" t="str">
        <f t="shared" si="34"/>
        <v/>
      </c>
      <c r="EZ19" s="59" t="str">
        <f t="shared" si="35"/>
        <v/>
      </c>
      <c r="FA19" s="59" t="str">
        <f t="shared" si="36"/>
        <v/>
      </c>
      <c r="FB19" s="59" t="str">
        <f t="shared" si="37"/>
        <v/>
      </c>
      <c r="FC19" s="59" t="str">
        <f t="shared" si="38"/>
        <v/>
      </c>
      <c r="FD19" s="59" t="str">
        <f t="shared" si="39"/>
        <v/>
      </c>
      <c r="FE19" s="59" t="str">
        <f t="shared" si="40"/>
        <v/>
      </c>
      <c r="FF19" s="59" t="str">
        <f t="shared" si="41"/>
        <v/>
      </c>
      <c r="FG19" s="59" t="str">
        <f t="shared" si="42"/>
        <v/>
      </c>
      <c r="FH19" s="59" t="str">
        <f t="shared" si="43"/>
        <v/>
      </c>
      <c r="FI19" s="59" t="str">
        <f t="shared" si="44"/>
        <v/>
      </c>
      <c r="FJ19" s="59" t="str">
        <f t="shared" si="45"/>
        <v/>
      </c>
      <c r="FK19" s="59" t="str">
        <f t="shared" si="46"/>
        <v/>
      </c>
      <c r="FL19" s="59" t="str">
        <f t="shared" si="47"/>
        <v/>
      </c>
      <c r="FM19" s="59" t="str">
        <f t="shared" si="48"/>
        <v/>
      </c>
      <c r="FN19" s="59" t="str">
        <f t="shared" si="49"/>
        <v/>
      </c>
      <c r="FO19" s="60" t="str">
        <f t="shared" si="50"/>
        <v/>
      </c>
      <c r="FP19" s="61"/>
      <c r="FQ19" s="45">
        <f t="shared" si="51"/>
        <v>1</v>
      </c>
    </row>
    <row r="20" spans="1:173" ht="31.5" thickTop="1" thickBot="1" x14ac:dyDescent="0.25">
      <c r="A20" s="46" t="s">
        <v>195</v>
      </c>
      <c r="B20" s="72" t="s">
        <v>218</v>
      </c>
      <c r="C20" s="66"/>
      <c r="D20" s="73"/>
      <c r="E20" s="73"/>
      <c r="F20" s="73"/>
      <c r="G20" s="65"/>
      <c r="H20" s="66"/>
      <c r="I20" s="74"/>
      <c r="J20" s="73" t="s">
        <v>197</v>
      </c>
      <c r="K20" s="74"/>
      <c r="L20" s="73">
        <f>SUM(L21:L24)</f>
        <v>1200</v>
      </c>
      <c r="M20" s="73"/>
      <c r="N20" s="73">
        <f>SUM(N21:N24)</f>
        <v>800</v>
      </c>
      <c r="O20" s="73">
        <f>SUM(O21:O24)</f>
        <v>800</v>
      </c>
      <c r="P20" s="73"/>
      <c r="Q20" s="73">
        <f>SUM(Q21:Q24)</f>
        <v>800</v>
      </c>
      <c r="R20" s="73">
        <f>SUM(R21:R24)</f>
        <v>0</v>
      </c>
      <c r="S20" s="73">
        <f>SUM(S21:S24)</f>
        <v>0</v>
      </c>
      <c r="T20" s="42" t="str">
        <f t="shared" si="0"/>
        <v/>
      </c>
      <c r="U20" s="42" t="str">
        <f t="shared" si="1"/>
        <v/>
      </c>
      <c r="V20" s="57" t="str">
        <f t="shared" si="143"/>
        <v/>
      </c>
      <c r="W20" s="57" t="str">
        <f t="shared" si="144"/>
        <v/>
      </c>
      <c r="X20" s="57" t="str">
        <f t="shared" si="145"/>
        <v/>
      </c>
      <c r="Y20" s="57" t="str">
        <f t="shared" si="146"/>
        <v/>
      </c>
      <c r="Z20" s="57" t="str">
        <f t="shared" si="147"/>
        <v/>
      </c>
      <c r="AA20" s="57" t="str">
        <f t="shared" si="148"/>
        <v/>
      </c>
      <c r="AB20" s="57" t="str">
        <f t="shared" si="149"/>
        <v/>
      </c>
      <c r="AC20" s="57" t="str">
        <f t="shared" si="150"/>
        <v/>
      </c>
      <c r="AD20" s="57" t="str">
        <f t="shared" si="52"/>
        <v/>
      </c>
      <c r="AE20" s="57" t="str">
        <f t="shared" si="53"/>
        <v/>
      </c>
      <c r="AF20" s="57" t="str">
        <f t="shared" si="54"/>
        <v/>
      </c>
      <c r="AG20" s="57" t="str">
        <f t="shared" si="55"/>
        <v/>
      </c>
      <c r="AH20" s="57" t="str">
        <f t="shared" si="56"/>
        <v/>
      </c>
      <c r="AI20" s="57" t="str">
        <f t="shared" si="57"/>
        <v/>
      </c>
      <c r="AJ20" s="57" t="str">
        <f t="shared" si="58"/>
        <v/>
      </c>
      <c r="AK20" s="57" t="str">
        <f t="shared" si="59"/>
        <v/>
      </c>
      <c r="AL20" s="57" t="str">
        <f t="shared" si="60"/>
        <v/>
      </c>
      <c r="AM20" s="57" t="str">
        <f t="shared" si="61"/>
        <v/>
      </c>
      <c r="AN20" s="57" t="str">
        <f t="shared" si="62"/>
        <v/>
      </c>
      <c r="AO20" s="57" t="str">
        <f t="shared" si="63"/>
        <v/>
      </c>
      <c r="AP20" s="57" t="str">
        <f t="shared" si="64"/>
        <v/>
      </c>
      <c r="AQ20" s="57" t="str">
        <f t="shared" si="65"/>
        <v/>
      </c>
      <c r="AR20" s="57" t="str">
        <f t="shared" si="66"/>
        <v/>
      </c>
      <c r="AS20" s="57" t="str">
        <f t="shared" si="67"/>
        <v/>
      </c>
      <c r="AT20" s="58" t="str">
        <f t="shared" si="151"/>
        <v/>
      </c>
      <c r="AU20" s="59">
        <f t="shared" si="2"/>
        <v>0</v>
      </c>
      <c r="AV20" s="59">
        <f t="shared" si="3"/>
        <v>0</v>
      </c>
      <c r="AW20" s="42" t="str">
        <f t="shared" si="68"/>
        <v/>
      </c>
      <c r="AX20" s="42">
        <f t="shared" si="69"/>
        <v>1900</v>
      </c>
      <c r="AY20" s="59" t="str">
        <f t="shared" si="70"/>
        <v/>
      </c>
      <c r="AZ20" s="59" t="str">
        <f t="shared" si="71"/>
        <v/>
      </c>
      <c r="BA20" s="59" t="str">
        <f t="shared" si="4"/>
        <v/>
      </c>
      <c r="BB20" s="59" t="str">
        <f t="shared" si="72"/>
        <v/>
      </c>
      <c r="BC20" s="59" t="str">
        <f t="shared" si="73"/>
        <v/>
      </c>
      <c r="BD20" s="59" t="str">
        <f t="shared" si="74"/>
        <v/>
      </c>
      <c r="BE20" s="59" t="str">
        <f t="shared" si="75"/>
        <v/>
      </c>
      <c r="BF20" s="59" t="str">
        <f t="shared" si="76"/>
        <v/>
      </c>
      <c r="BG20" s="59" t="str">
        <f t="shared" si="77"/>
        <v/>
      </c>
      <c r="BH20" s="59" t="str">
        <f t="shared" si="78"/>
        <v/>
      </c>
      <c r="BI20" s="59" t="str">
        <f t="shared" si="79"/>
        <v/>
      </c>
      <c r="BJ20" s="59" t="str">
        <f t="shared" si="80"/>
        <v/>
      </c>
      <c r="BK20" s="59" t="str">
        <f t="shared" si="81"/>
        <v/>
      </c>
      <c r="BL20" s="59" t="str">
        <f t="shared" si="82"/>
        <v/>
      </c>
      <c r="BM20" s="59" t="str">
        <f t="shared" si="83"/>
        <v/>
      </c>
      <c r="BN20" s="59" t="str">
        <f t="shared" si="84"/>
        <v/>
      </c>
      <c r="BO20" s="59" t="str">
        <f t="shared" si="85"/>
        <v/>
      </c>
      <c r="BP20" s="59" t="str">
        <f t="shared" si="86"/>
        <v/>
      </c>
      <c r="BQ20" s="59" t="str">
        <f t="shared" si="87"/>
        <v/>
      </c>
      <c r="BR20" s="59" t="str">
        <f t="shared" si="88"/>
        <v/>
      </c>
      <c r="BS20" s="59" t="str">
        <f t="shared" si="89"/>
        <v/>
      </c>
      <c r="BT20" s="59" t="str">
        <f t="shared" si="90"/>
        <v/>
      </c>
      <c r="BU20" s="59" t="str">
        <f t="shared" si="91"/>
        <v/>
      </c>
      <c r="BV20" s="59" t="str">
        <f t="shared" si="92"/>
        <v/>
      </c>
      <c r="BW20" s="59" t="str">
        <f t="shared" si="93"/>
        <v/>
      </c>
      <c r="BX20" s="59" t="str">
        <f t="shared" si="94"/>
        <v/>
      </c>
      <c r="BY20" s="59" t="str">
        <f t="shared" si="95"/>
        <v/>
      </c>
      <c r="BZ20" s="59" t="str">
        <f t="shared" si="96"/>
        <v/>
      </c>
      <c r="CA20" s="59" t="str">
        <f t="shared" si="97"/>
        <v/>
      </c>
      <c r="CB20" s="59" t="str">
        <f t="shared" si="98"/>
        <v/>
      </c>
      <c r="CC20" s="59" t="str">
        <f t="shared" si="99"/>
        <v/>
      </c>
      <c r="CD20" s="59" t="str">
        <f t="shared" si="100"/>
        <v/>
      </c>
      <c r="CE20" s="59" t="str">
        <f t="shared" si="101"/>
        <v/>
      </c>
      <c r="CF20" s="59" t="str">
        <f t="shared" si="102"/>
        <v/>
      </c>
      <c r="CG20" s="59" t="str">
        <f t="shared" si="103"/>
        <v/>
      </c>
      <c r="CH20" s="59" t="str">
        <f t="shared" si="104"/>
        <v/>
      </c>
      <c r="CI20" s="59" t="str">
        <f t="shared" si="105"/>
        <v/>
      </c>
      <c r="CJ20" s="59" t="str">
        <f t="shared" si="106"/>
        <v/>
      </c>
      <c r="CK20" s="59" t="str">
        <f t="shared" si="107"/>
        <v/>
      </c>
      <c r="CL20" s="59" t="str">
        <f t="shared" si="108"/>
        <v/>
      </c>
      <c r="CM20" s="59" t="str">
        <f t="shared" si="109"/>
        <v/>
      </c>
      <c r="CN20" s="59" t="str">
        <f t="shared" si="110"/>
        <v/>
      </c>
      <c r="CO20" s="59" t="str">
        <f t="shared" si="111"/>
        <v/>
      </c>
      <c r="CP20" s="59" t="str">
        <f t="shared" si="112"/>
        <v/>
      </c>
      <c r="CQ20" s="59" t="str">
        <f t="shared" si="113"/>
        <v/>
      </c>
      <c r="CR20" s="59" t="str">
        <f t="shared" si="114"/>
        <v/>
      </c>
      <c r="CS20" s="59" t="str">
        <f t="shared" si="115"/>
        <v/>
      </c>
      <c r="CT20" s="59" t="str">
        <f t="shared" si="116"/>
        <v/>
      </c>
      <c r="CU20" s="59" t="str">
        <f t="shared" si="117"/>
        <v/>
      </c>
      <c r="CV20" s="59" t="str">
        <f t="shared" si="118"/>
        <v/>
      </c>
      <c r="CW20" s="59" t="str">
        <f t="shared" si="119"/>
        <v/>
      </c>
      <c r="CX20" s="59" t="str">
        <f t="shared" si="120"/>
        <v/>
      </c>
      <c r="CY20" s="59" t="str">
        <f t="shared" si="121"/>
        <v/>
      </c>
      <c r="CZ20" s="59" t="str">
        <f t="shared" si="122"/>
        <v/>
      </c>
      <c r="DA20" s="59" t="str">
        <f t="shared" si="123"/>
        <v/>
      </c>
      <c r="DB20" s="59" t="str">
        <f t="shared" si="124"/>
        <v/>
      </c>
      <c r="DC20" s="59" t="str">
        <f t="shared" si="125"/>
        <v/>
      </c>
      <c r="DD20" s="59" t="str">
        <f t="shared" si="126"/>
        <v/>
      </c>
      <c r="DE20" s="59" t="str">
        <f t="shared" si="127"/>
        <v/>
      </c>
      <c r="DF20" s="59" t="str">
        <f t="shared" si="128"/>
        <v/>
      </c>
      <c r="DG20" s="59" t="str">
        <f t="shared" si="129"/>
        <v/>
      </c>
      <c r="DH20" s="59" t="str">
        <f t="shared" si="130"/>
        <v/>
      </c>
      <c r="DI20" s="59" t="str">
        <f t="shared" si="131"/>
        <v/>
      </c>
      <c r="DJ20" s="59" t="str">
        <f t="shared" si="132"/>
        <v/>
      </c>
      <c r="DK20" s="59" t="str">
        <f t="shared" si="133"/>
        <v/>
      </c>
      <c r="DL20" s="59" t="str">
        <f t="shared" si="134"/>
        <v/>
      </c>
      <c r="DM20" s="59" t="str">
        <f t="shared" si="135"/>
        <v/>
      </c>
      <c r="DN20" s="59" t="str">
        <f t="shared" si="136"/>
        <v/>
      </c>
      <c r="DO20" s="59" t="str">
        <f t="shared" si="137"/>
        <v/>
      </c>
      <c r="DP20" s="59" t="str">
        <f t="shared" si="138"/>
        <v/>
      </c>
      <c r="DQ20" s="59" t="str">
        <f t="shared" si="152"/>
        <v/>
      </c>
      <c r="DR20" s="59" t="str">
        <f t="shared" si="139"/>
        <v/>
      </c>
      <c r="DS20" s="58" t="str">
        <f t="shared" si="140"/>
        <v/>
      </c>
      <c r="DT20" s="59" t="str">
        <f t="shared" si="141"/>
        <v/>
      </c>
      <c r="DU20" s="59" t="str">
        <f t="shared" si="5"/>
        <v/>
      </c>
      <c r="DV20" s="59" t="str">
        <f t="shared" si="6"/>
        <v/>
      </c>
      <c r="DW20" s="59" t="str">
        <f t="shared" si="7"/>
        <v/>
      </c>
      <c r="DX20" s="59" t="str">
        <f t="shared" si="8"/>
        <v/>
      </c>
      <c r="DY20" s="59" t="str">
        <f t="shared" si="9"/>
        <v/>
      </c>
      <c r="DZ20" s="59" t="str">
        <f t="shared" si="10"/>
        <v/>
      </c>
      <c r="EA20" s="59" t="str">
        <f t="shared" si="11"/>
        <v/>
      </c>
      <c r="EB20" s="59" t="str">
        <f t="shared" si="12"/>
        <v/>
      </c>
      <c r="EC20" s="59" t="str">
        <f t="shared" si="13"/>
        <v/>
      </c>
      <c r="ED20" s="59" t="str">
        <f t="shared" si="14"/>
        <v/>
      </c>
      <c r="EE20" s="59" t="str">
        <f t="shared" si="15"/>
        <v/>
      </c>
      <c r="EF20" s="59" t="str">
        <f t="shared" si="142"/>
        <v/>
      </c>
      <c r="EG20" s="59" t="str">
        <f t="shared" si="16"/>
        <v/>
      </c>
      <c r="EH20" s="59" t="str">
        <f t="shared" si="17"/>
        <v/>
      </c>
      <c r="EI20" s="59" t="str">
        <f t="shared" si="18"/>
        <v/>
      </c>
      <c r="EJ20" s="59" t="str">
        <f t="shared" si="19"/>
        <v/>
      </c>
      <c r="EK20" s="59" t="str">
        <f t="shared" si="20"/>
        <v/>
      </c>
      <c r="EL20" s="59" t="str">
        <f t="shared" si="21"/>
        <v/>
      </c>
      <c r="EM20" s="59" t="str">
        <f t="shared" si="22"/>
        <v/>
      </c>
      <c r="EN20" s="59" t="str">
        <f t="shared" si="23"/>
        <v/>
      </c>
      <c r="EO20" s="59" t="str">
        <f t="shared" si="24"/>
        <v/>
      </c>
      <c r="EP20" s="59" t="str">
        <f t="shared" si="25"/>
        <v/>
      </c>
      <c r="EQ20" s="59" t="str">
        <f t="shared" si="26"/>
        <v/>
      </c>
      <c r="ER20" s="59" t="str">
        <f t="shared" si="27"/>
        <v/>
      </c>
      <c r="ES20" s="59" t="str">
        <f t="shared" si="28"/>
        <v/>
      </c>
      <c r="ET20" s="59" t="str">
        <f t="shared" si="29"/>
        <v/>
      </c>
      <c r="EU20" s="59" t="str">
        <f t="shared" si="30"/>
        <v/>
      </c>
      <c r="EV20" s="59" t="str">
        <f t="shared" si="31"/>
        <v/>
      </c>
      <c r="EW20" s="59" t="str">
        <f t="shared" si="32"/>
        <v/>
      </c>
      <c r="EX20" s="59" t="str">
        <f t="shared" si="33"/>
        <v/>
      </c>
      <c r="EY20" s="59" t="str">
        <f t="shared" si="34"/>
        <v/>
      </c>
      <c r="EZ20" s="59" t="str">
        <f t="shared" si="35"/>
        <v/>
      </c>
      <c r="FA20" s="59" t="str">
        <f t="shared" si="36"/>
        <v/>
      </c>
      <c r="FB20" s="59" t="str">
        <f t="shared" si="37"/>
        <v/>
      </c>
      <c r="FC20" s="59" t="str">
        <f t="shared" si="38"/>
        <v/>
      </c>
      <c r="FD20" s="59" t="str">
        <f t="shared" si="39"/>
        <v/>
      </c>
      <c r="FE20" s="59" t="str">
        <f t="shared" si="40"/>
        <v/>
      </c>
      <c r="FF20" s="59" t="str">
        <f t="shared" si="41"/>
        <v/>
      </c>
      <c r="FG20" s="59" t="str">
        <f t="shared" si="42"/>
        <v/>
      </c>
      <c r="FH20" s="59" t="str">
        <f t="shared" si="43"/>
        <v/>
      </c>
      <c r="FI20" s="59" t="str">
        <f t="shared" si="44"/>
        <v/>
      </c>
      <c r="FJ20" s="59" t="str">
        <f t="shared" si="45"/>
        <v/>
      </c>
      <c r="FK20" s="59" t="str">
        <f t="shared" si="46"/>
        <v/>
      </c>
      <c r="FL20" s="59" t="str">
        <f t="shared" si="47"/>
        <v/>
      </c>
      <c r="FM20" s="59" t="str">
        <f t="shared" si="48"/>
        <v/>
      </c>
      <c r="FN20" s="59" t="str">
        <f t="shared" si="49"/>
        <v/>
      </c>
      <c r="FO20" s="60" t="str">
        <f t="shared" si="50"/>
        <v/>
      </c>
      <c r="FP20" s="61"/>
      <c r="FQ20" s="45">
        <f t="shared" si="51"/>
        <v>1</v>
      </c>
    </row>
    <row r="21" spans="1:173" ht="87" thickTop="1" thickBot="1" x14ac:dyDescent="0.25">
      <c r="A21" s="31"/>
      <c r="B21" s="67" t="str">
        <f>$B$20</f>
        <v>Support activity (Product Center - FAL - Customer)</v>
      </c>
      <c r="C21" s="70">
        <v>41274</v>
      </c>
      <c r="D21" s="69"/>
      <c r="E21" s="69" t="s">
        <v>199</v>
      </c>
      <c r="F21" s="69"/>
      <c r="G21" s="69" t="s">
        <v>219</v>
      </c>
      <c r="H21" s="70"/>
      <c r="I21" s="71"/>
      <c r="J21" s="75" t="s">
        <v>220</v>
      </c>
      <c r="K21" s="76">
        <f>date</f>
        <v>40939</v>
      </c>
      <c r="L21" s="69">
        <f>500-L22</f>
        <v>200</v>
      </c>
      <c r="M21" s="69"/>
      <c r="N21" s="69">
        <v>0</v>
      </c>
      <c r="O21" s="69"/>
      <c r="P21" s="69">
        <v>0</v>
      </c>
      <c r="Q21" s="69">
        <v>0</v>
      </c>
      <c r="R21" s="69">
        <v>0</v>
      </c>
      <c r="S21" s="69">
        <v>0</v>
      </c>
      <c r="T21" s="42">
        <f t="shared" si="0"/>
        <v>2012</v>
      </c>
      <c r="U21" s="42">
        <f t="shared" si="1"/>
        <v>2012</v>
      </c>
      <c r="V21" s="57">
        <f t="shared" si="143"/>
        <v>40939</v>
      </c>
      <c r="W21" s="57" t="str">
        <f t="shared" si="144"/>
        <v/>
      </c>
      <c r="X21" s="57" t="str">
        <f t="shared" si="145"/>
        <v/>
      </c>
      <c r="Y21" s="57" t="str">
        <f t="shared" si="146"/>
        <v/>
      </c>
      <c r="Z21" s="57" t="str">
        <f t="shared" si="147"/>
        <v/>
      </c>
      <c r="AA21" s="57" t="str">
        <f t="shared" si="148"/>
        <v/>
      </c>
      <c r="AB21" s="57" t="str">
        <f t="shared" si="149"/>
        <v/>
      </c>
      <c r="AC21" s="57" t="str">
        <f t="shared" si="150"/>
        <v/>
      </c>
      <c r="AD21" s="57" t="str">
        <f t="shared" si="52"/>
        <v/>
      </c>
      <c r="AE21" s="57" t="str">
        <f t="shared" si="53"/>
        <v/>
      </c>
      <c r="AF21" s="57" t="str">
        <f t="shared" si="54"/>
        <v/>
      </c>
      <c r="AG21" s="57" t="str">
        <f t="shared" si="55"/>
        <v/>
      </c>
      <c r="AH21" s="57" t="str">
        <f t="shared" si="56"/>
        <v/>
      </c>
      <c r="AI21" s="57" t="str">
        <f t="shared" si="57"/>
        <v/>
      </c>
      <c r="AJ21" s="57" t="str">
        <f t="shared" si="58"/>
        <v/>
      </c>
      <c r="AK21" s="57" t="str">
        <f t="shared" si="59"/>
        <v/>
      </c>
      <c r="AL21" s="57" t="str">
        <f t="shared" si="60"/>
        <v/>
      </c>
      <c r="AM21" s="57" t="str">
        <f t="shared" si="61"/>
        <v/>
      </c>
      <c r="AN21" s="57" t="str">
        <f t="shared" si="62"/>
        <v/>
      </c>
      <c r="AO21" s="57" t="str">
        <f t="shared" si="63"/>
        <v/>
      </c>
      <c r="AP21" s="57" t="str">
        <f t="shared" si="64"/>
        <v/>
      </c>
      <c r="AQ21" s="57" t="str">
        <f t="shared" si="65"/>
        <v/>
      </c>
      <c r="AR21" s="57" t="str">
        <f t="shared" si="66"/>
        <v/>
      </c>
      <c r="AS21" s="57">
        <f t="shared" si="67"/>
        <v>41274</v>
      </c>
      <c r="AT21" s="58" t="str">
        <f t="shared" si="151"/>
        <v/>
      </c>
      <c r="AU21" s="59">
        <f t="shared" si="2"/>
        <v>0</v>
      </c>
      <c r="AV21" s="59">
        <f t="shared" si="3"/>
        <v>0</v>
      </c>
      <c r="AW21" s="42" t="str">
        <f t="shared" si="68"/>
        <v/>
      </c>
      <c r="AX21" s="42">
        <f t="shared" si="69"/>
        <v>1900</v>
      </c>
      <c r="AY21" s="59" t="str">
        <f t="shared" si="70"/>
        <v/>
      </c>
      <c r="AZ21" s="59" t="str">
        <f t="shared" si="71"/>
        <v/>
      </c>
      <c r="BA21" s="59" t="str">
        <f t="shared" si="4"/>
        <v/>
      </c>
      <c r="BB21" s="59" t="str">
        <f t="shared" si="72"/>
        <v/>
      </c>
      <c r="BC21" s="59" t="str">
        <f t="shared" si="73"/>
        <v/>
      </c>
      <c r="BD21" s="59" t="str">
        <f t="shared" si="74"/>
        <v/>
      </c>
      <c r="BE21" s="59" t="str">
        <f t="shared" si="75"/>
        <v/>
      </c>
      <c r="BF21" s="59" t="str">
        <f t="shared" si="76"/>
        <v/>
      </c>
      <c r="BG21" s="59" t="str">
        <f t="shared" si="77"/>
        <v/>
      </c>
      <c r="BH21" s="59" t="str">
        <f t="shared" si="78"/>
        <v/>
      </c>
      <c r="BI21" s="59" t="str">
        <f t="shared" si="79"/>
        <v/>
      </c>
      <c r="BJ21" s="59" t="str">
        <f t="shared" si="80"/>
        <v/>
      </c>
      <c r="BK21" s="59" t="str">
        <f t="shared" si="81"/>
        <v/>
      </c>
      <c r="BL21" s="59" t="str">
        <f t="shared" si="82"/>
        <v/>
      </c>
      <c r="BM21" s="59" t="str">
        <f t="shared" si="83"/>
        <v/>
      </c>
      <c r="BN21" s="59" t="str">
        <f t="shared" si="84"/>
        <v/>
      </c>
      <c r="BO21" s="59" t="str">
        <f t="shared" si="85"/>
        <v/>
      </c>
      <c r="BP21" s="59" t="str">
        <f t="shared" si="86"/>
        <v/>
      </c>
      <c r="BQ21" s="59" t="str">
        <f t="shared" si="87"/>
        <v/>
      </c>
      <c r="BR21" s="59" t="str">
        <f t="shared" si="88"/>
        <v/>
      </c>
      <c r="BS21" s="59" t="str">
        <f t="shared" si="89"/>
        <v/>
      </c>
      <c r="BT21" s="59" t="str">
        <f t="shared" si="90"/>
        <v/>
      </c>
      <c r="BU21" s="59" t="str">
        <f t="shared" si="91"/>
        <v/>
      </c>
      <c r="BV21" s="59" t="str">
        <f t="shared" si="92"/>
        <v/>
      </c>
      <c r="BW21" s="59" t="str">
        <f t="shared" si="93"/>
        <v/>
      </c>
      <c r="BX21" s="59" t="str">
        <f t="shared" si="94"/>
        <v/>
      </c>
      <c r="BY21" s="59" t="str">
        <f t="shared" si="95"/>
        <v/>
      </c>
      <c r="BZ21" s="59" t="str">
        <f t="shared" si="96"/>
        <v/>
      </c>
      <c r="CA21" s="59" t="str">
        <f t="shared" si="97"/>
        <v/>
      </c>
      <c r="CB21" s="59" t="str">
        <f t="shared" si="98"/>
        <v/>
      </c>
      <c r="CC21" s="59" t="str">
        <f t="shared" si="99"/>
        <v/>
      </c>
      <c r="CD21" s="59" t="str">
        <f t="shared" si="100"/>
        <v/>
      </c>
      <c r="CE21" s="59" t="str">
        <f t="shared" si="101"/>
        <v/>
      </c>
      <c r="CF21" s="59" t="str">
        <f t="shared" si="102"/>
        <v/>
      </c>
      <c r="CG21" s="59" t="str">
        <f t="shared" si="103"/>
        <v/>
      </c>
      <c r="CH21" s="59" t="str">
        <f t="shared" si="104"/>
        <v/>
      </c>
      <c r="CI21" s="59" t="str">
        <f t="shared" si="105"/>
        <v/>
      </c>
      <c r="CJ21" s="59" t="str">
        <f t="shared" si="106"/>
        <v/>
      </c>
      <c r="CK21" s="59" t="str">
        <f t="shared" si="107"/>
        <v/>
      </c>
      <c r="CL21" s="59" t="str">
        <f t="shared" si="108"/>
        <v/>
      </c>
      <c r="CM21" s="59" t="str">
        <f t="shared" si="109"/>
        <v/>
      </c>
      <c r="CN21" s="59" t="str">
        <f t="shared" si="110"/>
        <v/>
      </c>
      <c r="CO21" s="59" t="str">
        <f t="shared" si="111"/>
        <v/>
      </c>
      <c r="CP21" s="59" t="str">
        <f t="shared" si="112"/>
        <v/>
      </c>
      <c r="CQ21" s="59" t="str">
        <f t="shared" si="113"/>
        <v/>
      </c>
      <c r="CR21" s="59" t="str">
        <f t="shared" si="114"/>
        <v/>
      </c>
      <c r="CS21" s="59" t="str">
        <f t="shared" si="115"/>
        <v/>
      </c>
      <c r="CT21" s="59" t="str">
        <f t="shared" si="116"/>
        <v/>
      </c>
      <c r="CU21" s="59" t="str">
        <f t="shared" si="117"/>
        <v/>
      </c>
      <c r="CV21" s="59" t="str">
        <f t="shared" si="118"/>
        <v/>
      </c>
      <c r="CW21" s="59" t="str">
        <f t="shared" si="119"/>
        <v/>
      </c>
      <c r="CX21" s="59" t="str">
        <f t="shared" si="120"/>
        <v/>
      </c>
      <c r="CY21" s="59" t="str">
        <f t="shared" si="121"/>
        <v/>
      </c>
      <c r="CZ21" s="59" t="str">
        <f t="shared" si="122"/>
        <v/>
      </c>
      <c r="DA21" s="59" t="str">
        <f t="shared" si="123"/>
        <v/>
      </c>
      <c r="DB21" s="59" t="str">
        <f t="shared" si="124"/>
        <v/>
      </c>
      <c r="DC21" s="59" t="str">
        <f t="shared" si="125"/>
        <v/>
      </c>
      <c r="DD21" s="59" t="str">
        <f t="shared" si="126"/>
        <v/>
      </c>
      <c r="DE21" s="59" t="str">
        <f t="shared" si="127"/>
        <v/>
      </c>
      <c r="DF21" s="59" t="str">
        <f t="shared" si="128"/>
        <v/>
      </c>
      <c r="DG21" s="59" t="str">
        <f t="shared" si="129"/>
        <v/>
      </c>
      <c r="DH21" s="59" t="str">
        <f t="shared" si="130"/>
        <v/>
      </c>
      <c r="DI21" s="59" t="str">
        <f t="shared" si="131"/>
        <v/>
      </c>
      <c r="DJ21" s="59" t="str">
        <f t="shared" si="132"/>
        <v/>
      </c>
      <c r="DK21" s="59" t="str">
        <f t="shared" si="133"/>
        <v/>
      </c>
      <c r="DL21" s="59" t="str">
        <f t="shared" si="134"/>
        <v/>
      </c>
      <c r="DM21" s="59" t="str">
        <f t="shared" si="135"/>
        <v/>
      </c>
      <c r="DN21" s="59" t="str">
        <f t="shared" si="136"/>
        <v/>
      </c>
      <c r="DO21" s="59" t="str">
        <f t="shared" si="137"/>
        <v/>
      </c>
      <c r="DP21" s="59" t="str">
        <f t="shared" si="138"/>
        <v/>
      </c>
      <c r="DQ21" s="59" t="str">
        <f t="shared" si="152"/>
        <v/>
      </c>
      <c r="DR21" s="59" t="str">
        <f t="shared" si="139"/>
        <v/>
      </c>
      <c r="DS21" s="58" t="str">
        <f t="shared" si="140"/>
        <v>2012/12</v>
      </c>
      <c r="DT21" s="59" t="str">
        <f t="shared" si="141"/>
        <v/>
      </c>
      <c r="DU21" s="59" t="str">
        <f t="shared" si="5"/>
        <v/>
      </c>
      <c r="DV21" s="59" t="str">
        <f t="shared" si="6"/>
        <v/>
      </c>
      <c r="DW21" s="59" t="str">
        <f t="shared" si="7"/>
        <v/>
      </c>
      <c r="DX21" s="59" t="str">
        <f t="shared" si="8"/>
        <v/>
      </c>
      <c r="DY21" s="59" t="str">
        <f t="shared" si="9"/>
        <v/>
      </c>
      <c r="DZ21" s="59" t="str">
        <f t="shared" si="10"/>
        <v/>
      </c>
      <c r="EA21" s="59" t="str">
        <f t="shared" si="11"/>
        <v/>
      </c>
      <c r="EB21" s="59" t="str">
        <f t="shared" si="12"/>
        <v/>
      </c>
      <c r="EC21" s="59" t="str">
        <f t="shared" si="13"/>
        <v/>
      </c>
      <c r="ED21" s="59" t="str">
        <f t="shared" si="14"/>
        <v/>
      </c>
      <c r="EE21" s="59" t="str">
        <f t="shared" si="15"/>
        <v/>
      </c>
      <c r="EF21" s="59" t="str">
        <f t="shared" si="142"/>
        <v/>
      </c>
      <c r="EG21" s="59" t="str">
        <f t="shared" si="16"/>
        <v/>
      </c>
      <c r="EH21" s="59" t="str">
        <f t="shared" si="17"/>
        <v/>
      </c>
      <c r="EI21" s="59" t="str">
        <f t="shared" si="18"/>
        <v/>
      </c>
      <c r="EJ21" s="59" t="str">
        <f t="shared" si="19"/>
        <v/>
      </c>
      <c r="EK21" s="59" t="str">
        <f t="shared" si="20"/>
        <v/>
      </c>
      <c r="EL21" s="59" t="str">
        <f t="shared" si="21"/>
        <v/>
      </c>
      <c r="EM21" s="59" t="str">
        <f t="shared" si="22"/>
        <v/>
      </c>
      <c r="EN21" s="59" t="str">
        <f t="shared" si="23"/>
        <v/>
      </c>
      <c r="EO21" s="59" t="str">
        <f t="shared" si="24"/>
        <v/>
      </c>
      <c r="EP21" s="59" t="str">
        <f t="shared" si="25"/>
        <v/>
      </c>
      <c r="EQ21" s="59" t="str">
        <f t="shared" si="26"/>
        <v/>
      </c>
      <c r="ER21" s="59" t="str">
        <f t="shared" si="27"/>
        <v/>
      </c>
      <c r="ES21" s="59" t="str">
        <f t="shared" si="28"/>
        <v/>
      </c>
      <c r="ET21" s="59" t="str">
        <f t="shared" si="29"/>
        <v/>
      </c>
      <c r="EU21" s="59" t="str">
        <f t="shared" si="30"/>
        <v/>
      </c>
      <c r="EV21" s="59" t="str">
        <f t="shared" si="31"/>
        <v/>
      </c>
      <c r="EW21" s="59" t="str">
        <f t="shared" si="32"/>
        <v/>
      </c>
      <c r="EX21" s="59" t="str">
        <f t="shared" si="33"/>
        <v/>
      </c>
      <c r="EY21" s="59" t="str">
        <f t="shared" si="34"/>
        <v/>
      </c>
      <c r="EZ21" s="59" t="str">
        <f t="shared" si="35"/>
        <v/>
      </c>
      <c r="FA21" s="59" t="str">
        <f t="shared" si="36"/>
        <v/>
      </c>
      <c r="FB21" s="59" t="str">
        <f t="shared" si="37"/>
        <v/>
      </c>
      <c r="FC21" s="59" t="str">
        <f t="shared" si="38"/>
        <v/>
      </c>
      <c r="FD21" s="59" t="str">
        <f t="shared" si="39"/>
        <v/>
      </c>
      <c r="FE21" s="59" t="str">
        <f t="shared" si="40"/>
        <v/>
      </c>
      <c r="FF21" s="59" t="str">
        <f t="shared" si="41"/>
        <v/>
      </c>
      <c r="FG21" s="59" t="str">
        <f t="shared" si="42"/>
        <v/>
      </c>
      <c r="FH21" s="59" t="str">
        <f t="shared" si="43"/>
        <v/>
      </c>
      <c r="FI21" s="59" t="str">
        <f t="shared" si="44"/>
        <v/>
      </c>
      <c r="FJ21" s="59" t="str">
        <f t="shared" si="45"/>
        <v/>
      </c>
      <c r="FK21" s="59" t="str">
        <f t="shared" si="46"/>
        <v/>
      </c>
      <c r="FL21" s="59" t="str">
        <f t="shared" si="47"/>
        <v/>
      </c>
      <c r="FM21" s="59" t="str">
        <f t="shared" si="48"/>
        <v/>
      </c>
      <c r="FN21" s="59" t="str">
        <f t="shared" si="49"/>
        <v/>
      </c>
      <c r="FO21" s="60" t="str">
        <f t="shared" si="50"/>
        <v/>
      </c>
      <c r="FP21" s="61"/>
      <c r="FQ21" s="45">
        <f t="shared" si="51"/>
        <v>1</v>
      </c>
    </row>
    <row r="22" spans="1:173" ht="87" thickTop="1" thickBot="1" x14ac:dyDescent="0.25">
      <c r="A22" s="31"/>
      <c r="B22" s="67" t="str">
        <f>$B$20</f>
        <v>Support activity (Product Center - FAL - Customer)</v>
      </c>
      <c r="C22" s="77">
        <f>date</f>
        <v>40939</v>
      </c>
      <c r="D22" s="75"/>
      <c r="E22" s="75" t="s">
        <v>199</v>
      </c>
      <c r="F22" s="75"/>
      <c r="G22" s="75" t="s">
        <v>221</v>
      </c>
      <c r="H22" s="70"/>
      <c r="I22" s="78"/>
      <c r="J22" s="75"/>
      <c r="K22" s="79">
        <v>40909</v>
      </c>
      <c r="L22" s="75">
        <f>O22</f>
        <v>300</v>
      </c>
      <c r="M22" s="75"/>
      <c r="N22" s="75">
        <v>300</v>
      </c>
      <c r="O22" s="75">
        <v>300</v>
      </c>
      <c r="P22" s="75">
        <v>100</v>
      </c>
      <c r="Q22" s="75">
        <v>300</v>
      </c>
      <c r="R22" s="75">
        <v>0</v>
      </c>
      <c r="S22" s="75">
        <v>0</v>
      </c>
      <c r="T22" s="42">
        <f t="shared" si="0"/>
        <v>2012</v>
      </c>
      <c r="U22" s="42">
        <f t="shared" si="1"/>
        <v>2012</v>
      </c>
      <c r="V22" s="57">
        <f t="shared" si="143"/>
        <v>40909</v>
      </c>
      <c r="W22" s="57">
        <f t="shared" si="144"/>
        <v>40939</v>
      </c>
      <c r="X22" s="57" t="str">
        <f t="shared" si="145"/>
        <v/>
      </c>
      <c r="Y22" s="57" t="str">
        <f t="shared" si="146"/>
        <v/>
      </c>
      <c r="Z22" s="57" t="str">
        <f t="shared" si="147"/>
        <v/>
      </c>
      <c r="AA22" s="57" t="str">
        <f t="shared" si="148"/>
        <v/>
      </c>
      <c r="AB22" s="57" t="str">
        <f t="shared" si="149"/>
        <v/>
      </c>
      <c r="AC22" s="57" t="str">
        <f t="shared" si="150"/>
        <v/>
      </c>
      <c r="AD22" s="57" t="str">
        <f t="shared" si="52"/>
        <v/>
      </c>
      <c r="AE22" s="57" t="str">
        <f t="shared" si="53"/>
        <v/>
      </c>
      <c r="AF22" s="57" t="str">
        <f t="shared" si="54"/>
        <v/>
      </c>
      <c r="AG22" s="57" t="str">
        <f t="shared" si="55"/>
        <v/>
      </c>
      <c r="AH22" s="57" t="str">
        <f t="shared" si="56"/>
        <v/>
      </c>
      <c r="AI22" s="57" t="str">
        <f t="shared" si="57"/>
        <v/>
      </c>
      <c r="AJ22" s="57" t="str">
        <f t="shared" si="58"/>
        <v/>
      </c>
      <c r="AK22" s="57" t="str">
        <f t="shared" si="59"/>
        <v/>
      </c>
      <c r="AL22" s="57" t="str">
        <f t="shared" si="60"/>
        <v/>
      </c>
      <c r="AM22" s="57" t="str">
        <f t="shared" si="61"/>
        <v/>
      </c>
      <c r="AN22" s="57" t="str">
        <f t="shared" si="62"/>
        <v/>
      </c>
      <c r="AO22" s="57" t="str">
        <f t="shared" si="63"/>
        <v/>
      </c>
      <c r="AP22" s="57" t="str">
        <f t="shared" si="64"/>
        <v/>
      </c>
      <c r="AQ22" s="57" t="str">
        <f t="shared" si="65"/>
        <v/>
      </c>
      <c r="AR22" s="57" t="str">
        <f t="shared" si="66"/>
        <v/>
      </c>
      <c r="AS22" s="57" t="str">
        <f t="shared" si="67"/>
        <v/>
      </c>
      <c r="AT22" s="58" t="str">
        <f t="shared" si="151"/>
        <v/>
      </c>
      <c r="AU22" s="59">
        <f t="shared" si="2"/>
        <v>0</v>
      </c>
      <c r="AV22" s="59">
        <f t="shared" si="3"/>
        <v>0</v>
      </c>
      <c r="AW22" s="42" t="str">
        <f t="shared" si="68"/>
        <v/>
      </c>
      <c r="AX22" s="42">
        <f t="shared" si="69"/>
        <v>1900</v>
      </c>
      <c r="AY22" s="59" t="str">
        <f t="shared" si="70"/>
        <v/>
      </c>
      <c r="AZ22" s="59" t="str">
        <f t="shared" si="71"/>
        <v/>
      </c>
      <c r="BA22" s="59" t="str">
        <f t="shared" si="4"/>
        <v/>
      </c>
      <c r="BB22" s="59" t="str">
        <f t="shared" si="72"/>
        <v/>
      </c>
      <c r="BC22" s="59" t="str">
        <f t="shared" si="73"/>
        <v/>
      </c>
      <c r="BD22" s="59" t="str">
        <f t="shared" si="74"/>
        <v/>
      </c>
      <c r="BE22" s="59" t="str">
        <f t="shared" si="75"/>
        <v/>
      </c>
      <c r="BF22" s="59" t="str">
        <f t="shared" si="76"/>
        <v/>
      </c>
      <c r="BG22" s="59" t="str">
        <f t="shared" si="77"/>
        <v/>
      </c>
      <c r="BH22" s="59" t="str">
        <f t="shared" si="78"/>
        <v/>
      </c>
      <c r="BI22" s="59" t="str">
        <f t="shared" si="79"/>
        <v/>
      </c>
      <c r="BJ22" s="59" t="str">
        <f t="shared" si="80"/>
        <v/>
      </c>
      <c r="BK22" s="59" t="str">
        <f t="shared" si="81"/>
        <v/>
      </c>
      <c r="BL22" s="59" t="str">
        <f t="shared" si="82"/>
        <v/>
      </c>
      <c r="BM22" s="59" t="str">
        <f t="shared" si="83"/>
        <v/>
      </c>
      <c r="BN22" s="59" t="str">
        <f t="shared" si="84"/>
        <v/>
      </c>
      <c r="BO22" s="59" t="str">
        <f t="shared" si="85"/>
        <v/>
      </c>
      <c r="BP22" s="59" t="str">
        <f t="shared" si="86"/>
        <v/>
      </c>
      <c r="BQ22" s="59" t="str">
        <f t="shared" si="87"/>
        <v/>
      </c>
      <c r="BR22" s="59" t="str">
        <f t="shared" si="88"/>
        <v/>
      </c>
      <c r="BS22" s="59" t="str">
        <f t="shared" si="89"/>
        <v/>
      </c>
      <c r="BT22" s="59" t="str">
        <f t="shared" si="90"/>
        <v/>
      </c>
      <c r="BU22" s="59" t="str">
        <f t="shared" si="91"/>
        <v/>
      </c>
      <c r="BV22" s="59" t="str">
        <f t="shared" si="92"/>
        <v/>
      </c>
      <c r="BW22" s="59" t="str">
        <f t="shared" si="93"/>
        <v/>
      </c>
      <c r="BX22" s="59" t="str">
        <f t="shared" si="94"/>
        <v/>
      </c>
      <c r="BY22" s="59" t="str">
        <f t="shared" si="95"/>
        <v/>
      </c>
      <c r="BZ22" s="59" t="str">
        <f t="shared" si="96"/>
        <v/>
      </c>
      <c r="CA22" s="59" t="str">
        <f t="shared" si="97"/>
        <v/>
      </c>
      <c r="CB22" s="59" t="str">
        <f t="shared" si="98"/>
        <v/>
      </c>
      <c r="CC22" s="59" t="str">
        <f t="shared" si="99"/>
        <v/>
      </c>
      <c r="CD22" s="59" t="str">
        <f t="shared" si="100"/>
        <v/>
      </c>
      <c r="CE22" s="59" t="str">
        <f t="shared" si="101"/>
        <v/>
      </c>
      <c r="CF22" s="59" t="str">
        <f t="shared" si="102"/>
        <v/>
      </c>
      <c r="CG22" s="59" t="str">
        <f t="shared" si="103"/>
        <v/>
      </c>
      <c r="CH22" s="59" t="str">
        <f t="shared" si="104"/>
        <v/>
      </c>
      <c r="CI22" s="59" t="str">
        <f t="shared" si="105"/>
        <v/>
      </c>
      <c r="CJ22" s="59" t="str">
        <f t="shared" si="106"/>
        <v/>
      </c>
      <c r="CK22" s="59" t="str">
        <f t="shared" si="107"/>
        <v/>
      </c>
      <c r="CL22" s="59" t="str">
        <f t="shared" si="108"/>
        <v/>
      </c>
      <c r="CM22" s="59" t="str">
        <f t="shared" si="109"/>
        <v/>
      </c>
      <c r="CN22" s="59" t="str">
        <f t="shared" si="110"/>
        <v/>
      </c>
      <c r="CO22" s="59" t="str">
        <f t="shared" si="111"/>
        <v/>
      </c>
      <c r="CP22" s="59" t="str">
        <f t="shared" si="112"/>
        <v/>
      </c>
      <c r="CQ22" s="59" t="str">
        <f t="shared" si="113"/>
        <v/>
      </c>
      <c r="CR22" s="59" t="str">
        <f t="shared" si="114"/>
        <v/>
      </c>
      <c r="CS22" s="59" t="str">
        <f t="shared" si="115"/>
        <v/>
      </c>
      <c r="CT22" s="59" t="str">
        <f t="shared" si="116"/>
        <v/>
      </c>
      <c r="CU22" s="59" t="str">
        <f t="shared" si="117"/>
        <v/>
      </c>
      <c r="CV22" s="59" t="str">
        <f t="shared" si="118"/>
        <v/>
      </c>
      <c r="CW22" s="59" t="str">
        <f t="shared" si="119"/>
        <v/>
      </c>
      <c r="CX22" s="59" t="str">
        <f t="shared" si="120"/>
        <v/>
      </c>
      <c r="CY22" s="59" t="str">
        <f t="shared" si="121"/>
        <v/>
      </c>
      <c r="CZ22" s="59" t="str">
        <f t="shared" si="122"/>
        <v/>
      </c>
      <c r="DA22" s="59" t="str">
        <f t="shared" si="123"/>
        <v/>
      </c>
      <c r="DB22" s="59" t="str">
        <f t="shared" si="124"/>
        <v/>
      </c>
      <c r="DC22" s="59" t="str">
        <f t="shared" si="125"/>
        <v/>
      </c>
      <c r="DD22" s="59" t="str">
        <f t="shared" si="126"/>
        <v/>
      </c>
      <c r="DE22" s="59" t="str">
        <f t="shared" si="127"/>
        <v/>
      </c>
      <c r="DF22" s="59" t="str">
        <f t="shared" si="128"/>
        <v/>
      </c>
      <c r="DG22" s="59" t="str">
        <f t="shared" si="129"/>
        <v/>
      </c>
      <c r="DH22" s="59" t="str">
        <f t="shared" si="130"/>
        <v/>
      </c>
      <c r="DI22" s="59" t="str">
        <f t="shared" si="131"/>
        <v/>
      </c>
      <c r="DJ22" s="59" t="str">
        <f t="shared" si="132"/>
        <v/>
      </c>
      <c r="DK22" s="59" t="str">
        <f t="shared" si="133"/>
        <v/>
      </c>
      <c r="DL22" s="59" t="str">
        <f t="shared" si="134"/>
        <v/>
      </c>
      <c r="DM22" s="59" t="str">
        <f t="shared" si="135"/>
        <v/>
      </c>
      <c r="DN22" s="59" t="str">
        <f t="shared" si="136"/>
        <v/>
      </c>
      <c r="DO22" s="59" t="str">
        <f t="shared" si="137"/>
        <v/>
      </c>
      <c r="DP22" s="59" t="str">
        <f t="shared" si="138"/>
        <v/>
      </c>
      <c r="DQ22" s="59" t="str">
        <f t="shared" si="152"/>
        <v/>
      </c>
      <c r="DR22" s="59" t="str">
        <f t="shared" si="139"/>
        <v/>
      </c>
      <c r="DS22" s="58" t="str">
        <f t="shared" si="140"/>
        <v>2012/1</v>
      </c>
      <c r="DT22" s="59" t="str">
        <f t="shared" si="141"/>
        <v/>
      </c>
      <c r="DU22" s="59" t="str">
        <f t="shared" si="5"/>
        <v/>
      </c>
      <c r="DV22" s="59" t="str">
        <f t="shared" si="6"/>
        <v/>
      </c>
      <c r="DW22" s="59" t="str">
        <f t="shared" si="7"/>
        <v/>
      </c>
      <c r="DX22" s="59" t="str">
        <f t="shared" si="8"/>
        <v/>
      </c>
      <c r="DY22" s="59" t="str">
        <f t="shared" si="9"/>
        <v/>
      </c>
      <c r="DZ22" s="59" t="str">
        <f t="shared" si="10"/>
        <v/>
      </c>
      <c r="EA22" s="59" t="str">
        <f t="shared" si="11"/>
        <v/>
      </c>
      <c r="EB22" s="59" t="str">
        <f t="shared" si="12"/>
        <v/>
      </c>
      <c r="EC22" s="59" t="str">
        <f t="shared" si="13"/>
        <v/>
      </c>
      <c r="ED22" s="59" t="str">
        <f t="shared" si="14"/>
        <v/>
      </c>
      <c r="EE22" s="59" t="str">
        <f t="shared" si="15"/>
        <v/>
      </c>
      <c r="EF22" s="59" t="str">
        <f t="shared" si="142"/>
        <v/>
      </c>
      <c r="EG22" s="59" t="str">
        <f t="shared" si="16"/>
        <v/>
      </c>
      <c r="EH22" s="59" t="str">
        <f t="shared" si="17"/>
        <v/>
      </c>
      <c r="EI22" s="59" t="str">
        <f t="shared" si="18"/>
        <v/>
      </c>
      <c r="EJ22" s="59" t="str">
        <f t="shared" si="19"/>
        <v/>
      </c>
      <c r="EK22" s="59" t="str">
        <f t="shared" si="20"/>
        <v/>
      </c>
      <c r="EL22" s="59" t="str">
        <f t="shared" si="21"/>
        <v/>
      </c>
      <c r="EM22" s="59" t="str">
        <f t="shared" si="22"/>
        <v/>
      </c>
      <c r="EN22" s="59" t="str">
        <f t="shared" si="23"/>
        <v/>
      </c>
      <c r="EO22" s="59" t="str">
        <f t="shared" si="24"/>
        <v/>
      </c>
      <c r="EP22" s="59" t="str">
        <f t="shared" si="25"/>
        <v/>
      </c>
      <c r="EQ22" s="59" t="str">
        <f t="shared" si="26"/>
        <v/>
      </c>
      <c r="ER22" s="59" t="str">
        <f t="shared" si="27"/>
        <v/>
      </c>
      <c r="ES22" s="59" t="str">
        <f t="shared" si="28"/>
        <v/>
      </c>
      <c r="ET22" s="59" t="str">
        <f t="shared" si="29"/>
        <v/>
      </c>
      <c r="EU22" s="59" t="str">
        <f t="shared" si="30"/>
        <v/>
      </c>
      <c r="EV22" s="59" t="str">
        <f t="shared" si="31"/>
        <v/>
      </c>
      <c r="EW22" s="59" t="str">
        <f t="shared" si="32"/>
        <v/>
      </c>
      <c r="EX22" s="59" t="str">
        <f t="shared" si="33"/>
        <v/>
      </c>
      <c r="EY22" s="59" t="str">
        <f t="shared" si="34"/>
        <v/>
      </c>
      <c r="EZ22" s="59" t="str">
        <f t="shared" si="35"/>
        <v/>
      </c>
      <c r="FA22" s="59" t="str">
        <f t="shared" si="36"/>
        <v/>
      </c>
      <c r="FB22" s="59" t="str">
        <f t="shared" si="37"/>
        <v/>
      </c>
      <c r="FC22" s="59" t="str">
        <f t="shared" si="38"/>
        <v/>
      </c>
      <c r="FD22" s="59" t="str">
        <f t="shared" si="39"/>
        <v/>
      </c>
      <c r="FE22" s="59" t="str">
        <f t="shared" si="40"/>
        <v/>
      </c>
      <c r="FF22" s="59" t="str">
        <f t="shared" si="41"/>
        <v/>
      </c>
      <c r="FG22" s="59" t="str">
        <f t="shared" si="42"/>
        <v/>
      </c>
      <c r="FH22" s="59" t="str">
        <f t="shared" si="43"/>
        <v/>
      </c>
      <c r="FI22" s="59" t="str">
        <f t="shared" si="44"/>
        <v/>
      </c>
      <c r="FJ22" s="59" t="str">
        <f t="shared" si="45"/>
        <v/>
      </c>
      <c r="FK22" s="59" t="str">
        <f t="shared" si="46"/>
        <v/>
      </c>
      <c r="FL22" s="59" t="str">
        <f t="shared" si="47"/>
        <v/>
      </c>
      <c r="FM22" s="59" t="str">
        <f t="shared" si="48"/>
        <v/>
      </c>
      <c r="FN22" s="59" t="str">
        <f t="shared" si="49"/>
        <v/>
      </c>
      <c r="FO22" s="60" t="str">
        <f t="shared" si="50"/>
        <v/>
      </c>
      <c r="FP22" s="61"/>
      <c r="FQ22" s="45">
        <f t="shared" si="51"/>
        <v>1</v>
      </c>
    </row>
    <row r="23" spans="1:173" ht="87" thickTop="1" thickBot="1" x14ac:dyDescent="0.25">
      <c r="A23" s="31"/>
      <c r="B23" s="67" t="str">
        <f>$B$20</f>
        <v>Support activity (Product Center - FAL - Customer)</v>
      </c>
      <c r="C23" s="70">
        <v>41274</v>
      </c>
      <c r="D23" s="69"/>
      <c r="E23" s="69" t="s">
        <v>204</v>
      </c>
      <c r="F23" s="69"/>
      <c r="G23" s="69" t="s">
        <v>219</v>
      </c>
      <c r="H23" s="70"/>
      <c r="I23" s="71"/>
      <c r="J23" s="75" t="s">
        <v>222</v>
      </c>
      <c r="K23" s="76">
        <f>date</f>
        <v>40939</v>
      </c>
      <c r="L23" s="69">
        <f>700-L24</f>
        <v>200</v>
      </c>
      <c r="M23" s="69"/>
      <c r="N23" s="69">
        <v>0</v>
      </c>
      <c r="O23" s="69"/>
      <c r="P23" s="69">
        <v>0</v>
      </c>
      <c r="Q23" s="69">
        <v>0</v>
      </c>
      <c r="R23" s="69">
        <v>0</v>
      </c>
      <c r="S23" s="69">
        <v>0</v>
      </c>
      <c r="T23" s="42">
        <f t="shared" si="0"/>
        <v>2012</v>
      </c>
      <c r="U23" s="42">
        <f t="shared" si="1"/>
        <v>2012</v>
      </c>
      <c r="V23" s="57">
        <f t="shared" si="143"/>
        <v>40939</v>
      </c>
      <c r="W23" s="57" t="str">
        <f t="shared" si="144"/>
        <v/>
      </c>
      <c r="X23" s="57" t="str">
        <f t="shared" si="145"/>
        <v/>
      </c>
      <c r="Y23" s="57" t="str">
        <f t="shared" si="146"/>
        <v/>
      </c>
      <c r="Z23" s="57" t="str">
        <f t="shared" si="147"/>
        <v/>
      </c>
      <c r="AA23" s="57" t="str">
        <f t="shared" si="148"/>
        <v/>
      </c>
      <c r="AB23" s="57" t="str">
        <f t="shared" si="149"/>
        <v/>
      </c>
      <c r="AC23" s="57" t="str">
        <f t="shared" si="150"/>
        <v/>
      </c>
      <c r="AD23" s="57" t="str">
        <f t="shared" si="52"/>
        <v/>
      </c>
      <c r="AE23" s="57" t="str">
        <f t="shared" si="53"/>
        <v/>
      </c>
      <c r="AF23" s="57" t="str">
        <f t="shared" si="54"/>
        <v/>
      </c>
      <c r="AG23" s="57" t="str">
        <f t="shared" si="55"/>
        <v/>
      </c>
      <c r="AH23" s="57" t="str">
        <f t="shared" si="56"/>
        <v/>
      </c>
      <c r="AI23" s="57" t="str">
        <f t="shared" si="57"/>
        <v/>
      </c>
      <c r="AJ23" s="57" t="str">
        <f t="shared" si="58"/>
        <v/>
      </c>
      <c r="AK23" s="57" t="str">
        <f t="shared" si="59"/>
        <v/>
      </c>
      <c r="AL23" s="57" t="str">
        <f t="shared" si="60"/>
        <v/>
      </c>
      <c r="AM23" s="57" t="str">
        <f t="shared" si="61"/>
        <v/>
      </c>
      <c r="AN23" s="57" t="str">
        <f t="shared" si="62"/>
        <v/>
      </c>
      <c r="AO23" s="57" t="str">
        <f t="shared" si="63"/>
        <v/>
      </c>
      <c r="AP23" s="57" t="str">
        <f t="shared" si="64"/>
        <v/>
      </c>
      <c r="AQ23" s="57" t="str">
        <f t="shared" si="65"/>
        <v/>
      </c>
      <c r="AR23" s="57" t="str">
        <f t="shared" si="66"/>
        <v/>
      </c>
      <c r="AS23" s="57">
        <f t="shared" si="67"/>
        <v>41274</v>
      </c>
      <c r="AT23" s="58" t="str">
        <f t="shared" si="151"/>
        <v/>
      </c>
      <c r="AU23" s="59">
        <f t="shared" si="2"/>
        <v>0</v>
      </c>
      <c r="AV23" s="59">
        <f t="shared" si="3"/>
        <v>0</v>
      </c>
      <c r="AW23" s="42" t="str">
        <f t="shared" si="68"/>
        <v/>
      </c>
      <c r="AX23" s="42">
        <f t="shared" si="69"/>
        <v>1900</v>
      </c>
      <c r="AY23" s="59" t="str">
        <f t="shared" si="70"/>
        <v/>
      </c>
      <c r="AZ23" s="59" t="str">
        <f t="shared" si="71"/>
        <v/>
      </c>
      <c r="BA23" s="59" t="str">
        <f t="shared" si="4"/>
        <v/>
      </c>
      <c r="BB23" s="59" t="str">
        <f t="shared" si="72"/>
        <v/>
      </c>
      <c r="BC23" s="59" t="str">
        <f t="shared" si="73"/>
        <v/>
      </c>
      <c r="BD23" s="59" t="str">
        <f t="shared" si="74"/>
        <v/>
      </c>
      <c r="BE23" s="59" t="str">
        <f t="shared" si="75"/>
        <v/>
      </c>
      <c r="BF23" s="59" t="str">
        <f t="shared" si="76"/>
        <v/>
      </c>
      <c r="BG23" s="59" t="str">
        <f t="shared" si="77"/>
        <v/>
      </c>
      <c r="BH23" s="59" t="str">
        <f t="shared" si="78"/>
        <v/>
      </c>
      <c r="BI23" s="59" t="str">
        <f t="shared" si="79"/>
        <v/>
      </c>
      <c r="BJ23" s="59" t="str">
        <f t="shared" si="80"/>
        <v/>
      </c>
      <c r="BK23" s="59" t="str">
        <f t="shared" si="81"/>
        <v/>
      </c>
      <c r="BL23" s="59" t="str">
        <f t="shared" si="82"/>
        <v/>
      </c>
      <c r="BM23" s="59" t="str">
        <f t="shared" si="83"/>
        <v/>
      </c>
      <c r="BN23" s="59" t="str">
        <f t="shared" si="84"/>
        <v/>
      </c>
      <c r="BO23" s="59" t="str">
        <f t="shared" si="85"/>
        <v/>
      </c>
      <c r="BP23" s="59" t="str">
        <f t="shared" si="86"/>
        <v/>
      </c>
      <c r="BQ23" s="59" t="str">
        <f t="shared" si="87"/>
        <v/>
      </c>
      <c r="BR23" s="59" t="str">
        <f t="shared" si="88"/>
        <v/>
      </c>
      <c r="BS23" s="59" t="str">
        <f t="shared" si="89"/>
        <v/>
      </c>
      <c r="BT23" s="59" t="str">
        <f t="shared" si="90"/>
        <v/>
      </c>
      <c r="BU23" s="59" t="str">
        <f t="shared" si="91"/>
        <v/>
      </c>
      <c r="BV23" s="59" t="str">
        <f t="shared" si="92"/>
        <v/>
      </c>
      <c r="BW23" s="59" t="str">
        <f t="shared" si="93"/>
        <v/>
      </c>
      <c r="BX23" s="59" t="str">
        <f t="shared" si="94"/>
        <v/>
      </c>
      <c r="BY23" s="59" t="str">
        <f t="shared" si="95"/>
        <v/>
      </c>
      <c r="BZ23" s="59" t="str">
        <f t="shared" si="96"/>
        <v/>
      </c>
      <c r="CA23" s="59" t="str">
        <f t="shared" si="97"/>
        <v/>
      </c>
      <c r="CB23" s="59" t="str">
        <f t="shared" si="98"/>
        <v/>
      </c>
      <c r="CC23" s="59" t="str">
        <f t="shared" si="99"/>
        <v/>
      </c>
      <c r="CD23" s="59" t="str">
        <f t="shared" si="100"/>
        <v/>
      </c>
      <c r="CE23" s="59" t="str">
        <f t="shared" si="101"/>
        <v/>
      </c>
      <c r="CF23" s="59" t="str">
        <f t="shared" si="102"/>
        <v/>
      </c>
      <c r="CG23" s="59" t="str">
        <f t="shared" si="103"/>
        <v/>
      </c>
      <c r="CH23" s="59" t="str">
        <f t="shared" si="104"/>
        <v/>
      </c>
      <c r="CI23" s="59" t="str">
        <f t="shared" si="105"/>
        <v/>
      </c>
      <c r="CJ23" s="59" t="str">
        <f t="shared" si="106"/>
        <v/>
      </c>
      <c r="CK23" s="59" t="str">
        <f t="shared" si="107"/>
        <v/>
      </c>
      <c r="CL23" s="59" t="str">
        <f t="shared" si="108"/>
        <v/>
      </c>
      <c r="CM23" s="59" t="str">
        <f t="shared" si="109"/>
        <v/>
      </c>
      <c r="CN23" s="59" t="str">
        <f t="shared" si="110"/>
        <v/>
      </c>
      <c r="CO23" s="59" t="str">
        <f t="shared" si="111"/>
        <v/>
      </c>
      <c r="CP23" s="59" t="str">
        <f t="shared" si="112"/>
        <v/>
      </c>
      <c r="CQ23" s="59" t="str">
        <f t="shared" si="113"/>
        <v/>
      </c>
      <c r="CR23" s="59" t="str">
        <f t="shared" si="114"/>
        <v/>
      </c>
      <c r="CS23" s="59" t="str">
        <f t="shared" si="115"/>
        <v/>
      </c>
      <c r="CT23" s="59" t="str">
        <f t="shared" si="116"/>
        <v/>
      </c>
      <c r="CU23" s="59" t="str">
        <f t="shared" si="117"/>
        <v/>
      </c>
      <c r="CV23" s="59" t="str">
        <f t="shared" si="118"/>
        <v/>
      </c>
      <c r="CW23" s="59" t="str">
        <f t="shared" si="119"/>
        <v/>
      </c>
      <c r="CX23" s="59" t="str">
        <f t="shared" si="120"/>
        <v/>
      </c>
      <c r="CY23" s="59" t="str">
        <f t="shared" si="121"/>
        <v/>
      </c>
      <c r="CZ23" s="59" t="str">
        <f t="shared" si="122"/>
        <v/>
      </c>
      <c r="DA23" s="59" t="str">
        <f t="shared" si="123"/>
        <v/>
      </c>
      <c r="DB23" s="59" t="str">
        <f t="shared" si="124"/>
        <v/>
      </c>
      <c r="DC23" s="59" t="str">
        <f t="shared" si="125"/>
        <v/>
      </c>
      <c r="DD23" s="59" t="str">
        <f t="shared" si="126"/>
        <v/>
      </c>
      <c r="DE23" s="59" t="str">
        <f t="shared" si="127"/>
        <v/>
      </c>
      <c r="DF23" s="59" t="str">
        <f t="shared" si="128"/>
        <v/>
      </c>
      <c r="DG23" s="59" t="str">
        <f t="shared" si="129"/>
        <v/>
      </c>
      <c r="DH23" s="59" t="str">
        <f t="shared" si="130"/>
        <v/>
      </c>
      <c r="DI23" s="59" t="str">
        <f t="shared" si="131"/>
        <v/>
      </c>
      <c r="DJ23" s="59" t="str">
        <f t="shared" si="132"/>
        <v/>
      </c>
      <c r="DK23" s="59" t="str">
        <f t="shared" si="133"/>
        <v/>
      </c>
      <c r="DL23" s="59" t="str">
        <f t="shared" si="134"/>
        <v/>
      </c>
      <c r="DM23" s="59" t="str">
        <f t="shared" si="135"/>
        <v/>
      </c>
      <c r="DN23" s="59" t="str">
        <f t="shared" si="136"/>
        <v/>
      </c>
      <c r="DO23" s="59" t="str">
        <f t="shared" si="137"/>
        <v/>
      </c>
      <c r="DP23" s="59" t="str">
        <f t="shared" si="138"/>
        <v/>
      </c>
      <c r="DQ23" s="59" t="str">
        <f t="shared" si="152"/>
        <v/>
      </c>
      <c r="DR23" s="59" t="str">
        <f t="shared" si="139"/>
        <v/>
      </c>
      <c r="DS23" s="58" t="str">
        <f t="shared" si="140"/>
        <v>2012/12</v>
      </c>
      <c r="DT23" s="59" t="str">
        <f t="shared" si="141"/>
        <v/>
      </c>
      <c r="DU23" s="59" t="str">
        <f t="shared" si="5"/>
        <v/>
      </c>
      <c r="DV23" s="59" t="str">
        <f t="shared" si="6"/>
        <v/>
      </c>
      <c r="DW23" s="59" t="str">
        <f t="shared" si="7"/>
        <v/>
      </c>
      <c r="DX23" s="59" t="str">
        <f t="shared" si="8"/>
        <v/>
      </c>
      <c r="DY23" s="59" t="str">
        <f t="shared" si="9"/>
        <v/>
      </c>
      <c r="DZ23" s="59" t="str">
        <f t="shared" si="10"/>
        <v/>
      </c>
      <c r="EA23" s="59" t="str">
        <f t="shared" si="11"/>
        <v/>
      </c>
      <c r="EB23" s="59" t="str">
        <f t="shared" si="12"/>
        <v/>
      </c>
      <c r="EC23" s="59" t="str">
        <f t="shared" si="13"/>
        <v/>
      </c>
      <c r="ED23" s="59" t="str">
        <f t="shared" si="14"/>
        <v/>
      </c>
      <c r="EE23" s="59" t="str">
        <f t="shared" si="15"/>
        <v/>
      </c>
      <c r="EF23" s="59" t="str">
        <f t="shared" si="142"/>
        <v/>
      </c>
      <c r="EG23" s="59" t="str">
        <f t="shared" si="16"/>
        <v/>
      </c>
      <c r="EH23" s="59" t="str">
        <f t="shared" si="17"/>
        <v/>
      </c>
      <c r="EI23" s="59" t="str">
        <f t="shared" si="18"/>
        <v/>
      </c>
      <c r="EJ23" s="59" t="str">
        <f t="shared" si="19"/>
        <v/>
      </c>
      <c r="EK23" s="59" t="str">
        <f t="shared" si="20"/>
        <v/>
      </c>
      <c r="EL23" s="59" t="str">
        <f t="shared" si="21"/>
        <v/>
      </c>
      <c r="EM23" s="59" t="str">
        <f t="shared" si="22"/>
        <v/>
      </c>
      <c r="EN23" s="59" t="str">
        <f t="shared" si="23"/>
        <v/>
      </c>
      <c r="EO23" s="59" t="str">
        <f t="shared" si="24"/>
        <v/>
      </c>
      <c r="EP23" s="59" t="str">
        <f t="shared" si="25"/>
        <v/>
      </c>
      <c r="EQ23" s="59" t="str">
        <f t="shared" si="26"/>
        <v/>
      </c>
      <c r="ER23" s="59" t="str">
        <f t="shared" si="27"/>
        <v/>
      </c>
      <c r="ES23" s="59" t="str">
        <f t="shared" si="28"/>
        <v/>
      </c>
      <c r="ET23" s="59" t="str">
        <f t="shared" si="29"/>
        <v/>
      </c>
      <c r="EU23" s="59" t="str">
        <f t="shared" si="30"/>
        <v/>
      </c>
      <c r="EV23" s="59" t="str">
        <f t="shared" si="31"/>
        <v/>
      </c>
      <c r="EW23" s="59" t="str">
        <f t="shared" si="32"/>
        <v/>
      </c>
      <c r="EX23" s="59" t="str">
        <f t="shared" si="33"/>
        <v/>
      </c>
      <c r="EY23" s="59" t="str">
        <f t="shared" si="34"/>
        <v/>
      </c>
      <c r="EZ23" s="59" t="str">
        <f t="shared" si="35"/>
        <v/>
      </c>
      <c r="FA23" s="59" t="str">
        <f t="shared" si="36"/>
        <v/>
      </c>
      <c r="FB23" s="59" t="str">
        <f t="shared" si="37"/>
        <v/>
      </c>
      <c r="FC23" s="59" t="str">
        <f t="shared" si="38"/>
        <v/>
      </c>
      <c r="FD23" s="59" t="str">
        <f t="shared" si="39"/>
        <v/>
      </c>
      <c r="FE23" s="59" t="str">
        <f t="shared" si="40"/>
        <v/>
      </c>
      <c r="FF23" s="59" t="str">
        <f t="shared" si="41"/>
        <v/>
      </c>
      <c r="FG23" s="59" t="str">
        <f t="shared" si="42"/>
        <v/>
      </c>
      <c r="FH23" s="59" t="str">
        <f t="shared" si="43"/>
        <v/>
      </c>
      <c r="FI23" s="59" t="str">
        <f t="shared" si="44"/>
        <v/>
      </c>
      <c r="FJ23" s="59" t="str">
        <f t="shared" si="45"/>
        <v/>
      </c>
      <c r="FK23" s="59" t="str">
        <f t="shared" si="46"/>
        <v/>
      </c>
      <c r="FL23" s="59" t="str">
        <f t="shared" si="47"/>
        <v/>
      </c>
      <c r="FM23" s="59" t="str">
        <f t="shared" si="48"/>
        <v/>
      </c>
      <c r="FN23" s="59" t="str">
        <f t="shared" si="49"/>
        <v/>
      </c>
      <c r="FO23" s="60" t="str">
        <f t="shared" si="50"/>
        <v/>
      </c>
      <c r="FP23" s="61"/>
      <c r="FQ23" s="45">
        <f t="shared" si="51"/>
        <v>1</v>
      </c>
    </row>
    <row r="24" spans="1:173" ht="87" thickTop="1" thickBot="1" x14ac:dyDescent="0.25">
      <c r="A24" s="31"/>
      <c r="B24" s="67" t="str">
        <f>$B$20</f>
        <v>Support activity (Product Center - FAL - Customer)</v>
      </c>
      <c r="C24" s="77">
        <f>date</f>
        <v>40939</v>
      </c>
      <c r="D24" s="75"/>
      <c r="E24" s="75" t="s">
        <v>204</v>
      </c>
      <c r="F24" s="75"/>
      <c r="G24" s="75" t="s">
        <v>221</v>
      </c>
      <c r="H24" s="70"/>
      <c r="I24" s="78"/>
      <c r="J24" s="75"/>
      <c r="K24" s="79">
        <v>40179</v>
      </c>
      <c r="L24" s="75">
        <f>O24</f>
        <v>500</v>
      </c>
      <c r="M24" s="75"/>
      <c r="N24" s="75">
        <v>500</v>
      </c>
      <c r="O24" s="75">
        <v>500</v>
      </c>
      <c r="P24" s="75">
        <v>100</v>
      </c>
      <c r="Q24" s="75">
        <v>500</v>
      </c>
      <c r="R24" s="75">
        <v>0</v>
      </c>
      <c r="S24" s="75">
        <v>0</v>
      </c>
      <c r="T24" s="42">
        <f t="shared" si="0"/>
        <v>2010</v>
      </c>
      <c r="U24" s="42">
        <f t="shared" si="1"/>
        <v>2012</v>
      </c>
      <c r="V24" s="57">
        <f t="shared" si="143"/>
        <v>40179</v>
      </c>
      <c r="W24" s="57">
        <f t="shared" si="144"/>
        <v>40939</v>
      </c>
      <c r="X24" s="57" t="str">
        <f t="shared" si="145"/>
        <v/>
      </c>
      <c r="Y24" s="57" t="str">
        <f t="shared" si="146"/>
        <v/>
      </c>
      <c r="Z24" s="57" t="str">
        <f t="shared" si="147"/>
        <v/>
      </c>
      <c r="AA24" s="57" t="str">
        <f t="shared" si="148"/>
        <v/>
      </c>
      <c r="AB24" s="57" t="str">
        <f t="shared" si="149"/>
        <v/>
      </c>
      <c r="AC24" s="57" t="str">
        <f t="shared" si="150"/>
        <v/>
      </c>
      <c r="AD24" s="57" t="str">
        <f t="shared" si="52"/>
        <v/>
      </c>
      <c r="AE24" s="57" t="str">
        <f t="shared" si="53"/>
        <v/>
      </c>
      <c r="AF24" s="57" t="str">
        <f t="shared" si="54"/>
        <v/>
      </c>
      <c r="AG24" s="57" t="str">
        <f t="shared" si="55"/>
        <v/>
      </c>
      <c r="AH24" s="57" t="str">
        <f t="shared" si="56"/>
        <v/>
      </c>
      <c r="AI24" s="57" t="str">
        <f t="shared" si="57"/>
        <v/>
      </c>
      <c r="AJ24" s="57" t="str">
        <f t="shared" si="58"/>
        <v/>
      </c>
      <c r="AK24" s="57" t="str">
        <f t="shared" si="59"/>
        <v/>
      </c>
      <c r="AL24" s="57" t="str">
        <f t="shared" si="60"/>
        <v/>
      </c>
      <c r="AM24" s="57" t="str">
        <f t="shared" si="61"/>
        <v/>
      </c>
      <c r="AN24" s="57" t="str">
        <f t="shared" si="62"/>
        <v/>
      </c>
      <c r="AO24" s="57" t="str">
        <f t="shared" si="63"/>
        <v/>
      </c>
      <c r="AP24" s="57" t="str">
        <f t="shared" si="64"/>
        <v/>
      </c>
      <c r="AQ24" s="57" t="str">
        <f t="shared" si="65"/>
        <v/>
      </c>
      <c r="AR24" s="57" t="str">
        <f t="shared" si="66"/>
        <v/>
      </c>
      <c r="AS24" s="57" t="str">
        <f t="shared" si="67"/>
        <v/>
      </c>
      <c r="AT24" s="58" t="str">
        <f t="shared" si="151"/>
        <v/>
      </c>
      <c r="AU24" s="59">
        <f t="shared" si="2"/>
        <v>0</v>
      </c>
      <c r="AV24" s="59">
        <f t="shared" si="3"/>
        <v>0</v>
      </c>
      <c r="AW24" s="42" t="str">
        <f t="shared" si="68"/>
        <v/>
      </c>
      <c r="AX24" s="42">
        <f t="shared" si="69"/>
        <v>1900</v>
      </c>
      <c r="AY24" s="59" t="str">
        <f t="shared" si="70"/>
        <v/>
      </c>
      <c r="AZ24" s="59" t="str">
        <f t="shared" si="71"/>
        <v/>
      </c>
      <c r="BA24" s="59" t="str">
        <f t="shared" si="4"/>
        <v/>
      </c>
      <c r="BB24" s="59" t="str">
        <f t="shared" si="72"/>
        <v/>
      </c>
      <c r="BC24" s="59" t="str">
        <f t="shared" si="73"/>
        <v/>
      </c>
      <c r="BD24" s="59" t="str">
        <f t="shared" si="74"/>
        <v/>
      </c>
      <c r="BE24" s="59" t="str">
        <f t="shared" si="75"/>
        <v/>
      </c>
      <c r="BF24" s="59" t="str">
        <f t="shared" si="76"/>
        <v/>
      </c>
      <c r="BG24" s="59" t="str">
        <f t="shared" si="77"/>
        <v/>
      </c>
      <c r="BH24" s="59" t="str">
        <f t="shared" si="78"/>
        <v/>
      </c>
      <c r="BI24" s="59" t="str">
        <f t="shared" si="79"/>
        <v/>
      </c>
      <c r="BJ24" s="59" t="str">
        <f t="shared" si="80"/>
        <v/>
      </c>
      <c r="BK24" s="59" t="str">
        <f t="shared" si="81"/>
        <v/>
      </c>
      <c r="BL24" s="59" t="str">
        <f t="shared" si="82"/>
        <v/>
      </c>
      <c r="BM24" s="59" t="str">
        <f t="shared" si="83"/>
        <v/>
      </c>
      <c r="BN24" s="59" t="str">
        <f t="shared" si="84"/>
        <v/>
      </c>
      <c r="BO24" s="59" t="str">
        <f t="shared" si="85"/>
        <v/>
      </c>
      <c r="BP24" s="59" t="str">
        <f t="shared" si="86"/>
        <v/>
      </c>
      <c r="BQ24" s="59" t="str">
        <f t="shared" si="87"/>
        <v/>
      </c>
      <c r="BR24" s="59" t="str">
        <f t="shared" si="88"/>
        <v/>
      </c>
      <c r="BS24" s="59" t="str">
        <f t="shared" si="89"/>
        <v/>
      </c>
      <c r="BT24" s="59" t="str">
        <f t="shared" si="90"/>
        <v/>
      </c>
      <c r="BU24" s="59" t="str">
        <f t="shared" si="91"/>
        <v/>
      </c>
      <c r="BV24" s="59" t="str">
        <f t="shared" si="92"/>
        <v/>
      </c>
      <c r="BW24" s="59" t="str">
        <f t="shared" si="93"/>
        <v/>
      </c>
      <c r="BX24" s="59" t="str">
        <f t="shared" si="94"/>
        <v/>
      </c>
      <c r="BY24" s="59" t="str">
        <f t="shared" si="95"/>
        <v/>
      </c>
      <c r="BZ24" s="59" t="str">
        <f t="shared" si="96"/>
        <v/>
      </c>
      <c r="CA24" s="59" t="str">
        <f t="shared" si="97"/>
        <v/>
      </c>
      <c r="CB24" s="59" t="str">
        <f t="shared" si="98"/>
        <v/>
      </c>
      <c r="CC24" s="59" t="str">
        <f t="shared" si="99"/>
        <v/>
      </c>
      <c r="CD24" s="59" t="str">
        <f t="shared" si="100"/>
        <v/>
      </c>
      <c r="CE24" s="59" t="str">
        <f t="shared" si="101"/>
        <v/>
      </c>
      <c r="CF24" s="59" t="str">
        <f t="shared" si="102"/>
        <v/>
      </c>
      <c r="CG24" s="59" t="str">
        <f t="shared" si="103"/>
        <v/>
      </c>
      <c r="CH24" s="59" t="str">
        <f t="shared" si="104"/>
        <v/>
      </c>
      <c r="CI24" s="59" t="str">
        <f t="shared" si="105"/>
        <v/>
      </c>
      <c r="CJ24" s="59" t="str">
        <f t="shared" si="106"/>
        <v/>
      </c>
      <c r="CK24" s="59" t="str">
        <f t="shared" si="107"/>
        <v/>
      </c>
      <c r="CL24" s="59" t="str">
        <f t="shared" si="108"/>
        <v/>
      </c>
      <c r="CM24" s="59" t="str">
        <f t="shared" si="109"/>
        <v/>
      </c>
      <c r="CN24" s="59" t="str">
        <f t="shared" si="110"/>
        <v/>
      </c>
      <c r="CO24" s="59" t="str">
        <f t="shared" si="111"/>
        <v/>
      </c>
      <c r="CP24" s="59" t="str">
        <f t="shared" si="112"/>
        <v/>
      </c>
      <c r="CQ24" s="59" t="str">
        <f t="shared" si="113"/>
        <v/>
      </c>
      <c r="CR24" s="59" t="str">
        <f t="shared" si="114"/>
        <v/>
      </c>
      <c r="CS24" s="59" t="str">
        <f t="shared" si="115"/>
        <v/>
      </c>
      <c r="CT24" s="59" t="str">
        <f t="shared" si="116"/>
        <v/>
      </c>
      <c r="CU24" s="59" t="str">
        <f t="shared" si="117"/>
        <v/>
      </c>
      <c r="CV24" s="59" t="str">
        <f t="shared" si="118"/>
        <v/>
      </c>
      <c r="CW24" s="59" t="str">
        <f t="shared" si="119"/>
        <v/>
      </c>
      <c r="CX24" s="59" t="str">
        <f t="shared" si="120"/>
        <v/>
      </c>
      <c r="CY24" s="59" t="str">
        <f t="shared" si="121"/>
        <v/>
      </c>
      <c r="CZ24" s="59" t="str">
        <f t="shared" si="122"/>
        <v/>
      </c>
      <c r="DA24" s="59" t="str">
        <f t="shared" si="123"/>
        <v/>
      </c>
      <c r="DB24" s="59" t="str">
        <f t="shared" si="124"/>
        <v/>
      </c>
      <c r="DC24" s="59" t="str">
        <f t="shared" si="125"/>
        <v/>
      </c>
      <c r="DD24" s="59" t="str">
        <f t="shared" si="126"/>
        <v/>
      </c>
      <c r="DE24" s="59" t="str">
        <f t="shared" si="127"/>
        <v/>
      </c>
      <c r="DF24" s="59" t="str">
        <f t="shared" si="128"/>
        <v/>
      </c>
      <c r="DG24" s="59" t="str">
        <f t="shared" si="129"/>
        <v/>
      </c>
      <c r="DH24" s="59" t="str">
        <f t="shared" si="130"/>
        <v/>
      </c>
      <c r="DI24" s="59" t="str">
        <f t="shared" si="131"/>
        <v/>
      </c>
      <c r="DJ24" s="59" t="str">
        <f t="shared" si="132"/>
        <v/>
      </c>
      <c r="DK24" s="59" t="str">
        <f t="shared" si="133"/>
        <v/>
      </c>
      <c r="DL24" s="59" t="str">
        <f t="shared" si="134"/>
        <v/>
      </c>
      <c r="DM24" s="59" t="str">
        <f t="shared" si="135"/>
        <v/>
      </c>
      <c r="DN24" s="59" t="str">
        <f t="shared" si="136"/>
        <v/>
      </c>
      <c r="DO24" s="59" t="str">
        <f t="shared" si="137"/>
        <v/>
      </c>
      <c r="DP24" s="59" t="str">
        <f t="shared" si="138"/>
        <v/>
      </c>
      <c r="DQ24" s="59" t="str">
        <f t="shared" si="152"/>
        <v/>
      </c>
      <c r="DR24" s="59" t="str">
        <f t="shared" si="139"/>
        <v/>
      </c>
      <c r="DS24" s="58" t="str">
        <f t="shared" si="140"/>
        <v>2012/1</v>
      </c>
      <c r="DT24" s="59" t="str">
        <f t="shared" si="141"/>
        <v/>
      </c>
      <c r="DU24" s="59" t="str">
        <f t="shared" si="5"/>
        <v/>
      </c>
      <c r="DV24" s="59" t="str">
        <f t="shared" si="6"/>
        <v/>
      </c>
      <c r="DW24" s="59" t="str">
        <f t="shared" si="7"/>
        <v/>
      </c>
      <c r="DX24" s="59" t="str">
        <f t="shared" si="8"/>
        <v/>
      </c>
      <c r="DY24" s="59" t="str">
        <f t="shared" si="9"/>
        <v/>
      </c>
      <c r="DZ24" s="59" t="str">
        <f t="shared" si="10"/>
        <v/>
      </c>
      <c r="EA24" s="59" t="str">
        <f t="shared" si="11"/>
        <v/>
      </c>
      <c r="EB24" s="59" t="str">
        <f t="shared" si="12"/>
        <v/>
      </c>
      <c r="EC24" s="59" t="str">
        <f t="shared" si="13"/>
        <v/>
      </c>
      <c r="ED24" s="59" t="str">
        <f t="shared" si="14"/>
        <v/>
      </c>
      <c r="EE24" s="59" t="str">
        <f t="shared" si="15"/>
        <v/>
      </c>
      <c r="EF24" s="59" t="str">
        <f t="shared" si="142"/>
        <v/>
      </c>
      <c r="EG24" s="59" t="str">
        <f t="shared" si="16"/>
        <v/>
      </c>
      <c r="EH24" s="59" t="str">
        <f t="shared" si="17"/>
        <v/>
      </c>
      <c r="EI24" s="59" t="str">
        <f t="shared" si="18"/>
        <v/>
      </c>
      <c r="EJ24" s="59" t="str">
        <f t="shared" si="19"/>
        <v/>
      </c>
      <c r="EK24" s="59" t="str">
        <f t="shared" si="20"/>
        <v/>
      </c>
      <c r="EL24" s="59" t="str">
        <f t="shared" si="21"/>
        <v/>
      </c>
      <c r="EM24" s="59" t="str">
        <f t="shared" si="22"/>
        <v/>
      </c>
      <c r="EN24" s="59" t="str">
        <f t="shared" si="23"/>
        <v/>
      </c>
      <c r="EO24" s="59" t="str">
        <f t="shared" si="24"/>
        <v/>
      </c>
      <c r="EP24" s="59" t="str">
        <f t="shared" si="25"/>
        <v/>
      </c>
      <c r="EQ24" s="59" t="str">
        <f t="shared" si="26"/>
        <v/>
      </c>
      <c r="ER24" s="59" t="str">
        <f t="shared" si="27"/>
        <v/>
      </c>
      <c r="ES24" s="59" t="str">
        <f t="shared" si="28"/>
        <v/>
      </c>
      <c r="ET24" s="59" t="str">
        <f t="shared" si="29"/>
        <v/>
      </c>
      <c r="EU24" s="59" t="str">
        <f t="shared" si="30"/>
        <v/>
      </c>
      <c r="EV24" s="59" t="str">
        <f t="shared" si="31"/>
        <v/>
      </c>
      <c r="EW24" s="59" t="str">
        <f t="shared" si="32"/>
        <v/>
      </c>
      <c r="EX24" s="59" t="str">
        <f t="shared" si="33"/>
        <v/>
      </c>
      <c r="EY24" s="59" t="str">
        <f t="shared" si="34"/>
        <v/>
      </c>
      <c r="EZ24" s="59" t="str">
        <f t="shared" si="35"/>
        <v/>
      </c>
      <c r="FA24" s="59" t="str">
        <f t="shared" si="36"/>
        <v/>
      </c>
      <c r="FB24" s="59" t="str">
        <f t="shared" si="37"/>
        <v/>
      </c>
      <c r="FC24" s="59" t="str">
        <f t="shared" si="38"/>
        <v/>
      </c>
      <c r="FD24" s="59" t="str">
        <f t="shared" si="39"/>
        <v/>
      </c>
      <c r="FE24" s="59" t="str">
        <f t="shared" si="40"/>
        <v/>
      </c>
      <c r="FF24" s="59" t="str">
        <f t="shared" si="41"/>
        <v/>
      </c>
      <c r="FG24" s="59" t="str">
        <f t="shared" si="42"/>
        <v/>
      </c>
      <c r="FH24" s="59" t="str">
        <f t="shared" si="43"/>
        <v/>
      </c>
      <c r="FI24" s="59" t="str">
        <f t="shared" si="44"/>
        <v/>
      </c>
      <c r="FJ24" s="59" t="str">
        <f t="shared" si="45"/>
        <v/>
      </c>
      <c r="FK24" s="59" t="str">
        <f t="shared" si="46"/>
        <v/>
      </c>
      <c r="FL24" s="59" t="str">
        <f t="shared" si="47"/>
        <v/>
      </c>
      <c r="FM24" s="59" t="str">
        <f t="shared" si="48"/>
        <v/>
      </c>
      <c r="FN24" s="59" t="str">
        <f t="shared" si="49"/>
        <v/>
      </c>
      <c r="FO24" s="60" t="str">
        <f t="shared" si="50"/>
        <v/>
      </c>
      <c r="FP24" s="61"/>
      <c r="FQ24" s="45">
        <f t="shared" si="51"/>
        <v>1</v>
      </c>
    </row>
    <row r="25" spans="1:173" ht="31.5" thickTop="1" thickBot="1" x14ac:dyDescent="0.25">
      <c r="A25" s="46" t="s">
        <v>195</v>
      </c>
      <c r="B25" s="51" t="s">
        <v>223</v>
      </c>
      <c r="C25" s="66"/>
      <c r="D25" s="51"/>
      <c r="E25" s="51"/>
      <c r="F25" s="51"/>
      <c r="G25" s="65"/>
      <c r="H25" s="66"/>
      <c r="I25" s="80"/>
      <c r="J25" s="51" t="s">
        <v>197</v>
      </c>
      <c r="K25" s="80"/>
      <c r="L25" s="51">
        <f>SUM(L26:L31)</f>
        <v>500</v>
      </c>
      <c r="M25" s="51"/>
      <c r="N25" s="51">
        <f>SUM(N26:N31)</f>
        <v>130</v>
      </c>
      <c r="O25" s="51">
        <f>SUM(O26:O31)</f>
        <v>130</v>
      </c>
      <c r="P25" s="51"/>
      <c r="Q25" s="51">
        <f>SUM(Q26:Q31)</f>
        <v>130</v>
      </c>
      <c r="R25" s="51">
        <f>SUM(R26:R31)</f>
        <v>0</v>
      </c>
      <c r="S25" s="51">
        <f>SUM(S26:S31)</f>
        <v>0</v>
      </c>
      <c r="T25" s="42" t="str">
        <f t="shared" si="0"/>
        <v/>
      </c>
      <c r="U25" s="42" t="str">
        <f t="shared" si="1"/>
        <v/>
      </c>
      <c r="V25" s="57" t="str">
        <f t="shared" si="143"/>
        <v/>
      </c>
      <c r="W25" s="57" t="str">
        <f t="shared" si="144"/>
        <v/>
      </c>
      <c r="X25" s="57" t="str">
        <f t="shared" si="145"/>
        <v/>
      </c>
      <c r="Y25" s="57" t="str">
        <f t="shared" si="146"/>
        <v/>
      </c>
      <c r="Z25" s="57" t="str">
        <f t="shared" si="147"/>
        <v/>
      </c>
      <c r="AA25" s="57" t="str">
        <f t="shared" si="148"/>
        <v/>
      </c>
      <c r="AB25" s="57" t="str">
        <f t="shared" si="149"/>
        <v/>
      </c>
      <c r="AC25" s="57" t="str">
        <f t="shared" si="150"/>
        <v/>
      </c>
      <c r="AD25" s="57" t="str">
        <f t="shared" si="52"/>
        <v/>
      </c>
      <c r="AE25" s="57" t="str">
        <f t="shared" si="53"/>
        <v/>
      </c>
      <c r="AF25" s="57" t="str">
        <f t="shared" si="54"/>
        <v/>
      </c>
      <c r="AG25" s="57" t="str">
        <f t="shared" si="55"/>
        <v/>
      </c>
      <c r="AH25" s="57" t="str">
        <f t="shared" si="56"/>
        <v/>
      </c>
      <c r="AI25" s="57" t="str">
        <f t="shared" si="57"/>
        <v/>
      </c>
      <c r="AJ25" s="57" t="str">
        <f t="shared" si="58"/>
        <v/>
      </c>
      <c r="AK25" s="57" t="str">
        <f t="shared" si="59"/>
        <v/>
      </c>
      <c r="AL25" s="57" t="str">
        <f t="shared" si="60"/>
        <v/>
      </c>
      <c r="AM25" s="57" t="str">
        <f t="shared" si="61"/>
        <v/>
      </c>
      <c r="AN25" s="57" t="str">
        <f t="shared" si="62"/>
        <v/>
      </c>
      <c r="AO25" s="57" t="str">
        <f t="shared" si="63"/>
        <v/>
      </c>
      <c r="AP25" s="57" t="str">
        <f t="shared" si="64"/>
        <v/>
      </c>
      <c r="AQ25" s="57" t="str">
        <f t="shared" si="65"/>
        <v/>
      </c>
      <c r="AR25" s="57" t="str">
        <f t="shared" si="66"/>
        <v/>
      </c>
      <c r="AS25" s="57" t="str">
        <f t="shared" si="67"/>
        <v/>
      </c>
      <c r="AT25" s="58" t="str">
        <f t="shared" si="151"/>
        <v/>
      </c>
      <c r="AU25" s="59">
        <f t="shared" si="2"/>
        <v>0</v>
      </c>
      <c r="AV25" s="59">
        <f t="shared" si="3"/>
        <v>0</v>
      </c>
      <c r="AW25" s="42" t="str">
        <f t="shared" si="68"/>
        <v/>
      </c>
      <c r="AX25" s="42">
        <f t="shared" si="69"/>
        <v>1900</v>
      </c>
      <c r="AY25" s="59" t="str">
        <f t="shared" si="70"/>
        <v/>
      </c>
      <c r="AZ25" s="59" t="str">
        <f t="shared" si="71"/>
        <v/>
      </c>
      <c r="BA25" s="59" t="str">
        <f t="shared" si="4"/>
        <v/>
      </c>
      <c r="BB25" s="59" t="str">
        <f t="shared" si="72"/>
        <v/>
      </c>
      <c r="BC25" s="59" t="str">
        <f t="shared" si="73"/>
        <v/>
      </c>
      <c r="BD25" s="59" t="str">
        <f t="shared" si="74"/>
        <v/>
      </c>
      <c r="BE25" s="59" t="str">
        <f t="shared" si="75"/>
        <v/>
      </c>
      <c r="BF25" s="59" t="str">
        <f t="shared" si="76"/>
        <v/>
      </c>
      <c r="BG25" s="59" t="str">
        <f t="shared" si="77"/>
        <v/>
      </c>
      <c r="BH25" s="59" t="str">
        <f t="shared" si="78"/>
        <v/>
      </c>
      <c r="BI25" s="59" t="str">
        <f t="shared" si="79"/>
        <v/>
      </c>
      <c r="BJ25" s="59" t="str">
        <f t="shared" si="80"/>
        <v/>
      </c>
      <c r="BK25" s="59" t="str">
        <f t="shared" si="81"/>
        <v/>
      </c>
      <c r="BL25" s="59" t="str">
        <f t="shared" si="82"/>
        <v/>
      </c>
      <c r="BM25" s="59" t="str">
        <f t="shared" si="83"/>
        <v/>
      </c>
      <c r="BN25" s="59" t="str">
        <f t="shared" si="84"/>
        <v/>
      </c>
      <c r="BO25" s="59" t="str">
        <f t="shared" si="85"/>
        <v/>
      </c>
      <c r="BP25" s="59" t="str">
        <f t="shared" si="86"/>
        <v/>
      </c>
      <c r="BQ25" s="59" t="str">
        <f t="shared" si="87"/>
        <v/>
      </c>
      <c r="BR25" s="59" t="str">
        <f t="shared" si="88"/>
        <v/>
      </c>
      <c r="BS25" s="59" t="str">
        <f t="shared" si="89"/>
        <v/>
      </c>
      <c r="BT25" s="59" t="str">
        <f t="shared" si="90"/>
        <v/>
      </c>
      <c r="BU25" s="59" t="str">
        <f t="shared" si="91"/>
        <v/>
      </c>
      <c r="BV25" s="59" t="str">
        <f t="shared" si="92"/>
        <v/>
      </c>
      <c r="BW25" s="59" t="str">
        <f t="shared" si="93"/>
        <v/>
      </c>
      <c r="BX25" s="59" t="str">
        <f t="shared" si="94"/>
        <v/>
      </c>
      <c r="BY25" s="59" t="str">
        <f t="shared" si="95"/>
        <v/>
      </c>
      <c r="BZ25" s="59" t="str">
        <f t="shared" si="96"/>
        <v/>
      </c>
      <c r="CA25" s="59" t="str">
        <f t="shared" si="97"/>
        <v/>
      </c>
      <c r="CB25" s="59" t="str">
        <f t="shared" si="98"/>
        <v/>
      </c>
      <c r="CC25" s="59" t="str">
        <f t="shared" si="99"/>
        <v/>
      </c>
      <c r="CD25" s="59" t="str">
        <f t="shared" si="100"/>
        <v/>
      </c>
      <c r="CE25" s="59" t="str">
        <f t="shared" si="101"/>
        <v/>
      </c>
      <c r="CF25" s="59" t="str">
        <f t="shared" si="102"/>
        <v/>
      </c>
      <c r="CG25" s="59" t="str">
        <f t="shared" si="103"/>
        <v/>
      </c>
      <c r="CH25" s="59" t="str">
        <f t="shared" si="104"/>
        <v/>
      </c>
      <c r="CI25" s="59" t="str">
        <f t="shared" si="105"/>
        <v/>
      </c>
      <c r="CJ25" s="59" t="str">
        <f t="shared" si="106"/>
        <v/>
      </c>
      <c r="CK25" s="59" t="str">
        <f t="shared" si="107"/>
        <v/>
      </c>
      <c r="CL25" s="59" t="str">
        <f t="shared" si="108"/>
        <v/>
      </c>
      <c r="CM25" s="59" t="str">
        <f t="shared" si="109"/>
        <v/>
      </c>
      <c r="CN25" s="59" t="str">
        <f t="shared" si="110"/>
        <v/>
      </c>
      <c r="CO25" s="59" t="str">
        <f t="shared" si="111"/>
        <v/>
      </c>
      <c r="CP25" s="59" t="str">
        <f t="shared" si="112"/>
        <v/>
      </c>
      <c r="CQ25" s="59" t="str">
        <f t="shared" si="113"/>
        <v/>
      </c>
      <c r="CR25" s="59" t="str">
        <f t="shared" si="114"/>
        <v/>
      </c>
      <c r="CS25" s="59" t="str">
        <f t="shared" si="115"/>
        <v/>
      </c>
      <c r="CT25" s="59" t="str">
        <f t="shared" si="116"/>
        <v/>
      </c>
      <c r="CU25" s="59" t="str">
        <f t="shared" si="117"/>
        <v/>
      </c>
      <c r="CV25" s="59" t="str">
        <f t="shared" si="118"/>
        <v/>
      </c>
      <c r="CW25" s="59" t="str">
        <f t="shared" si="119"/>
        <v/>
      </c>
      <c r="CX25" s="59" t="str">
        <f t="shared" si="120"/>
        <v/>
      </c>
      <c r="CY25" s="59" t="str">
        <f t="shared" si="121"/>
        <v/>
      </c>
      <c r="CZ25" s="59" t="str">
        <f t="shared" si="122"/>
        <v/>
      </c>
      <c r="DA25" s="59" t="str">
        <f t="shared" si="123"/>
        <v/>
      </c>
      <c r="DB25" s="59" t="str">
        <f t="shared" si="124"/>
        <v/>
      </c>
      <c r="DC25" s="59" t="str">
        <f t="shared" si="125"/>
        <v/>
      </c>
      <c r="DD25" s="59" t="str">
        <f t="shared" si="126"/>
        <v/>
      </c>
      <c r="DE25" s="59" t="str">
        <f t="shared" si="127"/>
        <v/>
      </c>
      <c r="DF25" s="59" t="str">
        <f t="shared" si="128"/>
        <v/>
      </c>
      <c r="DG25" s="59" t="str">
        <f t="shared" si="129"/>
        <v/>
      </c>
      <c r="DH25" s="59" t="str">
        <f t="shared" si="130"/>
        <v/>
      </c>
      <c r="DI25" s="59" t="str">
        <f t="shared" si="131"/>
        <v/>
      </c>
      <c r="DJ25" s="59" t="str">
        <f t="shared" si="132"/>
        <v/>
      </c>
      <c r="DK25" s="59" t="str">
        <f t="shared" si="133"/>
        <v/>
      </c>
      <c r="DL25" s="59" t="str">
        <f t="shared" si="134"/>
        <v/>
      </c>
      <c r="DM25" s="59" t="str">
        <f t="shared" si="135"/>
        <v/>
      </c>
      <c r="DN25" s="59" t="str">
        <f t="shared" si="136"/>
        <v/>
      </c>
      <c r="DO25" s="59" t="str">
        <f t="shared" si="137"/>
        <v/>
      </c>
      <c r="DP25" s="59" t="str">
        <f t="shared" si="138"/>
        <v/>
      </c>
      <c r="DQ25" s="59" t="str">
        <f t="shared" si="152"/>
        <v/>
      </c>
      <c r="DR25" s="59" t="str">
        <f t="shared" si="139"/>
        <v/>
      </c>
      <c r="DS25" s="58" t="str">
        <f t="shared" si="140"/>
        <v/>
      </c>
      <c r="DT25" s="59" t="str">
        <f t="shared" si="141"/>
        <v/>
      </c>
      <c r="DU25" s="59" t="str">
        <f t="shared" si="5"/>
        <v/>
      </c>
      <c r="DV25" s="59" t="str">
        <f t="shared" si="6"/>
        <v/>
      </c>
      <c r="DW25" s="59" t="str">
        <f t="shared" si="7"/>
        <v/>
      </c>
      <c r="DX25" s="59" t="str">
        <f t="shared" si="8"/>
        <v/>
      </c>
      <c r="DY25" s="59" t="str">
        <f t="shared" si="9"/>
        <v/>
      </c>
      <c r="DZ25" s="59" t="str">
        <f t="shared" si="10"/>
        <v/>
      </c>
      <c r="EA25" s="59" t="str">
        <f t="shared" si="11"/>
        <v/>
      </c>
      <c r="EB25" s="59" t="str">
        <f t="shared" si="12"/>
        <v/>
      </c>
      <c r="EC25" s="59" t="str">
        <f t="shared" si="13"/>
        <v/>
      </c>
      <c r="ED25" s="59" t="str">
        <f t="shared" si="14"/>
        <v/>
      </c>
      <c r="EE25" s="59" t="str">
        <f t="shared" si="15"/>
        <v/>
      </c>
      <c r="EF25" s="59" t="str">
        <f t="shared" si="142"/>
        <v/>
      </c>
      <c r="EG25" s="59" t="str">
        <f t="shared" si="16"/>
        <v/>
      </c>
      <c r="EH25" s="59" t="str">
        <f t="shared" si="17"/>
        <v/>
      </c>
      <c r="EI25" s="59" t="str">
        <f t="shared" si="18"/>
        <v/>
      </c>
      <c r="EJ25" s="59" t="str">
        <f t="shared" si="19"/>
        <v/>
      </c>
      <c r="EK25" s="59" t="str">
        <f t="shared" si="20"/>
        <v/>
      </c>
      <c r="EL25" s="59" t="str">
        <f t="shared" si="21"/>
        <v/>
      </c>
      <c r="EM25" s="59" t="str">
        <f t="shared" si="22"/>
        <v/>
      </c>
      <c r="EN25" s="59" t="str">
        <f t="shared" si="23"/>
        <v/>
      </c>
      <c r="EO25" s="59" t="str">
        <f t="shared" si="24"/>
        <v/>
      </c>
      <c r="EP25" s="59" t="str">
        <f t="shared" si="25"/>
        <v/>
      </c>
      <c r="EQ25" s="59" t="str">
        <f t="shared" si="26"/>
        <v/>
      </c>
      <c r="ER25" s="59" t="str">
        <f t="shared" si="27"/>
        <v/>
      </c>
      <c r="ES25" s="59" t="str">
        <f t="shared" si="28"/>
        <v/>
      </c>
      <c r="ET25" s="59" t="str">
        <f t="shared" si="29"/>
        <v/>
      </c>
      <c r="EU25" s="59" t="str">
        <f t="shared" si="30"/>
        <v/>
      </c>
      <c r="EV25" s="59" t="str">
        <f t="shared" si="31"/>
        <v/>
      </c>
      <c r="EW25" s="59" t="str">
        <f t="shared" si="32"/>
        <v/>
      </c>
      <c r="EX25" s="59" t="str">
        <f t="shared" si="33"/>
        <v/>
      </c>
      <c r="EY25" s="59" t="str">
        <f t="shared" si="34"/>
        <v/>
      </c>
      <c r="EZ25" s="59" t="str">
        <f t="shared" si="35"/>
        <v/>
      </c>
      <c r="FA25" s="59" t="str">
        <f t="shared" si="36"/>
        <v/>
      </c>
      <c r="FB25" s="59" t="str">
        <f t="shared" si="37"/>
        <v/>
      </c>
      <c r="FC25" s="59" t="str">
        <f t="shared" si="38"/>
        <v/>
      </c>
      <c r="FD25" s="59" t="str">
        <f t="shared" si="39"/>
        <v/>
      </c>
      <c r="FE25" s="59" t="str">
        <f t="shared" si="40"/>
        <v/>
      </c>
      <c r="FF25" s="59" t="str">
        <f t="shared" si="41"/>
        <v/>
      </c>
      <c r="FG25" s="59" t="str">
        <f t="shared" si="42"/>
        <v/>
      </c>
      <c r="FH25" s="59" t="str">
        <f t="shared" si="43"/>
        <v/>
      </c>
      <c r="FI25" s="59" t="str">
        <f t="shared" si="44"/>
        <v/>
      </c>
      <c r="FJ25" s="59" t="str">
        <f t="shared" si="45"/>
        <v/>
      </c>
      <c r="FK25" s="59" t="str">
        <f t="shared" si="46"/>
        <v/>
      </c>
      <c r="FL25" s="59" t="str">
        <f t="shared" si="47"/>
        <v/>
      </c>
      <c r="FM25" s="59" t="str">
        <f t="shared" si="48"/>
        <v/>
      </c>
      <c r="FN25" s="59" t="str">
        <f t="shared" si="49"/>
        <v/>
      </c>
      <c r="FO25" s="60" t="str">
        <f t="shared" si="50"/>
        <v/>
      </c>
      <c r="FP25" s="61"/>
      <c r="FQ25" s="45">
        <f t="shared" si="51"/>
        <v>1</v>
      </c>
    </row>
    <row r="26" spans="1:173" ht="44.25" thickTop="1" thickBot="1" x14ac:dyDescent="0.25">
      <c r="A26" s="31"/>
      <c r="B26" s="67" t="str">
        <f t="shared" ref="B26:B31" si="154">$B$25</f>
        <v>Major Incidents</v>
      </c>
      <c r="C26" s="70">
        <v>41274</v>
      </c>
      <c r="D26" s="75"/>
      <c r="E26" s="75"/>
      <c r="F26" s="75"/>
      <c r="G26" s="69" t="s">
        <v>219</v>
      </c>
      <c r="H26" s="70"/>
      <c r="I26" s="78"/>
      <c r="J26" s="75" t="s">
        <v>220</v>
      </c>
      <c r="K26" s="81">
        <f>date</f>
        <v>40939</v>
      </c>
      <c r="L26" s="75">
        <f>500-L27</f>
        <v>370</v>
      </c>
      <c r="M26" s="75"/>
      <c r="N26" s="75">
        <v>0</v>
      </c>
      <c r="O26" s="75">
        <v>0</v>
      </c>
      <c r="P26" s="75">
        <v>0</v>
      </c>
      <c r="Q26" s="75">
        <v>0</v>
      </c>
      <c r="R26" s="75">
        <v>0</v>
      </c>
      <c r="S26" s="75">
        <v>0</v>
      </c>
      <c r="T26" s="42">
        <f t="shared" si="0"/>
        <v>2012</v>
      </c>
      <c r="U26" s="42">
        <f t="shared" si="1"/>
        <v>2012</v>
      </c>
      <c r="V26" s="57">
        <f t="shared" si="143"/>
        <v>40939</v>
      </c>
      <c r="W26" s="57" t="str">
        <f t="shared" si="144"/>
        <v/>
      </c>
      <c r="X26" s="57" t="str">
        <f t="shared" si="145"/>
        <v/>
      </c>
      <c r="Y26" s="57" t="str">
        <f t="shared" si="146"/>
        <v/>
      </c>
      <c r="Z26" s="57" t="str">
        <f t="shared" si="147"/>
        <v/>
      </c>
      <c r="AA26" s="57" t="str">
        <f t="shared" si="148"/>
        <v/>
      </c>
      <c r="AB26" s="57" t="str">
        <f t="shared" si="149"/>
        <v/>
      </c>
      <c r="AC26" s="57" t="str">
        <f t="shared" si="150"/>
        <v/>
      </c>
      <c r="AD26" s="57" t="str">
        <f t="shared" si="52"/>
        <v/>
      </c>
      <c r="AE26" s="57" t="str">
        <f t="shared" si="53"/>
        <v/>
      </c>
      <c r="AF26" s="57" t="str">
        <f t="shared" si="54"/>
        <v/>
      </c>
      <c r="AG26" s="57" t="str">
        <f t="shared" si="55"/>
        <v/>
      </c>
      <c r="AH26" s="57" t="str">
        <f t="shared" si="56"/>
        <v/>
      </c>
      <c r="AI26" s="57" t="str">
        <f t="shared" si="57"/>
        <v/>
      </c>
      <c r="AJ26" s="57" t="str">
        <f t="shared" si="58"/>
        <v/>
      </c>
      <c r="AK26" s="57" t="str">
        <f t="shared" si="59"/>
        <v/>
      </c>
      <c r="AL26" s="57" t="str">
        <f t="shared" si="60"/>
        <v/>
      </c>
      <c r="AM26" s="57" t="str">
        <f t="shared" si="61"/>
        <v/>
      </c>
      <c r="AN26" s="57" t="str">
        <f t="shared" si="62"/>
        <v/>
      </c>
      <c r="AO26" s="57" t="str">
        <f t="shared" si="63"/>
        <v/>
      </c>
      <c r="AP26" s="57" t="str">
        <f t="shared" si="64"/>
        <v/>
      </c>
      <c r="AQ26" s="57" t="str">
        <f t="shared" si="65"/>
        <v/>
      </c>
      <c r="AR26" s="57" t="str">
        <f t="shared" si="66"/>
        <v/>
      </c>
      <c r="AS26" s="57">
        <f t="shared" si="67"/>
        <v>41274</v>
      </c>
      <c r="AT26" s="58" t="str">
        <f t="shared" si="151"/>
        <v/>
      </c>
      <c r="AU26" s="59">
        <f t="shared" si="2"/>
        <v>0</v>
      </c>
      <c r="AV26" s="59">
        <f t="shared" si="3"/>
        <v>0</v>
      </c>
      <c r="AW26" s="42" t="str">
        <f t="shared" si="68"/>
        <v/>
      </c>
      <c r="AX26" s="42">
        <f t="shared" si="69"/>
        <v>1900</v>
      </c>
      <c r="AY26" s="59" t="str">
        <f t="shared" si="70"/>
        <v/>
      </c>
      <c r="AZ26" s="59" t="str">
        <f t="shared" si="71"/>
        <v/>
      </c>
      <c r="BA26" s="59" t="str">
        <f t="shared" si="4"/>
        <v/>
      </c>
      <c r="BB26" s="59" t="str">
        <f t="shared" si="72"/>
        <v/>
      </c>
      <c r="BC26" s="59" t="str">
        <f t="shared" si="73"/>
        <v/>
      </c>
      <c r="BD26" s="59" t="str">
        <f t="shared" si="74"/>
        <v/>
      </c>
      <c r="BE26" s="59" t="str">
        <f t="shared" si="75"/>
        <v/>
      </c>
      <c r="BF26" s="59" t="str">
        <f t="shared" si="76"/>
        <v/>
      </c>
      <c r="BG26" s="59" t="str">
        <f t="shared" si="77"/>
        <v/>
      </c>
      <c r="BH26" s="59" t="str">
        <f t="shared" si="78"/>
        <v/>
      </c>
      <c r="BI26" s="59" t="str">
        <f t="shared" si="79"/>
        <v/>
      </c>
      <c r="BJ26" s="59" t="str">
        <f t="shared" si="80"/>
        <v/>
      </c>
      <c r="BK26" s="59" t="str">
        <f t="shared" si="81"/>
        <v/>
      </c>
      <c r="BL26" s="59" t="str">
        <f t="shared" si="82"/>
        <v/>
      </c>
      <c r="BM26" s="59" t="str">
        <f t="shared" si="83"/>
        <v/>
      </c>
      <c r="BN26" s="59" t="str">
        <f t="shared" si="84"/>
        <v/>
      </c>
      <c r="BO26" s="59" t="str">
        <f t="shared" si="85"/>
        <v/>
      </c>
      <c r="BP26" s="59" t="str">
        <f t="shared" si="86"/>
        <v/>
      </c>
      <c r="BQ26" s="59" t="str">
        <f t="shared" si="87"/>
        <v/>
      </c>
      <c r="BR26" s="59" t="str">
        <f t="shared" si="88"/>
        <v/>
      </c>
      <c r="BS26" s="59" t="str">
        <f t="shared" si="89"/>
        <v/>
      </c>
      <c r="BT26" s="59" t="str">
        <f t="shared" si="90"/>
        <v/>
      </c>
      <c r="BU26" s="59" t="str">
        <f t="shared" si="91"/>
        <v/>
      </c>
      <c r="BV26" s="59" t="str">
        <f t="shared" si="92"/>
        <v/>
      </c>
      <c r="BW26" s="59" t="str">
        <f t="shared" si="93"/>
        <v/>
      </c>
      <c r="BX26" s="59" t="str">
        <f t="shared" si="94"/>
        <v/>
      </c>
      <c r="BY26" s="59" t="str">
        <f t="shared" si="95"/>
        <v/>
      </c>
      <c r="BZ26" s="59" t="str">
        <f t="shared" si="96"/>
        <v/>
      </c>
      <c r="CA26" s="59" t="str">
        <f t="shared" si="97"/>
        <v/>
      </c>
      <c r="CB26" s="59" t="str">
        <f t="shared" si="98"/>
        <v/>
      </c>
      <c r="CC26" s="59" t="str">
        <f t="shared" si="99"/>
        <v/>
      </c>
      <c r="CD26" s="59" t="str">
        <f t="shared" si="100"/>
        <v/>
      </c>
      <c r="CE26" s="59" t="str">
        <f t="shared" si="101"/>
        <v/>
      </c>
      <c r="CF26" s="59" t="str">
        <f t="shared" si="102"/>
        <v/>
      </c>
      <c r="CG26" s="59" t="str">
        <f t="shared" si="103"/>
        <v/>
      </c>
      <c r="CH26" s="59" t="str">
        <f t="shared" si="104"/>
        <v/>
      </c>
      <c r="CI26" s="59" t="str">
        <f t="shared" si="105"/>
        <v/>
      </c>
      <c r="CJ26" s="59" t="str">
        <f t="shared" si="106"/>
        <v/>
      </c>
      <c r="CK26" s="59" t="str">
        <f t="shared" si="107"/>
        <v/>
      </c>
      <c r="CL26" s="59" t="str">
        <f t="shared" si="108"/>
        <v/>
      </c>
      <c r="CM26" s="59" t="str">
        <f t="shared" si="109"/>
        <v/>
      </c>
      <c r="CN26" s="59" t="str">
        <f t="shared" si="110"/>
        <v/>
      </c>
      <c r="CO26" s="59" t="str">
        <f t="shared" si="111"/>
        <v/>
      </c>
      <c r="CP26" s="59" t="str">
        <f t="shared" si="112"/>
        <v/>
      </c>
      <c r="CQ26" s="59" t="str">
        <f t="shared" si="113"/>
        <v/>
      </c>
      <c r="CR26" s="59" t="str">
        <f t="shared" si="114"/>
        <v/>
      </c>
      <c r="CS26" s="59" t="str">
        <f t="shared" si="115"/>
        <v/>
      </c>
      <c r="CT26" s="59" t="str">
        <f t="shared" si="116"/>
        <v/>
      </c>
      <c r="CU26" s="59" t="str">
        <f t="shared" si="117"/>
        <v/>
      </c>
      <c r="CV26" s="59" t="str">
        <f t="shared" si="118"/>
        <v/>
      </c>
      <c r="CW26" s="59" t="str">
        <f t="shared" si="119"/>
        <v/>
      </c>
      <c r="CX26" s="59" t="str">
        <f t="shared" si="120"/>
        <v/>
      </c>
      <c r="CY26" s="59" t="str">
        <f t="shared" si="121"/>
        <v/>
      </c>
      <c r="CZ26" s="59" t="str">
        <f t="shared" si="122"/>
        <v/>
      </c>
      <c r="DA26" s="59" t="str">
        <f t="shared" si="123"/>
        <v/>
      </c>
      <c r="DB26" s="59" t="str">
        <f t="shared" si="124"/>
        <v/>
      </c>
      <c r="DC26" s="59" t="str">
        <f t="shared" si="125"/>
        <v/>
      </c>
      <c r="DD26" s="59" t="str">
        <f t="shared" si="126"/>
        <v/>
      </c>
      <c r="DE26" s="59" t="str">
        <f t="shared" si="127"/>
        <v/>
      </c>
      <c r="DF26" s="59" t="str">
        <f t="shared" si="128"/>
        <v/>
      </c>
      <c r="DG26" s="59" t="str">
        <f t="shared" si="129"/>
        <v/>
      </c>
      <c r="DH26" s="59" t="str">
        <f t="shared" si="130"/>
        <v/>
      </c>
      <c r="DI26" s="59" t="str">
        <f t="shared" si="131"/>
        <v/>
      </c>
      <c r="DJ26" s="59" t="str">
        <f t="shared" si="132"/>
        <v/>
      </c>
      <c r="DK26" s="59" t="str">
        <f t="shared" si="133"/>
        <v/>
      </c>
      <c r="DL26" s="59" t="str">
        <f t="shared" si="134"/>
        <v/>
      </c>
      <c r="DM26" s="59" t="str">
        <f t="shared" si="135"/>
        <v/>
      </c>
      <c r="DN26" s="59" t="str">
        <f t="shared" si="136"/>
        <v/>
      </c>
      <c r="DO26" s="59" t="str">
        <f t="shared" si="137"/>
        <v/>
      </c>
      <c r="DP26" s="59" t="str">
        <f t="shared" si="138"/>
        <v/>
      </c>
      <c r="DQ26" s="59" t="str">
        <f t="shared" si="152"/>
        <v/>
      </c>
      <c r="DR26" s="59" t="str">
        <f t="shared" si="139"/>
        <v/>
      </c>
      <c r="DS26" s="58" t="str">
        <f t="shared" si="140"/>
        <v>2012/12</v>
      </c>
      <c r="DT26" s="59" t="str">
        <f t="shared" si="141"/>
        <v/>
      </c>
      <c r="DU26" s="59" t="str">
        <f t="shared" si="5"/>
        <v/>
      </c>
      <c r="DV26" s="59" t="str">
        <f t="shared" si="6"/>
        <v/>
      </c>
      <c r="DW26" s="59" t="str">
        <f t="shared" si="7"/>
        <v/>
      </c>
      <c r="DX26" s="59" t="str">
        <f t="shared" si="8"/>
        <v/>
      </c>
      <c r="DY26" s="59" t="str">
        <f t="shared" si="9"/>
        <v/>
      </c>
      <c r="DZ26" s="59" t="str">
        <f t="shared" si="10"/>
        <v/>
      </c>
      <c r="EA26" s="59" t="str">
        <f t="shared" si="11"/>
        <v/>
      </c>
      <c r="EB26" s="59" t="str">
        <f t="shared" si="12"/>
        <v/>
      </c>
      <c r="EC26" s="59" t="str">
        <f t="shared" si="13"/>
        <v/>
      </c>
      <c r="ED26" s="59" t="str">
        <f t="shared" si="14"/>
        <v/>
      </c>
      <c r="EE26" s="59" t="str">
        <f t="shared" si="15"/>
        <v/>
      </c>
      <c r="EF26" s="59" t="str">
        <f t="shared" si="142"/>
        <v/>
      </c>
      <c r="EG26" s="59" t="str">
        <f t="shared" si="16"/>
        <v/>
      </c>
      <c r="EH26" s="59" t="str">
        <f t="shared" si="17"/>
        <v/>
      </c>
      <c r="EI26" s="59" t="str">
        <f t="shared" si="18"/>
        <v/>
      </c>
      <c r="EJ26" s="59" t="str">
        <f t="shared" si="19"/>
        <v/>
      </c>
      <c r="EK26" s="59" t="str">
        <f t="shared" si="20"/>
        <v/>
      </c>
      <c r="EL26" s="59" t="str">
        <f t="shared" si="21"/>
        <v/>
      </c>
      <c r="EM26" s="59" t="str">
        <f t="shared" si="22"/>
        <v/>
      </c>
      <c r="EN26" s="59" t="str">
        <f t="shared" si="23"/>
        <v/>
      </c>
      <c r="EO26" s="59" t="str">
        <f t="shared" si="24"/>
        <v/>
      </c>
      <c r="EP26" s="59" t="str">
        <f t="shared" si="25"/>
        <v/>
      </c>
      <c r="EQ26" s="59" t="str">
        <f t="shared" si="26"/>
        <v/>
      </c>
      <c r="ER26" s="59" t="str">
        <f t="shared" si="27"/>
        <v/>
      </c>
      <c r="ES26" s="59" t="str">
        <f t="shared" si="28"/>
        <v/>
      </c>
      <c r="ET26" s="59" t="str">
        <f t="shared" si="29"/>
        <v/>
      </c>
      <c r="EU26" s="59" t="str">
        <f t="shared" si="30"/>
        <v/>
      </c>
      <c r="EV26" s="59" t="str">
        <f t="shared" si="31"/>
        <v/>
      </c>
      <c r="EW26" s="59" t="str">
        <f t="shared" si="32"/>
        <v/>
      </c>
      <c r="EX26" s="59" t="str">
        <f t="shared" si="33"/>
        <v/>
      </c>
      <c r="EY26" s="59" t="str">
        <f t="shared" si="34"/>
        <v/>
      </c>
      <c r="EZ26" s="59" t="str">
        <f t="shared" si="35"/>
        <v/>
      </c>
      <c r="FA26" s="59" t="str">
        <f t="shared" si="36"/>
        <v/>
      </c>
      <c r="FB26" s="59" t="str">
        <f t="shared" si="37"/>
        <v/>
      </c>
      <c r="FC26" s="59" t="str">
        <f t="shared" si="38"/>
        <v/>
      </c>
      <c r="FD26" s="59" t="str">
        <f t="shared" si="39"/>
        <v/>
      </c>
      <c r="FE26" s="59" t="str">
        <f t="shared" si="40"/>
        <v/>
      </c>
      <c r="FF26" s="59" t="str">
        <f t="shared" si="41"/>
        <v/>
      </c>
      <c r="FG26" s="59" t="str">
        <f t="shared" si="42"/>
        <v/>
      </c>
      <c r="FH26" s="59" t="str">
        <f t="shared" si="43"/>
        <v/>
      </c>
      <c r="FI26" s="59" t="str">
        <f t="shared" si="44"/>
        <v/>
      </c>
      <c r="FJ26" s="59" t="str">
        <f t="shared" si="45"/>
        <v/>
      </c>
      <c r="FK26" s="59" t="str">
        <f t="shared" si="46"/>
        <v/>
      </c>
      <c r="FL26" s="59" t="str">
        <f t="shared" si="47"/>
        <v/>
      </c>
      <c r="FM26" s="59" t="str">
        <f t="shared" si="48"/>
        <v/>
      </c>
      <c r="FN26" s="59" t="str">
        <f t="shared" si="49"/>
        <v/>
      </c>
      <c r="FO26" s="60" t="str">
        <f t="shared" si="50"/>
        <v/>
      </c>
      <c r="FP26" s="61"/>
      <c r="FQ26" s="45">
        <f t="shared" si="51"/>
        <v>1</v>
      </c>
    </row>
    <row r="27" spans="1:173" ht="30" thickTop="1" thickBot="1" x14ac:dyDescent="0.25">
      <c r="A27" s="31"/>
      <c r="B27" s="67" t="str">
        <f t="shared" si="154"/>
        <v>Major Incidents</v>
      </c>
      <c r="C27" s="82">
        <f>date</f>
        <v>40939</v>
      </c>
      <c r="D27" s="75"/>
      <c r="E27" s="75"/>
      <c r="F27" s="75"/>
      <c r="G27" s="75" t="s">
        <v>221</v>
      </c>
      <c r="H27" s="70"/>
      <c r="I27" s="78"/>
      <c r="J27" s="75"/>
      <c r="K27" s="79">
        <v>40179</v>
      </c>
      <c r="L27" s="75">
        <f>O27</f>
        <v>130</v>
      </c>
      <c r="M27" s="75"/>
      <c r="N27" s="75">
        <v>130</v>
      </c>
      <c r="O27" s="75">
        <v>130</v>
      </c>
      <c r="P27" s="75">
        <v>100</v>
      </c>
      <c r="Q27" s="75">
        <v>130</v>
      </c>
      <c r="R27" s="83">
        <v>0</v>
      </c>
      <c r="S27" s="75">
        <v>0</v>
      </c>
      <c r="T27" s="42">
        <f t="shared" si="0"/>
        <v>2010</v>
      </c>
      <c r="U27" s="42">
        <f t="shared" si="1"/>
        <v>2012</v>
      </c>
      <c r="V27" s="57">
        <f t="shared" si="143"/>
        <v>40179</v>
      </c>
      <c r="W27" s="57">
        <f t="shared" si="144"/>
        <v>40939</v>
      </c>
      <c r="X27" s="57" t="str">
        <f t="shared" si="145"/>
        <v/>
      </c>
      <c r="Y27" s="57" t="str">
        <f t="shared" si="146"/>
        <v/>
      </c>
      <c r="Z27" s="57" t="str">
        <f t="shared" si="147"/>
        <v/>
      </c>
      <c r="AA27" s="57" t="str">
        <f t="shared" si="148"/>
        <v/>
      </c>
      <c r="AB27" s="57" t="str">
        <f t="shared" si="149"/>
        <v/>
      </c>
      <c r="AC27" s="57" t="str">
        <f t="shared" si="150"/>
        <v/>
      </c>
      <c r="AD27" s="57" t="str">
        <f t="shared" si="52"/>
        <v/>
      </c>
      <c r="AE27" s="57" t="str">
        <f t="shared" si="53"/>
        <v/>
      </c>
      <c r="AF27" s="57" t="str">
        <f t="shared" si="54"/>
        <v/>
      </c>
      <c r="AG27" s="57" t="str">
        <f t="shared" si="55"/>
        <v/>
      </c>
      <c r="AH27" s="57" t="str">
        <f t="shared" si="56"/>
        <v/>
      </c>
      <c r="AI27" s="57" t="str">
        <f t="shared" si="57"/>
        <v/>
      </c>
      <c r="AJ27" s="57" t="str">
        <f t="shared" si="58"/>
        <v/>
      </c>
      <c r="AK27" s="57" t="str">
        <f t="shared" si="59"/>
        <v/>
      </c>
      <c r="AL27" s="57" t="str">
        <f t="shared" si="60"/>
        <v/>
      </c>
      <c r="AM27" s="57" t="str">
        <f t="shared" si="61"/>
        <v/>
      </c>
      <c r="AN27" s="57" t="str">
        <f t="shared" si="62"/>
        <v/>
      </c>
      <c r="AO27" s="57" t="str">
        <f t="shared" si="63"/>
        <v/>
      </c>
      <c r="AP27" s="57" t="str">
        <f t="shared" si="64"/>
        <v/>
      </c>
      <c r="AQ27" s="57" t="str">
        <f t="shared" si="65"/>
        <v/>
      </c>
      <c r="AR27" s="57" t="str">
        <f t="shared" si="66"/>
        <v/>
      </c>
      <c r="AS27" s="57" t="str">
        <f t="shared" si="67"/>
        <v/>
      </c>
      <c r="AT27" s="58" t="str">
        <f t="shared" si="151"/>
        <v/>
      </c>
      <c r="AU27" s="59">
        <f t="shared" si="2"/>
        <v>0</v>
      </c>
      <c r="AV27" s="59">
        <f t="shared" si="3"/>
        <v>0</v>
      </c>
      <c r="AW27" s="42" t="str">
        <f t="shared" si="68"/>
        <v/>
      </c>
      <c r="AX27" s="42">
        <f t="shared" si="69"/>
        <v>1900</v>
      </c>
      <c r="AY27" s="59" t="str">
        <f t="shared" si="70"/>
        <v/>
      </c>
      <c r="AZ27" s="59" t="str">
        <f t="shared" si="71"/>
        <v/>
      </c>
      <c r="BA27" s="59" t="str">
        <f t="shared" si="4"/>
        <v/>
      </c>
      <c r="BB27" s="59" t="str">
        <f t="shared" si="72"/>
        <v/>
      </c>
      <c r="BC27" s="59" t="str">
        <f t="shared" si="73"/>
        <v/>
      </c>
      <c r="BD27" s="59" t="str">
        <f t="shared" si="74"/>
        <v/>
      </c>
      <c r="BE27" s="59" t="str">
        <f t="shared" si="75"/>
        <v/>
      </c>
      <c r="BF27" s="59" t="str">
        <f t="shared" si="76"/>
        <v/>
      </c>
      <c r="BG27" s="59" t="str">
        <f t="shared" si="77"/>
        <v/>
      </c>
      <c r="BH27" s="59" t="str">
        <f t="shared" si="78"/>
        <v/>
      </c>
      <c r="BI27" s="59" t="str">
        <f t="shared" si="79"/>
        <v/>
      </c>
      <c r="BJ27" s="59" t="str">
        <f t="shared" si="80"/>
        <v/>
      </c>
      <c r="BK27" s="59" t="str">
        <f t="shared" si="81"/>
        <v/>
      </c>
      <c r="BL27" s="59" t="str">
        <f t="shared" si="82"/>
        <v/>
      </c>
      <c r="BM27" s="59" t="str">
        <f t="shared" si="83"/>
        <v/>
      </c>
      <c r="BN27" s="59" t="str">
        <f t="shared" si="84"/>
        <v/>
      </c>
      <c r="BO27" s="59" t="str">
        <f t="shared" si="85"/>
        <v/>
      </c>
      <c r="BP27" s="59" t="str">
        <f t="shared" si="86"/>
        <v/>
      </c>
      <c r="BQ27" s="59" t="str">
        <f t="shared" si="87"/>
        <v/>
      </c>
      <c r="BR27" s="59" t="str">
        <f t="shared" si="88"/>
        <v/>
      </c>
      <c r="BS27" s="59" t="str">
        <f t="shared" si="89"/>
        <v/>
      </c>
      <c r="BT27" s="59" t="str">
        <f t="shared" si="90"/>
        <v/>
      </c>
      <c r="BU27" s="59" t="str">
        <f t="shared" si="91"/>
        <v/>
      </c>
      <c r="BV27" s="59" t="str">
        <f t="shared" si="92"/>
        <v/>
      </c>
      <c r="BW27" s="59" t="str">
        <f t="shared" si="93"/>
        <v/>
      </c>
      <c r="BX27" s="59" t="str">
        <f t="shared" si="94"/>
        <v/>
      </c>
      <c r="BY27" s="59" t="str">
        <f t="shared" si="95"/>
        <v/>
      </c>
      <c r="BZ27" s="59" t="str">
        <f t="shared" si="96"/>
        <v/>
      </c>
      <c r="CA27" s="59" t="str">
        <f t="shared" si="97"/>
        <v/>
      </c>
      <c r="CB27" s="59" t="str">
        <f t="shared" si="98"/>
        <v/>
      </c>
      <c r="CC27" s="59" t="str">
        <f t="shared" si="99"/>
        <v/>
      </c>
      <c r="CD27" s="59" t="str">
        <f t="shared" si="100"/>
        <v/>
      </c>
      <c r="CE27" s="59" t="str">
        <f t="shared" si="101"/>
        <v/>
      </c>
      <c r="CF27" s="59" t="str">
        <f t="shared" si="102"/>
        <v/>
      </c>
      <c r="CG27" s="59" t="str">
        <f t="shared" si="103"/>
        <v/>
      </c>
      <c r="CH27" s="59" t="str">
        <f t="shared" si="104"/>
        <v/>
      </c>
      <c r="CI27" s="59" t="str">
        <f t="shared" si="105"/>
        <v/>
      </c>
      <c r="CJ27" s="59" t="str">
        <f t="shared" si="106"/>
        <v/>
      </c>
      <c r="CK27" s="59" t="str">
        <f t="shared" si="107"/>
        <v/>
      </c>
      <c r="CL27" s="59" t="str">
        <f t="shared" si="108"/>
        <v/>
      </c>
      <c r="CM27" s="59" t="str">
        <f t="shared" si="109"/>
        <v/>
      </c>
      <c r="CN27" s="59" t="str">
        <f t="shared" si="110"/>
        <v/>
      </c>
      <c r="CO27" s="59" t="str">
        <f t="shared" si="111"/>
        <v/>
      </c>
      <c r="CP27" s="59" t="str">
        <f t="shared" si="112"/>
        <v/>
      </c>
      <c r="CQ27" s="59" t="str">
        <f t="shared" si="113"/>
        <v/>
      </c>
      <c r="CR27" s="59" t="str">
        <f t="shared" si="114"/>
        <v/>
      </c>
      <c r="CS27" s="59" t="str">
        <f t="shared" si="115"/>
        <v/>
      </c>
      <c r="CT27" s="59" t="str">
        <f t="shared" si="116"/>
        <v/>
      </c>
      <c r="CU27" s="59" t="str">
        <f t="shared" si="117"/>
        <v/>
      </c>
      <c r="CV27" s="59" t="str">
        <f t="shared" si="118"/>
        <v/>
      </c>
      <c r="CW27" s="59" t="str">
        <f t="shared" si="119"/>
        <v/>
      </c>
      <c r="CX27" s="59" t="str">
        <f t="shared" si="120"/>
        <v/>
      </c>
      <c r="CY27" s="59" t="str">
        <f t="shared" si="121"/>
        <v/>
      </c>
      <c r="CZ27" s="59" t="str">
        <f t="shared" si="122"/>
        <v/>
      </c>
      <c r="DA27" s="59" t="str">
        <f t="shared" si="123"/>
        <v/>
      </c>
      <c r="DB27" s="59" t="str">
        <f t="shared" si="124"/>
        <v/>
      </c>
      <c r="DC27" s="59" t="str">
        <f t="shared" si="125"/>
        <v/>
      </c>
      <c r="DD27" s="59" t="str">
        <f t="shared" si="126"/>
        <v/>
      </c>
      <c r="DE27" s="59" t="str">
        <f t="shared" si="127"/>
        <v/>
      </c>
      <c r="DF27" s="59" t="str">
        <f t="shared" si="128"/>
        <v/>
      </c>
      <c r="DG27" s="59" t="str">
        <f t="shared" si="129"/>
        <v/>
      </c>
      <c r="DH27" s="59" t="str">
        <f t="shared" si="130"/>
        <v/>
      </c>
      <c r="DI27" s="59" t="str">
        <f t="shared" si="131"/>
        <v/>
      </c>
      <c r="DJ27" s="59" t="str">
        <f t="shared" si="132"/>
        <v/>
      </c>
      <c r="DK27" s="59" t="str">
        <f t="shared" si="133"/>
        <v/>
      </c>
      <c r="DL27" s="59" t="str">
        <f t="shared" si="134"/>
        <v/>
      </c>
      <c r="DM27" s="59" t="str">
        <f t="shared" si="135"/>
        <v/>
      </c>
      <c r="DN27" s="59" t="str">
        <f t="shared" si="136"/>
        <v/>
      </c>
      <c r="DO27" s="59" t="str">
        <f t="shared" si="137"/>
        <v/>
      </c>
      <c r="DP27" s="59" t="str">
        <f t="shared" si="138"/>
        <v/>
      </c>
      <c r="DQ27" s="59" t="str">
        <f t="shared" si="152"/>
        <v/>
      </c>
      <c r="DR27" s="59" t="str">
        <f t="shared" si="139"/>
        <v/>
      </c>
      <c r="DS27" s="58" t="str">
        <f t="shared" si="140"/>
        <v>2012/1</v>
      </c>
      <c r="DT27" s="59" t="str">
        <f t="shared" si="141"/>
        <v/>
      </c>
      <c r="DU27" s="59" t="str">
        <f t="shared" si="5"/>
        <v/>
      </c>
      <c r="DV27" s="59" t="str">
        <f t="shared" si="6"/>
        <v/>
      </c>
      <c r="DW27" s="59" t="str">
        <f t="shared" si="7"/>
        <v/>
      </c>
      <c r="DX27" s="59" t="str">
        <f t="shared" si="8"/>
        <v/>
      </c>
      <c r="DY27" s="59" t="str">
        <f t="shared" si="9"/>
        <v/>
      </c>
      <c r="DZ27" s="59" t="str">
        <f t="shared" si="10"/>
        <v/>
      </c>
      <c r="EA27" s="59" t="str">
        <f t="shared" si="11"/>
        <v/>
      </c>
      <c r="EB27" s="59" t="str">
        <f t="shared" si="12"/>
        <v/>
      </c>
      <c r="EC27" s="59" t="str">
        <f t="shared" si="13"/>
        <v/>
      </c>
      <c r="ED27" s="59" t="str">
        <f t="shared" si="14"/>
        <v/>
      </c>
      <c r="EE27" s="59" t="str">
        <f t="shared" si="15"/>
        <v/>
      </c>
      <c r="EF27" s="59" t="str">
        <f t="shared" si="142"/>
        <v/>
      </c>
      <c r="EG27" s="59" t="str">
        <f t="shared" si="16"/>
        <v/>
      </c>
      <c r="EH27" s="59" t="str">
        <f t="shared" si="17"/>
        <v/>
      </c>
      <c r="EI27" s="59" t="str">
        <f t="shared" si="18"/>
        <v/>
      </c>
      <c r="EJ27" s="59" t="str">
        <f t="shared" si="19"/>
        <v/>
      </c>
      <c r="EK27" s="59" t="str">
        <f t="shared" si="20"/>
        <v/>
      </c>
      <c r="EL27" s="59" t="str">
        <f t="shared" si="21"/>
        <v/>
      </c>
      <c r="EM27" s="59" t="str">
        <f t="shared" si="22"/>
        <v/>
      </c>
      <c r="EN27" s="59" t="str">
        <f t="shared" si="23"/>
        <v/>
      </c>
      <c r="EO27" s="59" t="str">
        <f t="shared" si="24"/>
        <v/>
      </c>
      <c r="EP27" s="59" t="str">
        <f t="shared" si="25"/>
        <v/>
      </c>
      <c r="EQ27" s="59" t="str">
        <f t="shared" si="26"/>
        <v/>
      </c>
      <c r="ER27" s="59" t="str">
        <f t="shared" si="27"/>
        <v/>
      </c>
      <c r="ES27" s="59" t="str">
        <f t="shared" si="28"/>
        <v/>
      </c>
      <c r="ET27" s="59" t="str">
        <f t="shared" si="29"/>
        <v/>
      </c>
      <c r="EU27" s="59" t="str">
        <f t="shared" si="30"/>
        <v/>
      </c>
      <c r="EV27" s="59" t="str">
        <f t="shared" si="31"/>
        <v/>
      </c>
      <c r="EW27" s="59" t="str">
        <f t="shared" si="32"/>
        <v/>
      </c>
      <c r="EX27" s="59" t="str">
        <f t="shared" si="33"/>
        <v/>
      </c>
      <c r="EY27" s="59" t="str">
        <f t="shared" si="34"/>
        <v/>
      </c>
      <c r="EZ27" s="59" t="str">
        <f t="shared" si="35"/>
        <v/>
      </c>
      <c r="FA27" s="59" t="str">
        <f t="shared" si="36"/>
        <v/>
      </c>
      <c r="FB27" s="59" t="str">
        <f t="shared" si="37"/>
        <v/>
      </c>
      <c r="FC27" s="59" t="str">
        <f t="shared" si="38"/>
        <v/>
      </c>
      <c r="FD27" s="59" t="str">
        <f t="shared" si="39"/>
        <v/>
      </c>
      <c r="FE27" s="59" t="str">
        <f t="shared" si="40"/>
        <v/>
      </c>
      <c r="FF27" s="59" t="str">
        <f t="shared" si="41"/>
        <v/>
      </c>
      <c r="FG27" s="59" t="str">
        <f t="shared" si="42"/>
        <v/>
      </c>
      <c r="FH27" s="59" t="str">
        <f t="shared" si="43"/>
        <v/>
      </c>
      <c r="FI27" s="59" t="str">
        <f t="shared" si="44"/>
        <v/>
      </c>
      <c r="FJ27" s="59" t="str">
        <f t="shared" si="45"/>
        <v/>
      </c>
      <c r="FK27" s="59" t="str">
        <f t="shared" si="46"/>
        <v/>
      </c>
      <c r="FL27" s="59" t="str">
        <f t="shared" si="47"/>
        <v/>
      </c>
      <c r="FM27" s="59" t="str">
        <f t="shared" si="48"/>
        <v/>
      </c>
      <c r="FN27" s="59" t="str">
        <f t="shared" si="49"/>
        <v/>
      </c>
      <c r="FO27" s="60" t="str">
        <f t="shared" si="50"/>
        <v/>
      </c>
      <c r="FP27" s="61"/>
      <c r="FQ27" s="45">
        <f t="shared" si="51"/>
        <v>1</v>
      </c>
    </row>
    <row r="28" spans="1:173" ht="87" thickTop="1" thickBot="1" x14ac:dyDescent="0.25">
      <c r="A28" s="62" t="s">
        <v>198</v>
      </c>
      <c r="B28" s="63" t="str">
        <f t="shared" si="154"/>
        <v>Major Incidents</v>
      </c>
      <c r="C28" s="84">
        <v>40334</v>
      </c>
      <c r="D28" s="85"/>
      <c r="E28" s="85"/>
      <c r="F28" s="85"/>
      <c r="G28" s="85" t="s">
        <v>224</v>
      </c>
      <c r="H28" s="64">
        <v>40245</v>
      </c>
      <c r="I28" s="86">
        <v>40312</v>
      </c>
      <c r="J28" s="85" t="s">
        <v>225</v>
      </c>
      <c r="K28" s="86">
        <v>40214</v>
      </c>
      <c r="L28" s="85"/>
      <c r="M28" s="85"/>
      <c r="N28" s="85"/>
      <c r="O28" s="85"/>
      <c r="P28" s="85">
        <v>100</v>
      </c>
      <c r="Q28" s="85">
        <v>0</v>
      </c>
      <c r="R28" s="87">
        <v>0</v>
      </c>
      <c r="S28" s="85">
        <v>0</v>
      </c>
      <c r="T28" s="42">
        <f t="shared" si="0"/>
        <v>2010</v>
      </c>
      <c r="U28" s="42">
        <f t="shared" si="1"/>
        <v>2010</v>
      </c>
      <c r="V28" s="57" t="str">
        <f t="shared" si="143"/>
        <v/>
      </c>
      <c r="W28" s="57" t="str">
        <f t="shared" si="144"/>
        <v/>
      </c>
      <c r="X28" s="57">
        <f t="shared" si="145"/>
        <v>40214</v>
      </c>
      <c r="Y28" s="57" t="str">
        <f t="shared" si="146"/>
        <v/>
      </c>
      <c r="Z28" s="57" t="str">
        <f t="shared" si="147"/>
        <v/>
      </c>
      <c r="AA28" s="57" t="str">
        <f t="shared" si="148"/>
        <v/>
      </c>
      <c r="AB28" s="57" t="str">
        <f t="shared" si="149"/>
        <v/>
      </c>
      <c r="AC28" s="57" t="str">
        <f t="shared" si="150"/>
        <v/>
      </c>
      <c r="AD28" s="57" t="str">
        <f t="shared" si="52"/>
        <v/>
      </c>
      <c r="AE28" s="57" t="str">
        <f t="shared" si="53"/>
        <v/>
      </c>
      <c r="AF28" s="57" t="str">
        <f t="shared" si="54"/>
        <v/>
      </c>
      <c r="AG28" s="57">
        <f t="shared" si="55"/>
        <v>40334</v>
      </c>
      <c r="AH28" s="57" t="str">
        <f t="shared" si="56"/>
        <v/>
      </c>
      <c r="AI28" s="57" t="str">
        <f t="shared" si="57"/>
        <v/>
      </c>
      <c r="AJ28" s="57" t="str">
        <f t="shared" si="58"/>
        <v/>
      </c>
      <c r="AK28" s="57" t="str">
        <f t="shared" si="59"/>
        <v/>
      </c>
      <c r="AL28" s="57" t="str">
        <f t="shared" si="60"/>
        <v/>
      </c>
      <c r="AM28" s="57" t="str">
        <f t="shared" si="61"/>
        <v/>
      </c>
      <c r="AN28" s="57" t="str">
        <f t="shared" si="62"/>
        <v/>
      </c>
      <c r="AO28" s="57" t="str">
        <f t="shared" si="63"/>
        <v/>
      </c>
      <c r="AP28" s="57" t="str">
        <f t="shared" si="64"/>
        <v/>
      </c>
      <c r="AQ28" s="57" t="str">
        <f t="shared" si="65"/>
        <v/>
      </c>
      <c r="AR28" s="57" t="str">
        <f t="shared" si="66"/>
        <v/>
      </c>
      <c r="AS28" s="57" t="str">
        <f t="shared" si="67"/>
        <v/>
      </c>
      <c r="AT28" s="58" t="str">
        <f t="shared" si="151"/>
        <v>2010/5</v>
      </c>
      <c r="AU28" s="59">
        <f t="shared" si="2"/>
        <v>0</v>
      </c>
      <c r="AV28" s="59">
        <f t="shared" si="3"/>
        <v>0</v>
      </c>
      <c r="AW28" s="42" t="str">
        <f t="shared" si="68"/>
        <v/>
      </c>
      <c r="AX28" s="42">
        <f t="shared" si="69"/>
        <v>1900</v>
      </c>
      <c r="AY28" s="59" t="str">
        <f t="shared" si="70"/>
        <v/>
      </c>
      <c r="AZ28" s="59" t="str">
        <f t="shared" si="71"/>
        <v/>
      </c>
      <c r="BA28" s="59" t="str">
        <f t="shared" si="4"/>
        <v/>
      </c>
      <c r="BB28" s="59" t="str">
        <f t="shared" si="72"/>
        <v/>
      </c>
      <c r="BC28" s="59">
        <f t="shared" si="73"/>
        <v>1</v>
      </c>
      <c r="BD28" s="59" t="str">
        <f t="shared" si="74"/>
        <v/>
      </c>
      <c r="BE28" s="59" t="str">
        <f t="shared" si="75"/>
        <v/>
      </c>
      <c r="BF28" s="59" t="str">
        <f t="shared" si="76"/>
        <v/>
      </c>
      <c r="BG28" s="59" t="str">
        <f t="shared" si="77"/>
        <v/>
      </c>
      <c r="BH28" s="59" t="str">
        <f t="shared" si="78"/>
        <v/>
      </c>
      <c r="BI28" s="59" t="str">
        <f t="shared" si="79"/>
        <v/>
      </c>
      <c r="BJ28" s="59" t="str">
        <f t="shared" si="80"/>
        <v/>
      </c>
      <c r="BK28" s="59" t="str">
        <f t="shared" si="81"/>
        <v/>
      </c>
      <c r="BL28" s="59" t="str">
        <f t="shared" si="82"/>
        <v/>
      </c>
      <c r="BM28" s="59" t="str">
        <f t="shared" si="83"/>
        <v/>
      </c>
      <c r="BN28" s="59" t="str">
        <f t="shared" si="84"/>
        <v/>
      </c>
      <c r="BO28" s="59" t="str">
        <f t="shared" si="85"/>
        <v/>
      </c>
      <c r="BP28" s="59" t="str">
        <f t="shared" si="86"/>
        <v/>
      </c>
      <c r="BQ28" s="59" t="str">
        <f t="shared" si="87"/>
        <v/>
      </c>
      <c r="BR28" s="59" t="str">
        <f t="shared" si="88"/>
        <v/>
      </c>
      <c r="BS28" s="59" t="str">
        <f t="shared" si="89"/>
        <v/>
      </c>
      <c r="BT28" s="59" t="str">
        <f t="shared" si="90"/>
        <v/>
      </c>
      <c r="BU28" s="59" t="str">
        <f t="shared" si="91"/>
        <v/>
      </c>
      <c r="BV28" s="59" t="str">
        <f t="shared" si="92"/>
        <v/>
      </c>
      <c r="BW28" s="59" t="str">
        <f t="shared" si="93"/>
        <v/>
      </c>
      <c r="BX28" s="59" t="str">
        <f t="shared" si="94"/>
        <v/>
      </c>
      <c r="BY28" s="59" t="str">
        <f t="shared" si="95"/>
        <v/>
      </c>
      <c r="BZ28" s="59" t="str">
        <f t="shared" si="96"/>
        <v/>
      </c>
      <c r="CA28" s="59" t="str">
        <f t="shared" si="97"/>
        <v/>
      </c>
      <c r="CB28" s="59" t="str">
        <f t="shared" si="98"/>
        <v/>
      </c>
      <c r="CC28" s="59" t="str">
        <f t="shared" si="99"/>
        <v/>
      </c>
      <c r="CD28" s="59" t="str">
        <f t="shared" si="100"/>
        <v/>
      </c>
      <c r="CE28" s="59" t="str">
        <f t="shared" si="101"/>
        <v/>
      </c>
      <c r="CF28" s="59" t="str">
        <f t="shared" si="102"/>
        <v/>
      </c>
      <c r="CG28" s="59" t="str">
        <f t="shared" si="103"/>
        <v/>
      </c>
      <c r="CH28" s="59" t="str">
        <f t="shared" si="104"/>
        <v/>
      </c>
      <c r="CI28" s="59" t="str">
        <f t="shared" si="105"/>
        <v/>
      </c>
      <c r="CJ28" s="59" t="str">
        <f t="shared" si="106"/>
        <v/>
      </c>
      <c r="CK28" s="59" t="str">
        <f t="shared" si="107"/>
        <v/>
      </c>
      <c r="CL28" s="59" t="str">
        <f t="shared" si="108"/>
        <v/>
      </c>
      <c r="CM28" s="59" t="str">
        <f t="shared" si="109"/>
        <v/>
      </c>
      <c r="CN28" s="59">
        <f t="shared" si="110"/>
        <v>1</v>
      </c>
      <c r="CO28" s="59" t="str">
        <f t="shared" si="111"/>
        <v/>
      </c>
      <c r="CP28" s="59" t="str">
        <f t="shared" si="112"/>
        <v/>
      </c>
      <c r="CQ28" s="59" t="str">
        <f t="shared" si="113"/>
        <v/>
      </c>
      <c r="CR28" s="59" t="str">
        <f t="shared" si="114"/>
        <v/>
      </c>
      <c r="CS28" s="59" t="str">
        <f t="shared" si="115"/>
        <v/>
      </c>
      <c r="CT28" s="59" t="str">
        <f t="shared" si="116"/>
        <v/>
      </c>
      <c r="CU28" s="59" t="str">
        <f t="shared" si="117"/>
        <v/>
      </c>
      <c r="CV28" s="59" t="str">
        <f t="shared" si="118"/>
        <v/>
      </c>
      <c r="CW28" s="59" t="str">
        <f t="shared" si="119"/>
        <v/>
      </c>
      <c r="CX28" s="59" t="str">
        <f t="shared" si="120"/>
        <v/>
      </c>
      <c r="CY28" s="59" t="str">
        <f t="shared" si="121"/>
        <v/>
      </c>
      <c r="CZ28" s="59" t="str">
        <f t="shared" si="122"/>
        <v/>
      </c>
      <c r="DA28" s="59" t="str">
        <f t="shared" si="123"/>
        <v/>
      </c>
      <c r="DB28" s="59" t="str">
        <f t="shared" si="124"/>
        <v/>
      </c>
      <c r="DC28" s="59" t="str">
        <f t="shared" si="125"/>
        <v/>
      </c>
      <c r="DD28" s="59" t="str">
        <f t="shared" si="126"/>
        <v/>
      </c>
      <c r="DE28" s="59" t="str">
        <f t="shared" si="127"/>
        <v/>
      </c>
      <c r="DF28" s="59" t="str">
        <f t="shared" si="128"/>
        <v/>
      </c>
      <c r="DG28" s="59" t="str">
        <f t="shared" si="129"/>
        <v/>
      </c>
      <c r="DH28" s="59" t="str">
        <f t="shared" si="130"/>
        <v/>
      </c>
      <c r="DI28" s="59" t="str">
        <f t="shared" si="131"/>
        <v/>
      </c>
      <c r="DJ28" s="59" t="str">
        <f t="shared" si="132"/>
        <v/>
      </c>
      <c r="DK28" s="59" t="str">
        <f t="shared" si="133"/>
        <v/>
      </c>
      <c r="DL28" s="59" t="str">
        <f t="shared" si="134"/>
        <v/>
      </c>
      <c r="DM28" s="59" t="str">
        <f t="shared" si="135"/>
        <v/>
      </c>
      <c r="DN28" s="59" t="str">
        <f t="shared" si="136"/>
        <v/>
      </c>
      <c r="DO28" s="59" t="str">
        <f t="shared" si="137"/>
        <v/>
      </c>
      <c r="DP28" s="59" t="str">
        <f t="shared" si="138"/>
        <v/>
      </c>
      <c r="DQ28" s="59" t="str">
        <f t="shared" si="152"/>
        <v/>
      </c>
      <c r="DR28" s="59" t="str">
        <f t="shared" si="139"/>
        <v/>
      </c>
      <c r="DS28" s="58" t="str">
        <f t="shared" si="140"/>
        <v>2010/6</v>
      </c>
      <c r="DT28" s="59" t="str">
        <f t="shared" si="141"/>
        <v/>
      </c>
      <c r="DU28" s="59" t="str">
        <f t="shared" si="5"/>
        <v/>
      </c>
      <c r="DV28" s="59" t="str">
        <f t="shared" si="6"/>
        <v/>
      </c>
      <c r="DW28" s="59" t="str">
        <f t="shared" si="7"/>
        <v/>
      </c>
      <c r="DX28" s="59" t="str">
        <f t="shared" si="8"/>
        <v/>
      </c>
      <c r="DY28" s="59" t="str">
        <f t="shared" si="9"/>
        <v/>
      </c>
      <c r="DZ28" s="59" t="str">
        <f t="shared" si="10"/>
        <v/>
      </c>
      <c r="EA28" s="59" t="str">
        <f t="shared" si="11"/>
        <v/>
      </c>
      <c r="EB28" s="59" t="str">
        <f t="shared" si="12"/>
        <v/>
      </c>
      <c r="EC28" s="59" t="str">
        <f t="shared" si="13"/>
        <v/>
      </c>
      <c r="ED28" s="59" t="str">
        <f t="shared" si="14"/>
        <v/>
      </c>
      <c r="EE28" s="59" t="str">
        <f t="shared" si="15"/>
        <v/>
      </c>
      <c r="EF28" s="59" t="str">
        <f t="shared" si="142"/>
        <v/>
      </c>
      <c r="EG28" s="59" t="str">
        <f t="shared" si="16"/>
        <v/>
      </c>
      <c r="EH28" s="59" t="str">
        <f t="shared" si="17"/>
        <v/>
      </c>
      <c r="EI28" s="59" t="str">
        <f t="shared" si="18"/>
        <v/>
      </c>
      <c r="EJ28" s="59" t="str">
        <f t="shared" si="19"/>
        <v/>
      </c>
      <c r="EK28" s="59" t="str">
        <f t="shared" si="20"/>
        <v/>
      </c>
      <c r="EL28" s="59" t="str">
        <f t="shared" si="21"/>
        <v/>
      </c>
      <c r="EM28" s="59" t="str">
        <f t="shared" si="22"/>
        <v/>
      </c>
      <c r="EN28" s="59" t="str">
        <f t="shared" si="23"/>
        <v/>
      </c>
      <c r="EO28" s="59" t="str">
        <f t="shared" si="24"/>
        <v/>
      </c>
      <c r="EP28" s="59" t="str">
        <f t="shared" si="25"/>
        <v/>
      </c>
      <c r="EQ28" s="59" t="str">
        <f t="shared" si="26"/>
        <v/>
      </c>
      <c r="ER28" s="59" t="str">
        <f t="shared" si="27"/>
        <v/>
      </c>
      <c r="ES28" s="59" t="str">
        <f t="shared" si="28"/>
        <v/>
      </c>
      <c r="ET28" s="59" t="str">
        <f t="shared" si="29"/>
        <v/>
      </c>
      <c r="EU28" s="59" t="str">
        <f t="shared" si="30"/>
        <v/>
      </c>
      <c r="EV28" s="59" t="str">
        <f t="shared" si="31"/>
        <v/>
      </c>
      <c r="EW28" s="59" t="str">
        <f t="shared" si="32"/>
        <v/>
      </c>
      <c r="EX28" s="59" t="str">
        <f t="shared" si="33"/>
        <v/>
      </c>
      <c r="EY28" s="59" t="str">
        <f t="shared" si="34"/>
        <v/>
      </c>
      <c r="EZ28" s="59" t="str">
        <f t="shared" si="35"/>
        <v/>
      </c>
      <c r="FA28" s="59" t="str">
        <f t="shared" si="36"/>
        <v/>
      </c>
      <c r="FB28" s="59" t="str">
        <f t="shared" si="37"/>
        <v/>
      </c>
      <c r="FC28" s="59" t="str">
        <f t="shared" si="38"/>
        <v/>
      </c>
      <c r="FD28" s="59" t="str">
        <f t="shared" si="39"/>
        <v/>
      </c>
      <c r="FE28" s="59" t="str">
        <f t="shared" si="40"/>
        <v/>
      </c>
      <c r="FF28" s="59" t="str">
        <f t="shared" si="41"/>
        <v/>
      </c>
      <c r="FG28" s="59" t="str">
        <f t="shared" si="42"/>
        <v/>
      </c>
      <c r="FH28" s="59" t="str">
        <f t="shared" si="43"/>
        <v/>
      </c>
      <c r="FI28" s="59" t="str">
        <f t="shared" si="44"/>
        <v/>
      </c>
      <c r="FJ28" s="59" t="str">
        <f t="shared" si="45"/>
        <v/>
      </c>
      <c r="FK28" s="59" t="str">
        <f t="shared" si="46"/>
        <v/>
      </c>
      <c r="FL28" s="59" t="str">
        <f t="shared" si="47"/>
        <v/>
      </c>
      <c r="FM28" s="59" t="str">
        <f t="shared" si="48"/>
        <v/>
      </c>
      <c r="FN28" s="59" t="str">
        <f t="shared" si="49"/>
        <v/>
      </c>
      <c r="FO28" s="60" t="str">
        <f t="shared" si="50"/>
        <v/>
      </c>
      <c r="FP28" s="61"/>
      <c r="FQ28" s="45">
        <f t="shared" si="51"/>
        <v>1</v>
      </c>
    </row>
    <row r="29" spans="1:173" ht="58.5" thickTop="1" thickBot="1" x14ac:dyDescent="0.25">
      <c r="A29" s="62" t="s">
        <v>198</v>
      </c>
      <c r="B29" s="63" t="str">
        <f t="shared" si="154"/>
        <v>Major Incidents</v>
      </c>
      <c r="C29" s="84">
        <v>40245</v>
      </c>
      <c r="D29" s="85"/>
      <c r="E29" s="85"/>
      <c r="F29" s="85"/>
      <c r="G29" s="85" t="s">
        <v>226</v>
      </c>
      <c r="H29" s="64"/>
      <c r="I29" s="86">
        <v>40245</v>
      </c>
      <c r="J29" s="85" t="s">
        <v>227</v>
      </c>
      <c r="K29" s="86">
        <v>40245</v>
      </c>
      <c r="L29" s="85"/>
      <c r="M29" s="85"/>
      <c r="N29" s="85"/>
      <c r="O29" s="85"/>
      <c r="P29" s="85">
        <v>100</v>
      </c>
      <c r="Q29" s="85">
        <v>0</v>
      </c>
      <c r="R29" s="87">
        <v>0</v>
      </c>
      <c r="S29" s="85">
        <v>0</v>
      </c>
      <c r="T29" s="42">
        <f t="shared" si="0"/>
        <v>2010</v>
      </c>
      <c r="U29" s="42">
        <f t="shared" si="1"/>
        <v>2010</v>
      </c>
      <c r="V29" s="57" t="str">
        <f t="shared" si="143"/>
        <v/>
      </c>
      <c r="W29" s="57" t="str">
        <f t="shared" si="144"/>
        <v/>
      </c>
      <c r="X29" s="57" t="str">
        <f t="shared" si="145"/>
        <v/>
      </c>
      <c r="Y29" s="57" t="str">
        <f t="shared" si="146"/>
        <v/>
      </c>
      <c r="Z29" s="57">
        <f t="shared" si="147"/>
        <v>40245</v>
      </c>
      <c r="AA29" s="57">
        <f t="shared" si="148"/>
        <v>40245</v>
      </c>
      <c r="AB29" s="57" t="str">
        <f t="shared" si="149"/>
        <v/>
      </c>
      <c r="AC29" s="57" t="str">
        <f t="shared" si="150"/>
        <v/>
      </c>
      <c r="AD29" s="57" t="str">
        <f t="shared" si="52"/>
        <v/>
      </c>
      <c r="AE29" s="57" t="str">
        <f t="shared" si="53"/>
        <v/>
      </c>
      <c r="AF29" s="57" t="str">
        <f t="shared" si="54"/>
        <v/>
      </c>
      <c r="AG29" s="57" t="str">
        <f t="shared" si="55"/>
        <v/>
      </c>
      <c r="AH29" s="57" t="str">
        <f t="shared" si="56"/>
        <v/>
      </c>
      <c r="AI29" s="57" t="str">
        <f t="shared" si="57"/>
        <v/>
      </c>
      <c r="AJ29" s="57" t="str">
        <f t="shared" si="58"/>
        <v/>
      </c>
      <c r="AK29" s="57" t="str">
        <f t="shared" si="59"/>
        <v/>
      </c>
      <c r="AL29" s="57" t="str">
        <f t="shared" si="60"/>
        <v/>
      </c>
      <c r="AM29" s="57" t="str">
        <f t="shared" si="61"/>
        <v/>
      </c>
      <c r="AN29" s="57" t="str">
        <f t="shared" si="62"/>
        <v/>
      </c>
      <c r="AO29" s="57" t="str">
        <f t="shared" si="63"/>
        <v/>
      </c>
      <c r="AP29" s="57" t="str">
        <f t="shared" si="64"/>
        <v/>
      </c>
      <c r="AQ29" s="57" t="str">
        <f t="shared" si="65"/>
        <v/>
      </c>
      <c r="AR29" s="57" t="str">
        <f t="shared" si="66"/>
        <v/>
      </c>
      <c r="AS29" s="57" t="str">
        <f t="shared" si="67"/>
        <v/>
      </c>
      <c r="AT29" s="58" t="str">
        <f t="shared" si="151"/>
        <v>2010/3</v>
      </c>
      <c r="AU29" s="59">
        <f t="shared" si="2"/>
        <v>0</v>
      </c>
      <c r="AV29" s="59">
        <f t="shared" si="3"/>
        <v>0</v>
      </c>
      <c r="AW29" s="42" t="str">
        <f t="shared" si="68"/>
        <v/>
      </c>
      <c r="AX29" s="42">
        <f t="shared" si="69"/>
        <v>1900</v>
      </c>
      <c r="AY29" s="59" t="str">
        <f t="shared" si="70"/>
        <v/>
      </c>
      <c r="AZ29" s="59" t="str">
        <f t="shared" si="71"/>
        <v/>
      </c>
      <c r="BA29" s="59">
        <f t="shared" si="4"/>
        <v>1</v>
      </c>
      <c r="BB29" s="59" t="str">
        <f t="shared" si="72"/>
        <v/>
      </c>
      <c r="BC29" s="59" t="str">
        <f t="shared" si="73"/>
        <v/>
      </c>
      <c r="BD29" s="59" t="str">
        <f t="shared" si="74"/>
        <v/>
      </c>
      <c r="BE29" s="59" t="str">
        <f t="shared" si="75"/>
        <v/>
      </c>
      <c r="BF29" s="59" t="str">
        <f t="shared" si="76"/>
        <v/>
      </c>
      <c r="BG29" s="59" t="str">
        <f t="shared" si="77"/>
        <v/>
      </c>
      <c r="BH29" s="59" t="str">
        <f t="shared" si="78"/>
        <v/>
      </c>
      <c r="BI29" s="59" t="str">
        <f t="shared" si="79"/>
        <v/>
      </c>
      <c r="BJ29" s="59" t="str">
        <f t="shared" si="80"/>
        <v/>
      </c>
      <c r="BK29" s="59" t="str">
        <f t="shared" si="81"/>
        <v/>
      </c>
      <c r="BL29" s="59" t="str">
        <f t="shared" si="82"/>
        <v/>
      </c>
      <c r="BM29" s="59" t="str">
        <f t="shared" si="83"/>
        <v/>
      </c>
      <c r="BN29" s="59" t="str">
        <f t="shared" si="84"/>
        <v/>
      </c>
      <c r="BO29" s="59" t="str">
        <f t="shared" si="85"/>
        <v/>
      </c>
      <c r="BP29" s="59" t="str">
        <f t="shared" si="86"/>
        <v/>
      </c>
      <c r="BQ29" s="59" t="str">
        <f t="shared" si="87"/>
        <v/>
      </c>
      <c r="BR29" s="59" t="str">
        <f t="shared" si="88"/>
        <v/>
      </c>
      <c r="BS29" s="59" t="str">
        <f t="shared" si="89"/>
        <v/>
      </c>
      <c r="BT29" s="59" t="str">
        <f t="shared" si="90"/>
        <v/>
      </c>
      <c r="BU29" s="59" t="str">
        <f t="shared" si="91"/>
        <v/>
      </c>
      <c r="BV29" s="59" t="str">
        <f t="shared" si="92"/>
        <v/>
      </c>
      <c r="BW29" s="59" t="str">
        <f t="shared" si="93"/>
        <v/>
      </c>
      <c r="BX29" s="59" t="str">
        <f t="shared" si="94"/>
        <v/>
      </c>
      <c r="BY29" s="59" t="str">
        <f t="shared" si="95"/>
        <v/>
      </c>
      <c r="BZ29" s="59" t="str">
        <f t="shared" si="96"/>
        <v/>
      </c>
      <c r="CA29" s="59" t="str">
        <f t="shared" si="97"/>
        <v/>
      </c>
      <c r="CB29" s="59" t="str">
        <f t="shared" si="98"/>
        <v/>
      </c>
      <c r="CC29" s="59" t="str">
        <f t="shared" si="99"/>
        <v/>
      </c>
      <c r="CD29" s="59" t="str">
        <f t="shared" si="100"/>
        <v/>
      </c>
      <c r="CE29" s="59" t="str">
        <f t="shared" si="101"/>
        <v/>
      </c>
      <c r="CF29" s="59" t="str">
        <f t="shared" si="102"/>
        <v/>
      </c>
      <c r="CG29" s="59" t="str">
        <f t="shared" si="103"/>
        <v/>
      </c>
      <c r="CH29" s="59" t="str">
        <f t="shared" si="104"/>
        <v/>
      </c>
      <c r="CI29" s="59" t="str">
        <f t="shared" si="105"/>
        <v/>
      </c>
      <c r="CJ29" s="59" t="str">
        <f t="shared" si="106"/>
        <v/>
      </c>
      <c r="CK29" s="59">
        <f t="shared" si="107"/>
        <v>1</v>
      </c>
      <c r="CL29" s="59" t="str">
        <f t="shared" si="108"/>
        <v/>
      </c>
      <c r="CM29" s="59" t="str">
        <f t="shared" si="109"/>
        <v/>
      </c>
      <c r="CN29" s="59" t="str">
        <f t="shared" si="110"/>
        <v/>
      </c>
      <c r="CO29" s="59" t="str">
        <f t="shared" si="111"/>
        <v/>
      </c>
      <c r="CP29" s="59" t="str">
        <f t="shared" si="112"/>
        <v/>
      </c>
      <c r="CQ29" s="59" t="str">
        <f t="shared" si="113"/>
        <v/>
      </c>
      <c r="CR29" s="59" t="str">
        <f t="shared" si="114"/>
        <v/>
      </c>
      <c r="CS29" s="59" t="str">
        <f t="shared" si="115"/>
        <v/>
      </c>
      <c r="CT29" s="59" t="str">
        <f t="shared" si="116"/>
        <v/>
      </c>
      <c r="CU29" s="59" t="str">
        <f t="shared" si="117"/>
        <v/>
      </c>
      <c r="CV29" s="59" t="str">
        <f t="shared" si="118"/>
        <v/>
      </c>
      <c r="CW29" s="59" t="str">
        <f t="shared" si="119"/>
        <v/>
      </c>
      <c r="CX29" s="59" t="str">
        <f t="shared" si="120"/>
        <v/>
      </c>
      <c r="CY29" s="59" t="str">
        <f t="shared" si="121"/>
        <v/>
      </c>
      <c r="CZ29" s="59" t="str">
        <f t="shared" si="122"/>
        <v/>
      </c>
      <c r="DA29" s="59" t="str">
        <f t="shared" si="123"/>
        <v/>
      </c>
      <c r="DB29" s="59" t="str">
        <f t="shared" si="124"/>
        <v/>
      </c>
      <c r="DC29" s="59" t="str">
        <f t="shared" si="125"/>
        <v/>
      </c>
      <c r="DD29" s="59" t="str">
        <f t="shared" si="126"/>
        <v/>
      </c>
      <c r="DE29" s="59" t="str">
        <f t="shared" si="127"/>
        <v/>
      </c>
      <c r="DF29" s="59" t="str">
        <f t="shared" si="128"/>
        <v/>
      </c>
      <c r="DG29" s="59" t="str">
        <f t="shared" si="129"/>
        <v/>
      </c>
      <c r="DH29" s="59" t="str">
        <f t="shared" si="130"/>
        <v/>
      </c>
      <c r="DI29" s="59" t="str">
        <f t="shared" si="131"/>
        <v/>
      </c>
      <c r="DJ29" s="59" t="str">
        <f t="shared" si="132"/>
        <v/>
      </c>
      <c r="DK29" s="59" t="str">
        <f t="shared" si="133"/>
        <v/>
      </c>
      <c r="DL29" s="59" t="str">
        <f t="shared" si="134"/>
        <v/>
      </c>
      <c r="DM29" s="59" t="str">
        <f t="shared" si="135"/>
        <v/>
      </c>
      <c r="DN29" s="59" t="str">
        <f t="shared" si="136"/>
        <v/>
      </c>
      <c r="DO29" s="59" t="str">
        <f t="shared" si="137"/>
        <v/>
      </c>
      <c r="DP29" s="59" t="str">
        <f t="shared" si="138"/>
        <v/>
      </c>
      <c r="DQ29" s="59" t="str">
        <f t="shared" si="152"/>
        <v/>
      </c>
      <c r="DR29" s="59" t="str">
        <f t="shared" si="139"/>
        <v/>
      </c>
      <c r="DS29" s="58" t="str">
        <f t="shared" si="140"/>
        <v>2010/3</v>
      </c>
      <c r="DT29" s="59" t="str">
        <f t="shared" si="141"/>
        <v/>
      </c>
      <c r="DU29" s="59" t="str">
        <f t="shared" si="5"/>
        <v/>
      </c>
      <c r="DV29" s="59" t="str">
        <f t="shared" si="6"/>
        <v/>
      </c>
      <c r="DW29" s="59" t="str">
        <f t="shared" si="7"/>
        <v/>
      </c>
      <c r="DX29" s="59" t="str">
        <f t="shared" si="8"/>
        <v/>
      </c>
      <c r="DY29" s="59" t="str">
        <f t="shared" si="9"/>
        <v/>
      </c>
      <c r="DZ29" s="59" t="str">
        <f t="shared" si="10"/>
        <v/>
      </c>
      <c r="EA29" s="59" t="str">
        <f t="shared" si="11"/>
        <v/>
      </c>
      <c r="EB29" s="59" t="str">
        <f t="shared" si="12"/>
        <v/>
      </c>
      <c r="EC29" s="59" t="str">
        <f t="shared" si="13"/>
        <v/>
      </c>
      <c r="ED29" s="59" t="str">
        <f t="shared" si="14"/>
        <v/>
      </c>
      <c r="EE29" s="59" t="str">
        <f t="shared" si="15"/>
        <v/>
      </c>
      <c r="EF29" s="59" t="str">
        <f t="shared" si="142"/>
        <v/>
      </c>
      <c r="EG29" s="59" t="str">
        <f t="shared" si="16"/>
        <v/>
      </c>
      <c r="EH29" s="59" t="str">
        <f t="shared" si="17"/>
        <v/>
      </c>
      <c r="EI29" s="59" t="str">
        <f t="shared" si="18"/>
        <v/>
      </c>
      <c r="EJ29" s="59" t="str">
        <f t="shared" si="19"/>
        <v/>
      </c>
      <c r="EK29" s="59" t="str">
        <f t="shared" si="20"/>
        <v/>
      </c>
      <c r="EL29" s="59" t="str">
        <f t="shared" si="21"/>
        <v/>
      </c>
      <c r="EM29" s="59" t="str">
        <f t="shared" si="22"/>
        <v/>
      </c>
      <c r="EN29" s="59" t="str">
        <f t="shared" si="23"/>
        <v/>
      </c>
      <c r="EO29" s="59" t="str">
        <f t="shared" si="24"/>
        <v/>
      </c>
      <c r="EP29" s="59" t="str">
        <f t="shared" si="25"/>
        <v/>
      </c>
      <c r="EQ29" s="59" t="str">
        <f t="shared" si="26"/>
        <v/>
      </c>
      <c r="ER29" s="59" t="str">
        <f t="shared" si="27"/>
        <v/>
      </c>
      <c r="ES29" s="59" t="str">
        <f t="shared" si="28"/>
        <v/>
      </c>
      <c r="ET29" s="59" t="str">
        <f t="shared" si="29"/>
        <v/>
      </c>
      <c r="EU29" s="59" t="str">
        <f t="shared" si="30"/>
        <v/>
      </c>
      <c r="EV29" s="59" t="str">
        <f t="shared" si="31"/>
        <v/>
      </c>
      <c r="EW29" s="59" t="str">
        <f t="shared" si="32"/>
        <v/>
      </c>
      <c r="EX29" s="59" t="str">
        <f t="shared" si="33"/>
        <v/>
      </c>
      <c r="EY29" s="59" t="str">
        <f t="shared" si="34"/>
        <v/>
      </c>
      <c r="EZ29" s="59" t="str">
        <f t="shared" si="35"/>
        <v/>
      </c>
      <c r="FA29" s="59" t="str">
        <f t="shared" si="36"/>
        <v/>
      </c>
      <c r="FB29" s="59" t="str">
        <f t="shared" si="37"/>
        <v/>
      </c>
      <c r="FC29" s="59" t="str">
        <f t="shared" si="38"/>
        <v/>
      </c>
      <c r="FD29" s="59" t="str">
        <f t="shared" si="39"/>
        <v/>
      </c>
      <c r="FE29" s="59" t="str">
        <f t="shared" si="40"/>
        <v/>
      </c>
      <c r="FF29" s="59" t="str">
        <f t="shared" si="41"/>
        <v/>
      </c>
      <c r="FG29" s="59" t="str">
        <f t="shared" si="42"/>
        <v/>
      </c>
      <c r="FH29" s="59" t="str">
        <f t="shared" si="43"/>
        <v/>
      </c>
      <c r="FI29" s="59" t="str">
        <f t="shared" si="44"/>
        <v/>
      </c>
      <c r="FJ29" s="59" t="str">
        <f t="shared" si="45"/>
        <v/>
      </c>
      <c r="FK29" s="59" t="str">
        <f t="shared" si="46"/>
        <v/>
      </c>
      <c r="FL29" s="59" t="str">
        <f t="shared" si="47"/>
        <v/>
      </c>
      <c r="FM29" s="59" t="str">
        <f t="shared" si="48"/>
        <v/>
      </c>
      <c r="FN29" s="59" t="str">
        <f t="shared" si="49"/>
        <v/>
      </c>
      <c r="FO29" s="60" t="str">
        <f t="shared" si="50"/>
        <v/>
      </c>
      <c r="FP29" s="61"/>
      <c r="FQ29" s="45">
        <f t="shared" si="51"/>
        <v>1</v>
      </c>
    </row>
    <row r="30" spans="1:173" ht="87" thickTop="1" thickBot="1" x14ac:dyDescent="0.25">
      <c r="A30" s="62" t="s">
        <v>198</v>
      </c>
      <c r="B30" s="63" t="str">
        <f t="shared" si="154"/>
        <v>Major Incidents</v>
      </c>
      <c r="C30" s="84">
        <v>40312</v>
      </c>
      <c r="D30" s="85"/>
      <c r="E30" s="85"/>
      <c r="F30" s="85"/>
      <c r="G30" s="85" t="s">
        <v>224</v>
      </c>
      <c r="H30" s="64"/>
      <c r="I30" s="86">
        <v>40312</v>
      </c>
      <c r="J30" s="85" t="s">
        <v>228</v>
      </c>
      <c r="K30" s="86">
        <v>40192</v>
      </c>
      <c r="L30" s="85"/>
      <c r="M30" s="85"/>
      <c r="N30" s="85"/>
      <c r="O30" s="85"/>
      <c r="P30" s="85">
        <v>100</v>
      </c>
      <c r="Q30" s="85">
        <v>0</v>
      </c>
      <c r="R30" s="87">
        <v>0</v>
      </c>
      <c r="S30" s="85">
        <v>0</v>
      </c>
      <c r="T30" s="42">
        <f t="shared" si="0"/>
        <v>2010</v>
      </c>
      <c r="U30" s="42">
        <f t="shared" si="1"/>
        <v>2010</v>
      </c>
      <c r="V30" s="57">
        <f t="shared" si="143"/>
        <v>40192</v>
      </c>
      <c r="W30" s="57" t="str">
        <f t="shared" si="144"/>
        <v/>
      </c>
      <c r="X30" s="57" t="str">
        <f t="shared" si="145"/>
        <v/>
      </c>
      <c r="Y30" s="57" t="str">
        <f t="shared" si="146"/>
        <v/>
      </c>
      <c r="Z30" s="57" t="str">
        <f t="shared" si="147"/>
        <v/>
      </c>
      <c r="AA30" s="57" t="str">
        <f t="shared" si="148"/>
        <v/>
      </c>
      <c r="AB30" s="57" t="str">
        <f t="shared" si="149"/>
        <v/>
      </c>
      <c r="AC30" s="57" t="str">
        <f t="shared" si="150"/>
        <v/>
      </c>
      <c r="AD30" s="57" t="str">
        <f t="shared" si="52"/>
        <v/>
      </c>
      <c r="AE30" s="57">
        <f t="shared" si="53"/>
        <v>40312</v>
      </c>
      <c r="AF30" s="57" t="str">
        <f t="shared" si="54"/>
        <v/>
      </c>
      <c r="AG30" s="57" t="str">
        <f t="shared" si="55"/>
        <v/>
      </c>
      <c r="AH30" s="57" t="str">
        <f t="shared" si="56"/>
        <v/>
      </c>
      <c r="AI30" s="57" t="str">
        <f t="shared" si="57"/>
        <v/>
      </c>
      <c r="AJ30" s="57" t="str">
        <f t="shared" si="58"/>
        <v/>
      </c>
      <c r="AK30" s="57" t="str">
        <f t="shared" si="59"/>
        <v/>
      </c>
      <c r="AL30" s="57" t="str">
        <f t="shared" si="60"/>
        <v/>
      </c>
      <c r="AM30" s="57" t="str">
        <f t="shared" si="61"/>
        <v/>
      </c>
      <c r="AN30" s="57" t="str">
        <f t="shared" si="62"/>
        <v/>
      </c>
      <c r="AO30" s="57" t="str">
        <f t="shared" si="63"/>
        <v/>
      </c>
      <c r="AP30" s="57" t="str">
        <f t="shared" si="64"/>
        <v/>
      </c>
      <c r="AQ30" s="57" t="str">
        <f t="shared" si="65"/>
        <v/>
      </c>
      <c r="AR30" s="57" t="str">
        <f t="shared" si="66"/>
        <v/>
      </c>
      <c r="AS30" s="57" t="str">
        <f t="shared" si="67"/>
        <v/>
      </c>
      <c r="AT30" s="58" t="str">
        <f t="shared" si="151"/>
        <v>2010/5</v>
      </c>
      <c r="AU30" s="59">
        <f t="shared" si="2"/>
        <v>0</v>
      </c>
      <c r="AV30" s="59">
        <f t="shared" si="3"/>
        <v>0</v>
      </c>
      <c r="AW30" s="42" t="str">
        <f t="shared" si="68"/>
        <v/>
      </c>
      <c r="AX30" s="42">
        <f t="shared" si="69"/>
        <v>1900</v>
      </c>
      <c r="AY30" s="59" t="str">
        <f t="shared" si="70"/>
        <v/>
      </c>
      <c r="AZ30" s="59" t="str">
        <f t="shared" si="71"/>
        <v/>
      </c>
      <c r="BA30" s="59" t="str">
        <f t="shared" si="4"/>
        <v/>
      </c>
      <c r="BB30" s="59" t="str">
        <f t="shared" si="72"/>
        <v/>
      </c>
      <c r="BC30" s="59">
        <f t="shared" si="73"/>
        <v>1</v>
      </c>
      <c r="BD30" s="59" t="str">
        <f t="shared" si="74"/>
        <v/>
      </c>
      <c r="BE30" s="59" t="str">
        <f t="shared" si="75"/>
        <v/>
      </c>
      <c r="BF30" s="59" t="str">
        <f t="shared" si="76"/>
        <v/>
      </c>
      <c r="BG30" s="59" t="str">
        <f t="shared" si="77"/>
        <v/>
      </c>
      <c r="BH30" s="59" t="str">
        <f t="shared" si="78"/>
        <v/>
      </c>
      <c r="BI30" s="59" t="str">
        <f t="shared" si="79"/>
        <v/>
      </c>
      <c r="BJ30" s="59" t="str">
        <f t="shared" si="80"/>
        <v/>
      </c>
      <c r="BK30" s="59" t="str">
        <f t="shared" si="81"/>
        <v/>
      </c>
      <c r="BL30" s="59" t="str">
        <f t="shared" si="82"/>
        <v/>
      </c>
      <c r="BM30" s="59" t="str">
        <f t="shared" si="83"/>
        <v/>
      </c>
      <c r="BN30" s="59" t="str">
        <f t="shared" si="84"/>
        <v/>
      </c>
      <c r="BO30" s="59" t="str">
        <f t="shared" si="85"/>
        <v/>
      </c>
      <c r="BP30" s="59" t="str">
        <f t="shared" si="86"/>
        <v/>
      </c>
      <c r="BQ30" s="59" t="str">
        <f t="shared" si="87"/>
        <v/>
      </c>
      <c r="BR30" s="59" t="str">
        <f t="shared" si="88"/>
        <v/>
      </c>
      <c r="BS30" s="59" t="str">
        <f t="shared" si="89"/>
        <v/>
      </c>
      <c r="BT30" s="59" t="str">
        <f t="shared" si="90"/>
        <v/>
      </c>
      <c r="BU30" s="59" t="str">
        <f t="shared" si="91"/>
        <v/>
      </c>
      <c r="BV30" s="59" t="str">
        <f t="shared" si="92"/>
        <v/>
      </c>
      <c r="BW30" s="59" t="str">
        <f t="shared" si="93"/>
        <v/>
      </c>
      <c r="BX30" s="59" t="str">
        <f t="shared" si="94"/>
        <v/>
      </c>
      <c r="BY30" s="59" t="str">
        <f t="shared" si="95"/>
        <v/>
      </c>
      <c r="BZ30" s="59" t="str">
        <f t="shared" si="96"/>
        <v/>
      </c>
      <c r="CA30" s="59" t="str">
        <f t="shared" si="97"/>
        <v/>
      </c>
      <c r="CB30" s="59" t="str">
        <f t="shared" si="98"/>
        <v/>
      </c>
      <c r="CC30" s="59" t="str">
        <f t="shared" si="99"/>
        <v/>
      </c>
      <c r="CD30" s="59" t="str">
        <f t="shared" si="100"/>
        <v/>
      </c>
      <c r="CE30" s="59" t="str">
        <f t="shared" si="101"/>
        <v/>
      </c>
      <c r="CF30" s="59" t="str">
        <f t="shared" si="102"/>
        <v/>
      </c>
      <c r="CG30" s="59" t="str">
        <f t="shared" si="103"/>
        <v/>
      </c>
      <c r="CH30" s="59" t="str">
        <f t="shared" si="104"/>
        <v/>
      </c>
      <c r="CI30" s="59" t="str">
        <f t="shared" si="105"/>
        <v/>
      </c>
      <c r="CJ30" s="59" t="str">
        <f t="shared" si="106"/>
        <v/>
      </c>
      <c r="CK30" s="59" t="str">
        <f t="shared" si="107"/>
        <v/>
      </c>
      <c r="CL30" s="59" t="str">
        <f t="shared" si="108"/>
        <v/>
      </c>
      <c r="CM30" s="59">
        <f t="shared" si="109"/>
        <v>1</v>
      </c>
      <c r="CN30" s="59" t="str">
        <f t="shared" si="110"/>
        <v/>
      </c>
      <c r="CO30" s="59" t="str">
        <f t="shared" si="111"/>
        <v/>
      </c>
      <c r="CP30" s="59" t="str">
        <f t="shared" si="112"/>
        <v/>
      </c>
      <c r="CQ30" s="59" t="str">
        <f t="shared" si="113"/>
        <v/>
      </c>
      <c r="CR30" s="59" t="str">
        <f t="shared" si="114"/>
        <v/>
      </c>
      <c r="CS30" s="59" t="str">
        <f t="shared" si="115"/>
        <v/>
      </c>
      <c r="CT30" s="59" t="str">
        <f t="shared" si="116"/>
        <v/>
      </c>
      <c r="CU30" s="59" t="str">
        <f t="shared" si="117"/>
        <v/>
      </c>
      <c r="CV30" s="59" t="str">
        <f t="shared" si="118"/>
        <v/>
      </c>
      <c r="CW30" s="59" t="str">
        <f t="shared" si="119"/>
        <v/>
      </c>
      <c r="CX30" s="59" t="str">
        <f t="shared" si="120"/>
        <v/>
      </c>
      <c r="CY30" s="59" t="str">
        <f t="shared" si="121"/>
        <v/>
      </c>
      <c r="CZ30" s="59" t="str">
        <f t="shared" si="122"/>
        <v/>
      </c>
      <c r="DA30" s="59" t="str">
        <f t="shared" si="123"/>
        <v/>
      </c>
      <c r="DB30" s="59" t="str">
        <f t="shared" si="124"/>
        <v/>
      </c>
      <c r="DC30" s="59" t="str">
        <f t="shared" si="125"/>
        <v/>
      </c>
      <c r="DD30" s="59" t="str">
        <f t="shared" si="126"/>
        <v/>
      </c>
      <c r="DE30" s="59" t="str">
        <f t="shared" si="127"/>
        <v/>
      </c>
      <c r="DF30" s="59" t="str">
        <f t="shared" si="128"/>
        <v/>
      </c>
      <c r="DG30" s="59" t="str">
        <f t="shared" si="129"/>
        <v/>
      </c>
      <c r="DH30" s="59" t="str">
        <f t="shared" si="130"/>
        <v/>
      </c>
      <c r="DI30" s="59" t="str">
        <f t="shared" si="131"/>
        <v/>
      </c>
      <c r="DJ30" s="59" t="str">
        <f t="shared" si="132"/>
        <v/>
      </c>
      <c r="DK30" s="59" t="str">
        <f t="shared" si="133"/>
        <v/>
      </c>
      <c r="DL30" s="59" t="str">
        <f t="shared" si="134"/>
        <v/>
      </c>
      <c r="DM30" s="59" t="str">
        <f t="shared" si="135"/>
        <v/>
      </c>
      <c r="DN30" s="59" t="str">
        <f t="shared" si="136"/>
        <v/>
      </c>
      <c r="DO30" s="59" t="str">
        <f t="shared" si="137"/>
        <v/>
      </c>
      <c r="DP30" s="59" t="str">
        <f t="shared" si="138"/>
        <v/>
      </c>
      <c r="DQ30" s="59" t="str">
        <f t="shared" si="152"/>
        <v/>
      </c>
      <c r="DR30" s="59" t="str">
        <f t="shared" si="139"/>
        <v/>
      </c>
      <c r="DS30" s="58" t="str">
        <f t="shared" si="140"/>
        <v>2010/5</v>
      </c>
      <c r="DT30" s="59" t="str">
        <f t="shared" si="141"/>
        <v/>
      </c>
      <c r="DU30" s="59" t="str">
        <f t="shared" si="5"/>
        <v/>
      </c>
      <c r="DV30" s="59" t="str">
        <f t="shared" si="6"/>
        <v/>
      </c>
      <c r="DW30" s="59" t="str">
        <f t="shared" si="7"/>
        <v/>
      </c>
      <c r="DX30" s="59" t="str">
        <f t="shared" si="8"/>
        <v/>
      </c>
      <c r="DY30" s="59" t="str">
        <f t="shared" si="9"/>
        <v/>
      </c>
      <c r="DZ30" s="59" t="str">
        <f t="shared" si="10"/>
        <v/>
      </c>
      <c r="EA30" s="59" t="str">
        <f t="shared" si="11"/>
        <v/>
      </c>
      <c r="EB30" s="59" t="str">
        <f t="shared" si="12"/>
        <v/>
      </c>
      <c r="EC30" s="59" t="str">
        <f t="shared" si="13"/>
        <v/>
      </c>
      <c r="ED30" s="59" t="str">
        <f t="shared" si="14"/>
        <v/>
      </c>
      <c r="EE30" s="59" t="str">
        <f t="shared" si="15"/>
        <v/>
      </c>
      <c r="EF30" s="59" t="str">
        <f t="shared" si="142"/>
        <v/>
      </c>
      <c r="EG30" s="59" t="str">
        <f t="shared" si="16"/>
        <v/>
      </c>
      <c r="EH30" s="59" t="str">
        <f t="shared" si="17"/>
        <v/>
      </c>
      <c r="EI30" s="59" t="str">
        <f t="shared" si="18"/>
        <v/>
      </c>
      <c r="EJ30" s="59" t="str">
        <f t="shared" si="19"/>
        <v/>
      </c>
      <c r="EK30" s="59" t="str">
        <f t="shared" si="20"/>
        <v/>
      </c>
      <c r="EL30" s="59" t="str">
        <f t="shared" si="21"/>
        <v/>
      </c>
      <c r="EM30" s="59" t="str">
        <f t="shared" si="22"/>
        <v/>
      </c>
      <c r="EN30" s="59" t="str">
        <f t="shared" si="23"/>
        <v/>
      </c>
      <c r="EO30" s="59" t="str">
        <f t="shared" si="24"/>
        <v/>
      </c>
      <c r="EP30" s="59" t="str">
        <f t="shared" si="25"/>
        <v/>
      </c>
      <c r="EQ30" s="59" t="str">
        <f t="shared" si="26"/>
        <v/>
      </c>
      <c r="ER30" s="59" t="str">
        <f t="shared" si="27"/>
        <v/>
      </c>
      <c r="ES30" s="59" t="str">
        <f t="shared" si="28"/>
        <v/>
      </c>
      <c r="ET30" s="59" t="str">
        <f t="shared" si="29"/>
        <v/>
      </c>
      <c r="EU30" s="59" t="str">
        <f t="shared" si="30"/>
        <v/>
      </c>
      <c r="EV30" s="59" t="str">
        <f t="shared" si="31"/>
        <v/>
      </c>
      <c r="EW30" s="59" t="str">
        <f t="shared" si="32"/>
        <v/>
      </c>
      <c r="EX30" s="59" t="str">
        <f t="shared" si="33"/>
        <v/>
      </c>
      <c r="EY30" s="59" t="str">
        <f t="shared" si="34"/>
        <v/>
      </c>
      <c r="EZ30" s="59" t="str">
        <f t="shared" si="35"/>
        <v/>
      </c>
      <c r="FA30" s="59" t="str">
        <f t="shared" si="36"/>
        <v/>
      </c>
      <c r="FB30" s="59" t="str">
        <f t="shared" si="37"/>
        <v/>
      </c>
      <c r="FC30" s="59" t="str">
        <f t="shared" si="38"/>
        <v/>
      </c>
      <c r="FD30" s="59" t="str">
        <f t="shared" si="39"/>
        <v/>
      </c>
      <c r="FE30" s="59" t="str">
        <f t="shared" si="40"/>
        <v/>
      </c>
      <c r="FF30" s="59" t="str">
        <f t="shared" si="41"/>
        <v/>
      </c>
      <c r="FG30" s="59" t="str">
        <f t="shared" si="42"/>
        <v/>
      </c>
      <c r="FH30" s="59" t="str">
        <f t="shared" si="43"/>
        <v/>
      </c>
      <c r="FI30" s="59" t="str">
        <f t="shared" si="44"/>
        <v/>
      </c>
      <c r="FJ30" s="59" t="str">
        <f t="shared" si="45"/>
        <v/>
      </c>
      <c r="FK30" s="59" t="str">
        <f t="shared" si="46"/>
        <v/>
      </c>
      <c r="FL30" s="59" t="str">
        <f t="shared" si="47"/>
        <v/>
      </c>
      <c r="FM30" s="59" t="str">
        <f t="shared" si="48"/>
        <v/>
      </c>
      <c r="FN30" s="59" t="str">
        <f t="shared" si="49"/>
        <v/>
      </c>
      <c r="FO30" s="60" t="str">
        <f t="shared" si="50"/>
        <v/>
      </c>
      <c r="FP30" s="61"/>
      <c r="FQ30" s="45">
        <f t="shared" si="51"/>
        <v>1</v>
      </c>
    </row>
    <row r="31" spans="1:173" ht="101.25" thickTop="1" thickBot="1" x14ac:dyDescent="0.25">
      <c r="A31" s="31" t="s">
        <v>198</v>
      </c>
      <c r="B31" s="67" t="str">
        <f t="shared" si="154"/>
        <v>Major Incidents</v>
      </c>
      <c r="C31" s="88">
        <v>40451</v>
      </c>
      <c r="D31" s="75"/>
      <c r="E31" s="75"/>
      <c r="F31" s="75"/>
      <c r="G31" s="75" t="s">
        <v>226</v>
      </c>
      <c r="H31" s="70"/>
      <c r="I31" s="78"/>
      <c r="J31" s="75" t="s">
        <v>229</v>
      </c>
      <c r="K31" s="79">
        <v>40312</v>
      </c>
      <c r="L31" s="75"/>
      <c r="M31" s="75"/>
      <c r="N31" s="75"/>
      <c r="O31" s="75"/>
      <c r="P31" s="75">
        <v>0</v>
      </c>
      <c r="Q31" s="75">
        <v>0</v>
      </c>
      <c r="R31" s="83">
        <v>0</v>
      </c>
      <c r="S31" s="75">
        <v>0</v>
      </c>
      <c r="T31" s="42">
        <f t="shared" si="0"/>
        <v>2010</v>
      </c>
      <c r="U31" s="42">
        <f t="shared" si="1"/>
        <v>2010</v>
      </c>
      <c r="V31" s="57" t="str">
        <f t="shared" si="143"/>
        <v/>
      </c>
      <c r="W31" s="57" t="str">
        <f t="shared" si="144"/>
        <v/>
      </c>
      <c r="X31" s="57" t="str">
        <f t="shared" si="145"/>
        <v/>
      </c>
      <c r="Y31" s="57" t="str">
        <f t="shared" si="146"/>
        <v/>
      </c>
      <c r="Z31" s="57" t="str">
        <f t="shared" si="147"/>
        <v/>
      </c>
      <c r="AA31" s="57" t="str">
        <f t="shared" si="148"/>
        <v/>
      </c>
      <c r="AB31" s="57" t="str">
        <f t="shared" si="149"/>
        <v/>
      </c>
      <c r="AC31" s="57" t="str">
        <f t="shared" si="150"/>
        <v/>
      </c>
      <c r="AD31" s="57">
        <f t="shared" si="52"/>
        <v>40312</v>
      </c>
      <c r="AE31" s="57" t="str">
        <f t="shared" si="53"/>
        <v/>
      </c>
      <c r="AF31" s="57" t="str">
        <f t="shared" si="54"/>
        <v/>
      </c>
      <c r="AG31" s="57" t="str">
        <f t="shared" si="55"/>
        <v/>
      </c>
      <c r="AH31" s="57" t="str">
        <f t="shared" si="56"/>
        <v/>
      </c>
      <c r="AI31" s="57" t="str">
        <f t="shared" si="57"/>
        <v/>
      </c>
      <c r="AJ31" s="57" t="str">
        <f t="shared" si="58"/>
        <v/>
      </c>
      <c r="AK31" s="57" t="str">
        <f t="shared" si="59"/>
        <v/>
      </c>
      <c r="AL31" s="57" t="str">
        <f t="shared" si="60"/>
        <v/>
      </c>
      <c r="AM31" s="57">
        <f t="shared" si="61"/>
        <v>40451</v>
      </c>
      <c r="AN31" s="57" t="str">
        <f t="shared" si="62"/>
        <v/>
      </c>
      <c r="AO31" s="57" t="str">
        <f t="shared" si="63"/>
        <v/>
      </c>
      <c r="AP31" s="57" t="str">
        <f t="shared" si="64"/>
        <v/>
      </c>
      <c r="AQ31" s="57" t="str">
        <f t="shared" si="65"/>
        <v/>
      </c>
      <c r="AR31" s="57" t="str">
        <f t="shared" si="66"/>
        <v/>
      </c>
      <c r="AS31" s="57" t="str">
        <f t="shared" si="67"/>
        <v/>
      </c>
      <c r="AT31" s="58" t="str">
        <f t="shared" si="151"/>
        <v/>
      </c>
      <c r="AU31" s="59">
        <f t="shared" si="2"/>
        <v>0</v>
      </c>
      <c r="AV31" s="59">
        <f t="shared" si="3"/>
        <v>0</v>
      </c>
      <c r="AW31" s="42" t="str">
        <f t="shared" si="68"/>
        <v/>
      </c>
      <c r="AX31" s="42">
        <f t="shared" si="69"/>
        <v>1900</v>
      </c>
      <c r="AY31" s="59" t="str">
        <f t="shared" si="70"/>
        <v/>
      </c>
      <c r="AZ31" s="59" t="str">
        <f t="shared" si="71"/>
        <v/>
      </c>
      <c r="BA31" s="59" t="str">
        <f t="shared" si="4"/>
        <v/>
      </c>
      <c r="BB31" s="59" t="str">
        <f t="shared" si="72"/>
        <v/>
      </c>
      <c r="BC31" s="59" t="str">
        <f t="shared" si="73"/>
        <v/>
      </c>
      <c r="BD31" s="59" t="str">
        <f t="shared" si="74"/>
        <v/>
      </c>
      <c r="BE31" s="59" t="str">
        <f t="shared" si="75"/>
        <v/>
      </c>
      <c r="BF31" s="59" t="str">
        <f t="shared" si="76"/>
        <v/>
      </c>
      <c r="BG31" s="59" t="str">
        <f t="shared" si="77"/>
        <v/>
      </c>
      <c r="BH31" s="59" t="str">
        <f t="shared" si="78"/>
        <v/>
      </c>
      <c r="BI31" s="59" t="str">
        <f t="shared" si="79"/>
        <v/>
      </c>
      <c r="BJ31" s="59" t="str">
        <f t="shared" si="80"/>
        <v/>
      </c>
      <c r="BK31" s="59" t="str">
        <f t="shared" si="81"/>
        <v/>
      </c>
      <c r="BL31" s="59" t="str">
        <f t="shared" si="82"/>
        <v/>
      </c>
      <c r="BM31" s="59" t="str">
        <f t="shared" si="83"/>
        <v/>
      </c>
      <c r="BN31" s="59" t="str">
        <f t="shared" si="84"/>
        <v/>
      </c>
      <c r="BO31" s="59" t="str">
        <f t="shared" si="85"/>
        <v/>
      </c>
      <c r="BP31" s="59" t="str">
        <f t="shared" si="86"/>
        <v/>
      </c>
      <c r="BQ31" s="59" t="str">
        <f t="shared" si="87"/>
        <v/>
      </c>
      <c r="BR31" s="59" t="str">
        <f t="shared" si="88"/>
        <v/>
      </c>
      <c r="BS31" s="59" t="str">
        <f t="shared" si="89"/>
        <v/>
      </c>
      <c r="BT31" s="59" t="str">
        <f t="shared" si="90"/>
        <v/>
      </c>
      <c r="BU31" s="59" t="str">
        <f t="shared" si="91"/>
        <v/>
      </c>
      <c r="BV31" s="59" t="str">
        <f t="shared" si="92"/>
        <v/>
      </c>
      <c r="BW31" s="59" t="str">
        <f t="shared" si="93"/>
        <v/>
      </c>
      <c r="BX31" s="59" t="str">
        <f t="shared" si="94"/>
        <v/>
      </c>
      <c r="BY31" s="59" t="str">
        <f t="shared" si="95"/>
        <v/>
      </c>
      <c r="BZ31" s="59" t="str">
        <f t="shared" si="96"/>
        <v/>
      </c>
      <c r="CA31" s="59" t="str">
        <f t="shared" si="97"/>
        <v/>
      </c>
      <c r="CB31" s="59" t="str">
        <f t="shared" si="98"/>
        <v/>
      </c>
      <c r="CC31" s="59" t="str">
        <f t="shared" si="99"/>
        <v/>
      </c>
      <c r="CD31" s="59" t="str">
        <f t="shared" si="100"/>
        <v/>
      </c>
      <c r="CE31" s="59" t="str">
        <f t="shared" si="101"/>
        <v/>
      </c>
      <c r="CF31" s="59" t="str">
        <f t="shared" si="102"/>
        <v/>
      </c>
      <c r="CG31" s="59" t="str">
        <f t="shared" si="103"/>
        <v/>
      </c>
      <c r="CH31" s="59" t="str">
        <f t="shared" si="104"/>
        <v/>
      </c>
      <c r="CI31" s="59" t="str">
        <f t="shared" si="105"/>
        <v/>
      </c>
      <c r="CJ31" s="59" t="str">
        <f t="shared" si="106"/>
        <v/>
      </c>
      <c r="CK31" s="59" t="str">
        <f t="shared" si="107"/>
        <v/>
      </c>
      <c r="CL31" s="59" t="str">
        <f t="shared" si="108"/>
        <v/>
      </c>
      <c r="CM31" s="59" t="str">
        <f t="shared" si="109"/>
        <v/>
      </c>
      <c r="CN31" s="59" t="str">
        <f t="shared" si="110"/>
        <v/>
      </c>
      <c r="CO31" s="59" t="str">
        <f t="shared" si="111"/>
        <v/>
      </c>
      <c r="CP31" s="59" t="str">
        <f t="shared" si="112"/>
        <v/>
      </c>
      <c r="CQ31" s="59">
        <f t="shared" si="113"/>
        <v>1</v>
      </c>
      <c r="CR31" s="59" t="str">
        <f t="shared" si="114"/>
        <v/>
      </c>
      <c r="CS31" s="59" t="str">
        <f t="shared" si="115"/>
        <v/>
      </c>
      <c r="CT31" s="59" t="str">
        <f t="shared" si="116"/>
        <v/>
      </c>
      <c r="CU31" s="59" t="str">
        <f t="shared" si="117"/>
        <v/>
      </c>
      <c r="CV31" s="59" t="str">
        <f t="shared" si="118"/>
        <v/>
      </c>
      <c r="CW31" s="59" t="str">
        <f t="shared" si="119"/>
        <v/>
      </c>
      <c r="CX31" s="59" t="str">
        <f t="shared" si="120"/>
        <v/>
      </c>
      <c r="CY31" s="59" t="str">
        <f t="shared" si="121"/>
        <v/>
      </c>
      <c r="CZ31" s="59" t="str">
        <f t="shared" si="122"/>
        <v/>
      </c>
      <c r="DA31" s="59" t="str">
        <f t="shared" si="123"/>
        <v/>
      </c>
      <c r="DB31" s="59" t="str">
        <f t="shared" si="124"/>
        <v/>
      </c>
      <c r="DC31" s="59" t="str">
        <f t="shared" si="125"/>
        <v/>
      </c>
      <c r="DD31" s="59" t="str">
        <f t="shared" si="126"/>
        <v/>
      </c>
      <c r="DE31" s="59" t="str">
        <f t="shared" si="127"/>
        <v/>
      </c>
      <c r="DF31" s="59" t="str">
        <f t="shared" si="128"/>
        <v/>
      </c>
      <c r="DG31" s="59" t="str">
        <f t="shared" si="129"/>
        <v/>
      </c>
      <c r="DH31" s="59" t="str">
        <f t="shared" si="130"/>
        <v/>
      </c>
      <c r="DI31" s="59" t="str">
        <f t="shared" si="131"/>
        <v/>
      </c>
      <c r="DJ31" s="59" t="str">
        <f t="shared" si="132"/>
        <v/>
      </c>
      <c r="DK31" s="59" t="str">
        <f t="shared" si="133"/>
        <v/>
      </c>
      <c r="DL31" s="59" t="str">
        <f t="shared" si="134"/>
        <v/>
      </c>
      <c r="DM31" s="59" t="str">
        <f t="shared" si="135"/>
        <v/>
      </c>
      <c r="DN31" s="59" t="str">
        <f t="shared" si="136"/>
        <v/>
      </c>
      <c r="DO31" s="59" t="str">
        <f t="shared" si="137"/>
        <v/>
      </c>
      <c r="DP31" s="59" t="str">
        <f t="shared" si="138"/>
        <v/>
      </c>
      <c r="DQ31" s="59" t="str">
        <f t="shared" si="152"/>
        <v/>
      </c>
      <c r="DR31" s="59" t="str">
        <f t="shared" si="139"/>
        <v/>
      </c>
      <c r="DS31" s="58" t="str">
        <f t="shared" si="140"/>
        <v>2010/9</v>
      </c>
      <c r="DT31" s="59" t="str">
        <f t="shared" si="141"/>
        <v/>
      </c>
      <c r="DU31" s="59" t="str">
        <f t="shared" si="5"/>
        <v/>
      </c>
      <c r="DV31" s="59" t="str">
        <f t="shared" si="6"/>
        <v/>
      </c>
      <c r="DW31" s="59" t="str">
        <f t="shared" si="7"/>
        <v/>
      </c>
      <c r="DX31" s="59" t="str">
        <f t="shared" si="8"/>
        <v/>
      </c>
      <c r="DY31" s="59" t="str">
        <f t="shared" si="9"/>
        <v/>
      </c>
      <c r="DZ31" s="59" t="str">
        <f t="shared" si="10"/>
        <v/>
      </c>
      <c r="EA31" s="59" t="str">
        <f t="shared" si="11"/>
        <v/>
      </c>
      <c r="EB31" s="59" t="str">
        <f t="shared" si="12"/>
        <v/>
      </c>
      <c r="EC31" s="59" t="str">
        <f t="shared" si="13"/>
        <v/>
      </c>
      <c r="ED31" s="59" t="str">
        <f t="shared" si="14"/>
        <v/>
      </c>
      <c r="EE31" s="59" t="str">
        <f t="shared" si="15"/>
        <v/>
      </c>
      <c r="EF31" s="59" t="str">
        <f t="shared" si="142"/>
        <v/>
      </c>
      <c r="EG31" s="59" t="str">
        <f t="shared" si="16"/>
        <v/>
      </c>
      <c r="EH31" s="59" t="str">
        <f t="shared" si="17"/>
        <v/>
      </c>
      <c r="EI31" s="59" t="str">
        <f t="shared" si="18"/>
        <v/>
      </c>
      <c r="EJ31" s="59" t="str">
        <f t="shared" si="19"/>
        <v/>
      </c>
      <c r="EK31" s="59" t="str">
        <f t="shared" si="20"/>
        <v/>
      </c>
      <c r="EL31" s="59" t="str">
        <f t="shared" si="21"/>
        <v/>
      </c>
      <c r="EM31" s="59" t="str">
        <f t="shared" si="22"/>
        <v/>
      </c>
      <c r="EN31" s="59" t="str">
        <f t="shared" si="23"/>
        <v/>
      </c>
      <c r="EO31" s="59" t="str">
        <f t="shared" si="24"/>
        <v/>
      </c>
      <c r="EP31" s="59" t="str">
        <f t="shared" si="25"/>
        <v/>
      </c>
      <c r="EQ31" s="59" t="str">
        <f t="shared" si="26"/>
        <v/>
      </c>
      <c r="ER31" s="59" t="str">
        <f t="shared" si="27"/>
        <v/>
      </c>
      <c r="ES31" s="59" t="str">
        <f t="shared" si="28"/>
        <v/>
      </c>
      <c r="ET31" s="59" t="str">
        <f t="shared" si="29"/>
        <v/>
      </c>
      <c r="EU31" s="59" t="str">
        <f t="shared" si="30"/>
        <v/>
      </c>
      <c r="EV31" s="59" t="str">
        <f t="shared" si="31"/>
        <v/>
      </c>
      <c r="EW31" s="59" t="str">
        <f t="shared" si="32"/>
        <v/>
      </c>
      <c r="EX31" s="59" t="str">
        <f t="shared" si="33"/>
        <v/>
      </c>
      <c r="EY31" s="59" t="str">
        <f t="shared" si="34"/>
        <v/>
      </c>
      <c r="EZ31" s="59" t="str">
        <f t="shared" si="35"/>
        <v/>
      </c>
      <c r="FA31" s="59" t="str">
        <f t="shared" si="36"/>
        <v/>
      </c>
      <c r="FB31" s="59" t="str">
        <f t="shared" si="37"/>
        <v/>
      </c>
      <c r="FC31" s="59" t="str">
        <f t="shared" si="38"/>
        <v/>
      </c>
      <c r="FD31" s="59" t="str">
        <f t="shared" si="39"/>
        <v/>
      </c>
      <c r="FE31" s="59" t="str">
        <f t="shared" si="40"/>
        <v/>
      </c>
      <c r="FF31" s="59" t="str">
        <f t="shared" si="41"/>
        <v/>
      </c>
      <c r="FG31" s="59" t="str">
        <f t="shared" si="42"/>
        <v/>
      </c>
      <c r="FH31" s="59" t="str">
        <f t="shared" si="43"/>
        <v/>
      </c>
      <c r="FI31" s="59" t="str">
        <f t="shared" si="44"/>
        <v/>
      </c>
      <c r="FJ31" s="59" t="str">
        <f t="shared" si="45"/>
        <v/>
      </c>
      <c r="FK31" s="59" t="str">
        <f t="shared" si="46"/>
        <v/>
      </c>
      <c r="FL31" s="59" t="str">
        <f t="shared" si="47"/>
        <v/>
      </c>
      <c r="FM31" s="59" t="str">
        <f t="shared" si="48"/>
        <v/>
      </c>
      <c r="FN31" s="59" t="str">
        <f t="shared" si="49"/>
        <v/>
      </c>
      <c r="FO31" s="60" t="str">
        <f t="shared" si="50"/>
        <v/>
      </c>
      <c r="FP31" s="61"/>
      <c r="FQ31" s="45">
        <f t="shared" si="51"/>
        <v>1</v>
      </c>
    </row>
    <row r="32" spans="1:173" ht="31.5" thickTop="1" thickBot="1" x14ac:dyDescent="0.25">
      <c r="A32" s="46" t="s">
        <v>195</v>
      </c>
      <c r="B32" s="89" t="s">
        <v>230</v>
      </c>
      <c r="C32" s="48"/>
      <c r="D32" s="49"/>
      <c r="E32" s="49"/>
      <c r="F32" s="50"/>
      <c r="G32" s="51"/>
      <c r="H32" s="52"/>
      <c r="I32" s="53"/>
      <c r="J32" s="54" t="s">
        <v>197</v>
      </c>
      <c r="K32" s="55"/>
      <c r="L32" s="56">
        <f>SUM(L33:L36)</f>
        <v>90</v>
      </c>
      <c r="M32" s="56"/>
      <c r="N32" s="56">
        <f>SUM(N33:N36)</f>
        <v>25</v>
      </c>
      <c r="O32" s="56">
        <f>SUM(O33:O36)</f>
        <v>35</v>
      </c>
      <c r="P32" s="56"/>
      <c r="Q32" s="56">
        <f>SUM(Q33:Q36)</f>
        <v>90</v>
      </c>
      <c r="R32" s="56">
        <f>SUM(R33:R36)</f>
        <v>55</v>
      </c>
      <c r="S32" s="56">
        <f>SUM(S33:S36)</f>
        <v>65</v>
      </c>
      <c r="T32" s="42" t="str">
        <f t="shared" si="0"/>
        <v/>
      </c>
      <c r="U32" s="42" t="str">
        <f t="shared" si="1"/>
        <v/>
      </c>
      <c r="V32" s="57" t="str">
        <f t="shared" si="143"/>
        <v/>
      </c>
      <c r="W32" s="57" t="str">
        <f t="shared" si="144"/>
        <v/>
      </c>
      <c r="X32" s="57" t="str">
        <f t="shared" si="145"/>
        <v/>
      </c>
      <c r="Y32" s="57" t="str">
        <f t="shared" si="146"/>
        <v/>
      </c>
      <c r="Z32" s="57" t="str">
        <f t="shared" si="147"/>
        <v/>
      </c>
      <c r="AA32" s="57" t="str">
        <f t="shared" si="148"/>
        <v/>
      </c>
      <c r="AB32" s="57" t="str">
        <f t="shared" si="149"/>
        <v/>
      </c>
      <c r="AC32" s="57" t="str">
        <f t="shared" si="150"/>
        <v/>
      </c>
      <c r="AD32" s="57" t="str">
        <f t="shared" si="52"/>
        <v/>
      </c>
      <c r="AE32" s="57" t="str">
        <f t="shared" si="53"/>
        <v/>
      </c>
      <c r="AF32" s="57" t="str">
        <f t="shared" si="54"/>
        <v/>
      </c>
      <c r="AG32" s="57" t="str">
        <f t="shared" si="55"/>
        <v/>
      </c>
      <c r="AH32" s="57" t="str">
        <f t="shared" si="56"/>
        <v/>
      </c>
      <c r="AI32" s="57" t="str">
        <f t="shared" si="57"/>
        <v/>
      </c>
      <c r="AJ32" s="57" t="str">
        <f t="shared" si="58"/>
        <v/>
      </c>
      <c r="AK32" s="57" t="str">
        <f t="shared" si="59"/>
        <v/>
      </c>
      <c r="AL32" s="57" t="str">
        <f t="shared" si="60"/>
        <v/>
      </c>
      <c r="AM32" s="57" t="str">
        <f t="shared" si="61"/>
        <v/>
      </c>
      <c r="AN32" s="57" t="str">
        <f t="shared" si="62"/>
        <v/>
      </c>
      <c r="AO32" s="57" t="str">
        <f t="shared" si="63"/>
        <v/>
      </c>
      <c r="AP32" s="57" t="str">
        <f t="shared" si="64"/>
        <v/>
      </c>
      <c r="AQ32" s="57" t="str">
        <f t="shared" si="65"/>
        <v/>
      </c>
      <c r="AR32" s="57" t="str">
        <f t="shared" si="66"/>
        <v/>
      </c>
      <c r="AS32" s="57" t="str">
        <f t="shared" si="67"/>
        <v/>
      </c>
      <c r="AT32" s="58" t="str">
        <f t="shared" si="151"/>
        <v/>
      </c>
      <c r="AU32" s="59">
        <f t="shared" si="2"/>
        <v>0</v>
      </c>
      <c r="AV32" s="59">
        <f t="shared" si="3"/>
        <v>0</v>
      </c>
      <c r="AW32" s="42" t="str">
        <f t="shared" si="68"/>
        <v/>
      </c>
      <c r="AX32" s="42">
        <f t="shared" si="69"/>
        <v>1900</v>
      </c>
      <c r="AY32" s="59" t="str">
        <f t="shared" si="70"/>
        <v/>
      </c>
      <c r="AZ32" s="59" t="str">
        <f t="shared" si="71"/>
        <v/>
      </c>
      <c r="BA32" s="59" t="str">
        <f t="shared" si="4"/>
        <v/>
      </c>
      <c r="BB32" s="59" t="str">
        <f t="shared" si="72"/>
        <v/>
      </c>
      <c r="BC32" s="59" t="str">
        <f t="shared" si="73"/>
        <v/>
      </c>
      <c r="BD32" s="59" t="str">
        <f t="shared" si="74"/>
        <v/>
      </c>
      <c r="BE32" s="59" t="str">
        <f t="shared" si="75"/>
        <v/>
      </c>
      <c r="BF32" s="59" t="str">
        <f t="shared" si="76"/>
        <v/>
      </c>
      <c r="BG32" s="59" t="str">
        <f t="shared" si="77"/>
        <v/>
      </c>
      <c r="BH32" s="59" t="str">
        <f t="shared" si="78"/>
        <v/>
      </c>
      <c r="BI32" s="59" t="str">
        <f t="shared" si="79"/>
        <v/>
      </c>
      <c r="BJ32" s="59" t="str">
        <f t="shared" si="80"/>
        <v/>
      </c>
      <c r="BK32" s="59" t="str">
        <f t="shared" si="81"/>
        <v/>
      </c>
      <c r="BL32" s="59" t="str">
        <f t="shared" si="82"/>
        <v/>
      </c>
      <c r="BM32" s="59" t="str">
        <f t="shared" si="83"/>
        <v/>
      </c>
      <c r="BN32" s="59" t="str">
        <f t="shared" si="84"/>
        <v/>
      </c>
      <c r="BO32" s="59" t="str">
        <f t="shared" si="85"/>
        <v/>
      </c>
      <c r="BP32" s="59" t="str">
        <f t="shared" si="86"/>
        <v/>
      </c>
      <c r="BQ32" s="59" t="str">
        <f t="shared" si="87"/>
        <v/>
      </c>
      <c r="BR32" s="59" t="str">
        <f t="shared" si="88"/>
        <v/>
      </c>
      <c r="BS32" s="59" t="str">
        <f t="shared" si="89"/>
        <v/>
      </c>
      <c r="BT32" s="59" t="str">
        <f t="shared" si="90"/>
        <v/>
      </c>
      <c r="BU32" s="59" t="str">
        <f t="shared" si="91"/>
        <v/>
      </c>
      <c r="BV32" s="59" t="str">
        <f t="shared" si="92"/>
        <v/>
      </c>
      <c r="BW32" s="59" t="str">
        <f t="shared" si="93"/>
        <v/>
      </c>
      <c r="BX32" s="59" t="str">
        <f t="shared" si="94"/>
        <v/>
      </c>
      <c r="BY32" s="59" t="str">
        <f t="shared" si="95"/>
        <v/>
      </c>
      <c r="BZ32" s="59" t="str">
        <f t="shared" si="96"/>
        <v/>
      </c>
      <c r="CA32" s="59" t="str">
        <f t="shared" si="97"/>
        <v/>
      </c>
      <c r="CB32" s="59" t="str">
        <f t="shared" si="98"/>
        <v/>
      </c>
      <c r="CC32" s="59" t="str">
        <f t="shared" si="99"/>
        <v/>
      </c>
      <c r="CD32" s="59" t="str">
        <f t="shared" si="100"/>
        <v/>
      </c>
      <c r="CE32" s="59" t="str">
        <f t="shared" si="101"/>
        <v/>
      </c>
      <c r="CF32" s="59" t="str">
        <f t="shared" si="102"/>
        <v/>
      </c>
      <c r="CG32" s="59" t="str">
        <f t="shared" si="103"/>
        <v/>
      </c>
      <c r="CH32" s="59" t="str">
        <f t="shared" si="104"/>
        <v/>
      </c>
      <c r="CI32" s="59" t="str">
        <f t="shared" si="105"/>
        <v/>
      </c>
      <c r="CJ32" s="59" t="str">
        <f t="shared" si="106"/>
        <v/>
      </c>
      <c r="CK32" s="59" t="str">
        <f t="shared" si="107"/>
        <v/>
      </c>
      <c r="CL32" s="59" t="str">
        <f t="shared" si="108"/>
        <v/>
      </c>
      <c r="CM32" s="59" t="str">
        <f t="shared" si="109"/>
        <v/>
      </c>
      <c r="CN32" s="59" t="str">
        <f t="shared" si="110"/>
        <v/>
      </c>
      <c r="CO32" s="59" t="str">
        <f t="shared" si="111"/>
        <v/>
      </c>
      <c r="CP32" s="59" t="str">
        <f t="shared" si="112"/>
        <v/>
      </c>
      <c r="CQ32" s="59" t="str">
        <f t="shared" si="113"/>
        <v/>
      </c>
      <c r="CR32" s="59" t="str">
        <f t="shared" si="114"/>
        <v/>
      </c>
      <c r="CS32" s="59" t="str">
        <f t="shared" si="115"/>
        <v/>
      </c>
      <c r="CT32" s="59" t="str">
        <f t="shared" si="116"/>
        <v/>
      </c>
      <c r="CU32" s="59" t="str">
        <f t="shared" si="117"/>
        <v/>
      </c>
      <c r="CV32" s="59" t="str">
        <f t="shared" si="118"/>
        <v/>
      </c>
      <c r="CW32" s="59" t="str">
        <f t="shared" si="119"/>
        <v/>
      </c>
      <c r="CX32" s="59" t="str">
        <f t="shared" si="120"/>
        <v/>
      </c>
      <c r="CY32" s="59" t="str">
        <f t="shared" si="121"/>
        <v/>
      </c>
      <c r="CZ32" s="59" t="str">
        <f t="shared" si="122"/>
        <v/>
      </c>
      <c r="DA32" s="59" t="str">
        <f t="shared" si="123"/>
        <v/>
      </c>
      <c r="DB32" s="59" t="str">
        <f t="shared" si="124"/>
        <v/>
      </c>
      <c r="DC32" s="59" t="str">
        <f t="shared" si="125"/>
        <v/>
      </c>
      <c r="DD32" s="59" t="str">
        <f t="shared" si="126"/>
        <v/>
      </c>
      <c r="DE32" s="59" t="str">
        <f t="shared" si="127"/>
        <v/>
      </c>
      <c r="DF32" s="59" t="str">
        <f t="shared" si="128"/>
        <v/>
      </c>
      <c r="DG32" s="59" t="str">
        <f t="shared" si="129"/>
        <v/>
      </c>
      <c r="DH32" s="59" t="str">
        <f t="shared" si="130"/>
        <v/>
      </c>
      <c r="DI32" s="59" t="str">
        <f t="shared" si="131"/>
        <v/>
      </c>
      <c r="DJ32" s="59" t="str">
        <f t="shared" si="132"/>
        <v/>
      </c>
      <c r="DK32" s="59" t="str">
        <f t="shared" si="133"/>
        <v/>
      </c>
      <c r="DL32" s="59" t="str">
        <f t="shared" si="134"/>
        <v/>
      </c>
      <c r="DM32" s="59" t="str">
        <f t="shared" si="135"/>
        <v/>
      </c>
      <c r="DN32" s="59" t="str">
        <f t="shared" si="136"/>
        <v/>
      </c>
      <c r="DO32" s="59" t="str">
        <f t="shared" si="137"/>
        <v/>
      </c>
      <c r="DP32" s="59" t="str">
        <f t="shared" si="138"/>
        <v/>
      </c>
      <c r="DQ32" s="59" t="str">
        <f t="shared" si="152"/>
        <v/>
      </c>
      <c r="DR32" s="59" t="str">
        <f t="shared" si="139"/>
        <v/>
      </c>
      <c r="DS32" s="58" t="str">
        <f t="shared" si="140"/>
        <v/>
      </c>
      <c r="DT32" s="59" t="str">
        <f t="shared" si="141"/>
        <v/>
      </c>
      <c r="DU32" s="59" t="str">
        <f t="shared" si="5"/>
        <v/>
      </c>
      <c r="DV32" s="59" t="str">
        <f t="shared" si="6"/>
        <v/>
      </c>
      <c r="DW32" s="59" t="str">
        <f t="shared" si="7"/>
        <v/>
      </c>
      <c r="DX32" s="59" t="str">
        <f t="shared" si="8"/>
        <v/>
      </c>
      <c r="DY32" s="59" t="str">
        <f t="shared" si="9"/>
        <v/>
      </c>
      <c r="DZ32" s="59" t="str">
        <f t="shared" si="10"/>
        <v/>
      </c>
      <c r="EA32" s="59" t="str">
        <f t="shared" si="11"/>
        <v/>
      </c>
      <c r="EB32" s="59" t="str">
        <f t="shared" si="12"/>
        <v/>
      </c>
      <c r="EC32" s="59" t="str">
        <f t="shared" si="13"/>
        <v/>
      </c>
      <c r="ED32" s="59" t="str">
        <f t="shared" si="14"/>
        <v/>
      </c>
      <c r="EE32" s="59" t="str">
        <f t="shared" si="15"/>
        <v/>
      </c>
      <c r="EF32" s="59" t="str">
        <f t="shared" si="142"/>
        <v/>
      </c>
      <c r="EG32" s="59" t="str">
        <f t="shared" si="16"/>
        <v/>
      </c>
      <c r="EH32" s="59" t="str">
        <f t="shared" si="17"/>
        <v/>
      </c>
      <c r="EI32" s="59" t="str">
        <f t="shared" si="18"/>
        <v/>
      </c>
      <c r="EJ32" s="59" t="str">
        <f t="shared" si="19"/>
        <v/>
      </c>
      <c r="EK32" s="59" t="str">
        <f t="shared" si="20"/>
        <v/>
      </c>
      <c r="EL32" s="59" t="str">
        <f t="shared" si="21"/>
        <v/>
      </c>
      <c r="EM32" s="59" t="str">
        <f t="shared" si="22"/>
        <v/>
      </c>
      <c r="EN32" s="59" t="str">
        <f t="shared" si="23"/>
        <v/>
      </c>
      <c r="EO32" s="59" t="str">
        <f t="shared" si="24"/>
        <v/>
      </c>
      <c r="EP32" s="59" t="str">
        <f t="shared" si="25"/>
        <v/>
      </c>
      <c r="EQ32" s="59" t="str">
        <f t="shared" si="26"/>
        <v/>
      </c>
      <c r="ER32" s="59" t="str">
        <f t="shared" si="27"/>
        <v/>
      </c>
      <c r="ES32" s="59" t="str">
        <f t="shared" si="28"/>
        <v/>
      </c>
      <c r="ET32" s="59" t="str">
        <f t="shared" si="29"/>
        <v/>
      </c>
      <c r="EU32" s="59" t="str">
        <f t="shared" si="30"/>
        <v/>
      </c>
      <c r="EV32" s="59" t="str">
        <f t="shared" si="31"/>
        <v/>
      </c>
      <c r="EW32" s="59" t="str">
        <f t="shared" si="32"/>
        <v/>
      </c>
      <c r="EX32" s="59" t="str">
        <f t="shared" si="33"/>
        <v/>
      </c>
      <c r="EY32" s="59" t="str">
        <f t="shared" si="34"/>
        <v/>
      </c>
      <c r="EZ32" s="59" t="str">
        <f t="shared" si="35"/>
        <v/>
      </c>
      <c r="FA32" s="59" t="str">
        <f t="shared" si="36"/>
        <v/>
      </c>
      <c r="FB32" s="59" t="str">
        <f t="shared" si="37"/>
        <v/>
      </c>
      <c r="FC32" s="59" t="str">
        <f t="shared" si="38"/>
        <v/>
      </c>
      <c r="FD32" s="59" t="str">
        <f t="shared" si="39"/>
        <v/>
      </c>
      <c r="FE32" s="59" t="str">
        <f t="shared" si="40"/>
        <v/>
      </c>
      <c r="FF32" s="59" t="str">
        <f t="shared" si="41"/>
        <v/>
      </c>
      <c r="FG32" s="59" t="str">
        <f t="shared" si="42"/>
        <v/>
      </c>
      <c r="FH32" s="59" t="str">
        <f t="shared" si="43"/>
        <v/>
      </c>
      <c r="FI32" s="59" t="str">
        <f t="shared" si="44"/>
        <v/>
      </c>
      <c r="FJ32" s="59" t="str">
        <f t="shared" si="45"/>
        <v/>
      </c>
      <c r="FK32" s="59" t="str">
        <f t="shared" si="46"/>
        <v/>
      </c>
      <c r="FL32" s="59" t="str">
        <f t="shared" si="47"/>
        <v/>
      </c>
      <c r="FM32" s="59" t="str">
        <f t="shared" si="48"/>
        <v/>
      </c>
      <c r="FN32" s="59" t="str">
        <f t="shared" si="49"/>
        <v/>
      </c>
      <c r="FO32" s="60" t="str">
        <f t="shared" si="50"/>
        <v/>
      </c>
      <c r="FP32" s="61"/>
      <c r="FQ32" s="45">
        <f t="shared" si="51"/>
        <v>1</v>
      </c>
    </row>
    <row r="33" spans="1:173" ht="58.5" thickTop="1" thickBot="1" x14ac:dyDescent="0.25">
      <c r="A33" s="31"/>
      <c r="B33" s="67" t="str">
        <f>$B$32</f>
        <v>Example with a part subcontracted</v>
      </c>
      <c r="C33" s="70">
        <v>41025</v>
      </c>
      <c r="D33" s="67"/>
      <c r="E33" s="67"/>
      <c r="F33" s="67"/>
      <c r="G33" s="67" t="s">
        <v>231</v>
      </c>
      <c r="H33" s="70"/>
      <c r="I33" s="70"/>
      <c r="J33" s="67" t="s">
        <v>232</v>
      </c>
      <c r="K33" s="70">
        <v>40909</v>
      </c>
      <c r="L33" s="67">
        <f>90-(L34+L35)</f>
        <v>40</v>
      </c>
      <c r="M33" s="67"/>
      <c r="N33" s="67">
        <v>10</v>
      </c>
      <c r="O33" s="67">
        <v>20</v>
      </c>
      <c r="P33" s="67">
        <v>100</v>
      </c>
      <c r="Q33" s="67">
        <v>40</v>
      </c>
      <c r="R33" s="67">
        <v>20</v>
      </c>
      <c r="S33" s="67">
        <v>30</v>
      </c>
      <c r="T33" s="42">
        <f t="shared" si="0"/>
        <v>2012</v>
      </c>
      <c r="U33" s="42">
        <f t="shared" si="1"/>
        <v>2012</v>
      </c>
      <c r="V33" s="57">
        <f t="shared" si="143"/>
        <v>40909</v>
      </c>
      <c r="W33" s="57" t="str">
        <f t="shared" si="144"/>
        <v/>
      </c>
      <c r="X33" s="57" t="str">
        <f t="shared" si="145"/>
        <v/>
      </c>
      <c r="Y33" s="57" t="str">
        <f t="shared" si="146"/>
        <v/>
      </c>
      <c r="Z33" s="57" t="str">
        <f t="shared" si="147"/>
        <v/>
      </c>
      <c r="AA33" s="57" t="str">
        <f t="shared" si="148"/>
        <v/>
      </c>
      <c r="AB33" s="57" t="str">
        <f t="shared" si="149"/>
        <v/>
      </c>
      <c r="AC33" s="57">
        <f t="shared" si="150"/>
        <v>41025</v>
      </c>
      <c r="AD33" s="57" t="str">
        <f t="shared" si="52"/>
        <v/>
      </c>
      <c r="AE33" s="57" t="str">
        <f t="shared" si="53"/>
        <v/>
      </c>
      <c r="AF33" s="57" t="str">
        <f t="shared" si="54"/>
        <v/>
      </c>
      <c r="AG33" s="57" t="str">
        <f t="shared" si="55"/>
        <v/>
      </c>
      <c r="AH33" s="57" t="str">
        <f t="shared" si="56"/>
        <v/>
      </c>
      <c r="AI33" s="57" t="str">
        <f t="shared" si="57"/>
        <v/>
      </c>
      <c r="AJ33" s="57" t="str">
        <f t="shared" si="58"/>
        <v/>
      </c>
      <c r="AK33" s="57" t="str">
        <f t="shared" si="59"/>
        <v/>
      </c>
      <c r="AL33" s="57" t="str">
        <f t="shared" si="60"/>
        <v/>
      </c>
      <c r="AM33" s="57" t="str">
        <f t="shared" si="61"/>
        <v/>
      </c>
      <c r="AN33" s="57" t="str">
        <f t="shared" si="62"/>
        <v/>
      </c>
      <c r="AO33" s="57" t="str">
        <f t="shared" si="63"/>
        <v/>
      </c>
      <c r="AP33" s="57" t="str">
        <f t="shared" si="64"/>
        <v/>
      </c>
      <c r="AQ33" s="57" t="str">
        <f t="shared" si="65"/>
        <v/>
      </c>
      <c r="AR33" s="57" t="str">
        <f t="shared" si="66"/>
        <v/>
      </c>
      <c r="AS33" s="57" t="str">
        <f t="shared" si="67"/>
        <v/>
      </c>
      <c r="AT33" s="58" t="str">
        <f t="shared" si="151"/>
        <v/>
      </c>
      <c r="AU33" s="59">
        <f t="shared" si="2"/>
        <v>0</v>
      </c>
      <c r="AV33" s="59">
        <f t="shared" si="3"/>
        <v>0</v>
      </c>
      <c r="AW33" s="42" t="str">
        <f t="shared" si="68"/>
        <v/>
      </c>
      <c r="AX33" s="42">
        <f t="shared" si="69"/>
        <v>1900</v>
      </c>
      <c r="AY33" s="59" t="str">
        <f t="shared" si="70"/>
        <v/>
      </c>
      <c r="AZ33" s="59" t="str">
        <f t="shared" si="71"/>
        <v/>
      </c>
      <c r="BA33" s="59" t="str">
        <f t="shared" si="4"/>
        <v/>
      </c>
      <c r="BB33" s="59" t="str">
        <f t="shared" si="72"/>
        <v/>
      </c>
      <c r="BC33" s="59" t="str">
        <f t="shared" si="73"/>
        <v/>
      </c>
      <c r="BD33" s="59" t="str">
        <f t="shared" si="74"/>
        <v/>
      </c>
      <c r="BE33" s="59" t="str">
        <f t="shared" si="75"/>
        <v/>
      </c>
      <c r="BF33" s="59" t="str">
        <f t="shared" si="76"/>
        <v/>
      </c>
      <c r="BG33" s="59" t="str">
        <f t="shared" si="77"/>
        <v/>
      </c>
      <c r="BH33" s="59" t="str">
        <f t="shared" si="78"/>
        <v/>
      </c>
      <c r="BI33" s="59" t="str">
        <f t="shared" si="79"/>
        <v/>
      </c>
      <c r="BJ33" s="59" t="str">
        <f t="shared" si="80"/>
        <v/>
      </c>
      <c r="BK33" s="59" t="str">
        <f t="shared" si="81"/>
        <v/>
      </c>
      <c r="BL33" s="59" t="str">
        <f t="shared" si="82"/>
        <v/>
      </c>
      <c r="BM33" s="59" t="str">
        <f t="shared" si="83"/>
        <v/>
      </c>
      <c r="BN33" s="59" t="str">
        <f t="shared" si="84"/>
        <v/>
      </c>
      <c r="BO33" s="59" t="str">
        <f t="shared" si="85"/>
        <v/>
      </c>
      <c r="BP33" s="59" t="str">
        <f t="shared" si="86"/>
        <v/>
      </c>
      <c r="BQ33" s="59" t="str">
        <f t="shared" si="87"/>
        <v/>
      </c>
      <c r="BR33" s="59" t="str">
        <f t="shared" si="88"/>
        <v/>
      </c>
      <c r="BS33" s="59" t="str">
        <f t="shared" si="89"/>
        <v/>
      </c>
      <c r="BT33" s="59" t="str">
        <f t="shared" si="90"/>
        <v/>
      </c>
      <c r="BU33" s="59" t="str">
        <f t="shared" si="91"/>
        <v/>
      </c>
      <c r="BV33" s="59" t="str">
        <f t="shared" si="92"/>
        <v/>
      </c>
      <c r="BW33" s="59" t="str">
        <f t="shared" si="93"/>
        <v/>
      </c>
      <c r="BX33" s="59" t="str">
        <f t="shared" si="94"/>
        <v/>
      </c>
      <c r="BY33" s="59" t="str">
        <f t="shared" si="95"/>
        <v/>
      </c>
      <c r="BZ33" s="59" t="str">
        <f t="shared" si="96"/>
        <v/>
      </c>
      <c r="CA33" s="59" t="str">
        <f t="shared" si="97"/>
        <v/>
      </c>
      <c r="CB33" s="59" t="str">
        <f t="shared" si="98"/>
        <v/>
      </c>
      <c r="CC33" s="59" t="str">
        <f t="shared" si="99"/>
        <v/>
      </c>
      <c r="CD33" s="59" t="str">
        <f t="shared" si="100"/>
        <v/>
      </c>
      <c r="CE33" s="59" t="str">
        <f t="shared" si="101"/>
        <v/>
      </c>
      <c r="CF33" s="59" t="str">
        <f t="shared" si="102"/>
        <v/>
      </c>
      <c r="CG33" s="59" t="str">
        <f t="shared" si="103"/>
        <v/>
      </c>
      <c r="CH33" s="59" t="str">
        <f t="shared" si="104"/>
        <v/>
      </c>
      <c r="CI33" s="59" t="str">
        <f t="shared" si="105"/>
        <v/>
      </c>
      <c r="CJ33" s="59" t="str">
        <f t="shared" si="106"/>
        <v/>
      </c>
      <c r="CK33" s="59" t="str">
        <f t="shared" si="107"/>
        <v/>
      </c>
      <c r="CL33" s="59" t="str">
        <f t="shared" si="108"/>
        <v/>
      </c>
      <c r="CM33" s="59" t="str">
        <f t="shared" si="109"/>
        <v/>
      </c>
      <c r="CN33" s="59" t="str">
        <f t="shared" si="110"/>
        <v/>
      </c>
      <c r="CO33" s="59" t="str">
        <f t="shared" si="111"/>
        <v/>
      </c>
      <c r="CP33" s="59" t="str">
        <f t="shared" si="112"/>
        <v/>
      </c>
      <c r="CQ33" s="59" t="str">
        <f t="shared" si="113"/>
        <v/>
      </c>
      <c r="CR33" s="59" t="str">
        <f t="shared" si="114"/>
        <v/>
      </c>
      <c r="CS33" s="59" t="str">
        <f t="shared" si="115"/>
        <v/>
      </c>
      <c r="CT33" s="59" t="str">
        <f t="shared" si="116"/>
        <v/>
      </c>
      <c r="CU33" s="59" t="str">
        <f t="shared" si="117"/>
        <v/>
      </c>
      <c r="CV33" s="59" t="str">
        <f t="shared" si="118"/>
        <v/>
      </c>
      <c r="CW33" s="59" t="str">
        <f t="shared" si="119"/>
        <v/>
      </c>
      <c r="CX33" s="59" t="str">
        <f t="shared" si="120"/>
        <v/>
      </c>
      <c r="CY33" s="59" t="str">
        <f t="shared" si="121"/>
        <v/>
      </c>
      <c r="CZ33" s="59" t="str">
        <f t="shared" si="122"/>
        <v/>
      </c>
      <c r="DA33" s="59" t="str">
        <f t="shared" si="123"/>
        <v/>
      </c>
      <c r="DB33" s="59" t="str">
        <f t="shared" si="124"/>
        <v/>
      </c>
      <c r="DC33" s="59" t="str">
        <f t="shared" si="125"/>
        <v/>
      </c>
      <c r="DD33" s="59" t="str">
        <f t="shared" si="126"/>
        <v/>
      </c>
      <c r="DE33" s="59" t="str">
        <f t="shared" si="127"/>
        <v/>
      </c>
      <c r="DF33" s="59" t="str">
        <f t="shared" si="128"/>
        <v/>
      </c>
      <c r="DG33" s="59" t="str">
        <f t="shared" si="129"/>
        <v/>
      </c>
      <c r="DH33" s="59" t="str">
        <f t="shared" si="130"/>
        <v/>
      </c>
      <c r="DI33" s="59" t="str">
        <f t="shared" si="131"/>
        <v/>
      </c>
      <c r="DJ33" s="59" t="str">
        <f t="shared" si="132"/>
        <v/>
      </c>
      <c r="DK33" s="59" t="str">
        <f t="shared" si="133"/>
        <v/>
      </c>
      <c r="DL33" s="59" t="str">
        <f t="shared" si="134"/>
        <v/>
      </c>
      <c r="DM33" s="59" t="str">
        <f t="shared" si="135"/>
        <v/>
      </c>
      <c r="DN33" s="59" t="str">
        <f t="shared" si="136"/>
        <v/>
      </c>
      <c r="DO33" s="59" t="str">
        <f t="shared" si="137"/>
        <v/>
      </c>
      <c r="DP33" s="59" t="str">
        <f t="shared" si="138"/>
        <v/>
      </c>
      <c r="DQ33" s="59" t="str">
        <f t="shared" si="152"/>
        <v/>
      </c>
      <c r="DR33" s="59" t="str">
        <f t="shared" si="139"/>
        <v/>
      </c>
      <c r="DS33" s="58" t="str">
        <f t="shared" si="140"/>
        <v>2012/4</v>
      </c>
      <c r="DT33" s="59" t="str">
        <f t="shared" si="141"/>
        <v/>
      </c>
      <c r="DU33" s="59" t="str">
        <f t="shared" si="5"/>
        <v/>
      </c>
      <c r="DV33" s="59" t="str">
        <f t="shared" si="6"/>
        <v/>
      </c>
      <c r="DW33" s="59" t="str">
        <f t="shared" si="7"/>
        <v/>
      </c>
      <c r="DX33" s="59" t="str">
        <f t="shared" si="8"/>
        <v/>
      </c>
      <c r="DY33" s="59" t="str">
        <f t="shared" si="9"/>
        <v/>
      </c>
      <c r="DZ33" s="59" t="str">
        <f t="shared" si="10"/>
        <v/>
      </c>
      <c r="EA33" s="59" t="str">
        <f t="shared" si="11"/>
        <v/>
      </c>
      <c r="EB33" s="59" t="str">
        <f t="shared" si="12"/>
        <v/>
      </c>
      <c r="EC33" s="59" t="str">
        <f t="shared" si="13"/>
        <v/>
      </c>
      <c r="ED33" s="59" t="str">
        <f t="shared" si="14"/>
        <v/>
      </c>
      <c r="EE33" s="59" t="str">
        <f t="shared" si="15"/>
        <v/>
      </c>
      <c r="EF33" s="59" t="str">
        <f t="shared" si="142"/>
        <v/>
      </c>
      <c r="EG33" s="59" t="str">
        <f t="shared" si="16"/>
        <v/>
      </c>
      <c r="EH33" s="59" t="str">
        <f t="shared" si="17"/>
        <v/>
      </c>
      <c r="EI33" s="59" t="str">
        <f t="shared" si="18"/>
        <v/>
      </c>
      <c r="EJ33" s="59" t="str">
        <f t="shared" si="19"/>
        <v/>
      </c>
      <c r="EK33" s="59" t="str">
        <f t="shared" si="20"/>
        <v/>
      </c>
      <c r="EL33" s="59" t="str">
        <f t="shared" si="21"/>
        <v/>
      </c>
      <c r="EM33" s="59" t="str">
        <f t="shared" si="22"/>
        <v/>
      </c>
      <c r="EN33" s="59" t="str">
        <f t="shared" si="23"/>
        <v/>
      </c>
      <c r="EO33" s="59" t="str">
        <f t="shared" si="24"/>
        <v/>
      </c>
      <c r="EP33" s="59" t="str">
        <f t="shared" si="25"/>
        <v/>
      </c>
      <c r="EQ33" s="59" t="str">
        <f t="shared" si="26"/>
        <v/>
      </c>
      <c r="ER33" s="59" t="str">
        <f t="shared" si="27"/>
        <v/>
      </c>
      <c r="ES33" s="59" t="str">
        <f t="shared" si="28"/>
        <v/>
      </c>
      <c r="ET33" s="59" t="str">
        <f t="shared" si="29"/>
        <v/>
      </c>
      <c r="EU33" s="59" t="str">
        <f t="shared" si="30"/>
        <v/>
      </c>
      <c r="EV33" s="59" t="str">
        <f t="shared" si="31"/>
        <v/>
      </c>
      <c r="EW33" s="59" t="str">
        <f t="shared" si="32"/>
        <v/>
      </c>
      <c r="EX33" s="59" t="str">
        <f t="shared" si="33"/>
        <v/>
      </c>
      <c r="EY33" s="59" t="str">
        <f t="shared" si="34"/>
        <v/>
      </c>
      <c r="EZ33" s="59" t="str">
        <f t="shared" si="35"/>
        <v/>
      </c>
      <c r="FA33" s="59" t="str">
        <f t="shared" si="36"/>
        <v/>
      </c>
      <c r="FB33" s="59" t="str">
        <f t="shared" si="37"/>
        <v/>
      </c>
      <c r="FC33" s="59" t="str">
        <f t="shared" si="38"/>
        <v/>
      </c>
      <c r="FD33" s="59" t="str">
        <f t="shared" si="39"/>
        <v/>
      </c>
      <c r="FE33" s="59" t="str">
        <f t="shared" si="40"/>
        <v/>
      </c>
      <c r="FF33" s="59" t="str">
        <f t="shared" si="41"/>
        <v/>
      </c>
      <c r="FG33" s="59" t="str">
        <f t="shared" si="42"/>
        <v/>
      </c>
      <c r="FH33" s="59" t="str">
        <f t="shared" si="43"/>
        <v/>
      </c>
      <c r="FI33" s="59" t="str">
        <f t="shared" si="44"/>
        <v/>
      </c>
      <c r="FJ33" s="59" t="str">
        <f t="shared" si="45"/>
        <v/>
      </c>
      <c r="FK33" s="59" t="str">
        <f t="shared" si="46"/>
        <v/>
      </c>
      <c r="FL33" s="59" t="str">
        <f t="shared" si="47"/>
        <v/>
      </c>
      <c r="FM33" s="59" t="str">
        <f t="shared" si="48"/>
        <v/>
      </c>
      <c r="FN33" s="59" t="str">
        <f t="shared" si="49"/>
        <v/>
      </c>
      <c r="FO33" s="60" t="str">
        <f t="shared" si="50"/>
        <v/>
      </c>
      <c r="FP33" s="61"/>
      <c r="FQ33" s="45">
        <f t="shared" si="51"/>
        <v>1</v>
      </c>
    </row>
    <row r="34" spans="1:173" ht="58.5" thickTop="1" thickBot="1" x14ac:dyDescent="0.25">
      <c r="A34" s="31" t="s">
        <v>201</v>
      </c>
      <c r="B34" s="67" t="str">
        <f>$B$32</f>
        <v>Example with a part subcontracted</v>
      </c>
      <c r="C34" s="70">
        <v>40959</v>
      </c>
      <c r="D34" s="67"/>
      <c r="E34" s="67"/>
      <c r="F34" s="67" t="s">
        <v>233</v>
      </c>
      <c r="G34" s="67" t="s">
        <v>202</v>
      </c>
      <c r="H34" s="70"/>
      <c r="I34" s="70"/>
      <c r="J34" s="67" t="s">
        <v>234</v>
      </c>
      <c r="K34" s="70">
        <v>40923</v>
      </c>
      <c r="L34" s="67">
        <v>20</v>
      </c>
      <c r="M34" s="67"/>
      <c r="N34" s="67">
        <v>9</v>
      </c>
      <c r="O34" s="67">
        <v>10</v>
      </c>
      <c r="P34" s="67">
        <v>100</v>
      </c>
      <c r="Q34" s="67">
        <v>20</v>
      </c>
      <c r="R34" s="67">
        <v>10</v>
      </c>
      <c r="S34" s="67">
        <v>11</v>
      </c>
      <c r="T34" s="42">
        <f t="shared" si="0"/>
        <v>2012</v>
      </c>
      <c r="U34" s="42">
        <f t="shared" si="1"/>
        <v>2012</v>
      </c>
      <c r="V34" s="57">
        <f t="shared" si="143"/>
        <v>40923</v>
      </c>
      <c r="W34" s="57" t="str">
        <f t="shared" si="144"/>
        <v/>
      </c>
      <c r="X34" s="57" t="str">
        <f t="shared" si="145"/>
        <v/>
      </c>
      <c r="Y34" s="57">
        <f t="shared" si="146"/>
        <v>40959</v>
      </c>
      <c r="Z34" s="57" t="str">
        <f t="shared" si="147"/>
        <v/>
      </c>
      <c r="AA34" s="57" t="str">
        <f t="shared" si="148"/>
        <v/>
      </c>
      <c r="AB34" s="57" t="str">
        <f t="shared" si="149"/>
        <v/>
      </c>
      <c r="AC34" s="57" t="str">
        <f t="shared" si="150"/>
        <v/>
      </c>
      <c r="AD34" s="57" t="str">
        <f t="shared" si="52"/>
        <v/>
      </c>
      <c r="AE34" s="57" t="str">
        <f t="shared" si="53"/>
        <v/>
      </c>
      <c r="AF34" s="57" t="str">
        <f t="shared" si="54"/>
        <v/>
      </c>
      <c r="AG34" s="57" t="str">
        <f t="shared" si="55"/>
        <v/>
      </c>
      <c r="AH34" s="57" t="str">
        <f t="shared" si="56"/>
        <v/>
      </c>
      <c r="AI34" s="57" t="str">
        <f t="shared" si="57"/>
        <v/>
      </c>
      <c r="AJ34" s="57" t="str">
        <f t="shared" si="58"/>
        <v/>
      </c>
      <c r="AK34" s="57" t="str">
        <f t="shared" si="59"/>
        <v/>
      </c>
      <c r="AL34" s="57" t="str">
        <f t="shared" si="60"/>
        <v/>
      </c>
      <c r="AM34" s="57" t="str">
        <f t="shared" si="61"/>
        <v/>
      </c>
      <c r="AN34" s="57" t="str">
        <f t="shared" si="62"/>
        <v/>
      </c>
      <c r="AO34" s="57" t="str">
        <f t="shared" si="63"/>
        <v/>
      </c>
      <c r="AP34" s="57" t="str">
        <f t="shared" si="64"/>
        <v/>
      </c>
      <c r="AQ34" s="57" t="str">
        <f t="shared" si="65"/>
        <v/>
      </c>
      <c r="AR34" s="57" t="str">
        <f t="shared" si="66"/>
        <v/>
      </c>
      <c r="AS34" s="57" t="str">
        <f t="shared" si="67"/>
        <v/>
      </c>
      <c r="AT34" s="58" t="str">
        <f t="shared" si="151"/>
        <v/>
      </c>
      <c r="AU34" s="59">
        <f t="shared" si="2"/>
        <v>0</v>
      </c>
      <c r="AV34" s="59">
        <f t="shared" si="3"/>
        <v>0</v>
      </c>
      <c r="AW34" s="42" t="str">
        <f t="shared" si="68"/>
        <v/>
      </c>
      <c r="AX34" s="42">
        <f t="shared" si="69"/>
        <v>1900</v>
      </c>
      <c r="AY34" s="59" t="str">
        <f t="shared" si="70"/>
        <v/>
      </c>
      <c r="AZ34" s="59" t="str">
        <f t="shared" si="71"/>
        <v/>
      </c>
      <c r="BA34" s="59" t="str">
        <f t="shared" si="4"/>
        <v/>
      </c>
      <c r="BB34" s="59" t="str">
        <f t="shared" si="72"/>
        <v/>
      </c>
      <c r="BC34" s="59" t="str">
        <f t="shared" si="73"/>
        <v/>
      </c>
      <c r="BD34" s="59" t="str">
        <f t="shared" si="74"/>
        <v/>
      </c>
      <c r="BE34" s="59" t="str">
        <f t="shared" si="75"/>
        <v/>
      </c>
      <c r="BF34" s="59" t="str">
        <f t="shared" si="76"/>
        <v/>
      </c>
      <c r="BG34" s="59" t="str">
        <f t="shared" si="77"/>
        <v/>
      </c>
      <c r="BH34" s="59" t="str">
        <f t="shared" si="78"/>
        <v/>
      </c>
      <c r="BI34" s="59" t="str">
        <f t="shared" si="79"/>
        <v/>
      </c>
      <c r="BJ34" s="59" t="str">
        <f t="shared" si="80"/>
        <v/>
      </c>
      <c r="BK34" s="59" t="str">
        <f t="shared" si="81"/>
        <v/>
      </c>
      <c r="BL34" s="59" t="str">
        <f t="shared" si="82"/>
        <v/>
      </c>
      <c r="BM34" s="59" t="str">
        <f t="shared" si="83"/>
        <v/>
      </c>
      <c r="BN34" s="59" t="str">
        <f t="shared" si="84"/>
        <v/>
      </c>
      <c r="BO34" s="59" t="str">
        <f t="shared" si="85"/>
        <v/>
      </c>
      <c r="BP34" s="59" t="str">
        <f t="shared" si="86"/>
        <v/>
      </c>
      <c r="BQ34" s="59" t="str">
        <f t="shared" si="87"/>
        <v/>
      </c>
      <c r="BR34" s="59" t="str">
        <f t="shared" si="88"/>
        <v/>
      </c>
      <c r="BS34" s="59" t="str">
        <f t="shared" si="89"/>
        <v/>
      </c>
      <c r="BT34" s="59" t="str">
        <f t="shared" si="90"/>
        <v/>
      </c>
      <c r="BU34" s="59" t="str">
        <f t="shared" si="91"/>
        <v/>
      </c>
      <c r="BV34" s="59" t="str">
        <f t="shared" si="92"/>
        <v/>
      </c>
      <c r="BW34" s="59" t="str">
        <f t="shared" si="93"/>
        <v/>
      </c>
      <c r="BX34" s="59" t="str">
        <f t="shared" si="94"/>
        <v/>
      </c>
      <c r="BY34" s="59" t="str">
        <f t="shared" si="95"/>
        <v/>
      </c>
      <c r="BZ34" s="59" t="str">
        <f t="shared" si="96"/>
        <v/>
      </c>
      <c r="CA34" s="59" t="str">
        <f t="shared" si="97"/>
        <v/>
      </c>
      <c r="CB34" s="59" t="str">
        <f t="shared" si="98"/>
        <v/>
      </c>
      <c r="CC34" s="59" t="str">
        <f t="shared" si="99"/>
        <v/>
      </c>
      <c r="CD34" s="59" t="str">
        <f t="shared" si="100"/>
        <v/>
      </c>
      <c r="CE34" s="59" t="str">
        <f t="shared" si="101"/>
        <v/>
      </c>
      <c r="CF34" s="59" t="str">
        <f t="shared" si="102"/>
        <v/>
      </c>
      <c r="CG34" s="59" t="str">
        <f t="shared" si="103"/>
        <v/>
      </c>
      <c r="CH34" s="59" t="str">
        <f t="shared" si="104"/>
        <v/>
      </c>
      <c r="CI34" s="59" t="str">
        <f t="shared" si="105"/>
        <v/>
      </c>
      <c r="CJ34" s="59" t="str">
        <f t="shared" si="106"/>
        <v/>
      </c>
      <c r="CK34" s="59" t="str">
        <f t="shared" si="107"/>
        <v/>
      </c>
      <c r="CL34" s="59" t="str">
        <f t="shared" si="108"/>
        <v/>
      </c>
      <c r="CM34" s="59" t="str">
        <f t="shared" si="109"/>
        <v/>
      </c>
      <c r="CN34" s="59" t="str">
        <f t="shared" si="110"/>
        <v/>
      </c>
      <c r="CO34" s="59" t="str">
        <f t="shared" si="111"/>
        <v/>
      </c>
      <c r="CP34" s="59" t="str">
        <f t="shared" si="112"/>
        <v/>
      </c>
      <c r="CQ34" s="59" t="str">
        <f t="shared" si="113"/>
        <v/>
      </c>
      <c r="CR34" s="59" t="str">
        <f t="shared" si="114"/>
        <v/>
      </c>
      <c r="CS34" s="59" t="str">
        <f t="shared" si="115"/>
        <v/>
      </c>
      <c r="CT34" s="59" t="str">
        <f t="shared" si="116"/>
        <v/>
      </c>
      <c r="CU34" s="59" t="str">
        <f t="shared" si="117"/>
        <v/>
      </c>
      <c r="CV34" s="59">
        <f t="shared" si="118"/>
        <v>1</v>
      </c>
      <c r="CW34" s="59" t="str">
        <f t="shared" si="119"/>
        <v/>
      </c>
      <c r="CX34" s="59" t="str">
        <f t="shared" si="120"/>
        <v/>
      </c>
      <c r="CY34" s="59" t="str">
        <f t="shared" si="121"/>
        <v/>
      </c>
      <c r="CZ34" s="59" t="str">
        <f t="shared" si="122"/>
        <v/>
      </c>
      <c r="DA34" s="59" t="str">
        <f t="shared" si="123"/>
        <v/>
      </c>
      <c r="DB34" s="59" t="str">
        <f t="shared" si="124"/>
        <v/>
      </c>
      <c r="DC34" s="59" t="str">
        <f t="shared" si="125"/>
        <v/>
      </c>
      <c r="DD34" s="59" t="str">
        <f t="shared" si="126"/>
        <v/>
      </c>
      <c r="DE34" s="59" t="str">
        <f t="shared" si="127"/>
        <v/>
      </c>
      <c r="DF34" s="59" t="str">
        <f t="shared" si="128"/>
        <v/>
      </c>
      <c r="DG34" s="59" t="str">
        <f t="shared" si="129"/>
        <v/>
      </c>
      <c r="DH34" s="59" t="str">
        <f t="shared" si="130"/>
        <v/>
      </c>
      <c r="DI34" s="59" t="str">
        <f t="shared" si="131"/>
        <v/>
      </c>
      <c r="DJ34" s="59" t="str">
        <f t="shared" si="132"/>
        <v/>
      </c>
      <c r="DK34" s="59" t="str">
        <f t="shared" si="133"/>
        <v/>
      </c>
      <c r="DL34" s="59" t="str">
        <f t="shared" si="134"/>
        <v/>
      </c>
      <c r="DM34" s="59" t="str">
        <f t="shared" si="135"/>
        <v/>
      </c>
      <c r="DN34" s="59" t="str">
        <f t="shared" si="136"/>
        <v/>
      </c>
      <c r="DO34" s="59" t="str">
        <f t="shared" si="137"/>
        <v/>
      </c>
      <c r="DP34" s="59" t="str">
        <f t="shared" si="138"/>
        <v/>
      </c>
      <c r="DQ34" s="59" t="str">
        <f t="shared" si="152"/>
        <v/>
      </c>
      <c r="DR34" s="59" t="str">
        <f t="shared" si="139"/>
        <v/>
      </c>
      <c r="DS34" s="58" t="str">
        <f t="shared" si="140"/>
        <v>2012/2</v>
      </c>
      <c r="DT34" s="59" t="str">
        <f t="shared" si="141"/>
        <v/>
      </c>
      <c r="DU34" s="59" t="str">
        <f t="shared" si="5"/>
        <v/>
      </c>
      <c r="DV34" s="59" t="str">
        <f t="shared" si="6"/>
        <v/>
      </c>
      <c r="DW34" s="59" t="str">
        <f t="shared" si="7"/>
        <v/>
      </c>
      <c r="DX34" s="59" t="str">
        <f t="shared" si="8"/>
        <v/>
      </c>
      <c r="DY34" s="59" t="str">
        <f t="shared" si="9"/>
        <v/>
      </c>
      <c r="DZ34" s="59" t="str">
        <f t="shared" si="10"/>
        <v/>
      </c>
      <c r="EA34" s="59" t="str">
        <f t="shared" si="11"/>
        <v/>
      </c>
      <c r="EB34" s="59" t="str">
        <f t="shared" si="12"/>
        <v/>
      </c>
      <c r="EC34" s="59" t="str">
        <f t="shared" si="13"/>
        <v/>
      </c>
      <c r="ED34" s="59" t="str">
        <f t="shared" si="14"/>
        <v/>
      </c>
      <c r="EE34" s="59" t="str">
        <f t="shared" si="15"/>
        <v/>
      </c>
      <c r="EF34" s="59" t="str">
        <f t="shared" si="142"/>
        <v/>
      </c>
      <c r="EG34" s="59" t="str">
        <f t="shared" si="16"/>
        <v/>
      </c>
      <c r="EH34" s="59" t="str">
        <f t="shared" si="17"/>
        <v/>
      </c>
      <c r="EI34" s="59" t="str">
        <f t="shared" si="18"/>
        <v/>
      </c>
      <c r="EJ34" s="59" t="str">
        <f t="shared" si="19"/>
        <v/>
      </c>
      <c r="EK34" s="59" t="str">
        <f t="shared" si="20"/>
        <v/>
      </c>
      <c r="EL34" s="59" t="str">
        <f t="shared" si="21"/>
        <v/>
      </c>
      <c r="EM34" s="59" t="str">
        <f t="shared" si="22"/>
        <v/>
      </c>
      <c r="EN34" s="59" t="str">
        <f t="shared" si="23"/>
        <v/>
      </c>
      <c r="EO34" s="59" t="str">
        <f t="shared" si="24"/>
        <v/>
      </c>
      <c r="EP34" s="59" t="str">
        <f t="shared" si="25"/>
        <v/>
      </c>
      <c r="EQ34" s="59" t="str">
        <f t="shared" si="26"/>
        <v/>
      </c>
      <c r="ER34" s="59" t="str">
        <f t="shared" si="27"/>
        <v/>
      </c>
      <c r="ES34" s="59" t="str">
        <f t="shared" si="28"/>
        <v/>
      </c>
      <c r="ET34" s="59" t="str">
        <f t="shared" si="29"/>
        <v/>
      </c>
      <c r="EU34" s="59" t="str">
        <f t="shared" si="30"/>
        <v/>
      </c>
      <c r="EV34" s="59" t="str">
        <f t="shared" si="31"/>
        <v/>
      </c>
      <c r="EW34" s="59" t="str">
        <f t="shared" si="32"/>
        <v/>
      </c>
      <c r="EX34" s="59" t="str">
        <f t="shared" si="33"/>
        <v/>
      </c>
      <c r="EY34" s="59" t="str">
        <f t="shared" si="34"/>
        <v/>
      </c>
      <c r="EZ34" s="59" t="str">
        <f t="shared" si="35"/>
        <v/>
      </c>
      <c r="FA34" s="59" t="str">
        <f t="shared" si="36"/>
        <v/>
      </c>
      <c r="FB34" s="59" t="str">
        <f t="shared" si="37"/>
        <v/>
      </c>
      <c r="FC34" s="59" t="str">
        <f t="shared" si="38"/>
        <v/>
      </c>
      <c r="FD34" s="59" t="str">
        <f t="shared" si="39"/>
        <v/>
      </c>
      <c r="FE34" s="59" t="str">
        <f t="shared" si="40"/>
        <v/>
      </c>
      <c r="FF34" s="59" t="str">
        <f t="shared" si="41"/>
        <v/>
      </c>
      <c r="FG34" s="59" t="str">
        <f t="shared" si="42"/>
        <v/>
      </c>
      <c r="FH34" s="59" t="str">
        <f t="shared" si="43"/>
        <v/>
      </c>
      <c r="FI34" s="59" t="str">
        <f t="shared" si="44"/>
        <v/>
      </c>
      <c r="FJ34" s="59" t="str">
        <f t="shared" si="45"/>
        <v/>
      </c>
      <c r="FK34" s="59" t="str">
        <f t="shared" si="46"/>
        <v/>
      </c>
      <c r="FL34" s="59" t="str">
        <f t="shared" si="47"/>
        <v/>
      </c>
      <c r="FM34" s="59" t="str">
        <f t="shared" si="48"/>
        <v/>
      </c>
      <c r="FN34" s="59" t="str">
        <f t="shared" si="49"/>
        <v/>
      </c>
      <c r="FO34" s="60" t="str">
        <f t="shared" si="50"/>
        <v/>
      </c>
      <c r="FP34" s="61"/>
      <c r="FQ34" s="45">
        <f t="shared" si="51"/>
        <v>1</v>
      </c>
    </row>
    <row r="35" spans="1:173" ht="58.5" thickTop="1" thickBot="1" x14ac:dyDescent="0.25">
      <c r="A35" s="31" t="s">
        <v>203</v>
      </c>
      <c r="B35" s="67" t="str">
        <f>$B$32</f>
        <v>Example with a part subcontracted</v>
      </c>
      <c r="C35" s="70">
        <v>41004</v>
      </c>
      <c r="D35" s="67"/>
      <c r="E35" s="67"/>
      <c r="F35" s="67" t="s">
        <v>233</v>
      </c>
      <c r="G35" s="67" t="s">
        <v>205</v>
      </c>
      <c r="H35" s="70"/>
      <c r="I35" s="70"/>
      <c r="J35" s="67" t="s">
        <v>235</v>
      </c>
      <c r="K35" s="70">
        <v>40923</v>
      </c>
      <c r="L35" s="67">
        <v>30</v>
      </c>
      <c r="M35" s="67"/>
      <c r="N35" s="67">
        <v>6</v>
      </c>
      <c r="O35" s="67">
        <v>5</v>
      </c>
      <c r="P35" s="67">
        <v>100</v>
      </c>
      <c r="Q35" s="67">
        <v>30</v>
      </c>
      <c r="R35" s="67">
        <v>25</v>
      </c>
      <c r="S35" s="67">
        <v>24</v>
      </c>
      <c r="T35" s="42">
        <f t="shared" si="0"/>
        <v>2012</v>
      </c>
      <c r="U35" s="42">
        <f t="shared" si="1"/>
        <v>2012</v>
      </c>
      <c r="V35" s="57">
        <f t="shared" si="143"/>
        <v>40923</v>
      </c>
      <c r="W35" s="57" t="str">
        <f t="shared" si="144"/>
        <v/>
      </c>
      <c r="X35" s="57" t="str">
        <f t="shared" si="145"/>
        <v/>
      </c>
      <c r="Y35" s="57" t="str">
        <f t="shared" si="146"/>
        <v/>
      </c>
      <c r="Z35" s="57" t="str">
        <f t="shared" si="147"/>
        <v/>
      </c>
      <c r="AA35" s="57" t="str">
        <f t="shared" si="148"/>
        <v/>
      </c>
      <c r="AB35" s="57" t="str">
        <f t="shared" si="149"/>
        <v/>
      </c>
      <c r="AC35" s="57">
        <f t="shared" si="150"/>
        <v>41004</v>
      </c>
      <c r="AD35" s="57" t="str">
        <f t="shared" si="52"/>
        <v/>
      </c>
      <c r="AE35" s="57" t="str">
        <f t="shared" si="53"/>
        <v/>
      </c>
      <c r="AF35" s="57" t="str">
        <f t="shared" si="54"/>
        <v/>
      </c>
      <c r="AG35" s="57" t="str">
        <f t="shared" si="55"/>
        <v/>
      </c>
      <c r="AH35" s="57" t="str">
        <f t="shared" si="56"/>
        <v/>
      </c>
      <c r="AI35" s="57" t="str">
        <f t="shared" si="57"/>
        <v/>
      </c>
      <c r="AJ35" s="57" t="str">
        <f t="shared" si="58"/>
        <v/>
      </c>
      <c r="AK35" s="57" t="str">
        <f t="shared" si="59"/>
        <v/>
      </c>
      <c r="AL35" s="57" t="str">
        <f t="shared" si="60"/>
        <v/>
      </c>
      <c r="AM35" s="57" t="str">
        <f t="shared" si="61"/>
        <v/>
      </c>
      <c r="AN35" s="57" t="str">
        <f t="shared" si="62"/>
        <v/>
      </c>
      <c r="AO35" s="57" t="str">
        <f t="shared" si="63"/>
        <v/>
      </c>
      <c r="AP35" s="57" t="str">
        <f t="shared" si="64"/>
        <v/>
      </c>
      <c r="AQ35" s="57" t="str">
        <f t="shared" si="65"/>
        <v/>
      </c>
      <c r="AR35" s="57" t="str">
        <f t="shared" si="66"/>
        <v/>
      </c>
      <c r="AS35" s="57" t="str">
        <f t="shared" si="67"/>
        <v/>
      </c>
      <c r="AT35" s="58" t="str">
        <f t="shared" si="151"/>
        <v/>
      </c>
      <c r="AU35" s="59">
        <f t="shared" si="2"/>
        <v>0</v>
      </c>
      <c r="AV35" s="59">
        <f t="shared" si="3"/>
        <v>0</v>
      </c>
      <c r="AW35" s="42" t="str">
        <f t="shared" si="68"/>
        <v/>
      </c>
      <c r="AX35" s="42">
        <f t="shared" si="69"/>
        <v>1900</v>
      </c>
      <c r="AY35" s="59" t="str">
        <f t="shared" si="70"/>
        <v/>
      </c>
      <c r="AZ35" s="59" t="str">
        <f t="shared" si="71"/>
        <v/>
      </c>
      <c r="BA35" s="59" t="str">
        <f t="shared" si="4"/>
        <v/>
      </c>
      <c r="BB35" s="59" t="str">
        <f t="shared" si="72"/>
        <v/>
      </c>
      <c r="BC35" s="59" t="str">
        <f t="shared" si="73"/>
        <v/>
      </c>
      <c r="BD35" s="59" t="str">
        <f t="shared" si="74"/>
        <v/>
      </c>
      <c r="BE35" s="59" t="str">
        <f t="shared" si="75"/>
        <v/>
      </c>
      <c r="BF35" s="59" t="str">
        <f t="shared" si="76"/>
        <v/>
      </c>
      <c r="BG35" s="59" t="str">
        <f t="shared" si="77"/>
        <v/>
      </c>
      <c r="BH35" s="59" t="str">
        <f t="shared" si="78"/>
        <v/>
      </c>
      <c r="BI35" s="59" t="str">
        <f t="shared" si="79"/>
        <v/>
      </c>
      <c r="BJ35" s="59" t="str">
        <f t="shared" si="80"/>
        <v/>
      </c>
      <c r="BK35" s="59" t="str">
        <f t="shared" si="81"/>
        <v/>
      </c>
      <c r="BL35" s="59" t="str">
        <f t="shared" si="82"/>
        <v/>
      </c>
      <c r="BM35" s="59" t="str">
        <f t="shared" si="83"/>
        <v/>
      </c>
      <c r="BN35" s="59" t="str">
        <f t="shared" si="84"/>
        <v/>
      </c>
      <c r="BO35" s="59" t="str">
        <f t="shared" si="85"/>
        <v/>
      </c>
      <c r="BP35" s="59" t="str">
        <f t="shared" si="86"/>
        <v/>
      </c>
      <c r="BQ35" s="59" t="str">
        <f t="shared" si="87"/>
        <v/>
      </c>
      <c r="BR35" s="59" t="str">
        <f t="shared" si="88"/>
        <v/>
      </c>
      <c r="BS35" s="59" t="str">
        <f t="shared" si="89"/>
        <v/>
      </c>
      <c r="BT35" s="59" t="str">
        <f t="shared" si="90"/>
        <v/>
      </c>
      <c r="BU35" s="59" t="str">
        <f t="shared" si="91"/>
        <v/>
      </c>
      <c r="BV35" s="59" t="str">
        <f t="shared" si="92"/>
        <v/>
      </c>
      <c r="BW35" s="59" t="str">
        <f t="shared" si="93"/>
        <v/>
      </c>
      <c r="BX35" s="59" t="str">
        <f t="shared" si="94"/>
        <v/>
      </c>
      <c r="BY35" s="59" t="str">
        <f t="shared" si="95"/>
        <v/>
      </c>
      <c r="BZ35" s="59" t="str">
        <f t="shared" si="96"/>
        <v/>
      </c>
      <c r="CA35" s="59" t="str">
        <f t="shared" si="97"/>
        <v/>
      </c>
      <c r="CB35" s="59" t="str">
        <f t="shared" si="98"/>
        <v/>
      </c>
      <c r="CC35" s="59" t="str">
        <f t="shared" si="99"/>
        <v/>
      </c>
      <c r="CD35" s="59" t="str">
        <f t="shared" si="100"/>
        <v/>
      </c>
      <c r="CE35" s="59" t="str">
        <f t="shared" si="101"/>
        <v/>
      </c>
      <c r="CF35" s="59" t="str">
        <f t="shared" si="102"/>
        <v/>
      </c>
      <c r="CG35" s="59" t="str">
        <f t="shared" si="103"/>
        <v/>
      </c>
      <c r="CH35" s="59" t="str">
        <f t="shared" si="104"/>
        <v/>
      </c>
      <c r="CI35" s="59" t="str">
        <f t="shared" si="105"/>
        <v/>
      </c>
      <c r="CJ35" s="59" t="str">
        <f t="shared" si="106"/>
        <v/>
      </c>
      <c r="CK35" s="59" t="str">
        <f t="shared" si="107"/>
        <v/>
      </c>
      <c r="CL35" s="59" t="str">
        <f t="shared" si="108"/>
        <v/>
      </c>
      <c r="CM35" s="59" t="str">
        <f t="shared" si="109"/>
        <v/>
      </c>
      <c r="CN35" s="59" t="str">
        <f t="shared" si="110"/>
        <v/>
      </c>
      <c r="CO35" s="59" t="str">
        <f t="shared" si="111"/>
        <v/>
      </c>
      <c r="CP35" s="59" t="str">
        <f t="shared" si="112"/>
        <v/>
      </c>
      <c r="CQ35" s="59" t="str">
        <f t="shared" si="113"/>
        <v/>
      </c>
      <c r="CR35" s="59" t="str">
        <f t="shared" si="114"/>
        <v/>
      </c>
      <c r="CS35" s="59" t="str">
        <f t="shared" si="115"/>
        <v/>
      </c>
      <c r="CT35" s="59" t="str">
        <f t="shared" si="116"/>
        <v/>
      </c>
      <c r="CU35" s="59" t="str">
        <f t="shared" si="117"/>
        <v/>
      </c>
      <c r="CV35" s="59" t="str">
        <f t="shared" si="118"/>
        <v/>
      </c>
      <c r="CW35" s="59" t="str">
        <f t="shared" si="119"/>
        <v/>
      </c>
      <c r="CX35" s="59" t="str">
        <f t="shared" si="120"/>
        <v/>
      </c>
      <c r="CY35" s="59" t="str">
        <f t="shared" si="121"/>
        <v/>
      </c>
      <c r="CZ35" s="59" t="str">
        <f t="shared" si="122"/>
        <v/>
      </c>
      <c r="DA35" s="59" t="str">
        <f t="shared" si="123"/>
        <v/>
      </c>
      <c r="DB35" s="59" t="str">
        <f t="shared" si="124"/>
        <v/>
      </c>
      <c r="DC35" s="59" t="str">
        <f t="shared" si="125"/>
        <v/>
      </c>
      <c r="DD35" s="59" t="str">
        <f t="shared" si="126"/>
        <v/>
      </c>
      <c r="DE35" s="59" t="str">
        <f t="shared" si="127"/>
        <v/>
      </c>
      <c r="DF35" s="59" t="str">
        <f t="shared" si="128"/>
        <v/>
      </c>
      <c r="DG35" s="59" t="str">
        <f t="shared" si="129"/>
        <v/>
      </c>
      <c r="DH35" s="59" t="str">
        <f t="shared" si="130"/>
        <v/>
      </c>
      <c r="DI35" s="59" t="str">
        <f t="shared" si="131"/>
        <v/>
      </c>
      <c r="DJ35" s="59">
        <f t="shared" si="132"/>
        <v>1</v>
      </c>
      <c r="DK35" s="59" t="str">
        <f t="shared" si="133"/>
        <v/>
      </c>
      <c r="DL35" s="59" t="str">
        <f t="shared" si="134"/>
        <v/>
      </c>
      <c r="DM35" s="59" t="str">
        <f t="shared" si="135"/>
        <v/>
      </c>
      <c r="DN35" s="59" t="str">
        <f t="shared" si="136"/>
        <v/>
      </c>
      <c r="DO35" s="59" t="str">
        <f t="shared" si="137"/>
        <v/>
      </c>
      <c r="DP35" s="59" t="str">
        <f t="shared" si="138"/>
        <v/>
      </c>
      <c r="DQ35" s="59" t="str">
        <f t="shared" si="152"/>
        <v/>
      </c>
      <c r="DR35" s="59" t="str">
        <f t="shared" si="139"/>
        <v/>
      </c>
      <c r="DS35" s="58" t="str">
        <f t="shared" si="140"/>
        <v>2012/4</v>
      </c>
      <c r="DT35" s="59" t="str">
        <f t="shared" si="141"/>
        <v/>
      </c>
      <c r="DU35" s="59" t="str">
        <f t="shared" si="5"/>
        <v/>
      </c>
      <c r="DV35" s="59" t="str">
        <f t="shared" si="6"/>
        <v/>
      </c>
      <c r="DW35" s="59" t="str">
        <f t="shared" si="7"/>
        <v/>
      </c>
      <c r="DX35" s="59" t="str">
        <f t="shared" si="8"/>
        <v/>
      </c>
      <c r="DY35" s="59" t="str">
        <f t="shared" si="9"/>
        <v/>
      </c>
      <c r="DZ35" s="59" t="str">
        <f t="shared" si="10"/>
        <v/>
      </c>
      <c r="EA35" s="59" t="str">
        <f t="shared" si="11"/>
        <v/>
      </c>
      <c r="EB35" s="59" t="str">
        <f t="shared" si="12"/>
        <v/>
      </c>
      <c r="EC35" s="59" t="str">
        <f t="shared" si="13"/>
        <v/>
      </c>
      <c r="ED35" s="59" t="str">
        <f t="shared" si="14"/>
        <v/>
      </c>
      <c r="EE35" s="59" t="str">
        <f t="shared" si="15"/>
        <v/>
      </c>
      <c r="EF35" s="59" t="str">
        <f t="shared" si="142"/>
        <v/>
      </c>
      <c r="EG35" s="59" t="str">
        <f t="shared" si="16"/>
        <v/>
      </c>
      <c r="EH35" s="59" t="str">
        <f t="shared" si="17"/>
        <v/>
      </c>
      <c r="EI35" s="59" t="str">
        <f t="shared" si="18"/>
        <v/>
      </c>
      <c r="EJ35" s="59" t="str">
        <f t="shared" si="19"/>
        <v/>
      </c>
      <c r="EK35" s="59" t="str">
        <f t="shared" si="20"/>
        <v/>
      </c>
      <c r="EL35" s="59" t="str">
        <f t="shared" si="21"/>
        <v/>
      </c>
      <c r="EM35" s="59" t="str">
        <f t="shared" si="22"/>
        <v/>
      </c>
      <c r="EN35" s="59" t="str">
        <f t="shared" si="23"/>
        <v/>
      </c>
      <c r="EO35" s="59" t="str">
        <f t="shared" si="24"/>
        <v/>
      </c>
      <c r="EP35" s="59" t="str">
        <f t="shared" si="25"/>
        <v/>
      </c>
      <c r="EQ35" s="59" t="str">
        <f t="shared" si="26"/>
        <v/>
      </c>
      <c r="ER35" s="59" t="str">
        <f t="shared" si="27"/>
        <v/>
      </c>
      <c r="ES35" s="59" t="str">
        <f t="shared" si="28"/>
        <v/>
      </c>
      <c r="ET35" s="59" t="str">
        <f t="shared" si="29"/>
        <v/>
      </c>
      <c r="EU35" s="59" t="str">
        <f t="shared" si="30"/>
        <v/>
      </c>
      <c r="EV35" s="59" t="str">
        <f t="shared" si="31"/>
        <v/>
      </c>
      <c r="EW35" s="59" t="str">
        <f t="shared" si="32"/>
        <v/>
      </c>
      <c r="EX35" s="59" t="str">
        <f t="shared" si="33"/>
        <v/>
      </c>
      <c r="EY35" s="59" t="str">
        <f t="shared" si="34"/>
        <v/>
      </c>
      <c r="EZ35" s="59" t="str">
        <f t="shared" si="35"/>
        <v/>
      </c>
      <c r="FA35" s="59" t="str">
        <f t="shared" si="36"/>
        <v/>
      </c>
      <c r="FB35" s="59" t="str">
        <f t="shared" si="37"/>
        <v/>
      </c>
      <c r="FC35" s="59" t="str">
        <f t="shared" si="38"/>
        <v/>
      </c>
      <c r="FD35" s="59" t="str">
        <f t="shared" si="39"/>
        <v/>
      </c>
      <c r="FE35" s="59" t="str">
        <f t="shared" si="40"/>
        <v/>
      </c>
      <c r="FF35" s="59" t="str">
        <f t="shared" si="41"/>
        <v/>
      </c>
      <c r="FG35" s="59" t="str">
        <f t="shared" si="42"/>
        <v/>
      </c>
      <c r="FH35" s="59" t="str">
        <f t="shared" si="43"/>
        <v/>
      </c>
      <c r="FI35" s="59" t="str">
        <f t="shared" si="44"/>
        <v/>
      </c>
      <c r="FJ35" s="59" t="str">
        <f t="shared" si="45"/>
        <v/>
      </c>
      <c r="FK35" s="59" t="str">
        <f t="shared" si="46"/>
        <v/>
      </c>
      <c r="FL35" s="59" t="str">
        <f t="shared" si="47"/>
        <v/>
      </c>
      <c r="FM35" s="59" t="str">
        <f t="shared" si="48"/>
        <v/>
      </c>
      <c r="FN35" s="59" t="str">
        <f t="shared" si="49"/>
        <v/>
      </c>
      <c r="FO35" s="60" t="str">
        <f t="shared" si="50"/>
        <v/>
      </c>
      <c r="FP35" s="61"/>
      <c r="FQ35" s="45">
        <f t="shared" si="51"/>
        <v>1</v>
      </c>
    </row>
    <row r="36" spans="1:173" ht="15.75" thickTop="1" thickBot="1" x14ac:dyDescent="0.25">
      <c r="A36" s="31"/>
      <c r="B36" s="90" t="s">
        <v>236</v>
      </c>
      <c r="C36" s="91"/>
      <c r="D36" s="75"/>
      <c r="E36" s="75"/>
      <c r="F36" s="75"/>
      <c r="G36" s="75"/>
      <c r="H36" s="71"/>
      <c r="I36" s="78"/>
      <c r="J36" s="75"/>
      <c r="K36" s="78"/>
      <c r="L36" s="75"/>
      <c r="M36" s="75"/>
      <c r="N36" s="75"/>
      <c r="O36" s="75"/>
      <c r="P36" s="75"/>
      <c r="Q36" s="75"/>
      <c r="R36" s="83"/>
      <c r="S36" s="75"/>
      <c r="T36" s="42" t="str">
        <f t="shared" si="0"/>
        <v/>
      </c>
      <c r="U36" s="42" t="str">
        <f t="shared" si="1"/>
        <v/>
      </c>
      <c r="V36" s="57" t="str">
        <f t="shared" si="143"/>
        <v/>
      </c>
      <c r="W36" s="57" t="str">
        <f t="shared" si="144"/>
        <v/>
      </c>
      <c r="X36" s="57" t="str">
        <f t="shared" si="145"/>
        <v/>
      </c>
      <c r="Y36" s="57" t="str">
        <f t="shared" si="146"/>
        <v/>
      </c>
      <c r="Z36" s="57" t="str">
        <f t="shared" si="147"/>
        <v/>
      </c>
      <c r="AA36" s="57" t="str">
        <f t="shared" si="148"/>
        <v/>
      </c>
      <c r="AB36" s="57" t="str">
        <f t="shared" si="149"/>
        <v/>
      </c>
      <c r="AC36" s="57" t="str">
        <f t="shared" si="150"/>
        <v/>
      </c>
      <c r="AD36" s="57" t="str">
        <f t="shared" si="52"/>
        <v/>
      </c>
      <c r="AE36" s="57" t="str">
        <f t="shared" si="53"/>
        <v/>
      </c>
      <c r="AF36" s="57" t="str">
        <f t="shared" si="54"/>
        <v/>
      </c>
      <c r="AG36" s="57" t="str">
        <f t="shared" si="55"/>
        <v/>
      </c>
      <c r="AH36" s="57" t="str">
        <f t="shared" si="56"/>
        <v/>
      </c>
      <c r="AI36" s="57" t="str">
        <f t="shared" si="57"/>
        <v/>
      </c>
      <c r="AJ36" s="57" t="str">
        <f t="shared" si="58"/>
        <v/>
      </c>
      <c r="AK36" s="57" t="str">
        <f t="shared" si="59"/>
        <v/>
      </c>
      <c r="AL36" s="57" t="str">
        <f t="shared" si="60"/>
        <v/>
      </c>
      <c r="AM36" s="57" t="str">
        <f t="shared" si="61"/>
        <v/>
      </c>
      <c r="AN36" s="57" t="str">
        <f t="shared" si="62"/>
        <v/>
      </c>
      <c r="AO36" s="57" t="str">
        <f t="shared" si="63"/>
        <v/>
      </c>
      <c r="AP36" s="57" t="str">
        <f t="shared" si="64"/>
        <v/>
      </c>
      <c r="AQ36" s="57" t="str">
        <f t="shared" si="65"/>
        <v/>
      </c>
      <c r="AR36" s="57" t="str">
        <f t="shared" si="66"/>
        <v/>
      </c>
      <c r="AS36" s="57" t="str">
        <f t="shared" si="67"/>
        <v/>
      </c>
      <c r="AT36" s="58" t="str">
        <f t="shared" si="151"/>
        <v/>
      </c>
      <c r="AU36" s="59">
        <f t="shared" si="2"/>
        <v>0</v>
      </c>
      <c r="AV36" s="59">
        <f t="shared" si="3"/>
        <v>0</v>
      </c>
      <c r="AW36" s="42" t="str">
        <f t="shared" si="68"/>
        <v/>
      </c>
      <c r="AX36" s="42">
        <f t="shared" si="69"/>
        <v>1900</v>
      </c>
      <c r="AY36" s="59" t="str">
        <f t="shared" si="70"/>
        <v/>
      </c>
      <c r="AZ36" s="59" t="str">
        <f t="shared" si="71"/>
        <v/>
      </c>
      <c r="BA36" s="59" t="str">
        <f t="shared" si="4"/>
        <v/>
      </c>
      <c r="BB36" s="59" t="str">
        <f t="shared" si="72"/>
        <v/>
      </c>
      <c r="BC36" s="59" t="str">
        <f t="shared" si="73"/>
        <v/>
      </c>
      <c r="BD36" s="59" t="str">
        <f t="shared" si="74"/>
        <v/>
      </c>
      <c r="BE36" s="59" t="str">
        <f t="shared" si="75"/>
        <v/>
      </c>
      <c r="BF36" s="59" t="str">
        <f t="shared" si="76"/>
        <v/>
      </c>
      <c r="BG36" s="59" t="str">
        <f t="shared" si="77"/>
        <v/>
      </c>
      <c r="BH36" s="59" t="str">
        <f t="shared" si="78"/>
        <v/>
      </c>
      <c r="BI36" s="59" t="str">
        <f t="shared" si="79"/>
        <v/>
      </c>
      <c r="BJ36" s="59" t="str">
        <f t="shared" si="80"/>
        <v/>
      </c>
      <c r="BK36" s="59" t="str">
        <f t="shared" si="81"/>
        <v/>
      </c>
      <c r="BL36" s="59" t="str">
        <f t="shared" si="82"/>
        <v/>
      </c>
      <c r="BM36" s="59" t="str">
        <f t="shared" si="83"/>
        <v/>
      </c>
      <c r="BN36" s="59" t="str">
        <f t="shared" si="84"/>
        <v/>
      </c>
      <c r="BO36" s="59" t="str">
        <f t="shared" si="85"/>
        <v/>
      </c>
      <c r="BP36" s="59" t="str">
        <f t="shared" si="86"/>
        <v/>
      </c>
      <c r="BQ36" s="59" t="str">
        <f t="shared" si="87"/>
        <v/>
      </c>
      <c r="BR36" s="59" t="str">
        <f t="shared" si="88"/>
        <v/>
      </c>
      <c r="BS36" s="59" t="str">
        <f t="shared" si="89"/>
        <v/>
      </c>
      <c r="BT36" s="59" t="str">
        <f t="shared" si="90"/>
        <v/>
      </c>
      <c r="BU36" s="59" t="str">
        <f t="shared" si="91"/>
        <v/>
      </c>
      <c r="BV36" s="59" t="str">
        <f t="shared" si="92"/>
        <v/>
      </c>
      <c r="BW36" s="59" t="str">
        <f t="shared" si="93"/>
        <v/>
      </c>
      <c r="BX36" s="59" t="str">
        <f t="shared" si="94"/>
        <v/>
      </c>
      <c r="BY36" s="59" t="str">
        <f t="shared" si="95"/>
        <v/>
      </c>
      <c r="BZ36" s="59" t="str">
        <f t="shared" si="96"/>
        <v/>
      </c>
      <c r="CA36" s="59" t="str">
        <f t="shared" si="97"/>
        <v/>
      </c>
      <c r="CB36" s="59" t="str">
        <f t="shared" si="98"/>
        <v/>
      </c>
      <c r="CC36" s="59" t="str">
        <f t="shared" si="99"/>
        <v/>
      </c>
      <c r="CD36" s="59" t="str">
        <f t="shared" si="100"/>
        <v/>
      </c>
      <c r="CE36" s="59" t="str">
        <f t="shared" si="101"/>
        <v/>
      </c>
      <c r="CF36" s="59" t="str">
        <f t="shared" si="102"/>
        <v/>
      </c>
      <c r="CG36" s="59" t="str">
        <f t="shared" si="103"/>
        <v/>
      </c>
      <c r="CH36" s="59" t="str">
        <f t="shared" si="104"/>
        <v/>
      </c>
      <c r="CI36" s="59" t="str">
        <f t="shared" si="105"/>
        <v/>
      </c>
      <c r="CJ36" s="59" t="str">
        <f t="shared" si="106"/>
        <v/>
      </c>
      <c r="CK36" s="59" t="str">
        <f t="shared" si="107"/>
        <v/>
      </c>
      <c r="CL36" s="59" t="str">
        <f t="shared" si="108"/>
        <v/>
      </c>
      <c r="CM36" s="59" t="str">
        <f t="shared" si="109"/>
        <v/>
      </c>
      <c r="CN36" s="59" t="str">
        <f t="shared" si="110"/>
        <v/>
      </c>
      <c r="CO36" s="59" t="str">
        <f t="shared" si="111"/>
        <v/>
      </c>
      <c r="CP36" s="59" t="str">
        <f t="shared" si="112"/>
        <v/>
      </c>
      <c r="CQ36" s="59" t="str">
        <f t="shared" si="113"/>
        <v/>
      </c>
      <c r="CR36" s="59" t="str">
        <f t="shared" si="114"/>
        <v/>
      </c>
      <c r="CS36" s="59" t="str">
        <f t="shared" si="115"/>
        <v/>
      </c>
      <c r="CT36" s="59" t="str">
        <f t="shared" si="116"/>
        <v/>
      </c>
      <c r="CU36" s="59" t="str">
        <f t="shared" si="117"/>
        <v/>
      </c>
      <c r="CV36" s="59" t="str">
        <f t="shared" si="118"/>
        <v/>
      </c>
      <c r="CW36" s="59" t="str">
        <f t="shared" si="119"/>
        <v/>
      </c>
      <c r="CX36" s="59" t="str">
        <f t="shared" si="120"/>
        <v/>
      </c>
      <c r="CY36" s="59" t="str">
        <f t="shared" si="121"/>
        <v/>
      </c>
      <c r="CZ36" s="59" t="str">
        <f t="shared" si="122"/>
        <v/>
      </c>
      <c r="DA36" s="59" t="str">
        <f t="shared" si="123"/>
        <v/>
      </c>
      <c r="DB36" s="59" t="str">
        <f t="shared" si="124"/>
        <v/>
      </c>
      <c r="DC36" s="59" t="str">
        <f t="shared" si="125"/>
        <v/>
      </c>
      <c r="DD36" s="59" t="str">
        <f t="shared" si="126"/>
        <v/>
      </c>
      <c r="DE36" s="59" t="str">
        <f t="shared" si="127"/>
        <v/>
      </c>
      <c r="DF36" s="59" t="str">
        <f t="shared" si="128"/>
        <v/>
      </c>
      <c r="DG36" s="59" t="str">
        <f t="shared" si="129"/>
        <v/>
      </c>
      <c r="DH36" s="59" t="str">
        <f t="shared" si="130"/>
        <v/>
      </c>
      <c r="DI36" s="59" t="str">
        <f t="shared" si="131"/>
        <v/>
      </c>
      <c r="DJ36" s="59" t="str">
        <f t="shared" si="132"/>
        <v/>
      </c>
      <c r="DK36" s="59" t="str">
        <f t="shared" si="133"/>
        <v/>
      </c>
      <c r="DL36" s="59" t="str">
        <f t="shared" si="134"/>
        <v/>
      </c>
      <c r="DM36" s="59" t="str">
        <f t="shared" si="135"/>
        <v/>
      </c>
      <c r="DN36" s="59" t="str">
        <f t="shared" si="136"/>
        <v/>
      </c>
      <c r="DO36" s="59" t="str">
        <f t="shared" si="137"/>
        <v/>
      </c>
      <c r="DP36" s="59" t="str">
        <f t="shared" si="138"/>
        <v/>
      </c>
      <c r="DQ36" s="59" t="str">
        <f t="shared" si="152"/>
        <v/>
      </c>
      <c r="DR36" s="59" t="str">
        <f t="shared" si="139"/>
        <v/>
      </c>
      <c r="DS36" s="58" t="str">
        <f t="shared" si="140"/>
        <v/>
      </c>
      <c r="DT36" s="59" t="str">
        <f t="shared" si="141"/>
        <v/>
      </c>
      <c r="DU36" s="59" t="str">
        <f t="shared" si="5"/>
        <v/>
      </c>
      <c r="DV36" s="59" t="str">
        <f t="shared" si="6"/>
        <v/>
      </c>
      <c r="DW36" s="59" t="str">
        <f t="shared" si="7"/>
        <v/>
      </c>
      <c r="DX36" s="59" t="str">
        <f t="shared" si="8"/>
        <v/>
      </c>
      <c r="DY36" s="59" t="str">
        <f t="shared" si="9"/>
        <v/>
      </c>
      <c r="DZ36" s="59" t="str">
        <f t="shared" si="10"/>
        <v/>
      </c>
      <c r="EA36" s="59" t="str">
        <f t="shared" si="11"/>
        <v/>
      </c>
      <c r="EB36" s="59" t="str">
        <f t="shared" si="12"/>
        <v/>
      </c>
      <c r="EC36" s="59" t="str">
        <f t="shared" si="13"/>
        <v/>
      </c>
      <c r="ED36" s="59" t="str">
        <f t="shared" si="14"/>
        <v/>
      </c>
      <c r="EE36" s="59" t="str">
        <f t="shared" si="15"/>
        <v/>
      </c>
      <c r="EF36" s="59" t="str">
        <f t="shared" si="142"/>
        <v/>
      </c>
      <c r="EG36" s="59" t="str">
        <f t="shared" si="16"/>
        <v/>
      </c>
      <c r="EH36" s="59" t="str">
        <f t="shared" si="17"/>
        <v/>
      </c>
      <c r="EI36" s="59" t="str">
        <f t="shared" si="18"/>
        <v/>
      </c>
      <c r="EJ36" s="59" t="str">
        <f t="shared" si="19"/>
        <v/>
      </c>
      <c r="EK36" s="59" t="str">
        <f t="shared" si="20"/>
        <v/>
      </c>
      <c r="EL36" s="59" t="str">
        <f t="shared" si="21"/>
        <v/>
      </c>
      <c r="EM36" s="59" t="str">
        <f t="shared" si="22"/>
        <v/>
      </c>
      <c r="EN36" s="59" t="str">
        <f t="shared" si="23"/>
        <v/>
      </c>
      <c r="EO36" s="59" t="str">
        <f t="shared" si="24"/>
        <v/>
      </c>
      <c r="EP36" s="59" t="str">
        <f t="shared" si="25"/>
        <v/>
      </c>
      <c r="EQ36" s="59" t="str">
        <f t="shared" si="26"/>
        <v/>
      </c>
      <c r="ER36" s="59" t="str">
        <f t="shared" si="27"/>
        <v/>
      </c>
      <c r="ES36" s="59" t="str">
        <f t="shared" si="28"/>
        <v/>
      </c>
      <c r="ET36" s="59" t="str">
        <f t="shared" si="29"/>
        <v/>
      </c>
      <c r="EU36" s="59" t="str">
        <f t="shared" si="30"/>
        <v/>
      </c>
      <c r="EV36" s="59" t="str">
        <f t="shared" si="31"/>
        <v/>
      </c>
      <c r="EW36" s="59" t="str">
        <f t="shared" si="32"/>
        <v/>
      </c>
      <c r="EX36" s="59" t="str">
        <f t="shared" si="33"/>
        <v/>
      </c>
      <c r="EY36" s="59" t="str">
        <f t="shared" si="34"/>
        <v/>
      </c>
      <c r="EZ36" s="59" t="str">
        <f t="shared" si="35"/>
        <v/>
      </c>
      <c r="FA36" s="59" t="str">
        <f t="shared" si="36"/>
        <v/>
      </c>
      <c r="FB36" s="59" t="str">
        <f t="shared" si="37"/>
        <v/>
      </c>
      <c r="FC36" s="59" t="str">
        <f t="shared" si="38"/>
        <v/>
      </c>
      <c r="FD36" s="59" t="str">
        <f t="shared" si="39"/>
        <v/>
      </c>
      <c r="FE36" s="59" t="str">
        <f t="shared" si="40"/>
        <v/>
      </c>
      <c r="FF36" s="59" t="str">
        <f t="shared" si="41"/>
        <v/>
      </c>
      <c r="FG36" s="59" t="str">
        <f t="shared" si="42"/>
        <v/>
      </c>
      <c r="FH36" s="59" t="str">
        <f t="shared" si="43"/>
        <v/>
      </c>
      <c r="FI36" s="59" t="str">
        <f t="shared" si="44"/>
        <v/>
      </c>
      <c r="FJ36" s="59" t="str">
        <f t="shared" si="45"/>
        <v/>
      </c>
      <c r="FK36" s="59" t="str">
        <f t="shared" si="46"/>
        <v/>
      </c>
      <c r="FL36" s="59" t="str">
        <f t="shared" si="47"/>
        <v/>
      </c>
      <c r="FM36" s="59" t="str">
        <f t="shared" si="48"/>
        <v/>
      </c>
      <c r="FN36" s="59" t="str">
        <f t="shared" si="49"/>
        <v/>
      </c>
      <c r="FO36" s="60" t="str">
        <f t="shared" si="50"/>
        <v/>
      </c>
      <c r="FP36" s="61"/>
      <c r="FQ36" s="45">
        <f t="shared" si="51"/>
        <v>1</v>
      </c>
    </row>
    <row r="37" spans="1:173" ht="46.5" thickTop="1" thickBot="1" x14ac:dyDescent="0.25">
      <c r="A37" s="46" t="s">
        <v>195</v>
      </c>
      <c r="B37" s="92" t="s">
        <v>237</v>
      </c>
      <c r="C37" s="48"/>
      <c r="D37" s="49"/>
      <c r="E37" s="49"/>
      <c r="F37" s="50"/>
      <c r="G37" s="51"/>
      <c r="H37" s="52"/>
      <c r="I37" s="53"/>
      <c r="J37" s="54" t="s">
        <v>197</v>
      </c>
      <c r="K37" s="55"/>
      <c r="L37" s="56">
        <f>SUM(L38:L43)</f>
        <v>250</v>
      </c>
      <c r="M37" s="56"/>
      <c r="N37" s="56">
        <f>SUM(N38:N43)</f>
        <v>250</v>
      </c>
      <c r="O37" s="56">
        <f>SUM(O38:O43)</f>
        <v>20</v>
      </c>
      <c r="P37" s="56"/>
      <c r="Q37" s="56">
        <f>SUM(Q38:Q43)</f>
        <v>250</v>
      </c>
      <c r="R37" s="56">
        <f>SUM(R38:R43)</f>
        <v>230</v>
      </c>
      <c r="S37" s="56">
        <f>SUM(S38:S43)</f>
        <v>0</v>
      </c>
      <c r="T37" s="42" t="str">
        <f t="shared" si="0"/>
        <v/>
      </c>
      <c r="U37" s="42" t="str">
        <f t="shared" si="1"/>
        <v/>
      </c>
      <c r="V37" s="57" t="str">
        <f t="shared" si="143"/>
        <v/>
      </c>
      <c r="W37" s="57" t="str">
        <f t="shared" si="144"/>
        <v/>
      </c>
      <c r="X37" s="57" t="str">
        <f t="shared" si="145"/>
        <v/>
      </c>
      <c r="Y37" s="57" t="str">
        <f t="shared" si="146"/>
        <v/>
      </c>
      <c r="Z37" s="57" t="str">
        <f t="shared" si="147"/>
        <v/>
      </c>
      <c r="AA37" s="57" t="str">
        <f t="shared" si="148"/>
        <v/>
      </c>
      <c r="AB37" s="57" t="str">
        <f t="shared" si="149"/>
        <v/>
      </c>
      <c r="AC37" s="57" t="str">
        <f t="shared" si="150"/>
        <v/>
      </c>
      <c r="AD37" s="57" t="str">
        <f t="shared" si="52"/>
        <v/>
      </c>
      <c r="AE37" s="57" t="str">
        <f t="shared" si="53"/>
        <v/>
      </c>
      <c r="AF37" s="57" t="str">
        <f t="shared" si="54"/>
        <v/>
      </c>
      <c r="AG37" s="57" t="str">
        <f t="shared" si="55"/>
        <v/>
      </c>
      <c r="AH37" s="57" t="str">
        <f t="shared" si="56"/>
        <v/>
      </c>
      <c r="AI37" s="57" t="str">
        <f t="shared" si="57"/>
        <v/>
      </c>
      <c r="AJ37" s="57" t="str">
        <f t="shared" si="58"/>
        <v/>
      </c>
      <c r="AK37" s="57" t="str">
        <f t="shared" si="59"/>
        <v/>
      </c>
      <c r="AL37" s="57" t="str">
        <f t="shared" si="60"/>
        <v/>
      </c>
      <c r="AM37" s="57" t="str">
        <f t="shared" si="61"/>
        <v/>
      </c>
      <c r="AN37" s="57" t="str">
        <f t="shared" si="62"/>
        <v/>
      </c>
      <c r="AO37" s="57" t="str">
        <f t="shared" si="63"/>
        <v/>
      </c>
      <c r="AP37" s="57" t="str">
        <f t="shared" si="64"/>
        <v/>
      </c>
      <c r="AQ37" s="57" t="str">
        <f t="shared" si="65"/>
        <v/>
      </c>
      <c r="AR37" s="57" t="str">
        <f t="shared" si="66"/>
        <v/>
      </c>
      <c r="AS37" s="57" t="str">
        <f t="shared" si="67"/>
        <v/>
      </c>
      <c r="AT37" s="58" t="str">
        <f t="shared" si="151"/>
        <v/>
      </c>
      <c r="AU37" s="59">
        <f t="shared" si="2"/>
        <v>0</v>
      </c>
      <c r="AV37" s="59">
        <f t="shared" si="3"/>
        <v>0</v>
      </c>
      <c r="AW37" s="42" t="str">
        <f t="shared" si="68"/>
        <v/>
      </c>
      <c r="AX37" s="42">
        <f t="shared" si="69"/>
        <v>1900</v>
      </c>
      <c r="AY37" s="59" t="str">
        <f t="shared" si="70"/>
        <v/>
      </c>
      <c r="AZ37" s="59" t="str">
        <f t="shared" si="71"/>
        <v/>
      </c>
      <c r="BA37" s="59" t="str">
        <f t="shared" si="4"/>
        <v/>
      </c>
      <c r="BB37" s="59" t="str">
        <f t="shared" si="72"/>
        <v/>
      </c>
      <c r="BC37" s="59" t="str">
        <f t="shared" si="73"/>
        <v/>
      </c>
      <c r="BD37" s="59" t="str">
        <f t="shared" si="74"/>
        <v/>
      </c>
      <c r="BE37" s="59" t="str">
        <f t="shared" si="75"/>
        <v/>
      </c>
      <c r="BF37" s="59" t="str">
        <f t="shared" si="76"/>
        <v/>
      </c>
      <c r="BG37" s="59" t="str">
        <f t="shared" si="77"/>
        <v/>
      </c>
      <c r="BH37" s="59" t="str">
        <f t="shared" si="78"/>
        <v/>
      </c>
      <c r="BI37" s="59" t="str">
        <f t="shared" si="79"/>
        <v/>
      </c>
      <c r="BJ37" s="59" t="str">
        <f t="shared" si="80"/>
        <v/>
      </c>
      <c r="BK37" s="59" t="str">
        <f t="shared" si="81"/>
        <v/>
      </c>
      <c r="BL37" s="59" t="str">
        <f t="shared" si="82"/>
        <v/>
      </c>
      <c r="BM37" s="59" t="str">
        <f t="shared" si="83"/>
        <v/>
      </c>
      <c r="BN37" s="59" t="str">
        <f t="shared" si="84"/>
        <v/>
      </c>
      <c r="BO37" s="59" t="str">
        <f t="shared" si="85"/>
        <v/>
      </c>
      <c r="BP37" s="59" t="str">
        <f t="shared" si="86"/>
        <v/>
      </c>
      <c r="BQ37" s="59" t="str">
        <f t="shared" si="87"/>
        <v/>
      </c>
      <c r="BR37" s="59" t="str">
        <f t="shared" si="88"/>
        <v/>
      </c>
      <c r="BS37" s="59" t="str">
        <f t="shared" si="89"/>
        <v/>
      </c>
      <c r="BT37" s="59" t="str">
        <f t="shared" si="90"/>
        <v/>
      </c>
      <c r="BU37" s="59" t="str">
        <f t="shared" si="91"/>
        <v/>
      </c>
      <c r="BV37" s="59" t="str">
        <f t="shared" si="92"/>
        <v/>
      </c>
      <c r="BW37" s="59" t="str">
        <f t="shared" si="93"/>
        <v/>
      </c>
      <c r="BX37" s="59" t="str">
        <f t="shared" si="94"/>
        <v/>
      </c>
      <c r="BY37" s="59" t="str">
        <f t="shared" si="95"/>
        <v/>
      </c>
      <c r="BZ37" s="59" t="str">
        <f t="shared" si="96"/>
        <v/>
      </c>
      <c r="CA37" s="59" t="str">
        <f t="shared" si="97"/>
        <v/>
      </c>
      <c r="CB37" s="59" t="str">
        <f t="shared" si="98"/>
        <v/>
      </c>
      <c r="CC37" s="59" t="str">
        <f t="shared" si="99"/>
        <v/>
      </c>
      <c r="CD37" s="59" t="str">
        <f t="shared" si="100"/>
        <v/>
      </c>
      <c r="CE37" s="59" t="str">
        <f t="shared" si="101"/>
        <v/>
      </c>
      <c r="CF37" s="59" t="str">
        <f t="shared" si="102"/>
        <v/>
      </c>
      <c r="CG37" s="59" t="str">
        <f t="shared" si="103"/>
        <v/>
      </c>
      <c r="CH37" s="59" t="str">
        <f t="shared" si="104"/>
        <v/>
      </c>
      <c r="CI37" s="59" t="str">
        <f t="shared" si="105"/>
        <v/>
      </c>
      <c r="CJ37" s="59" t="str">
        <f t="shared" si="106"/>
        <v/>
      </c>
      <c r="CK37" s="59" t="str">
        <f t="shared" si="107"/>
        <v/>
      </c>
      <c r="CL37" s="59" t="str">
        <f t="shared" si="108"/>
        <v/>
      </c>
      <c r="CM37" s="59" t="str">
        <f t="shared" si="109"/>
        <v/>
      </c>
      <c r="CN37" s="59" t="str">
        <f t="shared" si="110"/>
        <v/>
      </c>
      <c r="CO37" s="59" t="str">
        <f t="shared" si="111"/>
        <v/>
      </c>
      <c r="CP37" s="59" t="str">
        <f t="shared" si="112"/>
        <v/>
      </c>
      <c r="CQ37" s="59" t="str">
        <f t="shared" si="113"/>
        <v/>
      </c>
      <c r="CR37" s="59" t="str">
        <f t="shared" si="114"/>
        <v/>
      </c>
      <c r="CS37" s="59" t="str">
        <f t="shared" si="115"/>
        <v/>
      </c>
      <c r="CT37" s="59" t="str">
        <f t="shared" si="116"/>
        <v/>
      </c>
      <c r="CU37" s="59" t="str">
        <f t="shared" si="117"/>
        <v/>
      </c>
      <c r="CV37" s="59" t="str">
        <f t="shared" si="118"/>
        <v/>
      </c>
      <c r="CW37" s="59" t="str">
        <f t="shared" si="119"/>
        <v/>
      </c>
      <c r="CX37" s="59" t="str">
        <f t="shared" si="120"/>
        <v/>
      </c>
      <c r="CY37" s="59" t="str">
        <f t="shared" si="121"/>
        <v/>
      </c>
      <c r="CZ37" s="59" t="str">
        <f t="shared" si="122"/>
        <v/>
      </c>
      <c r="DA37" s="59" t="str">
        <f t="shared" si="123"/>
        <v/>
      </c>
      <c r="DB37" s="59" t="str">
        <f t="shared" si="124"/>
        <v/>
      </c>
      <c r="DC37" s="59" t="str">
        <f t="shared" si="125"/>
        <v/>
      </c>
      <c r="DD37" s="59" t="str">
        <f t="shared" si="126"/>
        <v/>
      </c>
      <c r="DE37" s="59" t="str">
        <f t="shared" si="127"/>
        <v/>
      </c>
      <c r="DF37" s="59" t="str">
        <f t="shared" si="128"/>
        <v/>
      </c>
      <c r="DG37" s="59" t="str">
        <f t="shared" si="129"/>
        <v/>
      </c>
      <c r="DH37" s="59" t="str">
        <f t="shared" si="130"/>
        <v/>
      </c>
      <c r="DI37" s="59" t="str">
        <f t="shared" si="131"/>
        <v/>
      </c>
      <c r="DJ37" s="59" t="str">
        <f t="shared" si="132"/>
        <v/>
      </c>
      <c r="DK37" s="59" t="str">
        <f t="shared" si="133"/>
        <v/>
      </c>
      <c r="DL37" s="59" t="str">
        <f t="shared" si="134"/>
        <v/>
      </c>
      <c r="DM37" s="59" t="str">
        <f t="shared" si="135"/>
        <v/>
      </c>
      <c r="DN37" s="59" t="str">
        <f t="shared" si="136"/>
        <v/>
      </c>
      <c r="DO37" s="59" t="str">
        <f t="shared" si="137"/>
        <v/>
      </c>
      <c r="DP37" s="59" t="str">
        <f t="shared" si="138"/>
        <v/>
      </c>
      <c r="DQ37" s="59" t="str">
        <f t="shared" si="152"/>
        <v/>
      </c>
      <c r="DR37" s="59" t="str">
        <f t="shared" si="139"/>
        <v/>
      </c>
      <c r="DS37" s="58" t="str">
        <f t="shared" si="140"/>
        <v/>
      </c>
      <c r="DT37" s="59" t="str">
        <f t="shared" si="141"/>
        <v/>
      </c>
      <c r="DU37" s="59" t="str">
        <f t="shared" si="5"/>
        <v/>
      </c>
      <c r="DV37" s="59" t="str">
        <f t="shared" si="6"/>
        <v/>
      </c>
      <c r="DW37" s="59" t="str">
        <f t="shared" si="7"/>
        <v/>
      </c>
      <c r="DX37" s="59" t="str">
        <f t="shared" si="8"/>
        <v/>
      </c>
      <c r="DY37" s="59" t="str">
        <f t="shared" si="9"/>
        <v/>
      </c>
      <c r="DZ37" s="59" t="str">
        <f t="shared" si="10"/>
        <v/>
      </c>
      <c r="EA37" s="59" t="str">
        <f t="shared" si="11"/>
        <v/>
      </c>
      <c r="EB37" s="59" t="str">
        <f t="shared" si="12"/>
        <v/>
      </c>
      <c r="EC37" s="59" t="str">
        <f t="shared" si="13"/>
        <v/>
      </c>
      <c r="ED37" s="59" t="str">
        <f t="shared" si="14"/>
        <v/>
      </c>
      <c r="EE37" s="59" t="str">
        <f t="shared" si="15"/>
        <v/>
      </c>
      <c r="EF37" s="59" t="str">
        <f t="shared" si="142"/>
        <v/>
      </c>
      <c r="EG37" s="59" t="str">
        <f t="shared" si="16"/>
        <v/>
      </c>
      <c r="EH37" s="59" t="str">
        <f t="shared" si="17"/>
        <v/>
      </c>
      <c r="EI37" s="59" t="str">
        <f t="shared" si="18"/>
        <v/>
      </c>
      <c r="EJ37" s="59" t="str">
        <f t="shared" si="19"/>
        <v/>
      </c>
      <c r="EK37" s="59" t="str">
        <f t="shared" si="20"/>
        <v/>
      </c>
      <c r="EL37" s="59" t="str">
        <f t="shared" si="21"/>
        <v/>
      </c>
      <c r="EM37" s="59" t="str">
        <f t="shared" si="22"/>
        <v/>
      </c>
      <c r="EN37" s="59" t="str">
        <f t="shared" si="23"/>
        <v/>
      </c>
      <c r="EO37" s="59" t="str">
        <f t="shared" si="24"/>
        <v/>
      </c>
      <c r="EP37" s="59" t="str">
        <f t="shared" si="25"/>
        <v/>
      </c>
      <c r="EQ37" s="59" t="str">
        <f t="shared" si="26"/>
        <v/>
      </c>
      <c r="ER37" s="59" t="str">
        <f t="shared" si="27"/>
        <v/>
      </c>
      <c r="ES37" s="59" t="str">
        <f t="shared" si="28"/>
        <v/>
      </c>
      <c r="ET37" s="59" t="str">
        <f t="shared" si="29"/>
        <v/>
      </c>
      <c r="EU37" s="59" t="str">
        <f t="shared" si="30"/>
        <v/>
      </c>
      <c r="EV37" s="59" t="str">
        <f t="shared" si="31"/>
        <v/>
      </c>
      <c r="EW37" s="59" t="str">
        <f t="shared" si="32"/>
        <v/>
      </c>
      <c r="EX37" s="59" t="str">
        <f t="shared" si="33"/>
        <v/>
      </c>
      <c r="EY37" s="59" t="str">
        <f t="shared" si="34"/>
        <v/>
      </c>
      <c r="EZ37" s="59" t="str">
        <f t="shared" si="35"/>
        <v/>
      </c>
      <c r="FA37" s="59" t="str">
        <f t="shared" si="36"/>
        <v/>
      </c>
      <c r="FB37" s="59" t="str">
        <f t="shared" si="37"/>
        <v/>
      </c>
      <c r="FC37" s="59" t="str">
        <f t="shared" si="38"/>
        <v/>
      </c>
      <c r="FD37" s="59" t="str">
        <f t="shared" si="39"/>
        <v/>
      </c>
      <c r="FE37" s="59" t="str">
        <f t="shared" si="40"/>
        <v/>
      </c>
      <c r="FF37" s="59" t="str">
        <f t="shared" si="41"/>
        <v/>
      </c>
      <c r="FG37" s="59" t="str">
        <f t="shared" si="42"/>
        <v/>
      </c>
      <c r="FH37" s="59" t="str">
        <f t="shared" si="43"/>
        <v/>
      </c>
      <c r="FI37" s="59" t="str">
        <f t="shared" si="44"/>
        <v/>
      </c>
      <c r="FJ37" s="59" t="str">
        <f t="shared" si="45"/>
        <v/>
      </c>
      <c r="FK37" s="59" t="str">
        <f t="shared" si="46"/>
        <v/>
      </c>
      <c r="FL37" s="59" t="str">
        <f t="shared" si="47"/>
        <v/>
      </c>
      <c r="FM37" s="59" t="str">
        <f t="shared" si="48"/>
        <v/>
      </c>
      <c r="FN37" s="59" t="str">
        <f t="shared" si="49"/>
        <v/>
      </c>
      <c r="FO37" s="60" t="str">
        <f t="shared" si="50"/>
        <v/>
      </c>
      <c r="FP37" s="61"/>
      <c r="FQ37" s="45">
        <f t="shared" si="51"/>
        <v>1</v>
      </c>
    </row>
    <row r="38" spans="1:173" ht="101.25" thickTop="1" thickBot="1" x14ac:dyDescent="0.25">
      <c r="A38" s="31"/>
      <c r="B38" s="67" t="str">
        <f t="shared" ref="B38:B43" si="155">$B$37</f>
        <v>Risk ETMM27030</v>
      </c>
      <c r="C38" s="68">
        <v>40786</v>
      </c>
      <c r="D38" s="67"/>
      <c r="E38" s="67"/>
      <c r="F38" s="67"/>
      <c r="G38" s="67" t="s">
        <v>238</v>
      </c>
      <c r="H38" s="68">
        <v>40739</v>
      </c>
      <c r="I38" s="70"/>
      <c r="J38" s="67" t="s">
        <v>239</v>
      </c>
      <c r="K38" s="70">
        <v>40544</v>
      </c>
      <c r="L38" s="67">
        <v>250</v>
      </c>
      <c r="M38" s="67"/>
      <c r="N38" s="67">
        <v>250</v>
      </c>
      <c r="O38" s="67">
        <v>20</v>
      </c>
      <c r="P38" s="67">
        <v>100</v>
      </c>
      <c r="Q38" s="67">
        <v>250</v>
      </c>
      <c r="R38" s="67">
        <v>230</v>
      </c>
      <c r="S38" s="67">
        <v>0</v>
      </c>
      <c r="T38" s="42">
        <f t="shared" si="0"/>
        <v>2011</v>
      </c>
      <c r="U38" s="42">
        <f t="shared" si="1"/>
        <v>2011</v>
      </c>
      <c r="V38" s="57">
        <f t="shared" si="143"/>
        <v>40544</v>
      </c>
      <c r="W38" s="57" t="str">
        <f t="shared" si="144"/>
        <v/>
      </c>
      <c r="X38" s="57" t="str">
        <f t="shared" si="145"/>
        <v/>
      </c>
      <c r="Y38" s="57" t="str">
        <f t="shared" si="146"/>
        <v/>
      </c>
      <c r="Z38" s="57" t="str">
        <f t="shared" si="147"/>
        <v/>
      </c>
      <c r="AA38" s="57" t="str">
        <f t="shared" si="148"/>
        <v/>
      </c>
      <c r="AB38" s="57" t="str">
        <f t="shared" si="149"/>
        <v/>
      </c>
      <c r="AC38" s="57" t="str">
        <f t="shared" si="150"/>
        <v/>
      </c>
      <c r="AD38" s="57" t="str">
        <f t="shared" si="52"/>
        <v/>
      </c>
      <c r="AE38" s="57" t="str">
        <f t="shared" si="53"/>
        <v/>
      </c>
      <c r="AF38" s="57" t="str">
        <f t="shared" si="54"/>
        <v/>
      </c>
      <c r="AG38" s="57" t="str">
        <f t="shared" si="55"/>
        <v/>
      </c>
      <c r="AH38" s="57" t="str">
        <f t="shared" si="56"/>
        <v/>
      </c>
      <c r="AI38" s="57" t="str">
        <f t="shared" si="57"/>
        <v/>
      </c>
      <c r="AJ38" s="57" t="str">
        <f t="shared" si="58"/>
        <v/>
      </c>
      <c r="AK38" s="57">
        <f t="shared" si="59"/>
        <v>40786</v>
      </c>
      <c r="AL38" s="57" t="str">
        <f t="shared" si="60"/>
        <v/>
      </c>
      <c r="AM38" s="57" t="str">
        <f t="shared" si="61"/>
        <v/>
      </c>
      <c r="AN38" s="57" t="str">
        <f t="shared" si="62"/>
        <v/>
      </c>
      <c r="AO38" s="57" t="str">
        <f t="shared" si="63"/>
        <v/>
      </c>
      <c r="AP38" s="57" t="str">
        <f t="shared" si="64"/>
        <v/>
      </c>
      <c r="AQ38" s="57" t="str">
        <f t="shared" si="65"/>
        <v/>
      </c>
      <c r="AR38" s="57" t="str">
        <f t="shared" si="66"/>
        <v/>
      </c>
      <c r="AS38" s="57" t="str">
        <f t="shared" si="67"/>
        <v/>
      </c>
      <c r="AT38" s="58" t="str">
        <f t="shared" si="151"/>
        <v/>
      </c>
      <c r="AU38" s="59">
        <f t="shared" si="2"/>
        <v>0</v>
      </c>
      <c r="AV38" s="59">
        <f t="shared" si="3"/>
        <v>0</v>
      </c>
      <c r="AW38" s="42" t="str">
        <f t="shared" si="68"/>
        <v/>
      </c>
      <c r="AX38" s="42">
        <f t="shared" si="69"/>
        <v>1900</v>
      </c>
      <c r="AY38" s="59" t="str">
        <f t="shared" si="70"/>
        <v/>
      </c>
      <c r="AZ38" s="59" t="str">
        <f t="shared" si="71"/>
        <v/>
      </c>
      <c r="BA38" s="59" t="str">
        <f t="shared" si="4"/>
        <v/>
      </c>
      <c r="BB38" s="59" t="str">
        <f t="shared" si="72"/>
        <v/>
      </c>
      <c r="BC38" s="59" t="str">
        <f t="shared" si="73"/>
        <v/>
      </c>
      <c r="BD38" s="59" t="str">
        <f t="shared" si="74"/>
        <v/>
      </c>
      <c r="BE38" s="59" t="str">
        <f t="shared" si="75"/>
        <v/>
      </c>
      <c r="BF38" s="59" t="str">
        <f t="shared" si="76"/>
        <v/>
      </c>
      <c r="BG38" s="59" t="str">
        <f t="shared" si="77"/>
        <v/>
      </c>
      <c r="BH38" s="59" t="str">
        <f t="shared" si="78"/>
        <v/>
      </c>
      <c r="BI38" s="59" t="str">
        <f t="shared" si="79"/>
        <v/>
      </c>
      <c r="BJ38" s="59" t="str">
        <f t="shared" si="80"/>
        <v/>
      </c>
      <c r="BK38" s="59" t="str">
        <f t="shared" si="81"/>
        <v/>
      </c>
      <c r="BL38" s="59" t="str">
        <f t="shared" si="82"/>
        <v/>
      </c>
      <c r="BM38" s="59" t="str">
        <f t="shared" si="83"/>
        <v/>
      </c>
      <c r="BN38" s="59" t="str">
        <f t="shared" si="84"/>
        <v/>
      </c>
      <c r="BO38" s="59" t="str">
        <f t="shared" si="85"/>
        <v/>
      </c>
      <c r="BP38" s="59" t="str">
        <f t="shared" si="86"/>
        <v/>
      </c>
      <c r="BQ38" s="59" t="str">
        <f t="shared" si="87"/>
        <v/>
      </c>
      <c r="BR38" s="59" t="str">
        <f t="shared" si="88"/>
        <v/>
      </c>
      <c r="BS38" s="59" t="str">
        <f t="shared" si="89"/>
        <v/>
      </c>
      <c r="BT38" s="59" t="str">
        <f t="shared" si="90"/>
        <v/>
      </c>
      <c r="BU38" s="59" t="str">
        <f t="shared" si="91"/>
        <v/>
      </c>
      <c r="BV38" s="59" t="str">
        <f t="shared" si="92"/>
        <v/>
      </c>
      <c r="BW38" s="59" t="str">
        <f t="shared" si="93"/>
        <v/>
      </c>
      <c r="BX38" s="59" t="str">
        <f t="shared" si="94"/>
        <v/>
      </c>
      <c r="BY38" s="59" t="str">
        <f t="shared" si="95"/>
        <v/>
      </c>
      <c r="BZ38" s="59" t="str">
        <f t="shared" si="96"/>
        <v/>
      </c>
      <c r="CA38" s="59" t="str">
        <f t="shared" si="97"/>
        <v/>
      </c>
      <c r="CB38" s="59" t="str">
        <f t="shared" si="98"/>
        <v/>
      </c>
      <c r="CC38" s="59" t="str">
        <f t="shared" si="99"/>
        <v/>
      </c>
      <c r="CD38" s="59" t="str">
        <f t="shared" si="100"/>
        <v/>
      </c>
      <c r="CE38" s="59" t="str">
        <f t="shared" si="101"/>
        <v/>
      </c>
      <c r="CF38" s="59" t="str">
        <f t="shared" si="102"/>
        <v/>
      </c>
      <c r="CG38" s="59" t="str">
        <f t="shared" si="103"/>
        <v/>
      </c>
      <c r="CH38" s="59" t="str">
        <f t="shared" si="104"/>
        <v/>
      </c>
      <c r="CI38" s="59" t="str">
        <f t="shared" si="105"/>
        <v/>
      </c>
      <c r="CJ38" s="59" t="str">
        <f t="shared" si="106"/>
        <v/>
      </c>
      <c r="CK38" s="59" t="str">
        <f t="shared" si="107"/>
        <v/>
      </c>
      <c r="CL38" s="59" t="str">
        <f t="shared" si="108"/>
        <v/>
      </c>
      <c r="CM38" s="59" t="str">
        <f t="shared" si="109"/>
        <v/>
      </c>
      <c r="CN38" s="59" t="str">
        <f t="shared" si="110"/>
        <v/>
      </c>
      <c r="CO38" s="59" t="str">
        <f t="shared" si="111"/>
        <v/>
      </c>
      <c r="CP38" s="59" t="str">
        <f t="shared" si="112"/>
        <v/>
      </c>
      <c r="CQ38" s="59" t="str">
        <f t="shared" si="113"/>
        <v/>
      </c>
      <c r="CR38" s="59" t="str">
        <f t="shared" si="114"/>
        <v/>
      </c>
      <c r="CS38" s="59" t="str">
        <f t="shared" si="115"/>
        <v/>
      </c>
      <c r="CT38" s="59" t="str">
        <f t="shared" si="116"/>
        <v/>
      </c>
      <c r="CU38" s="59" t="str">
        <f t="shared" si="117"/>
        <v/>
      </c>
      <c r="CV38" s="59" t="str">
        <f t="shared" si="118"/>
        <v/>
      </c>
      <c r="CW38" s="59" t="str">
        <f t="shared" si="119"/>
        <v/>
      </c>
      <c r="CX38" s="59" t="str">
        <f t="shared" si="120"/>
        <v/>
      </c>
      <c r="CY38" s="59" t="str">
        <f t="shared" si="121"/>
        <v/>
      </c>
      <c r="CZ38" s="59" t="str">
        <f t="shared" si="122"/>
        <v/>
      </c>
      <c r="DA38" s="59" t="str">
        <f t="shared" si="123"/>
        <v/>
      </c>
      <c r="DB38" s="59" t="str">
        <f t="shared" si="124"/>
        <v/>
      </c>
      <c r="DC38" s="59" t="str">
        <f t="shared" si="125"/>
        <v/>
      </c>
      <c r="DD38" s="59" t="str">
        <f t="shared" si="126"/>
        <v/>
      </c>
      <c r="DE38" s="59" t="str">
        <f t="shared" si="127"/>
        <v/>
      </c>
      <c r="DF38" s="59" t="str">
        <f t="shared" si="128"/>
        <v/>
      </c>
      <c r="DG38" s="59" t="str">
        <f t="shared" si="129"/>
        <v/>
      </c>
      <c r="DH38" s="59" t="str">
        <f t="shared" si="130"/>
        <v/>
      </c>
      <c r="DI38" s="59" t="str">
        <f t="shared" si="131"/>
        <v/>
      </c>
      <c r="DJ38" s="59" t="str">
        <f t="shared" si="132"/>
        <v/>
      </c>
      <c r="DK38" s="59" t="str">
        <f t="shared" si="133"/>
        <v/>
      </c>
      <c r="DL38" s="59" t="str">
        <f t="shared" si="134"/>
        <v/>
      </c>
      <c r="DM38" s="59" t="str">
        <f t="shared" si="135"/>
        <v/>
      </c>
      <c r="DN38" s="59" t="str">
        <f t="shared" si="136"/>
        <v/>
      </c>
      <c r="DO38" s="59" t="str">
        <f t="shared" si="137"/>
        <v/>
      </c>
      <c r="DP38" s="59" t="str">
        <f t="shared" si="138"/>
        <v/>
      </c>
      <c r="DQ38" s="59" t="str">
        <f t="shared" si="152"/>
        <v/>
      </c>
      <c r="DR38" s="59" t="str">
        <f t="shared" si="139"/>
        <v/>
      </c>
      <c r="DS38" s="58" t="str">
        <f t="shared" si="140"/>
        <v>2011/8</v>
      </c>
      <c r="DT38" s="59" t="str">
        <f t="shared" si="141"/>
        <v/>
      </c>
      <c r="DU38" s="59" t="str">
        <f t="shared" si="5"/>
        <v/>
      </c>
      <c r="DV38" s="59" t="str">
        <f t="shared" si="6"/>
        <v/>
      </c>
      <c r="DW38" s="59" t="str">
        <f t="shared" si="7"/>
        <v/>
      </c>
      <c r="DX38" s="59" t="str">
        <f t="shared" si="8"/>
        <v/>
      </c>
      <c r="DY38" s="59" t="str">
        <f t="shared" si="9"/>
        <v/>
      </c>
      <c r="DZ38" s="59" t="str">
        <f t="shared" si="10"/>
        <v/>
      </c>
      <c r="EA38" s="59" t="str">
        <f t="shared" si="11"/>
        <v/>
      </c>
      <c r="EB38" s="59" t="str">
        <f t="shared" si="12"/>
        <v/>
      </c>
      <c r="EC38" s="59" t="str">
        <f t="shared" si="13"/>
        <v/>
      </c>
      <c r="ED38" s="59" t="str">
        <f t="shared" si="14"/>
        <v/>
      </c>
      <c r="EE38" s="59" t="str">
        <f t="shared" si="15"/>
        <v/>
      </c>
      <c r="EF38" s="59" t="str">
        <f t="shared" si="142"/>
        <v/>
      </c>
      <c r="EG38" s="59" t="str">
        <f t="shared" si="16"/>
        <v/>
      </c>
      <c r="EH38" s="59" t="str">
        <f t="shared" si="17"/>
        <v/>
      </c>
      <c r="EI38" s="59" t="str">
        <f t="shared" si="18"/>
        <v/>
      </c>
      <c r="EJ38" s="59" t="str">
        <f t="shared" si="19"/>
        <v/>
      </c>
      <c r="EK38" s="59" t="str">
        <f t="shared" si="20"/>
        <v/>
      </c>
      <c r="EL38" s="59" t="str">
        <f t="shared" si="21"/>
        <v/>
      </c>
      <c r="EM38" s="59" t="str">
        <f t="shared" si="22"/>
        <v/>
      </c>
      <c r="EN38" s="59" t="str">
        <f t="shared" si="23"/>
        <v/>
      </c>
      <c r="EO38" s="59" t="str">
        <f t="shared" si="24"/>
        <v/>
      </c>
      <c r="EP38" s="59" t="str">
        <f t="shared" si="25"/>
        <v/>
      </c>
      <c r="EQ38" s="59" t="str">
        <f t="shared" si="26"/>
        <v/>
      </c>
      <c r="ER38" s="59" t="str">
        <f t="shared" si="27"/>
        <v/>
      </c>
      <c r="ES38" s="59" t="str">
        <f t="shared" si="28"/>
        <v/>
      </c>
      <c r="ET38" s="59" t="str">
        <f t="shared" si="29"/>
        <v/>
      </c>
      <c r="EU38" s="59" t="str">
        <f t="shared" si="30"/>
        <v/>
      </c>
      <c r="EV38" s="59" t="str">
        <f t="shared" si="31"/>
        <v/>
      </c>
      <c r="EW38" s="59" t="str">
        <f t="shared" si="32"/>
        <v/>
      </c>
      <c r="EX38" s="59" t="str">
        <f t="shared" si="33"/>
        <v/>
      </c>
      <c r="EY38" s="59" t="str">
        <f t="shared" si="34"/>
        <v/>
      </c>
      <c r="EZ38" s="59" t="str">
        <f t="shared" si="35"/>
        <v/>
      </c>
      <c r="FA38" s="59" t="str">
        <f t="shared" si="36"/>
        <v/>
      </c>
      <c r="FB38" s="59" t="str">
        <f t="shared" si="37"/>
        <v/>
      </c>
      <c r="FC38" s="59" t="str">
        <f t="shared" si="38"/>
        <v/>
      </c>
      <c r="FD38" s="59" t="str">
        <f t="shared" si="39"/>
        <v/>
      </c>
      <c r="FE38" s="59" t="str">
        <f t="shared" si="40"/>
        <v/>
      </c>
      <c r="FF38" s="59" t="str">
        <f t="shared" si="41"/>
        <v/>
      </c>
      <c r="FG38" s="59" t="str">
        <f t="shared" si="42"/>
        <v/>
      </c>
      <c r="FH38" s="59" t="str">
        <f t="shared" si="43"/>
        <v/>
      </c>
      <c r="FI38" s="59" t="str">
        <f t="shared" si="44"/>
        <v/>
      </c>
      <c r="FJ38" s="59" t="str">
        <f t="shared" si="45"/>
        <v/>
      </c>
      <c r="FK38" s="59" t="str">
        <f t="shared" si="46"/>
        <v/>
      </c>
      <c r="FL38" s="59" t="str">
        <f t="shared" si="47"/>
        <v/>
      </c>
      <c r="FM38" s="59" t="str">
        <f t="shared" si="48"/>
        <v/>
      </c>
      <c r="FN38" s="59" t="str">
        <f t="shared" si="49"/>
        <v/>
      </c>
      <c r="FO38" s="60" t="str">
        <f t="shared" si="50"/>
        <v/>
      </c>
      <c r="FP38" s="61"/>
      <c r="FQ38" s="45">
        <f t="shared" si="51"/>
        <v>1</v>
      </c>
    </row>
    <row r="39" spans="1:173" ht="30" thickTop="1" thickBot="1" x14ac:dyDescent="0.25">
      <c r="A39" s="31" t="s">
        <v>198</v>
      </c>
      <c r="B39" s="67" t="str">
        <f t="shared" si="155"/>
        <v>Risk ETMM27030</v>
      </c>
      <c r="C39" s="68">
        <v>40599</v>
      </c>
      <c r="D39" s="67"/>
      <c r="E39" s="67"/>
      <c r="F39" s="67"/>
      <c r="G39" s="67" t="s">
        <v>240</v>
      </c>
      <c r="H39" s="70"/>
      <c r="I39" s="70"/>
      <c r="J39" s="67"/>
      <c r="K39" s="70">
        <v>40544</v>
      </c>
      <c r="L39" s="67"/>
      <c r="M39" s="67"/>
      <c r="N39" s="67"/>
      <c r="O39" s="67"/>
      <c r="P39" s="67">
        <v>0</v>
      </c>
      <c r="Q39" s="67">
        <v>0</v>
      </c>
      <c r="R39" s="67">
        <v>0</v>
      </c>
      <c r="S39" s="67">
        <v>0</v>
      </c>
      <c r="T39" s="42">
        <f t="shared" si="0"/>
        <v>2011</v>
      </c>
      <c r="U39" s="42">
        <f t="shared" si="1"/>
        <v>2011</v>
      </c>
      <c r="V39" s="57">
        <f t="shared" si="143"/>
        <v>40544</v>
      </c>
      <c r="W39" s="57" t="str">
        <f t="shared" si="144"/>
        <v/>
      </c>
      <c r="X39" s="57" t="str">
        <f t="shared" si="145"/>
        <v/>
      </c>
      <c r="Y39" s="57">
        <f t="shared" si="146"/>
        <v>40599</v>
      </c>
      <c r="Z39" s="57" t="str">
        <f t="shared" si="147"/>
        <v/>
      </c>
      <c r="AA39" s="57" t="str">
        <f t="shared" si="148"/>
        <v/>
      </c>
      <c r="AB39" s="57" t="str">
        <f t="shared" si="149"/>
        <v/>
      </c>
      <c r="AC39" s="57" t="str">
        <f t="shared" si="150"/>
        <v/>
      </c>
      <c r="AD39" s="57" t="str">
        <f t="shared" si="52"/>
        <v/>
      </c>
      <c r="AE39" s="57" t="str">
        <f t="shared" si="53"/>
        <v/>
      </c>
      <c r="AF39" s="57" t="str">
        <f t="shared" si="54"/>
        <v/>
      </c>
      <c r="AG39" s="57" t="str">
        <f t="shared" si="55"/>
        <v/>
      </c>
      <c r="AH39" s="57" t="str">
        <f t="shared" si="56"/>
        <v/>
      </c>
      <c r="AI39" s="57" t="str">
        <f t="shared" si="57"/>
        <v/>
      </c>
      <c r="AJ39" s="57" t="str">
        <f t="shared" si="58"/>
        <v/>
      </c>
      <c r="AK39" s="57" t="str">
        <f t="shared" si="59"/>
        <v/>
      </c>
      <c r="AL39" s="57" t="str">
        <f t="shared" si="60"/>
        <v/>
      </c>
      <c r="AM39" s="57" t="str">
        <f t="shared" si="61"/>
        <v/>
      </c>
      <c r="AN39" s="57" t="str">
        <f t="shared" si="62"/>
        <v/>
      </c>
      <c r="AO39" s="57" t="str">
        <f t="shared" si="63"/>
        <v/>
      </c>
      <c r="AP39" s="57" t="str">
        <f t="shared" si="64"/>
        <v/>
      </c>
      <c r="AQ39" s="57" t="str">
        <f t="shared" si="65"/>
        <v/>
      </c>
      <c r="AR39" s="57" t="str">
        <f t="shared" si="66"/>
        <v/>
      </c>
      <c r="AS39" s="57" t="str">
        <f t="shared" si="67"/>
        <v/>
      </c>
      <c r="AT39" s="58" t="str">
        <f t="shared" si="151"/>
        <v/>
      </c>
      <c r="AU39" s="59">
        <f t="shared" si="2"/>
        <v>0</v>
      </c>
      <c r="AV39" s="59">
        <f t="shared" si="3"/>
        <v>0</v>
      </c>
      <c r="AW39" s="42" t="str">
        <f t="shared" si="68"/>
        <v/>
      </c>
      <c r="AX39" s="42">
        <f t="shared" si="69"/>
        <v>1900</v>
      </c>
      <c r="AY39" s="59" t="str">
        <f t="shared" si="70"/>
        <v/>
      </c>
      <c r="AZ39" s="59" t="str">
        <f t="shared" si="71"/>
        <v/>
      </c>
      <c r="BA39" s="59" t="str">
        <f t="shared" si="4"/>
        <v/>
      </c>
      <c r="BB39" s="59" t="str">
        <f t="shared" si="72"/>
        <v/>
      </c>
      <c r="BC39" s="59" t="str">
        <f t="shared" si="73"/>
        <v/>
      </c>
      <c r="BD39" s="59" t="str">
        <f t="shared" si="74"/>
        <v/>
      </c>
      <c r="BE39" s="59" t="str">
        <f t="shared" si="75"/>
        <v/>
      </c>
      <c r="BF39" s="59" t="str">
        <f t="shared" si="76"/>
        <v/>
      </c>
      <c r="BG39" s="59" t="str">
        <f t="shared" si="77"/>
        <v/>
      </c>
      <c r="BH39" s="59" t="str">
        <f t="shared" si="78"/>
        <v/>
      </c>
      <c r="BI39" s="59" t="str">
        <f t="shared" si="79"/>
        <v/>
      </c>
      <c r="BJ39" s="59" t="str">
        <f t="shared" si="80"/>
        <v/>
      </c>
      <c r="BK39" s="59" t="str">
        <f t="shared" si="81"/>
        <v/>
      </c>
      <c r="BL39" s="59" t="str">
        <f t="shared" si="82"/>
        <v/>
      </c>
      <c r="BM39" s="59" t="str">
        <f t="shared" si="83"/>
        <v/>
      </c>
      <c r="BN39" s="59" t="str">
        <f t="shared" si="84"/>
        <v/>
      </c>
      <c r="BO39" s="59" t="str">
        <f t="shared" si="85"/>
        <v/>
      </c>
      <c r="BP39" s="59" t="str">
        <f t="shared" si="86"/>
        <v/>
      </c>
      <c r="BQ39" s="59" t="str">
        <f t="shared" si="87"/>
        <v/>
      </c>
      <c r="BR39" s="59" t="str">
        <f t="shared" si="88"/>
        <v/>
      </c>
      <c r="BS39" s="59" t="str">
        <f t="shared" si="89"/>
        <v/>
      </c>
      <c r="BT39" s="59" t="str">
        <f t="shared" si="90"/>
        <v/>
      </c>
      <c r="BU39" s="59" t="str">
        <f t="shared" si="91"/>
        <v/>
      </c>
      <c r="BV39" s="59" t="str">
        <f t="shared" si="92"/>
        <v/>
      </c>
      <c r="BW39" s="59" t="str">
        <f t="shared" si="93"/>
        <v/>
      </c>
      <c r="BX39" s="59" t="str">
        <f t="shared" si="94"/>
        <v/>
      </c>
      <c r="BY39" s="59" t="str">
        <f t="shared" si="95"/>
        <v/>
      </c>
      <c r="BZ39" s="59" t="str">
        <f t="shared" si="96"/>
        <v/>
      </c>
      <c r="CA39" s="59" t="str">
        <f t="shared" si="97"/>
        <v/>
      </c>
      <c r="CB39" s="59" t="str">
        <f t="shared" si="98"/>
        <v/>
      </c>
      <c r="CC39" s="59" t="str">
        <f t="shared" si="99"/>
        <v/>
      </c>
      <c r="CD39" s="59" t="str">
        <f t="shared" si="100"/>
        <v/>
      </c>
      <c r="CE39" s="59" t="str">
        <f t="shared" si="101"/>
        <v/>
      </c>
      <c r="CF39" s="59" t="str">
        <f t="shared" si="102"/>
        <v/>
      </c>
      <c r="CG39" s="59" t="str">
        <f t="shared" si="103"/>
        <v/>
      </c>
      <c r="CH39" s="59" t="str">
        <f t="shared" si="104"/>
        <v/>
      </c>
      <c r="CI39" s="59" t="str">
        <f t="shared" si="105"/>
        <v/>
      </c>
      <c r="CJ39" s="59">
        <f t="shared" si="106"/>
        <v>1</v>
      </c>
      <c r="CK39" s="59" t="str">
        <f t="shared" si="107"/>
        <v/>
      </c>
      <c r="CL39" s="59" t="str">
        <f t="shared" si="108"/>
        <v/>
      </c>
      <c r="CM39" s="59" t="str">
        <f t="shared" si="109"/>
        <v/>
      </c>
      <c r="CN39" s="59" t="str">
        <f t="shared" si="110"/>
        <v/>
      </c>
      <c r="CO39" s="59" t="str">
        <f t="shared" si="111"/>
        <v/>
      </c>
      <c r="CP39" s="59" t="str">
        <f t="shared" si="112"/>
        <v/>
      </c>
      <c r="CQ39" s="59" t="str">
        <f t="shared" si="113"/>
        <v/>
      </c>
      <c r="CR39" s="59" t="str">
        <f t="shared" si="114"/>
        <v/>
      </c>
      <c r="CS39" s="59" t="str">
        <f t="shared" si="115"/>
        <v/>
      </c>
      <c r="CT39" s="59" t="str">
        <f t="shared" si="116"/>
        <v/>
      </c>
      <c r="CU39" s="59" t="str">
        <f t="shared" si="117"/>
        <v/>
      </c>
      <c r="CV39" s="59" t="str">
        <f t="shared" si="118"/>
        <v/>
      </c>
      <c r="CW39" s="59" t="str">
        <f t="shared" si="119"/>
        <v/>
      </c>
      <c r="CX39" s="59" t="str">
        <f t="shared" si="120"/>
        <v/>
      </c>
      <c r="CY39" s="59" t="str">
        <f t="shared" si="121"/>
        <v/>
      </c>
      <c r="CZ39" s="59" t="str">
        <f t="shared" si="122"/>
        <v/>
      </c>
      <c r="DA39" s="59" t="str">
        <f t="shared" si="123"/>
        <v/>
      </c>
      <c r="DB39" s="59" t="str">
        <f t="shared" si="124"/>
        <v/>
      </c>
      <c r="DC39" s="59" t="str">
        <f t="shared" si="125"/>
        <v/>
      </c>
      <c r="DD39" s="59" t="str">
        <f t="shared" si="126"/>
        <v/>
      </c>
      <c r="DE39" s="59" t="str">
        <f t="shared" si="127"/>
        <v/>
      </c>
      <c r="DF39" s="59" t="str">
        <f t="shared" si="128"/>
        <v/>
      </c>
      <c r="DG39" s="59" t="str">
        <f t="shared" si="129"/>
        <v/>
      </c>
      <c r="DH39" s="59" t="str">
        <f t="shared" si="130"/>
        <v/>
      </c>
      <c r="DI39" s="59" t="str">
        <f t="shared" si="131"/>
        <v/>
      </c>
      <c r="DJ39" s="59" t="str">
        <f t="shared" si="132"/>
        <v/>
      </c>
      <c r="DK39" s="59" t="str">
        <f t="shared" si="133"/>
        <v/>
      </c>
      <c r="DL39" s="59" t="str">
        <f t="shared" si="134"/>
        <v/>
      </c>
      <c r="DM39" s="59" t="str">
        <f t="shared" si="135"/>
        <v/>
      </c>
      <c r="DN39" s="59" t="str">
        <f t="shared" si="136"/>
        <v/>
      </c>
      <c r="DO39" s="59" t="str">
        <f t="shared" si="137"/>
        <v/>
      </c>
      <c r="DP39" s="59" t="str">
        <f t="shared" si="138"/>
        <v/>
      </c>
      <c r="DQ39" s="59" t="str">
        <f t="shared" si="152"/>
        <v/>
      </c>
      <c r="DR39" s="59" t="str">
        <f t="shared" si="139"/>
        <v/>
      </c>
      <c r="DS39" s="58" t="str">
        <f t="shared" si="140"/>
        <v>2011/2</v>
      </c>
      <c r="DT39" s="59" t="str">
        <f t="shared" si="141"/>
        <v/>
      </c>
      <c r="DU39" s="59" t="str">
        <f t="shared" si="5"/>
        <v/>
      </c>
      <c r="DV39" s="59" t="str">
        <f t="shared" si="6"/>
        <v/>
      </c>
      <c r="DW39" s="59" t="str">
        <f t="shared" si="7"/>
        <v/>
      </c>
      <c r="DX39" s="59" t="str">
        <f t="shared" si="8"/>
        <v/>
      </c>
      <c r="DY39" s="59" t="str">
        <f t="shared" si="9"/>
        <v/>
      </c>
      <c r="DZ39" s="59" t="str">
        <f t="shared" si="10"/>
        <v/>
      </c>
      <c r="EA39" s="59" t="str">
        <f t="shared" si="11"/>
        <v/>
      </c>
      <c r="EB39" s="59" t="str">
        <f t="shared" si="12"/>
        <v/>
      </c>
      <c r="EC39" s="59" t="str">
        <f t="shared" si="13"/>
        <v/>
      </c>
      <c r="ED39" s="59" t="str">
        <f t="shared" si="14"/>
        <v/>
      </c>
      <c r="EE39" s="59" t="str">
        <f t="shared" si="15"/>
        <v/>
      </c>
      <c r="EF39" s="59" t="str">
        <f t="shared" si="142"/>
        <v/>
      </c>
      <c r="EG39" s="59" t="str">
        <f t="shared" si="16"/>
        <v/>
      </c>
      <c r="EH39" s="59" t="str">
        <f t="shared" si="17"/>
        <v/>
      </c>
      <c r="EI39" s="59" t="str">
        <f t="shared" si="18"/>
        <v/>
      </c>
      <c r="EJ39" s="59" t="str">
        <f t="shared" si="19"/>
        <v/>
      </c>
      <c r="EK39" s="59" t="str">
        <f t="shared" si="20"/>
        <v/>
      </c>
      <c r="EL39" s="59" t="str">
        <f t="shared" si="21"/>
        <v/>
      </c>
      <c r="EM39" s="59" t="str">
        <f t="shared" si="22"/>
        <v/>
      </c>
      <c r="EN39" s="59" t="str">
        <f t="shared" si="23"/>
        <v/>
      </c>
      <c r="EO39" s="59" t="str">
        <f t="shared" si="24"/>
        <v/>
      </c>
      <c r="EP39" s="59" t="str">
        <f t="shared" si="25"/>
        <v/>
      </c>
      <c r="EQ39" s="59" t="str">
        <f t="shared" si="26"/>
        <v/>
      </c>
      <c r="ER39" s="59" t="str">
        <f t="shared" si="27"/>
        <v/>
      </c>
      <c r="ES39" s="59" t="str">
        <f t="shared" si="28"/>
        <v/>
      </c>
      <c r="ET39" s="59" t="str">
        <f t="shared" si="29"/>
        <v/>
      </c>
      <c r="EU39" s="59" t="str">
        <f t="shared" si="30"/>
        <v/>
      </c>
      <c r="EV39" s="59" t="str">
        <f t="shared" si="31"/>
        <v/>
      </c>
      <c r="EW39" s="59" t="str">
        <f t="shared" si="32"/>
        <v/>
      </c>
      <c r="EX39" s="59" t="str">
        <f t="shared" si="33"/>
        <v/>
      </c>
      <c r="EY39" s="59" t="str">
        <f t="shared" si="34"/>
        <v/>
      </c>
      <c r="EZ39" s="59" t="str">
        <f t="shared" si="35"/>
        <v/>
      </c>
      <c r="FA39" s="59" t="str">
        <f t="shared" si="36"/>
        <v/>
      </c>
      <c r="FB39" s="59" t="str">
        <f t="shared" si="37"/>
        <v/>
      </c>
      <c r="FC39" s="59" t="str">
        <f t="shared" si="38"/>
        <v/>
      </c>
      <c r="FD39" s="59" t="str">
        <f t="shared" si="39"/>
        <v/>
      </c>
      <c r="FE39" s="59" t="str">
        <f t="shared" si="40"/>
        <v/>
      </c>
      <c r="FF39" s="59" t="str">
        <f t="shared" si="41"/>
        <v/>
      </c>
      <c r="FG39" s="59" t="str">
        <f t="shared" si="42"/>
        <v/>
      </c>
      <c r="FH39" s="59" t="str">
        <f t="shared" si="43"/>
        <v/>
      </c>
      <c r="FI39" s="59" t="str">
        <f t="shared" si="44"/>
        <v/>
      </c>
      <c r="FJ39" s="59" t="str">
        <f t="shared" si="45"/>
        <v/>
      </c>
      <c r="FK39" s="59" t="str">
        <f t="shared" si="46"/>
        <v/>
      </c>
      <c r="FL39" s="59" t="str">
        <f t="shared" si="47"/>
        <v/>
      </c>
      <c r="FM39" s="59" t="str">
        <f t="shared" si="48"/>
        <v/>
      </c>
      <c r="FN39" s="59" t="str">
        <f t="shared" si="49"/>
        <v/>
      </c>
      <c r="FO39" s="60" t="str">
        <f t="shared" si="50"/>
        <v/>
      </c>
      <c r="FP39" s="61"/>
      <c r="FQ39" s="45">
        <f t="shared" si="51"/>
        <v>1</v>
      </c>
    </row>
    <row r="40" spans="1:173" ht="30" thickTop="1" thickBot="1" x14ac:dyDescent="0.25">
      <c r="A40" s="31"/>
      <c r="B40" s="67" t="str">
        <f t="shared" si="155"/>
        <v>Risk ETMM27030</v>
      </c>
      <c r="C40" s="68">
        <v>40602</v>
      </c>
      <c r="D40" s="67"/>
      <c r="E40" s="67"/>
      <c r="F40" s="67" t="s">
        <v>241</v>
      </c>
      <c r="G40" s="67" t="s">
        <v>242</v>
      </c>
      <c r="H40" s="70"/>
      <c r="I40" s="70"/>
      <c r="J40" s="67"/>
      <c r="K40" s="70">
        <v>40544</v>
      </c>
      <c r="L40" s="67"/>
      <c r="M40" s="67"/>
      <c r="N40" s="67"/>
      <c r="O40" s="67"/>
      <c r="P40" s="67">
        <v>0</v>
      </c>
      <c r="Q40" s="67">
        <v>0</v>
      </c>
      <c r="R40" s="67">
        <v>0</v>
      </c>
      <c r="S40" s="67">
        <v>0</v>
      </c>
      <c r="T40" s="42">
        <f t="shared" si="0"/>
        <v>2011</v>
      </c>
      <c r="U40" s="42">
        <f t="shared" si="1"/>
        <v>2011</v>
      </c>
      <c r="V40" s="57">
        <f t="shared" si="143"/>
        <v>40544</v>
      </c>
      <c r="W40" s="57" t="str">
        <f t="shared" si="144"/>
        <v/>
      </c>
      <c r="X40" s="57" t="str">
        <f t="shared" si="145"/>
        <v/>
      </c>
      <c r="Y40" s="57">
        <f t="shared" si="146"/>
        <v>40602</v>
      </c>
      <c r="Z40" s="57" t="str">
        <f t="shared" si="147"/>
        <v/>
      </c>
      <c r="AA40" s="57" t="str">
        <f t="shared" si="148"/>
        <v/>
      </c>
      <c r="AB40" s="57" t="str">
        <f t="shared" si="149"/>
        <v/>
      </c>
      <c r="AC40" s="57" t="str">
        <f t="shared" si="150"/>
        <v/>
      </c>
      <c r="AD40" s="57" t="str">
        <f t="shared" si="52"/>
        <v/>
      </c>
      <c r="AE40" s="57" t="str">
        <f t="shared" si="53"/>
        <v/>
      </c>
      <c r="AF40" s="57" t="str">
        <f t="shared" si="54"/>
        <v/>
      </c>
      <c r="AG40" s="57" t="str">
        <f t="shared" si="55"/>
        <v/>
      </c>
      <c r="AH40" s="57" t="str">
        <f t="shared" si="56"/>
        <v/>
      </c>
      <c r="AI40" s="57" t="str">
        <f t="shared" si="57"/>
        <v/>
      </c>
      <c r="AJ40" s="57" t="str">
        <f t="shared" si="58"/>
        <v/>
      </c>
      <c r="AK40" s="57" t="str">
        <f t="shared" si="59"/>
        <v/>
      </c>
      <c r="AL40" s="57" t="str">
        <f t="shared" si="60"/>
        <v/>
      </c>
      <c r="AM40" s="57" t="str">
        <f t="shared" si="61"/>
        <v/>
      </c>
      <c r="AN40" s="57" t="str">
        <f t="shared" si="62"/>
        <v/>
      </c>
      <c r="AO40" s="57" t="str">
        <f t="shared" si="63"/>
        <v/>
      </c>
      <c r="AP40" s="57" t="str">
        <f t="shared" si="64"/>
        <v/>
      </c>
      <c r="AQ40" s="57" t="str">
        <f t="shared" si="65"/>
        <v/>
      </c>
      <c r="AR40" s="57" t="str">
        <f t="shared" si="66"/>
        <v/>
      </c>
      <c r="AS40" s="57" t="str">
        <f t="shared" si="67"/>
        <v/>
      </c>
      <c r="AT40" s="58" t="str">
        <f t="shared" si="151"/>
        <v/>
      </c>
      <c r="AU40" s="59">
        <f t="shared" si="2"/>
        <v>0</v>
      </c>
      <c r="AV40" s="59">
        <f t="shared" si="3"/>
        <v>0</v>
      </c>
      <c r="AW40" s="42" t="str">
        <f t="shared" si="68"/>
        <v/>
      </c>
      <c r="AX40" s="42">
        <f t="shared" si="69"/>
        <v>1900</v>
      </c>
      <c r="AY40" s="59" t="str">
        <f t="shared" si="70"/>
        <v/>
      </c>
      <c r="AZ40" s="59" t="str">
        <f t="shared" si="71"/>
        <v/>
      </c>
      <c r="BA40" s="59" t="str">
        <f t="shared" si="4"/>
        <v/>
      </c>
      <c r="BB40" s="59" t="str">
        <f t="shared" si="72"/>
        <v/>
      </c>
      <c r="BC40" s="59" t="str">
        <f t="shared" si="73"/>
        <v/>
      </c>
      <c r="BD40" s="59" t="str">
        <f t="shared" si="74"/>
        <v/>
      </c>
      <c r="BE40" s="59" t="str">
        <f t="shared" si="75"/>
        <v/>
      </c>
      <c r="BF40" s="59" t="str">
        <f t="shared" si="76"/>
        <v/>
      </c>
      <c r="BG40" s="59" t="str">
        <f t="shared" si="77"/>
        <v/>
      </c>
      <c r="BH40" s="59" t="str">
        <f t="shared" si="78"/>
        <v/>
      </c>
      <c r="BI40" s="59" t="str">
        <f t="shared" si="79"/>
        <v/>
      </c>
      <c r="BJ40" s="59" t="str">
        <f t="shared" si="80"/>
        <v/>
      </c>
      <c r="BK40" s="59" t="str">
        <f t="shared" si="81"/>
        <v/>
      </c>
      <c r="BL40" s="59" t="str">
        <f t="shared" si="82"/>
        <v/>
      </c>
      <c r="BM40" s="59" t="str">
        <f t="shared" si="83"/>
        <v/>
      </c>
      <c r="BN40" s="59" t="str">
        <f t="shared" si="84"/>
        <v/>
      </c>
      <c r="BO40" s="59" t="str">
        <f t="shared" si="85"/>
        <v/>
      </c>
      <c r="BP40" s="59" t="str">
        <f t="shared" si="86"/>
        <v/>
      </c>
      <c r="BQ40" s="59" t="str">
        <f t="shared" si="87"/>
        <v/>
      </c>
      <c r="BR40" s="59" t="str">
        <f t="shared" si="88"/>
        <v/>
      </c>
      <c r="BS40" s="59" t="str">
        <f t="shared" si="89"/>
        <v/>
      </c>
      <c r="BT40" s="59" t="str">
        <f t="shared" si="90"/>
        <v/>
      </c>
      <c r="BU40" s="59" t="str">
        <f t="shared" si="91"/>
        <v/>
      </c>
      <c r="BV40" s="59" t="str">
        <f t="shared" si="92"/>
        <v/>
      </c>
      <c r="BW40" s="59" t="str">
        <f t="shared" si="93"/>
        <v/>
      </c>
      <c r="BX40" s="59" t="str">
        <f t="shared" si="94"/>
        <v/>
      </c>
      <c r="BY40" s="59" t="str">
        <f t="shared" si="95"/>
        <v/>
      </c>
      <c r="BZ40" s="59" t="str">
        <f t="shared" si="96"/>
        <v/>
      </c>
      <c r="CA40" s="59" t="str">
        <f t="shared" si="97"/>
        <v/>
      </c>
      <c r="CB40" s="59" t="str">
        <f t="shared" si="98"/>
        <v/>
      </c>
      <c r="CC40" s="59" t="str">
        <f t="shared" si="99"/>
        <v/>
      </c>
      <c r="CD40" s="59" t="str">
        <f t="shared" si="100"/>
        <v/>
      </c>
      <c r="CE40" s="59" t="str">
        <f t="shared" si="101"/>
        <v/>
      </c>
      <c r="CF40" s="59" t="str">
        <f t="shared" si="102"/>
        <v/>
      </c>
      <c r="CG40" s="59" t="str">
        <f t="shared" si="103"/>
        <v/>
      </c>
      <c r="CH40" s="59" t="str">
        <f t="shared" si="104"/>
        <v/>
      </c>
      <c r="CI40" s="59" t="str">
        <f t="shared" si="105"/>
        <v/>
      </c>
      <c r="CJ40" s="59" t="str">
        <f t="shared" si="106"/>
        <v/>
      </c>
      <c r="CK40" s="59" t="str">
        <f t="shared" si="107"/>
        <v/>
      </c>
      <c r="CL40" s="59" t="str">
        <f t="shared" si="108"/>
        <v/>
      </c>
      <c r="CM40" s="59" t="str">
        <f t="shared" si="109"/>
        <v/>
      </c>
      <c r="CN40" s="59" t="str">
        <f t="shared" si="110"/>
        <v/>
      </c>
      <c r="CO40" s="59" t="str">
        <f t="shared" si="111"/>
        <v/>
      </c>
      <c r="CP40" s="59" t="str">
        <f t="shared" si="112"/>
        <v/>
      </c>
      <c r="CQ40" s="59" t="str">
        <f t="shared" si="113"/>
        <v/>
      </c>
      <c r="CR40" s="59" t="str">
        <f t="shared" si="114"/>
        <v/>
      </c>
      <c r="CS40" s="59" t="str">
        <f t="shared" si="115"/>
        <v/>
      </c>
      <c r="CT40" s="59" t="str">
        <f t="shared" si="116"/>
        <v/>
      </c>
      <c r="CU40" s="59" t="str">
        <f t="shared" si="117"/>
        <v/>
      </c>
      <c r="CV40" s="59" t="str">
        <f t="shared" si="118"/>
        <v/>
      </c>
      <c r="CW40" s="59" t="str">
        <f t="shared" si="119"/>
        <v/>
      </c>
      <c r="CX40" s="59" t="str">
        <f t="shared" si="120"/>
        <v/>
      </c>
      <c r="CY40" s="59" t="str">
        <f t="shared" si="121"/>
        <v/>
      </c>
      <c r="CZ40" s="59" t="str">
        <f t="shared" si="122"/>
        <v/>
      </c>
      <c r="DA40" s="59" t="str">
        <f t="shared" si="123"/>
        <v/>
      </c>
      <c r="DB40" s="59" t="str">
        <f t="shared" si="124"/>
        <v/>
      </c>
      <c r="DC40" s="59" t="str">
        <f t="shared" si="125"/>
        <v/>
      </c>
      <c r="DD40" s="59" t="str">
        <f t="shared" si="126"/>
        <v/>
      </c>
      <c r="DE40" s="59" t="str">
        <f t="shared" si="127"/>
        <v/>
      </c>
      <c r="DF40" s="59" t="str">
        <f t="shared" si="128"/>
        <v/>
      </c>
      <c r="DG40" s="59" t="str">
        <f t="shared" si="129"/>
        <v/>
      </c>
      <c r="DH40" s="59" t="str">
        <f t="shared" si="130"/>
        <v/>
      </c>
      <c r="DI40" s="59" t="str">
        <f t="shared" si="131"/>
        <v/>
      </c>
      <c r="DJ40" s="59" t="str">
        <f t="shared" si="132"/>
        <v/>
      </c>
      <c r="DK40" s="59" t="str">
        <f t="shared" si="133"/>
        <v/>
      </c>
      <c r="DL40" s="59" t="str">
        <f t="shared" si="134"/>
        <v/>
      </c>
      <c r="DM40" s="59" t="str">
        <f t="shared" si="135"/>
        <v/>
      </c>
      <c r="DN40" s="59" t="str">
        <f t="shared" si="136"/>
        <v/>
      </c>
      <c r="DO40" s="59" t="str">
        <f t="shared" si="137"/>
        <v/>
      </c>
      <c r="DP40" s="59" t="str">
        <f t="shared" si="138"/>
        <v/>
      </c>
      <c r="DQ40" s="59" t="str">
        <f t="shared" si="152"/>
        <v/>
      </c>
      <c r="DR40" s="59" t="str">
        <f t="shared" si="139"/>
        <v/>
      </c>
      <c r="DS40" s="58" t="str">
        <f t="shared" si="140"/>
        <v>2011/2</v>
      </c>
      <c r="DT40" s="59" t="str">
        <f t="shared" si="141"/>
        <v/>
      </c>
      <c r="DU40" s="59" t="str">
        <f t="shared" si="5"/>
        <v/>
      </c>
      <c r="DV40" s="59" t="str">
        <f t="shared" si="6"/>
        <v/>
      </c>
      <c r="DW40" s="59" t="str">
        <f t="shared" si="7"/>
        <v/>
      </c>
      <c r="DX40" s="59" t="str">
        <f t="shared" si="8"/>
        <v/>
      </c>
      <c r="DY40" s="59" t="str">
        <f t="shared" si="9"/>
        <v/>
      </c>
      <c r="DZ40" s="59" t="str">
        <f t="shared" si="10"/>
        <v/>
      </c>
      <c r="EA40" s="59" t="str">
        <f t="shared" si="11"/>
        <v/>
      </c>
      <c r="EB40" s="59" t="str">
        <f t="shared" si="12"/>
        <v/>
      </c>
      <c r="EC40" s="59" t="str">
        <f t="shared" si="13"/>
        <v/>
      </c>
      <c r="ED40" s="59" t="str">
        <f t="shared" si="14"/>
        <v/>
      </c>
      <c r="EE40" s="59" t="str">
        <f t="shared" si="15"/>
        <v/>
      </c>
      <c r="EF40" s="59" t="str">
        <f t="shared" si="142"/>
        <v/>
      </c>
      <c r="EG40" s="59" t="str">
        <f t="shared" si="16"/>
        <v/>
      </c>
      <c r="EH40" s="59" t="str">
        <f t="shared" si="17"/>
        <v/>
      </c>
      <c r="EI40" s="59" t="str">
        <f t="shared" si="18"/>
        <v/>
      </c>
      <c r="EJ40" s="59" t="str">
        <f t="shared" si="19"/>
        <v/>
      </c>
      <c r="EK40" s="59" t="str">
        <f t="shared" si="20"/>
        <v/>
      </c>
      <c r="EL40" s="59" t="str">
        <f t="shared" si="21"/>
        <v/>
      </c>
      <c r="EM40" s="59" t="str">
        <f t="shared" si="22"/>
        <v/>
      </c>
      <c r="EN40" s="59" t="str">
        <f t="shared" si="23"/>
        <v/>
      </c>
      <c r="EO40" s="59" t="str">
        <f t="shared" si="24"/>
        <v/>
      </c>
      <c r="EP40" s="59" t="str">
        <f t="shared" si="25"/>
        <v/>
      </c>
      <c r="EQ40" s="59" t="str">
        <f t="shared" si="26"/>
        <v/>
      </c>
      <c r="ER40" s="59" t="str">
        <f t="shared" si="27"/>
        <v/>
      </c>
      <c r="ES40" s="59" t="str">
        <f t="shared" si="28"/>
        <v/>
      </c>
      <c r="ET40" s="59" t="str">
        <f t="shared" si="29"/>
        <v/>
      </c>
      <c r="EU40" s="59" t="str">
        <f t="shared" si="30"/>
        <v/>
      </c>
      <c r="EV40" s="59" t="str">
        <f t="shared" si="31"/>
        <v/>
      </c>
      <c r="EW40" s="59" t="str">
        <f t="shared" si="32"/>
        <v/>
      </c>
      <c r="EX40" s="59" t="str">
        <f t="shared" si="33"/>
        <v/>
      </c>
      <c r="EY40" s="59" t="str">
        <f t="shared" si="34"/>
        <v/>
      </c>
      <c r="EZ40" s="59" t="str">
        <f t="shared" si="35"/>
        <v/>
      </c>
      <c r="FA40" s="59" t="str">
        <f t="shared" si="36"/>
        <v/>
      </c>
      <c r="FB40" s="59" t="str">
        <f t="shared" si="37"/>
        <v/>
      </c>
      <c r="FC40" s="59" t="str">
        <f t="shared" si="38"/>
        <v/>
      </c>
      <c r="FD40" s="59" t="str">
        <f t="shared" si="39"/>
        <v/>
      </c>
      <c r="FE40" s="59" t="str">
        <f t="shared" si="40"/>
        <v/>
      </c>
      <c r="FF40" s="59" t="str">
        <f t="shared" si="41"/>
        <v/>
      </c>
      <c r="FG40" s="59" t="str">
        <f t="shared" si="42"/>
        <v/>
      </c>
      <c r="FH40" s="59" t="str">
        <f t="shared" si="43"/>
        <v/>
      </c>
      <c r="FI40" s="59" t="str">
        <f t="shared" si="44"/>
        <v/>
      </c>
      <c r="FJ40" s="59" t="str">
        <f t="shared" si="45"/>
        <v/>
      </c>
      <c r="FK40" s="59" t="str">
        <f t="shared" si="46"/>
        <v/>
      </c>
      <c r="FL40" s="59" t="str">
        <f t="shared" si="47"/>
        <v/>
      </c>
      <c r="FM40" s="59" t="str">
        <f t="shared" si="48"/>
        <v/>
      </c>
      <c r="FN40" s="59" t="str">
        <f t="shared" si="49"/>
        <v/>
      </c>
      <c r="FO40" s="60" t="str">
        <f t="shared" si="50"/>
        <v/>
      </c>
      <c r="FP40" s="61"/>
      <c r="FQ40" s="45">
        <f t="shared" si="51"/>
        <v>1</v>
      </c>
    </row>
    <row r="41" spans="1:173" ht="30" thickTop="1" thickBot="1" x14ac:dyDescent="0.25">
      <c r="A41" s="31"/>
      <c r="B41" s="67" t="str">
        <f t="shared" si="155"/>
        <v>Risk ETMM27030</v>
      </c>
      <c r="C41" s="68">
        <v>40683</v>
      </c>
      <c r="D41" s="67"/>
      <c r="E41" s="67"/>
      <c r="F41" s="67"/>
      <c r="G41" s="67" t="s">
        <v>243</v>
      </c>
      <c r="H41" s="70"/>
      <c r="I41" s="70"/>
      <c r="J41" s="67"/>
      <c r="K41" s="70">
        <v>40622</v>
      </c>
      <c r="L41" s="67"/>
      <c r="M41" s="67"/>
      <c r="N41" s="67"/>
      <c r="O41" s="67"/>
      <c r="P41" s="67">
        <v>0</v>
      </c>
      <c r="Q41" s="67">
        <v>0</v>
      </c>
      <c r="R41" s="67">
        <v>0</v>
      </c>
      <c r="S41" s="67">
        <v>0</v>
      </c>
      <c r="T41" s="42">
        <f t="shared" si="0"/>
        <v>2011</v>
      </c>
      <c r="U41" s="42">
        <f t="shared" si="1"/>
        <v>2011</v>
      </c>
      <c r="V41" s="57" t="str">
        <f t="shared" si="143"/>
        <v/>
      </c>
      <c r="W41" s="57" t="str">
        <f t="shared" si="144"/>
        <v/>
      </c>
      <c r="X41" s="57" t="str">
        <f t="shared" si="145"/>
        <v/>
      </c>
      <c r="Y41" s="57" t="str">
        <f t="shared" si="146"/>
        <v/>
      </c>
      <c r="Z41" s="57">
        <f t="shared" si="147"/>
        <v>40622</v>
      </c>
      <c r="AA41" s="57" t="str">
        <f t="shared" si="148"/>
        <v/>
      </c>
      <c r="AB41" s="57" t="str">
        <f t="shared" si="149"/>
        <v/>
      </c>
      <c r="AC41" s="57" t="str">
        <f t="shared" si="150"/>
        <v/>
      </c>
      <c r="AD41" s="57" t="str">
        <f t="shared" si="52"/>
        <v/>
      </c>
      <c r="AE41" s="57">
        <f t="shared" si="53"/>
        <v>40683</v>
      </c>
      <c r="AF41" s="57" t="str">
        <f t="shared" si="54"/>
        <v/>
      </c>
      <c r="AG41" s="57" t="str">
        <f t="shared" si="55"/>
        <v/>
      </c>
      <c r="AH41" s="57" t="str">
        <f t="shared" si="56"/>
        <v/>
      </c>
      <c r="AI41" s="57" t="str">
        <f t="shared" si="57"/>
        <v/>
      </c>
      <c r="AJ41" s="57" t="str">
        <f t="shared" si="58"/>
        <v/>
      </c>
      <c r="AK41" s="57" t="str">
        <f t="shared" si="59"/>
        <v/>
      </c>
      <c r="AL41" s="57" t="str">
        <f t="shared" si="60"/>
        <v/>
      </c>
      <c r="AM41" s="57" t="str">
        <f t="shared" si="61"/>
        <v/>
      </c>
      <c r="AN41" s="57" t="str">
        <f t="shared" si="62"/>
        <v/>
      </c>
      <c r="AO41" s="57" t="str">
        <f t="shared" si="63"/>
        <v/>
      </c>
      <c r="AP41" s="57" t="str">
        <f t="shared" si="64"/>
        <v/>
      </c>
      <c r="AQ41" s="57" t="str">
        <f t="shared" si="65"/>
        <v/>
      </c>
      <c r="AR41" s="57" t="str">
        <f t="shared" si="66"/>
        <v/>
      </c>
      <c r="AS41" s="57" t="str">
        <f t="shared" si="67"/>
        <v/>
      </c>
      <c r="AT41" s="58" t="str">
        <f t="shared" si="151"/>
        <v/>
      </c>
      <c r="AU41" s="59">
        <f t="shared" si="2"/>
        <v>0</v>
      </c>
      <c r="AV41" s="59">
        <f t="shared" si="3"/>
        <v>0</v>
      </c>
      <c r="AW41" s="42" t="str">
        <f t="shared" si="68"/>
        <v/>
      </c>
      <c r="AX41" s="42">
        <f t="shared" si="69"/>
        <v>1900</v>
      </c>
      <c r="AY41" s="59" t="str">
        <f t="shared" si="70"/>
        <v/>
      </c>
      <c r="AZ41" s="59" t="str">
        <f t="shared" si="71"/>
        <v/>
      </c>
      <c r="BA41" s="59" t="str">
        <f t="shared" si="4"/>
        <v/>
      </c>
      <c r="BB41" s="59" t="str">
        <f t="shared" si="72"/>
        <v/>
      </c>
      <c r="BC41" s="59" t="str">
        <f t="shared" si="73"/>
        <v/>
      </c>
      <c r="BD41" s="59" t="str">
        <f t="shared" si="74"/>
        <v/>
      </c>
      <c r="BE41" s="59" t="str">
        <f t="shared" si="75"/>
        <v/>
      </c>
      <c r="BF41" s="59" t="str">
        <f t="shared" si="76"/>
        <v/>
      </c>
      <c r="BG41" s="59" t="str">
        <f t="shared" si="77"/>
        <v/>
      </c>
      <c r="BH41" s="59" t="str">
        <f t="shared" si="78"/>
        <v/>
      </c>
      <c r="BI41" s="59" t="str">
        <f t="shared" si="79"/>
        <v/>
      </c>
      <c r="BJ41" s="59" t="str">
        <f t="shared" si="80"/>
        <v/>
      </c>
      <c r="BK41" s="59" t="str">
        <f t="shared" si="81"/>
        <v/>
      </c>
      <c r="BL41" s="59" t="str">
        <f t="shared" si="82"/>
        <v/>
      </c>
      <c r="BM41" s="59" t="str">
        <f t="shared" si="83"/>
        <v/>
      </c>
      <c r="BN41" s="59" t="str">
        <f t="shared" si="84"/>
        <v/>
      </c>
      <c r="BO41" s="59" t="str">
        <f t="shared" si="85"/>
        <v/>
      </c>
      <c r="BP41" s="59" t="str">
        <f t="shared" si="86"/>
        <v/>
      </c>
      <c r="BQ41" s="59" t="str">
        <f t="shared" si="87"/>
        <v/>
      </c>
      <c r="BR41" s="59" t="str">
        <f t="shared" si="88"/>
        <v/>
      </c>
      <c r="BS41" s="59" t="str">
        <f t="shared" si="89"/>
        <v/>
      </c>
      <c r="BT41" s="59" t="str">
        <f t="shared" si="90"/>
        <v/>
      </c>
      <c r="BU41" s="59" t="str">
        <f t="shared" si="91"/>
        <v/>
      </c>
      <c r="BV41" s="59" t="str">
        <f t="shared" si="92"/>
        <v/>
      </c>
      <c r="BW41" s="59" t="str">
        <f t="shared" si="93"/>
        <v/>
      </c>
      <c r="BX41" s="59" t="str">
        <f t="shared" si="94"/>
        <v/>
      </c>
      <c r="BY41" s="59" t="str">
        <f t="shared" si="95"/>
        <v/>
      </c>
      <c r="BZ41" s="59" t="str">
        <f t="shared" si="96"/>
        <v/>
      </c>
      <c r="CA41" s="59" t="str">
        <f t="shared" si="97"/>
        <v/>
      </c>
      <c r="CB41" s="59" t="str">
        <f t="shared" si="98"/>
        <v/>
      </c>
      <c r="CC41" s="59" t="str">
        <f t="shared" si="99"/>
        <v/>
      </c>
      <c r="CD41" s="59" t="str">
        <f t="shared" si="100"/>
        <v/>
      </c>
      <c r="CE41" s="59" t="str">
        <f t="shared" si="101"/>
        <v/>
      </c>
      <c r="CF41" s="59" t="str">
        <f t="shared" si="102"/>
        <v/>
      </c>
      <c r="CG41" s="59" t="str">
        <f t="shared" si="103"/>
        <v/>
      </c>
      <c r="CH41" s="59" t="str">
        <f t="shared" si="104"/>
        <v/>
      </c>
      <c r="CI41" s="59" t="str">
        <f t="shared" si="105"/>
        <v/>
      </c>
      <c r="CJ41" s="59" t="str">
        <f t="shared" si="106"/>
        <v/>
      </c>
      <c r="CK41" s="59" t="str">
        <f t="shared" si="107"/>
        <v/>
      </c>
      <c r="CL41" s="59" t="str">
        <f t="shared" si="108"/>
        <v/>
      </c>
      <c r="CM41" s="59" t="str">
        <f t="shared" si="109"/>
        <v/>
      </c>
      <c r="CN41" s="59" t="str">
        <f t="shared" si="110"/>
        <v/>
      </c>
      <c r="CO41" s="59" t="str">
        <f t="shared" si="111"/>
        <v/>
      </c>
      <c r="CP41" s="59" t="str">
        <f t="shared" si="112"/>
        <v/>
      </c>
      <c r="CQ41" s="59" t="str">
        <f t="shared" si="113"/>
        <v/>
      </c>
      <c r="CR41" s="59" t="str">
        <f t="shared" si="114"/>
        <v/>
      </c>
      <c r="CS41" s="59" t="str">
        <f t="shared" si="115"/>
        <v/>
      </c>
      <c r="CT41" s="59" t="str">
        <f t="shared" si="116"/>
        <v/>
      </c>
      <c r="CU41" s="59" t="str">
        <f t="shared" si="117"/>
        <v/>
      </c>
      <c r="CV41" s="59" t="str">
        <f t="shared" si="118"/>
        <v/>
      </c>
      <c r="CW41" s="59" t="str">
        <f t="shared" si="119"/>
        <v/>
      </c>
      <c r="CX41" s="59" t="str">
        <f t="shared" si="120"/>
        <v/>
      </c>
      <c r="CY41" s="59" t="str">
        <f t="shared" si="121"/>
        <v/>
      </c>
      <c r="CZ41" s="59" t="str">
        <f t="shared" si="122"/>
        <v/>
      </c>
      <c r="DA41" s="59" t="str">
        <f t="shared" si="123"/>
        <v/>
      </c>
      <c r="DB41" s="59" t="str">
        <f t="shared" si="124"/>
        <v/>
      </c>
      <c r="DC41" s="59" t="str">
        <f t="shared" si="125"/>
        <v/>
      </c>
      <c r="DD41" s="59" t="str">
        <f t="shared" si="126"/>
        <v/>
      </c>
      <c r="DE41" s="59" t="str">
        <f t="shared" si="127"/>
        <v/>
      </c>
      <c r="DF41" s="59" t="str">
        <f t="shared" si="128"/>
        <v/>
      </c>
      <c r="DG41" s="59" t="str">
        <f t="shared" si="129"/>
        <v/>
      </c>
      <c r="DH41" s="59" t="str">
        <f t="shared" si="130"/>
        <v/>
      </c>
      <c r="DI41" s="59" t="str">
        <f t="shared" si="131"/>
        <v/>
      </c>
      <c r="DJ41" s="59" t="str">
        <f t="shared" si="132"/>
        <v/>
      </c>
      <c r="DK41" s="59" t="str">
        <f t="shared" si="133"/>
        <v/>
      </c>
      <c r="DL41" s="59" t="str">
        <f t="shared" si="134"/>
        <v/>
      </c>
      <c r="DM41" s="59" t="str">
        <f t="shared" si="135"/>
        <v/>
      </c>
      <c r="DN41" s="59" t="str">
        <f t="shared" si="136"/>
        <v/>
      </c>
      <c r="DO41" s="59" t="str">
        <f t="shared" si="137"/>
        <v/>
      </c>
      <c r="DP41" s="59" t="str">
        <f t="shared" si="138"/>
        <v/>
      </c>
      <c r="DQ41" s="59" t="str">
        <f t="shared" si="152"/>
        <v/>
      </c>
      <c r="DR41" s="59" t="str">
        <f t="shared" si="139"/>
        <v/>
      </c>
      <c r="DS41" s="58" t="str">
        <f t="shared" si="140"/>
        <v>2011/5</v>
      </c>
      <c r="DT41" s="59" t="str">
        <f t="shared" si="141"/>
        <v/>
      </c>
      <c r="DU41" s="59" t="str">
        <f t="shared" si="5"/>
        <v/>
      </c>
      <c r="DV41" s="59" t="str">
        <f t="shared" si="6"/>
        <v/>
      </c>
      <c r="DW41" s="59" t="str">
        <f t="shared" si="7"/>
        <v/>
      </c>
      <c r="DX41" s="59" t="str">
        <f t="shared" si="8"/>
        <v/>
      </c>
      <c r="DY41" s="59" t="str">
        <f t="shared" si="9"/>
        <v/>
      </c>
      <c r="DZ41" s="59" t="str">
        <f t="shared" si="10"/>
        <v/>
      </c>
      <c r="EA41" s="59" t="str">
        <f t="shared" si="11"/>
        <v/>
      </c>
      <c r="EB41" s="59" t="str">
        <f t="shared" si="12"/>
        <v/>
      </c>
      <c r="EC41" s="59" t="str">
        <f t="shared" si="13"/>
        <v/>
      </c>
      <c r="ED41" s="59" t="str">
        <f t="shared" si="14"/>
        <v/>
      </c>
      <c r="EE41" s="59" t="str">
        <f t="shared" si="15"/>
        <v/>
      </c>
      <c r="EF41" s="59" t="str">
        <f t="shared" si="142"/>
        <v/>
      </c>
      <c r="EG41" s="59" t="str">
        <f t="shared" si="16"/>
        <v/>
      </c>
      <c r="EH41" s="59" t="str">
        <f t="shared" si="17"/>
        <v/>
      </c>
      <c r="EI41" s="59" t="str">
        <f t="shared" si="18"/>
        <v/>
      </c>
      <c r="EJ41" s="59" t="str">
        <f t="shared" si="19"/>
        <v/>
      </c>
      <c r="EK41" s="59" t="str">
        <f t="shared" si="20"/>
        <v/>
      </c>
      <c r="EL41" s="59" t="str">
        <f t="shared" si="21"/>
        <v/>
      </c>
      <c r="EM41" s="59" t="str">
        <f t="shared" si="22"/>
        <v/>
      </c>
      <c r="EN41" s="59" t="str">
        <f t="shared" si="23"/>
        <v/>
      </c>
      <c r="EO41" s="59" t="str">
        <f t="shared" si="24"/>
        <v/>
      </c>
      <c r="EP41" s="59" t="str">
        <f t="shared" si="25"/>
        <v/>
      </c>
      <c r="EQ41" s="59" t="str">
        <f t="shared" si="26"/>
        <v/>
      </c>
      <c r="ER41" s="59" t="str">
        <f t="shared" si="27"/>
        <v/>
      </c>
      <c r="ES41" s="59" t="str">
        <f t="shared" si="28"/>
        <v/>
      </c>
      <c r="ET41" s="59" t="str">
        <f t="shared" si="29"/>
        <v/>
      </c>
      <c r="EU41" s="59" t="str">
        <f t="shared" si="30"/>
        <v/>
      </c>
      <c r="EV41" s="59" t="str">
        <f t="shared" si="31"/>
        <v/>
      </c>
      <c r="EW41" s="59" t="str">
        <f t="shared" si="32"/>
        <v/>
      </c>
      <c r="EX41" s="59" t="str">
        <f t="shared" si="33"/>
        <v/>
      </c>
      <c r="EY41" s="59" t="str">
        <f t="shared" si="34"/>
        <v/>
      </c>
      <c r="EZ41" s="59" t="str">
        <f t="shared" si="35"/>
        <v/>
      </c>
      <c r="FA41" s="59" t="str">
        <f t="shared" si="36"/>
        <v/>
      </c>
      <c r="FB41" s="59" t="str">
        <f t="shared" si="37"/>
        <v/>
      </c>
      <c r="FC41" s="59" t="str">
        <f t="shared" si="38"/>
        <v/>
      </c>
      <c r="FD41" s="59" t="str">
        <f t="shared" si="39"/>
        <v/>
      </c>
      <c r="FE41" s="59" t="str">
        <f t="shared" si="40"/>
        <v/>
      </c>
      <c r="FF41" s="59" t="str">
        <f t="shared" si="41"/>
        <v/>
      </c>
      <c r="FG41" s="59" t="str">
        <f t="shared" si="42"/>
        <v/>
      </c>
      <c r="FH41" s="59" t="str">
        <f t="shared" si="43"/>
        <v/>
      </c>
      <c r="FI41" s="59" t="str">
        <f t="shared" si="44"/>
        <v/>
      </c>
      <c r="FJ41" s="59" t="str">
        <f t="shared" si="45"/>
        <v/>
      </c>
      <c r="FK41" s="59" t="str">
        <f t="shared" si="46"/>
        <v/>
      </c>
      <c r="FL41" s="59" t="str">
        <f t="shared" si="47"/>
        <v/>
      </c>
      <c r="FM41" s="59" t="str">
        <f t="shared" si="48"/>
        <v/>
      </c>
      <c r="FN41" s="59" t="str">
        <f t="shared" si="49"/>
        <v/>
      </c>
      <c r="FO41" s="60" t="str">
        <f t="shared" si="50"/>
        <v/>
      </c>
      <c r="FP41" s="61"/>
      <c r="FQ41" s="45">
        <f t="shared" si="51"/>
        <v>1</v>
      </c>
    </row>
    <row r="42" spans="1:173" ht="44.25" thickTop="1" thickBot="1" x14ac:dyDescent="0.25">
      <c r="A42" s="31" t="s">
        <v>198</v>
      </c>
      <c r="B42" s="67" t="str">
        <f t="shared" si="155"/>
        <v>Risk ETMM27030</v>
      </c>
      <c r="C42" s="68">
        <v>40786</v>
      </c>
      <c r="D42" s="67"/>
      <c r="E42" s="67"/>
      <c r="F42" s="67"/>
      <c r="G42" s="67" t="s">
        <v>244</v>
      </c>
      <c r="H42" s="68">
        <v>40739</v>
      </c>
      <c r="I42" s="70"/>
      <c r="J42" s="67" t="s">
        <v>245</v>
      </c>
      <c r="K42" s="70">
        <v>40683</v>
      </c>
      <c r="L42" s="67"/>
      <c r="M42" s="67"/>
      <c r="N42" s="67"/>
      <c r="O42" s="67"/>
      <c r="P42" s="67">
        <v>0</v>
      </c>
      <c r="Q42" s="67">
        <v>0</v>
      </c>
      <c r="R42" s="67">
        <v>0</v>
      </c>
      <c r="S42" s="67">
        <v>0</v>
      </c>
      <c r="T42" s="42">
        <f t="shared" si="0"/>
        <v>2011</v>
      </c>
      <c r="U42" s="42">
        <f t="shared" si="1"/>
        <v>2011</v>
      </c>
      <c r="V42" s="57" t="str">
        <f t="shared" si="143"/>
        <v/>
      </c>
      <c r="W42" s="57" t="str">
        <f t="shared" si="144"/>
        <v/>
      </c>
      <c r="X42" s="57" t="str">
        <f t="shared" si="145"/>
        <v/>
      </c>
      <c r="Y42" s="57" t="str">
        <f t="shared" si="146"/>
        <v/>
      </c>
      <c r="Z42" s="57" t="str">
        <f t="shared" si="147"/>
        <v/>
      </c>
      <c r="AA42" s="57" t="str">
        <f t="shared" si="148"/>
        <v/>
      </c>
      <c r="AB42" s="57" t="str">
        <f t="shared" si="149"/>
        <v/>
      </c>
      <c r="AC42" s="57" t="str">
        <f t="shared" si="150"/>
        <v/>
      </c>
      <c r="AD42" s="57">
        <f t="shared" si="52"/>
        <v>40683</v>
      </c>
      <c r="AE42" s="57" t="str">
        <f t="shared" si="53"/>
        <v/>
      </c>
      <c r="AF42" s="57" t="str">
        <f t="shared" si="54"/>
        <v/>
      </c>
      <c r="AG42" s="57" t="str">
        <f t="shared" si="55"/>
        <v/>
      </c>
      <c r="AH42" s="57" t="str">
        <f t="shared" si="56"/>
        <v/>
      </c>
      <c r="AI42" s="57" t="str">
        <f t="shared" si="57"/>
        <v/>
      </c>
      <c r="AJ42" s="57" t="str">
        <f t="shared" si="58"/>
        <v/>
      </c>
      <c r="AK42" s="57">
        <f t="shared" si="59"/>
        <v>40786</v>
      </c>
      <c r="AL42" s="57" t="str">
        <f t="shared" si="60"/>
        <v/>
      </c>
      <c r="AM42" s="57" t="str">
        <f t="shared" si="61"/>
        <v/>
      </c>
      <c r="AN42" s="57" t="str">
        <f t="shared" si="62"/>
        <v/>
      </c>
      <c r="AO42" s="57" t="str">
        <f t="shared" si="63"/>
        <v/>
      </c>
      <c r="AP42" s="57" t="str">
        <f t="shared" si="64"/>
        <v/>
      </c>
      <c r="AQ42" s="57" t="str">
        <f t="shared" si="65"/>
        <v/>
      </c>
      <c r="AR42" s="57" t="str">
        <f t="shared" si="66"/>
        <v/>
      </c>
      <c r="AS42" s="57" t="str">
        <f t="shared" si="67"/>
        <v/>
      </c>
      <c r="AT42" s="58" t="str">
        <f t="shared" si="151"/>
        <v/>
      </c>
      <c r="AU42" s="59">
        <f t="shared" si="2"/>
        <v>0</v>
      </c>
      <c r="AV42" s="59">
        <f t="shared" si="3"/>
        <v>0</v>
      </c>
      <c r="AW42" s="42" t="str">
        <f t="shared" si="68"/>
        <v/>
      </c>
      <c r="AX42" s="42">
        <f t="shared" si="69"/>
        <v>1900</v>
      </c>
      <c r="AY42" s="59" t="str">
        <f t="shared" si="70"/>
        <v/>
      </c>
      <c r="AZ42" s="59" t="str">
        <f t="shared" si="71"/>
        <v/>
      </c>
      <c r="BA42" s="59" t="str">
        <f t="shared" si="4"/>
        <v/>
      </c>
      <c r="BB42" s="59" t="str">
        <f t="shared" si="72"/>
        <v/>
      </c>
      <c r="BC42" s="59" t="str">
        <f t="shared" si="73"/>
        <v/>
      </c>
      <c r="BD42" s="59" t="str">
        <f t="shared" si="74"/>
        <v/>
      </c>
      <c r="BE42" s="59" t="str">
        <f t="shared" si="75"/>
        <v/>
      </c>
      <c r="BF42" s="59" t="str">
        <f t="shared" si="76"/>
        <v/>
      </c>
      <c r="BG42" s="59" t="str">
        <f t="shared" si="77"/>
        <v/>
      </c>
      <c r="BH42" s="59" t="str">
        <f t="shared" si="78"/>
        <v/>
      </c>
      <c r="BI42" s="59" t="str">
        <f t="shared" si="79"/>
        <v/>
      </c>
      <c r="BJ42" s="59" t="str">
        <f t="shared" si="80"/>
        <v/>
      </c>
      <c r="BK42" s="59" t="str">
        <f t="shared" si="81"/>
        <v/>
      </c>
      <c r="BL42" s="59" t="str">
        <f t="shared" si="82"/>
        <v/>
      </c>
      <c r="BM42" s="59" t="str">
        <f t="shared" si="83"/>
        <v/>
      </c>
      <c r="BN42" s="59" t="str">
        <f t="shared" si="84"/>
        <v/>
      </c>
      <c r="BO42" s="59" t="str">
        <f t="shared" si="85"/>
        <v/>
      </c>
      <c r="BP42" s="59" t="str">
        <f t="shared" si="86"/>
        <v/>
      </c>
      <c r="BQ42" s="59" t="str">
        <f t="shared" si="87"/>
        <v/>
      </c>
      <c r="BR42" s="59" t="str">
        <f t="shared" si="88"/>
        <v/>
      </c>
      <c r="BS42" s="59" t="str">
        <f t="shared" si="89"/>
        <v/>
      </c>
      <c r="BT42" s="59" t="str">
        <f t="shared" si="90"/>
        <v/>
      </c>
      <c r="BU42" s="59" t="str">
        <f t="shared" si="91"/>
        <v/>
      </c>
      <c r="BV42" s="59" t="str">
        <f t="shared" si="92"/>
        <v/>
      </c>
      <c r="BW42" s="59" t="str">
        <f t="shared" si="93"/>
        <v/>
      </c>
      <c r="BX42" s="59" t="str">
        <f t="shared" si="94"/>
        <v/>
      </c>
      <c r="BY42" s="59" t="str">
        <f t="shared" si="95"/>
        <v/>
      </c>
      <c r="BZ42" s="59" t="str">
        <f t="shared" si="96"/>
        <v/>
      </c>
      <c r="CA42" s="59" t="str">
        <f t="shared" si="97"/>
        <v/>
      </c>
      <c r="CB42" s="59" t="str">
        <f t="shared" si="98"/>
        <v/>
      </c>
      <c r="CC42" s="59" t="str">
        <f t="shared" si="99"/>
        <v/>
      </c>
      <c r="CD42" s="59" t="str">
        <f t="shared" si="100"/>
        <v/>
      </c>
      <c r="CE42" s="59" t="str">
        <f t="shared" si="101"/>
        <v/>
      </c>
      <c r="CF42" s="59" t="str">
        <f t="shared" si="102"/>
        <v/>
      </c>
      <c r="CG42" s="59" t="str">
        <f t="shared" si="103"/>
        <v/>
      </c>
      <c r="CH42" s="59" t="str">
        <f t="shared" si="104"/>
        <v/>
      </c>
      <c r="CI42" s="59" t="str">
        <f t="shared" si="105"/>
        <v/>
      </c>
      <c r="CJ42" s="59" t="str">
        <f t="shared" si="106"/>
        <v/>
      </c>
      <c r="CK42" s="59" t="str">
        <f t="shared" si="107"/>
        <v/>
      </c>
      <c r="CL42" s="59" t="str">
        <f t="shared" si="108"/>
        <v/>
      </c>
      <c r="CM42" s="59" t="str">
        <f t="shared" si="109"/>
        <v/>
      </c>
      <c r="CN42" s="59" t="str">
        <f t="shared" si="110"/>
        <v/>
      </c>
      <c r="CO42" s="59" t="str">
        <f t="shared" si="111"/>
        <v/>
      </c>
      <c r="CP42" s="59">
        <f t="shared" si="112"/>
        <v>1</v>
      </c>
      <c r="CQ42" s="59" t="str">
        <f t="shared" si="113"/>
        <v/>
      </c>
      <c r="CR42" s="59" t="str">
        <f t="shared" si="114"/>
        <v/>
      </c>
      <c r="CS42" s="59" t="str">
        <f t="shared" si="115"/>
        <v/>
      </c>
      <c r="CT42" s="59" t="str">
        <f t="shared" si="116"/>
        <v/>
      </c>
      <c r="CU42" s="59" t="str">
        <f t="shared" si="117"/>
        <v/>
      </c>
      <c r="CV42" s="59" t="str">
        <f t="shared" si="118"/>
        <v/>
      </c>
      <c r="CW42" s="59" t="str">
        <f t="shared" si="119"/>
        <v/>
      </c>
      <c r="CX42" s="59" t="str">
        <f t="shared" si="120"/>
        <v/>
      </c>
      <c r="CY42" s="59" t="str">
        <f t="shared" si="121"/>
        <v/>
      </c>
      <c r="CZ42" s="59" t="str">
        <f t="shared" si="122"/>
        <v/>
      </c>
      <c r="DA42" s="59" t="str">
        <f t="shared" si="123"/>
        <v/>
      </c>
      <c r="DB42" s="59" t="str">
        <f t="shared" si="124"/>
        <v/>
      </c>
      <c r="DC42" s="59" t="str">
        <f t="shared" si="125"/>
        <v/>
      </c>
      <c r="DD42" s="59" t="str">
        <f t="shared" si="126"/>
        <v/>
      </c>
      <c r="DE42" s="59" t="str">
        <f t="shared" si="127"/>
        <v/>
      </c>
      <c r="DF42" s="59" t="str">
        <f t="shared" si="128"/>
        <v/>
      </c>
      <c r="DG42" s="59" t="str">
        <f t="shared" si="129"/>
        <v/>
      </c>
      <c r="DH42" s="59" t="str">
        <f t="shared" si="130"/>
        <v/>
      </c>
      <c r="DI42" s="59" t="str">
        <f t="shared" si="131"/>
        <v/>
      </c>
      <c r="DJ42" s="59" t="str">
        <f t="shared" si="132"/>
        <v/>
      </c>
      <c r="DK42" s="59" t="str">
        <f t="shared" si="133"/>
        <v/>
      </c>
      <c r="DL42" s="59" t="str">
        <f t="shared" si="134"/>
        <v/>
      </c>
      <c r="DM42" s="59" t="str">
        <f t="shared" si="135"/>
        <v/>
      </c>
      <c r="DN42" s="59" t="str">
        <f t="shared" si="136"/>
        <v/>
      </c>
      <c r="DO42" s="59" t="str">
        <f t="shared" si="137"/>
        <v/>
      </c>
      <c r="DP42" s="59" t="str">
        <f t="shared" si="138"/>
        <v/>
      </c>
      <c r="DQ42" s="59" t="str">
        <f t="shared" si="152"/>
        <v/>
      </c>
      <c r="DR42" s="59" t="str">
        <f t="shared" si="139"/>
        <v/>
      </c>
      <c r="DS42" s="58" t="str">
        <f t="shared" si="140"/>
        <v>2011/8</v>
      </c>
      <c r="DT42" s="59" t="str">
        <f t="shared" si="141"/>
        <v/>
      </c>
      <c r="DU42" s="59" t="str">
        <f t="shared" si="5"/>
        <v/>
      </c>
      <c r="DV42" s="59" t="str">
        <f t="shared" si="6"/>
        <v/>
      </c>
      <c r="DW42" s="59" t="str">
        <f t="shared" si="7"/>
        <v/>
      </c>
      <c r="DX42" s="59" t="str">
        <f t="shared" si="8"/>
        <v/>
      </c>
      <c r="DY42" s="59" t="str">
        <f t="shared" si="9"/>
        <v/>
      </c>
      <c r="DZ42" s="59" t="str">
        <f t="shared" si="10"/>
        <v/>
      </c>
      <c r="EA42" s="59" t="str">
        <f t="shared" si="11"/>
        <v/>
      </c>
      <c r="EB42" s="59" t="str">
        <f t="shared" si="12"/>
        <v/>
      </c>
      <c r="EC42" s="59" t="str">
        <f t="shared" si="13"/>
        <v/>
      </c>
      <c r="ED42" s="59" t="str">
        <f t="shared" si="14"/>
        <v/>
      </c>
      <c r="EE42" s="59" t="str">
        <f t="shared" si="15"/>
        <v/>
      </c>
      <c r="EF42" s="59" t="str">
        <f t="shared" si="142"/>
        <v/>
      </c>
      <c r="EG42" s="59" t="str">
        <f t="shared" si="16"/>
        <v/>
      </c>
      <c r="EH42" s="59" t="str">
        <f t="shared" si="17"/>
        <v/>
      </c>
      <c r="EI42" s="59" t="str">
        <f t="shared" si="18"/>
        <v/>
      </c>
      <c r="EJ42" s="59" t="str">
        <f t="shared" si="19"/>
        <v/>
      </c>
      <c r="EK42" s="59" t="str">
        <f t="shared" si="20"/>
        <v/>
      </c>
      <c r="EL42" s="59" t="str">
        <f t="shared" si="21"/>
        <v/>
      </c>
      <c r="EM42" s="59" t="str">
        <f t="shared" si="22"/>
        <v/>
      </c>
      <c r="EN42" s="59" t="str">
        <f t="shared" si="23"/>
        <v/>
      </c>
      <c r="EO42" s="59" t="str">
        <f t="shared" si="24"/>
        <v/>
      </c>
      <c r="EP42" s="59" t="str">
        <f t="shared" si="25"/>
        <v/>
      </c>
      <c r="EQ42" s="59" t="str">
        <f t="shared" si="26"/>
        <v/>
      </c>
      <c r="ER42" s="59" t="str">
        <f t="shared" si="27"/>
        <v/>
      </c>
      <c r="ES42" s="59" t="str">
        <f t="shared" si="28"/>
        <v/>
      </c>
      <c r="ET42" s="59" t="str">
        <f t="shared" si="29"/>
        <v/>
      </c>
      <c r="EU42" s="59" t="str">
        <f t="shared" si="30"/>
        <v/>
      </c>
      <c r="EV42" s="59" t="str">
        <f t="shared" si="31"/>
        <v/>
      </c>
      <c r="EW42" s="59" t="str">
        <f t="shared" si="32"/>
        <v/>
      </c>
      <c r="EX42" s="59" t="str">
        <f t="shared" si="33"/>
        <v/>
      </c>
      <c r="EY42" s="59" t="str">
        <f t="shared" si="34"/>
        <v/>
      </c>
      <c r="EZ42" s="59" t="str">
        <f t="shared" si="35"/>
        <v/>
      </c>
      <c r="FA42" s="59" t="str">
        <f t="shared" si="36"/>
        <v/>
      </c>
      <c r="FB42" s="59" t="str">
        <f t="shared" si="37"/>
        <v/>
      </c>
      <c r="FC42" s="59" t="str">
        <f t="shared" si="38"/>
        <v/>
      </c>
      <c r="FD42" s="59" t="str">
        <f t="shared" si="39"/>
        <v/>
      </c>
      <c r="FE42" s="59" t="str">
        <f t="shared" si="40"/>
        <v/>
      </c>
      <c r="FF42" s="59" t="str">
        <f t="shared" si="41"/>
        <v/>
      </c>
      <c r="FG42" s="59" t="str">
        <f t="shared" si="42"/>
        <v/>
      </c>
      <c r="FH42" s="59" t="str">
        <f t="shared" si="43"/>
        <v/>
      </c>
      <c r="FI42" s="59" t="str">
        <f t="shared" si="44"/>
        <v/>
      </c>
      <c r="FJ42" s="59" t="str">
        <f t="shared" si="45"/>
        <v/>
      </c>
      <c r="FK42" s="59" t="str">
        <f t="shared" si="46"/>
        <v/>
      </c>
      <c r="FL42" s="59" t="str">
        <f t="shared" si="47"/>
        <v/>
      </c>
      <c r="FM42" s="59" t="str">
        <f t="shared" si="48"/>
        <v/>
      </c>
      <c r="FN42" s="59" t="str">
        <f t="shared" si="49"/>
        <v/>
      </c>
      <c r="FO42" s="60" t="str">
        <f t="shared" si="50"/>
        <v/>
      </c>
      <c r="FP42" s="61"/>
      <c r="FQ42" s="45">
        <f t="shared" si="51"/>
        <v>1</v>
      </c>
    </row>
    <row r="43" spans="1:173" ht="30" thickTop="1" thickBot="1" x14ac:dyDescent="0.25">
      <c r="A43" s="31"/>
      <c r="B43" s="67" t="str">
        <f t="shared" si="155"/>
        <v>Risk ETMM27030</v>
      </c>
      <c r="C43" s="91"/>
      <c r="D43" s="75"/>
      <c r="E43" s="75"/>
      <c r="F43" s="75"/>
      <c r="G43" s="75"/>
      <c r="H43" s="71"/>
      <c r="I43" s="78"/>
      <c r="J43" s="75"/>
      <c r="K43" s="78"/>
      <c r="L43" s="75"/>
      <c r="M43" s="75"/>
      <c r="N43" s="75"/>
      <c r="O43" s="75"/>
      <c r="P43" s="75"/>
      <c r="Q43" s="75"/>
      <c r="R43" s="83"/>
      <c r="S43" s="75"/>
      <c r="T43" s="42" t="str">
        <f t="shared" si="0"/>
        <v/>
      </c>
      <c r="U43" s="42" t="str">
        <f t="shared" si="1"/>
        <v/>
      </c>
      <c r="V43" s="57" t="str">
        <f t="shared" si="143"/>
        <v/>
      </c>
      <c r="W43" s="57" t="str">
        <f t="shared" si="144"/>
        <v/>
      </c>
      <c r="X43" s="57" t="str">
        <f t="shared" si="145"/>
        <v/>
      </c>
      <c r="Y43" s="57" t="str">
        <f t="shared" si="146"/>
        <v/>
      </c>
      <c r="Z43" s="57" t="str">
        <f t="shared" si="147"/>
        <v/>
      </c>
      <c r="AA43" s="57" t="str">
        <f t="shared" si="148"/>
        <v/>
      </c>
      <c r="AB43" s="57" t="str">
        <f t="shared" si="149"/>
        <v/>
      </c>
      <c r="AC43" s="57" t="str">
        <f t="shared" si="150"/>
        <v/>
      </c>
      <c r="AD43" s="57" t="str">
        <f t="shared" si="52"/>
        <v/>
      </c>
      <c r="AE43" s="57" t="str">
        <f t="shared" si="53"/>
        <v/>
      </c>
      <c r="AF43" s="57" t="str">
        <f t="shared" si="54"/>
        <v/>
      </c>
      <c r="AG43" s="57" t="str">
        <f t="shared" si="55"/>
        <v/>
      </c>
      <c r="AH43" s="57" t="str">
        <f t="shared" si="56"/>
        <v/>
      </c>
      <c r="AI43" s="57" t="str">
        <f t="shared" si="57"/>
        <v/>
      </c>
      <c r="AJ43" s="57" t="str">
        <f t="shared" si="58"/>
        <v/>
      </c>
      <c r="AK43" s="57" t="str">
        <f t="shared" si="59"/>
        <v/>
      </c>
      <c r="AL43" s="57" t="str">
        <f t="shared" si="60"/>
        <v/>
      </c>
      <c r="AM43" s="57" t="str">
        <f t="shared" si="61"/>
        <v/>
      </c>
      <c r="AN43" s="57" t="str">
        <f t="shared" si="62"/>
        <v/>
      </c>
      <c r="AO43" s="57" t="str">
        <f t="shared" si="63"/>
        <v/>
      </c>
      <c r="AP43" s="57" t="str">
        <f t="shared" si="64"/>
        <v/>
      </c>
      <c r="AQ43" s="57" t="str">
        <f t="shared" si="65"/>
        <v/>
      </c>
      <c r="AR43" s="57" t="str">
        <f t="shared" si="66"/>
        <v/>
      </c>
      <c r="AS43" s="57" t="str">
        <f t="shared" si="67"/>
        <v/>
      </c>
      <c r="AT43" s="58" t="str">
        <f t="shared" si="151"/>
        <v/>
      </c>
      <c r="AU43" s="59">
        <f t="shared" si="2"/>
        <v>0</v>
      </c>
      <c r="AV43" s="59">
        <f t="shared" si="3"/>
        <v>0</v>
      </c>
      <c r="AW43" s="42" t="str">
        <f t="shared" si="68"/>
        <v/>
      </c>
      <c r="AX43" s="42">
        <f t="shared" si="69"/>
        <v>1900</v>
      </c>
      <c r="AY43" s="59" t="str">
        <f t="shared" si="70"/>
        <v/>
      </c>
      <c r="AZ43" s="59" t="str">
        <f t="shared" si="71"/>
        <v/>
      </c>
      <c r="BA43" s="59" t="str">
        <f t="shared" si="4"/>
        <v/>
      </c>
      <c r="BB43" s="59" t="str">
        <f t="shared" si="72"/>
        <v/>
      </c>
      <c r="BC43" s="59" t="str">
        <f t="shared" si="73"/>
        <v/>
      </c>
      <c r="BD43" s="59" t="str">
        <f t="shared" si="74"/>
        <v/>
      </c>
      <c r="BE43" s="59" t="str">
        <f t="shared" si="75"/>
        <v/>
      </c>
      <c r="BF43" s="59" t="str">
        <f t="shared" si="76"/>
        <v/>
      </c>
      <c r="BG43" s="59" t="str">
        <f t="shared" si="77"/>
        <v/>
      </c>
      <c r="BH43" s="59" t="str">
        <f t="shared" si="78"/>
        <v/>
      </c>
      <c r="BI43" s="59" t="str">
        <f t="shared" si="79"/>
        <v/>
      </c>
      <c r="BJ43" s="59" t="str">
        <f t="shared" si="80"/>
        <v/>
      </c>
      <c r="BK43" s="59" t="str">
        <f t="shared" si="81"/>
        <v/>
      </c>
      <c r="BL43" s="59" t="str">
        <f t="shared" si="82"/>
        <v/>
      </c>
      <c r="BM43" s="59" t="str">
        <f t="shared" si="83"/>
        <v/>
      </c>
      <c r="BN43" s="59" t="str">
        <f t="shared" si="84"/>
        <v/>
      </c>
      <c r="BO43" s="59" t="str">
        <f t="shared" si="85"/>
        <v/>
      </c>
      <c r="BP43" s="59" t="str">
        <f t="shared" si="86"/>
        <v/>
      </c>
      <c r="BQ43" s="59" t="str">
        <f t="shared" si="87"/>
        <v/>
      </c>
      <c r="BR43" s="59" t="str">
        <f t="shared" si="88"/>
        <v/>
      </c>
      <c r="BS43" s="59" t="str">
        <f t="shared" si="89"/>
        <v/>
      </c>
      <c r="BT43" s="59" t="str">
        <f t="shared" si="90"/>
        <v/>
      </c>
      <c r="BU43" s="59" t="str">
        <f t="shared" si="91"/>
        <v/>
      </c>
      <c r="BV43" s="59" t="str">
        <f t="shared" si="92"/>
        <v/>
      </c>
      <c r="BW43" s="59" t="str">
        <f t="shared" si="93"/>
        <v/>
      </c>
      <c r="BX43" s="59" t="str">
        <f t="shared" si="94"/>
        <v/>
      </c>
      <c r="BY43" s="59" t="str">
        <f t="shared" si="95"/>
        <v/>
      </c>
      <c r="BZ43" s="59" t="str">
        <f t="shared" si="96"/>
        <v/>
      </c>
      <c r="CA43" s="59" t="str">
        <f t="shared" si="97"/>
        <v/>
      </c>
      <c r="CB43" s="59" t="str">
        <f t="shared" si="98"/>
        <v/>
      </c>
      <c r="CC43" s="59" t="str">
        <f t="shared" si="99"/>
        <v/>
      </c>
      <c r="CD43" s="59" t="str">
        <f t="shared" si="100"/>
        <v/>
      </c>
      <c r="CE43" s="59" t="str">
        <f t="shared" si="101"/>
        <v/>
      </c>
      <c r="CF43" s="59" t="str">
        <f t="shared" si="102"/>
        <v/>
      </c>
      <c r="CG43" s="59" t="str">
        <f t="shared" si="103"/>
        <v/>
      </c>
      <c r="CH43" s="59" t="str">
        <f t="shared" si="104"/>
        <v/>
      </c>
      <c r="CI43" s="59" t="str">
        <f t="shared" si="105"/>
        <v/>
      </c>
      <c r="CJ43" s="59" t="str">
        <f t="shared" si="106"/>
        <v/>
      </c>
      <c r="CK43" s="59" t="str">
        <f t="shared" si="107"/>
        <v/>
      </c>
      <c r="CL43" s="59" t="str">
        <f t="shared" si="108"/>
        <v/>
      </c>
      <c r="CM43" s="59" t="str">
        <f t="shared" si="109"/>
        <v/>
      </c>
      <c r="CN43" s="59" t="str">
        <f t="shared" si="110"/>
        <v/>
      </c>
      <c r="CO43" s="59" t="str">
        <f t="shared" si="111"/>
        <v/>
      </c>
      <c r="CP43" s="59" t="str">
        <f t="shared" si="112"/>
        <v/>
      </c>
      <c r="CQ43" s="59" t="str">
        <f t="shared" si="113"/>
        <v/>
      </c>
      <c r="CR43" s="59" t="str">
        <f t="shared" si="114"/>
        <v/>
      </c>
      <c r="CS43" s="59" t="str">
        <f t="shared" si="115"/>
        <v/>
      </c>
      <c r="CT43" s="59" t="str">
        <f t="shared" si="116"/>
        <v/>
      </c>
      <c r="CU43" s="59" t="str">
        <f t="shared" si="117"/>
        <v/>
      </c>
      <c r="CV43" s="59" t="str">
        <f t="shared" si="118"/>
        <v/>
      </c>
      <c r="CW43" s="59" t="str">
        <f t="shared" si="119"/>
        <v/>
      </c>
      <c r="CX43" s="59" t="str">
        <f t="shared" si="120"/>
        <v/>
      </c>
      <c r="CY43" s="59" t="str">
        <f t="shared" si="121"/>
        <v/>
      </c>
      <c r="CZ43" s="59" t="str">
        <f t="shared" si="122"/>
        <v/>
      </c>
      <c r="DA43" s="59" t="str">
        <f t="shared" si="123"/>
        <v/>
      </c>
      <c r="DB43" s="59" t="str">
        <f t="shared" si="124"/>
        <v/>
      </c>
      <c r="DC43" s="59" t="str">
        <f t="shared" si="125"/>
        <v/>
      </c>
      <c r="DD43" s="59" t="str">
        <f t="shared" si="126"/>
        <v/>
      </c>
      <c r="DE43" s="59" t="str">
        <f t="shared" si="127"/>
        <v/>
      </c>
      <c r="DF43" s="59" t="str">
        <f t="shared" si="128"/>
        <v/>
      </c>
      <c r="DG43" s="59" t="str">
        <f t="shared" si="129"/>
        <v/>
      </c>
      <c r="DH43" s="59" t="str">
        <f t="shared" si="130"/>
        <v/>
      </c>
      <c r="DI43" s="59" t="str">
        <f t="shared" si="131"/>
        <v/>
      </c>
      <c r="DJ43" s="59" t="str">
        <f t="shared" si="132"/>
        <v/>
      </c>
      <c r="DK43" s="59" t="str">
        <f t="shared" si="133"/>
        <v/>
      </c>
      <c r="DL43" s="59" t="str">
        <f t="shared" si="134"/>
        <v/>
      </c>
      <c r="DM43" s="59" t="str">
        <f t="shared" si="135"/>
        <v/>
      </c>
      <c r="DN43" s="59" t="str">
        <f t="shared" si="136"/>
        <v/>
      </c>
      <c r="DO43" s="59" t="str">
        <f t="shared" si="137"/>
        <v/>
      </c>
      <c r="DP43" s="59" t="str">
        <f t="shared" si="138"/>
        <v/>
      </c>
      <c r="DQ43" s="59" t="str">
        <f t="shared" si="152"/>
        <v/>
      </c>
      <c r="DR43" s="59" t="str">
        <f t="shared" si="139"/>
        <v/>
      </c>
      <c r="DS43" s="58" t="str">
        <f t="shared" si="140"/>
        <v/>
      </c>
      <c r="DT43" s="59" t="str">
        <f t="shared" si="141"/>
        <v/>
      </c>
      <c r="DU43" s="59" t="str">
        <f t="shared" si="5"/>
        <v/>
      </c>
      <c r="DV43" s="59" t="str">
        <f t="shared" si="6"/>
        <v/>
      </c>
      <c r="DW43" s="59" t="str">
        <f t="shared" si="7"/>
        <v/>
      </c>
      <c r="DX43" s="59" t="str">
        <f t="shared" si="8"/>
        <v/>
      </c>
      <c r="DY43" s="59" t="str">
        <f t="shared" si="9"/>
        <v/>
      </c>
      <c r="DZ43" s="59" t="str">
        <f t="shared" si="10"/>
        <v/>
      </c>
      <c r="EA43" s="59" t="str">
        <f t="shared" si="11"/>
        <v/>
      </c>
      <c r="EB43" s="59" t="str">
        <f t="shared" si="12"/>
        <v/>
      </c>
      <c r="EC43" s="59" t="str">
        <f t="shared" si="13"/>
        <v/>
      </c>
      <c r="ED43" s="59" t="str">
        <f t="shared" si="14"/>
        <v/>
      </c>
      <c r="EE43" s="59" t="str">
        <f t="shared" si="15"/>
        <v/>
      </c>
      <c r="EF43" s="59" t="str">
        <f t="shared" si="142"/>
        <v/>
      </c>
      <c r="EG43" s="59" t="str">
        <f t="shared" si="16"/>
        <v/>
      </c>
      <c r="EH43" s="59" t="str">
        <f t="shared" si="17"/>
        <v/>
      </c>
      <c r="EI43" s="59" t="str">
        <f t="shared" si="18"/>
        <v/>
      </c>
      <c r="EJ43" s="59" t="str">
        <f t="shared" si="19"/>
        <v/>
      </c>
      <c r="EK43" s="59" t="str">
        <f t="shared" si="20"/>
        <v/>
      </c>
      <c r="EL43" s="59" t="str">
        <f t="shared" si="21"/>
        <v/>
      </c>
      <c r="EM43" s="59" t="str">
        <f t="shared" si="22"/>
        <v/>
      </c>
      <c r="EN43" s="59" t="str">
        <f t="shared" si="23"/>
        <v/>
      </c>
      <c r="EO43" s="59" t="str">
        <f t="shared" si="24"/>
        <v/>
      </c>
      <c r="EP43" s="59" t="str">
        <f t="shared" si="25"/>
        <v/>
      </c>
      <c r="EQ43" s="59" t="str">
        <f t="shared" si="26"/>
        <v/>
      </c>
      <c r="ER43" s="59" t="str">
        <f t="shared" si="27"/>
        <v/>
      </c>
      <c r="ES43" s="59" t="str">
        <f t="shared" si="28"/>
        <v/>
      </c>
      <c r="ET43" s="59" t="str">
        <f t="shared" si="29"/>
        <v/>
      </c>
      <c r="EU43" s="59" t="str">
        <f t="shared" si="30"/>
        <v/>
      </c>
      <c r="EV43" s="59" t="str">
        <f t="shared" si="31"/>
        <v/>
      </c>
      <c r="EW43" s="59" t="str">
        <f t="shared" si="32"/>
        <v/>
      </c>
      <c r="EX43" s="59" t="str">
        <f t="shared" si="33"/>
        <v/>
      </c>
      <c r="EY43" s="59" t="str">
        <f t="shared" si="34"/>
        <v/>
      </c>
      <c r="EZ43" s="59" t="str">
        <f t="shared" si="35"/>
        <v/>
      </c>
      <c r="FA43" s="59" t="str">
        <f t="shared" si="36"/>
        <v/>
      </c>
      <c r="FB43" s="59" t="str">
        <f t="shared" si="37"/>
        <v/>
      </c>
      <c r="FC43" s="59" t="str">
        <f t="shared" si="38"/>
        <v/>
      </c>
      <c r="FD43" s="59" t="str">
        <f t="shared" si="39"/>
        <v/>
      </c>
      <c r="FE43" s="59" t="str">
        <f t="shared" si="40"/>
        <v/>
      </c>
      <c r="FF43" s="59" t="str">
        <f t="shared" si="41"/>
        <v/>
      </c>
      <c r="FG43" s="59" t="str">
        <f t="shared" si="42"/>
        <v/>
      </c>
      <c r="FH43" s="59" t="str">
        <f t="shared" si="43"/>
        <v/>
      </c>
      <c r="FI43" s="59" t="str">
        <f t="shared" si="44"/>
        <v/>
      </c>
      <c r="FJ43" s="59" t="str">
        <f t="shared" si="45"/>
        <v/>
      </c>
      <c r="FK43" s="59" t="str">
        <f t="shared" si="46"/>
        <v/>
      </c>
      <c r="FL43" s="59" t="str">
        <f t="shared" si="47"/>
        <v/>
      </c>
      <c r="FM43" s="59" t="str">
        <f t="shared" si="48"/>
        <v/>
      </c>
      <c r="FN43" s="59" t="str">
        <f t="shared" si="49"/>
        <v/>
      </c>
      <c r="FO43" s="60" t="str">
        <f t="shared" si="50"/>
        <v/>
      </c>
      <c r="FP43" s="61"/>
      <c r="FQ43" s="45">
        <f t="shared" si="51"/>
        <v>1</v>
      </c>
    </row>
    <row r="44" spans="1:173" ht="31.5" thickTop="1" thickBot="1" x14ac:dyDescent="0.25">
      <c r="A44" s="46" t="s">
        <v>195</v>
      </c>
      <c r="B44" s="93" t="s">
        <v>246</v>
      </c>
      <c r="C44" s="48"/>
      <c r="D44" s="49"/>
      <c r="E44" s="49"/>
      <c r="F44" s="50"/>
      <c r="G44" s="51"/>
      <c r="H44" s="52"/>
      <c r="I44" s="53"/>
      <c r="J44" s="54" t="s">
        <v>197</v>
      </c>
      <c r="K44" s="55"/>
      <c r="L44" s="51">
        <f>SUM(L45:L48)</f>
        <v>0</v>
      </c>
      <c r="M44" s="51"/>
      <c r="N44" s="51">
        <f>SUM(N45:N48)</f>
        <v>0</v>
      </c>
      <c r="O44" s="51">
        <f>SUM(O45:O48)</f>
        <v>0</v>
      </c>
      <c r="P44" s="51"/>
      <c r="Q44" s="51">
        <f>SUM(Q45:Q48)</f>
        <v>0</v>
      </c>
      <c r="R44" s="50">
        <f>SUM(R45:R48)</f>
        <v>0</v>
      </c>
      <c r="S44" s="51">
        <f>SUM(S45:S48)</f>
        <v>0</v>
      </c>
      <c r="T44" s="42" t="str">
        <f t="shared" si="0"/>
        <v/>
      </c>
      <c r="U44" s="42" t="str">
        <f t="shared" si="1"/>
        <v/>
      </c>
      <c r="V44" s="57" t="str">
        <f t="shared" si="143"/>
        <v/>
      </c>
      <c r="W44" s="57" t="str">
        <f t="shared" si="144"/>
        <v/>
      </c>
      <c r="X44" s="57" t="str">
        <f t="shared" si="145"/>
        <v/>
      </c>
      <c r="Y44" s="57" t="str">
        <f t="shared" si="146"/>
        <v/>
      </c>
      <c r="Z44" s="57" t="str">
        <f t="shared" si="147"/>
        <v/>
      </c>
      <c r="AA44" s="57" t="str">
        <f t="shared" si="148"/>
        <v/>
      </c>
      <c r="AB44" s="57" t="str">
        <f t="shared" si="149"/>
        <v/>
      </c>
      <c r="AC44" s="57" t="str">
        <f t="shared" si="150"/>
        <v/>
      </c>
      <c r="AD44" s="57" t="str">
        <f t="shared" si="52"/>
        <v/>
      </c>
      <c r="AE44" s="57" t="str">
        <f t="shared" si="53"/>
        <v/>
      </c>
      <c r="AF44" s="57" t="str">
        <f t="shared" si="54"/>
        <v/>
      </c>
      <c r="AG44" s="57" t="str">
        <f t="shared" si="55"/>
        <v/>
      </c>
      <c r="AH44" s="57" t="str">
        <f t="shared" si="56"/>
        <v/>
      </c>
      <c r="AI44" s="57" t="str">
        <f t="shared" si="57"/>
        <v/>
      </c>
      <c r="AJ44" s="57" t="str">
        <f t="shared" si="58"/>
        <v/>
      </c>
      <c r="AK44" s="57" t="str">
        <f t="shared" si="59"/>
        <v/>
      </c>
      <c r="AL44" s="57" t="str">
        <f t="shared" si="60"/>
        <v/>
      </c>
      <c r="AM44" s="57" t="str">
        <f t="shared" si="61"/>
        <v/>
      </c>
      <c r="AN44" s="57" t="str">
        <f t="shared" si="62"/>
        <v/>
      </c>
      <c r="AO44" s="57" t="str">
        <f t="shared" si="63"/>
        <v/>
      </c>
      <c r="AP44" s="57" t="str">
        <f t="shared" si="64"/>
        <v/>
      </c>
      <c r="AQ44" s="57" t="str">
        <f t="shared" si="65"/>
        <v/>
      </c>
      <c r="AR44" s="57" t="str">
        <f t="shared" si="66"/>
        <v/>
      </c>
      <c r="AS44" s="57" t="str">
        <f t="shared" si="67"/>
        <v/>
      </c>
      <c r="AT44" s="58" t="str">
        <f t="shared" si="151"/>
        <v/>
      </c>
      <c r="AU44" s="59">
        <f t="shared" si="2"/>
        <v>0</v>
      </c>
      <c r="AV44" s="59">
        <f t="shared" si="3"/>
        <v>0</v>
      </c>
      <c r="AW44" s="42" t="str">
        <f t="shared" si="68"/>
        <v/>
      </c>
      <c r="AX44" s="42">
        <f t="shared" si="69"/>
        <v>1900</v>
      </c>
      <c r="AY44" s="59" t="str">
        <f t="shared" si="70"/>
        <v/>
      </c>
      <c r="AZ44" s="59" t="str">
        <f t="shared" si="71"/>
        <v/>
      </c>
      <c r="BA44" s="59" t="str">
        <f t="shared" si="4"/>
        <v/>
      </c>
      <c r="BB44" s="59" t="str">
        <f t="shared" si="72"/>
        <v/>
      </c>
      <c r="BC44" s="59" t="str">
        <f t="shared" si="73"/>
        <v/>
      </c>
      <c r="BD44" s="59" t="str">
        <f t="shared" si="74"/>
        <v/>
      </c>
      <c r="BE44" s="59" t="str">
        <f t="shared" si="75"/>
        <v/>
      </c>
      <c r="BF44" s="59" t="str">
        <f t="shared" si="76"/>
        <v/>
      </c>
      <c r="BG44" s="59" t="str">
        <f t="shared" si="77"/>
        <v/>
      </c>
      <c r="BH44" s="59" t="str">
        <f t="shared" si="78"/>
        <v/>
      </c>
      <c r="BI44" s="59" t="str">
        <f t="shared" si="79"/>
        <v/>
      </c>
      <c r="BJ44" s="59" t="str">
        <f t="shared" si="80"/>
        <v/>
      </c>
      <c r="BK44" s="59" t="str">
        <f t="shared" si="81"/>
        <v/>
      </c>
      <c r="BL44" s="59" t="str">
        <f t="shared" si="82"/>
        <v/>
      </c>
      <c r="BM44" s="59" t="str">
        <f t="shared" si="83"/>
        <v/>
      </c>
      <c r="BN44" s="59" t="str">
        <f t="shared" si="84"/>
        <v/>
      </c>
      <c r="BO44" s="59" t="str">
        <f t="shared" si="85"/>
        <v/>
      </c>
      <c r="BP44" s="59" t="str">
        <f t="shared" si="86"/>
        <v/>
      </c>
      <c r="BQ44" s="59" t="str">
        <f t="shared" si="87"/>
        <v/>
      </c>
      <c r="BR44" s="59" t="str">
        <f t="shared" si="88"/>
        <v/>
      </c>
      <c r="BS44" s="59" t="str">
        <f t="shared" si="89"/>
        <v/>
      </c>
      <c r="BT44" s="59" t="str">
        <f t="shared" si="90"/>
        <v/>
      </c>
      <c r="BU44" s="59" t="str">
        <f t="shared" si="91"/>
        <v/>
      </c>
      <c r="BV44" s="59" t="str">
        <f t="shared" si="92"/>
        <v/>
      </c>
      <c r="BW44" s="59" t="str">
        <f t="shared" si="93"/>
        <v/>
      </c>
      <c r="BX44" s="59" t="str">
        <f t="shared" si="94"/>
        <v/>
      </c>
      <c r="BY44" s="59" t="str">
        <f t="shared" si="95"/>
        <v/>
      </c>
      <c r="BZ44" s="59" t="str">
        <f t="shared" si="96"/>
        <v/>
      </c>
      <c r="CA44" s="59" t="str">
        <f t="shared" si="97"/>
        <v/>
      </c>
      <c r="CB44" s="59" t="str">
        <f t="shared" si="98"/>
        <v/>
      </c>
      <c r="CC44" s="59" t="str">
        <f t="shared" si="99"/>
        <v/>
      </c>
      <c r="CD44" s="59" t="str">
        <f t="shared" si="100"/>
        <v/>
      </c>
      <c r="CE44" s="59" t="str">
        <f t="shared" si="101"/>
        <v/>
      </c>
      <c r="CF44" s="59" t="str">
        <f t="shared" si="102"/>
        <v/>
      </c>
      <c r="CG44" s="59" t="str">
        <f t="shared" si="103"/>
        <v/>
      </c>
      <c r="CH44" s="59" t="str">
        <f t="shared" si="104"/>
        <v/>
      </c>
      <c r="CI44" s="59" t="str">
        <f t="shared" si="105"/>
        <v/>
      </c>
      <c r="CJ44" s="59" t="str">
        <f t="shared" si="106"/>
        <v/>
      </c>
      <c r="CK44" s="59" t="str">
        <f t="shared" si="107"/>
        <v/>
      </c>
      <c r="CL44" s="59" t="str">
        <f t="shared" si="108"/>
        <v/>
      </c>
      <c r="CM44" s="59" t="str">
        <f t="shared" si="109"/>
        <v/>
      </c>
      <c r="CN44" s="59" t="str">
        <f t="shared" si="110"/>
        <v/>
      </c>
      <c r="CO44" s="59" t="str">
        <f t="shared" si="111"/>
        <v/>
      </c>
      <c r="CP44" s="59" t="str">
        <f t="shared" si="112"/>
        <v/>
      </c>
      <c r="CQ44" s="59" t="str">
        <f t="shared" si="113"/>
        <v/>
      </c>
      <c r="CR44" s="59" t="str">
        <f t="shared" si="114"/>
        <v/>
      </c>
      <c r="CS44" s="59" t="str">
        <f t="shared" si="115"/>
        <v/>
      </c>
      <c r="CT44" s="59" t="str">
        <f t="shared" si="116"/>
        <v/>
      </c>
      <c r="CU44" s="59" t="str">
        <f t="shared" si="117"/>
        <v/>
      </c>
      <c r="CV44" s="59" t="str">
        <f t="shared" si="118"/>
        <v/>
      </c>
      <c r="CW44" s="59" t="str">
        <f t="shared" si="119"/>
        <v/>
      </c>
      <c r="CX44" s="59" t="str">
        <f t="shared" si="120"/>
        <v/>
      </c>
      <c r="CY44" s="59" t="str">
        <f t="shared" si="121"/>
        <v/>
      </c>
      <c r="CZ44" s="59" t="str">
        <f t="shared" si="122"/>
        <v/>
      </c>
      <c r="DA44" s="59" t="str">
        <f t="shared" si="123"/>
        <v/>
      </c>
      <c r="DB44" s="59" t="str">
        <f t="shared" si="124"/>
        <v/>
      </c>
      <c r="DC44" s="59" t="str">
        <f t="shared" si="125"/>
        <v/>
      </c>
      <c r="DD44" s="59" t="str">
        <f t="shared" si="126"/>
        <v/>
      </c>
      <c r="DE44" s="59" t="str">
        <f t="shared" si="127"/>
        <v/>
      </c>
      <c r="DF44" s="59" t="str">
        <f t="shared" si="128"/>
        <v/>
      </c>
      <c r="DG44" s="59" t="str">
        <f t="shared" si="129"/>
        <v/>
      </c>
      <c r="DH44" s="59" t="str">
        <f t="shared" si="130"/>
        <v/>
      </c>
      <c r="DI44" s="59" t="str">
        <f t="shared" si="131"/>
        <v/>
      </c>
      <c r="DJ44" s="59" t="str">
        <f t="shared" si="132"/>
        <v/>
      </c>
      <c r="DK44" s="59" t="str">
        <f t="shared" si="133"/>
        <v/>
      </c>
      <c r="DL44" s="59" t="str">
        <f t="shared" si="134"/>
        <v/>
      </c>
      <c r="DM44" s="59" t="str">
        <f t="shared" si="135"/>
        <v/>
      </c>
      <c r="DN44" s="59" t="str">
        <f t="shared" si="136"/>
        <v/>
      </c>
      <c r="DO44" s="59" t="str">
        <f t="shared" si="137"/>
        <v/>
      </c>
      <c r="DP44" s="59" t="str">
        <f t="shared" si="138"/>
        <v/>
      </c>
      <c r="DQ44" s="59" t="str">
        <f t="shared" si="152"/>
        <v/>
      </c>
      <c r="DR44" s="59" t="str">
        <f t="shared" si="139"/>
        <v/>
      </c>
      <c r="DS44" s="58" t="str">
        <f t="shared" si="140"/>
        <v/>
      </c>
      <c r="DT44" s="59" t="str">
        <f t="shared" si="141"/>
        <v/>
      </c>
      <c r="DU44" s="59" t="str">
        <f t="shared" si="5"/>
        <v/>
      </c>
      <c r="DV44" s="59" t="str">
        <f t="shared" si="6"/>
        <v/>
      </c>
      <c r="DW44" s="59" t="str">
        <f t="shared" si="7"/>
        <v/>
      </c>
      <c r="DX44" s="59" t="str">
        <f t="shared" si="8"/>
        <v/>
      </c>
      <c r="DY44" s="59" t="str">
        <f t="shared" si="9"/>
        <v/>
      </c>
      <c r="DZ44" s="59" t="str">
        <f t="shared" si="10"/>
        <v/>
      </c>
      <c r="EA44" s="59" t="str">
        <f t="shared" si="11"/>
        <v/>
      </c>
      <c r="EB44" s="59" t="str">
        <f t="shared" si="12"/>
        <v/>
      </c>
      <c r="EC44" s="59" t="str">
        <f t="shared" si="13"/>
        <v/>
      </c>
      <c r="ED44" s="59" t="str">
        <f t="shared" si="14"/>
        <v/>
      </c>
      <c r="EE44" s="59" t="str">
        <f t="shared" si="15"/>
        <v/>
      </c>
      <c r="EF44" s="59" t="str">
        <f t="shared" si="142"/>
        <v/>
      </c>
      <c r="EG44" s="59" t="str">
        <f t="shared" si="16"/>
        <v/>
      </c>
      <c r="EH44" s="59" t="str">
        <f t="shared" si="17"/>
        <v/>
      </c>
      <c r="EI44" s="59" t="str">
        <f t="shared" si="18"/>
        <v/>
      </c>
      <c r="EJ44" s="59" t="str">
        <f t="shared" si="19"/>
        <v/>
      </c>
      <c r="EK44" s="59" t="str">
        <f t="shared" si="20"/>
        <v/>
      </c>
      <c r="EL44" s="59" t="str">
        <f t="shared" si="21"/>
        <v/>
      </c>
      <c r="EM44" s="59" t="str">
        <f t="shared" si="22"/>
        <v/>
      </c>
      <c r="EN44" s="59" t="str">
        <f t="shared" si="23"/>
        <v/>
      </c>
      <c r="EO44" s="59" t="str">
        <f t="shared" si="24"/>
        <v/>
      </c>
      <c r="EP44" s="59" t="str">
        <f t="shared" si="25"/>
        <v/>
      </c>
      <c r="EQ44" s="59" t="str">
        <f t="shared" si="26"/>
        <v/>
      </c>
      <c r="ER44" s="59" t="str">
        <f t="shared" si="27"/>
        <v/>
      </c>
      <c r="ES44" s="59" t="str">
        <f t="shared" si="28"/>
        <v/>
      </c>
      <c r="ET44" s="59" t="str">
        <f t="shared" si="29"/>
        <v/>
      </c>
      <c r="EU44" s="59" t="str">
        <f t="shared" si="30"/>
        <v/>
      </c>
      <c r="EV44" s="59" t="str">
        <f t="shared" si="31"/>
        <v/>
      </c>
      <c r="EW44" s="59" t="str">
        <f t="shared" si="32"/>
        <v/>
      </c>
      <c r="EX44" s="59" t="str">
        <f t="shared" si="33"/>
        <v/>
      </c>
      <c r="EY44" s="59" t="str">
        <f t="shared" si="34"/>
        <v/>
      </c>
      <c r="EZ44" s="59" t="str">
        <f t="shared" si="35"/>
        <v/>
      </c>
      <c r="FA44" s="59" t="str">
        <f t="shared" si="36"/>
        <v/>
      </c>
      <c r="FB44" s="59" t="str">
        <f t="shared" si="37"/>
        <v/>
      </c>
      <c r="FC44" s="59" t="str">
        <f t="shared" si="38"/>
        <v/>
      </c>
      <c r="FD44" s="59" t="str">
        <f t="shared" si="39"/>
        <v/>
      </c>
      <c r="FE44" s="59" t="str">
        <f t="shared" si="40"/>
        <v/>
      </c>
      <c r="FF44" s="59" t="str">
        <f t="shared" si="41"/>
        <v/>
      </c>
      <c r="FG44" s="59" t="str">
        <f t="shared" si="42"/>
        <v/>
      </c>
      <c r="FH44" s="59" t="str">
        <f t="shared" si="43"/>
        <v/>
      </c>
      <c r="FI44" s="59" t="str">
        <f t="shared" si="44"/>
        <v/>
      </c>
      <c r="FJ44" s="59" t="str">
        <f t="shared" si="45"/>
        <v/>
      </c>
      <c r="FK44" s="59" t="str">
        <f t="shared" si="46"/>
        <v/>
      </c>
      <c r="FL44" s="59" t="str">
        <f t="shared" si="47"/>
        <v/>
      </c>
      <c r="FM44" s="59" t="str">
        <f t="shared" si="48"/>
        <v/>
      </c>
      <c r="FN44" s="59" t="str">
        <f t="shared" si="49"/>
        <v/>
      </c>
      <c r="FO44" s="60" t="str">
        <f t="shared" si="50"/>
        <v/>
      </c>
      <c r="FP44" s="61"/>
      <c r="FQ44" s="45">
        <f t="shared" si="51"/>
        <v>1</v>
      </c>
    </row>
    <row r="45" spans="1:173" ht="58.5" thickTop="1" thickBot="1" x14ac:dyDescent="0.25">
      <c r="A45" s="62" t="s">
        <v>198</v>
      </c>
      <c r="B45" s="63" t="str">
        <f>$B$44</f>
        <v>Maturity - AMS N°XXX - Sujet Pas de bol</v>
      </c>
      <c r="C45" s="64">
        <v>40203</v>
      </c>
      <c r="D45" s="63"/>
      <c r="E45" s="63" t="s">
        <v>199</v>
      </c>
      <c r="F45" s="63"/>
      <c r="G45" s="63" t="s">
        <v>200</v>
      </c>
      <c r="H45" s="64">
        <v>40200</v>
      </c>
      <c r="I45" s="64">
        <v>40201</v>
      </c>
      <c r="J45" s="63"/>
      <c r="K45" s="64">
        <v>40179</v>
      </c>
      <c r="L45" s="85"/>
      <c r="M45" s="85"/>
      <c r="N45" s="85"/>
      <c r="O45" s="85"/>
      <c r="P45" s="85">
        <v>100</v>
      </c>
      <c r="Q45" s="85">
        <v>0</v>
      </c>
      <c r="R45" s="87">
        <v>0</v>
      </c>
      <c r="S45" s="85">
        <v>0</v>
      </c>
      <c r="T45" s="42">
        <f t="shared" si="0"/>
        <v>2010</v>
      </c>
      <c r="U45" s="42">
        <f t="shared" si="1"/>
        <v>2010</v>
      </c>
      <c r="V45" s="57">
        <f t="shared" si="143"/>
        <v>40179</v>
      </c>
      <c r="W45" s="57">
        <f t="shared" si="144"/>
        <v>40203</v>
      </c>
      <c r="X45" s="57" t="str">
        <f t="shared" si="145"/>
        <v/>
      </c>
      <c r="Y45" s="57" t="str">
        <f t="shared" si="146"/>
        <v/>
      </c>
      <c r="Z45" s="57" t="str">
        <f t="shared" si="147"/>
        <v/>
      </c>
      <c r="AA45" s="57" t="str">
        <f t="shared" si="148"/>
        <v/>
      </c>
      <c r="AB45" s="57" t="str">
        <f t="shared" si="149"/>
        <v/>
      </c>
      <c r="AC45" s="57" t="str">
        <f t="shared" si="150"/>
        <v/>
      </c>
      <c r="AD45" s="57" t="str">
        <f t="shared" si="52"/>
        <v/>
      </c>
      <c r="AE45" s="57" t="str">
        <f t="shared" si="53"/>
        <v/>
      </c>
      <c r="AF45" s="57" t="str">
        <f t="shared" si="54"/>
        <v/>
      </c>
      <c r="AG45" s="57" t="str">
        <f t="shared" si="55"/>
        <v/>
      </c>
      <c r="AH45" s="57" t="str">
        <f t="shared" si="56"/>
        <v/>
      </c>
      <c r="AI45" s="57" t="str">
        <f t="shared" si="57"/>
        <v/>
      </c>
      <c r="AJ45" s="57" t="str">
        <f t="shared" si="58"/>
        <v/>
      </c>
      <c r="AK45" s="57" t="str">
        <f t="shared" si="59"/>
        <v/>
      </c>
      <c r="AL45" s="57" t="str">
        <f t="shared" si="60"/>
        <v/>
      </c>
      <c r="AM45" s="57" t="str">
        <f t="shared" si="61"/>
        <v/>
      </c>
      <c r="AN45" s="57" t="str">
        <f t="shared" si="62"/>
        <v/>
      </c>
      <c r="AO45" s="57" t="str">
        <f t="shared" si="63"/>
        <v/>
      </c>
      <c r="AP45" s="57" t="str">
        <f t="shared" si="64"/>
        <v/>
      </c>
      <c r="AQ45" s="57" t="str">
        <f t="shared" si="65"/>
        <v/>
      </c>
      <c r="AR45" s="57" t="str">
        <f t="shared" si="66"/>
        <v/>
      </c>
      <c r="AS45" s="57" t="str">
        <f t="shared" si="67"/>
        <v/>
      </c>
      <c r="AT45" s="58" t="str">
        <f t="shared" si="151"/>
        <v>2010/1</v>
      </c>
      <c r="AU45" s="59">
        <f t="shared" si="2"/>
        <v>0</v>
      </c>
      <c r="AV45" s="59">
        <f t="shared" si="3"/>
        <v>0</v>
      </c>
      <c r="AW45" s="42" t="str">
        <f t="shared" si="68"/>
        <v/>
      </c>
      <c r="AX45" s="42">
        <f t="shared" si="69"/>
        <v>1900</v>
      </c>
      <c r="AY45" s="59">
        <f t="shared" si="70"/>
        <v>1</v>
      </c>
      <c r="AZ45" s="59" t="str">
        <f t="shared" si="71"/>
        <v/>
      </c>
      <c r="BA45" s="59" t="str">
        <f t="shared" si="4"/>
        <v/>
      </c>
      <c r="BB45" s="59" t="str">
        <f t="shared" si="72"/>
        <v/>
      </c>
      <c r="BC45" s="59" t="str">
        <f t="shared" si="73"/>
        <v/>
      </c>
      <c r="BD45" s="59" t="str">
        <f t="shared" si="74"/>
        <v/>
      </c>
      <c r="BE45" s="59" t="str">
        <f t="shared" si="75"/>
        <v/>
      </c>
      <c r="BF45" s="59" t="str">
        <f t="shared" si="76"/>
        <v/>
      </c>
      <c r="BG45" s="59" t="str">
        <f t="shared" si="77"/>
        <v/>
      </c>
      <c r="BH45" s="59" t="str">
        <f t="shared" si="78"/>
        <v/>
      </c>
      <c r="BI45" s="59" t="str">
        <f t="shared" si="79"/>
        <v/>
      </c>
      <c r="BJ45" s="59" t="str">
        <f t="shared" si="80"/>
        <v/>
      </c>
      <c r="BK45" s="59" t="str">
        <f t="shared" si="81"/>
        <v/>
      </c>
      <c r="BL45" s="59" t="str">
        <f t="shared" si="82"/>
        <v/>
      </c>
      <c r="BM45" s="59" t="str">
        <f t="shared" si="83"/>
        <v/>
      </c>
      <c r="BN45" s="59" t="str">
        <f t="shared" si="84"/>
        <v/>
      </c>
      <c r="BO45" s="59" t="str">
        <f t="shared" si="85"/>
        <v/>
      </c>
      <c r="BP45" s="59" t="str">
        <f t="shared" si="86"/>
        <v/>
      </c>
      <c r="BQ45" s="59" t="str">
        <f t="shared" si="87"/>
        <v/>
      </c>
      <c r="BR45" s="59" t="str">
        <f t="shared" si="88"/>
        <v/>
      </c>
      <c r="BS45" s="59" t="str">
        <f t="shared" si="89"/>
        <v/>
      </c>
      <c r="BT45" s="59" t="str">
        <f t="shared" si="90"/>
        <v/>
      </c>
      <c r="BU45" s="59" t="str">
        <f t="shared" si="91"/>
        <v/>
      </c>
      <c r="BV45" s="59" t="str">
        <f t="shared" si="92"/>
        <v/>
      </c>
      <c r="BW45" s="59" t="str">
        <f t="shared" si="93"/>
        <v/>
      </c>
      <c r="BX45" s="59" t="str">
        <f t="shared" si="94"/>
        <v/>
      </c>
      <c r="BY45" s="59" t="str">
        <f t="shared" si="95"/>
        <v/>
      </c>
      <c r="BZ45" s="59" t="str">
        <f t="shared" si="96"/>
        <v/>
      </c>
      <c r="CA45" s="59" t="str">
        <f t="shared" si="97"/>
        <v/>
      </c>
      <c r="CB45" s="59" t="str">
        <f t="shared" si="98"/>
        <v/>
      </c>
      <c r="CC45" s="59" t="str">
        <f t="shared" si="99"/>
        <v/>
      </c>
      <c r="CD45" s="59" t="str">
        <f t="shared" si="100"/>
        <v/>
      </c>
      <c r="CE45" s="59" t="str">
        <f t="shared" si="101"/>
        <v/>
      </c>
      <c r="CF45" s="59" t="str">
        <f t="shared" si="102"/>
        <v/>
      </c>
      <c r="CG45" s="59" t="str">
        <f t="shared" si="103"/>
        <v/>
      </c>
      <c r="CH45" s="59" t="str">
        <f t="shared" si="104"/>
        <v/>
      </c>
      <c r="CI45" s="59">
        <f t="shared" si="105"/>
        <v>1</v>
      </c>
      <c r="CJ45" s="59" t="str">
        <f t="shared" si="106"/>
        <v/>
      </c>
      <c r="CK45" s="59" t="str">
        <f t="shared" si="107"/>
        <v/>
      </c>
      <c r="CL45" s="59" t="str">
        <f t="shared" si="108"/>
        <v/>
      </c>
      <c r="CM45" s="59" t="str">
        <f t="shared" si="109"/>
        <v/>
      </c>
      <c r="CN45" s="59" t="str">
        <f t="shared" si="110"/>
        <v/>
      </c>
      <c r="CO45" s="59" t="str">
        <f t="shared" si="111"/>
        <v/>
      </c>
      <c r="CP45" s="59" t="str">
        <f t="shared" si="112"/>
        <v/>
      </c>
      <c r="CQ45" s="59" t="str">
        <f t="shared" si="113"/>
        <v/>
      </c>
      <c r="CR45" s="59" t="str">
        <f t="shared" si="114"/>
        <v/>
      </c>
      <c r="CS45" s="59" t="str">
        <f t="shared" si="115"/>
        <v/>
      </c>
      <c r="CT45" s="59" t="str">
        <f t="shared" si="116"/>
        <v/>
      </c>
      <c r="CU45" s="59" t="str">
        <f t="shared" si="117"/>
        <v/>
      </c>
      <c r="CV45" s="59" t="str">
        <f t="shared" si="118"/>
        <v/>
      </c>
      <c r="CW45" s="59" t="str">
        <f t="shared" si="119"/>
        <v/>
      </c>
      <c r="CX45" s="59" t="str">
        <f t="shared" si="120"/>
        <v/>
      </c>
      <c r="CY45" s="59" t="str">
        <f t="shared" si="121"/>
        <v/>
      </c>
      <c r="CZ45" s="59" t="str">
        <f t="shared" si="122"/>
        <v/>
      </c>
      <c r="DA45" s="59" t="str">
        <f t="shared" si="123"/>
        <v/>
      </c>
      <c r="DB45" s="59" t="str">
        <f t="shared" si="124"/>
        <v/>
      </c>
      <c r="DC45" s="59" t="str">
        <f t="shared" si="125"/>
        <v/>
      </c>
      <c r="DD45" s="59" t="str">
        <f t="shared" si="126"/>
        <v/>
      </c>
      <c r="DE45" s="59" t="str">
        <f t="shared" si="127"/>
        <v/>
      </c>
      <c r="DF45" s="59" t="str">
        <f t="shared" si="128"/>
        <v/>
      </c>
      <c r="DG45" s="59" t="str">
        <f t="shared" si="129"/>
        <v/>
      </c>
      <c r="DH45" s="59" t="str">
        <f t="shared" si="130"/>
        <v/>
      </c>
      <c r="DI45" s="59" t="str">
        <f t="shared" si="131"/>
        <v/>
      </c>
      <c r="DJ45" s="59" t="str">
        <f t="shared" si="132"/>
        <v/>
      </c>
      <c r="DK45" s="59" t="str">
        <f t="shared" si="133"/>
        <v/>
      </c>
      <c r="DL45" s="59" t="str">
        <f t="shared" si="134"/>
        <v/>
      </c>
      <c r="DM45" s="59" t="str">
        <f t="shared" si="135"/>
        <v/>
      </c>
      <c r="DN45" s="59" t="str">
        <f t="shared" si="136"/>
        <v/>
      </c>
      <c r="DO45" s="59" t="str">
        <f t="shared" si="137"/>
        <v/>
      </c>
      <c r="DP45" s="59" t="str">
        <f t="shared" si="138"/>
        <v/>
      </c>
      <c r="DQ45" s="59" t="str">
        <f t="shared" si="152"/>
        <v/>
      </c>
      <c r="DR45" s="59" t="str">
        <f t="shared" si="139"/>
        <v/>
      </c>
      <c r="DS45" s="58" t="str">
        <f t="shared" si="140"/>
        <v>2010/1</v>
      </c>
      <c r="DT45" s="59" t="str">
        <f t="shared" si="141"/>
        <v/>
      </c>
      <c r="DU45" s="59" t="str">
        <f t="shared" si="5"/>
        <v/>
      </c>
      <c r="DV45" s="59" t="str">
        <f t="shared" si="6"/>
        <v/>
      </c>
      <c r="DW45" s="59" t="str">
        <f t="shared" si="7"/>
        <v/>
      </c>
      <c r="DX45" s="59" t="str">
        <f t="shared" si="8"/>
        <v/>
      </c>
      <c r="DY45" s="59" t="str">
        <f t="shared" si="9"/>
        <v/>
      </c>
      <c r="DZ45" s="59" t="str">
        <f t="shared" si="10"/>
        <v/>
      </c>
      <c r="EA45" s="59" t="str">
        <f t="shared" si="11"/>
        <v/>
      </c>
      <c r="EB45" s="59" t="str">
        <f t="shared" si="12"/>
        <v/>
      </c>
      <c r="EC45" s="59" t="str">
        <f t="shared" si="13"/>
        <v/>
      </c>
      <c r="ED45" s="59" t="str">
        <f t="shared" si="14"/>
        <v/>
      </c>
      <c r="EE45" s="59" t="str">
        <f t="shared" si="15"/>
        <v/>
      </c>
      <c r="EF45" s="59" t="str">
        <f t="shared" si="142"/>
        <v/>
      </c>
      <c r="EG45" s="59" t="str">
        <f t="shared" si="16"/>
        <v/>
      </c>
      <c r="EH45" s="59" t="str">
        <f t="shared" si="17"/>
        <v/>
      </c>
      <c r="EI45" s="59" t="str">
        <f t="shared" si="18"/>
        <v/>
      </c>
      <c r="EJ45" s="59" t="str">
        <f t="shared" si="19"/>
        <v/>
      </c>
      <c r="EK45" s="59" t="str">
        <f t="shared" si="20"/>
        <v/>
      </c>
      <c r="EL45" s="59" t="str">
        <f t="shared" si="21"/>
        <v/>
      </c>
      <c r="EM45" s="59" t="str">
        <f t="shared" si="22"/>
        <v/>
      </c>
      <c r="EN45" s="59" t="str">
        <f t="shared" si="23"/>
        <v/>
      </c>
      <c r="EO45" s="59" t="str">
        <f t="shared" si="24"/>
        <v/>
      </c>
      <c r="EP45" s="59" t="str">
        <f t="shared" si="25"/>
        <v/>
      </c>
      <c r="EQ45" s="59" t="str">
        <f t="shared" si="26"/>
        <v/>
      </c>
      <c r="ER45" s="59" t="str">
        <f t="shared" si="27"/>
        <v/>
      </c>
      <c r="ES45" s="59" t="str">
        <f t="shared" si="28"/>
        <v/>
      </c>
      <c r="ET45" s="59" t="str">
        <f t="shared" si="29"/>
        <v/>
      </c>
      <c r="EU45" s="59" t="str">
        <f t="shared" si="30"/>
        <v/>
      </c>
      <c r="EV45" s="59" t="str">
        <f t="shared" si="31"/>
        <v/>
      </c>
      <c r="EW45" s="59" t="str">
        <f t="shared" si="32"/>
        <v/>
      </c>
      <c r="EX45" s="59" t="str">
        <f t="shared" si="33"/>
        <v/>
      </c>
      <c r="EY45" s="59" t="str">
        <f t="shared" si="34"/>
        <v/>
      </c>
      <c r="EZ45" s="59" t="str">
        <f t="shared" si="35"/>
        <v/>
      </c>
      <c r="FA45" s="59" t="str">
        <f t="shared" si="36"/>
        <v/>
      </c>
      <c r="FB45" s="59" t="str">
        <f t="shared" si="37"/>
        <v/>
      </c>
      <c r="FC45" s="59" t="str">
        <f t="shared" si="38"/>
        <v/>
      </c>
      <c r="FD45" s="59" t="str">
        <f t="shared" si="39"/>
        <v/>
      </c>
      <c r="FE45" s="59" t="str">
        <f t="shared" si="40"/>
        <v/>
      </c>
      <c r="FF45" s="59" t="str">
        <f t="shared" si="41"/>
        <v/>
      </c>
      <c r="FG45" s="59" t="str">
        <f t="shared" si="42"/>
        <v/>
      </c>
      <c r="FH45" s="59" t="str">
        <f t="shared" si="43"/>
        <v/>
      </c>
      <c r="FI45" s="59" t="str">
        <f t="shared" si="44"/>
        <v/>
      </c>
      <c r="FJ45" s="59" t="str">
        <f t="shared" si="45"/>
        <v/>
      </c>
      <c r="FK45" s="59" t="str">
        <f t="shared" si="46"/>
        <v/>
      </c>
      <c r="FL45" s="59" t="str">
        <f t="shared" si="47"/>
        <v/>
      </c>
      <c r="FM45" s="59" t="str">
        <f t="shared" si="48"/>
        <v/>
      </c>
      <c r="FN45" s="59" t="str">
        <f t="shared" si="49"/>
        <v/>
      </c>
      <c r="FO45" s="60" t="str">
        <f t="shared" si="50"/>
        <v/>
      </c>
      <c r="FP45" s="61"/>
      <c r="FQ45" s="45">
        <f t="shared" si="51"/>
        <v>1</v>
      </c>
    </row>
    <row r="46" spans="1:173" ht="58.5" thickTop="1" thickBot="1" x14ac:dyDescent="0.25">
      <c r="A46" s="62" t="s">
        <v>201</v>
      </c>
      <c r="B46" s="63" t="str">
        <f>$B$44</f>
        <v>Maturity - AMS N°XXX - Sujet Pas de bol</v>
      </c>
      <c r="C46" s="64">
        <v>40238</v>
      </c>
      <c r="D46" s="63"/>
      <c r="E46" s="63" t="s">
        <v>199</v>
      </c>
      <c r="F46" s="63"/>
      <c r="G46" s="63" t="s">
        <v>202</v>
      </c>
      <c r="H46" s="64"/>
      <c r="I46" s="64">
        <v>40252</v>
      </c>
      <c r="J46" s="63"/>
      <c r="K46" s="64">
        <v>40210</v>
      </c>
      <c r="L46" s="85"/>
      <c r="M46" s="85"/>
      <c r="N46" s="85"/>
      <c r="O46" s="85"/>
      <c r="P46" s="85">
        <v>100</v>
      </c>
      <c r="Q46" s="85">
        <v>0</v>
      </c>
      <c r="R46" s="87">
        <v>0</v>
      </c>
      <c r="S46" s="85">
        <v>0</v>
      </c>
      <c r="T46" s="42">
        <f t="shared" si="0"/>
        <v>2010</v>
      </c>
      <c r="U46" s="42">
        <f t="shared" si="1"/>
        <v>2010</v>
      </c>
      <c r="V46" s="57" t="str">
        <f t="shared" si="143"/>
        <v/>
      </c>
      <c r="W46" s="57" t="str">
        <f t="shared" si="144"/>
        <v/>
      </c>
      <c r="X46" s="57">
        <f t="shared" si="145"/>
        <v>40210</v>
      </c>
      <c r="Y46" s="57" t="str">
        <f t="shared" si="146"/>
        <v/>
      </c>
      <c r="Z46" s="57" t="str">
        <f t="shared" si="147"/>
        <v/>
      </c>
      <c r="AA46" s="57">
        <f t="shared" si="148"/>
        <v>40238</v>
      </c>
      <c r="AB46" s="57" t="str">
        <f t="shared" si="149"/>
        <v/>
      </c>
      <c r="AC46" s="57" t="str">
        <f t="shared" si="150"/>
        <v/>
      </c>
      <c r="AD46" s="57" t="str">
        <f t="shared" si="52"/>
        <v/>
      </c>
      <c r="AE46" s="57" t="str">
        <f t="shared" si="53"/>
        <v/>
      </c>
      <c r="AF46" s="57" t="str">
        <f t="shared" si="54"/>
        <v/>
      </c>
      <c r="AG46" s="57" t="str">
        <f t="shared" si="55"/>
        <v/>
      </c>
      <c r="AH46" s="57" t="str">
        <f t="shared" si="56"/>
        <v/>
      </c>
      <c r="AI46" s="57" t="str">
        <f t="shared" si="57"/>
        <v/>
      </c>
      <c r="AJ46" s="57" t="str">
        <f t="shared" si="58"/>
        <v/>
      </c>
      <c r="AK46" s="57" t="str">
        <f t="shared" si="59"/>
        <v/>
      </c>
      <c r="AL46" s="57" t="str">
        <f t="shared" si="60"/>
        <v/>
      </c>
      <c r="AM46" s="57" t="str">
        <f t="shared" si="61"/>
        <v/>
      </c>
      <c r="AN46" s="57" t="str">
        <f t="shared" si="62"/>
        <v/>
      </c>
      <c r="AO46" s="57" t="str">
        <f t="shared" si="63"/>
        <v/>
      </c>
      <c r="AP46" s="57" t="str">
        <f t="shared" si="64"/>
        <v/>
      </c>
      <c r="AQ46" s="57" t="str">
        <f t="shared" si="65"/>
        <v/>
      </c>
      <c r="AR46" s="57" t="str">
        <f t="shared" si="66"/>
        <v/>
      </c>
      <c r="AS46" s="57" t="str">
        <f t="shared" si="67"/>
        <v/>
      </c>
      <c r="AT46" s="58" t="str">
        <f t="shared" si="151"/>
        <v>2010/3</v>
      </c>
      <c r="AU46" s="59">
        <f t="shared" si="2"/>
        <v>0</v>
      </c>
      <c r="AV46" s="59">
        <f t="shared" si="3"/>
        <v>0</v>
      </c>
      <c r="AW46" s="42" t="str">
        <f t="shared" si="68"/>
        <v/>
      </c>
      <c r="AX46" s="42">
        <f t="shared" si="69"/>
        <v>1900</v>
      </c>
      <c r="AY46" s="59" t="str">
        <f t="shared" si="70"/>
        <v/>
      </c>
      <c r="AZ46" s="59" t="str">
        <f t="shared" si="71"/>
        <v/>
      </c>
      <c r="BA46" s="59" t="str">
        <f t="shared" si="4"/>
        <v/>
      </c>
      <c r="BB46" s="59" t="str">
        <f t="shared" si="72"/>
        <v/>
      </c>
      <c r="BC46" s="59" t="str">
        <f t="shared" si="73"/>
        <v/>
      </c>
      <c r="BD46" s="59" t="str">
        <f t="shared" si="74"/>
        <v/>
      </c>
      <c r="BE46" s="59" t="str">
        <f t="shared" si="75"/>
        <v/>
      </c>
      <c r="BF46" s="59" t="str">
        <f t="shared" si="76"/>
        <v/>
      </c>
      <c r="BG46" s="59" t="str">
        <f t="shared" si="77"/>
        <v/>
      </c>
      <c r="BH46" s="59" t="str">
        <f t="shared" si="78"/>
        <v/>
      </c>
      <c r="BI46" s="59" t="str">
        <f t="shared" si="79"/>
        <v/>
      </c>
      <c r="BJ46" s="59" t="str">
        <f t="shared" si="80"/>
        <v/>
      </c>
      <c r="BK46" s="59" t="str">
        <f t="shared" si="81"/>
        <v/>
      </c>
      <c r="BL46" s="59" t="str">
        <f t="shared" si="82"/>
        <v/>
      </c>
      <c r="BM46" s="59">
        <f t="shared" si="83"/>
        <v>1</v>
      </c>
      <c r="BN46" s="59" t="str">
        <f t="shared" si="84"/>
        <v/>
      </c>
      <c r="BO46" s="59" t="str">
        <f t="shared" si="85"/>
        <v/>
      </c>
      <c r="BP46" s="59" t="str">
        <f t="shared" si="86"/>
        <v/>
      </c>
      <c r="BQ46" s="59" t="str">
        <f t="shared" si="87"/>
        <v/>
      </c>
      <c r="BR46" s="59" t="str">
        <f t="shared" si="88"/>
        <v/>
      </c>
      <c r="BS46" s="59" t="str">
        <f t="shared" si="89"/>
        <v/>
      </c>
      <c r="BT46" s="59" t="str">
        <f t="shared" si="90"/>
        <v/>
      </c>
      <c r="BU46" s="59" t="str">
        <f t="shared" si="91"/>
        <v/>
      </c>
      <c r="BV46" s="59" t="str">
        <f t="shared" si="92"/>
        <v/>
      </c>
      <c r="BW46" s="59" t="str">
        <f t="shared" si="93"/>
        <v/>
      </c>
      <c r="BX46" s="59" t="str">
        <f t="shared" si="94"/>
        <v/>
      </c>
      <c r="BY46" s="59" t="str">
        <f t="shared" si="95"/>
        <v/>
      </c>
      <c r="BZ46" s="59" t="str">
        <f t="shared" si="96"/>
        <v/>
      </c>
      <c r="CA46" s="59" t="str">
        <f t="shared" si="97"/>
        <v/>
      </c>
      <c r="CB46" s="59" t="str">
        <f t="shared" si="98"/>
        <v/>
      </c>
      <c r="CC46" s="59" t="str">
        <f t="shared" si="99"/>
        <v/>
      </c>
      <c r="CD46" s="59" t="str">
        <f t="shared" si="100"/>
        <v/>
      </c>
      <c r="CE46" s="59" t="str">
        <f t="shared" si="101"/>
        <v/>
      </c>
      <c r="CF46" s="59" t="str">
        <f t="shared" si="102"/>
        <v/>
      </c>
      <c r="CG46" s="59" t="str">
        <f t="shared" si="103"/>
        <v/>
      </c>
      <c r="CH46" s="59" t="str">
        <f t="shared" si="104"/>
        <v/>
      </c>
      <c r="CI46" s="59" t="str">
        <f t="shared" si="105"/>
        <v/>
      </c>
      <c r="CJ46" s="59" t="str">
        <f t="shared" si="106"/>
        <v/>
      </c>
      <c r="CK46" s="59" t="str">
        <f t="shared" si="107"/>
        <v/>
      </c>
      <c r="CL46" s="59" t="str">
        <f t="shared" si="108"/>
        <v/>
      </c>
      <c r="CM46" s="59" t="str">
        <f t="shared" si="109"/>
        <v/>
      </c>
      <c r="CN46" s="59" t="str">
        <f t="shared" si="110"/>
        <v/>
      </c>
      <c r="CO46" s="59" t="str">
        <f t="shared" si="111"/>
        <v/>
      </c>
      <c r="CP46" s="59" t="str">
        <f t="shared" si="112"/>
        <v/>
      </c>
      <c r="CQ46" s="59" t="str">
        <f t="shared" si="113"/>
        <v/>
      </c>
      <c r="CR46" s="59" t="str">
        <f t="shared" si="114"/>
        <v/>
      </c>
      <c r="CS46" s="59" t="str">
        <f t="shared" si="115"/>
        <v/>
      </c>
      <c r="CT46" s="59" t="str">
        <f t="shared" si="116"/>
        <v/>
      </c>
      <c r="CU46" s="59" t="str">
        <f t="shared" si="117"/>
        <v/>
      </c>
      <c r="CV46" s="59" t="str">
        <f t="shared" si="118"/>
        <v/>
      </c>
      <c r="CW46" s="59">
        <f t="shared" si="119"/>
        <v>1</v>
      </c>
      <c r="CX46" s="59" t="str">
        <f t="shared" si="120"/>
        <v/>
      </c>
      <c r="CY46" s="59" t="str">
        <f t="shared" si="121"/>
        <v/>
      </c>
      <c r="CZ46" s="59" t="str">
        <f t="shared" si="122"/>
        <v/>
      </c>
      <c r="DA46" s="59" t="str">
        <f t="shared" si="123"/>
        <v/>
      </c>
      <c r="DB46" s="59" t="str">
        <f t="shared" si="124"/>
        <v/>
      </c>
      <c r="DC46" s="59" t="str">
        <f t="shared" si="125"/>
        <v/>
      </c>
      <c r="DD46" s="59" t="str">
        <f t="shared" si="126"/>
        <v/>
      </c>
      <c r="DE46" s="59" t="str">
        <f t="shared" si="127"/>
        <v/>
      </c>
      <c r="DF46" s="59" t="str">
        <f t="shared" si="128"/>
        <v/>
      </c>
      <c r="DG46" s="59" t="str">
        <f t="shared" si="129"/>
        <v/>
      </c>
      <c r="DH46" s="59" t="str">
        <f t="shared" si="130"/>
        <v/>
      </c>
      <c r="DI46" s="59" t="str">
        <f t="shared" si="131"/>
        <v/>
      </c>
      <c r="DJ46" s="59" t="str">
        <f t="shared" si="132"/>
        <v/>
      </c>
      <c r="DK46" s="59" t="str">
        <f t="shared" si="133"/>
        <v/>
      </c>
      <c r="DL46" s="59" t="str">
        <f t="shared" si="134"/>
        <v/>
      </c>
      <c r="DM46" s="59" t="str">
        <f t="shared" si="135"/>
        <v/>
      </c>
      <c r="DN46" s="59" t="str">
        <f t="shared" si="136"/>
        <v/>
      </c>
      <c r="DO46" s="59" t="str">
        <f t="shared" si="137"/>
        <v/>
      </c>
      <c r="DP46" s="59" t="str">
        <f t="shared" si="138"/>
        <v/>
      </c>
      <c r="DQ46" s="59" t="str">
        <f t="shared" si="152"/>
        <v/>
      </c>
      <c r="DR46" s="59" t="str">
        <f t="shared" si="139"/>
        <v/>
      </c>
      <c r="DS46" s="58" t="str">
        <f t="shared" si="140"/>
        <v>2010/3</v>
      </c>
      <c r="DT46" s="59" t="str">
        <f t="shared" si="141"/>
        <v/>
      </c>
      <c r="DU46" s="59" t="str">
        <f t="shared" si="5"/>
        <v/>
      </c>
      <c r="DV46" s="59" t="str">
        <f t="shared" si="6"/>
        <v/>
      </c>
      <c r="DW46" s="59" t="str">
        <f t="shared" si="7"/>
        <v/>
      </c>
      <c r="DX46" s="59" t="str">
        <f t="shared" si="8"/>
        <v/>
      </c>
      <c r="DY46" s="59" t="str">
        <f t="shared" si="9"/>
        <v/>
      </c>
      <c r="DZ46" s="59" t="str">
        <f t="shared" si="10"/>
        <v/>
      </c>
      <c r="EA46" s="59" t="str">
        <f t="shared" si="11"/>
        <v/>
      </c>
      <c r="EB46" s="59" t="str">
        <f t="shared" si="12"/>
        <v/>
      </c>
      <c r="EC46" s="59" t="str">
        <f t="shared" si="13"/>
        <v/>
      </c>
      <c r="ED46" s="59" t="str">
        <f t="shared" si="14"/>
        <v/>
      </c>
      <c r="EE46" s="59" t="str">
        <f t="shared" si="15"/>
        <v/>
      </c>
      <c r="EF46" s="59" t="str">
        <f t="shared" si="142"/>
        <v/>
      </c>
      <c r="EG46" s="59" t="str">
        <f t="shared" si="16"/>
        <v/>
      </c>
      <c r="EH46" s="59" t="str">
        <f t="shared" si="17"/>
        <v/>
      </c>
      <c r="EI46" s="59" t="str">
        <f t="shared" si="18"/>
        <v/>
      </c>
      <c r="EJ46" s="59" t="str">
        <f t="shared" si="19"/>
        <v/>
      </c>
      <c r="EK46" s="59" t="str">
        <f t="shared" si="20"/>
        <v/>
      </c>
      <c r="EL46" s="59" t="str">
        <f t="shared" si="21"/>
        <v/>
      </c>
      <c r="EM46" s="59" t="str">
        <f t="shared" si="22"/>
        <v/>
      </c>
      <c r="EN46" s="59" t="str">
        <f t="shared" si="23"/>
        <v/>
      </c>
      <c r="EO46" s="59" t="str">
        <f t="shared" si="24"/>
        <v/>
      </c>
      <c r="EP46" s="59" t="str">
        <f t="shared" si="25"/>
        <v/>
      </c>
      <c r="EQ46" s="59" t="str">
        <f t="shared" si="26"/>
        <v/>
      </c>
      <c r="ER46" s="59" t="str">
        <f t="shared" si="27"/>
        <v/>
      </c>
      <c r="ES46" s="59" t="str">
        <f t="shared" si="28"/>
        <v/>
      </c>
      <c r="ET46" s="59" t="str">
        <f t="shared" si="29"/>
        <v/>
      </c>
      <c r="EU46" s="59" t="str">
        <f t="shared" si="30"/>
        <v/>
      </c>
      <c r="EV46" s="59" t="str">
        <f t="shared" si="31"/>
        <v/>
      </c>
      <c r="EW46" s="59" t="str">
        <f t="shared" si="32"/>
        <v/>
      </c>
      <c r="EX46" s="59" t="str">
        <f t="shared" si="33"/>
        <v/>
      </c>
      <c r="EY46" s="59" t="str">
        <f t="shared" si="34"/>
        <v/>
      </c>
      <c r="EZ46" s="59" t="str">
        <f t="shared" si="35"/>
        <v/>
      </c>
      <c r="FA46" s="59" t="str">
        <f t="shared" si="36"/>
        <v/>
      </c>
      <c r="FB46" s="59" t="str">
        <f t="shared" si="37"/>
        <v/>
      </c>
      <c r="FC46" s="59" t="str">
        <f t="shared" si="38"/>
        <v/>
      </c>
      <c r="FD46" s="59" t="str">
        <f t="shared" si="39"/>
        <v/>
      </c>
      <c r="FE46" s="59" t="str">
        <f t="shared" si="40"/>
        <v/>
      </c>
      <c r="FF46" s="59" t="str">
        <f t="shared" si="41"/>
        <v/>
      </c>
      <c r="FG46" s="59" t="str">
        <f t="shared" si="42"/>
        <v/>
      </c>
      <c r="FH46" s="59" t="str">
        <f t="shared" si="43"/>
        <v/>
      </c>
      <c r="FI46" s="59" t="str">
        <f t="shared" si="44"/>
        <v/>
      </c>
      <c r="FJ46" s="59" t="str">
        <f t="shared" si="45"/>
        <v/>
      </c>
      <c r="FK46" s="59" t="str">
        <f t="shared" si="46"/>
        <v/>
      </c>
      <c r="FL46" s="59" t="str">
        <f t="shared" si="47"/>
        <v/>
      </c>
      <c r="FM46" s="59" t="str">
        <f t="shared" si="48"/>
        <v/>
      </c>
      <c r="FN46" s="59" t="str">
        <f t="shared" si="49"/>
        <v/>
      </c>
      <c r="FO46" s="60" t="str">
        <f t="shared" si="50"/>
        <v/>
      </c>
      <c r="FP46" s="61"/>
      <c r="FQ46" s="45">
        <f t="shared" si="51"/>
        <v>1</v>
      </c>
    </row>
    <row r="47" spans="1:173" ht="58.5" thickTop="1" thickBot="1" x14ac:dyDescent="0.25">
      <c r="A47" s="62" t="s">
        <v>203</v>
      </c>
      <c r="B47" s="63" t="str">
        <f>$B$44</f>
        <v>Maturity - AMS N°XXX - Sujet Pas de bol</v>
      </c>
      <c r="C47" s="64">
        <v>40298</v>
      </c>
      <c r="D47" s="63"/>
      <c r="E47" s="63" t="s">
        <v>204</v>
      </c>
      <c r="F47" s="63"/>
      <c r="G47" s="63" t="s">
        <v>205</v>
      </c>
      <c r="H47" s="64">
        <v>40257</v>
      </c>
      <c r="I47" s="64">
        <v>40283</v>
      </c>
      <c r="J47" s="63"/>
      <c r="K47" s="64">
        <v>40238</v>
      </c>
      <c r="L47" s="85"/>
      <c r="M47" s="85"/>
      <c r="N47" s="85"/>
      <c r="O47" s="85"/>
      <c r="P47" s="85">
        <v>100</v>
      </c>
      <c r="Q47" s="85">
        <v>0</v>
      </c>
      <c r="R47" s="87">
        <v>0</v>
      </c>
      <c r="S47" s="85">
        <v>0</v>
      </c>
      <c r="T47" s="42">
        <f t="shared" si="0"/>
        <v>2010</v>
      </c>
      <c r="U47" s="42">
        <f t="shared" si="1"/>
        <v>2010</v>
      </c>
      <c r="V47" s="57" t="str">
        <f t="shared" si="143"/>
        <v/>
      </c>
      <c r="W47" s="57" t="str">
        <f t="shared" si="144"/>
        <v/>
      </c>
      <c r="X47" s="57" t="str">
        <f t="shared" si="145"/>
        <v/>
      </c>
      <c r="Y47" s="57" t="str">
        <f t="shared" si="146"/>
        <v/>
      </c>
      <c r="Z47" s="57">
        <f t="shared" si="147"/>
        <v>40238</v>
      </c>
      <c r="AA47" s="57" t="str">
        <f t="shared" si="148"/>
        <v/>
      </c>
      <c r="AB47" s="57" t="str">
        <f t="shared" si="149"/>
        <v/>
      </c>
      <c r="AC47" s="57">
        <f t="shared" si="150"/>
        <v>40298</v>
      </c>
      <c r="AD47" s="57" t="str">
        <f t="shared" si="52"/>
        <v/>
      </c>
      <c r="AE47" s="57" t="str">
        <f t="shared" si="53"/>
        <v/>
      </c>
      <c r="AF47" s="57" t="str">
        <f t="shared" si="54"/>
        <v/>
      </c>
      <c r="AG47" s="57" t="str">
        <f t="shared" si="55"/>
        <v/>
      </c>
      <c r="AH47" s="57" t="str">
        <f t="shared" si="56"/>
        <v/>
      </c>
      <c r="AI47" s="57" t="str">
        <f t="shared" si="57"/>
        <v/>
      </c>
      <c r="AJ47" s="57" t="str">
        <f t="shared" si="58"/>
        <v/>
      </c>
      <c r="AK47" s="57" t="str">
        <f t="shared" si="59"/>
        <v/>
      </c>
      <c r="AL47" s="57" t="str">
        <f t="shared" si="60"/>
        <v/>
      </c>
      <c r="AM47" s="57" t="str">
        <f t="shared" si="61"/>
        <v/>
      </c>
      <c r="AN47" s="57" t="str">
        <f t="shared" si="62"/>
        <v/>
      </c>
      <c r="AO47" s="57" t="str">
        <f t="shared" si="63"/>
        <v/>
      </c>
      <c r="AP47" s="57" t="str">
        <f t="shared" si="64"/>
        <v/>
      </c>
      <c r="AQ47" s="57" t="str">
        <f t="shared" si="65"/>
        <v/>
      </c>
      <c r="AR47" s="57" t="str">
        <f t="shared" si="66"/>
        <v/>
      </c>
      <c r="AS47" s="57" t="str">
        <f t="shared" si="67"/>
        <v/>
      </c>
      <c r="AT47" s="58" t="str">
        <f t="shared" si="151"/>
        <v>2010/4</v>
      </c>
      <c r="AU47" s="59">
        <f t="shared" si="2"/>
        <v>0</v>
      </c>
      <c r="AV47" s="59">
        <f t="shared" si="3"/>
        <v>0</v>
      </c>
      <c r="AW47" s="42" t="str">
        <f t="shared" si="68"/>
        <v/>
      </c>
      <c r="AX47" s="42">
        <f t="shared" si="69"/>
        <v>1900</v>
      </c>
      <c r="AY47" s="59" t="str">
        <f t="shared" si="70"/>
        <v/>
      </c>
      <c r="AZ47" s="59" t="str">
        <f t="shared" si="71"/>
        <v/>
      </c>
      <c r="BA47" s="59" t="str">
        <f>IF(AND($A47="DOC",MONTH($I47)=3,YEAR($I47)&gt;2000),1,"")</f>
        <v/>
      </c>
      <c r="BB47" s="59" t="str">
        <f t="shared" si="72"/>
        <v/>
      </c>
      <c r="BC47" s="59" t="str">
        <f t="shared" si="73"/>
        <v/>
      </c>
      <c r="BD47" s="59" t="str">
        <f t="shared" si="74"/>
        <v/>
      </c>
      <c r="BE47" s="59" t="str">
        <f t="shared" si="75"/>
        <v/>
      </c>
      <c r="BF47" s="59" t="str">
        <f t="shared" si="76"/>
        <v/>
      </c>
      <c r="BG47" s="59" t="str">
        <f t="shared" si="77"/>
        <v/>
      </c>
      <c r="BH47" s="59" t="str">
        <f t="shared" si="78"/>
        <v/>
      </c>
      <c r="BI47" s="59" t="str">
        <f t="shared" si="79"/>
        <v/>
      </c>
      <c r="BJ47" s="59" t="str">
        <f t="shared" si="80"/>
        <v/>
      </c>
      <c r="BK47" s="59" t="str">
        <f t="shared" si="81"/>
        <v/>
      </c>
      <c r="BL47" s="59" t="str">
        <f t="shared" si="82"/>
        <v/>
      </c>
      <c r="BM47" s="59" t="str">
        <f t="shared" si="83"/>
        <v/>
      </c>
      <c r="BN47" s="59" t="str">
        <f t="shared" si="84"/>
        <v/>
      </c>
      <c r="BO47" s="59" t="str">
        <f t="shared" si="85"/>
        <v/>
      </c>
      <c r="BP47" s="59" t="str">
        <f t="shared" si="86"/>
        <v/>
      </c>
      <c r="BQ47" s="59" t="str">
        <f t="shared" si="87"/>
        <v/>
      </c>
      <c r="BR47" s="59" t="str">
        <f t="shared" si="88"/>
        <v/>
      </c>
      <c r="BS47" s="59" t="str">
        <f t="shared" si="89"/>
        <v/>
      </c>
      <c r="BT47" s="59" t="str">
        <f t="shared" si="90"/>
        <v/>
      </c>
      <c r="BU47" s="59" t="str">
        <f t="shared" si="91"/>
        <v/>
      </c>
      <c r="BV47" s="59" t="str">
        <f t="shared" si="92"/>
        <v/>
      </c>
      <c r="BW47" s="59" t="str">
        <f t="shared" si="93"/>
        <v/>
      </c>
      <c r="BX47" s="59" t="str">
        <f t="shared" si="94"/>
        <v/>
      </c>
      <c r="BY47" s="59" t="str">
        <f t="shared" si="95"/>
        <v/>
      </c>
      <c r="BZ47" s="59">
        <f t="shared" si="96"/>
        <v>1</v>
      </c>
      <c r="CA47" s="59" t="str">
        <f t="shared" si="97"/>
        <v/>
      </c>
      <c r="CB47" s="59" t="str">
        <f t="shared" si="98"/>
        <v/>
      </c>
      <c r="CC47" s="59" t="str">
        <f t="shared" si="99"/>
        <v/>
      </c>
      <c r="CD47" s="59" t="str">
        <f t="shared" si="100"/>
        <v/>
      </c>
      <c r="CE47" s="59" t="str">
        <f t="shared" si="101"/>
        <v/>
      </c>
      <c r="CF47" s="59" t="str">
        <f t="shared" si="102"/>
        <v/>
      </c>
      <c r="CG47" s="59" t="str">
        <f t="shared" si="103"/>
        <v/>
      </c>
      <c r="CH47" s="59" t="str">
        <f t="shared" si="104"/>
        <v/>
      </c>
      <c r="CI47" s="59" t="str">
        <f t="shared" si="105"/>
        <v/>
      </c>
      <c r="CJ47" s="59" t="str">
        <f t="shared" si="106"/>
        <v/>
      </c>
      <c r="CK47" s="59" t="str">
        <f t="shared" si="107"/>
        <v/>
      </c>
      <c r="CL47" s="59" t="str">
        <f t="shared" si="108"/>
        <v/>
      </c>
      <c r="CM47" s="59" t="str">
        <f t="shared" si="109"/>
        <v/>
      </c>
      <c r="CN47" s="59" t="str">
        <f t="shared" si="110"/>
        <v/>
      </c>
      <c r="CO47" s="59" t="str">
        <f t="shared" si="111"/>
        <v/>
      </c>
      <c r="CP47" s="59" t="str">
        <f t="shared" si="112"/>
        <v/>
      </c>
      <c r="CQ47" s="59" t="str">
        <f t="shared" si="113"/>
        <v/>
      </c>
      <c r="CR47" s="59" t="str">
        <f t="shared" si="114"/>
        <v/>
      </c>
      <c r="CS47" s="59" t="str">
        <f t="shared" si="115"/>
        <v/>
      </c>
      <c r="CT47" s="59" t="str">
        <f t="shared" si="116"/>
        <v/>
      </c>
      <c r="CU47" s="59" t="str">
        <f t="shared" si="117"/>
        <v/>
      </c>
      <c r="CV47" s="59" t="str">
        <f t="shared" si="118"/>
        <v/>
      </c>
      <c r="CW47" s="59" t="str">
        <f t="shared" si="119"/>
        <v/>
      </c>
      <c r="CX47" s="59" t="str">
        <f t="shared" si="120"/>
        <v/>
      </c>
      <c r="CY47" s="59" t="str">
        <f t="shared" si="121"/>
        <v/>
      </c>
      <c r="CZ47" s="59" t="str">
        <f t="shared" si="122"/>
        <v/>
      </c>
      <c r="DA47" s="59" t="str">
        <f t="shared" si="123"/>
        <v/>
      </c>
      <c r="DB47" s="59" t="str">
        <f t="shared" si="124"/>
        <v/>
      </c>
      <c r="DC47" s="59" t="str">
        <f t="shared" si="125"/>
        <v/>
      </c>
      <c r="DD47" s="59" t="str">
        <f t="shared" si="126"/>
        <v/>
      </c>
      <c r="DE47" s="59" t="str">
        <f t="shared" si="127"/>
        <v/>
      </c>
      <c r="DF47" s="59" t="str">
        <f t="shared" si="128"/>
        <v/>
      </c>
      <c r="DG47" s="59" t="str">
        <f t="shared" si="129"/>
        <v/>
      </c>
      <c r="DH47" s="59" t="str">
        <f t="shared" si="130"/>
        <v/>
      </c>
      <c r="DI47" s="59" t="str">
        <f t="shared" si="131"/>
        <v/>
      </c>
      <c r="DJ47" s="59">
        <f t="shared" si="132"/>
        <v>1</v>
      </c>
      <c r="DK47" s="59" t="str">
        <f t="shared" si="133"/>
        <v/>
      </c>
      <c r="DL47" s="59" t="str">
        <f t="shared" si="134"/>
        <v/>
      </c>
      <c r="DM47" s="59" t="str">
        <f t="shared" si="135"/>
        <v/>
      </c>
      <c r="DN47" s="59" t="str">
        <f t="shared" si="136"/>
        <v/>
      </c>
      <c r="DO47" s="59" t="str">
        <f t="shared" si="137"/>
        <v/>
      </c>
      <c r="DP47" s="59" t="str">
        <f t="shared" si="138"/>
        <v/>
      </c>
      <c r="DQ47" s="59" t="str">
        <f t="shared" si="152"/>
        <v/>
      </c>
      <c r="DR47" s="59" t="str">
        <f t="shared" si="139"/>
        <v/>
      </c>
      <c r="DS47" s="58" t="str">
        <f t="shared" si="140"/>
        <v>2010/4</v>
      </c>
      <c r="DT47" s="59" t="str">
        <f t="shared" si="141"/>
        <v/>
      </c>
      <c r="DU47" s="59" t="str">
        <f t="shared" si="5"/>
        <v/>
      </c>
      <c r="DV47" s="59" t="str">
        <f t="shared" si="6"/>
        <v/>
      </c>
      <c r="DW47" s="59" t="str">
        <f t="shared" si="7"/>
        <v/>
      </c>
      <c r="DX47" s="59" t="str">
        <f t="shared" si="8"/>
        <v/>
      </c>
      <c r="DY47" s="59" t="str">
        <f t="shared" si="9"/>
        <v/>
      </c>
      <c r="DZ47" s="59" t="str">
        <f t="shared" si="10"/>
        <v/>
      </c>
      <c r="EA47" s="59" t="str">
        <f t="shared" si="11"/>
        <v/>
      </c>
      <c r="EB47" s="59" t="str">
        <f t="shared" si="12"/>
        <v/>
      </c>
      <c r="EC47" s="59" t="str">
        <f t="shared" si="13"/>
        <v/>
      </c>
      <c r="ED47" s="59" t="str">
        <f t="shared" si="14"/>
        <v/>
      </c>
      <c r="EE47" s="59" t="str">
        <f t="shared" si="15"/>
        <v/>
      </c>
      <c r="EF47" s="59" t="str">
        <f t="shared" si="142"/>
        <v/>
      </c>
      <c r="EG47" s="59" t="str">
        <f t="shared" si="16"/>
        <v/>
      </c>
      <c r="EH47" s="59" t="str">
        <f t="shared" si="17"/>
        <v/>
      </c>
      <c r="EI47" s="59" t="str">
        <f t="shared" si="18"/>
        <v/>
      </c>
      <c r="EJ47" s="59" t="str">
        <f t="shared" si="19"/>
        <v/>
      </c>
      <c r="EK47" s="59" t="str">
        <f t="shared" si="20"/>
        <v/>
      </c>
      <c r="EL47" s="59" t="str">
        <f t="shared" si="21"/>
        <v/>
      </c>
      <c r="EM47" s="59" t="str">
        <f t="shared" si="22"/>
        <v/>
      </c>
      <c r="EN47" s="59" t="str">
        <f t="shared" si="23"/>
        <v/>
      </c>
      <c r="EO47" s="59" t="str">
        <f t="shared" si="24"/>
        <v/>
      </c>
      <c r="EP47" s="59" t="str">
        <f t="shared" si="25"/>
        <v/>
      </c>
      <c r="EQ47" s="59" t="str">
        <f t="shared" si="26"/>
        <v/>
      </c>
      <c r="ER47" s="59" t="str">
        <f t="shared" si="27"/>
        <v/>
      </c>
      <c r="ES47" s="59" t="str">
        <f t="shared" si="28"/>
        <v/>
      </c>
      <c r="ET47" s="59" t="str">
        <f t="shared" si="29"/>
        <v/>
      </c>
      <c r="EU47" s="59" t="str">
        <f t="shared" si="30"/>
        <v/>
      </c>
      <c r="EV47" s="59" t="str">
        <f t="shared" si="31"/>
        <v/>
      </c>
      <c r="EW47" s="59" t="str">
        <f t="shared" si="32"/>
        <v/>
      </c>
      <c r="EX47" s="59" t="str">
        <f t="shared" si="33"/>
        <v/>
      </c>
      <c r="EY47" s="59" t="str">
        <f t="shared" si="34"/>
        <v/>
      </c>
      <c r="EZ47" s="59" t="str">
        <f t="shared" si="35"/>
        <v/>
      </c>
      <c r="FA47" s="59" t="str">
        <f t="shared" si="36"/>
        <v/>
      </c>
      <c r="FB47" s="59" t="str">
        <f t="shared" si="37"/>
        <v/>
      </c>
      <c r="FC47" s="59" t="str">
        <f t="shared" si="38"/>
        <v/>
      </c>
      <c r="FD47" s="59" t="str">
        <f t="shared" si="39"/>
        <v/>
      </c>
      <c r="FE47" s="59" t="str">
        <f t="shared" si="40"/>
        <v/>
      </c>
      <c r="FF47" s="59" t="str">
        <f t="shared" si="41"/>
        <v/>
      </c>
      <c r="FG47" s="59" t="str">
        <f t="shared" si="42"/>
        <v/>
      </c>
      <c r="FH47" s="59" t="str">
        <f t="shared" si="43"/>
        <v/>
      </c>
      <c r="FI47" s="59" t="str">
        <f t="shared" si="44"/>
        <v/>
      </c>
      <c r="FJ47" s="59" t="str">
        <f t="shared" si="45"/>
        <v/>
      </c>
      <c r="FK47" s="59" t="str">
        <f t="shared" si="46"/>
        <v/>
      </c>
      <c r="FL47" s="59" t="str">
        <f t="shared" si="47"/>
        <v/>
      </c>
      <c r="FM47" s="59" t="str">
        <f t="shared" si="48"/>
        <v/>
      </c>
      <c r="FN47" s="59" t="str">
        <f t="shared" si="49"/>
        <v/>
      </c>
      <c r="FO47" s="60" t="str">
        <f t="shared" si="50"/>
        <v/>
      </c>
      <c r="FP47" s="61"/>
      <c r="FQ47" s="45">
        <f t="shared" si="51"/>
        <v>1</v>
      </c>
    </row>
    <row r="48" spans="1:173" ht="58.5" thickTop="1" thickBot="1" x14ac:dyDescent="0.25">
      <c r="A48" s="62" t="s">
        <v>198</v>
      </c>
      <c r="B48" s="63" t="str">
        <f>$B$44</f>
        <v>Maturity - AMS N°XXX - Sujet Pas de bol</v>
      </c>
      <c r="C48" s="64">
        <v>40359</v>
      </c>
      <c r="D48" s="63"/>
      <c r="E48" s="63" t="s">
        <v>199</v>
      </c>
      <c r="F48" s="63"/>
      <c r="G48" s="63" t="s">
        <v>206</v>
      </c>
      <c r="H48" s="64">
        <v>40328</v>
      </c>
      <c r="I48" s="64">
        <v>40359</v>
      </c>
      <c r="J48" s="63"/>
      <c r="K48" s="64">
        <v>40298</v>
      </c>
      <c r="L48" s="85"/>
      <c r="M48" s="85"/>
      <c r="N48" s="85"/>
      <c r="O48" s="85"/>
      <c r="P48" s="85">
        <v>100</v>
      </c>
      <c r="Q48" s="85">
        <v>0</v>
      </c>
      <c r="R48" s="87">
        <v>0</v>
      </c>
      <c r="S48" s="85">
        <v>0</v>
      </c>
      <c r="T48" s="42">
        <f t="shared" si="0"/>
        <v>2010</v>
      </c>
      <c r="U48" s="42">
        <f t="shared" si="1"/>
        <v>2010</v>
      </c>
      <c r="V48" s="57" t="str">
        <f t="shared" si="143"/>
        <v/>
      </c>
      <c r="W48" s="57" t="str">
        <f t="shared" si="144"/>
        <v/>
      </c>
      <c r="X48" s="57" t="str">
        <f t="shared" si="145"/>
        <v/>
      </c>
      <c r="Y48" s="57" t="str">
        <f t="shared" si="146"/>
        <v/>
      </c>
      <c r="Z48" s="57" t="str">
        <f t="shared" si="147"/>
        <v/>
      </c>
      <c r="AA48" s="57" t="str">
        <f t="shared" si="148"/>
        <v/>
      </c>
      <c r="AB48" s="57">
        <f t="shared" si="149"/>
        <v>40298</v>
      </c>
      <c r="AC48" s="57" t="str">
        <f t="shared" si="150"/>
        <v/>
      </c>
      <c r="AD48" s="57" t="str">
        <f t="shared" si="52"/>
        <v/>
      </c>
      <c r="AE48" s="57" t="str">
        <f t="shared" si="53"/>
        <v/>
      </c>
      <c r="AF48" s="57" t="str">
        <f t="shared" si="54"/>
        <v/>
      </c>
      <c r="AG48" s="57">
        <f t="shared" si="55"/>
        <v>40359</v>
      </c>
      <c r="AH48" s="57" t="str">
        <f t="shared" si="56"/>
        <v/>
      </c>
      <c r="AI48" s="57" t="str">
        <f t="shared" si="57"/>
        <v/>
      </c>
      <c r="AJ48" s="57" t="str">
        <f t="shared" si="58"/>
        <v/>
      </c>
      <c r="AK48" s="57" t="str">
        <f t="shared" si="59"/>
        <v/>
      </c>
      <c r="AL48" s="57" t="str">
        <f t="shared" si="60"/>
        <v/>
      </c>
      <c r="AM48" s="57" t="str">
        <f t="shared" si="61"/>
        <v/>
      </c>
      <c r="AN48" s="57" t="str">
        <f t="shared" si="62"/>
        <v/>
      </c>
      <c r="AO48" s="57" t="str">
        <f t="shared" si="63"/>
        <v/>
      </c>
      <c r="AP48" s="57" t="str">
        <f t="shared" si="64"/>
        <v/>
      </c>
      <c r="AQ48" s="57" t="str">
        <f t="shared" si="65"/>
        <v/>
      </c>
      <c r="AR48" s="57" t="str">
        <f t="shared" si="66"/>
        <v/>
      </c>
      <c r="AS48" s="57" t="str">
        <f t="shared" si="67"/>
        <v/>
      </c>
      <c r="AT48" s="58" t="str">
        <f t="shared" si="151"/>
        <v>2010/6</v>
      </c>
      <c r="AU48" s="59">
        <f t="shared" si="2"/>
        <v>0</v>
      </c>
      <c r="AV48" s="59">
        <f t="shared" si="3"/>
        <v>0</v>
      </c>
      <c r="AW48" s="42" t="str">
        <f t="shared" si="68"/>
        <v/>
      </c>
      <c r="AX48" s="42">
        <f t="shared" si="69"/>
        <v>1900</v>
      </c>
      <c r="AY48" s="59" t="str">
        <f t="shared" si="70"/>
        <v/>
      </c>
      <c r="AZ48" s="59" t="str">
        <f t="shared" si="71"/>
        <v/>
      </c>
      <c r="BA48" s="59" t="str">
        <f t="shared" ref="BA48:BA85" si="156">IF(AND($A48="DOC",MONTH($I48)=3,YEAR($I48)&gt;2000),1,"")</f>
        <v/>
      </c>
      <c r="BB48" s="59" t="str">
        <f t="shared" si="72"/>
        <v/>
      </c>
      <c r="BC48" s="59" t="str">
        <f t="shared" si="73"/>
        <v/>
      </c>
      <c r="BD48" s="59">
        <f t="shared" si="74"/>
        <v>1</v>
      </c>
      <c r="BE48" s="59" t="str">
        <f t="shared" si="75"/>
        <v/>
      </c>
      <c r="BF48" s="59" t="str">
        <f t="shared" si="76"/>
        <v/>
      </c>
      <c r="BG48" s="59" t="str">
        <f t="shared" si="77"/>
        <v/>
      </c>
      <c r="BH48" s="59" t="str">
        <f t="shared" si="78"/>
        <v/>
      </c>
      <c r="BI48" s="59" t="str">
        <f t="shared" si="79"/>
        <v/>
      </c>
      <c r="BJ48" s="59" t="str">
        <f t="shared" si="80"/>
        <v/>
      </c>
      <c r="BK48" s="59" t="str">
        <f t="shared" si="81"/>
        <v/>
      </c>
      <c r="BL48" s="59" t="str">
        <f t="shared" si="82"/>
        <v/>
      </c>
      <c r="BM48" s="59" t="str">
        <f t="shared" si="83"/>
        <v/>
      </c>
      <c r="BN48" s="59" t="str">
        <f t="shared" si="84"/>
        <v/>
      </c>
      <c r="BO48" s="59" t="str">
        <f t="shared" si="85"/>
        <v/>
      </c>
      <c r="BP48" s="59" t="str">
        <f t="shared" si="86"/>
        <v/>
      </c>
      <c r="BQ48" s="59" t="str">
        <f t="shared" si="87"/>
        <v/>
      </c>
      <c r="BR48" s="59" t="str">
        <f t="shared" si="88"/>
        <v/>
      </c>
      <c r="BS48" s="59" t="str">
        <f t="shared" si="89"/>
        <v/>
      </c>
      <c r="BT48" s="59" t="str">
        <f t="shared" si="90"/>
        <v/>
      </c>
      <c r="BU48" s="59" t="str">
        <f t="shared" si="91"/>
        <v/>
      </c>
      <c r="BV48" s="59" t="str">
        <f t="shared" si="92"/>
        <v/>
      </c>
      <c r="BW48" s="59" t="str">
        <f t="shared" si="93"/>
        <v/>
      </c>
      <c r="BX48" s="59" t="str">
        <f t="shared" si="94"/>
        <v/>
      </c>
      <c r="BY48" s="59" t="str">
        <f t="shared" si="95"/>
        <v/>
      </c>
      <c r="BZ48" s="59" t="str">
        <f t="shared" si="96"/>
        <v/>
      </c>
      <c r="CA48" s="59" t="str">
        <f t="shared" si="97"/>
        <v/>
      </c>
      <c r="CB48" s="59" t="str">
        <f t="shared" si="98"/>
        <v/>
      </c>
      <c r="CC48" s="59" t="str">
        <f t="shared" si="99"/>
        <v/>
      </c>
      <c r="CD48" s="59" t="str">
        <f t="shared" si="100"/>
        <v/>
      </c>
      <c r="CE48" s="59" t="str">
        <f t="shared" si="101"/>
        <v/>
      </c>
      <c r="CF48" s="59" t="str">
        <f t="shared" si="102"/>
        <v/>
      </c>
      <c r="CG48" s="59" t="str">
        <f t="shared" si="103"/>
        <v/>
      </c>
      <c r="CH48" s="59" t="str">
        <f t="shared" si="104"/>
        <v/>
      </c>
      <c r="CI48" s="59" t="str">
        <f t="shared" si="105"/>
        <v/>
      </c>
      <c r="CJ48" s="59" t="str">
        <f t="shared" si="106"/>
        <v/>
      </c>
      <c r="CK48" s="59" t="str">
        <f t="shared" si="107"/>
        <v/>
      </c>
      <c r="CL48" s="59" t="str">
        <f t="shared" si="108"/>
        <v/>
      </c>
      <c r="CM48" s="59" t="str">
        <f t="shared" si="109"/>
        <v/>
      </c>
      <c r="CN48" s="59">
        <f t="shared" si="110"/>
        <v>1</v>
      </c>
      <c r="CO48" s="59" t="str">
        <f t="shared" si="111"/>
        <v/>
      </c>
      <c r="CP48" s="59" t="str">
        <f t="shared" si="112"/>
        <v/>
      </c>
      <c r="CQ48" s="59" t="str">
        <f t="shared" si="113"/>
        <v/>
      </c>
      <c r="CR48" s="59" t="str">
        <f t="shared" si="114"/>
        <v/>
      </c>
      <c r="CS48" s="59" t="str">
        <f t="shared" si="115"/>
        <v/>
      </c>
      <c r="CT48" s="59" t="str">
        <f t="shared" si="116"/>
        <v/>
      </c>
      <c r="CU48" s="59" t="str">
        <f t="shared" si="117"/>
        <v/>
      </c>
      <c r="CV48" s="59" t="str">
        <f t="shared" si="118"/>
        <v/>
      </c>
      <c r="CW48" s="59" t="str">
        <f t="shared" si="119"/>
        <v/>
      </c>
      <c r="CX48" s="59" t="str">
        <f t="shared" si="120"/>
        <v/>
      </c>
      <c r="CY48" s="59" t="str">
        <f t="shared" si="121"/>
        <v/>
      </c>
      <c r="CZ48" s="59" t="str">
        <f t="shared" si="122"/>
        <v/>
      </c>
      <c r="DA48" s="59" t="str">
        <f t="shared" si="123"/>
        <v/>
      </c>
      <c r="DB48" s="59" t="str">
        <f t="shared" si="124"/>
        <v/>
      </c>
      <c r="DC48" s="59" t="str">
        <f t="shared" si="125"/>
        <v/>
      </c>
      <c r="DD48" s="59" t="str">
        <f t="shared" si="126"/>
        <v/>
      </c>
      <c r="DE48" s="59" t="str">
        <f t="shared" si="127"/>
        <v/>
      </c>
      <c r="DF48" s="59" t="str">
        <f t="shared" si="128"/>
        <v/>
      </c>
      <c r="DG48" s="59" t="str">
        <f t="shared" si="129"/>
        <v/>
      </c>
      <c r="DH48" s="59" t="str">
        <f t="shared" si="130"/>
        <v/>
      </c>
      <c r="DI48" s="59" t="str">
        <f t="shared" si="131"/>
        <v/>
      </c>
      <c r="DJ48" s="59" t="str">
        <f t="shared" si="132"/>
        <v/>
      </c>
      <c r="DK48" s="59" t="str">
        <f t="shared" si="133"/>
        <v/>
      </c>
      <c r="DL48" s="59" t="str">
        <f t="shared" si="134"/>
        <v/>
      </c>
      <c r="DM48" s="59" t="str">
        <f t="shared" si="135"/>
        <v/>
      </c>
      <c r="DN48" s="59" t="str">
        <f t="shared" si="136"/>
        <v/>
      </c>
      <c r="DO48" s="59" t="str">
        <f t="shared" si="137"/>
        <v/>
      </c>
      <c r="DP48" s="59" t="str">
        <f t="shared" si="138"/>
        <v/>
      </c>
      <c r="DQ48" s="59" t="str">
        <f t="shared" si="152"/>
        <v/>
      </c>
      <c r="DR48" s="59" t="str">
        <f t="shared" si="139"/>
        <v/>
      </c>
      <c r="DS48" s="58" t="str">
        <f t="shared" si="140"/>
        <v>2010/6</v>
      </c>
      <c r="DT48" s="59" t="str">
        <f t="shared" si="141"/>
        <v/>
      </c>
      <c r="DU48" s="59" t="str">
        <f t="shared" si="5"/>
        <v/>
      </c>
      <c r="DV48" s="59" t="str">
        <f t="shared" si="6"/>
        <v/>
      </c>
      <c r="DW48" s="59" t="str">
        <f t="shared" si="7"/>
        <v/>
      </c>
      <c r="DX48" s="59" t="str">
        <f t="shared" si="8"/>
        <v/>
      </c>
      <c r="DY48" s="59" t="str">
        <f t="shared" si="9"/>
        <v/>
      </c>
      <c r="DZ48" s="59" t="str">
        <f t="shared" si="10"/>
        <v/>
      </c>
      <c r="EA48" s="59" t="str">
        <f t="shared" si="11"/>
        <v/>
      </c>
      <c r="EB48" s="59" t="str">
        <f t="shared" si="12"/>
        <v/>
      </c>
      <c r="EC48" s="59" t="str">
        <f t="shared" si="13"/>
        <v/>
      </c>
      <c r="ED48" s="59" t="str">
        <f t="shared" si="14"/>
        <v/>
      </c>
      <c r="EE48" s="59" t="str">
        <f t="shared" si="15"/>
        <v/>
      </c>
      <c r="EF48" s="59" t="str">
        <f t="shared" si="142"/>
        <v/>
      </c>
      <c r="EG48" s="59" t="str">
        <f t="shared" si="16"/>
        <v/>
      </c>
      <c r="EH48" s="59" t="str">
        <f t="shared" si="17"/>
        <v/>
      </c>
      <c r="EI48" s="59" t="str">
        <f t="shared" si="18"/>
        <v/>
      </c>
      <c r="EJ48" s="59" t="str">
        <f t="shared" si="19"/>
        <v/>
      </c>
      <c r="EK48" s="59" t="str">
        <f t="shared" si="20"/>
        <v/>
      </c>
      <c r="EL48" s="59" t="str">
        <f t="shared" si="21"/>
        <v/>
      </c>
      <c r="EM48" s="59" t="str">
        <f t="shared" si="22"/>
        <v/>
      </c>
      <c r="EN48" s="59" t="str">
        <f t="shared" si="23"/>
        <v/>
      </c>
      <c r="EO48" s="59" t="str">
        <f t="shared" si="24"/>
        <v/>
      </c>
      <c r="EP48" s="59" t="str">
        <f t="shared" si="25"/>
        <v/>
      </c>
      <c r="EQ48" s="59" t="str">
        <f t="shared" si="26"/>
        <v/>
      </c>
      <c r="ER48" s="59" t="str">
        <f t="shared" si="27"/>
        <v/>
      </c>
      <c r="ES48" s="59" t="str">
        <f t="shared" si="28"/>
        <v/>
      </c>
      <c r="ET48" s="59" t="str">
        <f t="shared" si="29"/>
        <v/>
      </c>
      <c r="EU48" s="59" t="str">
        <f t="shared" si="30"/>
        <v/>
      </c>
      <c r="EV48" s="59" t="str">
        <f t="shared" si="31"/>
        <v/>
      </c>
      <c r="EW48" s="59" t="str">
        <f t="shared" si="32"/>
        <v/>
      </c>
      <c r="EX48" s="59" t="str">
        <f t="shared" si="33"/>
        <v/>
      </c>
      <c r="EY48" s="59" t="str">
        <f t="shared" si="34"/>
        <v/>
      </c>
      <c r="EZ48" s="59" t="str">
        <f t="shared" si="35"/>
        <v/>
      </c>
      <c r="FA48" s="59" t="str">
        <f t="shared" si="36"/>
        <v/>
      </c>
      <c r="FB48" s="59" t="str">
        <f t="shared" si="37"/>
        <v/>
      </c>
      <c r="FC48" s="59" t="str">
        <f t="shared" si="38"/>
        <v/>
      </c>
      <c r="FD48" s="59" t="str">
        <f t="shared" si="39"/>
        <v/>
      </c>
      <c r="FE48" s="59" t="str">
        <f t="shared" si="40"/>
        <v/>
      </c>
      <c r="FF48" s="59" t="str">
        <f t="shared" si="41"/>
        <v/>
      </c>
      <c r="FG48" s="59" t="str">
        <f t="shared" si="42"/>
        <v/>
      </c>
      <c r="FH48" s="59" t="str">
        <f t="shared" si="43"/>
        <v/>
      </c>
      <c r="FI48" s="59" t="str">
        <f t="shared" si="44"/>
        <v/>
      </c>
      <c r="FJ48" s="59" t="str">
        <f t="shared" si="45"/>
        <v/>
      </c>
      <c r="FK48" s="59" t="str">
        <f t="shared" si="46"/>
        <v/>
      </c>
      <c r="FL48" s="59" t="str">
        <f t="shared" si="47"/>
        <v/>
      </c>
      <c r="FM48" s="59" t="str">
        <f t="shared" si="48"/>
        <v/>
      </c>
      <c r="FN48" s="59" t="str">
        <f t="shared" si="49"/>
        <v/>
      </c>
      <c r="FO48" s="60" t="str">
        <f t="shared" si="50"/>
        <v/>
      </c>
      <c r="FP48" s="61"/>
      <c r="FQ48" s="45">
        <f t="shared" si="51"/>
        <v>1</v>
      </c>
    </row>
    <row r="49" spans="1:173" ht="31.5" thickTop="1" thickBot="1" x14ac:dyDescent="0.25">
      <c r="A49" s="46" t="s">
        <v>195</v>
      </c>
      <c r="B49" s="93" t="s">
        <v>247</v>
      </c>
      <c r="C49" s="48"/>
      <c r="D49" s="49"/>
      <c r="E49" s="49"/>
      <c r="F49" s="50"/>
      <c r="G49" s="51"/>
      <c r="H49" s="52"/>
      <c r="I49" s="53"/>
      <c r="J49" s="54" t="s">
        <v>197</v>
      </c>
      <c r="K49" s="55"/>
      <c r="L49" s="51">
        <f>SUM(L50:L53)</f>
        <v>0</v>
      </c>
      <c r="M49" s="51"/>
      <c r="N49" s="51">
        <f>SUM(N50:N53)</f>
        <v>0</v>
      </c>
      <c r="O49" s="51">
        <f>SUM(O50:O53)</f>
        <v>0</v>
      </c>
      <c r="P49" s="51"/>
      <c r="Q49" s="51">
        <f>SUM(Q50:Q53)</f>
        <v>0</v>
      </c>
      <c r="R49" s="50">
        <f>SUM(R50:R53)</f>
        <v>0</v>
      </c>
      <c r="S49" s="51">
        <f>SUM(S50:S53)</f>
        <v>0</v>
      </c>
      <c r="T49" s="42" t="str">
        <f t="shared" si="0"/>
        <v/>
      </c>
      <c r="U49" s="42" t="str">
        <f t="shared" si="1"/>
        <v/>
      </c>
      <c r="V49" s="57" t="str">
        <f t="shared" si="143"/>
        <v/>
      </c>
      <c r="W49" s="57" t="str">
        <f t="shared" si="144"/>
        <v/>
      </c>
      <c r="X49" s="57" t="str">
        <f t="shared" si="145"/>
        <v/>
      </c>
      <c r="Y49" s="57" t="str">
        <f t="shared" si="146"/>
        <v/>
      </c>
      <c r="Z49" s="57" t="str">
        <f t="shared" si="147"/>
        <v/>
      </c>
      <c r="AA49" s="57" t="str">
        <f t="shared" si="148"/>
        <v/>
      </c>
      <c r="AB49" s="57" t="str">
        <f t="shared" si="149"/>
        <v/>
      </c>
      <c r="AC49" s="57" t="str">
        <f t="shared" si="150"/>
        <v/>
      </c>
      <c r="AD49" s="57" t="str">
        <f t="shared" si="52"/>
        <v/>
      </c>
      <c r="AE49" s="57" t="str">
        <f t="shared" si="53"/>
        <v/>
      </c>
      <c r="AF49" s="57" t="str">
        <f t="shared" si="54"/>
        <v/>
      </c>
      <c r="AG49" s="57" t="str">
        <f t="shared" si="55"/>
        <v/>
      </c>
      <c r="AH49" s="57" t="str">
        <f t="shared" si="56"/>
        <v/>
      </c>
      <c r="AI49" s="57" t="str">
        <f t="shared" si="57"/>
        <v/>
      </c>
      <c r="AJ49" s="57" t="str">
        <f t="shared" si="58"/>
        <v/>
      </c>
      <c r="AK49" s="57" t="str">
        <f t="shared" si="59"/>
        <v/>
      </c>
      <c r="AL49" s="57" t="str">
        <f t="shared" si="60"/>
        <v/>
      </c>
      <c r="AM49" s="57" t="str">
        <f t="shared" si="61"/>
        <v/>
      </c>
      <c r="AN49" s="57" t="str">
        <f t="shared" si="62"/>
        <v/>
      </c>
      <c r="AO49" s="57" t="str">
        <f t="shared" si="63"/>
        <v/>
      </c>
      <c r="AP49" s="57" t="str">
        <f t="shared" si="64"/>
        <v/>
      </c>
      <c r="AQ49" s="57" t="str">
        <f t="shared" si="65"/>
        <v/>
      </c>
      <c r="AR49" s="57" t="str">
        <f t="shared" si="66"/>
        <v/>
      </c>
      <c r="AS49" s="57" t="str">
        <f t="shared" si="67"/>
        <v/>
      </c>
      <c r="AT49" s="58" t="str">
        <f t="shared" si="151"/>
        <v/>
      </c>
      <c r="AU49" s="59">
        <f t="shared" si="2"/>
        <v>0</v>
      </c>
      <c r="AV49" s="59">
        <f t="shared" si="3"/>
        <v>0</v>
      </c>
      <c r="AW49" s="42" t="str">
        <f t="shared" si="68"/>
        <v/>
      </c>
      <c r="AX49" s="42">
        <f t="shared" si="69"/>
        <v>1900</v>
      </c>
      <c r="AY49" s="59" t="str">
        <f t="shared" si="70"/>
        <v/>
      </c>
      <c r="AZ49" s="59" t="str">
        <f t="shared" si="71"/>
        <v/>
      </c>
      <c r="BA49" s="59" t="str">
        <f t="shared" si="156"/>
        <v/>
      </c>
      <c r="BB49" s="59" t="str">
        <f t="shared" si="72"/>
        <v/>
      </c>
      <c r="BC49" s="59" t="str">
        <f t="shared" si="73"/>
        <v/>
      </c>
      <c r="BD49" s="59" t="str">
        <f t="shared" si="74"/>
        <v/>
      </c>
      <c r="BE49" s="59" t="str">
        <f t="shared" si="75"/>
        <v/>
      </c>
      <c r="BF49" s="59" t="str">
        <f t="shared" si="76"/>
        <v/>
      </c>
      <c r="BG49" s="59" t="str">
        <f t="shared" si="77"/>
        <v/>
      </c>
      <c r="BH49" s="59" t="str">
        <f t="shared" si="78"/>
        <v/>
      </c>
      <c r="BI49" s="59" t="str">
        <f t="shared" si="79"/>
        <v/>
      </c>
      <c r="BJ49" s="59" t="str">
        <f t="shared" si="80"/>
        <v/>
      </c>
      <c r="BK49" s="59" t="str">
        <f t="shared" si="81"/>
        <v/>
      </c>
      <c r="BL49" s="59" t="str">
        <f t="shared" si="82"/>
        <v/>
      </c>
      <c r="BM49" s="59" t="str">
        <f t="shared" si="83"/>
        <v/>
      </c>
      <c r="BN49" s="59" t="str">
        <f t="shared" si="84"/>
        <v/>
      </c>
      <c r="BO49" s="59" t="str">
        <f t="shared" si="85"/>
        <v/>
      </c>
      <c r="BP49" s="59" t="str">
        <f t="shared" si="86"/>
        <v/>
      </c>
      <c r="BQ49" s="59" t="str">
        <f t="shared" si="87"/>
        <v/>
      </c>
      <c r="BR49" s="59" t="str">
        <f t="shared" si="88"/>
        <v/>
      </c>
      <c r="BS49" s="59" t="str">
        <f t="shared" si="89"/>
        <v/>
      </c>
      <c r="BT49" s="59" t="str">
        <f t="shared" si="90"/>
        <v/>
      </c>
      <c r="BU49" s="59" t="str">
        <f t="shared" si="91"/>
        <v/>
      </c>
      <c r="BV49" s="59" t="str">
        <f t="shared" si="92"/>
        <v/>
      </c>
      <c r="BW49" s="59" t="str">
        <f t="shared" si="93"/>
        <v/>
      </c>
      <c r="BX49" s="59" t="str">
        <f t="shared" si="94"/>
        <v/>
      </c>
      <c r="BY49" s="59" t="str">
        <f t="shared" si="95"/>
        <v/>
      </c>
      <c r="BZ49" s="59" t="str">
        <f t="shared" si="96"/>
        <v/>
      </c>
      <c r="CA49" s="59" t="str">
        <f t="shared" si="97"/>
        <v/>
      </c>
      <c r="CB49" s="59" t="str">
        <f t="shared" si="98"/>
        <v/>
      </c>
      <c r="CC49" s="59" t="str">
        <f t="shared" si="99"/>
        <v/>
      </c>
      <c r="CD49" s="59" t="str">
        <f t="shared" si="100"/>
        <v/>
      </c>
      <c r="CE49" s="59" t="str">
        <f t="shared" si="101"/>
        <v/>
      </c>
      <c r="CF49" s="59" t="str">
        <f t="shared" si="102"/>
        <v/>
      </c>
      <c r="CG49" s="59" t="str">
        <f t="shared" si="103"/>
        <v/>
      </c>
      <c r="CH49" s="59" t="str">
        <f t="shared" si="104"/>
        <v/>
      </c>
      <c r="CI49" s="59" t="str">
        <f t="shared" si="105"/>
        <v/>
      </c>
      <c r="CJ49" s="59" t="str">
        <f t="shared" si="106"/>
        <v/>
      </c>
      <c r="CK49" s="59" t="str">
        <f t="shared" si="107"/>
        <v/>
      </c>
      <c r="CL49" s="59" t="str">
        <f t="shared" si="108"/>
        <v/>
      </c>
      <c r="CM49" s="59" t="str">
        <f t="shared" si="109"/>
        <v/>
      </c>
      <c r="CN49" s="59" t="str">
        <f t="shared" si="110"/>
        <v/>
      </c>
      <c r="CO49" s="59" t="str">
        <f t="shared" si="111"/>
        <v/>
      </c>
      <c r="CP49" s="59" t="str">
        <f t="shared" si="112"/>
        <v/>
      </c>
      <c r="CQ49" s="59" t="str">
        <f t="shared" si="113"/>
        <v/>
      </c>
      <c r="CR49" s="59" t="str">
        <f t="shared" si="114"/>
        <v/>
      </c>
      <c r="CS49" s="59" t="str">
        <f t="shared" si="115"/>
        <v/>
      </c>
      <c r="CT49" s="59" t="str">
        <f t="shared" si="116"/>
        <v/>
      </c>
      <c r="CU49" s="59" t="str">
        <f t="shared" si="117"/>
        <v/>
      </c>
      <c r="CV49" s="59" t="str">
        <f t="shared" si="118"/>
        <v/>
      </c>
      <c r="CW49" s="59" t="str">
        <f t="shared" si="119"/>
        <v/>
      </c>
      <c r="CX49" s="59" t="str">
        <f t="shared" si="120"/>
        <v/>
      </c>
      <c r="CY49" s="59" t="str">
        <f t="shared" si="121"/>
        <v/>
      </c>
      <c r="CZ49" s="59" t="str">
        <f t="shared" si="122"/>
        <v/>
      </c>
      <c r="DA49" s="59" t="str">
        <f t="shared" si="123"/>
        <v/>
      </c>
      <c r="DB49" s="59" t="str">
        <f t="shared" si="124"/>
        <v/>
      </c>
      <c r="DC49" s="59" t="str">
        <f t="shared" si="125"/>
        <v/>
      </c>
      <c r="DD49" s="59" t="str">
        <f t="shared" si="126"/>
        <v/>
      </c>
      <c r="DE49" s="59" t="str">
        <f t="shared" si="127"/>
        <v/>
      </c>
      <c r="DF49" s="59" t="str">
        <f t="shared" si="128"/>
        <v/>
      </c>
      <c r="DG49" s="59" t="str">
        <f t="shared" si="129"/>
        <v/>
      </c>
      <c r="DH49" s="59" t="str">
        <f t="shared" si="130"/>
        <v/>
      </c>
      <c r="DI49" s="59" t="str">
        <f t="shared" si="131"/>
        <v/>
      </c>
      <c r="DJ49" s="59" t="str">
        <f t="shared" si="132"/>
        <v/>
      </c>
      <c r="DK49" s="59" t="str">
        <f t="shared" si="133"/>
        <v/>
      </c>
      <c r="DL49" s="59" t="str">
        <f t="shared" si="134"/>
        <v/>
      </c>
      <c r="DM49" s="59" t="str">
        <f t="shared" si="135"/>
        <v/>
      </c>
      <c r="DN49" s="59" t="str">
        <f t="shared" si="136"/>
        <v/>
      </c>
      <c r="DO49" s="59" t="str">
        <f t="shared" si="137"/>
        <v/>
      </c>
      <c r="DP49" s="59" t="str">
        <f t="shared" si="138"/>
        <v/>
      </c>
      <c r="DQ49" s="59" t="str">
        <f t="shared" si="152"/>
        <v/>
      </c>
      <c r="DR49" s="59" t="str">
        <f t="shared" si="139"/>
        <v/>
      </c>
      <c r="DS49" s="58" t="str">
        <f t="shared" si="140"/>
        <v/>
      </c>
      <c r="DT49" s="59" t="str">
        <f t="shared" si="141"/>
        <v/>
      </c>
      <c r="DU49" s="59" t="str">
        <f t="shared" si="5"/>
        <v/>
      </c>
      <c r="DV49" s="59" t="str">
        <f t="shared" si="6"/>
        <v/>
      </c>
      <c r="DW49" s="59" t="str">
        <f t="shared" si="7"/>
        <v/>
      </c>
      <c r="DX49" s="59" t="str">
        <f t="shared" si="8"/>
        <v/>
      </c>
      <c r="DY49" s="59" t="str">
        <f t="shared" si="9"/>
        <v/>
      </c>
      <c r="DZ49" s="59" t="str">
        <f t="shared" si="10"/>
        <v/>
      </c>
      <c r="EA49" s="59" t="str">
        <f t="shared" si="11"/>
        <v/>
      </c>
      <c r="EB49" s="59" t="str">
        <f t="shared" si="12"/>
        <v/>
      </c>
      <c r="EC49" s="59" t="str">
        <f t="shared" si="13"/>
        <v/>
      </c>
      <c r="ED49" s="59" t="str">
        <f t="shared" si="14"/>
        <v/>
      </c>
      <c r="EE49" s="59" t="str">
        <f t="shared" si="15"/>
        <v/>
      </c>
      <c r="EF49" s="59" t="str">
        <f t="shared" si="142"/>
        <v/>
      </c>
      <c r="EG49" s="59" t="str">
        <f t="shared" si="16"/>
        <v/>
      </c>
      <c r="EH49" s="59" t="str">
        <f t="shared" si="17"/>
        <v/>
      </c>
      <c r="EI49" s="59" t="str">
        <f t="shared" si="18"/>
        <v/>
      </c>
      <c r="EJ49" s="59" t="str">
        <f t="shared" si="19"/>
        <v/>
      </c>
      <c r="EK49" s="59" t="str">
        <f t="shared" si="20"/>
        <v/>
      </c>
      <c r="EL49" s="59" t="str">
        <f t="shared" si="21"/>
        <v/>
      </c>
      <c r="EM49" s="59" t="str">
        <f t="shared" si="22"/>
        <v/>
      </c>
      <c r="EN49" s="59" t="str">
        <f t="shared" si="23"/>
        <v/>
      </c>
      <c r="EO49" s="59" t="str">
        <f t="shared" si="24"/>
        <v/>
      </c>
      <c r="EP49" s="59" t="str">
        <f t="shared" si="25"/>
        <v/>
      </c>
      <c r="EQ49" s="59" t="str">
        <f t="shared" si="26"/>
        <v/>
      </c>
      <c r="ER49" s="59" t="str">
        <f t="shared" si="27"/>
        <v/>
      </c>
      <c r="ES49" s="59" t="str">
        <f t="shared" si="28"/>
        <v/>
      </c>
      <c r="ET49" s="59" t="str">
        <f t="shared" si="29"/>
        <v/>
      </c>
      <c r="EU49" s="59" t="str">
        <f t="shared" si="30"/>
        <v/>
      </c>
      <c r="EV49" s="59" t="str">
        <f t="shared" si="31"/>
        <v/>
      </c>
      <c r="EW49" s="59" t="str">
        <f t="shared" si="32"/>
        <v/>
      </c>
      <c r="EX49" s="59" t="str">
        <f t="shared" si="33"/>
        <v/>
      </c>
      <c r="EY49" s="59" t="str">
        <f t="shared" si="34"/>
        <v/>
      </c>
      <c r="EZ49" s="59" t="str">
        <f t="shared" si="35"/>
        <v/>
      </c>
      <c r="FA49" s="59" t="str">
        <f t="shared" si="36"/>
        <v/>
      </c>
      <c r="FB49" s="59" t="str">
        <f t="shared" si="37"/>
        <v/>
      </c>
      <c r="FC49" s="59" t="str">
        <f t="shared" si="38"/>
        <v/>
      </c>
      <c r="FD49" s="59" t="str">
        <f t="shared" si="39"/>
        <v/>
      </c>
      <c r="FE49" s="59" t="str">
        <f t="shared" si="40"/>
        <v/>
      </c>
      <c r="FF49" s="59" t="str">
        <f t="shared" si="41"/>
        <v/>
      </c>
      <c r="FG49" s="59" t="str">
        <f t="shared" si="42"/>
        <v/>
      </c>
      <c r="FH49" s="59" t="str">
        <f t="shared" si="43"/>
        <v/>
      </c>
      <c r="FI49" s="59" t="str">
        <f t="shared" si="44"/>
        <v/>
      </c>
      <c r="FJ49" s="59" t="str">
        <f t="shared" si="45"/>
        <v/>
      </c>
      <c r="FK49" s="59" t="str">
        <f t="shared" si="46"/>
        <v/>
      </c>
      <c r="FL49" s="59" t="str">
        <f t="shared" si="47"/>
        <v/>
      </c>
      <c r="FM49" s="59" t="str">
        <f t="shared" si="48"/>
        <v/>
      </c>
      <c r="FN49" s="59" t="str">
        <f t="shared" si="49"/>
        <v/>
      </c>
      <c r="FO49" s="60" t="str">
        <f t="shared" si="50"/>
        <v/>
      </c>
      <c r="FP49" s="61"/>
      <c r="FQ49" s="45">
        <f t="shared" si="51"/>
        <v>1</v>
      </c>
    </row>
    <row r="50" spans="1:173" ht="30" thickTop="1" thickBot="1" x14ac:dyDescent="0.25">
      <c r="A50" s="62" t="s">
        <v>198</v>
      </c>
      <c r="B50" s="85" t="s">
        <v>248</v>
      </c>
      <c r="C50" s="84">
        <v>40262</v>
      </c>
      <c r="D50" s="85"/>
      <c r="E50" s="85" t="s">
        <v>199</v>
      </c>
      <c r="F50" s="85"/>
      <c r="G50" s="85" t="s">
        <v>249</v>
      </c>
      <c r="H50" s="64">
        <v>40257</v>
      </c>
      <c r="I50" s="86">
        <v>40262</v>
      </c>
      <c r="J50" s="85"/>
      <c r="K50" s="86">
        <v>40183</v>
      </c>
      <c r="L50" s="85"/>
      <c r="M50" s="85"/>
      <c r="N50" s="85"/>
      <c r="O50" s="85"/>
      <c r="P50" s="85">
        <v>100</v>
      </c>
      <c r="Q50" s="85">
        <v>0</v>
      </c>
      <c r="R50" s="87">
        <v>0</v>
      </c>
      <c r="S50" s="85">
        <v>0</v>
      </c>
      <c r="T50" s="42">
        <f t="shared" si="0"/>
        <v>2010</v>
      </c>
      <c r="U50" s="42">
        <f t="shared" si="1"/>
        <v>2010</v>
      </c>
      <c r="V50" s="57">
        <f t="shared" si="143"/>
        <v>40183</v>
      </c>
      <c r="W50" s="57" t="str">
        <f t="shared" si="144"/>
        <v/>
      </c>
      <c r="X50" s="57" t="str">
        <f t="shared" si="145"/>
        <v/>
      </c>
      <c r="Y50" s="57" t="str">
        <f t="shared" si="146"/>
        <v/>
      </c>
      <c r="Z50" s="57" t="str">
        <f t="shared" si="147"/>
        <v/>
      </c>
      <c r="AA50" s="57">
        <f t="shared" si="148"/>
        <v>40262</v>
      </c>
      <c r="AB50" s="57" t="str">
        <f t="shared" si="149"/>
        <v/>
      </c>
      <c r="AC50" s="57" t="str">
        <f t="shared" si="150"/>
        <v/>
      </c>
      <c r="AD50" s="57" t="str">
        <f t="shared" si="52"/>
        <v/>
      </c>
      <c r="AE50" s="57" t="str">
        <f t="shared" si="53"/>
        <v/>
      </c>
      <c r="AF50" s="57" t="str">
        <f t="shared" si="54"/>
        <v/>
      </c>
      <c r="AG50" s="57" t="str">
        <f t="shared" si="55"/>
        <v/>
      </c>
      <c r="AH50" s="57" t="str">
        <f t="shared" si="56"/>
        <v/>
      </c>
      <c r="AI50" s="57" t="str">
        <f t="shared" si="57"/>
        <v/>
      </c>
      <c r="AJ50" s="57" t="str">
        <f t="shared" si="58"/>
        <v/>
      </c>
      <c r="AK50" s="57" t="str">
        <f t="shared" si="59"/>
        <v/>
      </c>
      <c r="AL50" s="57" t="str">
        <f t="shared" si="60"/>
        <v/>
      </c>
      <c r="AM50" s="57" t="str">
        <f t="shared" si="61"/>
        <v/>
      </c>
      <c r="AN50" s="57" t="str">
        <f t="shared" si="62"/>
        <v/>
      </c>
      <c r="AO50" s="57" t="str">
        <f t="shared" si="63"/>
        <v/>
      </c>
      <c r="AP50" s="57" t="str">
        <f t="shared" si="64"/>
        <v/>
      </c>
      <c r="AQ50" s="57" t="str">
        <f t="shared" si="65"/>
        <v/>
      </c>
      <c r="AR50" s="57" t="str">
        <f t="shared" si="66"/>
        <v/>
      </c>
      <c r="AS50" s="57" t="str">
        <f t="shared" si="67"/>
        <v/>
      </c>
      <c r="AT50" s="58" t="str">
        <f t="shared" si="151"/>
        <v>2010/3</v>
      </c>
      <c r="AU50" s="59">
        <f t="shared" si="2"/>
        <v>0</v>
      </c>
      <c r="AV50" s="59">
        <f t="shared" si="3"/>
        <v>0</v>
      </c>
      <c r="AW50" s="42" t="str">
        <f t="shared" si="68"/>
        <v/>
      </c>
      <c r="AX50" s="42">
        <f t="shared" si="69"/>
        <v>1900</v>
      </c>
      <c r="AY50" s="59" t="str">
        <f t="shared" si="70"/>
        <v/>
      </c>
      <c r="AZ50" s="59" t="str">
        <f t="shared" si="71"/>
        <v/>
      </c>
      <c r="BA50" s="59">
        <f t="shared" si="156"/>
        <v>1</v>
      </c>
      <c r="BB50" s="59" t="str">
        <f t="shared" si="72"/>
        <v/>
      </c>
      <c r="BC50" s="59" t="str">
        <f t="shared" si="73"/>
        <v/>
      </c>
      <c r="BD50" s="59" t="str">
        <f t="shared" si="74"/>
        <v/>
      </c>
      <c r="BE50" s="59" t="str">
        <f t="shared" si="75"/>
        <v/>
      </c>
      <c r="BF50" s="59" t="str">
        <f t="shared" si="76"/>
        <v/>
      </c>
      <c r="BG50" s="59" t="str">
        <f t="shared" si="77"/>
        <v/>
      </c>
      <c r="BH50" s="59" t="str">
        <f t="shared" si="78"/>
        <v/>
      </c>
      <c r="BI50" s="59" t="str">
        <f t="shared" si="79"/>
        <v/>
      </c>
      <c r="BJ50" s="59" t="str">
        <f t="shared" si="80"/>
        <v/>
      </c>
      <c r="BK50" s="59" t="str">
        <f t="shared" si="81"/>
        <v/>
      </c>
      <c r="BL50" s="59" t="str">
        <f t="shared" si="82"/>
        <v/>
      </c>
      <c r="BM50" s="59" t="str">
        <f t="shared" si="83"/>
        <v/>
      </c>
      <c r="BN50" s="59" t="str">
        <f t="shared" si="84"/>
        <v/>
      </c>
      <c r="BO50" s="59" t="str">
        <f t="shared" si="85"/>
        <v/>
      </c>
      <c r="BP50" s="59" t="str">
        <f t="shared" si="86"/>
        <v/>
      </c>
      <c r="BQ50" s="59" t="str">
        <f t="shared" si="87"/>
        <v/>
      </c>
      <c r="BR50" s="59" t="str">
        <f t="shared" si="88"/>
        <v/>
      </c>
      <c r="BS50" s="59" t="str">
        <f t="shared" si="89"/>
        <v/>
      </c>
      <c r="BT50" s="59" t="str">
        <f t="shared" si="90"/>
        <v/>
      </c>
      <c r="BU50" s="59" t="str">
        <f t="shared" si="91"/>
        <v/>
      </c>
      <c r="BV50" s="59" t="str">
        <f t="shared" si="92"/>
        <v/>
      </c>
      <c r="BW50" s="59" t="str">
        <f t="shared" si="93"/>
        <v/>
      </c>
      <c r="BX50" s="59" t="str">
        <f t="shared" si="94"/>
        <v/>
      </c>
      <c r="BY50" s="59" t="str">
        <f t="shared" si="95"/>
        <v/>
      </c>
      <c r="BZ50" s="59" t="str">
        <f t="shared" si="96"/>
        <v/>
      </c>
      <c r="CA50" s="59" t="str">
        <f t="shared" si="97"/>
        <v/>
      </c>
      <c r="CB50" s="59" t="str">
        <f t="shared" si="98"/>
        <v/>
      </c>
      <c r="CC50" s="59" t="str">
        <f t="shared" si="99"/>
        <v/>
      </c>
      <c r="CD50" s="59" t="str">
        <f t="shared" si="100"/>
        <v/>
      </c>
      <c r="CE50" s="59" t="str">
        <f t="shared" si="101"/>
        <v/>
      </c>
      <c r="CF50" s="59" t="str">
        <f t="shared" si="102"/>
        <v/>
      </c>
      <c r="CG50" s="59" t="str">
        <f t="shared" si="103"/>
        <v/>
      </c>
      <c r="CH50" s="59" t="str">
        <f t="shared" si="104"/>
        <v/>
      </c>
      <c r="CI50" s="59" t="str">
        <f t="shared" si="105"/>
        <v/>
      </c>
      <c r="CJ50" s="59" t="str">
        <f t="shared" si="106"/>
        <v/>
      </c>
      <c r="CK50" s="59">
        <f t="shared" si="107"/>
        <v>1</v>
      </c>
      <c r="CL50" s="59" t="str">
        <f t="shared" si="108"/>
        <v/>
      </c>
      <c r="CM50" s="59" t="str">
        <f t="shared" si="109"/>
        <v/>
      </c>
      <c r="CN50" s="59" t="str">
        <f t="shared" si="110"/>
        <v/>
      </c>
      <c r="CO50" s="59" t="str">
        <f t="shared" si="111"/>
        <v/>
      </c>
      <c r="CP50" s="59" t="str">
        <f t="shared" si="112"/>
        <v/>
      </c>
      <c r="CQ50" s="59" t="str">
        <f t="shared" si="113"/>
        <v/>
      </c>
      <c r="CR50" s="59" t="str">
        <f t="shared" si="114"/>
        <v/>
      </c>
      <c r="CS50" s="59" t="str">
        <f t="shared" si="115"/>
        <v/>
      </c>
      <c r="CT50" s="59" t="str">
        <f t="shared" si="116"/>
        <v/>
      </c>
      <c r="CU50" s="59" t="str">
        <f t="shared" si="117"/>
        <v/>
      </c>
      <c r="CV50" s="59" t="str">
        <f t="shared" si="118"/>
        <v/>
      </c>
      <c r="CW50" s="59" t="str">
        <f t="shared" si="119"/>
        <v/>
      </c>
      <c r="CX50" s="59" t="str">
        <f t="shared" si="120"/>
        <v/>
      </c>
      <c r="CY50" s="59" t="str">
        <f t="shared" si="121"/>
        <v/>
      </c>
      <c r="CZ50" s="59" t="str">
        <f t="shared" si="122"/>
        <v/>
      </c>
      <c r="DA50" s="59" t="str">
        <f t="shared" si="123"/>
        <v/>
      </c>
      <c r="DB50" s="59" t="str">
        <f t="shared" si="124"/>
        <v/>
      </c>
      <c r="DC50" s="59" t="str">
        <f t="shared" si="125"/>
        <v/>
      </c>
      <c r="DD50" s="59" t="str">
        <f t="shared" si="126"/>
        <v/>
      </c>
      <c r="DE50" s="59" t="str">
        <f t="shared" si="127"/>
        <v/>
      </c>
      <c r="DF50" s="59" t="str">
        <f t="shared" si="128"/>
        <v/>
      </c>
      <c r="DG50" s="59" t="str">
        <f t="shared" si="129"/>
        <v/>
      </c>
      <c r="DH50" s="59" t="str">
        <f t="shared" si="130"/>
        <v/>
      </c>
      <c r="DI50" s="59" t="str">
        <f t="shared" si="131"/>
        <v/>
      </c>
      <c r="DJ50" s="59" t="str">
        <f t="shared" si="132"/>
        <v/>
      </c>
      <c r="DK50" s="59" t="str">
        <f t="shared" si="133"/>
        <v/>
      </c>
      <c r="DL50" s="59" t="str">
        <f t="shared" si="134"/>
        <v/>
      </c>
      <c r="DM50" s="59" t="str">
        <f t="shared" si="135"/>
        <v/>
      </c>
      <c r="DN50" s="59" t="str">
        <f t="shared" si="136"/>
        <v/>
      </c>
      <c r="DO50" s="59" t="str">
        <f t="shared" si="137"/>
        <v/>
      </c>
      <c r="DP50" s="59" t="str">
        <f t="shared" si="138"/>
        <v/>
      </c>
      <c r="DQ50" s="59" t="str">
        <f t="shared" si="152"/>
        <v/>
      </c>
      <c r="DR50" s="59" t="str">
        <f t="shared" si="139"/>
        <v/>
      </c>
      <c r="DS50" s="58" t="str">
        <f t="shared" si="140"/>
        <v>2010/3</v>
      </c>
      <c r="DT50" s="59" t="str">
        <f t="shared" si="141"/>
        <v/>
      </c>
      <c r="DU50" s="59" t="str">
        <f t="shared" si="5"/>
        <v/>
      </c>
      <c r="DV50" s="59" t="str">
        <f t="shared" si="6"/>
        <v/>
      </c>
      <c r="DW50" s="59" t="str">
        <f t="shared" si="7"/>
        <v/>
      </c>
      <c r="DX50" s="59" t="str">
        <f t="shared" si="8"/>
        <v/>
      </c>
      <c r="DY50" s="59" t="str">
        <f t="shared" si="9"/>
        <v/>
      </c>
      <c r="DZ50" s="59" t="str">
        <f t="shared" si="10"/>
        <v/>
      </c>
      <c r="EA50" s="59" t="str">
        <f t="shared" si="11"/>
        <v/>
      </c>
      <c r="EB50" s="59" t="str">
        <f t="shared" si="12"/>
        <v/>
      </c>
      <c r="EC50" s="59" t="str">
        <f t="shared" si="13"/>
        <v/>
      </c>
      <c r="ED50" s="59" t="str">
        <f t="shared" si="14"/>
        <v/>
      </c>
      <c r="EE50" s="59" t="str">
        <f t="shared" si="15"/>
        <v/>
      </c>
      <c r="EF50" s="59" t="str">
        <f t="shared" si="142"/>
        <v/>
      </c>
      <c r="EG50" s="59" t="str">
        <f t="shared" si="16"/>
        <v/>
      </c>
      <c r="EH50" s="59" t="str">
        <f t="shared" si="17"/>
        <v/>
      </c>
      <c r="EI50" s="59" t="str">
        <f t="shared" si="18"/>
        <v/>
      </c>
      <c r="EJ50" s="59" t="str">
        <f t="shared" si="19"/>
        <v/>
      </c>
      <c r="EK50" s="59" t="str">
        <f t="shared" si="20"/>
        <v/>
      </c>
      <c r="EL50" s="59" t="str">
        <f t="shared" si="21"/>
        <v/>
      </c>
      <c r="EM50" s="59" t="str">
        <f t="shared" si="22"/>
        <v/>
      </c>
      <c r="EN50" s="59" t="str">
        <f t="shared" si="23"/>
        <v/>
      </c>
      <c r="EO50" s="59" t="str">
        <f t="shared" si="24"/>
        <v/>
      </c>
      <c r="EP50" s="59" t="str">
        <f t="shared" si="25"/>
        <v/>
      </c>
      <c r="EQ50" s="59" t="str">
        <f t="shared" si="26"/>
        <v/>
      </c>
      <c r="ER50" s="59" t="str">
        <f t="shared" si="27"/>
        <v/>
      </c>
      <c r="ES50" s="59" t="str">
        <f t="shared" si="28"/>
        <v/>
      </c>
      <c r="ET50" s="59" t="str">
        <f t="shared" si="29"/>
        <v/>
      </c>
      <c r="EU50" s="59" t="str">
        <f t="shared" si="30"/>
        <v/>
      </c>
      <c r="EV50" s="59" t="str">
        <f t="shared" si="31"/>
        <v/>
      </c>
      <c r="EW50" s="59" t="str">
        <f t="shared" si="32"/>
        <v/>
      </c>
      <c r="EX50" s="59" t="str">
        <f t="shared" si="33"/>
        <v/>
      </c>
      <c r="EY50" s="59" t="str">
        <f t="shared" si="34"/>
        <v/>
      </c>
      <c r="EZ50" s="59" t="str">
        <f t="shared" si="35"/>
        <v/>
      </c>
      <c r="FA50" s="59" t="str">
        <f t="shared" si="36"/>
        <v/>
      </c>
      <c r="FB50" s="59" t="str">
        <f t="shared" si="37"/>
        <v/>
      </c>
      <c r="FC50" s="59" t="str">
        <f t="shared" si="38"/>
        <v/>
      </c>
      <c r="FD50" s="59" t="str">
        <f t="shared" si="39"/>
        <v/>
      </c>
      <c r="FE50" s="59" t="str">
        <f t="shared" si="40"/>
        <v/>
      </c>
      <c r="FF50" s="59" t="str">
        <f t="shared" si="41"/>
        <v/>
      </c>
      <c r="FG50" s="59" t="str">
        <f t="shared" si="42"/>
        <v/>
      </c>
      <c r="FH50" s="59" t="str">
        <f t="shared" si="43"/>
        <v/>
      </c>
      <c r="FI50" s="59" t="str">
        <f t="shared" si="44"/>
        <v/>
      </c>
      <c r="FJ50" s="59" t="str">
        <f t="shared" si="45"/>
        <v/>
      </c>
      <c r="FK50" s="59" t="str">
        <f t="shared" si="46"/>
        <v/>
      </c>
      <c r="FL50" s="59" t="str">
        <f t="shared" si="47"/>
        <v/>
      </c>
      <c r="FM50" s="59" t="str">
        <f t="shared" si="48"/>
        <v/>
      </c>
      <c r="FN50" s="59" t="str">
        <f t="shared" si="49"/>
        <v/>
      </c>
      <c r="FO50" s="60" t="str">
        <f t="shared" si="50"/>
        <v/>
      </c>
      <c r="FP50" s="61"/>
      <c r="FQ50" s="45">
        <f t="shared" si="51"/>
        <v>1</v>
      </c>
    </row>
    <row r="51" spans="1:173" ht="30" thickTop="1" thickBot="1" x14ac:dyDescent="0.25">
      <c r="A51" s="62" t="s">
        <v>201</v>
      </c>
      <c r="B51" s="85" t="s">
        <v>250</v>
      </c>
      <c r="C51" s="84">
        <v>40229</v>
      </c>
      <c r="D51" s="85"/>
      <c r="E51" s="85" t="s">
        <v>199</v>
      </c>
      <c r="F51" s="85"/>
      <c r="G51" s="85" t="s">
        <v>251</v>
      </c>
      <c r="H51" s="64">
        <v>40224</v>
      </c>
      <c r="I51" s="86">
        <v>40256</v>
      </c>
      <c r="J51" s="85"/>
      <c r="K51" s="86">
        <v>40183</v>
      </c>
      <c r="L51" s="85"/>
      <c r="M51" s="85"/>
      <c r="N51" s="85"/>
      <c r="O51" s="85"/>
      <c r="P51" s="85">
        <v>100</v>
      </c>
      <c r="Q51" s="85">
        <v>0</v>
      </c>
      <c r="R51" s="87">
        <v>0</v>
      </c>
      <c r="S51" s="85">
        <v>0</v>
      </c>
      <c r="T51" s="42">
        <f t="shared" si="0"/>
        <v>2010</v>
      </c>
      <c r="U51" s="42">
        <f t="shared" si="1"/>
        <v>2010</v>
      </c>
      <c r="V51" s="57">
        <f t="shared" si="143"/>
        <v>40183</v>
      </c>
      <c r="W51" s="57" t="str">
        <f t="shared" si="144"/>
        <v/>
      </c>
      <c r="X51" s="57" t="str">
        <f t="shared" si="145"/>
        <v/>
      </c>
      <c r="Y51" s="57">
        <f t="shared" si="146"/>
        <v>40229</v>
      </c>
      <c r="Z51" s="57" t="str">
        <f t="shared" si="147"/>
        <v/>
      </c>
      <c r="AA51" s="57" t="str">
        <f t="shared" si="148"/>
        <v/>
      </c>
      <c r="AB51" s="57" t="str">
        <f t="shared" si="149"/>
        <v/>
      </c>
      <c r="AC51" s="57" t="str">
        <f t="shared" si="150"/>
        <v/>
      </c>
      <c r="AD51" s="57" t="str">
        <f t="shared" si="52"/>
        <v/>
      </c>
      <c r="AE51" s="57" t="str">
        <f t="shared" si="53"/>
        <v/>
      </c>
      <c r="AF51" s="57" t="str">
        <f t="shared" si="54"/>
        <v/>
      </c>
      <c r="AG51" s="57" t="str">
        <f t="shared" si="55"/>
        <v/>
      </c>
      <c r="AH51" s="57" t="str">
        <f t="shared" si="56"/>
        <v/>
      </c>
      <c r="AI51" s="57" t="str">
        <f t="shared" si="57"/>
        <v/>
      </c>
      <c r="AJ51" s="57" t="str">
        <f t="shared" si="58"/>
        <v/>
      </c>
      <c r="AK51" s="57" t="str">
        <f t="shared" si="59"/>
        <v/>
      </c>
      <c r="AL51" s="57" t="str">
        <f t="shared" si="60"/>
        <v/>
      </c>
      <c r="AM51" s="57" t="str">
        <f t="shared" si="61"/>
        <v/>
      </c>
      <c r="AN51" s="57" t="str">
        <f t="shared" si="62"/>
        <v/>
      </c>
      <c r="AO51" s="57" t="str">
        <f t="shared" si="63"/>
        <v/>
      </c>
      <c r="AP51" s="57" t="str">
        <f t="shared" si="64"/>
        <v/>
      </c>
      <c r="AQ51" s="57" t="str">
        <f t="shared" si="65"/>
        <v/>
      </c>
      <c r="AR51" s="57" t="str">
        <f t="shared" si="66"/>
        <v/>
      </c>
      <c r="AS51" s="57" t="str">
        <f t="shared" si="67"/>
        <v/>
      </c>
      <c r="AT51" s="58" t="str">
        <f t="shared" si="151"/>
        <v>2010/3</v>
      </c>
      <c r="AU51" s="59">
        <f t="shared" si="2"/>
        <v>0</v>
      </c>
      <c r="AV51" s="59">
        <f t="shared" si="3"/>
        <v>0</v>
      </c>
      <c r="AW51" s="42" t="str">
        <f t="shared" si="68"/>
        <v/>
      </c>
      <c r="AX51" s="42">
        <f t="shared" si="69"/>
        <v>1900</v>
      </c>
      <c r="AY51" s="59" t="str">
        <f t="shared" si="70"/>
        <v/>
      </c>
      <c r="AZ51" s="59" t="str">
        <f t="shared" si="71"/>
        <v/>
      </c>
      <c r="BA51" s="59" t="str">
        <f t="shared" si="156"/>
        <v/>
      </c>
      <c r="BB51" s="59" t="str">
        <f t="shared" si="72"/>
        <v/>
      </c>
      <c r="BC51" s="59" t="str">
        <f t="shared" si="73"/>
        <v/>
      </c>
      <c r="BD51" s="59" t="str">
        <f t="shared" si="74"/>
        <v/>
      </c>
      <c r="BE51" s="59" t="str">
        <f t="shared" si="75"/>
        <v/>
      </c>
      <c r="BF51" s="59" t="str">
        <f t="shared" si="76"/>
        <v/>
      </c>
      <c r="BG51" s="59" t="str">
        <f t="shared" si="77"/>
        <v/>
      </c>
      <c r="BH51" s="59" t="str">
        <f t="shared" si="78"/>
        <v/>
      </c>
      <c r="BI51" s="59" t="str">
        <f t="shared" si="79"/>
        <v/>
      </c>
      <c r="BJ51" s="59" t="str">
        <f t="shared" si="80"/>
        <v/>
      </c>
      <c r="BK51" s="59" t="str">
        <f t="shared" si="81"/>
        <v/>
      </c>
      <c r="BL51" s="59" t="str">
        <f t="shared" si="82"/>
        <v/>
      </c>
      <c r="BM51" s="59">
        <f t="shared" si="83"/>
        <v>1</v>
      </c>
      <c r="BN51" s="59" t="str">
        <f t="shared" si="84"/>
        <v/>
      </c>
      <c r="BO51" s="59" t="str">
        <f t="shared" si="85"/>
        <v/>
      </c>
      <c r="BP51" s="59" t="str">
        <f t="shared" si="86"/>
        <v/>
      </c>
      <c r="BQ51" s="59" t="str">
        <f t="shared" si="87"/>
        <v/>
      </c>
      <c r="BR51" s="59" t="str">
        <f t="shared" si="88"/>
        <v/>
      </c>
      <c r="BS51" s="59" t="str">
        <f t="shared" si="89"/>
        <v/>
      </c>
      <c r="BT51" s="59" t="str">
        <f t="shared" si="90"/>
        <v/>
      </c>
      <c r="BU51" s="59" t="str">
        <f t="shared" si="91"/>
        <v/>
      </c>
      <c r="BV51" s="59" t="str">
        <f t="shared" si="92"/>
        <v/>
      </c>
      <c r="BW51" s="59" t="str">
        <f t="shared" si="93"/>
        <v/>
      </c>
      <c r="BX51" s="59" t="str">
        <f t="shared" si="94"/>
        <v/>
      </c>
      <c r="BY51" s="59" t="str">
        <f t="shared" si="95"/>
        <v/>
      </c>
      <c r="BZ51" s="59" t="str">
        <f t="shared" si="96"/>
        <v/>
      </c>
      <c r="CA51" s="59" t="str">
        <f t="shared" si="97"/>
        <v/>
      </c>
      <c r="CB51" s="59" t="str">
        <f t="shared" si="98"/>
        <v/>
      </c>
      <c r="CC51" s="59" t="str">
        <f t="shared" si="99"/>
        <v/>
      </c>
      <c r="CD51" s="59" t="str">
        <f t="shared" si="100"/>
        <v/>
      </c>
      <c r="CE51" s="59" t="str">
        <f t="shared" si="101"/>
        <v/>
      </c>
      <c r="CF51" s="59" t="str">
        <f t="shared" si="102"/>
        <v/>
      </c>
      <c r="CG51" s="59" t="str">
        <f t="shared" si="103"/>
        <v/>
      </c>
      <c r="CH51" s="59" t="str">
        <f t="shared" si="104"/>
        <v/>
      </c>
      <c r="CI51" s="59" t="str">
        <f t="shared" si="105"/>
        <v/>
      </c>
      <c r="CJ51" s="59" t="str">
        <f t="shared" si="106"/>
        <v/>
      </c>
      <c r="CK51" s="59" t="str">
        <f t="shared" si="107"/>
        <v/>
      </c>
      <c r="CL51" s="59" t="str">
        <f t="shared" si="108"/>
        <v/>
      </c>
      <c r="CM51" s="59" t="str">
        <f t="shared" si="109"/>
        <v/>
      </c>
      <c r="CN51" s="59" t="str">
        <f t="shared" si="110"/>
        <v/>
      </c>
      <c r="CO51" s="59" t="str">
        <f t="shared" si="111"/>
        <v/>
      </c>
      <c r="CP51" s="59" t="str">
        <f t="shared" si="112"/>
        <v/>
      </c>
      <c r="CQ51" s="59" t="str">
        <f t="shared" si="113"/>
        <v/>
      </c>
      <c r="CR51" s="59" t="str">
        <f t="shared" si="114"/>
        <v/>
      </c>
      <c r="CS51" s="59" t="str">
        <f t="shared" si="115"/>
        <v/>
      </c>
      <c r="CT51" s="59" t="str">
        <f t="shared" si="116"/>
        <v/>
      </c>
      <c r="CU51" s="59" t="str">
        <f t="shared" si="117"/>
        <v/>
      </c>
      <c r="CV51" s="59">
        <f t="shared" si="118"/>
        <v>1</v>
      </c>
      <c r="CW51" s="59" t="str">
        <f t="shared" si="119"/>
        <v/>
      </c>
      <c r="CX51" s="59" t="str">
        <f t="shared" si="120"/>
        <v/>
      </c>
      <c r="CY51" s="59" t="str">
        <f t="shared" si="121"/>
        <v/>
      </c>
      <c r="CZ51" s="59" t="str">
        <f t="shared" si="122"/>
        <v/>
      </c>
      <c r="DA51" s="59" t="str">
        <f t="shared" si="123"/>
        <v/>
      </c>
      <c r="DB51" s="59" t="str">
        <f t="shared" si="124"/>
        <v/>
      </c>
      <c r="DC51" s="59" t="str">
        <f t="shared" si="125"/>
        <v/>
      </c>
      <c r="DD51" s="59" t="str">
        <f t="shared" si="126"/>
        <v/>
      </c>
      <c r="DE51" s="59" t="str">
        <f t="shared" si="127"/>
        <v/>
      </c>
      <c r="DF51" s="59" t="str">
        <f t="shared" si="128"/>
        <v/>
      </c>
      <c r="DG51" s="59" t="str">
        <f t="shared" si="129"/>
        <v/>
      </c>
      <c r="DH51" s="59" t="str">
        <f t="shared" si="130"/>
        <v/>
      </c>
      <c r="DI51" s="59" t="str">
        <f t="shared" si="131"/>
        <v/>
      </c>
      <c r="DJ51" s="59" t="str">
        <f t="shared" si="132"/>
        <v/>
      </c>
      <c r="DK51" s="59" t="str">
        <f t="shared" si="133"/>
        <v/>
      </c>
      <c r="DL51" s="59" t="str">
        <f t="shared" si="134"/>
        <v/>
      </c>
      <c r="DM51" s="59" t="str">
        <f t="shared" si="135"/>
        <v/>
      </c>
      <c r="DN51" s="59" t="str">
        <f t="shared" si="136"/>
        <v/>
      </c>
      <c r="DO51" s="59" t="str">
        <f t="shared" si="137"/>
        <v/>
      </c>
      <c r="DP51" s="59" t="str">
        <f t="shared" si="138"/>
        <v/>
      </c>
      <c r="DQ51" s="59" t="str">
        <f t="shared" si="152"/>
        <v/>
      </c>
      <c r="DR51" s="59" t="str">
        <f t="shared" si="139"/>
        <v/>
      </c>
      <c r="DS51" s="58" t="str">
        <f t="shared" si="140"/>
        <v>2010/2</v>
      </c>
      <c r="DT51" s="59" t="str">
        <f t="shared" si="141"/>
        <v/>
      </c>
      <c r="DU51" s="59" t="str">
        <f t="shared" si="5"/>
        <v/>
      </c>
      <c r="DV51" s="59" t="str">
        <f t="shared" si="6"/>
        <v/>
      </c>
      <c r="DW51" s="59" t="str">
        <f t="shared" si="7"/>
        <v/>
      </c>
      <c r="DX51" s="59" t="str">
        <f t="shared" si="8"/>
        <v/>
      </c>
      <c r="DY51" s="59" t="str">
        <f t="shared" si="9"/>
        <v/>
      </c>
      <c r="DZ51" s="59" t="str">
        <f t="shared" si="10"/>
        <v/>
      </c>
      <c r="EA51" s="59" t="str">
        <f t="shared" si="11"/>
        <v/>
      </c>
      <c r="EB51" s="59" t="str">
        <f t="shared" si="12"/>
        <v/>
      </c>
      <c r="EC51" s="59" t="str">
        <f t="shared" si="13"/>
        <v/>
      </c>
      <c r="ED51" s="59" t="str">
        <f t="shared" si="14"/>
        <v/>
      </c>
      <c r="EE51" s="59" t="str">
        <f t="shared" si="15"/>
        <v/>
      </c>
      <c r="EF51" s="59" t="str">
        <f t="shared" si="142"/>
        <v/>
      </c>
      <c r="EG51" s="59" t="str">
        <f t="shared" si="16"/>
        <v/>
      </c>
      <c r="EH51" s="59" t="str">
        <f t="shared" si="17"/>
        <v/>
      </c>
      <c r="EI51" s="59" t="str">
        <f t="shared" si="18"/>
        <v/>
      </c>
      <c r="EJ51" s="59" t="str">
        <f t="shared" si="19"/>
        <v/>
      </c>
      <c r="EK51" s="59" t="str">
        <f t="shared" si="20"/>
        <v/>
      </c>
      <c r="EL51" s="59" t="str">
        <f t="shared" si="21"/>
        <v/>
      </c>
      <c r="EM51" s="59" t="str">
        <f t="shared" si="22"/>
        <v/>
      </c>
      <c r="EN51" s="59" t="str">
        <f t="shared" si="23"/>
        <v/>
      </c>
      <c r="EO51" s="59" t="str">
        <f t="shared" si="24"/>
        <v/>
      </c>
      <c r="EP51" s="59" t="str">
        <f t="shared" si="25"/>
        <v/>
      </c>
      <c r="EQ51" s="59" t="str">
        <f t="shared" si="26"/>
        <v/>
      </c>
      <c r="ER51" s="59" t="str">
        <f t="shared" si="27"/>
        <v/>
      </c>
      <c r="ES51" s="59" t="str">
        <f t="shared" si="28"/>
        <v/>
      </c>
      <c r="ET51" s="59" t="str">
        <f t="shared" si="29"/>
        <v/>
      </c>
      <c r="EU51" s="59" t="str">
        <f t="shared" si="30"/>
        <v/>
      </c>
      <c r="EV51" s="59" t="str">
        <f t="shared" si="31"/>
        <v/>
      </c>
      <c r="EW51" s="59" t="str">
        <f t="shared" si="32"/>
        <v/>
      </c>
      <c r="EX51" s="59" t="str">
        <f t="shared" si="33"/>
        <v/>
      </c>
      <c r="EY51" s="59" t="str">
        <f t="shared" si="34"/>
        <v/>
      </c>
      <c r="EZ51" s="59" t="str">
        <f t="shared" si="35"/>
        <v/>
      </c>
      <c r="FA51" s="59" t="str">
        <f t="shared" si="36"/>
        <v/>
      </c>
      <c r="FB51" s="59" t="str">
        <f t="shared" si="37"/>
        <v/>
      </c>
      <c r="FC51" s="59" t="str">
        <f t="shared" si="38"/>
        <v/>
      </c>
      <c r="FD51" s="59" t="str">
        <f t="shared" si="39"/>
        <v/>
      </c>
      <c r="FE51" s="59" t="str">
        <f t="shared" si="40"/>
        <v/>
      </c>
      <c r="FF51" s="59" t="str">
        <f t="shared" si="41"/>
        <v/>
      </c>
      <c r="FG51" s="59" t="str">
        <f t="shared" si="42"/>
        <v/>
      </c>
      <c r="FH51" s="59" t="str">
        <f t="shared" si="43"/>
        <v/>
      </c>
      <c r="FI51" s="59" t="str">
        <f t="shared" si="44"/>
        <v/>
      </c>
      <c r="FJ51" s="59" t="str">
        <f t="shared" si="45"/>
        <v/>
      </c>
      <c r="FK51" s="59" t="str">
        <f t="shared" si="46"/>
        <v/>
      </c>
      <c r="FL51" s="59" t="str">
        <f t="shared" si="47"/>
        <v/>
      </c>
      <c r="FM51" s="59" t="str">
        <f t="shared" si="48"/>
        <v/>
      </c>
      <c r="FN51" s="59" t="str">
        <f t="shared" si="49"/>
        <v/>
      </c>
      <c r="FO51" s="60" t="str">
        <f t="shared" si="50"/>
        <v/>
      </c>
      <c r="FP51" s="61"/>
      <c r="FQ51" s="45">
        <f t="shared" si="51"/>
        <v>1</v>
      </c>
    </row>
    <row r="52" spans="1:173" ht="15.75" thickTop="1" thickBot="1" x14ac:dyDescent="0.25">
      <c r="A52" s="31" t="s">
        <v>252</v>
      </c>
      <c r="B52" s="75"/>
      <c r="C52" s="82">
        <v>40939</v>
      </c>
      <c r="D52" s="75"/>
      <c r="E52" s="75"/>
      <c r="F52" s="75"/>
      <c r="G52" s="75"/>
      <c r="H52" s="70"/>
      <c r="I52" s="78"/>
      <c r="J52" s="75"/>
      <c r="K52" s="79">
        <v>40574</v>
      </c>
      <c r="L52" s="75"/>
      <c r="M52" s="75"/>
      <c r="N52" s="75"/>
      <c r="O52" s="75"/>
      <c r="P52" s="75">
        <v>0</v>
      </c>
      <c r="Q52" s="75">
        <v>0</v>
      </c>
      <c r="R52" s="83">
        <v>0</v>
      </c>
      <c r="S52" s="75">
        <v>0</v>
      </c>
      <c r="T52" s="42">
        <f t="shared" si="0"/>
        <v>2011</v>
      </c>
      <c r="U52" s="42">
        <f t="shared" si="1"/>
        <v>2012</v>
      </c>
      <c r="V52" s="57">
        <f t="shared" si="143"/>
        <v>40574</v>
      </c>
      <c r="W52" s="57">
        <f t="shared" si="144"/>
        <v>40939</v>
      </c>
      <c r="X52" s="57" t="str">
        <f t="shared" si="145"/>
        <v/>
      </c>
      <c r="Y52" s="57" t="str">
        <f t="shared" si="146"/>
        <v/>
      </c>
      <c r="Z52" s="57" t="str">
        <f t="shared" si="147"/>
        <v/>
      </c>
      <c r="AA52" s="57" t="str">
        <f t="shared" si="148"/>
        <v/>
      </c>
      <c r="AB52" s="57" t="str">
        <f t="shared" si="149"/>
        <v/>
      </c>
      <c r="AC52" s="57" t="str">
        <f t="shared" si="150"/>
        <v/>
      </c>
      <c r="AD52" s="57" t="str">
        <f t="shared" si="52"/>
        <v/>
      </c>
      <c r="AE52" s="57" t="str">
        <f t="shared" si="53"/>
        <v/>
      </c>
      <c r="AF52" s="57" t="str">
        <f t="shared" si="54"/>
        <v/>
      </c>
      <c r="AG52" s="57" t="str">
        <f t="shared" si="55"/>
        <v/>
      </c>
      <c r="AH52" s="57" t="str">
        <f t="shared" si="56"/>
        <v/>
      </c>
      <c r="AI52" s="57" t="str">
        <f t="shared" si="57"/>
        <v/>
      </c>
      <c r="AJ52" s="57" t="str">
        <f t="shared" si="58"/>
        <v/>
      </c>
      <c r="AK52" s="57" t="str">
        <f t="shared" si="59"/>
        <v/>
      </c>
      <c r="AL52" s="57" t="str">
        <f t="shared" si="60"/>
        <v/>
      </c>
      <c r="AM52" s="57" t="str">
        <f t="shared" si="61"/>
        <v/>
      </c>
      <c r="AN52" s="57" t="str">
        <f t="shared" si="62"/>
        <v/>
      </c>
      <c r="AO52" s="57" t="str">
        <f t="shared" si="63"/>
        <v/>
      </c>
      <c r="AP52" s="57" t="str">
        <f t="shared" si="64"/>
        <v/>
      </c>
      <c r="AQ52" s="57" t="str">
        <f t="shared" si="65"/>
        <v/>
      </c>
      <c r="AR52" s="57" t="str">
        <f t="shared" si="66"/>
        <v/>
      </c>
      <c r="AS52" s="57" t="str">
        <f t="shared" si="67"/>
        <v/>
      </c>
      <c r="AT52" s="58" t="str">
        <f t="shared" si="151"/>
        <v/>
      </c>
      <c r="AU52" s="59">
        <f t="shared" si="2"/>
        <v>0</v>
      </c>
      <c r="AV52" s="59">
        <f t="shared" si="3"/>
        <v>0</v>
      </c>
      <c r="AW52" s="42" t="str">
        <f t="shared" si="68"/>
        <v/>
      </c>
      <c r="AX52" s="42">
        <f t="shared" si="69"/>
        <v>1900</v>
      </c>
      <c r="AY52" s="59" t="str">
        <f t="shared" si="70"/>
        <v/>
      </c>
      <c r="AZ52" s="59" t="str">
        <f t="shared" si="71"/>
        <v/>
      </c>
      <c r="BA52" s="59" t="str">
        <f t="shared" si="156"/>
        <v/>
      </c>
      <c r="BB52" s="59" t="str">
        <f t="shared" si="72"/>
        <v/>
      </c>
      <c r="BC52" s="59" t="str">
        <f t="shared" si="73"/>
        <v/>
      </c>
      <c r="BD52" s="59" t="str">
        <f t="shared" si="74"/>
        <v/>
      </c>
      <c r="BE52" s="59" t="str">
        <f t="shared" si="75"/>
        <v/>
      </c>
      <c r="BF52" s="59" t="str">
        <f t="shared" si="76"/>
        <v/>
      </c>
      <c r="BG52" s="59" t="str">
        <f t="shared" si="77"/>
        <v/>
      </c>
      <c r="BH52" s="59" t="str">
        <f t="shared" si="78"/>
        <v/>
      </c>
      <c r="BI52" s="59" t="str">
        <f t="shared" si="79"/>
        <v/>
      </c>
      <c r="BJ52" s="59" t="str">
        <f t="shared" si="80"/>
        <v/>
      </c>
      <c r="BK52" s="59" t="str">
        <f t="shared" si="81"/>
        <v/>
      </c>
      <c r="BL52" s="59" t="str">
        <f t="shared" si="82"/>
        <v/>
      </c>
      <c r="BM52" s="59" t="str">
        <f t="shared" si="83"/>
        <v/>
      </c>
      <c r="BN52" s="59" t="str">
        <f t="shared" si="84"/>
        <v/>
      </c>
      <c r="BO52" s="59" t="str">
        <f t="shared" si="85"/>
        <v/>
      </c>
      <c r="BP52" s="59" t="str">
        <f t="shared" si="86"/>
        <v/>
      </c>
      <c r="BQ52" s="59" t="str">
        <f t="shared" si="87"/>
        <v/>
      </c>
      <c r="BR52" s="59" t="str">
        <f t="shared" si="88"/>
        <v/>
      </c>
      <c r="BS52" s="59" t="str">
        <f t="shared" si="89"/>
        <v/>
      </c>
      <c r="BT52" s="59" t="str">
        <f t="shared" si="90"/>
        <v/>
      </c>
      <c r="BU52" s="59" t="str">
        <f t="shared" si="91"/>
        <v/>
      </c>
      <c r="BV52" s="59" t="str">
        <f t="shared" si="92"/>
        <v/>
      </c>
      <c r="BW52" s="59" t="str">
        <f t="shared" si="93"/>
        <v/>
      </c>
      <c r="BX52" s="59" t="str">
        <f t="shared" si="94"/>
        <v/>
      </c>
      <c r="BY52" s="59" t="str">
        <f t="shared" si="95"/>
        <v/>
      </c>
      <c r="BZ52" s="59" t="str">
        <f t="shared" si="96"/>
        <v/>
      </c>
      <c r="CA52" s="59" t="str">
        <f t="shared" si="97"/>
        <v/>
      </c>
      <c r="CB52" s="59" t="str">
        <f t="shared" si="98"/>
        <v/>
      </c>
      <c r="CC52" s="59" t="str">
        <f t="shared" si="99"/>
        <v/>
      </c>
      <c r="CD52" s="59" t="str">
        <f t="shared" si="100"/>
        <v/>
      </c>
      <c r="CE52" s="59" t="str">
        <f t="shared" si="101"/>
        <v/>
      </c>
      <c r="CF52" s="59" t="str">
        <f t="shared" si="102"/>
        <v/>
      </c>
      <c r="CG52" s="59" t="str">
        <f t="shared" si="103"/>
        <v/>
      </c>
      <c r="CH52" s="59" t="str">
        <f t="shared" si="104"/>
        <v/>
      </c>
      <c r="CI52" s="59" t="str">
        <f t="shared" si="105"/>
        <v/>
      </c>
      <c r="CJ52" s="59" t="str">
        <f t="shared" si="106"/>
        <v/>
      </c>
      <c r="CK52" s="59" t="str">
        <f t="shared" si="107"/>
        <v/>
      </c>
      <c r="CL52" s="59" t="str">
        <f t="shared" si="108"/>
        <v/>
      </c>
      <c r="CM52" s="59" t="str">
        <f t="shared" si="109"/>
        <v/>
      </c>
      <c r="CN52" s="59" t="str">
        <f t="shared" si="110"/>
        <v/>
      </c>
      <c r="CO52" s="59" t="str">
        <f t="shared" si="111"/>
        <v/>
      </c>
      <c r="CP52" s="59" t="str">
        <f t="shared" si="112"/>
        <v/>
      </c>
      <c r="CQ52" s="59" t="str">
        <f t="shared" si="113"/>
        <v/>
      </c>
      <c r="CR52" s="59" t="str">
        <f t="shared" si="114"/>
        <v/>
      </c>
      <c r="CS52" s="59" t="str">
        <f t="shared" si="115"/>
        <v/>
      </c>
      <c r="CT52" s="59" t="str">
        <f t="shared" si="116"/>
        <v/>
      </c>
      <c r="CU52" s="59" t="str">
        <f t="shared" si="117"/>
        <v/>
      </c>
      <c r="CV52" s="59" t="str">
        <f t="shared" si="118"/>
        <v/>
      </c>
      <c r="CW52" s="59" t="str">
        <f t="shared" si="119"/>
        <v/>
      </c>
      <c r="CX52" s="59" t="str">
        <f t="shared" si="120"/>
        <v/>
      </c>
      <c r="CY52" s="59" t="str">
        <f t="shared" si="121"/>
        <v/>
      </c>
      <c r="CZ52" s="59" t="str">
        <f t="shared" si="122"/>
        <v/>
      </c>
      <c r="DA52" s="59" t="str">
        <f t="shared" si="123"/>
        <v/>
      </c>
      <c r="DB52" s="59" t="str">
        <f t="shared" si="124"/>
        <v/>
      </c>
      <c r="DC52" s="59" t="str">
        <f t="shared" si="125"/>
        <v/>
      </c>
      <c r="DD52" s="59" t="str">
        <f t="shared" si="126"/>
        <v/>
      </c>
      <c r="DE52" s="59" t="str">
        <f t="shared" si="127"/>
        <v/>
      </c>
      <c r="DF52" s="59" t="str">
        <f t="shared" si="128"/>
        <v/>
      </c>
      <c r="DG52" s="59" t="str">
        <f t="shared" si="129"/>
        <v/>
      </c>
      <c r="DH52" s="59" t="str">
        <f t="shared" si="130"/>
        <v/>
      </c>
      <c r="DI52" s="59" t="str">
        <f t="shared" si="131"/>
        <v/>
      </c>
      <c r="DJ52" s="59" t="str">
        <f t="shared" si="132"/>
        <v/>
      </c>
      <c r="DK52" s="59" t="str">
        <f t="shared" si="133"/>
        <v/>
      </c>
      <c r="DL52" s="59" t="str">
        <f t="shared" si="134"/>
        <v/>
      </c>
      <c r="DM52" s="59" t="str">
        <f t="shared" si="135"/>
        <v/>
      </c>
      <c r="DN52" s="59" t="str">
        <f t="shared" si="136"/>
        <v/>
      </c>
      <c r="DO52" s="59" t="str">
        <f t="shared" si="137"/>
        <v/>
      </c>
      <c r="DP52" s="59" t="str">
        <f t="shared" si="138"/>
        <v/>
      </c>
      <c r="DQ52" s="59" t="str">
        <f t="shared" si="152"/>
        <v/>
      </c>
      <c r="DR52" s="59" t="str">
        <f t="shared" si="139"/>
        <v/>
      </c>
      <c r="DS52" s="58" t="str">
        <f t="shared" si="140"/>
        <v>2012/1</v>
      </c>
      <c r="DT52" s="59" t="str">
        <f t="shared" si="141"/>
        <v/>
      </c>
      <c r="DU52" s="59" t="str">
        <f t="shared" si="5"/>
        <v/>
      </c>
      <c r="DV52" s="59" t="str">
        <f t="shared" si="6"/>
        <v/>
      </c>
      <c r="DW52" s="59" t="str">
        <f t="shared" si="7"/>
        <v/>
      </c>
      <c r="DX52" s="59" t="str">
        <f t="shared" si="8"/>
        <v/>
      </c>
      <c r="DY52" s="59" t="str">
        <f t="shared" si="9"/>
        <v/>
      </c>
      <c r="DZ52" s="59" t="str">
        <f t="shared" si="10"/>
        <v/>
      </c>
      <c r="EA52" s="59" t="str">
        <f t="shared" si="11"/>
        <v/>
      </c>
      <c r="EB52" s="59" t="str">
        <f t="shared" si="12"/>
        <v/>
      </c>
      <c r="EC52" s="59" t="str">
        <f t="shared" si="13"/>
        <v/>
      </c>
      <c r="ED52" s="59" t="str">
        <f t="shared" si="14"/>
        <v/>
      </c>
      <c r="EE52" s="59" t="str">
        <f t="shared" si="15"/>
        <v/>
      </c>
      <c r="EF52" s="59" t="str">
        <f t="shared" si="142"/>
        <v/>
      </c>
      <c r="EG52" s="59" t="str">
        <f t="shared" si="16"/>
        <v/>
      </c>
      <c r="EH52" s="59" t="str">
        <f t="shared" si="17"/>
        <v/>
      </c>
      <c r="EI52" s="59" t="str">
        <f t="shared" si="18"/>
        <v/>
      </c>
      <c r="EJ52" s="59" t="str">
        <f t="shared" si="19"/>
        <v/>
      </c>
      <c r="EK52" s="59" t="str">
        <f t="shared" si="20"/>
        <v/>
      </c>
      <c r="EL52" s="59" t="str">
        <f t="shared" si="21"/>
        <v/>
      </c>
      <c r="EM52" s="59" t="str">
        <f t="shared" si="22"/>
        <v/>
      </c>
      <c r="EN52" s="59" t="str">
        <f t="shared" si="23"/>
        <v/>
      </c>
      <c r="EO52" s="59" t="str">
        <f t="shared" si="24"/>
        <v/>
      </c>
      <c r="EP52" s="59" t="str">
        <f t="shared" si="25"/>
        <v/>
      </c>
      <c r="EQ52" s="59" t="str">
        <f t="shared" si="26"/>
        <v/>
      </c>
      <c r="ER52" s="59">
        <f t="shared" si="27"/>
        <v>1</v>
      </c>
      <c r="ES52" s="59" t="str">
        <f t="shared" si="28"/>
        <v/>
      </c>
      <c r="ET52" s="59" t="str">
        <f t="shared" si="29"/>
        <v/>
      </c>
      <c r="EU52" s="59" t="str">
        <f t="shared" si="30"/>
        <v/>
      </c>
      <c r="EV52" s="59" t="str">
        <f t="shared" si="31"/>
        <v/>
      </c>
      <c r="EW52" s="59" t="str">
        <f t="shared" si="32"/>
        <v/>
      </c>
      <c r="EX52" s="59" t="str">
        <f t="shared" si="33"/>
        <v/>
      </c>
      <c r="EY52" s="59" t="str">
        <f t="shared" si="34"/>
        <v/>
      </c>
      <c r="EZ52" s="59" t="str">
        <f t="shared" si="35"/>
        <v/>
      </c>
      <c r="FA52" s="59" t="str">
        <f t="shared" si="36"/>
        <v/>
      </c>
      <c r="FB52" s="59" t="str">
        <f t="shared" si="37"/>
        <v/>
      </c>
      <c r="FC52" s="59" t="str">
        <f t="shared" si="38"/>
        <v/>
      </c>
      <c r="FD52" s="59" t="str">
        <f t="shared" si="39"/>
        <v/>
      </c>
      <c r="FE52" s="59" t="str">
        <f t="shared" si="40"/>
        <v/>
      </c>
      <c r="FF52" s="59" t="str">
        <f t="shared" si="41"/>
        <v/>
      </c>
      <c r="FG52" s="59" t="str">
        <f t="shared" si="42"/>
        <v/>
      </c>
      <c r="FH52" s="59" t="str">
        <f t="shared" si="43"/>
        <v/>
      </c>
      <c r="FI52" s="59" t="str">
        <f t="shared" si="44"/>
        <v/>
      </c>
      <c r="FJ52" s="59" t="str">
        <f t="shared" si="45"/>
        <v/>
      </c>
      <c r="FK52" s="59" t="str">
        <f t="shared" si="46"/>
        <v/>
      </c>
      <c r="FL52" s="59" t="str">
        <f t="shared" si="47"/>
        <v/>
      </c>
      <c r="FM52" s="59" t="str">
        <f t="shared" si="48"/>
        <v/>
      </c>
      <c r="FN52" s="59" t="str">
        <f t="shared" si="49"/>
        <v/>
      </c>
      <c r="FO52" s="60" t="str">
        <f t="shared" si="50"/>
        <v/>
      </c>
      <c r="FP52" s="61"/>
      <c r="FQ52" s="45">
        <f t="shared" si="51"/>
        <v>1</v>
      </c>
    </row>
    <row r="53" spans="1:173" ht="15.75" thickTop="1" thickBot="1" x14ac:dyDescent="0.25">
      <c r="A53" s="62" t="s">
        <v>253</v>
      </c>
      <c r="B53" s="85"/>
      <c r="C53" s="84">
        <v>40502</v>
      </c>
      <c r="D53" s="85"/>
      <c r="E53" s="85"/>
      <c r="F53" s="85"/>
      <c r="G53" s="85"/>
      <c r="H53" s="64">
        <v>40503</v>
      </c>
      <c r="I53" s="86">
        <v>40505</v>
      </c>
      <c r="J53" s="85"/>
      <c r="K53" s="86"/>
      <c r="L53" s="85"/>
      <c r="M53" s="85"/>
      <c r="N53" s="85"/>
      <c r="O53" s="85"/>
      <c r="P53" s="85">
        <v>100</v>
      </c>
      <c r="Q53" s="85">
        <v>0</v>
      </c>
      <c r="R53" s="87">
        <v>0</v>
      </c>
      <c r="S53" s="85">
        <v>0</v>
      </c>
      <c r="T53" s="42" t="str">
        <f t="shared" si="0"/>
        <v/>
      </c>
      <c r="U53" s="42">
        <f t="shared" si="1"/>
        <v>2010</v>
      </c>
      <c r="V53" s="57" t="str">
        <f t="shared" si="143"/>
        <v/>
      </c>
      <c r="W53" s="57" t="str">
        <f t="shared" si="144"/>
        <v/>
      </c>
      <c r="X53" s="57" t="str">
        <f t="shared" si="145"/>
        <v/>
      </c>
      <c r="Y53" s="57" t="str">
        <f t="shared" si="146"/>
        <v/>
      </c>
      <c r="Z53" s="57" t="str">
        <f t="shared" si="147"/>
        <v/>
      </c>
      <c r="AA53" s="57" t="str">
        <f t="shared" si="148"/>
        <v/>
      </c>
      <c r="AB53" s="57" t="str">
        <f t="shared" si="149"/>
        <v/>
      </c>
      <c r="AC53" s="57" t="str">
        <f t="shared" si="150"/>
        <v/>
      </c>
      <c r="AD53" s="57" t="str">
        <f t="shared" si="52"/>
        <v/>
      </c>
      <c r="AE53" s="57" t="str">
        <f t="shared" si="53"/>
        <v/>
      </c>
      <c r="AF53" s="57" t="str">
        <f t="shared" si="54"/>
        <v/>
      </c>
      <c r="AG53" s="57" t="str">
        <f t="shared" si="55"/>
        <v/>
      </c>
      <c r="AH53" s="57" t="str">
        <f t="shared" si="56"/>
        <v/>
      </c>
      <c r="AI53" s="57" t="str">
        <f t="shared" si="57"/>
        <v/>
      </c>
      <c r="AJ53" s="57" t="str">
        <f t="shared" si="58"/>
        <v/>
      </c>
      <c r="AK53" s="57" t="str">
        <f t="shared" si="59"/>
        <v/>
      </c>
      <c r="AL53" s="57" t="str">
        <f t="shared" si="60"/>
        <v/>
      </c>
      <c r="AM53" s="57" t="str">
        <f t="shared" si="61"/>
        <v/>
      </c>
      <c r="AN53" s="57" t="str">
        <f t="shared" si="62"/>
        <v/>
      </c>
      <c r="AO53" s="57" t="str">
        <f t="shared" si="63"/>
        <v/>
      </c>
      <c r="AP53" s="57" t="str">
        <f t="shared" si="64"/>
        <v/>
      </c>
      <c r="AQ53" s="57">
        <f t="shared" si="65"/>
        <v>40502</v>
      </c>
      <c r="AR53" s="57" t="str">
        <f t="shared" si="66"/>
        <v/>
      </c>
      <c r="AS53" s="57" t="str">
        <f t="shared" si="67"/>
        <v/>
      </c>
      <c r="AT53" s="58" t="str">
        <f t="shared" si="151"/>
        <v>2010/11</v>
      </c>
      <c r="AU53" s="59">
        <f t="shared" si="2"/>
        <v>0</v>
      </c>
      <c r="AV53" s="59">
        <f t="shared" si="3"/>
        <v>0</v>
      </c>
      <c r="AW53" s="42" t="str">
        <f t="shared" si="68"/>
        <v/>
      </c>
      <c r="AX53" s="42">
        <f t="shared" si="69"/>
        <v>1900</v>
      </c>
      <c r="AY53" s="59" t="str">
        <f t="shared" si="70"/>
        <v/>
      </c>
      <c r="AZ53" s="59" t="str">
        <f t="shared" si="71"/>
        <v/>
      </c>
      <c r="BA53" s="59" t="str">
        <f t="shared" si="156"/>
        <v/>
      </c>
      <c r="BB53" s="59" t="str">
        <f t="shared" si="72"/>
        <v/>
      </c>
      <c r="BC53" s="59" t="str">
        <f t="shared" si="73"/>
        <v/>
      </c>
      <c r="BD53" s="59" t="str">
        <f t="shared" si="74"/>
        <v/>
      </c>
      <c r="BE53" s="59" t="str">
        <f t="shared" si="75"/>
        <v/>
      </c>
      <c r="BF53" s="59" t="str">
        <f t="shared" si="76"/>
        <v/>
      </c>
      <c r="BG53" s="59" t="str">
        <f t="shared" si="77"/>
        <v/>
      </c>
      <c r="BH53" s="59" t="str">
        <f t="shared" si="78"/>
        <v/>
      </c>
      <c r="BI53" s="59" t="str">
        <f t="shared" si="79"/>
        <v/>
      </c>
      <c r="BJ53" s="59" t="str">
        <f t="shared" si="80"/>
        <v/>
      </c>
      <c r="BK53" s="59" t="str">
        <f t="shared" si="81"/>
        <v/>
      </c>
      <c r="BL53" s="59" t="str">
        <f t="shared" si="82"/>
        <v/>
      </c>
      <c r="BM53" s="59" t="str">
        <f t="shared" si="83"/>
        <v/>
      </c>
      <c r="BN53" s="59" t="str">
        <f t="shared" si="84"/>
        <v/>
      </c>
      <c r="BO53" s="59" t="str">
        <f t="shared" si="85"/>
        <v/>
      </c>
      <c r="BP53" s="59" t="str">
        <f t="shared" si="86"/>
        <v/>
      </c>
      <c r="BQ53" s="59" t="str">
        <f t="shared" si="87"/>
        <v/>
      </c>
      <c r="BR53" s="59" t="str">
        <f t="shared" si="88"/>
        <v/>
      </c>
      <c r="BS53" s="59" t="str">
        <f t="shared" si="89"/>
        <v/>
      </c>
      <c r="BT53" s="59" t="str">
        <f t="shared" si="90"/>
        <v/>
      </c>
      <c r="BU53" s="59" t="str">
        <f t="shared" si="91"/>
        <v/>
      </c>
      <c r="BV53" s="59" t="str">
        <f t="shared" si="92"/>
        <v/>
      </c>
      <c r="BW53" s="59" t="str">
        <f t="shared" si="93"/>
        <v/>
      </c>
      <c r="BX53" s="59" t="str">
        <f t="shared" si="94"/>
        <v/>
      </c>
      <c r="BY53" s="59" t="str">
        <f t="shared" si="95"/>
        <v/>
      </c>
      <c r="BZ53" s="59" t="str">
        <f t="shared" si="96"/>
        <v/>
      </c>
      <c r="CA53" s="59" t="str">
        <f t="shared" si="97"/>
        <v/>
      </c>
      <c r="CB53" s="59" t="str">
        <f t="shared" si="98"/>
        <v/>
      </c>
      <c r="CC53" s="59" t="str">
        <f t="shared" si="99"/>
        <v/>
      </c>
      <c r="CD53" s="59" t="str">
        <f t="shared" si="100"/>
        <v/>
      </c>
      <c r="CE53" s="59" t="str">
        <f t="shared" si="101"/>
        <v/>
      </c>
      <c r="CF53" s="59" t="str">
        <f t="shared" si="102"/>
        <v/>
      </c>
      <c r="CG53" s="59" t="str">
        <f t="shared" si="103"/>
        <v/>
      </c>
      <c r="CH53" s="59" t="str">
        <f t="shared" si="104"/>
        <v/>
      </c>
      <c r="CI53" s="59" t="str">
        <f t="shared" si="105"/>
        <v/>
      </c>
      <c r="CJ53" s="59" t="str">
        <f t="shared" si="106"/>
        <v/>
      </c>
      <c r="CK53" s="59" t="str">
        <f t="shared" si="107"/>
        <v/>
      </c>
      <c r="CL53" s="59" t="str">
        <f t="shared" si="108"/>
        <v/>
      </c>
      <c r="CM53" s="59" t="str">
        <f t="shared" si="109"/>
        <v/>
      </c>
      <c r="CN53" s="59" t="str">
        <f t="shared" si="110"/>
        <v/>
      </c>
      <c r="CO53" s="59" t="str">
        <f t="shared" si="111"/>
        <v/>
      </c>
      <c r="CP53" s="59" t="str">
        <f t="shared" si="112"/>
        <v/>
      </c>
      <c r="CQ53" s="59" t="str">
        <f t="shared" si="113"/>
        <v/>
      </c>
      <c r="CR53" s="59" t="str">
        <f t="shared" si="114"/>
        <v/>
      </c>
      <c r="CS53" s="59" t="str">
        <f t="shared" si="115"/>
        <v/>
      </c>
      <c r="CT53" s="59" t="str">
        <f t="shared" si="116"/>
        <v/>
      </c>
      <c r="CU53" s="59" t="str">
        <f t="shared" si="117"/>
        <v/>
      </c>
      <c r="CV53" s="59" t="str">
        <f t="shared" si="118"/>
        <v/>
      </c>
      <c r="CW53" s="59" t="str">
        <f t="shared" si="119"/>
        <v/>
      </c>
      <c r="CX53" s="59" t="str">
        <f t="shared" si="120"/>
        <v/>
      </c>
      <c r="CY53" s="59" t="str">
        <f t="shared" si="121"/>
        <v/>
      </c>
      <c r="CZ53" s="59" t="str">
        <f t="shared" si="122"/>
        <v/>
      </c>
      <c r="DA53" s="59" t="str">
        <f t="shared" si="123"/>
        <v/>
      </c>
      <c r="DB53" s="59" t="str">
        <f t="shared" si="124"/>
        <v/>
      </c>
      <c r="DC53" s="59" t="str">
        <f t="shared" si="125"/>
        <v/>
      </c>
      <c r="DD53" s="59" t="str">
        <f t="shared" si="126"/>
        <v/>
      </c>
      <c r="DE53" s="59" t="str">
        <f t="shared" si="127"/>
        <v/>
      </c>
      <c r="DF53" s="59" t="str">
        <f t="shared" si="128"/>
        <v/>
      </c>
      <c r="DG53" s="59" t="str">
        <f t="shared" si="129"/>
        <v/>
      </c>
      <c r="DH53" s="59" t="str">
        <f t="shared" si="130"/>
        <v/>
      </c>
      <c r="DI53" s="59" t="str">
        <f t="shared" si="131"/>
        <v/>
      </c>
      <c r="DJ53" s="59" t="str">
        <f t="shared" si="132"/>
        <v/>
      </c>
      <c r="DK53" s="59" t="str">
        <f t="shared" si="133"/>
        <v/>
      </c>
      <c r="DL53" s="59" t="str">
        <f t="shared" si="134"/>
        <v/>
      </c>
      <c r="DM53" s="59" t="str">
        <f t="shared" si="135"/>
        <v/>
      </c>
      <c r="DN53" s="59" t="str">
        <f t="shared" si="136"/>
        <v/>
      </c>
      <c r="DO53" s="59" t="str">
        <f t="shared" si="137"/>
        <v/>
      </c>
      <c r="DP53" s="59" t="str">
        <f t="shared" si="138"/>
        <v/>
      </c>
      <c r="DQ53" s="59" t="str">
        <f t="shared" si="152"/>
        <v/>
      </c>
      <c r="DR53" s="59" t="str">
        <f t="shared" si="139"/>
        <v/>
      </c>
      <c r="DS53" s="58" t="str">
        <f t="shared" si="140"/>
        <v>2010/11</v>
      </c>
      <c r="DT53" s="59" t="str">
        <f t="shared" si="141"/>
        <v/>
      </c>
      <c r="DU53" s="59" t="str">
        <f t="shared" si="5"/>
        <v/>
      </c>
      <c r="DV53" s="59" t="str">
        <f t="shared" si="6"/>
        <v/>
      </c>
      <c r="DW53" s="59" t="str">
        <f t="shared" si="7"/>
        <v/>
      </c>
      <c r="DX53" s="59" t="str">
        <f t="shared" si="8"/>
        <v/>
      </c>
      <c r="DY53" s="59" t="str">
        <f t="shared" si="9"/>
        <v/>
      </c>
      <c r="DZ53" s="59" t="str">
        <f t="shared" si="10"/>
        <v/>
      </c>
      <c r="EA53" s="59" t="str">
        <f t="shared" si="11"/>
        <v/>
      </c>
      <c r="EB53" s="59" t="str">
        <f t="shared" si="12"/>
        <v/>
      </c>
      <c r="EC53" s="59" t="str">
        <f t="shared" si="13"/>
        <v/>
      </c>
      <c r="ED53" s="59" t="str">
        <f t="shared" si="14"/>
        <v/>
      </c>
      <c r="EE53" s="59" t="str">
        <f t="shared" si="15"/>
        <v/>
      </c>
      <c r="EF53" s="59" t="str">
        <f t="shared" si="142"/>
        <v/>
      </c>
      <c r="EG53" s="59" t="str">
        <f t="shared" si="16"/>
        <v/>
      </c>
      <c r="EH53" s="59" t="str">
        <f t="shared" si="17"/>
        <v/>
      </c>
      <c r="EI53" s="59" t="str">
        <f t="shared" si="18"/>
        <v/>
      </c>
      <c r="EJ53" s="59" t="str">
        <f t="shared" si="19"/>
        <v/>
      </c>
      <c r="EK53" s="59" t="str">
        <f t="shared" si="20"/>
        <v/>
      </c>
      <c r="EL53" s="59" t="str">
        <f t="shared" si="21"/>
        <v/>
      </c>
      <c r="EM53" s="59" t="str">
        <f t="shared" si="22"/>
        <v/>
      </c>
      <c r="EN53" s="59" t="str">
        <f t="shared" si="23"/>
        <v/>
      </c>
      <c r="EO53" s="59" t="str">
        <f t="shared" si="24"/>
        <v/>
      </c>
      <c r="EP53" s="59">
        <f t="shared" si="25"/>
        <v>1</v>
      </c>
      <c r="EQ53" s="59" t="str">
        <f t="shared" si="26"/>
        <v/>
      </c>
      <c r="ER53" s="59" t="str">
        <f t="shared" si="27"/>
        <v/>
      </c>
      <c r="ES53" s="59" t="str">
        <f t="shared" si="28"/>
        <v/>
      </c>
      <c r="ET53" s="59" t="str">
        <f t="shared" si="29"/>
        <v/>
      </c>
      <c r="EU53" s="59" t="str">
        <f t="shared" si="30"/>
        <v/>
      </c>
      <c r="EV53" s="59" t="str">
        <f t="shared" si="31"/>
        <v/>
      </c>
      <c r="EW53" s="59" t="str">
        <f t="shared" si="32"/>
        <v/>
      </c>
      <c r="EX53" s="59" t="str">
        <f t="shared" si="33"/>
        <v/>
      </c>
      <c r="EY53" s="59" t="str">
        <f t="shared" si="34"/>
        <v/>
      </c>
      <c r="EZ53" s="59" t="str">
        <f t="shared" si="35"/>
        <v/>
      </c>
      <c r="FA53" s="59" t="str">
        <f t="shared" si="36"/>
        <v/>
      </c>
      <c r="FB53" s="59" t="str">
        <f t="shared" si="37"/>
        <v/>
      </c>
      <c r="FC53" s="59" t="str">
        <f t="shared" si="38"/>
        <v/>
      </c>
      <c r="FD53" s="59" t="str">
        <f t="shared" si="39"/>
        <v/>
      </c>
      <c r="FE53" s="59" t="str">
        <f t="shared" si="40"/>
        <v/>
      </c>
      <c r="FF53" s="59" t="str">
        <f t="shared" si="41"/>
        <v/>
      </c>
      <c r="FG53" s="59" t="str">
        <f t="shared" si="42"/>
        <v/>
      </c>
      <c r="FH53" s="59" t="str">
        <f t="shared" si="43"/>
        <v/>
      </c>
      <c r="FI53" s="59" t="str">
        <f t="shared" si="44"/>
        <v/>
      </c>
      <c r="FJ53" s="59" t="str">
        <f t="shared" si="45"/>
        <v/>
      </c>
      <c r="FK53" s="59" t="str">
        <f t="shared" si="46"/>
        <v/>
      </c>
      <c r="FL53" s="59" t="str">
        <f t="shared" si="47"/>
        <v/>
      </c>
      <c r="FM53" s="59" t="str">
        <f t="shared" si="48"/>
        <v/>
      </c>
      <c r="FN53" s="59">
        <f t="shared" si="49"/>
        <v>1</v>
      </c>
      <c r="FO53" s="60" t="str">
        <f t="shared" si="50"/>
        <v/>
      </c>
      <c r="FP53" s="61"/>
      <c r="FQ53" s="45">
        <f t="shared" si="51"/>
        <v>1</v>
      </c>
    </row>
    <row r="54" spans="1:173" ht="31.5" thickTop="1" thickBot="1" x14ac:dyDescent="0.25">
      <c r="A54" s="46" t="s">
        <v>195</v>
      </c>
      <c r="B54" s="93" t="s">
        <v>247</v>
      </c>
      <c r="C54" s="48"/>
      <c r="D54" s="49"/>
      <c r="E54" s="49"/>
      <c r="F54" s="50"/>
      <c r="G54" s="51"/>
      <c r="H54" s="52"/>
      <c r="I54" s="53"/>
      <c r="J54" s="54" t="s">
        <v>197</v>
      </c>
      <c r="K54" s="55"/>
      <c r="L54" s="51">
        <f>SUM(L55:L57)</f>
        <v>0</v>
      </c>
      <c r="M54" s="51"/>
      <c r="N54" s="51">
        <f>SUM(N55:N57)</f>
        <v>0</v>
      </c>
      <c r="O54" s="51">
        <f>SUM(O55:O57)</f>
        <v>0</v>
      </c>
      <c r="P54" s="51"/>
      <c r="Q54" s="51">
        <f>SUM(Q55:Q57)</f>
        <v>0</v>
      </c>
      <c r="R54" s="50">
        <f>SUM(R55:R57)</f>
        <v>0</v>
      </c>
      <c r="S54" s="51">
        <f>SUM(S55:S57)</f>
        <v>0</v>
      </c>
      <c r="T54" s="42" t="str">
        <f t="shared" si="0"/>
        <v/>
      </c>
      <c r="U54" s="42" t="str">
        <f t="shared" si="1"/>
        <v/>
      </c>
      <c r="V54" s="57" t="str">
        <f t="shared" si="143"/>
        <v/>
      </c>
      <c r="W54" s="57" t="str">
        <f t="shared" si="144"/>
        <v/>
      </c>
      <c r="X54" s="57" t="str">
        <f t="shared" si="145"/>
        <v/>
      </c>
      <c r="Y54" s="57" t="str">
        <f t="shared" si="146"/>
        <v/>
      </c>
      <c r="Z54" s="57" t="str">
        <f t="shared" si="147"/>
        <v/>
      </c>
      <c r="AA54" s="57" t="str">
        <f t="shared" si="148"/>
        <v/>
      </c>
      <c r="AB54" s="57" t="str">
        <f t="shared" si="149"/>
        <v/>
      </c>
      <c r="AC54" s="57" t="str">
        <f t="shared" si="150"/>
        <v/>
      </c>
      <c r="AD54" s="57" t="str">
        <f t="shared" si="52"/>
        <v/>
      </c>
      <c r="AE54" s="57" t="str">
        <f t="shared" si="53"/>
        <v/>
      </c>
      <c r="AF54" s="57" t="str">
        <f t="shared" si="54"/>
        <v/>
      </c>
      <c r="AG54" s="57" t="str">
        <f t="shared" si="55"/>
        <v/>
      </c>
      <c r="AH54" s="57" t="str">
        <f t="shared" si="56"/>
        <v/>
      </c>
      <c r="AI54" s="57" t="str">
        <f t="shared" si="57"/>
        <v/>
      </c>
      <c r="AJ54" s="57" t="str">
        <f t="shared" si="58"/>
        <v/>
      </c>
      <c r="AK54" s="57" t="str">
        <f t="shared" si="59"/>
        <v/>
      </c>
      <c r="AL54" s="57" t="str">
        <f t="shared" si="60"/>
        <v/>
      </c>
      <c r="AM54" s="57" t="str">
        <f t="shared" si="61"/>
        <v/>
      </c>
      <c r="AN54" s="57" t="str">
        <f t="shared" si="62"/>
        <v/>
      </c>
      <c r="AO54" s="57" t="str">
        <f t="shared" si="63"/>
        <v/>
      </c>
      <c r="AP54" s="57" t="str">
        <f t="shared" si="64"/>
        <v/>
      </c>
      <c r="AQ54" s="57" t="str">
        <f t="shared" si="65"/>
        <v/>
      </c>
      <c r="AR54" s="57" t="str">
        <f t="shared" si="66"/>
        <v/>
      </c>
      <c r="AS54" s="57" t="str">
        <f t="shared" si="67"/>
        <v/>
      </c>
      <c r="AT54" s="58" t="str">
        <f t="shared" si="151"/>
        <v/>
      </c>
      <c r="AU54" s="59">
        <f t="shared" si="2"/>
        <v>0</v>
      </c>
      <c r="AV54" s="59">
        <f t="shared" si="3"/>
        <v>0</v>
      </c>
      <c r="AW54" s="42" t="str">
        <f t="shared" si="68"/>
        <v/>
      </c>
      <c r="AX54" s="42">
        <f t="shared" si="69"/>
        <v>1900</v>
      </c>
      <c r="AY54" s="59" t="str">
        <f t="shared" si="70"/>
        <v/>
      </c>
      <c r="AZ54" s="59" t="str">
        <f t="shared" si="71"/>
        <v/>
      </c>
      <c r="BA54" s="59" t="str">
        <f t="shared" si="156"/>
        <v/>
      </c>
      <c r="BB54" s="59" t="str">
        <f t="shared" si="72"/>
        <v/>
      </c>
      <c r="BC54" s="59" t="str">
        <f t="shared" si="73"/>
        <v/>
      </c>
      <c r="BD54" s="59" t="str">
        <f t="shared" si="74"/>
        <v/>
      </c>
      <c r="BE54" s="59" t="str">
        <f t="shared" si="75"/>
        <v/>
      </c>
      <c r="BF54" s="59" t="str">
        <f t="shared" si="76"/>
        <v/>
      </c>
      <c r="BG54" s="59" t="str">
        <f t="shared" si="77"/>
        <v/>
      </c>
      <c r="BH54" s="59" t="str">
        <f t="shared" si="78"/>
        <v/>
      </c>
      <c r="BI54" s="59" t="str">
        <f t="shared" si="79"/>
        <v/>
      </c>
      <c r="BJ54" s="59" t="str">
        <f t="shared" si="80"/>
        <v/>
      </c>
      <c r="BK54" s="59" t="str">
        <f t="shared" si="81"/>
        <v/>
      </c>
      <c r="BL54" s="59" t="str">
        <f t="shared" si="82"/>
        <v/>
      </c>
      <c r="BM54" s="59" t="str">
        <f t="shared" si="83"/>
        <v/>
      </c>
      <c r="BN54" s="59" t="str">
        <f t="shared" si="84"/>
        <v/>
      </c>
      <c r="BO54" s="59" t="str">
        <f t="shared" si="85"/>
        <v/>
      </c>
      <c r="BP54" s="59" t="str">
        <f t="shared" si="86"/>
        <v/>
      </c>
      <c r="BQ54" s="59" t="str">
        <f t="shared" si="87"/>
        <v/>
      </c>
      <c r="BR54" s="59" t="str">
        <f t="shared" si="88"/>
        <v/>
      </c>
      <c r="BS54" s="59" t="str">
        <f t="shared" si="89"/>
        <v/>
      </c>
      <c r="BT54" s="59" t="str">
        <f t="shared" si="90"/>
        <v/>
      </c>
      <c r="BU54" s="59" t="str">
        <f t="shared" si="91"/>
        <v/>
      </c>
      <c r="BV54" s="59" t="str">
        <f t="shared" si="92"/>
        <v/>
      </c>
      <c r="BW54" s="59" t="str">
        <f t="shared" si="93"/>
        <v/>
      </c>
      <c r="BX54" s="59" t="str">
        <f t="shared" si="94"/>
        <v/>
      </c>
      <c r="BY54" s="59" t="str">
        <f t="shared" si="95"/>
        <v/>
      </c>
      <c r="BZ54" s="59" t="str">
        <f t="shared" si="96"/>
        <v/>
      </c>
      <c r="CA54" s="59" t="str">
        <f t="shared" si="97"/>
        <v/>
      </c>
      <c r="CB54" s="59" t="str">
        <f t="shared" si="98"/>
        <v/>
      </c>
      <c r="CC54" s="59" t="str">
        <f t="shared" si="99"/>
        <v/>
      </c>
      <c r="CD54" s="59" t="str">
        <f t="shared" si="100"/>
        <v/>
      </c>
      <c r="CE54" s="59" t="str">
        <f t="shared" si="101"/>
        <v/>
      </c>
      <c r="CF54" s="59" t="str">
        <f t="shared" si="102"/>
        <v/>
      </c>
      <c r="CG54" s="59" t="str">
        <f t="shared" si="103"/>
        <v/>
      </c>
      <c r="CH54" s="59" t="str">
        <f t="shared" si="104"/>
        <v/>
      </c>
      <c r="CI54" s="59" t="str">
        <f t="shared" si="105"/>
        <v/>
      </c>
      <c r="CJ54" s="59" t="str">
        <f t="shared" si="106"/>
        <v/>
      </c>
      <c r="CK54" s="59" t="str">
        <f t="shared" si="107"/>
        <v/>
      </c>
      <c r="CL54" s="59" t="str">
        <f t="shared" si="108"/>
        <v/>
      </c>
      <c r="CM54" s="59" t="str">
        <f t="shared" si="109"/>
        <v/>
      </c>
      <c r="CN54" s="59" t="str">
        <f t="shared" si="110"/>
        <v/>
      </c>
      <c r="CO54" s="59" t="str">
        <f t="shared" si="111"/>
        <v/>
      </c>
      <c r="CP54" s="59" t="str">
        <f t="shared" si="112"/>
        <v/>
      </c>
      <c r="CQ54" s="59" t="str">
        <f t="shared" si="113"/>
        <v/>
      </c>
      <c r="CR54" s="59" t="str">
        <f t="shared" si="114"/>
        <v/>
      </c>
      <c r="CS54" s="59" t="str">
        <f t="shared" si="115"/>
        <v/>
      </c>
      <c r="CT54" s="59" t="str">
        <f t="shared" si="116"/>
        <v/>
      </c>
      <c r="CU54" s="59" t="str">
        <f t="shared" si="117"/>
        <v/>
      </c>
      <c r="CV54" s="59" t="str">
        <f t="shared" si="118"/>
        <v/>
      </c>
      <c r="CW54" s="59" t="str">
        <f t="shared" si="119"/>
        <v/>
      </c>
      <c r="CX54" s="59" t="str">
        <f t="shared" si="120"/>
        <v/>
      </c>
      <c r="CY54" s="59" t="str">
        <f t="shared" si="121"/>
        <v/>
      </c>
      <c r="CZ54" s="59" t="str">
        <f t="shared" si="122"/>
        <v/>
      </c>
      <c r="DA54" s="59" t="str">
        <f t="shared" si="123"/>
        <v/>
      </c>
      <c r="DB54" s="59" t="str">
        <f t="shared" si="124"/>
        <v/>
      </c>
      <c r="DC54" s="59" t="str">
        <f t="shared" si="125"/>
        <v/>
      </c>
      <c r="DD54" s="59" t="str">
        <f t="shared" si="126"/>
        <v/>
      </c>
      <c r="DE54" s="59" t="str">
        <f t="shared" si="127"/>
        <v/>
      </c>
      <c r="DF54" s="59" t="str">
        <f t="shared" si="128"/>
        <v/>
      </c>
      <c r="DG54" s="59" t="str">
        <f t="shared" si="129"/>
        <v/>
      </c>
      <c r="DH54" s="59" t="str">
        <f t="shared" si="130"/>
        <v/>
      </c>
      <c r="DI54" s="59" t="str">
        <f t="shared" si="131"/>
        <v/>
      </c>
      <c r="DJ54" s="59" t="str">
        <f t="shared" si="132"/>
        <v/>
      </c>
      <c r="DK54" s="59" t="str">
        <f t="shared" si="133"/>
        <v/>
      </c>
      <c r="DL54" s="59" t="str">
        <f t="shared" si="134"/>
        <v/>
      </c>
      <c r="DM54" s="59" t="str">
        <f t="shared" si="135"/>
        <v/>
      </c>
      <c r="DN54" s="59" t="str">
        <f t="shared" si="136"/>
        <v/>
      </c>
      <c r="DO54" s="59" t="str">
        <f t="shared" si="137"/>
        <v/>
      </c>
      <c r="DP54" s="59" t="str">
        <f t="shared" si="138"/>
        <v/>
      </c>
      <c r="DQ54" s="59" t="str">
        <f t="shared" si="152"/>
        <v/>
      </c>
      <c r="DR54" s="59" t="str">
        <f t="shared" si="139"/>
        <v/>
      </c>
      <c r="DS54" s="58" t="str">
        <f t="shared" si="140"/>
        <v/>
      </c>
      <c r="DT54" s="59" t="str">
        <f t="shared" si="141"/>
        <v/>
      </c>
      <c r="DU54" s="59" t="str">
        <f t="shared" si="5"/>
        <v/>
      </c>
      <c r="DV54" s="59" t="str">
        <f t="shared" si="6"/>
        <v/>
      </c>
      <c r="DW54" s="59" t="str">
        <f t="shared" si="7"/>
        <v/>
      </c>
      <c r="DX54" s="59" t="str">
        <f t="shared" si="8"/>
        <v/>
      </c>
      <c r="DY54" s="59" t="str">
        <f t="shared" si="9"/>
        <v/>
      </c>
      <c r="DZ54" s="59" t="str">
        <f t="shared" si="10"/>
        <v/>
      </c>
      <c r="EA54" s="59" t="str">
        <f t="shared" si="11"/>
        <v/>
      </c>
      <c r="EB54" s="59" t="str">
        <f t="shared" si="12"/>
        <v/>
      </c>
      <c r="EC54" s="59" t="str">
        <f t="shared" si="13"/>
        <v/>
      </c>
      <c r="ED54" s="59" t="str">
        <f t="shared" si="14"/>
        <v/>
      </c>
      <c r="EE54" s="59" t="str">
        <f t="shared" si="15"/>
        <v/>
      </c>
      <c r="EF54" s="59" t="str">
        <f t="shared" si="142"/>
        <v/>
      </c>
      <c r="EG54" s="59" t="str">
        <f t="shared" si="16"/>
        <v/>
      </c>
      <c r="EH54" s="59" t="str">
        <f t="shared" si="17"/>
        <v/>
      </c>
      <c r="EI54" s="59" t="str">
        <f t="shared" si="18"/>
        <v/>
      </c>
      <c r="EJ54" s="59" t="str">
        <f t="shared" si="19"/>
        <v/>
      </c>
      <c r="EK54" s="59" t="str">
        <f t="shared" si="20"/>
        <v/>
      </c>
      <c r="EL54" s="59" t="str">
        <f t="shared" si="21"/>
        <v/>
      </c>
      <c r="EM54" s="59" t="str">
        <f t="shared" si="22"/>
        <v/>
      </c>
      <c r="EN54" s="59" t="str">
        <f t="shared" si="23"/>
        <v/>
      </c>
      <c r="EO54" s="59" t="str">
        <f t="shared" si="24"/>
        <v/>
      </c>
      <c r="EP54" s="59" t="str">
        <f t="shared" si="25"/>
        <v/>
      </c>
      <c r="EQ54" s="59" t="str">
        <f t="shared" si="26"/>
        <v/>
      </c>
      <c r="ER54" s="59" t="str">
        <f t="shared" si="27"/>
        <v/>
      </c>
      <c r="ES54" s="59" t="str">
        <f t="shared" si="28"/>
        <v/>
      </c>
      <c r="ET54" s="59" t="str">
        <f t="shared" si="29"/>
        <v/>
      </c>
      <c r="EU54" s="59" t="str">
        <f t="shared" si="30"/>
        <v/>
      </c>
      <c r="EV54" s="59" t="str">
        <f t="shared" si="31"/>
        <v/>
      </c>
      <c r="EW54" s="59" t="str">
        <f t="shared" si="32"/>
        <v/>
      </c>
      <c r="EX54" s="59" t="str">
        <f t="shared" si="33"/>
        <v/>
      </c>
      <c r="EY54" s="59" t="str">
        <f t="shared" si="34"/>
        <v/>
      </c>
      <c r="EZ54" s="59" t="str">
        <f t="shared" si="35"/>
        <v/>
      </c>
      <c r="FA54" s="59" t="str">
        <f t="shared" si="36"/>
        <v/>
      </c>
      <c r="FB54" s="59" t="str">
        <f t="shared" si="37"/>
        <v/>
      </c>
      <c r="FC54" s="59" t="str">
        <f t="shared" si="38"/>
        <v/>
      </c>
      <c r="FD54" s="59" t="str">
        <f t="shared" si="39"/>
        <v/>
      </c>
      <c r="FE54" s="59" t="str">
        <f t="shared" si="40"/>
        <v/>
      </c>
      <c r="FF54" s="59" t="str">
        <f t="shared" si="41"/>
        <v/>
      </c>
      <c r="FG54" s="59" t="str">
        <f t="shared" si="42"/>
        <v/>
      </c>
      <c r="FH54" s="59" t="str">
        <f t="shared" si="43"/>
        <v/>
      </c>
      <c r="FI54" s="59" t="str">
        <f t="shared" si="44"/>
        <v/>
      </c>
      <c r="FJ54" s="59" t="str">
        <f t="shared" si="45"/>
        <v/>
      </c>
      <c r="FK54" s="59" t="str">
        <f t="shared" si="46"/>
        <v/>
      </c>
      <c r="FL54" s="59" t="str">
        <f t="shared" si="47"/>
        <v/>
      </c>
      <c r="FM54" s="59" t="str">
        <f t="shared" si="48"/>
        <v/>
      </c>
      <c r="FN54" s="59" t="str">
        <f t="shared" si="49"/>
        <v/>
      </c>
      <c r="FO54" s="60" t="str">
        <f t="shared" si="50"/>
        <v/>
      </c>
      <c r="FP54" s="61"/>
      <c r="FQ54" s="45">
        <f t="shared" si="51"/>
        <v>1</v>
      </c>
    </row>
    <row r="55" spans="1:173" ht="30" thickTop="1" thickBot="1" x14ac:dyDescent="0.25">
      <c r="A55" s="62" t="s">
        <v>198</v>
      </c>
      <c r="B55" s="85" t="s">
        <v>248</v>
      </c>
      <c r="C55" s="84">
        <v>40262</v>
      </c>
      <c r="D55" s="85"/>
      <c r="E55" s="85" t="s">
        <v>199</v>
      </c>
      <c r="F55" s="85"/>
      <c r="G55" s="85" t="s">
        <v>249</v>
      </c>
      <c r="H55" s="64">
        <v>40257</v>
      </c>
      <c r="I55" s="86">
        <v>40262</v>
      </c>
      <c r="J55" s="85"/>
      <c r="K55" s="86">
        <v>40183</v>
      </c>
      <c r="L55" s="85"/>
      <c r="M55" s="85"/>
      <c r="N55" s="85"/>
      <c r="O55" s="85"/>
      <c r="P55" s="85">
        <v>100</v>
      </c>
      <c r="Q55" s="85">
        <v>0</v>
      </c>
      <c r="R55" s="87">
        <v>0</v>
      </c>
      <c r="S55" s="85">
        <v>0</v>
      </c>
      <c r="T55" s="42">
        <f t="shared" si="0"/>
        <v>2010</v>
      </c>
      <c r="U55" s="42">
        <f t="shared" si="1"/>
        <v>2010</v>
      </c>
      <c r="V55" s="57">
        <f t="shared" si="143"/>
        <v>40183</v>
      </c>
      <c r="W55" s="57" t="str">
        <f t="shared" si="144"/>
        <v/>
      </c>
      <c r="X55" s="57" t="str">
        <f t="shared" si="145"/>
        <v/>
      </c>
      <c r="Y55" s="57" t="str">
        <f t="shared" si="146"/>
        <v/>
      </c>
      <c r="Z55" s="57" t="str">
        <f t="shared" si="147"/>
        <v/>
      </c>
      <c r="AA55" s="57">
        <f t="shared" si="148"/>
        <v>40262</v>
      </c>
      <c r="AB55" s="57" t="str">
        <f t="shared" si="149"/>
        <v/>
      </c>
      <c r="AC55" s="57" t="str">
        <f t="shared" si="150"/>
        <v/>
      </c>
      <c r="AD55" s="57" t="str">
        <f t="shared" si="52"/>
        <v/>
      </c>
      <c r="AE55" s="57" t="str">
        <f t="shared" si="53"/>
        <v/>
      </c>
      <c r="AF55" s="57" t="str">
        <f t="shared" si="54"/>
        <v/>
      </c>
      <c r="AG55" s="57" t="str">
        <f t="shared" si="55"/>
        <v/>
      </c>
      <c r="AH55" s="57" t="str">
        <f t="shared" si="56"/>
        <v/>
      </c>
      <c r="AI55" s="57" t="str">
        <f t="shared" si="57"/>
        <v/>
      </c>
      <c r="AJ55" s="57" t="str">
        <f t="shared" si="58"/>
        <v/>
      </c>
      <c r="AK55" s="57" t="str">
        <f t="shared" si="59"/>
        <v/>
      </c>
      <c r="AL55" s="57" t="str">
        <f t="shared" si="60"/>
        <v/>
      </c>
      <c r="AM55" s="57" t="str">
        <f t="shared" si="61"/>
        <v/>
      </c>
      <c r="AN55" s="57" t="str">
        <f t="shared" si="62"/>
        <v/>
      </c>
      <c r="AO55" s="57" t="str">
        <f t="shared" si="63"/>
        <v/>
      </c>
      <c r="AP55" s="57" t="str">
        <f t="shared" si="64"/>
        <v/>
      </c>
      <c r="AQ55" s="57" t="str">
        <f t="shared" si="65"/>
        <v/>
      </c>
      <c r="AR55" s="57" t="str">
        <f t="shared" si="66"/>
        <v/>
      </c>
      <c r="AS55" s="57" t="str">
        <f t="shared" si="67"/>
        <v/>
      </c>
      <c r="AT55" s="58" t="str">
        <f t="shared" si="151"/>
        <v>2010/3</v>
      </c>
      <c r="AU55" s="59">
        <f t="shared" si="2"/>
        <v>0</v>
      </c>
      <c r="AV55" s="59">
        <f t="shared" si="3"/>
        <v>0</v>
      </c>
      <c r="AW55" s="42" t="str">
        <f t="shared" si="68"/>
        <v/>
      </c>
      <c r="AX55" s="42">
        <f t="shared" si="69"/>
        <v>1900</v>
      </c>
      <c r="AY55" s="59" t="str">
        <f t="shared" si="70"/>
        <v/>
      </c>
      <c r="AZ55" s="59" t="str">
        <f t="shared" si="71"/>
        <v/>
      </c>
      <c r="BA55" s="59">
        <f t="shared" si="156"/>
        <v>1</v>
      </c>
      <c r="BB55" s="59" t="str">
        <f t="shared" si="72"/>
        <v/>
      </c>
      <c r="BC55" s="59" t="str">
        <f t="shared" si="73"/>
        <v/>
      </c>
      <c r="BD55" s="59" t="str">
        <f t="shared" si="74"/>
        <v/>
      </c>
      <c r="BE55" s="59" t="str">
        <f t="shared" si="75"/>
        <v/>
      </c>
      <c r="BF55" s="59" t="str">
        <f t="shared" si="76"/>
        <v/>
      </c>
      <c r="BG55" s="59" t="str">
        <f t="shared" si="77"/>
        <v/>
      </c>
      <c r="BH55" s="59" t="str">
        <f t="shared" si="78"/>
        <v/>
      </c>
      <c r="BI55" s="59" t="str">
        <f t="shared" si="79"/>
        <v/>
      </c>
      <c r="BJ55" s="59" t="str">
        <f t="shared" si="80"/>
        <v/>
      </c>
      <c r="BK55" s="59" t="str">
        <f t="shared" si="81"/>
        <v/>
      </c>
      <c r="BL55" s="59" t="str">
        <f t="shared" si="82"/>
        <v/>
      </c>
      <c r="BM55" s="59" t="str">
        <f t="shared" si="83"/>
        <v/>
      </c>
      <c r="BN55" s="59" t="str">
        <f t="shared" si="84"/>
        <v/>
      </c>
      <c r="BO55" s="59" t="str">
        <f t="shared" si="85"/>
        <v/>
      </c>
      <c r="BP55" s="59" t="str">
        <f t="shared" si="86"/>
        <v/>
      </c>
      <c r="BQ55" s="59" t="str">
        <f t="shared" si="87"/>
        <v/>
      </c>
      <c r="BR55" s="59" t="str">
        <f t="shared" si="88"/>
        <v/>
      </c>
      <c r="BS55" s="59" t="str">
        <f t="shared" si="89"/>
        <v/>
      </c>
      <c r="BT55" s="59" t="str">
        <f t="shared" si="90"/>
        <v/>
      </c>
      <c r="BU55" s="59" t="str">
        <f t="shared" si="91"/>
        <v/>
      </c>
      <c r="BV55" s="59" t="str">
        <f t="shared" si="92"/>
        <v/>
      </c>
      <c r="BW55" s="59" t="str">
        <f t="shared" si="93"/>
        <v/>
      </c>
      <c r="BX55" s="59" t="str">
        <f t="shared" si="94"/>
        <v/>
      </c>
      <c r="BY55" s="59" t="str">
        <f t="shared" si="95"/>
        <v/>
      </c>
      <c r="BZ55" s="59" t="str">
        <f t="shared" si="96"/>
        <v/>
      </c>
      <c r="CA55" s="59" t="str">
        <f t="shared" si="97"/>
        <v/>
      </c>
      <c r="CB55" s="59" t="str">
        <f t="shared" si="98"/>
        <v/>
      </c>
      <c r="CC55" s="59" t="str">
        <f t="shared" si="99"/>
        <v/>
      </c>
      <c r="CD55" s="59" t="str">
        <f t="shared" si="100"/>
        <v/>
      </c>
      <c r="CE55" s="59" t="str">
        <f t="shared" si="101"/>
        <v/>
      </c>
      <c r="CF55" s="59" t="str">
        <f t="shared" si="102"/>
        <v/>
      </c>
      <c r="CG55" s="59" t="str">
        <f t="shared" si="103"/>
        <v/>
      </c>
      <c r="CH55" s="59" t="str">
        <f t="shared" si="104"/>
        <v/>
      </c>
      <c r="CI55" s="59" t="str">
        <f t="shared" si="105"/>
        <v/>
      </c>
      <c r="CJ55" s="59" t="str">
        <f t="shared" si="106"/>
        <v/>
      </c>
      <c r="CK55" s="59">
        <f t="shared" si="107"/>
        <v>1</v>
      </c>
      <c r="CL55" s="59" t="str">
        <f t="shared" si="108"/>
        <v/>
      </c>
      <c r="CM55" s="59" t="str">
        <f t="shared" si="109"/>
        <v/>
      </c>
      <c r="CN55" s="59" t="str">
        <f t="shared" si="110"/>
        <v/>
      </c>
      <c r="CO55" s="59" t="str">
        <f t="shared" si="111"/>
        <v/>
      </c>
      <c r="CP55" s="59" t="str">
        <f t="shared" si="112"/>
        <v/>
      </c>
      <c r="CQ55" s="59" t="str">
        <f t="shared" si="113"/>
        <v/>
      </c>
      <c r="CR55" s="59" t="str">
        <f t="shared" si="114"/>
        <v/>
      </c>
      <c r="CS55" s="59" t="str">
        <f t="shared" si="115"/>
        <v/>
      </c>
      <c r="CT55" s="59" t="str">
        <f t="shared" si="116"/>
        <v/>
      </c>
      <c r="CU55" s="59" t="str">
        <f t="shared" si="117"/>
        <v/>
      </c>
      <c r="CV55" s="59" t="str">
        <f t="shared" si="118"/>
        <v/>
      </c>
      <c r="CW55" s="59" t="str">
        <f t="shared" si="119"/>
        <v/>
      </c>
      <c r="CX55" s="59" t="str">
        <f t="shared" si="120"/>
        <v/>
      </c>
      <c r="CY55" s="59" t="str">
        <f t="shared" si="121"/>
        <v/>
      </c>
      <c r="CZ55" s="59" t="str">
        <f t="shared" si="122"/>
        <v/>
      </c>
      <c r="DA55" s="59" t="str">
        <f t="shared" si="123"/>
        <v/>
      </c>
      <c r="DB55" s="59" t="str">
        <f t="shared" si="124"/>
        <v/>
      </c>
      <c r="DC55" s="59" t="str">
        <f t="shared" si="125"/>
        <v/>
      </c>
      <c r="DD55" s="59" t="str">
        <f t="shared" si="126"/>
        <v/>
      </c>
      <c r="DE55" s="59" t="str">
        <f t="shared" si="127"/>
        <v/>
      </c>
      <c r="DF55" s="59" t="str">
        <f t="shared" si="128"/>
        <v/>
      </c>
      <c r="DG55" s="59" t="str">
        <f t="shared" si="129"/>
        <v/>
      </c>
      <c r="DH55" s="59" t="str">
        <f t="shared" si="130"/>
        <v/>
      </c>
      <c r="DI55" s="59" t="str">
        <f t="shared" si="131"/>
        <v/>
      </c>
      <c r="DJ55" s="59" t="str">
        <f t="shared" si="132"/>
        <v/>
      </c>
      <c r="DK55" s="59" t="str">
        <f t="shared" si="133"/>
        <v/>
      </c>
      <c r="DL55" s="59" t="str">
        <f t="shared" si="134"/>
        <v/>
      </c>
      <c r="DM55" s="59" t="str">
        <f t="shared" si="135"/>
        <v/>
      </c>
      <c r="DN55" s="59" t="str">
        <f t="shared" si="136"/>
        <v/>
      </c>
      <c r="DO55" s="59" t="str">
        <f t="shared" si="137"/>
        <v/>
      </c>
      <c r="DP55" s="59" t="str">
        <f t="shared" si="138"/>
        <v/>
      </c>
      <c r="DQ55" s="59" t="str">
        <f t="shared" si="152"/>
        <v/>
      </c>
      <c r="DR55" s="59" t="str">
        <f t="shared" si="139"/>
        <v/>
      </c>
      <c r="DS55" s="58" t="str">
        <f t="shared" si="140"/>
        <v>2010/3</v>
      </c>
      <c r="DT55" s="59" t="str">
        <f t="shared" si="141"/>
        <v/>
      </c>
      <c r="DU55" s="59" t="str">
        <f t="shared" si="5"/>
        <v/>
      </c>
      <c r="DV55" s="59" t="str">
        <f t="shared" si="6"/>
        <v/>
      </c>
      <c r="DW55" s="59" t="str">
        <f t="shared" si="7"/>
        <v/>
      </c>
      <c r="DX55" s="59" t="str">
        <f t="shared" si="8"/>
        <v/>
      </c>
      <c r="DY55" s="59" t="str">
        <f t="shared" si="9"/>
        <v/>
      </c>
      <c r="DZ55" s="59" t="str">
        <f t="shared" si="10"/>
        <v/>
      </c>
      <c r="EA55" s="59" t="str">
        <f t="shared" si="11"/>
        <v/>
      </c>
      <c r="EB55" s="59" t="str">
        <f t="shared" si="12"/>
        <v/>
      </c>
      <c r="EC55" s="59" t="str">
        <f t="shared" si="13"/>
        <v/>
      </c>
      <c r="ED55" s="59" t="str">
        <f t="shared" si="14"/>
        <v/>
      </c>
      <c r="EE55" s="59" t="str">
        <f t="shared" si="15"/>
        <v/>
      </c>
      <c r="EF55" s="59" t="str">
        <f t="shared" si="142"/>
        <v/>
      </c>
      <c r="EG55" s="59" t="str">
        <f t="shared" si="16"/>
        <v/>
      </c>
      <c r="EH55" s="59" t="str">
        <f t="shared" si="17"/>
        <v/>
      </c>
      <c r="EI55" s="59" t="str">
        <f t="shared" si="18"/>
        <v/>
      </c>
      <c r="EJ55" s="59" t="str">
        <f t="shared" si="19"/>
        <v/>
      </c>
      <c r="EK55" s="59" t="str">
        <f t="shared" si="20"/>
        <v/>
      </c>
      <c r="EL55" s="59" t="str">
        <f t="shared" si="21"/>
        <v/>
      </c>
      <c r="EM55" s="59" t="str">
        <f t="shared" si="22"/>
        <v/>
      </c>
      <c r="EN55" s="59" t="str">
        <f t="shared" si="23"/>
        <v/>
      </c>
      <c r="EO55" s="59" t="str">
        <f t="shared" si="24"/>
        <v/>
      </c>
      <c r="EP55" s="59" t="str">
        <f t="shared" si="25"/>
        <v/>
      </c>
      <c r="EQ55" s="59" t="str">
        <f t="shared" si="26"/>
        <v/>
      </c>
      <c r="ER55" s="59" t="str">
        <f t="shared" si="27"/>
        <v/>
      </c>
      <c r="ES55" s="59" t="str">
        <f t="shared" si="28"/>
        <v/>
      </c>
      <c r="ET55" s="59" t="str">
        <f t="shared" si="29"/>
        <v/>
      </c>
      <c r="EU55" s="59" t="str">
        <f t="shared" si="30"/>
        <v/>
      </c>
      <c r="EV55" s="59" t="str">
        <f t="shared" si="31"/>
        <v/>
      </c>
      <c r="EW55" s="59" t="str">
        <f t="shared" si="32"/>
        <v/>
      </c>
      <c r="EX55" s="59" t="str">
        <f t="shared" si="33"/>
        <v/>
      </c>
      <c r="EY55" s="59" t="str">
        <f t="shared" si="34"/>
        <v/>
      </c>
      <c r="EZ55" s="59" t="str">
        <f t="shared" si="35"/>
        <v/>
      </c>
      <c r="FA55" s="59" t="str">
        <f t="shared" si="36"/>
        <v/>
      </c>
      <c r="FB55" s="59" t="str">
        <f t="shared" si="37"/>
        <v/>
      </c>
      <c r="FC55" s="59" t="str">
        <f t="shared" si="38"/>
        <v/>
      </c>
      <c r="FD55" s="59" t="str">
        <f t="shared" si="39"/>
        <v/>
      </c>
      <c r="FE55" s="59" t="str">
        <f t="shared" si="40"/>
        <v/>
      </c>
      <c r="FF55" s="59" t="str">
        <f t="shared" si="41"/>
        <v/>
      </c>
      <c r="FG55" s="59" t="str">
        <f t="shared" si="42"/>
        <v/>
      </c>
      <c r="FH55" s="59" t="str">
        <f t="shared" si="43"/>
        <v/>
      </c>
      <c r="FI55" s="59" t="str">
        <f t="shared" si="44"/>
        <v/>
      </c>
      <c r="FJ55" s="59" t="str">
        <f t="shared" si="45"/>
        <v/>
      </c>
      <c r="FK55" s="59" t="str">
        <f t="shared" si="46"/>
        <v/>
      </c>
      <c r="FL55" s="59" t="str">
        <f t="shared" si="47"/>
        <v/>
      </c>
      <c r="FM55" s="59" t="str">
        <f t="shared" si="48"/>
        <v/>
      </c>
      <c r="FN55" s="59" t="str">
        <f t="shared" si="49"/>
        <v/>
      </c>
      <c r="FO55" s="60" t="str">
        <f t="shared" si="50"/>
        <v/>
      </c>
      <c r="FP55" s="61"/>
      <c r="FQ55" s="45">
        <f t="shared" si="51"/>
        <v>1</v>
      </c>
    </row>
    <row r="56" spans="1:173" ht="30" thickTop="1" thickBot="1" x14ac:dyDescent="0.25">
      <c r="A56" s="62" t="s">
        <v>201</v>
      </c>
      <c r="B56" s="85" t="s">
        <v>250</v>
      </c>
      <c r="C56" s="84">
        <v>40229</v>
      </c>
      <c r="D56" s="85"/>
      <c r="E56" s="85" t="s">
        <v>199</v>
      </c>
      <c r="F56" s="85"/>
      <c r="G56" s="85" t="s">
        <v>251</v>
      </c>
      <c r="H56" s="64">
        <v>40224</v>
      </c>
      <c r="I56" s="86">
        <v>40256</v>
      </c>
      <c r="J56" s="85"/>
      <c r="K56" s="86">
        <v>40183</v>
      </c>
      <c r="L56" s="85"/>
      <c r="M56" s="85"/>
      <c r="N56" s="85"/>
      <c r="O56" s="85"/>
      <c r="P56" s="85">
        <v>100</v>
      </c>
      <c r="Q56" s="85">
        <v>0</v>
      </c>
      <c r="R56" s="87">
        <v>0</v>
      </c>
      <c r="S56" s="85">
        <v>0</v>
      </c>
      <c r="T56" s="42">
        <f t="shared" si="0"/>
        <v>2010</v>
      </c>
      <c r="U56" s="42">
        <f t="shared" si="1"/>
        <v>2010</v>
      </c>
      <c r="V56" s="57">
        <f t="shared" si="143"/>
        <v>40183</v>
      </c>
      <c r="W56" s="57" t="str">
        <f t="shared" si="144"/>
        <v/>
      </c>
      <c r="X56" s="57" t="str">
        <f t="shared" si="145"/>
        <v/>
      </c>
      <c r="Y56" s="57">
        <f t="shared" si="146"/>
        <v>40229</v>
      </c>
      <c r="Z56" s="57" t="str">
        <f t="shared" si="147"/>
        <v/>
      </c>
      <c r="AA56" s="57" t="str">
        <f t="shared" si="148"/>
        <v/>
      </c>
      <c r="AB56" s="57" t="str">
        <f t="shared" si="149"/>
        <v/>
      </c>
      <c r="AC56" s="57" t="str">
        <f t="shared" si="150"/>
        <v/>
      </c>
      <c r="AD56" s="57" t="str">
        <f t="shared" si="52"/>
        <v/>
      </c>
      <c r="AE56" s="57" t="str">
        <f t="shared" si="53"/>
        <v/>
      </c>
      <c r="AF56" s="57" t="str">
        <f t="shared" si="54"/>
        <v/>
      </c>
      <c r="AG56" s="57" t="str">
        <f t="shared" si="55"/>
        <v/>
      </c>
      <c r="AH56" s="57" t="str">
        <f t="shared" si="56"/>
        <v/>
      </c>
      <c r="AI56" s="57" t="str">
        <f t="shared" si="57"/>
        <v/>
      </c>
      <c r="AJ56" s="57" t="str">
        <f t="shared" si="58"/>
        <v/>
      </c>
      <c r="AK56" s="57" t="str">
        <f t="shared" si="59"/>
        <v/>
      </c>
      <c r="AL56" s="57" t="str">
        <f t="shared" si="60"/>
        <v/>
      </c>
      <c r="AM56" s="57" t="str">
        <f t="shared" si="61"/>
        <v/>
      </c>
      <c r="AN56" s="57" t="str">
        <f t="shared" si="62"/>
        <v/>
      </c>
      <c r="AO56" s="57" t="str">
        <f t="shared" si="63"/>
        <v/>
      </c>
      <c r="AP56" s="57" t="str">
        <f t="shared" si="64"/>
        <v/>
      </c>
      <c r="AQ56" s="57" t="str">
        <f t="shared" si="65"/>
        <v/>
      </c>
      <c r="AR56" s="57" t="str">
        <f t="shared" si="66"/>
        <v/>
      </c>
      <c r="AS56" s="57" t="str">
        <f t="shared" si="67"/>
        <v/>
      </c>
      <c r="AT56" s="58" t="str">
        <f t="shared" si="151"/>
        <v>2010/3</v>
      </c>
      <c r="AU56" s="59">
        <f t="shared" si="2"/>
        <v>0</v>
      </c>
      <c r="AV56" s="59">
        <f t="shared" si="3"/>
        <v>0</v>
      </c>
      <c r="AW56" s="42" t="str">
        <f t="shared" si="68"/>
        <v/>
      </c>
      <c r="AX56" s="42">
        <f t="shared" si="69"/>
        <v>1900</v>
      </c>
      <c r="AY56" s="59" t="str">
        <f t="shared" si="70"/>
        <v/>
      </c>
      <c r="AZ56" s="59" t="str">
        <f t="shared" si="71"/>
        <v/>
      </c>
      <c r="BA56" s="59" t="str">
        <f t="shared" si="156"/>
        <v/>
      </c>
      <c r="BB56" s="59" t="str">
        <f t="shared" si="72"/>
        <v/>
      </c>
      <c r="BC56" s="59" t="str">
        <f t="shared" si="73"/>
        <v/>
      </c>
      <c r="BD56" s="59" t="str">
        <f t="shared" si="74"/>
        <v/>
      </c>
      <c r="BE56" s="59" t="str">
        <f t="shared" si="75"/>
        <v/>
      </c>
      <c r="BF56" s="59" t="str">
        <f t="shared" si="76"/>
        <v/>
      </c>
      <c r="BG56" s="59" t="str">
        <f t="shared" si="77"/>
        <v/>
      </c>
      <c r="BH56" s="59" t="str">
        <f t="shared" si="78"/>
        <v/>
      </c>
      <c r="BI56" s="59" t="str">
        <f t="shared" si="79"/>
        <v/>
      </c>
      <c r="BJ56" s="59" t="str">
        <f t="shared" si="80"/>
        <v/>
      </c>
      <c r="BK56" s="59" t="str">
        <f t="shared" si="81"/>
        <v/>
      </c>
      <c r="BL56" s="59" t="str">
        <f t="shared" si="82"/>
        <v/>
      </c>
      <c r="BM56" s="59">
        <f t="shared" si="83"/>
        <v>1</v>
      </c>
      <c r="BN56" s="59" t="str">
        <f t="shared" si="84"/>
        <v/>
      </c>
      <c r="BO56" s="59" t="str">
        <f t="shared" si="85"/>
        <v/>
      </c>
      <c r="BP56" s="59" t="str">
        <f t="shared" si="86"/>
        <v/>
      </c>
      <c r="BQ56" s="59" t="str">
        <f t="shared" si="87"/>
        <v/>
      </c>
      <c r="BR56" s="59" t="str">
        <f t="shared" si="88"/>
        <v/>
      </c>
      <c r="BS56" s="59" t="str">
        <f t="shared" si="89"/>
        <v/>
      </c>
      <c r="BT56" s="59" t="str">
        <f t="shared" si="90"/>
        <v/>
      </c>
      <c r="BU56" s="59" t="str">
        <f t="shared" si="91"/>
        <v/>
      </c>
      <c r="BV56" s="59" t="str">
        <f t="shared" si="92"/>
        <v/>
      </c>
      <c r="BW56" s="59" t="str">
        <f t="shared" si="93"/>
        <v/>
      </c>
      <c r="BX56" s="59" t="str">
        <f t="shared" si="94"/>
        <v/>
      </c>
      <c r="BY56" s="59" t="str">
        <f t="shared" si="95"/>
        <v/>
      </c>
      <c r="BZ56" s="59" t="str">
        <f t="shared" si="96"/>
        <v/>
      </c>
      <c r="CA56" s="59" t="str">
        <f t="shared" si="97"/>
        <v/>
      </c>
      <c r="CB56" s="59" t="str">
        <f t="shared" si="98"/>
        <v/>
      </c>
      <c r="CC56" s="59" t="str">
        <f t="shared" si="99"/>
        <v/>
      </c>
      <c r="CD56" s="59" t="str">
        <f t="shared" si="100"/>
        <v/>
      </c>
      <c r="CE56" s="59" t="str">
        <f t="shared" si="101"/>
        <v/>
      </c>
      <c r="CF56" s="59" t="str">
        <f t="shared" si="102"/>
        <v/>
      </c>
      <c r="CG56" s="59" t="str">
        <f t="shared" si="103"/>
        <v/>
      </c>
      <c r="CH56" s="59" t="str">
        <f t="shared" si="104"/>
        <v/>
      </c>
      <c r="CI56" s="59" t="str">
        <f t="shared" si="105"/>
        <v/>
      </c>
      <c r="CJ56" s="59" t="str">
        <f t="shared" si="106"/>
        <v/>
      </c>
      <c r="CK56" s="59" t="str">
        <f t="shared" si="107"/>
        <v/>
      </c>
      <c r="CL56" s="59" t="str">
        <f t="shared" si="108"/>
        <v/>
      </c>
      <c r="CM56" s="59" t="str">
        <f t="shared" si="109"/>
        <v/>
      </c>
      <c r="CN56" s="59" t="str">
        <f t="shared" si="110"/>
        <v/>
      </c>
      <c r="CO56" s="59" t="str">
        <f t="shared" si="111"/>
        <v/>
      </c>
      <c r="CP56" s="59" t="str">
        <f t="shared" si="112"/>
        <v/>
      </c>
      <c r="CQ56" s="59" t="str">
        <f t="shared" si="113"/>
        <v/>
      </c>
      <c r="CR56" s="59" t="str">
        <f t="shared" si="114"/>
        <v/>
      </c>
      <c r="CS56" s="59" t="str">
        <f t="shared" si="115"/>
        <v/>
      </c>
      <c r="CT56" s="59" t="str">
        <f t="shared" si="116"/>
        <v/>
      </c>
      <c r="CU56" s="59" t="str">
        <f t="shared" si="117"/>
        <v/>
      </c>
      <c r="CV56" s="59">
        <f t="shared" si="118"/>
        <v>1</v>
      </c>
      <c r="CW56" s="59" t="str">
        <f t="shared" si="119"/>
        <v/>
      </c>
      <c r="CX56" s="59" t="str">
        <f t="shared" si="120"/>
        <v/>
      </c>
      <c r="CY56" s="59" t="str">
        <f t="shared" si="121"/>
        <v/>
      </c>
      <c r="CZ56" s="59" t="str">
        <f t="shared" si="122"/>
        <v/>
      </c>
      <c r="DA56" s="59" t="str">
        <f t="shared" si="123"/>
        <v/>
      </c>
      <c r="DB56" s="59" t="str">
        <f t="shared" si="124"/>
        <v/>
      </c>
      <c r="DC56" s="59" t="str">
        <f t="shared" si="125"/>
        <v/>
      </c>
      <c r="DD56" s="59" t="str">
        <f t="shared" si="126"/>
        <v/>
      </c>
      <c r="DE56" s="59" t="str">
        <f t="shared" si="127"/>
        <v/>
      </c>
      <c r="DF56" s="59" t="str">
        <f t="shared" si="128"/>
        <v/>
      </c>
      <c r="DG56" s="59" t="str">
        <f t="shared" si="129"/>
        <v/>
      </c>
      <c r="DH56" s="59" t="str">
        <f t="shared" si="130"/>
        <v/>
      </c>
      <c r="DI56" s="59" t="str">
        <f t="shared" si="131"/>
        <v/>
      </c>
      <c r="DJ56" s="59" t="str">
        <f t="shared" si="132"/>
        <v/>
      </c>
      <c r="DK56" s="59" t="str">
        <f t="shared" si="133"/>
        <v/>
      </c>
      <c r="DL56" s="59" t="str">
        <f t="shared" si="134"/>
        <v/>
      </c>
      <c r="DM56" s="59" t="str">
        <f t="shared" si="135"/>
        <v/>
      </c>
      <c r="DN56" s="59" t="str">
        <f t="shared" si="136"/>
        <v/>
      </c>
      <c r="DO56" s="59" t="str">
        <f t="shared" si="137"/>
        <v/>
      </c>
      <c r="DP56" s="59" t="str">
        <f t="shared" si="138"/>
        <v/>
      </c>
      <c r="DQ56" s="59" t="str">
        <f t="shared" si="152"/>
        <v/>
      </c>
      <c r="DR56" s="59" t="str">
        <f t="shared" si="139"/>
        <v/>
      </c>
      <c r="DS56" s="58" t="str">
        <f t="shared" si="140"/>
        <v>2010/2</v>
      </c>
      <c r="DT56" s="59" t="str">
        <f t="shared" si="141"/>
        <v/>
      </c>
      <c r="DU56" s="59" t="str">
        <f t="shared" si="5"/>
        <v/>
      </c>
      <c r="DV56" s="59" t="str">
        <f t="shared" si="6"/>
        <v/>
      </c>
      <c r="DW56" s="59" t="str">
        <f t="shared" si="7"/>
        <v/>
      </c>
      <c r="DX56" s="59" t="str">
        <f t="shared" si="8"/>
        <v/>
      </c>
      <c r="DY56" s="59" t="str">
        <f t="shared" si="9"/>
        <v/>
      </c>
      <c r="DZ56" s="59" t="str">
        <f t="shared" si="10"/>
        <v/>
      </c>
      <c r="EA56" s="59" t="str">
        <f t="shared" si="11"/>
        <v/>
      </c>
      <c r="EB56" s="59" t="str">
        <f t="shared" si="12"/>
        <v/>
      </c>
      <c r="EC56" s="59" t="str">
        <f t="shared" si="13"/>
        <v/>
      </c>
      <c r="ED56" s="59" t="str">
        <f t="shared" si="14"/>
        <v/>
      </c>
      <c r="EE56" s="59" t="str">
        <f t="shared" si="15"/>
        <v/>
      </c>
      <c r="EF56" s="59" t="str">
        <f t="shared" si="142"/>
        <v/>
      </c>
      <c r="EG56" s="59" t="str">
        <f t="shared" si="16"/>
        <v/>
      </c>
      <c r="EH56" s="59" t="str">
        <f t="shared" si="17"/>
        <v/>
      </c>
      <c r="EI56" s="59" t="str">
        <f t="shared" si="18"/>
        <v/>
      </c>
      <c r="EJ56" s="59" t="str">
        <f t="shared" si="19"/>
        <v/>
      </c>
      <c r="EK56" s="59" t="str">
        <f t="shared" si="20"/>
        <v/>
      </c>
      <c r="EL56" s="59" t="str">
        <f t="shared" si="21"/>
        <v/>
      </c>
      <c r="EM56" s="59" t="str">
        <f t="shared" si="22"/>
        <v/>
      </c>
      <c r="EN56" s="59" t="str">
        <f t="shared" si="23"/>
        <v/>
      </c>
      <c r="EO56" s="59" t="str">
        <f t="shared" si="24"/>
        <v/>
      </c>
      <c r="EP56" s="59" t="str">
        <f t="shared" si="25"/>
        <v/>
      </c>
      <c r="EQ56" s="59" t="str">
        <f t="shared" si="26"/>
        <v/>
      </c>
      <c r="ER56" s="59" t="str">
        <f t="shared" si="27"/>
        <v/>
      </c>
      <c r="ES56" s="59" t="str">
        <f t="shared" si="28"/>
        <v/>
      </c>
      <c r="ET56" s="59" t="str">
        <f t="shared" si="29"/>
        <v/>
      </c>
      <c r="EU56" s="59" t="str">
        <f t="shared" si="30"/>
        <v/>
      </c>
      <c r="EV56" s="59" t="str">
        <f t="shared" si="31"/>
        <v/>
      </c>
      <c r="EW56" s="59" t="str">
        <f t="shared" si="32"/>
        <v/>
      </c>
      <c r="EX56" s="59" t="str">
        <f t="shared" si="33"/>
        <v/>
      </c>
      <c r="EY56" s="59" t="str">
        <f t="shared" si="34"/>
        <v/>
      </c>
      <c r="EZ56" s="59" t="str">
        <f t="shared" si="35"/>
        <v/>
      </c>
      <c r="FA56" s="59" t="str">
        <f t="shared" si="36"/>
        <v/>
      </c>
      <c r="FB56" s="59" t="str">
        <f t="shared" si="37"/>
        <v/>
      </c>
      <c r="FC56" s="59" t="str">
        <f t="shared" si="38"/>
        <v/>
      </c>
      <c r="FD56" s="59" t="str">
        <f t="shared" si="39"/>
        <v/>
      </c>
      <c r="FE56" s="59" t="str">
        <f t="shared" si="40"/>
        <v/>
      </c>
      <c r="FF56" s="59" t="str">
        <f t="shared" si="41"/>
        <v/>
      </c>
      <c r="FG56" s="59" t="str">
        <f t="shared" si="42"/>
        <v/>
      </c>
      <c r="FH56" s="59" t="str">
        <f t="shared" si="43"/>
        <v/>
      </c>
      <c r="FI56" s="59" t="str">
        <f t="shared" si="44"/>
        <v/>
      </c>
      <c r="FJ56" s="59" t="str">
        <f t="shared" si="45"/>
        <v/>
      </c>
      <c r="FK56" s="59" t="str">
        <f t="shared" si="46"/>
        <v/>
      </c>
      <c r="FL56" s="59" t="str">
        <f t="shared" si="47"/>
        <v/>
      </c>
      <c r="FM56" s="59" t="str">
        <f t="shared" si="48"/>
        <v/>
      </c>
      <c r="FN56" s="59" t="str">
        <f t="shared" si="49"/>
        <v/>
      </c>
      <c r="FO56" s="60" t="str">
        <f t="shared" si="50"/>
        <v/>
      </c>
      <c r="FP56" s="61"/>
      <c r="FQ56" s="45">
        <f t="shared" si="51"/>
        <v>1</v>
      </c>
    </row>
    <row r="57" spans="1:173" ht="15.75" thickTop="1" thickBot="1" x14ac:dyDescent="0.25">
      <c r="A57" s="62" t="s">
        <v>252</v>
      </c>
      <c r="B57" s="85" t="s">
        <v>250</v>
      </c>
      <c r="C57" s="84">
        <v>40939</v>
      </c>
      <c r="D57" s="85"/>
      <c r="E57" s="85" t="s">
        <v>204</v>
      </c>
      <c r="F57" s="85"/>
      <c r="G57" s="85"/>
      <c r="H57" s="64"/>
      <c r="I57" s="86">
        <v>40938</v>
      </c>
      <c r="J57" s="85"/>
      <c r="K57" s="86">
        <v>40571</v>
      </c>
      <c r="L57" s="85"/>
      <c r="M57" s="85"/>
      <c r="N57" s="85"/>
      <c r="O57" s="85"/>
      <c r="P57" s="85">
        <v>100</v>
      </c>
      <c r="Q57" s="85">
        <v>0</v>
      </c>
      <c r="R57" s="87">
        <v>0</v>
      </c>
      <c r="S57" s="85">
        <v>0</v>
      </c>
      <c r="T57" s="42">
        <f t="shared" si="0"/>
        <v>2011</v>
      </c>
      <c r="U57" s="42">
        <f t="shared" si="1"/>
        <v>2012</v>
      </c>
      <c r="V57" s="57">
        <f t="shared" si="143"/>
        <v>40571</v>
      </c>
      <c r="W57" s="57">
        <f t="shared" si="144"/>
        <v>40939</v>
      </c>
      <c r="X57" s="57" t="str">
        <f t="shared" si="145"/>
        <v/>
      </c>
      <c r="Y57" s="57" t="str">
        <f t="shared" si="146"/>
        <v/>
      </c>
      <c r="Z57" s="57" t="str">
        <f t="shared" si="147"/>
        <v/>
      </c>
      <c r="AA57" s="57" t="str">
        <f t="shared" si="148"/>
        <v/>
      </c>
      <c r="AB57" s="57" t="str">
        <f t="shared" si="149"/>
        <v/>
      </c>
      <c r="AC57" s="57" t="str">
        <f t="shared" si="150"/>
        <v/>
      </c>
      <c r="AD57" s="57" t="str">
        <f t="shared" si="52"/>
        <v/>
      </c>
      <c r="AE57" s="57" t="str">
        <f t="shared" si="53"/>
        <v/>
      </c>
      <c r="AF57" s="57" t="str">
        <f t="shared" si="54"/>
        <v/>
      </c>
      <c r="AG57" s="57" t="str">
        <f t="shared" si="55"/>
        <v/>
      </c>
      <c r="AH57" s="57" t="str">
        <f t="shared" si="56"/>
        <v/>
      </c>
      <c r="AI57" s="57" t="str">
        <f t="shared" si="57"/>
        <v/>
      </c>
      <c r="AJ57" s="57" t="str">
        <f t="shared" si="58"/>
        <v/>
      </c>
      <c r="AK57" s="57" t="str">
        <f t="shared" si="59"/>
        <v/>
      </c>
      <c r="AL57" s="57" t="str">
        <f t="shared" si="60"/>
        <v/>
      </c>
      <c r="AM57" s="57" t="str">
        <f t="shared" si="61"/>
        <v/>
      </c>
      <c r="AN57" s="57" t="str">
        <f t="shared" si="62"/>
        <v/>
      </c>
      <c r="AO57" s="57" t="str">
        <f t="shared" si="63"/>
        <v/>
      </c>
      <c r="AP57" s="57" t="str">
        <f t="shared" si="64"/>
        <v/>
      </c>
      <c r="AQ57" s="57" t="str">
        <f t="shared" si="65"/>
        <v/>
      </c>
      <c r="AR57" s="57" t="str">
        <f t="shared" si="66"/>
        <v/>
      </c>
      <c r="AS57" s="57" t="str">
        <f t="shared" si="67"/>
        <v/>
      </c>
      <c r="AT57" s="58" t="str">
        <f t="shared" si="151"/>
        <v>2012/1</v>
      </c>
      <c r="AU57" s="59">
        <f t="shared" si="2"/>
        <v>0</v>
      </c>
      <c r="AV57" s="59">
        <f t="shared" si="3"/>
        <v>0</v>
      </c>
      <c r="AW57" s="42" t="str">
        <f t="shared" si="68"/>
        <v/>
      </c>
      <c r="AX57" s="42">
        <f t="shared" si="69"/>
        <v>1900</v>
      </c>
      <c r="AY57" s="59" t="str">
        <f t="shared" si="70"/>
        <v/>
      </c>
      <c r="AZ57" s="59" t="str">
        <f t="shared" si="71"/>
        <v/>
      </c>
      <c r="BA57" s="59" t="str">
        <f t="shared" si="156"/>
        <v/>
      </c>
      <c r="BB57" s="59" t="str">
        <f t="shared" si="72"/>
        <v/>
      </c>
      <c r="BC57" s="59" t="str">
        <f t="shared" si="73"/>
        <v/>
      </c>
      <c r="BD57" s="59" t="str">
        <f t="shared" si="74"/>
        <v/>
      </c>
      <c r="BE57" s="59" t="str">
        <f t="shared" si="75"/>
        <v/>
      </c>
      <c r="BF57" s="59" t="str">
        <f t="shared" si="76"/>
        <v/>
      </c>
      <c r="BG57" s="59" t="str">
        <f t="shared" si="77"/>
        <v/>
      </c>
      <c r="BH57" s="59" t="str">
        <f t="shared" si="78"/>
        <v/>
      </c>
      <c r="BI57" s="59" t="str">
        <f t="shared" si="79"/>
        <v/>
      </c>
      <c r="BJ57" s="59" t="str">
        <f t="shared" si="80"/>
        <v/>
      </c>
      <c r="BK57" s="59" t="str">
        <f t="shared" si="81"/>
        <v/>
      </c>
      <c r="BL57" s="59" t="str">
        <f t="shared" si="82"/>
        <v/>
      </c>
      <c r="BM57" s="59" t="str">
        <f t="shared" si="83"/>
        <v/>
      </c>
      <c r="BN57" s="59" t="str">
        <f t="shared" si="84"/>
        <v/>
      </c>
      <c r="BO57" s="59" t="str">
        <f t="shared" si="85"/>
        <v/>
      </c>
      <c r="BP57" s="59" t="str">
        <f t="shared" si="86"/>
        <v/>
      </c>
      <c r="BQ57" s="59" t="str">
        <f t="shared" si="87"/>
        <v/>
      </c>
      <c r="BR57" s="59" t="str">
        <f t="shared" si="88"/>
        <v/>
      </c>
      <c r="BS57" s="59" t="str">
        <f t="shared" si="89"/>
        <v/>
      </c>
      <c r="BT57" s="59" t="str">
        <f t="shared" si="90"/>
        <v/>
      </c>
      <c r="BU57" s="59" t="str">
        <f t="shared" si="91"/>
        <v/>
      </c>
      <c r="BV57" s="59" t="str">
        <f t="shared" si="92"/>
        <v/>
      </c>
      <c r="BW57" s="59" t="str">
        <f t="shared" si="93"/>
        <v/>
      </c>
      <c r="BX57" s="59" t="str">
        <f t="shared" si="94"/>
        <v/>
      </c>
      <c r="BY57" s="59" t="str">
        <f t="shared" si="95"/>
        <v/>
      </c>
      <c r="BZ57" s="59" t="str">
        <f t="shared" si="96"/>
        <v/>
      </c>
      <c r="CA57" s="59" t="str">
        <f t="shared" si="97"/>
        <v/>
      </c>
      <c r="CB57" s="59" t="str">
        <f t="shared" si="98"/>
        <v/>
      </c>
      <c r="CC57" s="59" t="str">
        <f t="shared" si="99"/>
        <v/>
      </c>
      <c r="CD57" s="59" t="str">
        <f t="shared" si="100"/>
        <v/>
      </c>
      <c r="CE57" s="59" t="str">
        <f t="shared" si="101"/>
        <v/>
      </c>
      <c r="CF57" s="59" t="str">
        <f t="shared" si="102"/>
        <v/>
      </c>
      <c r="CG57" s="59" t="str">
        <f t="shared" si="103"/>
        <v/>
      </c>
      <c r="CH57" s="59" t="str">
        <f t="shared" si="104"/>
        <v/>
      </c>
      <c r="CI57" s="59" t="str">
        <f t="shared" si="105"/>
        <v/>
      </c>
      <c r="CJ57" s="59" t="str">
        <f t="shared" si="106"/>
        <v/>
      </c>
      <c r="CK57" s="59" t="str">
        <f t="shared" si="107"/>
        <v/>
      </c>
      <c r="CL57" s="59" t="str">
        <f t="shared" si="108"/>
        <v/>
      </c>
      <c r="CM57" s="59" t="str">
        <f t="shared" si="109"/>
        <v/>
      </c>
      <c r="CN57" s="59" t="str">
        <f t="shared" si="110"/>
        <v/>
      </c>
      <c r="CO57" s="59" t="str">
        <f t="shared" si="111"/>
        <v/>
      </c>
      <c r="CP57" s="59" t="str">
        <f t="shared" si="112"/>
        <v/>
      </c>
      <c r="CQ57" s="59" t="str">
        <f t="shared" si="113"/>
        <v/>
      </c>
      <c r="CR57" s="59" t="str">
        <f t="shared" si="114"/>
        <v/>
      </c>
      <c r="CS57" s="59" t="str">
        <f t="shared" si="115"/>
        <v/>
      </c>
      <c r="CT57" s="59" t="str">
        <f t="shared" si="116"/>
        <v/>
      </c>
      <c r="CU57" s="59" t="str">
        <f t="shared" si="117"/>
        <v/>
      </c>
      <c r="CV57" s="59" t="str">
        <f t="shared" si="118"/>
        <v/>
      </c>
      <c r="CW57" s="59" t="str">
        <f t="shared" si="119"/>
        <v/>
      </c>
      <c r="CX57" s="59" t="str">
        <f t="shared" si="120"/>
        <v/>
      </c>
      <c r="CY57" s="59" t="str">
        <f t="shared" si="121"/>
        <v/>
      </c>
      <c r="CZ57" s="59" t="str">
        <f t="shared" si="122"/>
        <v/>
      </c>
      <c r="DA57" s="59" t="str">
        <f t="shared" si="123"/>
        <v/>
      </c>
      <c r="DB57" s="59" t="str">
        <f t="shared" si="124"/>
        <v/>
      </c>
      <c r="DC57" s="59" t="str">
        <f t="shared" si="125"/>
        <v/>
      </c>
      <c r="DD57" s="59" t="str">
        <f t="shared" si="126"/>
        <v/>
      </c>
      <c r="DE57" s="59" t="str">
        <f t="shared" si="127"/>
        <v/>
      </c>
      <c r="DF57" s="59" t="str">
        <f t="shared" si="128"/>
        <v/>
      </c>
      <c r="DG57" s="59" t="str">
        <f t="shared" si="129"/>
        <v/>
      </c>
      <c r="DH57" s="59" t="str">
        <f t="shared" si="130"/>
        <v/>
      </c>
      <c r="DI57" s="59" t="str">
        <f t="shared" si="131"/>
        <v/>
      </c>
      <c r="DJ57" s="59" t="str">
        <f t="shared" si="132"/>
        <v/>
      </c>
      <c r="DK57" s="59" t="str">
        <f t="shared" si="133"/>
        <v/>
      </c>
      <c r="DL57" s="59" t="str">
        <f t="shared" si="134"/>
        <v/>
      </c>
      <c r="DM57" s="59" t="str">
        <f t="shared" si="135"/>
        <v/>
      </c>
      <c r="DN57" s="59" t="str">
        <f t="shared" si="136"/>
        <v/>
      </c>
      <c r="DO57" s="59" t="str">
        <f t="shared" si="137"/>
        <v/>
      </c>
      <c r="DP57" s="59" t="str">
        <f t="shared" si="138"/>
        <v/>
      </c>
      <c r="DQ57" s="59" t="str">
        <f t="shared" si="152"/>
        <v/>
      </c>
      <c r="DR57" s="59" t="str">
        <f t="shared" si="139"/>
        <v/>
      </c>
      <c r="DS57" s="58" t="str">
        <f t="shared" si="140"/>
        <v>2012/1</v>
      </c>
      <c r="DT57" s="59">
        <f t="shared" si="141"/>
        <v>1</v>
      </c>
      <c r="DU57" s="59" t="str">
        <f t="shared" si="5"/>
        <v/>
      </c>
      <c r="DV57" s="59" t="str">
        <f t="shared" si="6"/>
        <v/>
      </c>
      <c r="DW57" s="59" t="str">
        <f t="shared" si="7"/>
        <v/>
      </c>
      <c r="DX57" s="59" t="str">
        <f t="shared" si="8"/>
        <v/>
      </c>
      <c r="DY57" s="59" t="str">
        <f t="shared" si="9"/>
        <v/>
      </c>
      <c r="DZ57" s="59" t="str">
        <f t="shared" si="10"/>
        <v/>
      </c>
      <c r="EA57" s="59" t="str">
        <f t="shared" si="11"/>
        <v/>
      </c>
      <c r="EB57" s="59" t="str">
        <f t="shared" si="12"/>
        <v/>
      </c>
      <c r="EC57" s="59" t="str">
        <f t="shared" si="13"/>
        <v/>
      </c>
      <c r="ED57" s="59" t="str">
        <f t="shared" si="14"/>
        <v/>
      </c>
      <c r="EE57" s="59" t="str">
        <f t="shared" si="15"/>
        <v/>
      </c>
      <c r="EF57" s="59" t="str">
        <f t="shared" si="142"/>
        <v/>
      </c>
      <c r="EG57" s="59" t="str">
        <f t="shared" si="16"/>
        <v/>
      </c>
      <c r="EH57" s="59" t="str">
        <f t="shared" si="17"/>
        <v/>
      </c>
      <c r="EI57" s="59" t="str">
        <f t="shared" si="18"/>
        <v/>
      </c>
      <c r="EJ57" s="59" t="str">
        <f t="shared" si="19"/>
        <v/>
      </c>
      <c r="EK57" s="59" t="str">
        <f t="shared" si="20"/>
        <v/>
      </c>
      <c r="EL57" s="59" t="str">
        <f t="shared" si="21"/>
        <v/>
      </c>
      <c r="EM57" s="59" t="str">
        <f t="shared" si="22"/>
        <v/>
      </c>
      <c r="EN57" s="59" t="str">
        <f t="shared" si="23"/>
        <v/>
      </c>
      <c r="EO57" s="59" t="str">
        <f t="shared" si="24"/>
        <v/>
      </c>
      <c r="EP57" s="59" t="str">
        <f t="shared" si="25"/>
        <v/>
      </c>
      <c r="EQ57" s="59" t="str">
        <f t="shared" si="26"/>
        <v/>
      </c>
      <c r="ER57" s="59">
        <f t="shared" si="27"/>
        <v>1</v>
      </c>
      <c r="ES57" s="59" t="str">
        <f t="shared" si="28"/>
        <v/>
      </c>
      <c r="ET57" s="59" t="str">
        <f t="shared" si="29"/>
        <v/>
      </c>
      <c r="EU57" s="59" t="str">
        <f t="shared" si="30"/>
        <v/>
      </c>
      <c r="EV57" s="59" t="str">
        <f t="shared" si="31"/>
        <v/>
      </c>
      <c r="EW57" s="59" t="str">
        <f t="shared" si="32"/>
        <v/>
      </c>
      <c r="EX57" s="59" t="str">
        <f t="shared" si="33"/>
        <v/>
      </c>
      <c r="EY57" s="59" t="str">
        <f t="shared" si="34"/>
        <v/>
      </c>
      <c r="EZ57" s="59" t="str">
        <f t="shared" si="35"/>
        <v/>
      </c>
      <c r="FA57" s="59" t="str">
        <f t="shared" si="36"/>
        <v/>
      </c>
      <c r="FB57" s="59" t="str">
        <f t="shared" si="37"/>
        <v/>
      </c>
      <c r="FC57" s="59" t="str">
        <f t="shared" si="38"/>
        <v/>
      </c>
      <c r="FD57" s="59" t="str">
        <f t="shared" si="39"/>
        <v/>
      </c>
      <c r="FE57" s="59" t="str">
        <f t="shared" si="40"/>
        <v/>
      </c>
      <c r="FF57" s="59" t="str">
        <f t="shared" si="41"/>
        <v/>
      </c>
      <c r="FG57" s="59" t="str">
        <f t="shared" si="42"/>
        <v/>
      </c>
      <c r="FH57" s="59" t="str">
        <f t="shared" si="43"/>
        <v/>
      </c>
      <c r="FI57" s="59" t="str">
        <f t="shared" si="44"/>
        <v/>
      </c>
      <c r="FJ57" s="59" t="str">
        <f t="shared" si="45"/>
        <v/>
      </c>
      <c r="FK57" s="59" t="str">
        <f t="shared" si="46"/>
        <v/>
      </c>
      <c r="FL57" s="59" t="str">
        <f t="shared" si="47"/>
        <v/>
      </c>
      <c r="FM57" s="59" t="str">
        <f t="shared" si="48"/>
        <v/>
      </c>
      <c r="FN57" s="59" t="str">
        <f t="shared" si="49"/>
        <v/>
      </c>
      <c r="FO57" s="60" t="str">
        <f t="shared" si="50"/>
        <v/>
      </c>
      <c r="FP57" s="61"/>
      <c r="FQ57" s="45">
        <f t="shared" si="51"/>
        <v>1</v>
      </c>
    </row>
    <row r="58" spans="1:173" ht="16.5" thickTop="1" thickBot="1" x14ac:dyDescent="0.25">
      <c r="A58" s="46" t="s">
        <v>195</v>
      </c>
      <c r="B58" s="51"/>
      <c r="C58" s="94"/>
      <c r="D58" s="51"/>
      <c r="E58" s="51"/>
      <c r="F58" s="51"/>
      <c r="G58" s="51"/>
      <c r="H58" s="66"/>
      <c r="I58" s="80"/>
      <c r="J58" s="51"/>
      <c r="K58" s="80"/>
      <c r="L58" s="51">
        <f>SUM(L59:L1005)</f>
        <v>0</v>
      </c>
      <c r="M58" s="51"/>
      <c r="N58" s="51">
        <f>SUM(N59:N1005)</f>
        <v>0</v>
      </c>
      <c r="O58" s="51">
        <f>SUM(O59:O1005)</f>
        <v>0</v>
      </c>
      <c r="P58" s="51"/>
      <c r="Q58" s="51">
        <f>SUM(Q59:Q1005)</f>
        <v>0</v>
      </c>
      <c r="R58" s="50">
        <f>SUM(R59:R1005)</f>
        <v>0</v>
      </c>
      <c r="S58" s="51">
        <f>SUM(S59:S1005)</f>
        <v>0</v>
      </c>
      <c r="T58" s="42" t="str">
        <f t="shared" si="0"/>
        <v/>
      </c>
      <c r="U58" s="42" t="str">
        <f t="shared" si="1"/>
        <v/>
      </c>
      <c r="V58" s="57" t="str">
        <f t="shared" si="143"/>
        <v/>
      </c>
      <c r="W58" s="57" t="str">
        <f t="shared" si="144"/>
        <v/>
      </c>
      <c r="X58" s="57" t="str">
        <f t="shared" si="145"/>
        <v/>
      </c>
      <c r="Y58" s="57" t="str">
        <f t="shared" si="146"/>
        <v/>
      </c>
      <c r="Z58" s="57" t="str">
        <f t="shared" si="147"/>
        <v/>
      </c>
      <c r="AA58" s="57" t="str">
        <f t="shared" si="148"/>
        <v/>
      </c>
      <c r="AB58" s="57" t="str">
        <f t="shared" si="149"/>
        <v/>
      </c>
      <c r="AC58" s="57" t="str">
        <f t="shared" si="150"/>
        <v/>
      </c>
      <c r="AD58" s="57" t="str">
        <f t="shared" si="52"/>
        <v/>
      </c>
      <c r="AE58" s="57" t="str">
        <f t="shared" si="53"/>
        <v/>
      </c>
      <c r="AF58" s="57" t="str">
        <f t="shared" si="54"/>
        <v/>
      </c>
      <c r="AG58" s="57" t="str">
        <f t="shared" si="55"/>
        <v/>
      </c>
      <c r="AH58" s="57" t="str">
        <f t="shared" si="56"/>
        <v/>
      </c>
      <c r="AI58" s="57" t="str">
        <f t="shared" si="57"/>
        <v/>
      </c>
      <c r="AJ58" s="57" t="str">
        <f t="shared" si="58"/>
        <v/>
      </c>
      <c r="AK58" s="57" t="str">
        <f t="shared" si="59"/>
        <v/>
      </c>
      <c r="AL58" s="57" t="str">
        <f t="shared" si="60"/>
        <v/>
      </c>
      <c r="AM58" s="57" t="str">
        <f t="shared" si="61"/>
        <v/>
      </c>
      <c r="AN58" s="57" t="str">
        <f t="shared" si="62"/>
        <v/>
      </c>
      <c r="AO58" s="57" t="str">
        <f t="shared" si="63"/>
        <v/>
      </c>
      <c r="AP58" s="57" t="str">
        <f t="shared" si="64"/>
        <v/>
      </c>
      <c r="AQ58" s="57" t="str">
        <f t="shared" si="65"/>
        <v/>
      </c>
      <c r="AR58" s="57" t="str">
        <f t="shared" si="66"/>
        <v/>
      </c>
      <c r="AS58" s="57" t="str">
        <f t="shared" si="67"/>
        <v/>
      </c>
      <c r="AT58" s="58" t="str">
        <f t="shared" si="151"/>
        <v/>
      </c>
      <c r="AU58" s="59">
        <f t="shared" si="2"/>
        <v>0</v>
      </c>
      <c r="AV58" s="59">
        <f t="shared" si="3"/>
        <v>0</v>
      </c>
      <c r="AW58" s="42" t="str">
        <f t="shared" si="68"/>
        <v/>
      </c>
      <c r="AX58" s="42">
        <f t="shared" si="69"/>
        <v>1900</v>
      </c>
      <c r="AY58" s="59" t="str">
        <f t="shared" si="70"/>
        <v/>
      </c>
      <c r="AZ58" s="59" t="str">
        <f t="shared" si="71"/>
        <v/>
      </c>
      <c r="BA58" s="59" t="str">
        <f t="shared" si="156"/>
        <v/>
      </c>
      <c r="BB58" s="59" t="str">
        <f t="shared" si="72"/>
        <v/>
      </c>
      <c r="BC58" s="59" t="str">
        <f t="shared" si="73"/>
        <v/>
      </c>
      <c r="BD58" s="59" t="str">
        <f t="shared" si="74"/>
        <v/>
      </c>
      <c r="BE58" s="59" t="str">
        <f t="shared" si="75"/>
        <v/>
      </c>
      <c r="BF58" s="59" t="str">
        <f t="shared" si="76"/>
        <v/>
      </c>
      <c r="BG58" s="59" t="str">
        <f t="shared" si="77"/>
        <v/>
      </c>
      <c r="BH58" s="59" t="str">
        <f t="shared" si="78"/>
        <v/>
      </c>
      <c r="BI58" s="59" t="str">
        <f t="shared" si="79"/>
        <v/>
      </c>
      <c r="BJ58" s="59" t="str">
        <f t="shared" si="80"/>
        <v/>
      </c>
      <c r="BK58" s="59" t="str">
        <f t="shared" si="81"/>
        <v/>
      </c>
      <c r="BL58" s="59" t="str">
        <f t="shared" si="82"/>
        <v/>
      </c>
      <c r="BM58" s="59" t="str">
        <f t="shared" si="83"/>
        <v/>
      </c>
      <c r="BN58" s="59" t="str">
        <f t="shared" si="84"/>
        <v/>
      </c>
      <c r="BO58" s="59" t="str">
        <f t="shared" si="85"/>
        <v/>
      </c>
      <c r="BP58" s="59" t="str">
        <f t="shared" si="86"/>
        <v/>
      </c>
      <c r="BQ58" s="59" t="str">
        <f t="shared" si="87"/>
        <v/>
      </c>
      <c r="BR58" s="59" t="str">
        <f t="shared" si="88"/>
        <v/>
      </c>
      <c r="BS58" s="59" t="str">
        <f t="shared" si="89"/>
        <v/>
      </c>
      <c r="BT58" s="59" t="str">
        <f t="shared" si="90"/>
        <v/>
      </c>
      <c r="BU58" s="59" t="str">
        <f t="shared" si="91"/>
        <v/>
      </c>
      <c r="BV58" s="59" t="str">
        <f t="shared" si="92"/>
        <v/>
      </c>
      <c r="BW58" s="59" t="str">
        <f t="shared" si="93"/>
        <v/>
      </c>
      <c r="BX58" s="59" t="str">
        <f t="shared" si="94"/>
        <v/>
      </c>
      <c r="BY58" s="59" t="str">
        <f t="shared" si="95"/>
        <v/>
      </c>
      <c r="BZ58" s="59" t="str">
        <f t="shared" si="96"/>
        <v/>
      </c>
      <c r="CA58" s="59" t="str">
        <f t="shared" si="97"/>
        <v/>
      </c>
      <c r="CB58" s="59" t="str">
        <f t="shared" si="98"/>
        <v/>
      </c>
      <c r="CC58" s="59" t="str">
        <f t="shared" si="99"/>
        <v/>
      </c>
      <c r="CD58" s="59" t="str">
        <f t="shared" si="100"/>
        <v/>
      </c>
      <c r="CE58" s="59" t="str">
        <f t="shared" si="101"/>
        <v/>
      </c>
      <c r="CF58" s="59" t="str">
        <f t="shared" si="102"/>
        <v/>
      </c>
      <c r="CG58" s="59" t="str">
        <f t="shared" si="103"/>
        <v/>
      </c>
      <c r="CH58" s="59" t="str">
        <f t="shared" si="104"/>
        <v/>
      </c>
      <c r="CI58" s="59" t="str">
        <f t="shared" si="105"/>
        <v/>
      </c>
      <c r="CJ58" s="59" t="str">
        <f t="shared" si="106"/>
        <v/>
      </c>
      <c r="CK58" s="59" t="str">
        <f t="shared" si="107"/>
        <v/>
      </c>
      <c r="CL58" s="59" t="str">
        <f t="shared" si="108"/>
        <v/>
      </c>
      <c r="CM58" s="59" t="str">
        <f t="shared" si="109"/>
        <v/>
      </c>
      <c r="CN58" s="59" t="str">
        <f t="shared" si="110"/>
        <v/>
      </c>
      <c r="CO58" s="59" t="str">
        <f t="shared" si="111"/>
        <v/>
      </c>
      <c r="CP58" s="59" t="str">
        <f t="shared" si="112"/>
        <v/>
      </c>
      <c r="CQ58" s="59" t="str">
        <f t="shared" si="113"/>
        <v/>
      </c>
      <c r="CR58" s="59" t="str">
        <f t="shared" si="114"/>
        <v/>
      </c>
      <c r="CS58" s="59" t="str">
        <f t="shared" si="115"/>
        <v/>
      </c>
      <c r="CT58" s="59" t="str">
        <f t="shared" si="116"/>
        <v/>
      </c>
      <c r="CU58" s="59" t="str">
        <f t="shared" si="117"/>
        <v/>
      </c>
      <c r="CV58" s="59" t="str">
        <f t="shared" si="118"/>
        <v/>
      </c>
      <c r="CW58" s="59" t="str">
        <f t="shared" si="119"/>
        <v/>
      </c>
      <c r="CX58" s="59" t="str">
        <f t="shared" si="120"/>
        <v/>
      </c>
      <c r="CY58" s="59" t="str">
        <f t="shared" si="121"/>
        <v/>
      </c>
      <c r="CZ58" s="59" t="str">
        <f t="shared" si="122"/>
        <v/>
      </c>
      <c r="DA58" s="59" t="str">
        <f t="shared" si="123"/>
        <v/>
      </c>
      <c r="DB58" s="59" t="str">
        <f t="shared" si="124"/>
        <v/>
      </c>
      <c r="DC58" s="59" t="str">
        <f t="shared" si="125"/>
        <v/>
      </c>
      <c r="DD58" s="59" t="str">
        <f t="shared" si="126"/>
        <v/>
      </c>
      <c r="DE58" s="59" t="str">
        <f t="shared" si="127"/>
        <v/>
      </c>
      <c r="DF58" s="59" t="str">
        <f t="shared" si="128"/>
        <v/>
      </c>
      <c r="DG58" s="59" t="str">
        <f t="shared" si="129"/>
        <v/>
      </c>
      <c r="DH58" s="59" t="str">
        <f t="shared" si="130"/>
        <v/>
      </c>
      <c r="DI58" s="59" t="str">
        <f t="shared" si="131"/>
        <v/>
      </c>
      <c r="DJ58" s="59" t="str">
        <f t="shared" si="132"/>
        <v/>
      </c>
      <c r="DK58" s="59" t="str">
        <f t="shared" si="133"/>
        <v/>
      </c>
      <c r="DL58" s="59" t="str">
        <f t="shared" si="134"/>
        <v/>
      </c>
      <c r="DM58" s="59" t="str">
        <f t="shared" si="135"/>
        <v/>
      </c>
      <c r="DN58" s="59" t="str">
        <f t="shared" si="136"/>
        <v/>
      </c>
      <c r="DO58" s="59" t="str">
        <f t="shared" si="137"/>
        <v/>
      </c>
      <c r="DP58" s="59" t="str">
        <f t="shared" si="138"/>
        <v/>
      </c>
      <c r="DQ58" s="59" t="str">
        <f t="shared" si="152"/>
        <v/>
      </c>
      <c r="DR58" s="59" t="str">
        <f t="shared" si="139"/>
        <v/>
      </c>
      <c r="DS58" s="58" t="str">
        <f t="shared" si="140"/>
        <v/>
      </c>
      <c r="DT58" s="59" t="str">
        <f t="shared" si="141"/>
        <v/>
      </c>
      <c r="DU58" s="59" t="str">
        <f t="shared" si="5"/>
        <v/>
      </c>
      <c r="DV58" s="59" t="str">
        <f t="shared" si="6"/>
        <v/>
      </c>
      <c r="DW58" s="59" t="str">
        <f t="shared" si="7"/>
        <v/>
      </c>
      <c r="DX58" s="59" t="str">
        <f t="shared" si="8"/>
        <v/>
      </c>
      <c r="DY58" s="59" t="str">
        <f t="shared" si="9"/>
        <v/>
      </c>
      <c r="DZ58" s="59" t="str">
        <f t="shared" si="10"/>
        <v/>
      </c>
      <c r="EA58" s="59" t="str">
        <f t="shared" si="11"/>
        <v/>
      </c>
      <c r="EB58" s="59" t="str">
        <f t="shared" si="12"/>
        <v/>
      </c>
      <c r="EC58" s="59" t="str">
        <f t="shared" si="13"/>
        <v/>
      </c>
      <c r="ED58" s="59" t="str">
        <f t="shared" si="14"/>
        <v/>
      </c>
      <c r="EE58" s="59" t="str">
        <f t="shared" si="15"/>
        <v/>
      </c>
      <c r="EF58" s="59" t="str">
        <f t="shared" si="142"/>
        <v/>
      </c>
      <c r="EG58" s="59" t="str">
        <f t="shared" si="16"/>
        <v/>
      </c>
      <c r="EH58" s="59" t="str">
        <f t="shared" si="17"/>
        <v/>
      </c>
      <c r="EI58" s="59" t="str">
        <f t="shared" si="18"/>
        <v/>
      </c>
      <c r="EJ58" s="59" t="str">
        <f t="shared" si="19"/>
        <v/>
      </c>
      <c r="EK58" s="59" t="str">
        <f t="shared" si="20"/>
        <v/>
      </c>
      <c r="EL58" s="59" t="str">
        <f t="shared" si="21"/>
        <v/>
      </c>
      <c r="EM58" s="59" t="str">
        <f t="shared" si="22"/>
        <v/>
      </c>
      <c r="EN58" s="59" t="str">
        <f t="shared" si="23"/>
        <v/>
      </c>
      <c r="EO58" s="59" t="str">
        <f t="shared" si="24"/>
        <v/>
      </c>
      <c r="EP58" s="59" t="str">
        <f t="shared" si="25"/>
        <v/>
      </c>
      <c r="EQ58" s="59" t="str">
        <f t="shared" si="26"/>
        <v/>
      </c>
      <c r="ER58" s="59" t="str">
        <f t="shared" si="27"/>
        <v/>
      </c>
      <c r="ES58" s="59" t="str">
        <f t="shared" si="28"/>
        <v/>
      </c>
      <c r="ET58" s="59" t="str">
        <f t="shared" si="29"/>
        <v/>
      </c>
      <c r="EU58" s="59" t="str">
        <f t="shared" si="30"/>
        <v/>
      </c>
      <c r="EV58" s="59" t="str">
        <f t="shared" si="31"/>
        <v/>
      </c>
      <c r="EW58" s="59" t="str">
        <f t="shared" si="32"/>
        <v/>
      </c>
      <c r="EX58" s="59" t="str">
        <f t="shared" si="33"/>
        <v/>
      </c>
      <c r="EY58" s="59" t="str">
        <f t="shared" si="34"/>
        <v/>
      </c>
      <c r="EZ58" s="59" t="str">
        <f t="shared" si="35"/>
        <v/>
      </c>
      <c r="FA58" s="59" t="str">
        <f t="shared" si="36"/>
        <v/>
      </c>
      <c r="FB58" s="59" t="str">
        <f t="shared" si="37"/>
        <v/>
      </c>
      <c r="FC58" s="59" t="str">
        <f t="shared" si="38"/>
        <v/>
      </c>
      <c r="FD58" s="59" t="str">
        <f t="shared" si="39"/>
        <v/>
      </c>
      <c r="FE58" s="59" t="str">
        <f t="shared" si="40"/>
        <v/>
      </c>
      <c r="FF58" s="59" t="str">
        <f t="shared" si="41"/>
        <v/>
      </c>
      <c r="FG58" s="59" t="str">
        <f t="shared" si="42"/>
        <v/>
      </c>
      <c r="FH58" s="59" t="str">
        <f t="shared" si="43"/>
        <v/>
      </c>
      <c r="FI58" s="59" t="str">
        <f t="shared" si="44"/>
        <v/>
      </c>
      <c r="FJ58" s="59" t="str">
        <f t="shared" si="45"/>
        <v/>
      </c>
      <c r="FK58" s="59" t="str">
        <f t="shared" si="46"/>
        <v/>
      </c>
      <c r="FL58" s="59" t="str">
        <f t="shared" si="47"/>
        <v/>
      </c>
      <c r="FM58" s="59" t="str">
        <f t="shared" si="48"/>
        <v/>
      </c>
      <c r="FN58" s="59" t="str">
        <f t="shared" si="49"/>
        <v/>
      </c>
      <c r="FO58" s="60" t="str">
        <f t="shared" si="50"/>
        <v/>
      </c>
      <c r="FP58" s="61"/>
      <c r="FQ58" s="45">
        <f t="shared" si="51"/>
        <v>1</v>
      </c>
    </row>
    <row r="59" spans="1:173" ht="31.5" thickTop="1" thickBot="1" x14ac:dyDescent="0.25">
      <c r="A59" s="31" t="s">
        <v>198</v>
      </c>
      <c r="B59" s="95" t="s">
        <v>254</v>
      </c>
      <c r="C59" s="96">
        <v>40939</v>
      </c>
      <c r="D59" s="95"/>
      <c r="E59" s="95"/>
      <c r="F59" s="95"/>
      <c r="G59" s="95"/>
      <c r="H59" s="97"/>
      <c r="I59" s="98"/>
      <c r="J59" s="95"/>
      <c r="K59" s="99">
        <v>41238</v>
      </c>
      <c r="L59" s="95"/>
      <c r="M59" s="95"/>
      <c r="N59" s="95"/>
      <c r="O59" s="95"/>
      <c r="P59" s="95">
        <v>0</v>
      </c>
      <c r="Q59" s="95">
        <v>0</v>
      </c>
      <c r="R59" s="100">
        <v>0</v>
      </c>
      <c r="S59" s="95">
        <v>0</v>
      </c>
      <c r="T59" s="42">
        <f t="shared" si="0"/>
        <v>2012</v>
      </c>
      <c r="U59" s="42">
        <f t="shared" si="1"/>
        <v>2012</v>
      </c>
      <c r="V59" s="57" t="str">
        <f t="shared" si="143"/>
        <v/>
      </c>
      <c r="W59" s="57">
        <f t="shared" si="144"/>
        <v>40939</v>
      </c>
      <c r="X59" s="57" t="str">
        <f t="shared" si="145"/>
        <v/>
      </c>
      <c r="Y59" s="57" t="str">
        <f t="shared" si="146"/>
        <v/>
      </c>
      <c r="Z59" s="57" t="str">
        <f t="shared" si="147"/>
        <v/>
      </c>
      <c r="AA59" s="57" t="str">
        <f t="shared" si="148"/>
        <v/>
      </c>
      <c r="AB59" s="57" t="str">
        <f t="shared" si="149"/>
        <v/>
      </c>
      <c r="AC59" s="57" t="str">
        <f t="shared" si="150"/>
        <v/>
      </c>
      <c r="AD59" s="57" t="str">
        <f t="shared" si="52"/>
        <v/>
      </c>
      <c r="AE59" s="57" t="str">
        <f t="shared" si="53"/>
        <v/>
      </c>
      <c r="AF59" s="57" t="str">
        <f t="shared" si="54"/>
        <v/>
      </c>
      <c r="AG59" s="57" t="str">
        <f t="shared" si="55"/>
        <v/>
      </c>
      <c r="AH59" s="57" t="str">
        <f t="shared" si="56"/>
        <v/>
      </c>
      <c r="AI59" s="57" t="str">
        <f t="shared" si="57"/>
        <v/>
      </c>
      <c r="AJ59" s="57" t="str">
        <f t="shared" si="58"/>
        <v/>
      </c>
      <c r="AK59" s="57" t="str">
        <f t="shared" si="59"/>
        <v/>
      </c>
      <c r="AL59" s="57" t="str">
        <f t="shared" si="60"/>
        <v/>
      </c>
      <c r="AM59" s="57" t="str">
        <f t="shared" si="61"/>
        <v/>
      </c>
      <c r="AN59" s="57" t="str">
        <f t="shared" si="62"/>
        <v/>
      </c>
      <c r="AO59" s="57" t="str">
        <f t="shared" si="63"/>
        <v/>
      </c>
      <c r="AP59" s="57">
        <f t="shared" si="64"/>
        <v>41238</v>
      </c>
      <c r="AQ59" s="57" t="str">
        <f t="shared" si="65"/>
        <v/>
      </c>
      <c r="AR59" s="57" t="str">
        <f t="shared" si="66"/>
        <v/>
      </c>
      <c r="AS59" s="57" t="str">
        <f t="shared" si="67"/>
        <v/>
      </c>
      <c r="AT59" s="58" t="str">
        <f t="shared" si="151"/>
        <v/>
      </c>
      <c r="AU59" s="59">
        <f t="shared" si="2"/>
        <v>0</v>
      </c>
      <c r="AV59" s="59">
        <f t="shared" si="3"/>
        <v>0</v>
      </c>
      <c r="AW59" s="42" t="str">
        <f t="shared" si="68"/>
        <v/>
      </c>
      <c r="AX59" s="42">
        <f t="shared" si="69"/>
        <v>1900</v>
      </c>
      <c r="AY59" s="59" t="str">
        <f t="shared" si="70"/>
        <v/>
      </c>
      <c r="AZ59" s="59" t="str">
        <f t="shared" si="71"/>
        <v/>
      </c>
      <c r="BA59" s="59" t="str">
        <f t="shared" si="156"/>
        <v/>
      </c>
      <c r="BB59" s="59" t="str">
        <f t="shared" si="72"/>
        <v/>
      </c>
      <c r="BC59" s="59" t="str">
        <f t="shared" si="73"/>
        <v/>
      </c>
      <c r="BD59" s="59" t="str">
        <f t="shared" si="74"/>
        <v/>
      </c>
      <c r="BE59" s="59" t="str">
        <f t="shared" si="75"/>
        <v/>
      </c>
      <c r="BF59" s="59" t="str">
        <f t="shared" si="76"/>
        <v/>
      </c>
      <c r="BG59" s="59" t="str">
        <f t="shared" si="77"/>
        <v/>
      </c>
      <c r="BH59" s="59" t="str">
        <f t="shared" si="78"/>
        <v/>
      </c>
      <c r="BI59" s="59" t="str">
        <f t="shared" si="79"/>
        <v/>
      </c>
      <c r="BJ59" s="59" t="str">
        <f t="shared" si="80"/>
        <v/>
      </c>
      <c r="BK59" s="59" t="str">
        <f t="shared" si="81"/>
        <v/>
      </c>
      <c r="BL59" s="59" t="str">
        <f t="shared" si="82"/>
        <v/>
      </c>
      <c r="BM59" s="59" t="str">
        <f t="shared" si="83"/>
        <v/>
      </c>
      <c r="BN59" s="59" t="str">
        <f t="shared" si="84"/>
        <v/>
      </c>
      <c r="BO59" s="59" t="str">
        <f t="shared" si="85"/>
        <v/>
      </c>
      <c r="BP59" s="59" t="str">
        <f t="shared" si="86"/>
        <v/>
      </c>
      <c r="BQ59" s="59" t="str">
        <f t="shared" si="87"/>
        <v/>
      </c>
      <c r="BR59" s="59" t="str">
        <f t="shared" si="88"/>
        <v/>
      </c>
      <c r="BS59" s="59" t="str">
        <f t="shared" si="89"/>
        <v/>
      </c>
      <c r="BT59" s="59" t="str">
        <f t="shared" si="90"/>
        <v/>
      </c>
      <c r="BU59" s="59" t="str">
        <f t="shared" si="91"/>
        <v/>
      </c>
      <c r="BV59" s="59" t="str">
        <f t="shared" si="92"/>
        <v/>
      </c>
      <c r="BW59" s="59" t="str">
        <f t="shared" si="93"/>
        <v/>
      </c>
      <c r="BX59" s="59" t="str">
        <f t="shared" si="94"/>
        <v/>
      </c>
      <c r="BY59" s="59" t="str">
        <f t="shared" si="95"/>
        <v/>
      </c>
      <c r="BZ59" s="59" t="str">
        <f t="shared" si="96"/>
        <v/>
      </c>
      <c r="CA59" s="59" t="str">
        <f t="shared" si="97"/>
        <v/>
      </c>
      <c r="CB59" s="59" t="str">
        <f t="shared" si="98"/>
        <v/>
      </c>
      <c r="CC59" s="59" t="str">
        <f t="shared" si="99"/>
        <v/>
      </c>
      <c r="CD59" s="59" t="str">
        <f t="shared" si="100"/>
        <v/>
      </c>
      <c r="CE59" s="59" t="str">
        <f t="shared" si="101"/>
        <v/>
      </c>
      <c r="CF59" s="59" t="str">
        <f t="shared" si="102"/>
        <v/>
      </c>
      <c r="CG59" s="59" t="str">
        <f t="shared" si="103"/>
        <v/>
      </c>
      <c r="CH59" s="59" t="str">
        <f t="shared" si="104"/>
        <v/>
      </c>
      <c r="CI59" s="59">
        <f t="shared" si="105"/>
        <v>1</v>
      </c>
      <c r="CJ59" s="59" t="str">
        <f t="shared" si="106"/>
        <v/>
      </c>
      <c r="CK59" s="59" t="str">
        <f t="shared" si="107"/>
        <v/>
      </c>
      <c r="CL59" s="59" t="str">
        <f t="shared" si="108"/>
        <v/>
      </c>
      <c r="CM59" s="59" t="str">
        <f t="shared" si="109"/>
        <v/>
      </c>
      <c r="CN59" s="59" t="str">
        <f t="shared" si="110"/>
        <v/>
      </c>
      <c r="CO59" s="59" t="str">
        <f t="shared" si="111"/>
        <v/>
      </c>
      <c r="CP59" s="59" t="str">
        <f t="shared" si="112"/>
        <v/>
      </c>
      <c r="CQ59" s="59" t="str">
        <f t="shared" si="113"/>
        <v/>
      </c>
      <c r="CR59" s="59" t="str">
        <f t="shared" si="114"/>
        <v/>
      </c>
      <c r="CS59" s="59" t="str">
        <f t="shared" si="115"/>
        <v/>
      </c>
      <c r="CT59" s="59" t="str">
        <f t="shared" si="116"/>
        <v/>
      </c>
      <c r="CU59" s="59" t="str">
        <f t="shared" si="117"/>
        <v/>
      </c>
      <c r="CV59" s="59" t="str">
        <f t="shared" si="118"/>
        <v/>
      </c>
      <c r="CW59" s="59" t="str">
        <f t="shared" si="119"/>
        <v/>
      </c>
      <c r="CX59" s="59" t="str">
        <f t="shared" si="120"/>
        <v/>
      </c>
      <c r="CY59" s="59" t="str">
        <f t="shared" si="121"/>
        <v/>
      </c>
      <c r="CZ59" s="59" t="str">
        <f t="shared" si="122"/>
        <v/>
      </c>
      <c r="DA59" s="59" t="str">
        <f t="shared" si="123"/>
        <v/>
      </c>
      <c r="DB59" s="59" t="str">
        <f t="shared" si="124"/>
        <v/>
      </c>
      <c r="DC59" s="59" t="str">
        <f t="shared" si="125"/>
        <v/>
      </c>
      <c r="DD59" s="59" t="str">
        <f t="shared" si="126"/>
        <v/>
      </c>
      <c r="DE59" s="59" t="str">
        <f t="shared" si="127"/>
        <v/>
      </c>
      <c r="DF59" s="59" t="str">
        <f t="shared" si="128"/>
        <v/>
      </c>
      <c r="DG59" s="59" t="str">
        <f t="shared" si="129"/>
        <v/>
      </c>
      <c r="DH59" s="59" t="str">
        <f t="shared" si="130"/>
        <v/>
      </c>
      <c r="DI59" s="59" t="str">
        <f t="shared" si="131"/>
        <v/>
      </c>
      <c r="DJ59" s="59" t="str">
        <f t="shared" si="132"/>
        <v/>
      </c>
      <c r="DK59" s="59" t="str">
        <f t="shared" si="133"/>
        <v/>
      </c>
      <c r="DL59" s="59" t="str">
        <f t="shared" si="134"/>
        <v/>
      </c>
      <c r="DM59" s="59" t="str">
        <f t="shared" si="135"/>
        <v/>
      </c>
      <c r="DN59" s="59" t="str">
        <f t="shared" si="136"/>
        <v/>
      </c>
      <c r="DO59" s="59" t="str">
        <f t="shared" si="137"/>
        <v/>
      </c>
      <c r="DP59" s="59" t="str">
        <f t="shared" si="138"/>
        <v/>
      </c>
      <c r="DQ59" s="59" t="str">
        <f t="shared" si="152"/>
        <v/>
      </c>
      <c r="DR59" s="59" t="str">
        <f t="shared" si="139"/>
        <v/>
      </c>
      <c r="DS59" s="58" t="str">
        <f t="shared" si="140"/>
        <v>2012/1</v>
      </c>
      <c r="DT59" s="59" t="str">
        <f t="shared" si="141"/>
        <v/>
      </c>
      <c r="DU59" s="59" t="str">
        <f t="shared" si="5"/>
        <v/>
      </c>
      <c r="DV59" s="59" t="str">
        <f t="shared" si="6"/>
        <v/>
      </c>
      <c r="DW59" s="59" t="str">
        <f t="shared" si="7"/>
        <v/>
      </c>
      <c r="DX59" s="59" t="str">
        <f t="shared" si="8"/>
        <v/>
      </c>
      <c r="DY59" s="59" t="str">
        <f t="shared" si="9"/>
        <v/>
      </c>
      <c r="DZ59" s="59" t="str">
        <f t="shared" si="10"/>
        <v/>
      </c>
      <c r="EA59" s="59" t="str">
        <f t="shared" si="11"/>
        <v/>
      </c>
      <c r="EB59" s="59" t="str">
        <f t="shared" si="12"/>
        <v/>
      </c>
      <c r="EC59" s="59" t="str">
        <f t="shared" si="13"/>
        <v/>
      </c>
      <c r="ED59" s="59" t="str">
        <f t="shared" si="14"/>
        <v/>
      </c>
      <c r="EE59" s="59" t="str">
        <f t="shared" si="15"/>
        <v/>
      </c>
      <c r="EF59" s="59" t="str">
        <f t="shared" si="142"/>
        <v/>
      </c>
      <c r="EG59" s="59" t="str">
        <f t="shared" si="16"/>
        <v/>
      </c>
      <c r="EH59" s="59" t="str">
        <f t="shared" si="17"/>
        <v/>
      </c>
      <c r="EI59" s="59" t="str">
        <f t="shared" si="18"/>
        <v/>
      </c>
      <c r="EJ59" s="59" t="str">
        <f t="shared" si="19"/>
        <v/>
      </c>
      <c r="EK59" s="59" t="str">
        <f t="shared" si="20"/>
        <v/>
      </c>
      <c r="EL59" s="59" t="str">
        <f t="shared" si="21"/>
        <v/>
      </c>
      <c r="EM59" s="59" t="str">
        <f t="shared" si="22"/>
        <v/>
      </c>
      <c r="EN59" s="59" t="str">
        <f t="shared" si="23"/>
        <v/>
      </c>
      <c r="EO59" s="59" t="str">
        <f t="shared" si="24"/>
        <v/>
      </c>
      <c r="EP59" s="59" t="str">
        <f t="shared" si="25"/>
        <v/>
      </c>
      <c r="EQ59" s="59" t="str">
        <f t="shared" si="26"/>
        <v/>
      </c>
      <c r="ER59" s="59" t="str">
        <f t="shared" si="27"/>
        <v/>
      </c>
      <c r="ES59" s="59" t="str">
        <f t="shared" si="28"/>
        <v/>
      </c>
      <c r="ET59" s="59" t="str">
        <f t="shared" si="29"/>
        <v/>
      </c>
      <c r="EU59" s="59" t="str">
        <f t="shared" si="30"/>
        <v/>
      </c>
      <c r="EV59" s="59" t="str">
        <f t="shared" si="31"/>
        <v/>
      </c>
      <c r="EW59" s="59" t="str">
        <f t="shared" si="32"/>
        <v/>
      </c>
      <c r="EX59" s="59" t="str">
        <f t="shared" si="33"/>
        <v/>
      </c>
      <c r="EY59" s="59" t="str">
        <f t="shared" si="34"/>
        <v/>
      </c>
      <c r="EZ59" s="59" t="str">
        <f t="shared" si="35"/>
        <v/>
      </c>
      <c r="FA59" s="59" t="str">
        <f t="shared" si="36"/>
        <v/>
      </c>
      <c r="FB59" s="59" t="str">
        <f t="shared" si="37"/>
        <v/>
      </c>
      <c r="FC59" s="59" t="str">
        <f t="shared" si="38"/>
        <v/>
      </c>
      <c r="FD59" s="59" t="str">
        <f t="shared" si="39"/>
        <v/>
      </c>
      <c r="FE59" s="59" t="str">
        <f t="shared" si="40"/>
        <v/>
      </c>
      <c r="FF59" s="59" t="str">
        <f t="shared" si="41"/>
        <v/>
      </c>
      <c r="FG59" s="59" t="str">
        <f t="shared" si="42"/>
        <v/>
      </c>
      <c r="FH59" s="59" t="str">
        <f t="shared" si="43"/>
        <v/>
      </c>
      <c r="FI59" s="59" t="str">
        <f t="shared" si="44"/>
        <v/>
      </c>
      <c r="FJ59" s="59" t="str">
        <f t="shared" si="45"/>
        <v/>
      </c>
      <c r="FK59" s="59" t="str">
        <f t="shared" si="46"/>
        <v/>
      </c>
      <c r="FL59" s="59" t="str">
        <f t="shared" si="47"/>
        <v/>
      </c>
      <c r="FM59" s="59" t="str">
        <f t="shared" si="48"/>
        <v/>
      </c>
      <c r="FN59" s="59" t="str">
        <f t="shared" si="49"/>
        <v/>
      </c>
      <c r="FO59" s="60" t="str">
        <f t="shared" si="50"/>
        <v/>
      </c>
      <c r="FP59" s="61"/>
      <c r="FQ59" s="45">
        <f t="shared" si="51"/>
        <v>1</v>
      </c>
    </row>
    <row r="60" spans="1:173" ht="30" thickTop="1" thickBot="1" x14ac:dyDescent="0.25">
      <c r="A60" s="31" t="s">
        <v>201</v>
      </c>
      <c r="B60" s="75" t="s">
        <v>255</v>
      </c>
      <c r="C60" s="82">
        <v>40941</v>
      </c>
      <c r="D60" s="75"/>
      <c r="E60" s="75"/>
      <c r="F60" s="75"/>
      <c r="G60" s="75"/>
      <c r="H60" s="70"/>
      <c r="I60" s="78"/>
      <c r="J60" s="75"/>
      <c r="K60" s="79"/>
      <c r="L60" s="75"/>
      <c r="M60" s="75"/>
      <c r="N60" s="75"/>
      <c r="O60" s="75"/>
      <c r="P60" s="75">
        <v>0</v>
      </c>
      <c r="Q60" s="75">
        <v>0</v>
      </c>
      <c r="R60" s="83">
        <v>0</v>
      </c>
      <c r="S60" s="75">
        <v>0</v>
      </c>
      <c r="T60" s="42" t="str">
        <f t="shared" si="0"/>
        <v/>
      </c>
      <c r="U60" s="42">
        <f t="shared" si="1"/>
        <v>2012</v>
      </c>
      <c r="V60" s="57" t="str">
        <f t="shared" si="143"/>
        <v/>
      </c>
      <c r="W60" s="57" t="str">
        <f t="shared" si="144"/>
        <v/>
      </c>
      <c r="X60" s="57" t="str">
        <f t="shared" si="145"/>
        <v/>
      </c>
      <c r="Y60" s="57">
        <f t="shared" si="146"/>
        <v>40941</v>
      </c>
      <c r="Z60" s="57" t="str">
        <f t="shared" si="147"/>
        <v/>
      </c>
      <c r="AA60" s="57" t="str">
        <f t="shared" si="148"/>
        <v/>
      </c>
      <c r="AB60" s="57" t="str">
        <f t="shared" si="149"/>
        <v/>
      </c>
      <c r="AC60" s="57" t="str">
        <f t="shared" si="150"/>
        <v/>
      </c>
      <c r="AD60" s="57" t="str">
        <f t="shared" si="52"/>
        <v/>
      </c>
      <c r="AE60" s="57" t="str">
        <f t="shared" si="53"/>
        <v/>
      </c>
      <c r="AF60" s="57" t="str">
        <f t="shared" si="54"/>
        <v/>
      </c>
      <c r="AG60" s="57" t="str">
        <f t="shared" si="55"/>
        <v/>
      </c>
      <c r="AH60" s="57" t="str">
        <f t="shared" si="56"/>
        <v/>
      </c>
      <c r="AI60" s="57" t="str">
        <f t="shared" si="57"/>
        <v/>
      </c>
      <c r="AJ60" s="57" t="str">
        <f t="shared" si="58"/>
        <v/>
      </c>
      <c r="AK60" s="57" t="str">
        <f t="shared" si="59"/>
        <v/>
      </c>
      <c r="AL60" s="57" t="str">
        <f t="shared" si="60"/>
        <v/>
      </c>
      <c r="AM60" s="57" t="str">
        <f t="shared" si="61"/>
        <v/>
      </c>
      <c r="AN60" s="57" t="str">
        <f t="shared" si="62"/>
        <v/>
      </c>
      <c r="AO60" s="57" t="str">
        <f t="shared" si="63"/>
        <v/>
      </c>
      <c r="AP60" s="57" t="str">
        <f t="shared" si="64"/>
        <v/>
      </c>
      <c r="AQ60" s="57" t="str">
        <f t="shared" si="65"/>
        <v/>
      </c>
      <c r="AR60" s="57" t="str">
        <f t="shared" si="66"/>
        <v/>
      </c>
      <c r="AS60" s="57" t="str">
        <f t="shared" si="67"/>
        <v/>
      </c>
      <c r="AT60" s="58" t="str">
        <f t="shared" si="151"/>
        <v/>
      </c>
      <c r="AU60" s="59">
        <f t="shared" si="2"/>
        <v>0</v>
      </c>
      <c r="AV60" s="59">
        <f t="shared" si="3"/>
        <v>0</v>
      </c>
      <c r="AW60" s="42" t="str">
        <f t="shared" si="68"/>
        <v/>
      </c>
      <c r="AX60" s="42">
        <f t="shared" si="69"/>
        <v>1900</v>
      </c>
      <c r="AY60" s="59" t="str">
        <f t="shared" si="70"/>
        <v/>
      </c>
      <c r="AZ60" s="59" t="str">
        <f t="shared" si="71"/>
        <v/>
      </c>
      <c r="BA60" s="59" t="str">
        <f t="shared" si="156"/>
        <v/>
      </c>
      <c r="BB60" s="59" t="str">
        <f t="shared" si="72"/>
        <v/>
      </c>
      <c r="BC60" s="59" t="str">
        <f t="shared" si="73"/>
        <v/>
      </c>
      <c r="BD60" s="59" t="str">
        <f t="shared" si="74"/>
        <v/>
      </c>
      <c r="BE60" s="59" t="str">
        <f t="shared" si="75"/>
        <v/>
      </c>
      <c r="BF60" s="59" t="str">
        <f t="shared" si="76"/>
        <v/>
      </c>
      <c r="BG60" s="59" t="str">
        <f t="shared" si="77"/>
        <v/>
      </c>
      <c r="BH60" s="59" t="str">
        <f t="shared" si="78"/>
        <v/>
      </c>
      <c r="BI60" s="59" t="str">
        <f t="shared" si="79"/>
        <v/>
      </c>
      <c r="BJ60" s="59" t="str">
        <f t="shared" si="80"/>
        <v/>
      </c>
      <c r="BK60" s="59" t="str">
        <f t="shared" si="81"/>
        <v/>
      </c>
      <c r="BL60" s="59" t="str">
        <f t="shared" si="82"/>
        <v/>
      </c>
      <c r="BM60" s="59" t="str">
        <f t="shared" si="83"/>
        <v/>
      </c>
      <c r="BN60" s="59" t="str">
        <f t="shared" si="84"/>
        <v/>
      </c>
      <c r="BO60" s="59" t="str">
        <f t="shared" si="85"/>
        <v/>
      </c>
      <c r="BP60" s="59" t="str">
        <f t="shared" si="86"/>
        <v/>
      </c>
      <c r="BQ60" s="59" t="str">
        <f t="shared" si="87"/>
        <v/>
      </c>
      <c r="BR60" s="59" t="str">
        <f t="shared" si="88"/>
        <v/>
      </c>
      <c r="BS60" s="59" t="str">
        <f t="shared" si="89"/>
        <v/>
      </c>
      <c r="BT60" s="59" t="str">
        <f t="shared" si="90"/>
        <v/>
      </c>
      <c r="BU60" s="59" t="str">
        <f t="shared" si="91"/>
        <v/>
      </c>
      <c r="BV60" s="59" t="str">
        <f t="shared" si="92"/>
        <v/>
      </c>
      <c r="BW60" s="59" t="str">
        <f t="shared" si="93"/>
        <v/>
      </c>
      <c r="BX60" s="59" t="str">
        <f t="shared" si="94"/>
        <v/>
      </c>
      <c r="BY60" s="59" t="str">
        <f t="shared" si="95"/>
        <v/>
      </c>
      <c r="BZ60" s="59" t="str">
        <f t="shared" si="96"/>
        <v/>
      </c>
      <c r="CA60" s="59" t="str">
        <f t="shared" si="97"/>
        <v/>
      </c>
      <c r="CB60" s="59" t="str">
        <f t="shared" si="98"/>
        <v/>
      </c>
      <c r="CC60" s="59" t="str">
        <f t="shared" si="99"/>
        <v/>
      </c>
      <c r="CD60" s="59" t="str">
        <f t="shared" si="100"/>
        <v/>
      </c>
      <c r="CE60" s="59" t="str">
        <f t="shared" si="101"/>
        <v/>
      </c>
      <c r="CF60" s="59" t="str">
        <f t="shared" si="102"/>
        <v/>
      </c>
      <c r="CG60" s="59" t="str">
        <f t="shared" si="103"/>
        <v/>
      </c>
      <c r="CH60" s="59" t="str">
        <f t="shared" si="104"/>
        <v/>
      </c>
      <c r="CI60" s="59" t="str">
        <f t="shared" si="105"/>
        <v/>
      </c>
      <c r="CJ60" s="59" t="str">
        <f t="shared" si="106"/>
        <v/>
      </c>
      <c r="CK60" s="59" t="str">
        <f t="shared" si="107"/>
        <v/>
      </c>
      <c r="CL60" s="59" t="str">
        <f t="shared" si="108"/>
        <v/>
      </c>
      <c r="CM60" s="59" t="str">
        <f t="shared" si="109"/>
        <v/>
      </c>
      <c r="CN60" s="59" t="str">
        <f t="shared" si="110"/>
        <v/>
      </c>
      <c r="CO60" s="59" t="str">
        <f t="shared" si="111"/>
        <v/>
      </c>
      <c r="CP60" s="59" t="str">
        <f t="shared" si="112"/>
        <v/>
      </c>
      <c r="CQ60" s="59" t="str">
        <f t="shared" si="113"/>
        <v/>
      </c>
      <c r="CR60" s="59" t="str">
        <f t="shared" si="114"/>
        <v/>
      </c>
      <c r="CS60" s="59" t="str">
        <f t="shared" si="115"/>
        <v/>
      </c>
      <c r="CT60" s="59" t="str">
        <f t="shared" si="116"/>
        <v/>
      </c>
      <c r="CU60" s="59" t="str">
        <f t="shared" si="117"/>
        <v/>
      </c>
      <c r="CV60" s="59">
        <f t="shared" si="118"/>
        <v>1</v>
      </c>
      <c r="CW60" s="59" t="str">
        <f t="shared" si="119"/>
        <v/>
      </c>
      <c r="CX60" s="59" t="str">
        <f t="shared" si="120"/>
        <v/>
      </c>
      <c r="CY60" s="59" t="str">
        <f t="shared" si="121"/>
        <v/>
      </c>
      <c r="CZ60" s="59" t="str">
        <f t="shared" si="122"/>
        <v/>
      </c>
      <c r="DA60" s="59" t="str">
        <f t="shared" si="123"/>
        <v/>
      </c>
      <c r="DB60" s="59" t="str">
        <f t="shared" si="124"/>
        <v/>
      </c>
      <c r="DC60" s="59" t="str">
        <f t="shared" si="125"/>
        <v/>
      </c>
      <c r="DD60" s="59" t="str">
        <f t="shared" si="126"/>
        <v/>
      </c>
      <c r="DE60" s="59" t="str">
        <f t="shared" si="127"/>
        <v/>
      </c>
      <c r="DF60" s="59" t="str">
        <f t="shared" si="128"/>
        <v/>
      </c>
      <c r="DG60" s="59" t="str">
        <f t="shared" si="129"/>
        <v/>
      </c>
      <c r="DH60" s="59" t="str">
        <f t="shared" si="130"/>
        <v/>
      </c>
      <c r="DI60" s="59" t="str">
        <f t="shared" si="131"/>
        <v/>
      </c>
      <c r="DJ60" s="59" t="str">
        <f t="shared" si="132"/>
        <v/>
      </c>
      <c r="DK60" s="59" t="str">
        <f t="shared" si="133"/>
        <v/>
      </c>
      <c r="DL60" s="59" t="str">
        <f t="shared" si="134"/>
        <v/>
      </c>
      <c r="DM60" s="59" t="str">
        <f t="shared" si="135"/>
        <v/>
      </c>
      <c r="DN60" s="59" t="str">
        <f t="shared" si="136"/>
        <v/>
      </c>
      <c r="DO60" s="59" t="str">
        <f t="shared" si="137"/>
        <v/>
      </c>
      <c r="DP60" s="59" t="str">
        <f t="shared" si="138"/>
        <v/>
      </c>
      <c r="DQ60" s="59" t="str">
        <f t="shared" si="152"/>
        <v/>
      </c>
      <c r="DR60" s="59" t="str">
        <f t="shared" si="139"/>
        <v/>
      </c>
      <c r="DS60" s="58" t="str">
        <f t="shared" si="140"/>
        <v>2012/2</v>
      </c>
      <c r="DT60" s="59" t="str">
        <f t="shared" si="141"/>
        <v/>
      </c>
      <c r="DU60" s="59" t="str">
        <f t="shared" si="5"/>
        <v/>
      </c>
      <c r="DV60" s="59" t="str">
        <f t="shared" si="6"/>
        <v/>
      </c>
      <c r="DW60" s="59" t="str">
        <f t="shared" si="7"/>
        <v/>
      </c>
      <c r="DX60" s="59" t="str">
        <f t="shared" si="8"/>
        <v/>
      </c>
      <c r="DY60" s="59" t="str">
        <f t="shared" si="9"/>
        <v/>
      </c>
      <c r="DZ60" s="59" t="str">
        <f t="shared" si="10"/>
        <v/>
      </c>
      <c r="EA60" s="59" t="str">
        <f t="shared" si="11"/>
        <v/>
      </c>
      <c r="EB60" s="59" t="str">
        <f t="shared" si="12"/>
        <v/>
      </c>
      <c r="EC60" s="59" t="str">
        <f t="shared" si="13"/>
        <v/>
      </c>
      <c r="ED60" s="59" t="str">
        <f t="shared" si="14"/>
        <v/>
      </c>
      <c r="EE60" s="59" t="str">
        <f t="shared" si="15"/>
        <v/>
      </c>
      <c r="EF60" s="59" t="str">
        <f t="shared" si="142"/>
        <v/>
      </c>
      <c r="EG60" s="59" t="str">
        <f t="shared" si="16"/>
        <v/>
      </c>
      <c r="EH60" s="59" t="str">
        <f t="shared" si="17"/>
        <v/>
      </c>
      <c r="EI60" s="59" t="str">
        <f t="shared" si="18"/>
        <v/>
      </c>
      <c r="EJ60" s="59" t="str">
        <f t="shared" si="19"/>
        <v/>
      </c>
      <c r="EK60" s="59" t="str">
        <f t="shared" si="20"/>
        <v/>
      </c>
      <c r="EL60" s="59" t="str">
        <f t="shared" si="21"/>
        <v/>
      </c>
      <c r="EM60" s="59" t="str">
        <f t="shared" si="22"/>
        <v/>
      </c>
      <c r="EN60" s="59" t="str">
        <f t="shared" si="23"/>
        <v/>
      </c>
      <c r="EO60" s="59" t="str">
        <f t="shared" si="24"/>
        <v/>
      </c>
      <c r="EP60" s="59" t="str">
        <f t="shared" si="25"/>
        <v/>
      </c>
      <c r="EQ60" s="59" t="str">
        <f t="shared" si="26"/>
        <v/>
      </c>
      <c r="ER60" s="59" t="str">
        <f t="shared" si="27"/>
        <v/>
      </c>
      <c r="ES60" s="59" t="str">
        <f t="shared" si="28"/>
        <v/>
      </c>
      <c r="ET60" s="59" t="str">
        <f t="shared" si="29"/>
        <v/>
      </c>
      <c r="EU60" s="59" t="str">
        <f t="shared" si="30"/>
        <v/>
      </c>
      <c r="EV60" s="59" t="str">
        <f t="shared" si="31"/>
        <v/>
      </c>
      <c r="EW60" s="59" t="str">
        <f t="shared" si="32"/>
        <v/>
      </c>
      <c r="EX60" s="59" t="str">
        <f t="shared" si="33"/>
        <v/>
      </c>
      <c r="EY60" s="59" t="str">
        <f t="shared" si="34"/>
        <v/>
      </c>
      <c r="EZ60" s="59" t="str">
        <f t="shared" si="35"/>
        <v/>
      </c>
      <c r="FA60" s="59" t="str">
        <f t="shared" si="36"/>
        <v/>
      </c>
      <c r="FB60" s="59" t="str">
        <f t="shared" si="37"/>
        <v/>
      </c>
      <c r="FC60" s="59" t="str">
        <f t="shared" si="38"/>
        <v/>
      </c>
      <c r="FD60" s="59" t="str">
        <f t="shared" si="39"/>
        <v/>
      </c>
      <c r="FE60" s="59" t="str">
        <f t="shared" si="40"/>
        <v/>
      </c>
      <c r="FF60" s="59" t="str">
        <f t="shared" si="41"/>
        <v/>
      </c>
      <c r="FG60" s="59" t="str">
        <f t="shared" si="42"/>
        <v/>
      </c>
      <c r="FH60" s="59" t="str">
        <f t="shared" si="43"/>
        <v/>
      </c>
      <c r="FI60" s="59" t="str">
        <f t="shared" si="44"/>
        <v/>
      </c>
      <c r="FJ60" s="59" t="str">
        <f t="shared" si="45"/>
        <v/>
      </c>
      <c r="FK60" s="59" t="str">
        <f t="shared" si="46"/>
        <v/>
      </c>
      <c r="FL60" s="59" t="str">
        <f t="shared" si="47"/>
        <v/>
      </c>
      <c r="FM60" s="59" t="str">
        <f t="shared" si="48"/>
        <v/>
      </c>
      <c r="FN60" s="59" t="str">
        <f t="shared" si="49"/>
        <v/>
      </c>
      <c r="FO60" s="60" t="str">
        <f t="shared" si="50"/>
        <v/>
      </c>
      <c r="FP60" s="61"/>
      <c r="FQ60" s="45">
        <f t="shared" si="51"/>
        <v>1</v>
      </c>
    </row>
    <row r="61" spans="1:173" ht="30" thickTop="1" thickBot="1" x14ac:dyDescent="0.25">
      <c r="A61" s="31" t="s">
        <v>252</v>
      </c>
      <c r="B61" s="75" t="s">
        <v>256</v>
      </c>
      <c r="C61" s="91">
        <v>41234</v>
      </c>
      <c r="D61" s="75"/>
      <c r="E61" s="75"/>
      <c r="F61" s="75"/>
      <c r="G61" s="75"/>
      <c r="H61" s="71">
        <v>40900</v>
      </c>
      <c r="I61" s="78"/>
      <c r="J61" s="75"/>
      <c r="K61" s="78"/>
      <c r="L61" s="75"/>
      <c r="M61" s="75"/>
      <c r="N61" s="75"/>
      <c r="O61" s="75"/>
      <c r="P61" s="75"/>
      <c r="Q61" s="75"/>
      <c r="R61" s="83"/>
      <c r="S61" s="75"/>
      <c r="T61" s="42" t="str">
        <f t="shared" si="0"/>
        <v/>
      </c>
      <c r="U61" s="42">
        <f t="shared" si="1"/>
        <v>2012</v>
      </c>
      <c r="V61" s="57" t="str">
        <f t="shared" si="143"/>
        <v/>
      </c>
      <c r="W61" s="57" t="str">
        <f t="shared" si="144"/>
        <v/>
      </c>
      <c r="X61" s="57" t="str">
        <f t="shared" si="145"/>
        <v/>
      </c>
      <c r="Y61" s="57" t="str">
        <f t="shared" si="146"/>
        <v/>
      </c>
      <c r="Z61" s="57" t="str">
        <f t="shared" si="147"/>
        <v/>
      </c>
      <c r="AA61" s="57" t="str">
        <f t="shared" si="148"/>
        <v/>
      </c>
      <c r="AB61" s="57" t="str">
        <f t="shared" si="149"/>
        <v/>
      </c>
      <c r="AC61" s="57" t="str">
        <f t="shared" si="150"/>
        <v/>
      </c>
      <c r="AD61" s="57" t="str">
        <f t="shared" si="52"/>
        <v/>
      </c>
      <c r="AE61" s="57" t="str">
        <f t="shared" si="53"/>
        <v/>
      </c>
      <c r="AF61" s="57" t="str">
        <f t="shared" si="54"/>
        <v/>
      </c>
      <c r="AG61" s="57" t="str">
        <f t="shared" si="55"/>
        <v/>
      </c>
      <c r="AH61" s="57" t="str">
        <f t="shared" si="56"/>
        <v/>
      </c>
      <c r="AI61" s="57" t="str">
        <f t="shared" si="57"/>
        <v/>
      </c>
      <c r="AJ61" s="57" t="str">
        <f t="shared" si="58"/>
        <v/>
      </c>
      <c r="AK61" s="57" t="str">
        <f t="shared" si="59"/>
        <v/>
      </c>
      <c r="AL61" s="57" t="str">
        <f t="shared" si="60"/>
        <v/>
      </c>
      <c r="AM61" s="57" t="str">
        <f t="shared" si="61"/>
        <v/>
      </c>
      <c r="AN61" s="57" t="str">
        <f t="shared" si="62"/>
        <v/>
      </c>
      <c r="AO61" s="57" t="str">
        <f t="shared" si="63"/>
        <v/>
      </c>
      <c r="AP61" s="57" t="str">
        <f t="shared" si="64"/>
        <v/>
      </c>
      <c r="AQ61" s="57">
        <f t="shared" si="65"/>
        <v>41234</v>
      </c>
      <c r="AR61" s="57" t="str">
        <f t="shared" si="66"/>
        <v/>
      </c>
      <c r="AS61" s="57" t="str">
        <f t="shared" si="67"/>
        <v/>
      </c>
      <c r="AT61" s="58" t="str">
        <f t="shared" si="151"/>
        <v/>
      </c>
      <c r="AU61" s="59">
        <f t="shared" si="2"/>
        <v>0</v>
      </c>
      <c r="AV61" s="59">
        <f t="shared" si="3"/>
        <v>0</v>
      </c>
      <c r="AW61" s="42" t="str">
        <f t="shared" si="68"/>
        <v/>
      </c>
      <c r="AX61" s="42">
        <f t="shared" si="69"/>
        <v>1900</v>
      </c>
      <c r="AY61" s="59" t="str">
        <f t="shared" si="70"/>
        <v/>
      </c>
      <c r="AZ61" s="59" t="str">
        <f t="shared" si="71"/>
        <v/>
      </c>
      <c r="BA61" s="59" t="str">
        <f t="shared" si="156"/>
        <v/>
      </c>
      <c r="BB61" s="59" t="str">
        <f t="shared" si="72"/>
        <v/>
      </c>
      <c r="BC61" s="59" t="str">
        <f t="shared" si="73"/>
        <v/>
      </c>
      <c r="BD61" s="59" t="str">
        <f t="shared" si="74"/>
        <v/>
      </c>
      <c r="BE61" s="59" t="str">
        <f t="shared" si="75"/>
        <v/>
      </c>
      <c r="BF61" s="59" t="str">
        <f t="shared" si="76"/>
        <v/>
      </c>
      <c r="BG61" s="59" t="str">
        <f t="shared" si="77"/>
        <v/>
      </c>
      <c r="BH61" s="59" t="str">
        <f t="shared" si="78"/>
        <v/>
      </c>
      <c r="BI61" s="59" t="str">
        <f t="shared" si="79"/>
        <v/>
      </c>
      <c r="BJ61" s="59" t="str">
        <f t="shared" si="80"/>
        <v/>
      </c>
      <c r="BK61" s="59" t="str">
        <f t="shared" si="81"/>
        <v/>
      </c>
      <c r="BL61" s="59" t="str">
        <f t="shared" si="82"/>
        <v/>
      </c>
      <c r="BM61" s="59" t="str">
        <f t="shared" si="83"/>
        <v/>
      </c>
      <c r="BN61" s="59" t="str">
        <f t="shared" si="84"/>
        <v/>
      </c>
      <c r="BO61" s="59" t="str">
        <f t="shared" si="85"/>
        <v/>
      </c>
      <c r="BP61" s="59" t="str">
        <f t="shared" si="86"/>
        <v/>
      </c>
      <c r="BQ61" s="59" t="str">
        <f t="shared" si="87"/>
        <v/>
      </c>
      <c r="BR61" s="59" t="str">
        <f t="shared" si="88"/>
        <v/>
      </c>
      <c r="BS61" s="59" t="str">
        <f t="shared" si="89"/>
        <v/>
      </c>
      <c r="BT61" s="59" t="str">
        <f t="shared" si="90"/>
        <v/>
      </c>
      <c r="BU61" s="59" t="str">
        <f t="shared" si="91"/>
        <v/>
      </c>
      <c r="BV61" s="59" t="str">
        <f t="shared" si="92"/>
        <v/>
      </c>
      <c r="BW61" s="59" t="str">
        <f t="shared" si="93"/>
        <v/>
      </c>
      <c r="BX61" s="59" t="str">
        <f t="shared" si="94"/>
        <v/>
      </c>
      <c r="BY61" s="59" t="str">
        <f t="shared" si="95"/>
        <v/>
      </c>
      <c r="BZ61" s="59" t="str">
        <f t="shared" si="96"/>
        <v/>
      </c>
      <c r="CA61" s="59" t="str">
        <f t="shared" si="97"/>
        <v/>
      </c>
      <c r="CB61" s="59" t="str">
        <f t="shared" si="98"/>
        <v/>
      </c>
      <c r="CC61" s="59" t="str">
        <f t="shared" si="99"/>
        <v/>
      </c>
      <c r="CD61" s="59" t="str">
        <f t="shared" si="100"/>
        <v/>
      </c>
      <c r="CE61" s="59" t="str">
        <f t="shared" si="101"/>
        <v/>
      </c>
      <c r="CF61" s="59" t="str">
        <f t="shared" si="102"/>
        <v/>
      </c>
      <c r="CG61" s="59" t="str">
        <f t="shared" si="103"/>
        <v/>
      </c>
      <c r="CH61" s="59" t="str">
        <f t="shared" si="104"/>
        <v/>
      </c>
      <c r="CI61" s="59" t="str">
        <f t="shared" si="105"/>
        <v/>
      </c>
      <c r="CJ61" s="59" t="str">
        <f t="shared" si="106"/>
        <v/>
      </c>
      <c r="CK61" s="59" t="str">
        <f t="shared" si="107"/>
        <v/>
      </c>
      <c r="CL61" s="59" t="str">
        <f t="shared" si="108"/>
        <v/>
      </c>
      <c r="CM61" s="59" t="str">
        <f t="shared" si="109"/>
        <v/>
      </c>
      <c r="CN61" s="59" t="str">
        <f t="shared" si="110"/>
        <v/>
      </c>
      <c r="CO61" s="59" t="str">
        <f t="shared" si="111"/>
        <v/>
      </c>
      <c r="CP61" s="59" t="str">
        <f t="shared" si="112"/>
        <v/>
      </c>
      <c r="CQ61" s="59" t="str">
        <f t="shared" si="113"/>
        <v/>
      </c>
      <c r="CR61" s="59" t="str">
        <f t="shared" si="114"/>
        <v/>
      </c>
      <c r="CS61" s="59" t="str">
        <f t="shared" si="115"/>
        <v/>
      </c>
      <c r="CT61" s="59" t="str">
        <f t="shared" si="116"/>
        <v/>
      </c>
      <c r="CU61" s="59" t="str">
        <f t="shared" si="117"/>
        <v/>
      </c>
      <c r="CV61" s="59" t="str">
        <f t="shared" si="118"/>
        <v/>
      </c>
      <c r="CW61" s="59" t="str">
        <f t="shared" si="119"/>
        <v/>
      </c>
      <c r="CX61" s="59" t="str">
        <f t="shared" si="120"/>
        <v/>
      </c>
      <c r="CY61" s="59" t="str">
        <f t="shared" si="121"/>
        <v/>
      </c>
      <c r="CZ61" s="59" t="str">
        <f t="shared" si="122"/>
        <v/>
      </c>
      <c r="DA61" s="59" t="str">
        <f t="shared" si="123"/>
        <v/>
      </c>
      <c r="DB61" s="59" t="str">
        <f t="shared" si="124"/>
        <v/>
      </c>
      <c r="DC61" s="59" t="str">
        <f t="shared" si="125"/>
        <v/>
      </c>
      <c r="DD61" s="59" t="str">
        <f t="shared" si="126"/>
        <v/>
      </c>
      <c r="DE61" s="59" t="str">
        <f t="shared" si="127"/>
        <v/>
      </c>
      <c r="DF61" s="59" t="str">
        <f t="shared" si="128"/>
        <v/>
      </c>
      <c r="DG61" s="59" t="str">
        <f t="shared" si="129"/>
        <v/>
      </c>
      <c r="DH61" s="59" t="str">
        <f t="shared" si="130"/>
        <v/>
      </c>
      <c r="DI61" s="59" t="str">
        <f t="shared" si="131"/>
        <v/>
      </c>
      <c r="DJ61" s="59" t="str">
        <f t="shared" si="132"/>
        <v/>
      </c>
      <c r="DK61" s="59" t="str">
        <f t="shared" si="133"/>
        <v/>
      </c>
      <c r="DL61" s="59" t="str">
        <f t="shared" si="134"/>
        <v/>
      </c>
      <c r="DM61" s="59" t="str">
        <f t="shared" si="135"/>
        <v/>
      </c>
      <c r="DN61" s="59" t="str">
        <f t="shared" si="136"/>
        <v/>
      </c>
      <c r="DO61" s="59" t="str">
        <f t="shared" si="137"/>
        <v/>
      </c>
      <c r="DP61" s="59" t="str">
        <f t="shared" si="138"/>
        <v/>
      </c>
      <c r="DQ61" s="59" t="str">
        <f t="shared" si="152"/>
        <v/>
      </c>
      <c r="DR61" s="59" t="str">
        <f t="shared" si="139"/>
        <v/>
      </c>
      <c r="DS61" s="58" t="str">
        <f t="shared" si="140"/>
        <v>2012/11</v>
      </c>
      <c r="DT61" s="59" t="str">
        <f t="shared" si="141"/>
        <v/>
      </c>
      <c r="DU61" s="59" t="str">
        <f t="shared" si="5"/>
        <v/>
      </c>
      <c r="DV61" s="59" t="str">
        <f t="shared" si="6"/>
        <v/>
      </c>
      <c r="DW61" s="59" t="str">
        <f t="shared" si="7"/>
        <v/>
      </c>
      <c r="DX61" s="59" t="str">
        <f t="shared" si="8"/>
        <v/>
      </c>
      <c r="DY61" s="59" t="str">
        <f t="shared" si="9"/>
        <v/>
      </c>
      <c r="DZ61" s="59" t="str">
        <f t="shared" si="10"/>
        <v/>
      </c>
      <c r="EA61" s="59" t="str">
        <f t="shared" si="11"/>
        <v/>
      </c>
      <c r="EB61" s="59" t="str">
        <f t="shared" si="12"/>
        <v/>
      </c>
      <c r="EC61" s="59" t="str">
        <f t="shared" si="13"/>
        <v/>
      </c>
      <c r="ED61" s="59" t="str">
        <f t="shared" si="14"/>
        <v/>
      </c>
      <c r="EE61" s="59" t="str">
        <f t="shared" si="15"/>
        <v/>
      </c>
      <c r="EF61" s="59" t="str">
        <f t="shared" si="142"/>
        <v/>
      </c>
      <c r="EG61" s="59" t="str">
        <f t="shared" si="16"/>
        <v/>
      </c>
      <c r="EH61" s="59" t="str">
        <f t="shared" si="17"/>
        <v/>
      </c>
      <c r="EI61" s="59" t="str">
        <f t="shared" si="18"/>
        <v/>
      </c>
      <c r="EJ61" s="59" t="str">
        <f t="shared" si="19"/>
        <v/>
      </c>
      <c r="EK61" s="59" t="str">
        <f t="shared" si="20"/>
        <v/>
      </c>
      <c r="EL61" s="59" t="str">
        <f t="shared" si="21"/>
        <v/>
      </c>
      <c r="EM61" s="59" t="str">
        <f t="shared" si="22"/>
        <v/>
      </c>
      <c r="EN61" s="59" t="str">
        <f t="shared" si="23"/>
        <v/>
      </c>
      <c r="EO61" s="59" t="str">
        <f t="shared" si="24"/>
        <v/>
      </c>
      <c r="EP61" s="59" t="str">
        <f t="shared" si="25"/>
        <v/>
      </c>
      <c r="EQ61" s="59" t="str">
        <f t="shared" si="26"/>
        <v/>
      </c>
      <c r="ER61" s="59" t="str">
        <f t="shared" si="27"/>
        <v/>
      </c>
      <c r="ES61" s="59" t="str">
        <f t="shared" si="28"/>
        <v/>
      </c>
      <c r="ET61" s="59" t="str">
        <f t="shared" si="29"/>
        <v/>
      </c>
      <c r="EU61" s="59" t="str">
        <f t="shared" si="30"/>
        <v/>
      </c>
      <c r="EV61" s="59" t="str">
        <f t="shared" si="31"/>
        <v/>
      </c>
      <c r="EW61" s="59" t="str">
        <f t="shared" si="32"/>
        <v/>
      </c>
      <c r="EX61" s="59" t="str">
        <f t="shared" si="33"/>
        <v/>
      </c>
      <c r="EY61" s="59" t="str">
        <f t="shared" si="34"/>
        <v/>
      </c>
      <c r="EZ61" s="59" t="str">
        <f t="shared" si="35"/>
        <v/>
      </c>
      <c r="FA61" s="59" t="str">
        <f t="shared" si="36"/>
        <v/>
      </c>
      <c r="FB61" s="59">
        <f t="shared" si="37"/>
        <v>1</v>
      </c>
      <c r="FC61" s="59" t="str">
        <f t="shared" si="38"/>
        <v/>
      </c>
      <c r="FD61" s="59" t="str">
        <f t="shared" si="39"/>
        <v/>
      </c>
      <c r="FE61" s="59" t="str">
        <f t="shared" si="40"/>
        <v/>
      </c>
      <c r="FF61" s="59" t="str">
        <f t="shared" si="41"/>
        <v/>
      </c>
      <c r="FG61" s="59" t="str">
        <f t="shared" si="42"/>
        <v/>
      </c>
      <c r="FH61" s="59" t="str">
        <f t="shared" si="43"/>
        <v/>
      </c>
      <c r="FI61" s="59" t="str">
        <f t="shared" si="44"/>
        <v/>
      </c>
      <c r="FJ61" s="59" t="str">
        <f t="shared" si="45"/>
        <v/>
      </c>
      <c r="FK61" s="59" t="str">
        <f t="shared" si="46"/>
        <v/>
      </c>
      <c r="FL61" s="59" t="str">
        <f t="shared" si="47"/>
        <v/>
      </c>
      <c r="FM61" s="59" t="str">
        <f t="shared" si="48"/>
        <v/>
      </c>
      <c r="FN61" s="59" t="str">
        <f t="shared" si="49"/>
        <v/>
      </c>
      <c r="FO61" s="60" t="str">
        <f t="shared" si="50"/>
        <v/>
      </c>
      <c r="FP61" s="61"/>
      <c r="FQ61" s="45">
        <f t="shared" si="51"/>
        <v>1</v>
      </c>
    </row>
    <row r="62" spans="1:173" ht="15.75" thickTop="1" thickBot="1" x14ac:dyDescent="0.25">
      <c r="A62" s="31"/>
      <c r="B62" s="75"/>
      <c r="C62" s="91"/>
      <c r="D62" s="75"/>
      <c r="E62" s="75"/>
      <c r="F62" s="75"/>
      <c r="G62" s="75"/>
      <c r="H62" s="71">
        <v>40900</v>
      </c>
      <c r="I62" s="78"/>
      <c r="J62" s="75"/>
      <c r="K62" s="78"/>
      <c r="L62" s="75"/>
      <c r="M62" s="75"/>
      <c r="N62" s="75"/>
      <c r="O62" s="75"/>
      <c r="P62" s="75"/>
      <c r="Q62" s="75"/>
      <c r="R62" s="83"/>
      <c r="S62" s="75"/>
      <c r="T62" s="42" t="str">
        <f t="shared" si="0"/>
        <v/>
      </c>
      <c r="U62" s="42" t="str">
        <f t="shared" si="1"/>
        <v/>
      </c>
      <c r="V62" s="57" t="str">
        <f t="shared" si="143"/>
        <v/>
      </c>
      <c r="W62" s="57" t="str">
        <f t="shared" si="144"/>
        <v/>
      </c>
      <c r="X62" s="57" t="str">
        <f t="shared" si="145"/>
        <v/>
      </c>
      <c r="Y62" s="57" t="str">
        <f t="shared" si="146"/>
        <v/>
      </c>
      <c r="Z62" s="57" t="str">
        <f t="shared" si="147"/>
        <v/>
      </c>
      <c r="AA62" s="57" t="str">
        <f t="shared" si="148"/>
        <v/>
      </c>
      <c r="AB62" s="57" t="str">
        <f t="shared" si="149"/>
        <v/>
      </c>
      <c r="AC62" s="57" t="str">
        <f t="shared" si="150"/>
        <v/>
      </c>
      <c r="AD62" s="57" t="str">
        <f t="shared" si="52"/>
        <v/>
      </c>
      <c r="AE62" s="57" t="str">
        <f t="shared" si="53"/>
        <v/>
      </c>
      <c r="AF62" s="57" t="str">
        <f t="shared" si="54"/>
        <v/>
      </c>
      <c r="AG62" s="57" t="str">
        <f t="shared" si="55"/>
        <v/>
      </c>
      <c r="AH62" s="57" t="str">
        <f t="shared" si="56"/>
        <v/>
      </c>
      <c r="AI62" s="57" t="str">
        <f t="shared" si="57"/>
        <v/>
      </c>
      <c r="AJ62" s="57" t="str">
        <f t="shared" si="58"/>
        <v/>
      </c>
      <c r="AK62" s="57" t="str">
        <f t="shared" si="59"/>
        <v/>
      </c>
      <c r="AL62" s="57" t="str">
        <f t="shared" si="60"/>
        <v/>
      </c>
      <c r="AM62" s="57" t="str">
        <f t="shared" si="61"/>
        <v/>
      </c>
      <c r="AN62" s="57" t="str">
        <f t="shared" si="62"/>
        <v/>
      </c>
      <c r="AO62" s="57" t="str">
        <f t="shared" si="63"/>
        <v/>
      </c>
      <c r="AP62" s="57" t="str">
        <f t="shared" si="64"/>
        <v/>
      </c>
      <c r="AQ62" s="57" t="str">
        <f t="shared" si="65"/>
        <v/>
      </c>
      <c r="AR62" s="57" t="str">
        <f t="shared" si="66"/>
        <v/>
      </c>
      <c r="AS62" s="57" t="str">
        <f t="shared" si="67"/>
        <v/>
      </c>
      <c r="AT62" s="58" t="str">
        <f t="shared" si="151"/>
        <v/>
      </c>
      <c r="AU62" s="59">
        <f t="shared" si="2"/>
        <v>0</v>
      </c>
      <c r="AV62" s="59">
        <f t="shared" si="3"/>
        <v>0</v>
      </c>
      <c r="AW62" s="42" t="str">
        <f t="shared" si="68"/>
        <v/>
      </c>
      <c r="AX62" s="42">
        <f t="shared" si="69"/>
        <v>1900</v>
      </c>
      <c r="AY62" s="59" t="str">
        <f t="shared" si="70"/>
        <v/>
      </c>
      <c r="AZ62" s="59" t="str">
        <f t="shared" si="71"/>
        <v/>
      </c>
      <c r="BA62" s="59" t="str">
        <f t="shared" si="156"/>
        <v/>
      </c>
      <c r="BB62" s="59" t="str">
        <f t="shared" si="72"/>
        <v/>
      </c>
      <c r="BC62" s="59" t="str">
        <f t="shared" si="73"/>
        <v/>
      </c>
      <c r="BD62" s="59" t="str">
        <f t="shared" si="74"/>
        <v/>
      </c>
      <c r="BE62" s="59" t="str">
        <f t="shared" si="75"/>
        <v/>
      </c>
      <c r="BF62" s="59" t="str">
        <f t="shared" si="76"/>
        <v/>
      </c>
      <c r="BG62" s="59" t="str">
        <f t="shared" si="77"/>
        <v/>
      </c>
      <c r="BH62" s="59" t="str">
        <f t="shared" si="78"/>
        <v/>
      </c>
      <c r="BI62" s="59" t="str">
        <f t="shared" si="79"/>
        <v/>
      </c>
      <c r="BJ62" s="59" t="str">
        <f t="shared" si="80"/>
        <v/>
      </c>
      <c r="BK62" s="59" t="str">
        <f t="shared" si="81"/>
        <v/>
      </c>
      <c r="BL62" s="59" t="str">
        <f t="shared" si="82"/>
        <v/>
      </c>
      <c r="BM62" s="59" t="str">
        <f t="shared" si="83"/>
        <v/>
      </c>
      <c r="BN62" s="59" t="str">
        <f t="shared" si="84"/>
        <v/>
      </c>
      <c r="BO62" s="59" t="str">
        <f t="shared" si="85"/>
        <v/>
      </c>
      <c r="BP62" s="59" t="str">
        <f t="shared" si="86"/>
        <v/>
      </c>
      <c r="BQ62" s="59" t="str">
        <f t="shared" si="87"/>
        <v/>
      </c>
      <c r="BR62" s="59" t="str">
        <f t="shared" si="88"/>
        <v/>
      </c>
      <c r="BS62" s="59" t="str">
        <f t="shared" si="89"/>
        <v/>
      </c>
      <c r="BT62" s="59" t="str">
        <f t="shared" si="90"/>
        <v/>
      </c>
      <c r="BU62" s="59" t="str">
        <f t="shared" si="91"/>
        <v/>
      </c>
      <c r="BV62" s="59" t="str">
        <f t="shared" si="92"/>
        <v/>
      </c>
      <c r="BW62" s="59" t="str">
        <f t="shared" si="93"/>
        <v/>
      </c>
      <c r="BX62" s="59" t="str">
        <f t="shared" si="94"/>
        <v/>
      </c>
      <c r="BY62" s="59" t="str">
        <f t="shared" si="95"/>
        <v/>
      </c>
      <c r="BZ62" s="59" t="str">
        <f t="shared" si="96"/>
        <v/>
      </c>
      <c r="CA62" s="59" t="str">
        <f t="shared" si="97"/>
        <v/>
      </c>
      <c r="CB62" s="59" t="str">
        <f t="shared" si="98"/>
        <v/>
      </c>
      <c r="CC62" s="59" t="str">
        <f t="shared" si="99"/>
        <v/>
      </c>
      <c r="CD62" s="59" t="str">
        <f t="shared" si="100"/>
        <v/>
      </c>
      <c r="CE62" s="59" t="str">
        <f t="shared" si="101"/>
        <v/>
      </c>
      <c r="CF62" s="59" t="str">
        <f t="shared" si="102"/>
        <v/>
      </c>
      <c r="CG62" s="59" t="str">
        <f t="shared" si="103"/>
        <v/>
      </c>
      <c r="CH62" s="59" t="str">
        <f t="shared" si="104"/>
        <v/>
      </c>
      <c r="CI62" s="59" t="str">
        <f t="shared" si="105"/>
        <v/>
      </c>
      <c r="CJ62" s="59" t="str">
        <f t="shared" si="106"/>
        <v/>
      </c>
      <c r="CK62" s="59" t="str">
        <f t="shared" si="107"/>
        <v/>
      </c>
      <c r="CL62" s="59" t="str">
        <f t="shared" si="108"/>
        <v/>
      </c>
      <c r="CM62" s="59" t="str">
        <f t="shared" si="109"/>
        <v/>
      </c>
      <c r="CN62" s="59" t="str">
        <f t="shared" si="110"/>
        <v/>
      </c>
      <c r="CO62" s="59" t="str">
        <f t="shared" si="111"/>
        <v/>
      </c>
      <c r="CP62" s="59" t="str">
        <f t="shared" si="112"/>
        <v/>
      </c>
      <c r="CQ62" s="59" t="str">
        <f t="shared" si="113"/>
        <v/>
      </c>
      <c r="CR62" s="59" t="str">
        <f t="shared" si="114"/>
        <v/>
      </c>
      <c r="CS62" s="59" t="str">
        <f t="shared" si="115"/>
        <v/>
      </c>
      <c r="CT62" s="59" t="str">
        <f t="shared" si="116"/>
        <v/>
      </c>
      <c r="CU62" s="59" t="str">
        <f t="shared" si="117"/>
        <v/>
      </c>
      <c r="CV62" s="59" t="str">
        <f t="shared" si="118"/>
        <v/>
      </c>
      <c r="CW62" s="59" t="str">
        <f t="shared" si="119"/>
        <v/>
      </c>
      <c r="CX62" s="59" t="str">
        <f t="shared" si="120"/>
        <v/>
      </c>
      <c r="CY62" s="59" t="str">
        <f t="shared" si="121"/>
        <v/>
      </c>
      <c r="CZ62" s="59" t="str">
        <f t="shared" si="122"/>
        <v/>
      </c>
      <c r="DA62" s="59" t="str">
        <f t="shared" si="123"/>
        <v/>
      </c>
      <c r="DB62" s="59" t="str">
        <f t="shared" si="124"/>
        <v/>
      </c>
      <c r="DC62" s="59" t="str">
        <f t="shared" si="125"/>
        <v/>
      </c>
      <c r="DD62" s="59" t="str">
        <f t="shared" si="126"/>
        <v/>
      </c>
      <c r="DE62" s="59" t="str">
        <f t="shared" si="127"/>
        <v/>
      </c>
      <c r="DF62" s="59" t="str">
        <f t="shared" si="128"/>
        <v/>
      </c>
      <c r="DG62" s="59" t="str">
        <f t="shared" si="129"/>
        <v/>
      </c>
      <c r="DH62" s="59" t="str">
        <f t="shared" si="130"/>
        <v/>
      </c>
      <c r="DI62" s="59" t="str">
        <f t="shared" si="131"/>
        <v/>
      </c>
      <c r="DJ62" s="59" t="str">
        <f t="shared" si="132"/>
        <v/>
      </c>
      <c r="DK62" s="59" t="str">
        <f t="shared" si="133"/>
        <v/>
      </c>
      <c r="DL62" s="59" t="str">
        <f t="shared" si="134"/>
        <v/>
      </c>
      <c r="DM62" s="59" t="str">
        <f t="shared" si="135"/>
        <v/>
      </c>
      <c r="DN62" s="59" t="str">
        <f t="shared" si="136"/>
        <v/>
      </c>
      <c r="DO62" s="59" t="str">
        <f t="shared" si="137"/>
        <v/>
      </c>
      <c r="DP62" s="59" t="str">
        <f t="shared" si="138"/>
        <v/>
      </c>
      <c r="DQ62" s="59" t="str">
        <f t="shared" si="152"/>
        <v/>
      </c>
      <c r="DR62" s="59" t="str">
        <f t="shared" si="139"/>
        <v/>
      </c>
      <c r="DS62" s="58" t="str">
        <f t="shared" si="140"/>
        <v/>
      </c>
      <c r="DT62" s="59" t="str">
        <f t="shared" si="141"/>
        <v/>
      </c>
      <c r="DU62" s="59" t="str">
        <f t="shared" si="5"/>
        <v/>
      </c>
      <c r="DV62" s="59" t="str">
        <f t="shared" si="6"/>
        <v/>
      </c>
      <c r="DW62" s="59" t="str">
        <f t="shared" si="7"/>
        <v/>
      </c>
      <c r="DX62" s="59" t="str">
        <f t="shared" si="8"/>
        <v/>
      </c>
      <c r="DY62" s="59" t="str">
        <f t="shared" si="9"/>
        <v/>
      </c>
      <c r="DZ62" s="59" t="str">
        <f t="shared" si="10"/>
        <v/>
      </c>
      <c r="EA62" s="59" t="str">
        <f t="shared" si="11"/>
        <v/>
      </c>
      <c r="EB62" s="59" t="str">
        <f t="shared" si="12"/>
        <v/>
      </c>
      <c r="EC62" s="59" t="str">
        <f t="shared" si="13"/>
        <v/>
      </c>
      <c r="ED62" s="59" t="str">
        <f t="shared" si="14"/>
        <v/>
      </c>
      <c r="EE62" s="59" t="str">
        <f t="shared" si="15"/>
        <v/>
      </c>
      <c r="EF62" s="59" t="str">
        <f t="shared" si="142"/>
        <v/>
      </c>
      <c r="EG62" s="59" t="str">
        <f t="shared" si="16"/>
        <v/>
      </c>
      <c r="EH62" s="59" t="str">
        <f t="shared" si="17"/>
        <v/>
      </c>
      <c r="EI62" s="59" t="str">
        <f t="shared" si="18"/>
        <v/>
      </c>
      <c r="EJ62" s="59" t="str">
        <f t="shared" si="19"/>
        <v/>
      </c>
      <c r="EK62" s="59" t="str">
        <f t="shared" si="20"/>
        <v/>
      </c>
      <c r="EL62" s="59" t="str">
        <f t="shared" si="21"/>
        <v/>
      </c>
      <c r="EM62" s="59" t="str">
        <f t="shared" si="22"/>
        <v/>
      </c>
      <c r="EN62" s="59" t="str">
        <f t="shared" si="23"/>
        <v/>
      </c>
      <c r="EO62" s="59" t="str">
        <f t="shared" si="24"/>
        <v/>
      </c>
      <c r="EP62" s="59" t="str">
        <f t="shared" si="25"/>
        <v/>
      </c>
      <c r="EQ62" s="59" t="str">
        <f t="shared" si="26"/>
        <v/>
      </c>
      <c r="ER62" s="59" t="str">
        <f t="shared" si="27"/>
        <v/>
      </c>
      <c r="ES62" s="59" t="str">
        <f t="shared" si="28"/>
        <v/>
      </c>
      <c r="ET62" s="59" t="str">
        <f t="shared" si="29"/>
        <v/>
      </c>
      <c r="EU62" s="59" t="str">
        <f t="shared" si="30"/>
        <v/>
      </c>
      <c r="EV62" s="59" t="str">
        <f t="shared" si="31"/>
        <v/>
      </c>
      <c r="EW62" s="59" t="str">
        <f t="shared" si="32"/>
        <v/>
      </c>
      <c r="EX62" s="59" t="str">
        <f t="shared" si="33"/>
        <v/>
      </c>
      <c r="EY62" s="59" t="str">
        <f t="shared" si="34"/>
        <v/>
      </c>
      <c r="EZ62" s="59" t="str">
        <f t="shared" si="35"/>
        <v/>
      </c>
      <c r="FA62" s="59" t="str">
        <f t="shared" si="36"/>
        <v/>
      </c>
      <c r="FB62" s="59" t="str">
        <f t="shared" si="37"/>
        <v/>
      </c>
      <c r="FC62" s="59" t="str">
        <f t="shared" si="38"/>
        <v/>
      </c>
      <c r="FD62" s="59" t="str">
        <f t="shared" si="39"/>
        <v/>
      </c>
      <c r="FE62" s="59" t="str">
        <f t="shared" si="40"/>
        <v/>
      </c>
      <c r="FF62" s="59" t="str">
        <f t="shared" si="41"/>
        <v/>
      </c>
      <c r="FG62" s="59" t="str">
        <f t="shared" si="42"/>
        <v/>
      </c>
      <c r="FH62" s="59" t="str">
        <f t="shared" si="43"/>
        <v/>
      </c>
      <c r="FI62" s="59" t="str">
        <f t="shared" si="44"/>
        <v/>
      </c>
      <c r="FJ62" s="59" t="str">
        <f t="shared" si="45"/>
        <v/>
      </c>
      <c r="FK62" s="59" t="str">
        <f t="shared" si="46"/>
        <v/>
      </c>
      <c r="FL62" s="59" t="str">
        <f t="shared" si="47"/>
        <v/>
      </c>
      <c r="FM62" s="59" t="str">
        <f t="shared" si="48"/>
        <v/>
      </c>
      <c r="FN62" s="59" t="str">
        <f t="shared" si="49"/>
        <v/>
      </c>
      <c r="FO62" s="60" t="str">
        <f t="shared" si="50"/>
        <v/>
      </c>
      <c r="FP62" s="61"/>
      <c r="FQ62" s="45">
        <f t="shared" si="51"/>
        <v>1</v>
      </c>
    </row>
    <row r="63" spans="1:173" ht="15.75" thickTop="1" thickBot="1" x14ac:dyDescent="0.25">
      <c r="A63" s="31"/>
      <c r="B63" s="75"/>
      <c r="C63" s="91"/>
      <c r="D63" s="75"/>
      <c r="E63" s="75"/>
      <c r="F63" s="75"/>
      <c r="G63" s="75"/>
      <c r="H63" s="71"/>
      <c r="I63" s="78"/>
      <c r="J63" s="75"/>
      <c r="K63" s="78"/>
      <c r="L63" s="75"/>
      <c r="M63" s="75"/>
      <c r="N63" s="75"/>
      <c r="O63" s="75"/>
      <c r="P63" s="75"/>
      <c r="Q63" s="75"/>
      <c r="R63" s="83"/>
      <c r="S63" s="75"/>
      <c r="T63" s="42" t="str">
        <f t="shared" si="0"/>
        <v/>
      </c>
      <c r="U63" s="42" t="str">
        <f t="shared" si="1"/>
        <v/>
      </c>
      <c r="V63" s="57" t="str">
        <f t="shared" si="143"/>
        <v/>
      </c>
      <c r="W63" s="57" t="str">
        <f t="shared" si="144"/>
        <v/>
      </c>
      <c r="X63" s="57" t="str">
        <f t="shared" si="145"/>
        <v/>
      </c>
      <c r="Y63" s="57" t="str">
        <f t="shared" si="146"/>
        <v/>
      </c>
      <c r="Z63" s="57" t="str">
        <f t="shared" si="147"/>
        <v/>
      </c>
      <c r="AA63" s="57" t="str">
        <f t="shared" si="148"/>
        <v/>
      </c>
      <c r="AB63" s="57" t="str">
        <f t="shared" si="149"/>
        <v/>
      </c>
      <c r="AC63" s="57" t="str">
        <f t="shared" si="150"/>
        <v/>
      </c>
      <c r="AD63" s="57" t="str">
        <f t="shared" si="52"/>
        <v/>
      </c>
      <c r="AE63" s="57" t="str">
        <f t="shared" si="53"/>
        <v/>
      </c>
      <c r="AF63" s="57" t="str">
        <f t="shared" si="54"/>
        <v/>
      </c>
      <c r="AG63" s="57" t="str">
        <f t="shared" si="55"/>
        <v/>
      </c>
      <c r="AH63" s="57" t="str">
        <f t="shared" si="56"/>
        <v/>
      </c>
      <c r="AI63" s="57" t="str">
        <f t="shared" si="57"/>
        <v/>
      </c>
      <c r="AJ63" s="57" t="str">
        <f t="shared" si="58"/>
        <v/>
      </c>
      <c r="AK63" s="57" t="str">
        <f t="shared" si="59"/>
        <v/>
      </c>
      <c r="AL63" s="57" t="str">
        <f t="shared" si="60"/>
        <v/>
      </c>
      <c r="AM63" s="57" t="str">
        <f t="shared" si="61"/>
        <v/>
      </c>
      <c r="AN63" s="57" t="str">
        <f t="shared" si="62"/>
        <v/>
      </c>
      <c r="AO63" s="57" t="str">
        <f t="shared" si="63"/>
        <v/>
      </c>
      <c r="AP63" s="57" t="str">
        <f t="shared" si="64"/>
        <v/>
      </c>
      <c r="AQ63" s="57" t="str">
        <f t="shared" si="65"/>
        <v/>
      </c>
      <c r="AR63" s="57" t="str">
        <f t="shared" si="66"/>
        <v/>
      </c>
      <c r="AS63" s="57" t="str">
        <f t="shared" si="67"/>
        <v/>
      </c>
      <c r="AT63" s="58" t="str">
        <f t="shared" si="151"/>
        <v/>
      </c>
      <c r="AU63" s="59">
        <f t="shared" si="2"/>
        <v>0</v>
      </c>
      <c r="AV63" s="59">
        <f t="shared" si="3"/>
        <v>0</v>
      </c>
      <c r="AW63" s="42" t="str">
        <f t="shared" si="68"/>
        <v/>
      </c>
      <c r="AX63" s="42">
        <f t="shared" si="69"/>
        <v>1900</v>
      </c>
      <c r="AY63" s="59" t="str">
        <f t="shared" si="70"/>
        <v/>
      </c>
      <c r="AZ63" s="59" t="str">
        <f t="shared" si="71"/>
        <v/>
      </c>
      <c r="BA63" s="59" t="str">
        <f t="shared" si="156"/>
        <v/>
      </c>
      <c r="BB63" s="59" t="str">
        <f t="shared" si="72"/>
        <v/>
      </c>
      <c r="BC63" s="59" t="str">
        <f t="shared" si="73"/>
        <v/>
      </c>
      <c r="BD63" s="59" t="str">
        <f t="shared" si="74"/>
        <v/>
      </c>
      <c r="BE63" s="59" t="str">
        <f t="shared" si="75"/>
        <v/>
      </c>
      <c r="BF63" s="59" t="str">
        <f t="shared" si="76"/>
        <v/>
      </c>
      <c r="BG63" s="59" t="str">
        <f t="shared" si="77"/>
        <v/>
      </c>
      <c r="BH63" s="59" t="str">
        <f t="shared" si="78"/>
        <v/>
      </c>
      <c r="BI63" s="59" t="str">
        <f t="shared" si="79"/>
        <v/>
      </c>
      <c r="BJ63" s="59" t="str">
        <f t="shared" si="80"/>
        <v/>
      </c>
      <c r="BK63" s="59" t="str">
        <f t="shared" si="81"/>
        <v/>
      </c>
      <c r="BL63" s="59" t="str">
        <f t="shared" si="82"/>
        <v/>
      </c>
      <c r="BM63" s="59" t="str">
        <f t="shared" si="83"/>
        <v/>
      </c>
      <c r="BN63" s="59" t="str">
        <f t="shared" si="84"/>
        <v/>
      </c>
      <c r="BO63" s="59" t="str">
        <f t="shared" si="85"/>
        <v/>
      </c>
      <c r="BP63" s="59" t="str">
        <f t="shared" si="86"/>
        <v/>
      </c>
      <c r="BQ63" s="59" t="str">
        <f t="shared" si="87"/>
        <v/>
      </c>
      <c r="BR63" s="59" t="str">
        <f t="shared" si="88"/>
        <v/>
      </c>
      <c r="BS63" s="59" t="str">
        <f t="shared" si="89"/>
        <v/>
      </c>
      <c r="BT63" s="59" t="str">
        <f t="shared" si="90"/>
        <v/>
      </c>
      <c r="BU63" s="59" t="str">
        <f t="shared" si="91"/>
        <v/>
      </c>
      <c r="BV63" s="59" t="str">
        <f t="shared" si="92"/>
        <v/>
      </c>
      <c r="BW63" s="59" t="str">
        <f t="shared" si="93"/>
        <v/>
      </c>
      <c r="BX63" s="59" t="str">
        <f t="shared" si="94"/>
        <v/>
      </c>
      <c r="BY63" s="59" t="str">
        <f t="shared" si="95"/>
        <v/>
      </c>
      <c r="BZ63" s="59" t="str">
        <f t="shared" si="96"/>
        <v/>
      </c>
      <c r="CA63" s="59" t="str">
        <f t="shared" si="97"/>
        <v/>
      </c>
      <c r="CB63" s="59" t="str">
        <f t="shared" si="98"/>
        <v/>
      </c>
      <c r="CC63" s="59" t="str">
        <f t="shared" si="99"/>
        <v/>
      </c>
      <c r="CD63" s="59" t="str">
        <f t="shared" si="100"/>
        <v/>
      </c>
      <c r="CE63" s="59" t="str">
        <f t="shared" si="101"/>
        <v/>
      </c>
      <c r="CF63" s="59" t="str">
        <f t="shared" si="102"/>
        <v/>
      </c>
      <c r="CG63" s="59" t="str">
        <f t="shared" si="103"/>
        <v/>
      </c>
      <c r="CH63" s="59" t="str">
        <f t="shared" si="104"/>
        <v/>
      </c>
      <c r="CI63" s="59" t="str">
        <f t="shared" si="105"/>
        <v/>
      </c>
      <c r="CJ63" s="59" t="str">
        <f t="shared" si="106"/>
        <v/>
      </c>
      <c r="CK63" s="59" t="str">
        <f t="shared" si="107"/>
        <v/>
      </c>
      <c r="CL63" s="59" t="str">
        <f t="shared" si="108"/>
        <v/>
      </c>
      <c r="CM63" s="59" t="str">
        <f t="shared" si="109"/>
        <v/>
      </c>
      <c r="CN63" s="59" t="str">
        <f t="shared" si="110"/>
        <v/>
      </c>
      <c r="CO63" s="59" t="str">
        <f t="shared" si="111"/>
        <v/>
      </c>
      <c r="CP63" s="59" t="str">
        <f t="shared" si="112"/>
        <v/>
      </c>
      <c r="CQ63" s="59" t="str">
        <f t="shared" si="113"/>
        <v/>
      </c>
      <c r="CR63" s="59" t="str">
        <f t="shared" si="114"/>
        <v/>
      </c>
      <c r="CS63" s="59" t="str">
        <f t="shared" si="115"/>
        <v/>
      </c>
      <c r="CT63" s="59" t="str">
        <f t="shared" si="116"/>
        <v/>
      </c>
      <c r="CU63" s="59" t="str">
        <f t="shared" si="117"/>
        <v/>
      </c>
      <c r="CV63" s="59" t="str">
        <f t="shared" si="118"/>
        <v/>
      </c>
      <c r="CW63" s="59" t="str">
        <f t="shared" si="119"/>
        <v/>
      </c>
      <c r="CX63" s="59" t="str">
        <f t="shared" si="120"/>
        <v/>
      </c>
      <c r="CY63" s="59" t="str">
        <f t="shared" si="121"/>
        <v/>
      </c>
      <c r="CZ63" s="59" t="str">
        <f t="shared" si="122"/>
        <v/>
      </c>
      <c r="DA63" s="59" t="str">
        <f t="shared" si="123"/>
        <v/>
      </c>
      <c r="DB63" s="59" t="str">
        <f t="shared" si="124"/>
        <v/>
      </c>
      <c r="DC63" s="59" t="str">
        <f t="shared" si="125"/>
        <v/>
      </c>
      <c r="DD63" s="59" t="str">
        <f t="shared" si="126"/>
        <v/>
      </c>
      <c r="DE63" s="59" t="str">
        <f t="shared" si="127"/>
        <v/>
      </c>
      <c r="DF63" s="59" t="str">
        <f t="shared" si="128"/>
        <v/>
      </c>
      <c r="DG63" s="59" t="str">
        <f t="shared" si="129"/>
        <v/>
      </c>
      <c r="DH63" s="59" t="str">
        <f t="shared" si="130"/>
        <v/>
      </c>
      <c r="DI63" s="59" t="str">
        <f t="shared" si="131"/>
        <v/>
      </c>
      <c r="DJ63" s="59" t="str">
        <f t="shared" si="132"/>
        <v/>
      </c>
      <c r="DK63" s="59" t="str">
        <f t="shared" si="133"/>
        <v/>
      </c>
      <c r="DL63" s="59" t="str">
        <f t="shared" si="134"/>
        <v/>
      </c>
      <c r="DM63" s="59" t="str">
        <f t="shared" si="135"/>
        <v/>
      </c>
      <c r="DN63" s="59" t="str">
        <f t="shared" si="136"/>
        <v/>
      </c>
      <c r="DO63" s="59" t="str">
        <f t="shared" si="137"/>
        <v/>
      </c>
      <c r="DP63" s="59" t="str">
        <f t="shared" si="138"/>
        <v/>
      </c>
      <c r="DQ63" s="59" t="str">
        <f t="shared" si="152"/>
        <v/>
      </c>
      <c r="DR63" s="59" t="str">
        <f t="shared" si="139"/>
        <v/>
      </c>
      <c r="DS63" s="58" t="str">
        <f t="shared" si="140"/>
        <v/>
      </c>
      <c r="DT63" s="59" t="str">
        <f t="shared" si="141"/>
        <v/>
      </c>
      <c r="DU63" s="59" t="str">
        <f t="shared" si="5"/>
        <v/>
      </c>
      <c r="DV63" s="59" t="str">
        <f t="shared" si="6"/>
        <v/>
      </c>
      <c r="DW63" s="59" t="str">
        <f t="shared" si="7"/>
        <v/>
      </c>
      <c r="DX63" s="59" t="str">
        <f t="shared" si="8"/>
        <v/>
      </c>
      <c r="DY63" s="59" t="str">
        <f t="shared" si="9"/>
        <v/>
      </c>
      <c r="DZ63" s="59" t="str">
        <f t="shared" si="10"/>
        <v/>
      </c>
      <c r="EA63" s="59" t="str">
        <f t="shared" si="11"/>
        <v/>
      </c>
      <c r="EB63" s="59" t="str">
        <f t="shared" si="12"/>
        <v/>
      </c>
      <c r="EC63" s="59" t="str">
        <f t="shared" si="13"/>
        <v/>
      </c>
      <c r="ED63" s="59" t="str">
        <f t="shared" si="14"/>
        <v/>
      </c>
      <c r="EE63" s="59" t="str">
        <f t="shared" si="15"/>
        <v/>
      </c>
      <c r="EF63" s="59" t="str">
        <f t="shared" si="142"/>
        <v/>
      </c>
      <c r="EG63" s="59" t="str">
        <f t="shared" si="16"/>
        <v/>
      </c>
      <c r="EH63" s="59" t="str">
        <f t="shared" si="17"/>
        <v/>
      </c>
      <c r="EI63" s="59" t="str">
        <f t="shared" si="18"/>
        <v/>
      </c>
      <c r="EJ63" s="59" t="str">
        <f t="shared" si="19"/>
        <v/>
      </c>
      <c r="EK63" s="59" t="str">
        <f t="shared" si="20"/>
        <v/>
      </c>
      <c r="EL63" s="59" t="str">
        <f t="shared" si="21"/>
        <v/>
      </c>
      <c r="EM63" s="59" t="str">
        <f t="shared" si="22"/>
        <v/>
      </c>
      <c r="EN63" s="59" t="str">
        <f t="shared" si="23"/>
        <v/>
      </c>
      <c r="EO63" s="59" t="str">
        <f t="shared" si="24"/>
        <v/>
      </c>
      <c r="EP63" s="59" t="str">
        <f t="shared" si="25"/>
        <v/>
      </c>
      <c r="EQ63" s="59" t="str">
        <f t="shared" si="26"/>
        <v/>
      </c>
      <c r="ER63" s="59" t="str">
        <f t="shared" si="27"/>
        <v/>
      </c>
      <c r="ES63" s="59" t="str">
        <f t="shared" si="28"/>
        <v/>
      </c>
      <c r="ET63" s="59" t="str">
        <f t="shared" si="29"/>
        <v/>
      </c>
      <c r="EU63" s="59" t="str">
        <f t="shared" si="30"/>
        <v/>
      </c>
      <c r="EV63" s="59" t="str">
        <f t="shared" si="31"/>
        <v/>
      </c>
      <c r="EW63" s="59" t="str">
        <f t="shared" si="32"/>
        <v/>
      </c>
      <c r="EX63" s="59" t="str">
        <f t="shared" si="33"/>
        <v/>
      </c>
      <c r="EY63" s="59" t="str">
        <f t="shared" si="34"/>
        <v/>
      </c>
      <c r="EZ63" s="59" t="str">
        <f t="shared" si="35"/>
        <v/>
      </c>
      <c r="FA63" s="59" t="str">
        <f t="shared" si="36"/>
        <v/>
      </c>
      <c r="FB63" s="59" t="str">
        <f t="shared" si="37"/>
        <v/>
      </c>
      <c r="FC63" s="59" t="str">
        <f t="shared" si="38"/>
        <v/>
      </c>
      <c r="FD63" s="59" t="str">
        <f t="shared" si="39"/>
        <v/>
      </c>
      <c r="FE63" s="59" t="str">
        <f t="shared" si="40"/>
        <v/>
      </c>
      <c r="FF63" s="59" t="str">
        <f t="shared" si="41"/>
        <v/>
      </c>
      <c r="FG63" s="59" t="str">
        <f t="shared" si="42"/>
        <v/>
      </c>
      <c r="FH63" s="59" t="str">
        <f t="shared" si="43"/>
        <v/>
      </c>
      <c r="FI63" s="59" t="str">
        <f t="shared" si="44"/>
        <v/>
      </c>
      <c r="FJ63" s="59" t="str">
        <f t="shared" si="45"/>
        <v/>
      </c>
      <c r="FK63" s="59" t="str">
        <f t="shared" si="46"/>
        <v/>
      </c>
      <c r="FL63" s="59" t="str">
        <f t="shared" si="47"/>
        <v/>
      </c>
      <c r="FM63" s="59" t="str">
        <f t="shared" si="48"/>
        <v/>
      </c>
      <c r="FN63" s="59" t="str">
        <f t="shared" si="49"/>
        <v/>
      </c>
      <c r="FO63" s="60" t="str">
        <f t="shared" si="50"/>
        <v/>
      </c>
      <c r="FP63" s="61"/>
      <c r="FQ63" s="45" t="str">
        <f t="shared" si="51"/>
        <v/>
      </c>
    </row>
    <row r="64" spans="1:173" ht="15.75" thickTop="1" thickBot="1" x14ac:dyDescent="0.25">
      <c r="A64" s="31"/>
      <c r="B64" s="75"/>
      <c r="C64" s="91"/>
      <c r="D64" s="75"/>
      <c r="E64" s="75"/>
      <c r="F64" s="75"/>
      <c r="G64" s="75"/>
      <c r="H64" s="71"/>
      <c r="I64" s="78"/>
      <c r="J64" s="75"/>
      <c r="K64" s="78"/>
      <c r="L64" s="75"/>
      <c r="M64" s="75"/>
      <c r="N64" s="75"/>
      <c r="O64" s="75"/>
      <c r="P64" s="75"/>
      <c r="Q64" s="75"/>
      <c r="R64" s="83"/>
      <c r="S64" s="75"/>
      <c r="T64" s="42" t="str">
        <f t="shared" si="0"/>
        <v/>
      </c>
      <c r="U64" s="42" t="str">
        <f t="shared" si="1"/>
        <v/>
      </c>
      <c r="V64" s="57" t="str">
        <f t="shared" si="143"/>
        <v/>
      </c>
      <c r="W64" s="57" t="str">
        <f t="shared" si="144"/>
        <v/>
      </c>
      <c r="X64" s="57" t="str">
        <f t="shared" si="145"/>
        <v/>
      </c>
      <c r="Y64" s="57" t="str">
        <f t="shared" si="146"/>
        <v/>
      </c>
      <c r="Z64" s="57" t="str">
        <f t="shared" si="147"/>
        <v/>
      </c>
      <c r="AA64" s="57" t="str">
        <f t="shared" si="148"/>
        <v/>
      </c>
      <c r="AB64" s="57" t="str">
        <f t="shared" si="149"/>
        <v/>
      </c>
      <c r="AC64" s="57" t="str">
        <f t="shared" si="150"/>
        <v/>
      </c>
      <c r="AD64" s="57" t="str">
        <f t="shared" si="52"/>
        <v/>
      </c>
      <c r="AE64" s="57" t="str">
        <f t="shared" si="53"/>
        <v/>
      </c>
      <c r="AF64" s="57" t="str">
        <f t="shared" si="54"/>
        <v/>
      </c>
      <c r="AG64" s="57" t="str">
        <f t="shared" si="55"/>
        <v/>
      </c>
      <c r="AH64" s="57" t="str">
        <f t="shared" si="56"/>
        <v/>
      </c>
      <c r="AI64" s="57" t="str">
        <f t="shared" si="57"/>
        <v/>
      </c>
      <c r="AJ64" s="57" t="str">
        <f t="shared" si="58"/>
        <v/>
      </c>
      <c r="AK64" s="57" t="str">
        <f t="shared" si="59"/>
        <v/>
      </c>
      <c r="AL64" s="57" t="str">
        <f t="shared" si="60"/>
        <v/>
      </c>
      <c r="AM64" s="57" t="str">
        <f t="shared" si="61"/>
        <v/>
      </c>
      <c r="AN64" s="57" t="str">
        <f t="shared" si="62"/>
        <v/>
      </c>
      <c r="AO64" s="57" t="str">
        <f t="shared" si="63"/>
        <v/>
      </c>
      <c r="AP64" s="57" t="str">
        <f t="shared" si="64"/>
        <v/>
      </c>
      <c r="AQ64" s="57" t="str">
        <f t="shared" si="65"/>
        <v/>
      </c>
      <c r="AR64" s="57" t="str">
        <f t="shared" si="66"/>
        <v/>
      </c>
      <c r="AS64" s="57" t="str">
        <f t="shared" si="67"/>
        <v/>
      </c>
      <c r="AT64" s="58" t="str">
        <f t="shared" si="151"/>
        <v/>
      </c>
      <c r="AU64" s="59">
        <f t="shared" si="2"/>
        <v>0</v>
      </c>
      <c r="AV64" s="59">
        <f t="shared" si="3"/>
        <v>0</v>
      </c>
      <c r="AW64" s="42" t="str">
        <f t="shared" si="68"/>
        <v/>
      </c>
      <c r="AX64" s="42">
        <f t="shared" si="69"/>
        <v>1900</v>
      </c>
      <c r="AY64" s="59" t="str">
        <f t="shared" si="70"/>
        <v/>
      </c>
      <c r="AZ64" s="59" t="str">
        <f t="shared" si="71"/>
        <v/>
      </c>
      <c r="BA64" s="59" t="str">
        <f t="shared" si="156"/>
        <v/>
      </c>
      <c r="BB64" s="59" t="str">
        <f t="shared" si="72"/>
        <v/>
      </c>
      <c r="BC64" s="59" t="str">
        <f t="shared" si="73"/>
        <v/>
      </c>
      <c r="BD64" s="59" t="str">
        <f t="shared" si="74"/>
        <v/>
      </c>
      <c r="BE64" s="59" t="str">
        <f t="shared" si="75"/>
        <v/>
      </c>
      <c r="BF64" s="59" t="str">
        <f t="shared" si="76"/>
        <v/>
      </c>
      <c r="BG64" s="59" t="str">
        <f t="shared" si="77"/>
        <v/>
      </c>
      <c r="BH64" s="59" t="str">
        <f t="shared" si="78"/>
        <v/>
      </c>
      <c r="BI64" s="59" t="str">
        <f t="shared" si="79"/>
        <v/>
      </c>
      <c r="BJ64" s="59" t="str">
        <f t="shared" si="80"/>
        <v/>
      </c>
      <c r="BK64" s="59" t="str">
        <f t="shared" si="81"/>
        <v/>
      </c>
      <c r="BL64" s="59" t="str">
        <f t="shared" si="82"/>
        <v/>
      </c>
      <c r="BM64" s="59" t="str">
        <f t="shared" si="83"/>
        <v/>
      </c>
      <c r="BN64" s="59" t="str">
        <f t="shared" si="84"/>
        <v/>
      </c>
      <c r="BO64" s="59" t="str">
        <f t="shared" si="85"/>
        <v/>
      </c>
      <c r="BP64" s="59" t="str">
        <f t="shared" si="86"/>
        <v/>
      </c>
      <c r="BQ64" s="59" t="str">
        <f t="shared" si="87"/>
        <v/>
      </c>
      <c r="BR64" s="59" t="str">
        <f t="shared" si="88"/>
        <v/>
      </c>
      <c r="BS64" s="59" t="str">
        <f t="shared" si="89"/>
        <v/>
      </c>
      <c r="BT64" s="59" t="str">
        <f t="shared" si="90"/>
        <v/>
      </c>
      <c r="BU64" s="59" t="str">
        <f t="shared" si="91"/>
        <v/>
      </c>
      <c r="BV64" s="59" t="str">
        <f t="shared" si="92"/>
        <v/>
      </c>
      <c r="BW64" s="59" t="str">
        <f t="shared" si="93"/>
        <v/>
      </c>
      <c r="BX64" s="59" t="str">
        <f t="shared" si="94"/>
        <v/>
      </c>
      <c r="BY64" s="59" t="str">
        <f t="shared" si="95"/>
        <v/>
      </c>
      <c r="BZ64" s="59" t="str">
        <f t="shared" si="96"/>
        <v/>
      </c>
      <c r="CA64" s="59" t="str">
        <f t="shared" si="97"/>
        <v/>
      </c>
      <c r="CB64" s="59" t="str">
        <f t="shared" si="98"/>
        <v/>
      </c>
      <c r="CC64" s="59" t="str">
        <f t="shared" si="99"/>
        <v/>
      </c>
      <c r="CD64" s="59" t="str">
        <f t="shared" si="100"/>
        <v/>
      </c>
      <c r="CE64" s="59" t="str">
        <f t="shared" si="101"/>
        <v/>
      </c>
      <c r="CF64" s="59" t="str">
        <f t="shared" si="102"/>
        <v/>
      </c>
      <c r="CG64" s="59" t="str">
        <f t="shared" si="103"/>
        <v/>
      </c>
      <c r="CH64" s="59" t="str">
        <f t="shared" si="104"/>
        <v/>
      </c>
      <c r="CI64" s="59" t="str">
        <f t="shared" si="105"/>
        <v/>
      </c>
      <c r="CJ64" s="59" t="str">
        <f t="shared" si="106"/>
        <v/>
      </c>
      <c r="CK64" s="59" t="str">
        <f t="shared" si="107"/>
        <v/>
      </c>
      <c r="CL64" s="59" t="str">
        <f t="shared" si="108"/>
        <v/>
      </c>
      <c r="CM64" s="59" t="str">
        <f t="shared" si="109"/>
        <v/>
      </c>
      <c r="CN64" s="59" t="str">
        <f t="shared" si="110"/>
        <v/>
      </c>
      <c r="CO64" s="59" t="str">
        <f t="shared" si="111"/>
        <v/>
      </c>
      <c r="CP64" s="59" t="str">
        <f t="shared" si="112"/>
        <v/>
      </c>
      <c r="CQ64" s="59" t="str">
        <f t="shared" si="113"/>
        <v/>
      </c>
      <c r="CR64" s="59" t="str">
        <f t="shared" si="114"/>
        <v/>
      </c>
      <c r="CS64" s="59" t="str">
        <f t="shared" si="115"/>
        <v/>
      </c>
      <c r="CT64" s="59" t="str">
        <f t="shared" si="116"/>
        <v/>
      </c>
      <c r="CU64" s="59" t="str">
        <f t="shared" si="117"/>
        <v/>
      </c>
      <c r="CV64" s="59" t="str">
        <f t="shared" si="118"/>
        <v/>
      </c>
      <c r="CW64" s="59" t="str">
        <f t="shared" si="119"/>
        <v/>
      </c>
      <c r="CX64" s="59" t="str">
        <f t="shared" si="120"/>
        <v/>
      </c>
      <c r="CY64" s="59" t="str">
        <f t="shared" si="121"/>
        <v/>
      </c>
      <c r="CZ64" s="59" t="str">
        <f t="shared" si="122"/>
        <v/>
      </c>
      <c r="DA64" s="59" t="str">
        <f t="shared" si="123"/>
        <v/>
      </c>
      <c r="DB64" s="59" t="str">
        <f t="shared" si="124"/>
        <v/>
      </c>
      <c r="DC64" s="59" t="str">
        <f t="shared" si="125"/>
        <v/>
      </c>
      <c r="DD64" s="59" t="str">
        <f t="shared" si="126"/>
        <v/>
      </c>
      <c r="DE64" s="59" t="str">
        <f t="shared" si="127"/>
        <v/>
      </c>
      <c r="DF64" s="59" t="str">
        <f t="shared" si="128"/>
        <v/>
      </c>
      <c r="DG64" s="59" t="str">
        <f t="shared" si="129"/>
        <v/>
      </c>
      <c r="DH64" s="59" t="str">
        <f t="shared" si="130"/>
        <v/>
      </c>
      <c r="DI64" s="59" t="str">
        <f t="shared" si="131"/>
        <v/>
      </c>
      <c r="DJ64" s="59" t="str">
        <f t="shared" si="132"/>
        <v/>
      </c>
      <c r="DK64" s="59" t="str">
        <f t="shared" si="133"/>
        <v/>
      </c>
      <c r="DL64" s="59" t="str">
        <f t="shared" si="134"/>
        <v/>
      </c>
      <c r="DM64" s="59" t="str">
        <f t="shared" si="135"/>
        <v/>
      </c>
      <c r="DN64" s="59" t="str">
        <f t="shared" si="136"/>
        <v/>
      </c>
      <c r="DO64" s="59" t="str">
        <f t="shared" si="137"/>
        <v/>
      </c>
      <c r="DP64" s="59" t="str">
        <f t="shared" si="138"/>
        <v/>
      </c>
      <c r="DQ64" s="59" t="str">
        <f t="shared" si="152"/>
        <v/>
      </c>
      <c r="DR64" s="59" t="str">
        <f t="shared" si="139"/>
        <v/>
      </c>
      <c r="DS64" s="58" t="str">
        <f t="shared" si="140"/>
        <v/>
      </c>
      <c r="DT64" s="59" t="str">
        <f t="shared" si="141"/>
        <v/>
      </c>
      <c r="DU64" s="59" t="str">
        <f t="shared" si="5"/>
        <v/>
      </c>
      <c r="DV64" s="59" t="str">
        <f t="shared" si="6"/>
        <v/>
      </c>
      <c r="DW64" s="59" t="str">
        <f t="shared" si="7"/>
        <v/>
      </c>
      <c r="DX64" s="59" t="str">
        <f t="shared" si="8"/>
        <v/>
      </c>
      <c r="DY64" s="59" t="str">
        <f t="shared" si="9"/>
        <v/>
      </c>
      <c r="DZ64" s="59" t="str">
        <f t="shared" si="10"/>
        <v/>
      </c>
      <c r="EA64" s="59" t="str">
        <f t="shared" si="11"/>
        <v/>
      </c>
      <c r="EB64" s="59" t="str">
        <f t="shared" si="12"/>
        <v/>
      </c>
      <c r="EC64" s="59" t="str">
        <f t="shared" si="13"/>
        <v/>
      </c>
      <c r="ED64" s="59" t="str">
        <f t="shared" si="14"/>
        <v/>
      </c>
      <c r="EE64" s="59" t="str">
        <f t="shared" si="15"/>
        <v/>
      </c>
      <c r="EF64" s="59" t="str">
        <f t="shared" si="142"/>
        <v/>
      </c>
      <c r="EG64" s="59" t="str">
        <f t="shared" si="16"/>
        <v/>
      </c>
      <c r="EH64" s="59" t="str">
        <f t="shared" si="17"/>
        <v/>
      </c>
      <c r="EI64" s="59" t="str">
        <f t="shared" si="18"/>
        <v/>
      </c>
      <c r="EJ64" s="59" t="str">
        <f t="shared" si="19"/>
        <v/>
      </c>
      <c r="EK64" s="59" t="str">
        <f t="shared" si="20"/>
        <v/>
      </c>
      <c r="EL64" s="59" t="str">
        <f t="shared" si="21"/>
        <v/>
      </c>
      <c r="EM64" s="59" t="str">
        <f t="shared" si="22"/>
        <v/>
      </c>
      <c r="EN64" s="59" t="str">
        <f t="shared" si="23"/>
        <v/>
      </c>
      <c r="EO64" s="59" t="str">
        <f t="shared" si="24"/>
        <v/>
      </c>
      <c r="EP64" s="59" t="str">
        <f t="shared" si="25"/>
        <v/>
      </c>
      <c r="EQ64" s="59" t="str">
        <f t="shared" si="26"/>
        <v/>
      </c>
      <c r="ER64" s="59" t="str">
        <f t="shared" si="27"/>
        <v/>
      </c>
      <c r="ES64" s="59" t="str">
        <f t="shared" si="28"/>
        <v/>
      </c>
      <c r="ET64" s="59" t="str">
        <f t="shared" si="29"/>
        <v/>
      </c>
      <c r="EU64" s="59" t="str">
        <f t="shared" si="30"/>
        <v/>
      </c>
      <c r="EV64" s="59" t="str">
        <f t="shared" si="31"/>
        <v/>
      </c>
      <c r="EW64" s="59" t="str">
        <f t="shared" si="32"/>
        <v/>
      </c>
      <c r="EX64" s="59" t="str">
        <f t="shared" si="33"/>
        <v/>
      </c>
      <c r="EY64" s="59" t="str">
        <f t="shared" si="34"/>
        <v/>
      </c>
      <c r="EZ64" s="59" t="str">
        <f t="shared" si="35"/>
        <v/>
      </c>
      <c r="FA64" s="59" t="str">
        <f t="shared" si="36"/>
        <v/>
      </c>
      <c r="FB64" s="59" t="str">
        <f t="shared" si="37"/>
        <v/>
      </c>
      <c r="FC64" s="59" t="str">
        <f t="shared" si="38"/>
        <v/>
      </c>
      <c r="FD64" s="59" t="str">
        <f t="shared" si="39"/>
        <v/>
      </c>
      <c r="FE64" s="59" t="str">
        <f t="shared" si="40"/>
        <v/>
      </c>
      <c r="FF64" s="59" t="str">
        <f t="shared" si="41"/>
        <v/>
      </c>
      <c r="FG64" s="59" t="str">
        <f t="shared" si="42"/>
        <v/>
      </c>
      <c r="FH64" s="59" t="str">
        <f t="shared" si="43"/>
        <v/>
      </c>
      <c r="FI64" s="59" t="str">
        <f t="shared" si="44"/>
        <v/>
      </c>
      <c r="FJ64" s="59" t="str">
        <f t="shared" si="45"/>
        <v/>
      </c>
      <c r="FK64" s="59" t="str">
        <f t="shared" si="46"/>
        <v/>
      </c>
      <c r="FL64" s="59" t="str">
        <f t="shared" si="47"/>
        <v/>
      </c>
      <c r="FM64" s="59" t="str">
        <f t="shared" si="48"/>
        <v/>
      </c>
      <c r="FN64" s="59" t="str">
        <f t="shared" si="49"/>
        <v/>
      </c>
      <c r="FO64" s="60" t="str">
        <f t="shared" si="50"/>
        <v/>
      </c>
      <c r="FP64" s="61"/>
      <c r="FQ64" s="45" t="str">
        <f t="shared" si="51"/>
        <v/>
      </c>
    </row>
    <row r="65" spans="1:173" ht="15.75" thickTop="1" thickBot="1" x14ac:dyDescent="0.25">
      <c r="A65" s="31"/>
      <c r="B65" s="75"/>
      <c r="C65" s="91"/>
      <c r="D65" s="75"/>
      <c r="E65" s="75"/>
      <c r="F65" s="75"/>
      <c r="G65" s="75"/>
      <c r="H65" s="71"/>
      <c r="I65" s="78"/>
      <c r="J65" s="75"/>
      <c r="K65" s="78"/>
      <c r="L65" s="75"/>
      <c r="M65" s="75"/>
      <c r="N65" s="75"/>
      <c r="O65" s="75"/>
      <c r="P65" s="75"/>
      <c r="Q65" s="75"/>
      <c r="R65" s="83"/>
      <c r="S65" s="75"/>
      <c r="T65" s="42" t="str">
        <f t="shared" si="0"/>
        <v/>
      </c>
      <c r="U65" s="42" t="str">
        <f t="shared" si="1"/>
        <v/>
      </c>
      <c r="V65" s="57" t="str">
        <f t="shared" si="143"/>
        <v/>
      </c>
      <c r="W65" s="57" t="str">
        <f t="shared" si="144"/>
        <v/>
      </c>
      <c r="X65" s="57" t="str">
        <f t="shared" si="145"/>
        <v/>
      </c>
      <c r="Y65" s="57" t="str">
        <f t="shared" si="146"/>
        <v/>
      </c>
      <c r="Z65" s="57" t="str">
        <f t="shared" si="147"/>
        <v/>
      </c>
      <c r="AA65" s="57" t="str">
        <f t="shared" si="148"/>
        <v/>
      </c>
      <c r="AB65" s="57" t="str">
        <f t="shared" si="149"/>
        <v/>
      </c>
      <c r="AC65" s="57" t="str">
        <f t="shared" si="150"/>
        <v/>
      </c>
      <c r="AD65" s="57" t="str">
        <f t="shared" si="52"/>
        <v/>
      </c>
      <c r="AE65" s="57" t="str">
        <f t="shared" si="53"/>
        <v/>
      </c>
      <c r="AF65" s="57" t="str">
        <f t="shared" si="54"/>
        <v/>
      </c>
      <c r="AG65" s="57" t="str">
        <f t="shared" si="55"/>
        <v/>
      </c>
      <c r="AH65" s="57" t="str">
        <f t="shared" si="56"/>
        <v/>
      </c>
      <c r="AI65" s="57" t="str">
        <f t="shared" si="57"/>
        <v/>
      </c>
      <c r="AJ65" s="57" t="str">
        <f t="shared" si="58"/>
        <v/>
      </c>
      <c r="AK65" s="57" t="str">
        <f t="shared" si="59"/>
        <v/>
      </c>
      <c r="AL65" s="57" t="str">
        <f t="shared" si="60"/>
        <v/>
      </c>
      <c r="AM65" s="57" t="str">
        <f t="shared" si="61"/>
        <v/>
      </c>
      <c r="AN65" s="57" t="str">
        <f t="shared" si="62"/>
        <v/>
      </c>
      <c r="AO65" s="57" t="str">
        <f t="shared" si="63"/>
        <v/>
      </c>
      <c r="AP65" s="57" t="str">
        <f t="shared" si="64"/>
        <v/>
      </c>
      <c r="AQ65" s="57" t="str">
        <f t="shared" si="65"/>
        <v/>
      </c>
      <c r="AR65" s="57" t="str">
        <f t="shared" si="66"/>
        <v/>
      </c>
      <c r="AS65" s="57" t="str">
        <f t="shared" si="67"/>
        <v/>
      </c>
      <c r="AT65" s="58" t="str">
        <f t="shared" si="151"/>
        <v/>
      </c>
      <c r="AU65" s="59">
        <f t="shared" si="2"/>
        <v>0</v>
      </c>
      <c r="AV65" s="59">
        <f t="shared" si="3"/>
        <v>0</v>
      </c>
      <c r="AW65" s="42" t="str">
        <f t="shared" si="68"/>
        <v/>
      </c>
      <c r="AX65" s="42">
        <f t="shared" si="69"/>
        <v>1900</v>
      </c>
      <c r="AY65" s="59" t="str">
        <f t="shared" si="70"/>
        <v/>
      </c>
      <c r="AZ65" s="59" t="str">
        <f t="shared" si="71"/>
        <v/>
      </c>
      <c r="BA65" s="59" t="str">
        <f t="shared" si="156"/>
        <v/>
      </c>
      <c r="BB65" s="59" t="str">
        <f t="shared" si="72"/>
        <v/>
      </c>
      <c r="BC65" s="59" t="str">
        <f t="shared" si="73"/>
        <v/>
      </c>
      <c r="BD65" s="59" t="str">
        <f t="shared" si="74"/>
        <v/>
      </c>
      <c r="BE65" s="59" t="str">
        <f t="shared" si="75"/>
        <v/>
      </c>
      <c r="BF65" s="59" t="str">
        <f t="shared" si="76"/>
        <v/>
      </c>
      <c r="BG65" s="59" t="str">
        <f t="shared" si="77"/>
        <v/>
      </c>
      <c r="BH65" s="59" t="str">
        <f t="shared" si="78"/>
        <v/>
      </c>
      <c r="BI65" s="59" t="str">
        <f t="shared" si="79"/>
        <v/>
      </c>
      <c r="BJ65" s="59" t="str">
        <f t="shared" si="80"/>
        <v/>
      </c>
      <c r="BK65" s="59" t="str">
        <f t="shared" si="81"/>
        <v/>
      </c>
      <c r="BL65" s="59" t="str">
        <f t="shared" si="82"/>
        <v/>
      </c>
      <c r="BM65" s="59" t="str">
        <f t="shared" si="83"/>
        <v/>
      </c>
      <c r="BN65" s="59" t="str">
        <f t="shared" si="84"/>
        <v/>
      </c>
      <c r="BO65" s="59" t="str">
        <f t="shared" si="85"/>
        <v/>
      </c>
      <c r="BP65" s="59" t="str">
        <f t="shared" si="86"/>
        <v/>
      </c>
      <c r="BQ65" s="59" t="str">
        <f t="shared" si="87"/>
        <v/>
      </c>
      <c r="BR65" s="59" t="str">
        <f t="shared" si="88"/>
        <v/>
      </c>
      <c r="BS65" s="59" t="str">
        <f t="shared" si="89"/>
        <v/>
      </c>
      <c r="BT65" s="59" t="str">
        <f t="shared" si="90"/>
        <v/>
      </c>
      <c r="BU65" s="59" t="str">
        <f t="shared" si="91"/>
        <v/>
      </c>
      <c r="BV65" s="59" t="str">
        <f t="shared" si="92"/>
        <v/>
      </c>
      <c r="BW65" s="59" t="str">
        <f t="shared" si="93"/>
        <v/>
      </c>
      <c r="BX65" s="59" t="str">
        <f t="shared" si="94"/>
        <v/>
      </c>
      <c r="BY65" s="59" t="str">
        <f t="shared" si="95"/>
        <v/>
      </c>
      <c r="BZ65" s="59" t="str">
        <f t="shared" si="96"/>
        <v/>
      </c>
      <c r="CA65" s="59" t="str">
        <f t="shared" si="97"/>
        <v/>
      </c>
      <c r="CB65" s="59" t="str">
        <f t="shared" si="98"/>
        <v/>
      </c>
      <c r="CC65" s="59" t="str">
        <f t="shared" si="99"/>
        <v/>
      </c>
      <c r="CD65" s="59" t="str">
        <f t="shared" si="100"/>
        <v/>
      </c>
      <c r="CE65" s="59" t="str">
        <f t="shared" si="101"/>
        <v/>
      </c>
      <c r="CF65" s="59" t="str">
        <f t="shared" si="102"/>
        <v/>
      </c>
      <c r="CG65" s="59" t="str">
        <f t="shared" si="103"/>
        <v/>
      </c>
      <c r="CH65" s="59" t="str">
        <f t="shared" si="104"/>
        <v/>
      </c>
      <c r="CI65" s="59" t="str">
        <f t="shared" si="105"/>
        <v/>
      </c>
      <c r="CJ65" s="59" t="str">
        <f t="shared" si="106"/>
        <v/>
      </c>
      <c r="CK65" s="59" t="str">
        <f t="shared" si="107"/>
        <v/>
      </c>
      <c r="CL65" s="59" t="str">
        <f t="shared" si="108"/>
        <v/>
      </c>
      <c r="CM65" s="59" t="str">
        <f t="shared" si="109"/>
        <v/>
      </c>
      <c r="CN65" s="59" t="str">
        <f t="shared" si="110"/>
        <v/>
      </c>
      <c r="CO65" s="59" t="str">
        <f t="shared" si="111"/>
        <v/>
      </c>
      <c r="CP65" s="59" t="str">
        <f t="shared" si="112"/>
        <v/>
      </c>
      <c r="CQ65" s="59" t="str">
        <f t="shared" si="113"/>
        <v/>
      </c>
      <c r="CR65" s="59" t="str">
        <f t="shared" si="114"/>
        <v/>
      </c>
      <c r="CS65" s="59" t="str">
        <f t="shared" si="115"/>
        <v/>
      </c>
      <c r="CT65" s="59" t="str">
        <f t="shared" si="116"/>
        <v/>
      </c>
      <c r="CU65" s="59" t="str">
        <f t="shared" si="117"/>
        <v/>
      </c>
      <c r="CV65" s="59" t="str">
        <f t="shared" si="118"/>
        <v/>
      </c>
      <c r="CW65" s="59" t="str">
        <f t="shared" si="119"/>
        <v/>
      </c>
      <c r="CX65" s="59" t="str">
        <f t="shared" si="120"/>
        <v/>
      </c>
      <c r="CY65" s="59" t="str">
        <f t="shared" si="121"/>
        <v/>
      </c>
      <c r="CZ65" s="59" t="str">
        <f t="shared" si="122"/>
        <v/>
      </c>
      <c r="DA65" s="59" t="str">
        <f t="shared" si="123"/>
        <v/>
      </c>
      <c r="DB65" s="59" t="str">
        <f t="shared" si="124"/>
        <v/>
      </c>
      <c r="DC65" s="59" t="str">
        <f t="shared" si="125"/>
        <v/>
      </c>
      <c r="DD65" s="59" t="str">
        <f t="shared" si="126"/>
        <v/>
      </c>
      <c r="DE65" s="59" t="str">
        <f t="shared" si="127"/>
        <v/>
      </c>
      <c r="DF65" s="59" t="str">
        <f t="shared" si="128"/>
        <v/>
      </c>
      <c r="DG65" s="59" t="str">
        <f t="shared" si="129"/>
        <v/>
      </c>
      <c r="DH65" s="59" t="str">
        <f t="shared" si="130"/>
        <v/>
      </c>
      <c r="DI65" s="59" t="str">
        <f t="shared" si="131"/>
        <v/>
      </c>
      <c r="DJ65" s="59" t="str">
        <f t="shared" si="132"/>
        <v/>
      </c>
      <c r="DK65" s="59" t="str">
        <f t="shared" si="133"/>
        <v/>
      </c>
      <c r="DL65" s="59" t="str">
        <f t="shared" si="134"/>
        <v/>
      </c>
      <c r="DM65" s="59" t="str">
        <f t="shared" si="135"/>
        <v/>
      </c>
      <c r="DN65" s="59" t="str">
        <f t="shared" si="136"/>
        <v/>
      </c>
      <c r="DO65" s="59" t="str">
        <f t="shared" si="137"/>
        <v/>
      </c>
      <c r="DP65" s="59" t="str">
        <f t="shared" si="138"/>
        <v/>
      </c>
      <c r="DQ65" s="59" t="str">
        <f t="shared" si="152"/>
        <v/>
      </c>
      <c r="DR65" s="59" t="str">
        <f t="shared" si="139"/>
        <v/>
      </c>
      <c r="DS65" s="58" t="str">
        <f t="shared" si="140"/>
        <v/>
      </c>
      <c r="DT65" s="59" t="str">
        <f t="shared" si="141"/>
        <v/>
      </c>
      <c r="DU65" s="59" t="str">
        <f t="shared" si="5"/>
        <v/>
      </c>
      <c r="DV65" s="59" t="str">
        <f t="shared" si="6"/>
        <v/>
      </c>
      <c r="DW65" s="59" t="str">
        <f t="shared" si="7"/>
        <v/>
      </c>
      <c r="DX65" s="59" t="str">
        <f t="shared" si="8"/>
        <v/>
      </c>
      <c r="DY65" s="59" t="str">
        <f t="shared" si="9"/>
        <v/>
      </c>
      <c r="DZ65" s="59" t="str">
        <f t="shared" si="10"/>
        <v/>
      </c>
      <c r="EA65" s="59" t="str">
        <f t="shared" si="11"/>
        <v/>
      </c>
      <c r="EB65" s="59" t="str">
        <f t="shared" si="12"/>
        <v/>
      </c>
      <c r="EC65" s="59" t="str">
        <f t="shared" si="13"/>
        <v/>
      </c>
      <c r="ED65" s="59" t="str">
        <f t="shared" si="14"/>
        <v/>
      </c>
      <c r="EE65" s="59" t="str">
        <f t="shared" si="15"/>
        <v/>
      </c>
      <c r="EF65" s="59" t="str">
        <f t="shared" si="142"/>
        <v/>
      </c>
      <c r="EG65" s="59" t="str">
        <f t="shared" si="16"/>
        <v/>
      </c>
      <c r="EH65" s="59" t="str">
        <f t="shared" si="17"/>
        <v/>
      </c>
      <c r="EI65" s="59" t="str">
        <f t="shared" si="18"/>
        <v/>
      </c>
      <c r="EJ65" s="59" t="str">
        <f t="shared" si="19"/>
        <v/>
      </c>
      <c r="EK65" s="59" t="str">
        <f t="shared" si="20"/>
        <v/>
      </c>
      <c r="EL65" s="59" t="str">
        <f t="shared" si="21"/>
        <v/>
      </c>
      <c r="EM65" s="59" t="str">
        <f t="shared" si="22"/>
        <v/>
      </c>
      <c r="EN65" s="59" t="str">
        <f t="shared" si="23"/>
        <v/>
      </c>
      <c r="EO65" s="59" t="str">
        <f t="shared" si="24"/>
        <v/>
      </c>
      <c r="EP65" s="59" t="str">
        <f t="shared" si="25"/>
        <v/>
      </c>
      <c r="EQ65" s="59" t="str">
        <f t="shared" si="26"/>
        <v/>
      </c>
      <c r="ER65" s="59" t="str">
        <f t="shared" si="27"/>
        <v/>
      </c>
      <c r="ES65" s="59" t="str">
        <f t="shared" si="28"/>
        <v/>
      </c>
      <c r="ET65" s="59" t="str">
        <f t="shared" si="29"/>
        <v/>
      </c>
      <c r="EU65" s="59" t="str">
        <f t="shared" si="30"/>
        <v/>
      </c>
      <c r="EV65" s="59" t="str">
        <f t="shared" si="31"/>
        <v/>
      </c>
      <c r="EW65" s="59" t="str">
        <f t="shared" si="32"/>
        <v/>
      </c>
      <c r="EX65" s="59" t="str">
        <f t="shared" si="33"/>
        <v/>
      </c>
      <c r="EY65" s="59" t="str">
        <f t="shared" si="34"/>
        <v/>
      </c>
      <c r="EZ65" s="59" t="str">
        <f t="shared" si="35"/>
        <v/>
      </c>
      <c r="FA65" s="59" t="str">
        <f t="shared" si="36"/>
        <v/>
      </c>
      <c r="FB65" s="59" t="str">
        <f t="shared" si="37"/>
        <v/>
      </c>
      <c r="FC65" s="59" t="str">
        <f t="shared" si="38"/>
        <v/>
      </c>
      <c r="FD65" s="59" t="str">
        <f t="shared" si="39"/>
        <v/>
      </c>
      <c r="FE65" s="59" t="str">
        <f t="shared" si="40"/>
        <v/>
      </c>
      <c r="FF65" s="59" t="str">
        <f t="shared" si="41"/>
        <v/>
      </c>
      <c r="FG65" s="59" t="str">
        <f t="shared" si="42"/>
        <v/>
      </c>
      <c r="FH65" s="59" t="str">
        <f t="shared" si="43"/>
        <v/>
      </c>
      <c r="FI65" s="59" t="str">
        <f t="shared" si="44"/>
        <v/>
      </c>
      <c r="FJ65" s="59" t="str">
        <f t="shared" si="45"/>
        <v/>
      </c>
      <c r="FK65" s="59" t="str">
        <f t="shared" si="46"/>
        <v/>
      </c>
      <c r="FL65" s="59" t="str">
        <f t="shared" si="47"/>
        <v/>
      </c>
      <c r="FM65" s="59" t="str">
        <f t="shared" si="48"/>
        <v/>
      </c>
      <c r="FN65" s="59" t="str">
        <f t="shared" si="49"/>
        <v/>
      </c>
      <c r="FO65" s="60" t="str">
        <f t="shared" si="50"/>
        <v/>
      </c>
      <c r="FP65" s="61"/>
      <c r="FQ65" s="45" t="str">
        <f t="shared" si="51"/>
        <v/>
      </c>
    </row>
    <row r="66" spans="1:173" ht="15.75" thickTop="1" thickBot="1" x14ac:dyDescent="0.25">
      <c r="A66" s="31"/>
      <c r="B66" s="75"/>
      <c r="C66" s="91"/>
      <c r="D66" s="75"/>
      <c r="E66" s="75"/>
      <c r="F66" s="75"/>
      <c r="G66" s="75"/>
      <c r="H66" s="71"/>
      <c r="I66" s="78"/>
      <c r="J66" s="75"/>
      <c r="K66" s="78"/>
      <c r="L66" s="75"/>
      <c r="M66" s="75"/>
      <c r="N66" s="75"/>
      <c r="O66" s="75"/>
      <c r="P66" s="75"/>
      <c r="Q66" s="75"/>
      <c r="R66" s="83"/>
      <c r="S66" s="75"/>
      <c r="T66" s="42" t="str">
        <f t="shared" si="0"/>
        <v/>
      </c>
      <c r="U66" s="42" t="str">
        <f t="shared" si="1"/>
        <v/>
      </c>
      <c r="V66" s="57" t="str">
        <f t="shared" si="143"/>
        <v/>
      </c>
      <c r="W66" s="57" t="str">
        <f t="shared" si="144"/>
        <v/>
      </c>
      <c r="X66" s="57" t="str">
        <f t="shared" si="145"/>
        <v/>
      </c>
      <c r="Y66" s="57" t="str">
        <f t="shared" si="146"/>
        <v/>
      </c>
      <c r="Z66" s="57" t="str">
        <f t="shared" si="147"/>
        <v/>
      </c>
      <c r="AA66" s="57" t="str">
        <f t="shared" si="148"/>
        <v/>
      </c>
      <c r="AB66" s="57" t="str">
        <f t="shared" si="149"/>
        <v/>
      </c>
      <c r="AC66" s="57" t="str">
        <f t="shared" si="150"/>
        <v/>
      </c>
      <c r="AD66" s="57" t="str">
        <f t="shared" si="52"/>
        <v/>
      </c>
      <c r="AE66" s="57" t="str">
        <f t="shared" si="53"/>
        <v/>
      </c>
      <c r="AF66" s="57" t="str">
        <f t="shared" si="54"/>
        <v/>
      </c>
      <c r="AG66" s="57" t="str">
        <f t="shared" si="55"/>
        <v/>
      </c>
      <c r="AH66" s="57" t="str">
        <f t="shared" si="56"/>
        <v/>
      </c>
      <c r="AI66" s="57" t="str">
        <f t="shared" si="57"/>
        <v/>
      </c>
      <c r="AJ66" s="57" t="str">
        <f t="shared" si="58"/>
        <v/>
      </c>
      <c r="AK66" s="57" t="str">
        <f t="shared" si="59"/>
        <v/>
      </c>
      <c r="AL66" s="57" t="str">
        <f t="shared" si="60"/>
        <v/>
      </c>
      <c r="AM66" s="57" t="str">
        <f t="shared" si="61"/>
        <v/>
      </c>
      <c r="AN66" s="57" t="str">
        <f t="shared" si="62"/>
        <v/>
      </c>
      <c r="AO66" s="57" t="str">
        <f t="shared" si="63"/>
        <v/>
      </c>
      <c r="AP66" s="57" t="str">
        <f t="shared" si="64"/>
        <v/>
      </c>
      <c r="AQ66" s="57" t="str">
        <f t="shared" si="65"/>
        <v/>
      </c>
      <c r="AR66" s="57" t="str">
        <f t="shared" si="66"/>
        <v/>
      </c>
      <c r="AS66" s="57" t="str">
        <f t="shared" si="67"/>
        <v/>
      </c>
      <c r="AT66" s="58" t="str">
        <f t="shared" si="151"/>
        <v/>
      </c>
      <c r="AU66" s="59">
        <f t="shared" si="2"/>
        <v>0</v>
      </c>
      <c r="AV66" s="59">
        <f t="shared" si="3"/>
        <v>0</v>
      </c>
      <c r="AW66" s="42" t="str">
        <f t="shared" si="68"/>
        <v/>
      </c>
      <c r="AX66" s="42">
        <f t="shared" si="69"/>
        <v>1900</v>
      </c>
      <c r="AY66" s="59" t="str">
        <f t="shared" si="70"/>
        <v/>
      </c>
      <c r="AZ66" s="59" t="str">
        <f t="shared" si="71"/>
        <v/>
      </c>
      <c r="BA66" s="59" t="str">
        <f t="shared" si="156"/>
        <v/>
      </c>
      <c r="BB66" s="59" t="str">
        <f t="shared" si="72"/>
        <v/>
      </c>
      <c r="BC66" s="59" t="str">
        <f t="shared" si="73"/>
        <v/>
      </c>
      <c r="BD66" s="59" t="str">
        <f t="shared" si="74"/>
        <v/>
      </c>
      <c r="BE66" s="59" t="str">
        <f t="shared" si="75"/>
        <v/>
      </c>
      <c r="BF66" s="59" t="str">
        <f t="shared" si="76"/>
        <v/>
      </c>
      <c r="BG66" s="59" t="str">
        <f t="shared" si="77"/>
        <v/>
      </c>
      <c r="BH66" s="59" t="str">
        <f t="shared" si="78"/>
        <v/>
      </c>
      <c r="BI66" s="59" t="str">
        <f t="shared" si="79"/>
        <v/>
      </c>
      <c r="BJ66" s="59" t="str">
        <f t="shared" si="80"/>
        <v/>
      </c>
      <c r="BK66" s="59" t="str">
        <f t="shared" si="81"/>
        <v/>
      </c>
      <c r="BL66" s="59" t="str">
        <f t="shared" si="82"/>
        <v/>
      </c>
      <c r="BM66" s="59" t="str">
        <f t="shared" si="83"/>
        <v/>
      </c>
      <c r="BN66" s="59" t="str">
        <f t="shared" si="84"/>
        <v/>
      </c>
      <c r="BO66" s="59" t="str">
        <f t="shared" si="85"/>
        <v/>
      </c>
      <c r="BP66" s="59" t="str">
        <f t="shared" si="86"/>
        <v/>
      </c>
      <c r="BQ66" s="59" t="str">
        <f t="shared" si="87"/>
        <v/>
      </c>
      <c r="BR66" s="59" t="str">
        <f t="shared" si="88"/>
        <v/>
      </c>
      <c r="BS66" s="59" t="str">
        <f t="shared" si="89"/>
        <v/>
      </c>
      <c r="BT66" s="59" t="str">
        <f t="shared" si="90"/>
        <v/>
      </c>
      <c r="BU66" s="59" t="str">
        <f t="shared" si="91"/>
        <v/>
      </c>
      <c r="BV66" s="59" t="str">
        <f t="shared" si="92"/>
        <v/>
      </c>
      <c r="BW66" s="59" t="str">
        <f t="shared" si="93"/>
        <v/>
      </c>
      <c r="BX66" s="59" t="str">
        <f t="shared" si="94"/>
        <v/>
      </c>
      <c r="BY66" s="59" t="str">
        <f t="shared" si="95"/>
        <v/>
      </c>
      <c r="BZ66" s="59" t="str">
        <f t="shared" si="96"/>
        <v/>
      </c>
      <c r="CA66" s="59" t="str">
        <f t="shared" si="97"/>
        <v/>
      </c>
      <c r="CB66" s="59" t="str">
        <f t="shared" si="98"/>
        <v/>
      </c>
      <c r="CC66" s="59" t="str">
        <f t="shared" si="99"/>
        <v/>
      </c>
      <c r="CD66" s="59" t="str">
        <f t="shared" si="100"/>
        <v/>
      </c>
      <c r="CE66" s="59" t="str">
        <f t="shared" si="101"/>
        <v/>
      </c>
      <c r="CF66" s="59" t="str">
        <f t="shared" si="102"/>
        <v/>
      </c>
      <c r="CG66" s="59" t="str">
        <f t="shared" si="103"/>
        <v/>
      </c>
      <c r="CH66" s="59" t="str">
        <f t="shared" si="104"/>
        <v/>
      </c>
      <c r="CI66" s="59" t="str">
        <f t="shared" si="105"/>
        <v/>
      </c>
      <c r="CJ66" s="59" t="str">
        <f t="shared" si="106"/>
        <v/>
      </c>
      <c r="CK66" s="59" t="str">
        <f t="shared" si="107"/>
        <v/>
      </c>
      <c r="CL66" s="59" t="str">
        <f t="shared" si="108"/>
        <v/>
      </c>
      <c r="CM66" s="59" t="str">
        <f t="shared" si="109"/>
        <v/>
      </c>
      <c r="CN66" s="59" t="str">
        <f t="shared" si="110"/>
        <v/>
      </c>
      <c r="CO66" s="59" t="str">
        <f t="shared" si="111"/>
        <v/>
      </c>
      <c r="CP66" s="59" t="str">
        <f t="shared" si="112"/>
        <v/>
      </c>
      <c r="CQ66" s="59" t="str">
        <f t="shared" si="113"/>
        <v/>
      </c>
      <c r="CR66" s="59" t="str">
        <f t="shared" si="114"/>
        <v/>
      </c>
      <c r="CS66" s="59" t="str">
        <f t="shared" si="115"/>
        <v/>
      </c>
      <c r="CT66" s="59" t="str">
        <f t="shared" si="116"/>
        <v/>
      </c>
      <c r="CU66" s="59" t="str">
        <f t="shared" si="117"/>
        <v/>
      </c>
      <c r="CV66" s="59" t="str">
        <f t="shared" si="118"/>
        <v/>
      </c>
      <c r="CW66" s="59" t="str">
        <f t="shared" si="119"/>
        <v/>
      </c>
      <c r="CX66" s="59" t="str">
        <f t="shared" si="120"/>
        <v/>
      </c>
      <c r="CY66" s="59" t="str">
        <f t="shared" si="121"/>
        <v/>
      </c>
      <c r="CZ66" s="59" t="str">
        <f t="shared" si="122"/>
        <v/>
      </c>
      <c r="DA66" s="59" t="str">
        <f t="shared" si="123"/>
        <v/>
      </c>
      <c r="DB66" s="59" t="str">
        <f t="shared" si="124"/>
        <v/>
      </c>
      <c r="DC66" s="59" t="str">
        <f t="shared" si="125"/>
        <v/>
      </c>
      <c r="DD66" s="59" t="str">
        <f t="shared" si="126"/>
        <v/>
      </c>
      <c r="DE66" s="59" t="str">
        <f t="shared" si="127"/>
        <v/>
      </c>
      <c r="DF66" s="59" t="str">
        <f t="shared" si="128"/>
        <v/>
      </c>
      <c r="DG66" s="59" t="str">
        <f t="shared" si="129"/>
        <v/>
      </c>
      <c r="DH66" s="59" t="str">
        <f t="shared" si="130"/>
        <v/>
      </c>
      <c r="DI66" s="59" t="str">
        <f t="shared" si="131"/>
        <v/>
      </c>
      <c r="DJ66" s="59" t="str">
        <f t="shared" si="132"/>
        <v/>
      </c>
      <c r="DK66" s="59" t="str">
        <f t="shared" si="133"/>
        <v/>
      </c>
      <c r="DL66" s="59" t="str">
        <f t="shared" si="134"/>
        <v/>
      </c>
      <c r="DM66" s="59" t="str">
        <f t="shared" si="135"/>
        <v/>
      </c>
      <c r="DN66" s="59" t="str">
        <f t="shared" si="136"/>
        <v/>
      </c>
      <c r="DO66" s="59" t="str">
        <f t="shared" si="137"/>
        <v/>
      </c>
      <c r="DP66" s="59" t="str">
        <f t="shared" si="138"/>
        <v/>
      </c>
      <c r="DQ66" s="59" t="str">
        <f t="shared" si="152"/>
        <v/>
      </c>
      <c r="DR66" s="59" t="str">
        <f t="shared" si="139"/>
        <v/>
      </c>
      <c r="DS66" s="58" t="str">
        <f t="shared" si="140"/>
        <v/>
      </c>
      <c r="DT66" s="59" t="str">
        <f t="shared" si="141"/>
        <v/>
      </c>
      <c r="DU66" s="59" t="str">
        <f t="shared" si="5"/>
        <v/>
      </c>
      <c r="DV66" s="59" t="str">
        <f t="shared" si="6"/>
        <v/>
      </c>
      <c r="DW66" s="59" t="str">
        <f t="shared" si="7"/>
        <v/>
      </c>
      <c r="DX66" s="59" t="str">
        <f t="shared" si="8"/>
        <v/>
      </c>
      <c r="DY66" s="59" t="str">
        <f t="shared" si="9"/>
        <v/>
      </c>
      <c r="DZ66" s="59" t="str">
        <f t="shared" si="10"/>
        <v/>
      </c>
      <c r="EA66" s="59" t="str">
        <f t="shared" si="11"/>
        <v/>
      </c>
      <c r="EB66" s="59" t="str">
        <f t="shared" si="12"/>
        <v/>
      </c>
      <c r="EC66" s="59" t="str">
        <f t="shared" si="13"/>
        <v/>
      </c>
      <c r="ED66" s="59" t="str">
        <f t="shared" si="14"/>
        <v/>
      </c>
      <c r="EE66" s="59" t="str">
        <f t="shared" si="15"/>
        <v/>
      </c>
      <c r="EF66" s="59" t="str">
        <f t="shared" si="142"/>
        <v/>
      </c>
      <c r="EG66" s="59" t="str">
        <f t="shared" si="16"/>
        <v/>
      </c>
      <c r="EH66" s="59" t="str">
        <f t="shared" si="17"/>
        <v/>
      </c>
      <c r="EI66" s="59" t="str">
        <f t="shared" si="18"/>
        <v/>
      </c>
      <c r="EJ66" s="59" t="str">
        <f t="shared" si="19"/>
        <v/>
      </c>
      <c r="EK66" s="59" t="str">
        <f t="shared" si="20"/>
        <v/>
      </c>
      <c r="EL66" s="59" t="str">
        <f t="shared" si="21"/>
        <v/>
      </c>
      <c r="EM66" s="59" t="str">
        <f t="shared" si="22"/>
        <v/>
      </c>
      <c r="EN66" s="59" t="str">
        <f t="shared" si="23"/>
        <v/>
      </c>
      <c r="EO66" s="59" t="str">
        <f t="shared" si="24"/>
        <v/>
      </c>
      <c r="EP66" s="59" t="str">
        <f t="shared" si="25"/>
        <v/>
      </c>
      <c r="EQ66" s="59" t="str">
        <f t="shared" si="26"/>
        <v/>
      </c>
      <c r="ER66" s="59" t="str">
        <f t="shared" si="27"/>
        <v/>
      </c>
      <c r="ES66" s="59" t="str">
        <f t="shared" si="28"/>
        <v/>
      </c>
      <c r="ET66" s="59" t="str">
        <f t="shared" si="29"/>
        <v/>
      </c>
      <c r="EU66" s="59" t="str">
        <f t="shared" si="30"/>
        <v/>
      </c>
      <c r="EV66" s="59" t="str">
        <f t="shared" si="31"/>
        <v/>
      </c>
      <c r="EW66" s="59" t="str">
        <f t="shared" si="32"/>
        <v/>
      </c>
      <c r="EX66" s="59" t="str">
        <f t="shared" si="33"/>
        <v/>
      </c>
      <c r="EY66" s="59" t="str">
        <f t="shared" si="34"/>
        <v/>
      </c>
      <c r="EZ66" s="59" t="str">
        <f t="shared" si="35"/>
        <v/>
      </c>
      <c r="FA66" s="59" t="str">
        <f t="shared" si="36"/>
        <v/>
      </c>
      <c r="FB66" s="59" t="str">
        <f t="shared" si="37"/>
        <v/>
      </c>
      <c r="FC66" s="59" t="str">
        <f t="shared" si="38"/>
        <v/>
      </c>
      <c r="FD66" s="59" t="str">
        <f t="shared" si="39"/>
        <v/>
      </c>
      <c r="FE66" s="59" t="str">
        <f t="shared" si="40"/>
        <v/>
      </c>
      <c r="FF66" s="59" t="str">
        <f t="shared" si="41"/>
        <v/>
      </c>
      <c r="FG66" s="59" t="str">
        <f t="shared" si="42"/>
        <v/>
      </c>
      <c r="FH66" s="59" t="str">
        <f t="shared" si="43"/>
        <v/>
      </c>
      <c r="FI66" s="59" t="str">
        <f t="shared" si="44"/>
        <v/>
      </c>
      <c r="FJ66" s="59" t="str">
        <f t="shared" si="45"/>
        <v/>
      </c>
      <c r="FK66" s="59" t="str">
        <f t="shared" si="46"/>
        <v/>
      </c>
      <c r="FL66" s="59" t="str">
        <f t="shared" si="47"/>
        <v/>
      </c>
      <c r="FM66" s="59" t="str">
        <f t="shared" si="48"/>
        <v/>
      </c>
      <c r="FN66" s="59" t="str">
        <f t="shared" si="49"/>
        <v/>
      </c>
      <c r="FO66" s="60" t="str">
        <f t="shared" si="50"/>
        <v/>
      </c>
      <c r="FP66" s="61"/>
      <c r="FQ66" s="45" t="str">
        <f t="shared" si="51"/>
        <v/>
      </c>
    </row>
    <row r="67" spans="1:173" ht="15.75" thickTop="1" thickBot="1" x14ac:dyDescent="0.25">
      <c r="A67" s="31"/>
      <c r="B67" s="75"/>
      <c r="C67" s="91"/>
      <c r="D67" s="75"/>
      <c r="E67" s="75"/>
      <c r="F67" s="75"/>
      <c r="G67" s="75"/>
      <c r="H67" s="71"/>
      <c r="I67" s="78"/>
      <c r="J67" s="75"/>
      <c r="K67" s="78"/>
      <c r="L67" s="75"/>
      <c r="M67" s="75"/>
      <c r="N67" s="75"/>
      <c r="O67" s="75"/>
      <c r="P67" s="75"/>
      <c r="Q67" s="75"/>
      <c r="R67" s="83"/>
      <c r="S67" s="75"/>
      <c r="T67" s="42" t="str">
        <f t="shared" si="0"/>
        <v/>
      </c>
      <c r="U67" s="42" t="str">
        <f t="shared" si="1"/>
        <v/>
      </c>
      <c r="V67" s="57" t="str">
        <f t="shared" si="143"/>
        <v/>
      </c>
      <c r="W67" s="57" t="str">
        <f t="shared" si="144"/>
        <v/>
      </c>
      <c r="X67" s="57" t="str">
        <f t="shared" si="145"/>
        <v/>
      </c>
      <c r="Y67" s="57" t="str">
        <f t="shared" si="146"/>
        <v/>
      </c>
      <c r="Z67" s="57" t="str">
        <f t="shared" si="147"/>
        <v/>
      </c>
      <c r="AA67" s="57" t="str">
        <f t="shared" si="148"/>
        <v/>
      </c>
      <c r="AB67" s="57" t="str">
        <f t="shared" si="149"/>
        <v/>
      </c>
      <c r="AC67" s="57" t="str">
        <f t="shared" si="150"/>
        <v/>
      </c>
      <c r="AD67" s="57" t="str">
        <f t="shared" si="52"/>
        <v/>
      </c>
      <c r="AE67" s="57" t="str">
        <f t="shared" si="53"/>
        <v/>
      </c>
      <c r="AF67" s="57" t="str">
        <f t="shared" si="54"/>
        <v/>
      </c>
      <c r="AG67" s="57" t="str">
        <f t="shared" si="55"/>
        <v/>
      </c>
      <c r="AH67" s="57" t="str">
        <f t="shared" si="56"/>
        <v/>
      </c>
      <c r="AI67" s="57" t="str">
        <f t="shared" si="57"/>
        <v/>
      </c>
      <c r="AJ67" s="57" t="str">
        <f t="shared" si="58"/>
        <v/>
      </c>
      <c r="AK67" s="57" t="str">
        <f t="shared" si="59"/>
        <v/>
      </c>
      <c r="AL67" s="57" t="str">
        <f t="shared" si="60"/>
        <v/>
      </c>
      <c r="AM67" s="57" t="str">
        <f t="shared" si="61"/>
        <v/>
      </c>
      <c r="AN67" s="57" t="str">
        <f t="shared" si="62"/>
        <v/>
      </c>
      <c r="AO67" s="57" t="str">
        <f t="shared" si="63"/>
        <v/>
      </c>
      <c r="AP67" s="57" t="str">
        <f t="shared" si="64"/>
        <v/>
      </c>
      <c r="AQ67" s="57" t="str">
        <f t="shared" si="65"/>
        <v/>
      </c>
      <c r="AR67" s="57" t="str">
        <f t="shared" si="66"/>
        <v/>
      </c>
      <c r="AS67" s="57" t="str">
        <f t="shared" si="67"/>
        <v/>
      </c>
      <c r="AT67" s="58" t="str">
        <f t="shared" si="151"/>
        <v/>
      </c>
      <c r="AU67" s="59">
        <f t="shared" si="2"/>
        <v>0</v>
      </c>
      <c r="AV67" s="59">
        <f t="shared" si="3"/>
        <v>0</v>
      </c>
      <c r="AW67" s="42" t="str">
        <f t="shared" si="68"/>
        <v/>
      </c>
      <c r="AX67" s="42">
        <f t="shared" si="69"/>
        <v>1900</v>
      </c>
      <c r="AY67" s="59" t="str">
        <f t="shared" si="70"/>
        <v/>
      </c>
      <c r="AZ67" s="59" t="str">
        <f t="shared" si="71"/>
        <v/>
      </c>
      <c r="BA67" s="59" t="str">
        <f t="shared" si="156"/>
        <v/>
      </c>
      <c r="BB67" s="59" t="str">
        <f t="shared" si="72"/>
        <v/>
      </c>
      <c r="BC67" s="59" t="str">
        <f t="shared" si="73"/>
        <v/>
      </c>
      <c r="BD67" s="59" t="str">
        <f t="shared" si="74"/>
        <v/>
      </c>
      <c r="BE67" s="59" t="str">
        <f t="shared" si="75"/>
        <v/>
      </c>
      <c r="BF67" s="59" t="str">
        <f t="shared" si="76"/>
        <v/>
      </c>
      <c r="BG67" s="59" t="str">
        <f t="shared" si="77"/>
        <v/>
      </c>
      <c r="BH67" s="59" t="str">
        <f t="shared" si="78"/>
        <v/>
      </c>
      <c r="BI67" s="59" t="str">
        <f t="shared" si="79"/>
        <v/>
      </c>
      <c r="BJ67" s="59" t="str">
        <f t="shared" si="80"/>
        <v/>
      </c>
      <c r="BK67" s="59" t="str">
        <f t="shared" si="81"/>
        <v/>
      </c>
      <c r="BL67" s="59" t="str">
        <f t="shared" si="82"/>
        <v/>
      </c>
      <c r="BM67" s="59" t="str">
        <f t="shared" si="83"/>
        <v/>
      </c>
      <c r="BN67" s="59" t="str">
        <f t="shared" si="84"/>
        <v/>
      </c>
      <c r="BO67" s="59" t="str">
        <f t="shared" si="85"/>
        <v/>
      </c>
      <c r="BP67" s="59" t="str">
        <f t="shared" si="86"/>
        <v/>
      </c>
      <c r="BQ67" s="59" t="str">
        <f t="shared" si="87"/>
        <v/>
      </c>
      <c r="BR67" s="59" t="str">
        <f t="shared" si="88"/>
        <v/>
      </c>
      <c r="BS67" s="59" t="str">
        <f t="shared" si="89"/>
        <v/>
      </c>
      <c r="BT67" s="59" t="str">
        <f t="shared" si="90"/>
        <v/>
      </c>
      <c r="BU67" s="59" t="str">
        <f t="shared" si="91"/>
        <v/>
      </c>
      <c r="BV67" s="59" t="str">
        <f t="shared" si="92"/>
        <v/>
      </c>
      <c r="BW67" s="59" t="str">
        <f t="shared" si="93"/>
        <v/>
      </c>
      <c r="BX67" s="59" t="str">
        <f t="shared" si="94"/>
        <v/>
      </c>
      <c r="BY67" s="59" t="str">
        <f t="shared" si="95"/>
        <v/>
      </c>
      <c r="BZ67" s="59" t="str">
        <f t="shared" si="96"/>
        <v/>
      </c>
      <c r="CA67" s="59" t="str">
        <f t="shared" si="97"/>
        <v/>
      </c>
      <c r="CB67" s="59" t="str">
        <f t="shared" si="98"/>
        <v/>
      </c>
      <c r="CC67" s="59" t="str">
        <f t="shared" si="99"/>
        <v/>
      </c>
      <c r="CD67" s="59" t="str">
        <f t="shared" si="100"/>
        <v/>
      </c>
      <c r="CE67" s="59" t="str">
        <f t="shared" si="101"/>
        <v/>
      </c>
      <c r="CF67" s="59" t="str">
        <f t="shared" si="102"/>
        <v/>
      </c>
      <c r="CG67" s="59" t="str">
        <f t="shared" si="103"/>
        <v/>
      </c>
      <c r="CH67" s="59" t="str">
        <f t="shared" si="104"/>
        <v/>
      </c>
      <c r="CI67" s="59" t="str">
        <f t="shared" si="105"/>
        <v/>
      </c>
      <c r="CJ67" s="59" t="str">
        <f t="shared" si="106"/>
        <v/>
      </c>
      <c r="CK67" s="59" t="str">
        <f t="shared" si="107"/>
        <v/>
      </c>
      <c r="CL67" s="59" t="str">
        <f t="shared" si="108"/>
        <v/>
      </c>
      <c r="CM67" s="59" t="str">
        <f t="shared" si="109"/>
        <v/>
      </c>
      <c r="CN67" s="59" t="str">
        <f t="shared" si="110"/>
        <v/>
      </c>
      <c r="CO67" s="59" t="str">
        <f t="shared" si="111"/>
        <v/>
      </c>
      <c r="CP67" s="59" t="str">
        <f t="shared" si="112"/>
        <v/>
      </c>
      <c r="CQ67" s="59" t="str">
        <f t="shared" si="113"/>
        <v/>
      </c>
      <c r="CR67" s="59" t="str">
        <f t="shared" si="114"/>
        <v/>
      </c>
      <c r="CS67" s="59" t="str">
        <f t="shared" si="115"/>
        <v/>
      </c>
      <c r="CT67" s="59" t="str">
        <f t="shared" si="116"/>
        <v/>
      </c>
      <c r="CU67" s="59" t="str">
        <f t="shared" si="117"/>
        <v/>
      </c>
      <c r="CV67" s="59" t="str">
        <f t="shared" si="118"/>
        <v/>
      </c>
      <c r="CW67" s="59" t="str">
        <f t="shared" si="119"/>
        <v/>
      </c>
      <c r="CX67" s="59" t="str">
        <f t="shared" si="120"/>
        <v/>
      </c>
      <c r="CY67" s="59" t="str">
        <f t="shared" si="121"/>
        <v/>
      </c>
      <c r="CZ67" s="59" t="str">
        <f t="shared" si="122"/>
        <v/>
      </c>
      <c r="DA67" s="59" t="str">
        <f t="shared" si="123"/>
        <v/>
      </c>
      <c r="DB67" s="59" t="str">
        <f t="shared" si="124"/>
        <v/>
      </c>
      <c r="DC67" s="59" t="str">
        <f t="shared" si="125"/>
        <v/>
      </c>
      <c r="DD67" s="59" t="str">
        <f t="shared" si="126"/>
        <v/>
      </c>
      <c r="DE67" s="59" t="str">
        <f t="shared" si="127"/>
        <v/>
      </c>
      <c r="DF67" s="59" t="str">
        <f t="shared" si="128"/>
        <v/>
      </c>
      <c r="DG67" s="59" t="str">
        <f t="shared" si="129"/>
        <v/>
      </c>
      <c r="DH67" s="59" t="str">
        <f t="shared" si="130"/>
        <v/>
      </c>
      <c r="DI67" s="59" t="str">
        <f t="shared" si="131"/>
        <v/>
      </c>
      <c r="DJ67" s="59" t="str">
        <f t="shared" si="132"/>
        <v/>
      </c>
      <c r="DK67" s="59" t="str">
        <f t="shared" si="133"/>
        <v/>
      </c>
      <c r="DL67" s="59" t="str">
        <f t="shared" si="134"/>
        <v/>
      </c>
      <c r="DM67" s="59" t="str">
        <f t="shared" si="135"/>
        <v/>
      </c>
      <c r="DN67" s="59" t="str">
        <f t="shared" si="136"/>
        <v/>
      </c>
      <c r="DO67" s="59" t="str">
        <f t="shared" si="137"/>
        <v/>
      </c>
      <c r="DP67" s="59" t="str">
        <f t="shared" si="138"/>
        <v/>
      </c>
      <c r="DQ67" s="59" t="str">
        <f t="shared" si="152"/>
        <v/>
      </c>
      <c r="DR67" s="59" t="str">
        <f t="shared" si="139"/>
        <v/>
      </c>
      <c r="DS67" s="58" t="str">
        <f t="shared" si="140"/>
        <v/>
      </c>
      <c r="DT67" s="59" t="str">
        <f t="shared" si="141"/>
        <v/>
      </c>
      <c r="DU67" s="59" t="str">
        <f t="shared" si="5"/>
        <v/>
      </c>
      <c r="DV67" s="59" t="str">
        <f t="shared" si="6"/>
        <v/>
      </c>
      <c r="DW67" s="59" t="str">
        <f t="shared" si="7"/>
        <v/>
      </c>
      <c r="DX67" s="59" t="str">
        <f t="shared" si="8"/>
        <v/>
      </c>
      <c r="DY67" s="59" t="str">
        <f t="shared" si="9"/>
        <v/>
      </c>
      <c r="DZ67" s="59" t="str">
        <f t="shared" si="10"/>
        <v/>
      </c>
      <c r="EA67" s="59" t="str">
        <f t="shared" si="11"/>
        <v/>
      </c>
      <c r="EB67" s="59" t="str">
        <f t="shared" si="12"/>
        <v/>
      </c>
      <c r="EC67" s="59" t="str">
        <f t="shared" si="13"/>
        <v/>
      </c>
      <c r="ED67" s="59" t="str">
        <f t="shared" si="14"/>
        <v/>
      </c>
      <c r="EE67" s="59" t="str">
        <f t="shared" si="15"/>
        <v/>
      </c>
      <c r="EF67" s="59" t="str">
        <f t="shared" si="142"/>
        <v/>
      </c>
      <c r="EG67" s="59" t="str">
        <f t="shared" si="16"/>
        <v/>
      </c>
      <c r="EH67" s="59" t="str">
        <f t="shared" si="17"/>
        <v/>
      </c>
      <c r="EI67" s="59" t="str">
        <f t="shared" si="18"/>
        <v/>
      </c>
      <c r="EJ67" s="59" t="str">
        <f t="shared" si="19"/>
        <v/>
      </c>
      <c r="EK67" s="59" t="str">
        <f t="shared" si="20"/>
        <v/>
      </c>
      <c r="EL67" s="59" t="str">
        <f t="shared" si="21"/>
        <v/>
      </c>
      <c r="EM67" s="59" t="str">
        <f t="shared" si="22"/>
        <v/>
      </c>
      <c r="EN67" s="59" t="str">
        <f t="shared" si="23"/>
        <v/>
      </c>
      <c r="EO67" s="59" t="str">
        <f t="shared" si="24"/>
        <v/>
      </c>
      <c r="EP67" s="59" t="str">
        <f t="shared" si="25"/>
        <v/>
      </c>
      <c r="EQ67" s="59" t="str">
        <f t="shared" si="26"/>
        <v/>
      </c>
      <c r="ER67" s="59" t="str">
        <f t="shared" si="27"/>
        <v/>
      </c>
      <c r="ES67" s="59" t="str">
        <f t="shared" si="28"/>
        <v/>
      </c>
      <c r="ET67" s="59" t="str">
        <f t="shared" si="29"/>
        <v/>
      </c>
      <c r="EU67" s="59" t="str">
        <f t="shared" si="30"/>
        <v/>
      </c>
      <c r="EV67" s="59" t="str">
        <f t="shared" si="31"/>
        <v/>
      </c>
      <c r="EW67" s="59" t="str">
        <f t="shared" si="32"/>
        <v/>
      </c>
      <c r="EX67" s="59" t="str">
        <f t="shared" si="33"/>
        <v/>
      </c>
      <c r="EY67" s="59" t="str">
        <f t="shared" si="34"/>
        <v/>
      </c>
      <c r="EZ67" s="59" t="str">
        <f t="shared" si="35"/>
        <v/>
      </c>
      <c r="FA67" s="59" t="str">
        <f t="shared" si="36"/>
        <v/>
      </c>
      <c r="FB67" s="59" t="str">
        <f t="shared" si="37"/>
        <v/>
      </c>
      <c r="FC67" s="59" t="str">
        <f t="shared" si="38"/>
        <v/>
      </c>
      <c r="FD67" s="59" t="str">
        <f t="shared" si="39"/>
        <v/>
      </c>
      <c r="FE67" s="59" t="str">
        <f t="shared" si="40"/>
        <v/>
      </c>
      <c r="FF67" s="59" t="str">
        <f t="shared" si="41"/>
        <v/>
      </c>
      <c r="FG67" s="59" t="str">
        <f t="shared" si="42"/>
        <v/>
      </c>
      <c r="FH67" s="59" t="str">
        <f t="shared" si="43"/>
        <v/>
      </c>
      <c r="FI67" s="59" t="str">
        <f t="shared" si="44"/>
        <v/>
      </c>
      <c r="FJ67" s="59" t="str">
        <f t="shared" si="45"/>
        <v/>
      </c>
      <c r="FK67" s="59" t="str">
        <f t="shared" si="46"/>
        <v/>
      </c>
      <c r="FL67" s="59" t="str">
        <f t="shared" si="47"/>
        <v/>
      </c>
      <c r="FM67" s="59" t="str">
        <f t="shared" si="48"/>
        <v/>
      </c>
      <c r="FN67" s="59" t="str">
        <f t="shared" si="49"/>
        <v/>
      </c>
      <c r="FO67" s="60" t="str">
        <f t="shared" si="50"/>
        <v/>
      </c>
      <c r="FP67" s="61"/>
      <c r="FQ67" s="45" t="str">
        <f t="shared" si="51"/>
        <v/>
      </c>
    </row>
    <row r="68" spans="1:173" ht="15.75" thickTop="1" thickBot="1" x14ac:dyDescent="0.25">
      <c r="A68" s="31"/>
      <c r="B68" s="75"/>
      <c r="C68" s="91"/>
      <c r="D68" s="75"/>
      <c r="E68" s="75"/>
      <c r="F68" s="75"/>
      <c r="G68" s="75"/>
      <c r="H68" s="71"/>
      <c r="I68" s="78"/>
      <c r="J68" s="75"/>
      <c r="K68" s="78"/>
      <c r="L68" s="75"/>
      <c r="M68" s="75"/>
      <c r="N68" s="75"/>
      <c r="O68" s="75"/>
      <c r="P68" s="75"/>
      <c r="Q68" s="75"/>
      <c r="R68" s="83"/>
      <c r="S68" s="75"/>
      <c r="T68" s="42" t="str">
        <f t="shared" si="0"/>
        <v/>
      </c>
      <c r="U68" s="42" t="str">
        <f t="shared" si="1"/>
        <v/>
      </c>
      <c r="V68" s="57" t="str">
        <f t="shared" si="143"/>
        <v/>
      </c>
      <c r="W68" s="57" t="str">
        <f t="shared" si="144"/>
        <v/>
      </c>
      <c r="X68" s="57" t="str">
        <f t="shared" si="145"/>
        <v/>
      </c>
      <c r="Y68" s="57" t="str">
        <f t="shared" si="146"/>
        <v/>
      </c>
      <c r="Z68" s="57" t="str">
        <f t="shared" si="147"/>
        <v/>
      </c>
      <c r="AA68" s="57" t="str">
        <f t="shared" si="148"/>
        <v/>
      </c>
      <c r="AB68" s="57" t="str">
        <f t="shared" si="149"/>
        <v/>
      </c>
      <c r="AC68" s="57" t="str">
        <f t="shared" si="150"/>
        <v/>
      </c>
      <c r="AD68" s="57" t="str">
        <f t="shared" si="52"/>
        <v/>
      </c>
      <c r="AE68" s="57" t="str">
        <f t="shared" si="53"/>
        <v/>
      </c>
      <c r="AF68" s="57" t="str">
        <f t="shared" si="54"/>
        <v/>
      </c>
      <c r="AG68" s="57" t="str">
        <f t="shared" si="55"/>
        <v/>
      </c>
      <c r="AH68" s="57" t="str">
        <f t="shared" si="56"/>
        <v/>
      </c>
      <c r="AI68" s="57" t="str">
        <f t="shared" si="57"/>
        <v/>
      </c>
      <c r="AJ68" s="57" t="str">
        <f t="shared" si="58"/>
        <v/>
      </c>
      <c r="AK68" s="57" t="str">
        <f t="shared" si="59"/>
        <v/>
      </c>
      <c r="AL68" s="57" t="str">
        <f t="shared" si="60"/>
        <v/>
      </c>
      <c r="AM68" s="57" t="str">
        <f t="shared" si="61"/>
        <v/>
      </c>
      <c r="AN68" s="57" t="str">
        <f t="shared" si="62"/>
        <v/>
      </c>
      <c r="AO68" s="57" t="str">
        <f t="shared" si="63"/>
        <v/>
      </c>
      <c r="AP68" s="57" t="str">
        <f t="shared" si="64"/>
        <v/>
      </c>
      <c r="AQ68" s="57" t="str">
        <f t="shared" si="65"/>
        <v/>
      </c>
      <c r="AR68" s="57" t="str">
        <f t="shared" si="66"/>
        <v/>
      </c>
      <c r="AS68" s="57" t="str">
        <f t="shared" si="67"/>
        <v/>
      </c>
      <c r="AT68" s="58" t="str">
        <f t="shared" si="151"/>
        <v/>
      </c>
      <c r="AU68" s="59">
        <f t="shared" si="2"/>
        <v>0</v>
      </c>
      <c r="AV68" s="59">
        <f t="shared" si="3"/>
        <v>0</v>
      </c>
      <c r="AW68" s="42" t="str">
        <f t="shared" si="68"/>
        <v/>
      </c>
      <c r="AX68" s="42">
        <f t="shared" si="69"/>
        <v>1900</v>
      </c>
      <c r="AY68" s="59" t="str">
        <f t="shared" si="70"/>
        <v/>
      </c>
      <c r="AZ68" s="59" t="str">
        <f t="shared" si="71"/>
        <v/>
      </c>
      <c r="BA68" s="59" t="str">
        <f t="shared" si="156"/>
        <v/>
      </c>
      <c r="BB68" s="59" t="str">
        <f t="shared" si="72"/>
        <v/>
      </c>
      <c r="BC68" s="59" t="str">
        <f t="shared" si="73"/>
        <v/>
      </c>
      <c r="BD68" s="59" t="str">
        <f t="shared" si="74"/>
        <v/>
      </c>
      <c r="BE68" s="59" t="str">
        <f t="shared" si="75"/>
        <v/>
      </c>
      <c r="BF68" s="59" t="str">
        <f t="shared" si="76"/>
        <v/>
      </c>
      <c r="BG68" s="59" t="str">
        <f t="shared" si="77"/>
        <v/>
      </c>
      <c r="BH68" s="59" t="str">
        <f t="shared" si="78"/>
        <v/>
      </c>
      <c r="BI68" s="59" t="str">
        <f t="shared" si="79"/>
        <v/>
      </c>
      <c r="BJ68" s="59" t="str">
        <f t="shared" si="80"/>
        <v/>
      </c>
      <c r="BK68" s="59" t="str">
        <f t="shared" si="81"/>
        <v/>
      </c>
      <c r="BL68" s="59" t="str">
        <f t="shared" si="82"/>
        <v/>
      </c>
      <c r="BM68" s="59" t="str">
        <f t="shared" si="83"/>
        <v/>
      </c>
      <c r="BN68" s="59" t="str">
        <f t="shared" si="84"/>
        <v/>
      </c>
      <c r="BO68" s="59" t="str">
        <f t="shared" si="85"/>
        <v/>
      </c>
      <c r="BP68" s="59" t="str">
        <f t="shared" si="86"/>
        <v/>
      </c>
      <c r="BQ68" s="59" t="str">
        <f t="shared" si="87"/>
        <v/>
      </c>
      <c r="BR68" s="59" t="str">
        <f t="shared" si="88"/>
        <v/>
      </c>
      <c r="BS68" s="59" t="str">
        <f t="shared" si="89"/>
        <v/>
      </c>
      <c r="BT68" s="59" t="str">
        <f t="shared" si="90"/>
        <v/>
      </c>
      <c r="BU68" s="59" t="str">
        <f t="shared" si="91"/>
        <v/>
      </c>
      <c r="BV68" s="59" t="str">
        <f t="shared" si="92"/>
        <v/>
      </c>
      <c r="BW68" s="59" t="str">
        <f t="shared" si="93"/>
        <v/>
      </c>
      <c r="BX68" s="59" t="str">
        <f t="shared" si="94"/>
        <v/>
      </c>
      <c r="BY68" s="59" t="str">
        <f t="shared" si="95"/>
        <v/>
      </c>
      <c r="BZ68" s="59" t="str">
        <f t="shared" si="96"/>
        <v/>
      </c>
      <c r="CA68" s="59" t="str">
        <f t="shared" si="97"/>
        <v/>
      </c>
      <c r="CB68" s="59" t="str">
        <f t="shared" si="98"/>
        <v/>
      </c>
      <c r="CC68" s="59" t="str">
        <f t="shared" si="99"/>
        <v/>
      </c>
      <c r="CD68" s="59" t="str">
        <f t="shared" si="100"/>
        <v/>
      </c>
      <c r="CE68" s="59" t="str">
        <f t="shared" si="101"/>
        <v/>
      </c>
      <c r="CF68" s="59" t="str">
        <f t="shared" si="102"/>
        <v/>
      </c>
      <c r="CG68" s="59" t="str">
        <f t="shared" si="103"/>
        <v/>
      </c>
      <c r="CH68" s="59" t="str">
        <f t="shared" si="104"/>
        <v/>
      </c>
      <c r="CI68" s="59" t="str">
        <f t="shared" si="105"/>
        <v/>
      </c>
      <c r="CJ68" s="59" t="str">
        <f t="shared" si="106"/>
        <v/>
      </c>
      <c r="CK68" s="59" t="str">
        <f t="shared" si="107"/>
        <v/>
      </c>
      <c r="CL68" s="59" t="str">
        <f t="shared" si="108"/>
        <v/>
      </c>
      <c r="CM68" s="59" t="str">
        <f t="shared" si="109"/>
        <v/>
      </c>
      <c r="CN68" s="59" t="str">
        <f t="shared" si="110"/>
        <v/>
      </c>
      <c r="CO68" s="59" t="str">
        <f t="shared" si="111"/>
        <v/>
      </c>
      <c r="CP68" s="59" t="str">
        <f t="shared" si="112"/>
        <v/>
      </c>
      <c r="CQ68" s="59" t="str">
        <f t="shared" si="113"/>
        <v/>
      </c>
      <c r="CR68" s="59" t="str">
        <f t="shared" si="114"/>
        <v/>
      </c>
      <c r="CS68" s="59" t="str">
        <f t="shared" si="115"/>
        <v/>
      </c>
      <c r="CT68" s="59" t="str">
        <f t="shared" si="116"/>
        <v/>
      </c>
      <c r="CU68" s="59" t="str">
        <f t="shared" si="117"/>
        <v/>
      </c>
      <c r="CV68" s="59" t="str">
        <f t="shared" si="118"/>
        <v/>
      </c>
      <c r="CW68" s="59" t="str">
        <f t="shared" si="119"/>
        <v/>
      </c>
      <c r="CX68" s="59" t="str">
        <f t="shared" si="120"/>
        <v/>
      </c>
      <c r="CY68" s="59" t="str">
        <f t="shared" si="121"/>
        <v/>
      </c>
      <c r="CZ68" s="59" t="str">
        <f t="shared" si="122"/>
        <v/>
      </c>
      <c r="DA68" s="59" t="str">
        <f t="shared" si="123"/>
        <v/>
      </c>
      <c r="DB68" s="59" t="str">
        <f t="shared" si="124"/>
        <v/>
      </c>
      <c r="DC68" s="59" t="str">
        <f t="shared" si="125"/>
        <v/>
      </c>
      <c r="DD68" s="59" t="str">
        <f t="shared" si="126"/>
        <v/>
      </c>
      <c r="DE68" s="59" t="str">
        <f t="shared" si="127"/>
        <v/>
      </c>
      <c r="DF68" s="59" t="str">
        <f t="shared" si="128"/>
        <v/>
      </c>
      <c r="DG68" s="59" t="str">
        <f t="shared" si="129"/>
        <v/>
      </c>
      <c r="DH68" s="59" t="str">
        <f t="shared" si="130"/>
        <v/>
      </c>
      <c r="DI68" s="59" t="str">
        <f t="shared" si="131"/>
        <v/>
      </c>
      <c r="DJ68" s="59" t="str">
        <f t="shared" si="132"/>
        <v/>
      </c>
      <c r="DK68" s="59" t="str">
        <f t="shared" si="133"/>
        <v/>
      </c>
      <c r="DL68" s="59" t="str">
        <f t="shared" si="134"/>
        <v/>
      </c>
      <c r="DM68" s="59" t="str">
        <f t="shared" si="135"/>
        <v/>
      </c>
      <c r="DN68" s="59" t="str">
        <f t="shared" si="136"/>
        <v/>
      </c>
      <c r="DO68" s="59" t="str">
        <f t="shared" si="137"/>
        <v/>
      </c>
      <c r="DP68" s="59" t="str">
        <f t="shared" si="138"/>
        <v/>
      </c>
      <c r="DQ68" s="59" t="str">
        <f t="shared" si="152"/>
        <v/>
      </c>
      <c r="DR68" s="59" t="str">
        <f t="shared" si="139"/>
        <v/>
      </c>
      <c r="DS68" s="58" t="str">
        <f t="shared" si="140"/>
        <v/>
      </c>
      <c r="DT68" s="59" t="str">
        <f t="shared" si="141"/>
        <v/>
      </c>
      <c r="DU68" s="59" t="str">
        <f t="shared" si="5"/>
        <v/>
      </c>
      <c r="DV68" s="59" t="str">
        <f t="shared" si="6"/>
        <v/>
      </c>
      <c r="DW68" s="59" t="str">
        <f t="shared" si="7"/>
        <v/>
      </c>
      <c r="DX68" s="59" t="str">
        <f t="shared" si="8"/>
        <v/>
      </c>
      <c r="DY68" s="59" t="str">
        <f t="shared" si="9"/>
        <v/>
      </c>
      <c r="DZ68" s="59" t="str">
        <f t="shared" si="10"/>
        <v/>
      </c>
      <c r="EA68" s="59" t="str">
        <f t="shared" si="11"/>
        <v/>
      </c>
      <c r="EB68" s="59" t="str">
        <f t="shared" si="12"/>
        <v/>
      </c>
      <c r="EC68" s="59" t="str">
        <f t="shared" si="13"/>
        <v/>
      </c>
      <c r="ED68" s="59" t="str">
        <f t="shared" si="14"/>
        <v/>
      </c>
      <c r="EE68" s="59" t="str">
        <f t="shared" si="15"/>
        <v/>
      </c>
      <c r="EF68" s="59" t="str">
        <f t="shared" si="142"/>
        <v/>
      </c>
      <c r="EG68" s="59" t="str">
        <f t="shared" si="16"/>
        <v/>
      </c>
      <c r="EH68" s="59" t="str">
        <f t="shared" si="17"/>
        <v/>
      </c>
      <c r="EI68" s="59" t="str">
        <f t="shared" si="18"/>
        <v/>
      </c>
      <c r="EJ68" s="59" t="str">
        <f t="shared" si="19"/>
        <v/>
      </c>
      <c r="EK68" s="59" t="str">
        <f t="shared" si="20"/>
        <v/>
      </c>
      <c r="EL68" s="59" t="str">
        <f t="shared" si="21"/>
        <v/>
      </c>
      <c r="EM68" s="59" t="str">
        <f t="shared" si="22"/>
        <v/>
      </c>
      <c r="EN68" s="59" t="str">
        <f t="shared" si="23"/>
        <v/>
      </c>
      <c r="EO68" s="59" t="str">
        <f t="shared" si="24"/>
        <v/>
      </c>
      <c r="EP68" s="59" t="str">
        <f t="shared" si="25"/>
        <v/>
      </c>
      <c r="EQ68" s="59" t="str">
        <f t="shared" si="26"/>
        <v/>
      </c>
      <c r="ER68" s="59" t="str">
        <f t="shared" si="27"/>
        <v/>
      </c>
      <c r="ES68" s="59" t="str">
        <f t="shared" si="28"/>
        <v/>
      </c>
      <c r="ET68" s="59" t="str">
        <f t="shared" si="29"/>
        <v/>
      </c>
      <c r="EU68" s="59" t="str">
        <f t="shared" si="30"/>
        <v/>
      </c>
      <c r="EV68" s="59" t="str">
        <f t="shared" si="31"/>
        <v/>
      </c>
      <c r="EW68" s="59" t="str">
        <f t="shared" si="32"/>
        <v/>
      </c>
      <c r="EX68" s="59" t="str">
        <f t="shared" si="33"/>
        <v/>
      </c>
      <c r="EY68" s="59" t="str">
        <f t="shared" si="34"/>
        <v/>
      </c>
      <c r="EZ68" s="59" t="str">
        <f t="shared" si="35"/>
        <v/>
      </c>
      <c r="FA68" s="59" t="str">
        <f t="shared" si="36"/>
        <v/>
      </c>
      <c r="FB68" s="59" t="str">
        <f t="shared" si="37"/>
        <v/>
      </c>
      <c r="FC68" s="59" t="str">
        <f t="shared" si="38"/>
        <v/>
      </c>
      <c r="FD68" s="59" t="str">
        <f t="shared" si="39"/>
        <v/>
      </c>
      <c r="FE68" s="59" t="str">
        <f t="shared" si="40"/>
        <v/>
      </c>
      <c r="FF68" s="59" t="str">
        <f t="shared" si="41"/>
        <v/>
      </c>
      <c r="FG68" s="59" t="str">
        <f t="shared" si="42"/>
        <v/>
      </c>
      <c r="FH68" s="59" t="str">
        <f t="shared" si="43"/>
        <v/>
      </c>
      <c r="FI68" s="59" t="str">
        <f t="shared" si="44"/>
        <v/>
      </c>
      <c r="FJ68" s="59" t="str">
        <f t="shared" si="45"/>
        <v/>
      </c>
      <c r="FK68" s="59" t="str">
        <f t="shared" si="46"/>
        <v/>
      </c>
      <c r="FL68" s="59" t="str">
        <f t="shared" si="47"/>
        <v/>
      </c>
      <c r="FM68" s="59" t="str">
        <f t="shared" si="48"/>
        <v/>
      </c>
      <c r="FN68" s="59" t="str">
        <f t="shared" si="49"/>
        <v/>
      </c>
      <c r="FO68" s="60" t="str">
        <f t="shared" si="50"/>
        <v/>
      </c>
      <c r="FP68" s="61"/>
      <c r="FQ68" s="45" t="str">
        <f t="shared" si="51"/>
        <v/>
      </c>
    </row>
    <row r="69" spans="1:173" ht="15.75" thickTop="1" thickBot="1" x14ac:dyDescent="0.25">
      <c r="A69" s="31"/>
      <c r="B69" s="75"/>
      <c r="C69" s="91"/>
      <c r="D69" s="75"/>
      <c r="E69" s="75"/>
      <c r="F69" s="75"/>
      <c r="G69" s="75"/>
      <c r="H69" s="71"/>
      <c r="I69" s="78"/>
      <c r="J69" s="75"/>
      <c r="K69" s="78"/>
      <c r="L69" s="75"/>
      <c r="M69" s="75"/>
      <c r="N69" s="75"/>
      <c r="O69" s="75"/>
      <c r="P69" s="75"/>
      <c r="Q69" s="75"/>
      <c r="R69" s="83"/>
      <c r="S69" s="75"/>
      <c r="T69" s="42" t="str">
        <f t="shared" si="0"/>
        <v/>
      </c>
      <c r="U69" s="42" t="str">
        <f t="shared" si="1"/>
        <v/>
      </c>
      <c r="V69" s="57" t="str">
        <f t="shared" si="143"/>
        <v/>
      </c>
      <c r="W69" s="57" t="str">
        <f t="shared" si="144"/>
        <v/>
      </c>
      <c r="X69" s="57" t="str">
        <f t="shared" si="145"/>
        <v/>
      </c>
      <c r="Y69" s="57" t="str">
        <f t="shared" si="146"/>
        <v/>
      </c>
      <c r="Z69" s="57" t="str">
        <f t="shared" si="147"/>
        <v/>
      </c>
      <c r="AA69" s="57" t="str">
        <f t="shared" si="148"/>
        <v/>
      </c>
      <c r="AB69" s="57" t="str">
        <f t="shared" si="149"/>
        <v/>
      </c>
      <c r="AC69" s="57" t="str">
        <f t="shared" si="150"/>
        <v/>
      </c>
      <c r="AD69" s="57" t="str">
        <f t="shared" si="52"/>
        <v/>
      </c>
      <c r="AE69" s="57" t="str">
        <f t="shared" si="53"/>
        <v/>
      </c>
      <c r="AF69" s="57" t="str">
        <f t="shared" si="54"/>
        <v/>
      </c>
      <c r="AG69" s="57" t="str">
        <f t="shared" si="55"/>
        <v/>
      </c>
      <c r="AH69" s="57" t="str">
        <f t="shared" si="56"/>
        <v/>
      </c>
      <c r="AI69" s="57" t="str">
        <f t="shared" si="57"/>
        <v/>
      </c>
      <c r="AJ69" s="57" t="str">
        <f t="shared" si="58"/>
        <v/>
      </c>
      <c r="AK69" s="57" t="str">
        <f t="shared" si="59"/>
        <v/>
      </c>
      <c r="AL69" s="57" t="str">
        <f t="shared" si="60"/>
        <v/>
      </c>
      <c r="AM69" s="57" t="str">
        <f t="shared" si="61"/>
        <v/>
      </c>
      <c r="AN69" s="57" t="str">
        <f t="shared" si="62"/>
        <v/>
      </c>
      <c r="AO69" s="57" t="str">
        <f t="shared" si="63"/>
        <v/>
      </c>
      <c r="AP69" s="57" t="str">
        <f t="shared" si="64"/>
        <v/>
      </c>
      <c r="AQ69" s="57" t="str">
        <f t="shared" si="65"/>
        <v/>
      </c>
      <c r="AR69" s="57" t="str">
        <f t="shared" si="66"/>
        <v/>
      </c>
      <c r="AS69" s="57" t="str">
        <f t="shared" si="67"/>
        <v/>
      </c>
      <c r="AT69" s="58" t="str">
        <f t="shared" si="151"/>
        <v/>
      </c>
      <c r="AU69" s="59">
        <f t="shared" si="2"/>
        <v>0</v>
      </c>
      <c r="AV69" s="59">
        <f t="shared" si="3"/>
        <v>0</v>
      </c>
      <c r="AW69" s="42" t="str">
        <f t="shared" si="68"/>
        <v/>
      </c>
      <c r="AX69" s="42">
        <f t="shared" si="69"/>
        <v>1900</v>
      </c>
      <c r="AY69" s="59" t="str">
        <f t="shared" si="70"/>
        <v/>
      </c>
      <c r="AZ69" s="59" t="str">
        <f t="shared" si="71"/>
        <v/>
      </c>
      <c r="BA69" s="59" t="str">
        <f t="shared" si="156"/>
        <v/>
      </c>
      <c r="BB69" s="59" t="str">
        <f t="shared" si="72"/>
        <v/>
      </c>
      <c r="BC69" s="59" t="str">
        <f t="shared" si="73"/>
        <v/>
      </c>
      <c r="BD69" s="59" t="str">
        <f t="shared" si="74"/>
        <v/>
      </c>
      <c r="BE69" s="59" t="str">
        <f t="shared" si="75"/>
        <v/>
      </c>
      <c r="BF69" s="59" t="str">
        <f t="shared" si="76"/>
        <v/>
      </c>
      <c r="BG69" s="59" t="str">
        <f t="shared" si="77"/>
        <v/>
      </c>
      <c r="BH69" s="59" t="str">
        <f t="shared" si="78"/>
        <v/>
      </c>
      <c r="BI69" s="59" t="str">
        <f t="shared" si="79"/>
        <v/>
      </c>
      <c r="BJ69" s="59" t="str">
        <f t="shared" si="80"/>
        <v/>
      </c>
      <c r="BK69" s="59" t="str">
        <f t="shared" si="81"/>
        <v/>
      </c>
      <c r="BL69" s="59" t="str">
        <f t="shared" si="82"/>
        <v/>
      </c>
      <c r="BM69" s="59" t="str">
        <f t="shared" si="83"/>
        <v/>
      </c>
      <c r="BN69" s="59" t="str">
        <f t="shared" si="84"/>
        <v/>
      </c>
      <c r="BO69" s="59" t="str">
        <f t="shared" si="85"/>
        <v/>
      </c>
      <c r="BP69" s="59" t="str">
        <f t="shared" si="86"/>
        <v/>
      </c>
      <c r="BQ69" s="59" t="str">
        <f t="shared" si="87"/>
        <v/>
      </c>
      <c r="BR69" s="59" t="str">
        <f t="shared" si="88"/>
        <v/>
      </c>
      <c r="BS69" s="59" t="str">
        <f t="shared" si="89"/>
        <v/>
      </c>
      <c r="BT69" s="59" t="str">
        <f t="shared" si="90"/>
        <v/>
      </c>
      <c r="BU69" s="59" t="str">
        <f t="shared" si="91"/>
        <v/>
      </c>
      <c r="BV69" s="59" t="str">
        <f t="shared" si="92"/>
        <v/>
      </c>
      <c r="BW69" s="59" t="str">
        <f t="shared" si="93"/>
        <v/>
      </c>
      <c r="BX69" s="59" t="str">
        <f t="shared" si="94"/>
        <v/>
      </c>
      <c r="BY69" s="59" t="str">
        <f t="shared" si="95"/>
        <v/>
      </c>
      <c r="BZ69" s="59" t="str">
        <f t="shared" si="96"/>
        <v/>
      </c>
      <c r="CA69" s="59" t="str">
        <f t="shared" si="97"/>
        <v/>
      </c>
      <c r="CB69" s="59" t="str">
        <f t="shared" si="98"/>
        <v/>
      </c>
      <c r="CC69" s="59" t="str">
        <f t="shared" si="99"/>
        <v/>
      </c>
      <c r="CD69" s="59" t="str">
        <f t="shared" si="100"/>
        <v/>
      </c>
      <c r="CE69" s="59" t="str">
        <f t="shared" si="101"/>
        <v/>
      </c>
      <c r="CF69" s="59" t="str">
        <f t="shared" si="102"/>
        <v/>
      </c>
      <c r="CG69" s="59" t="str">
        <f t="shared" si="103"/>
        <v/>
      </c>
      <c r="CH69" s="59" t="str">
        <f t="shared" si="104"/>
        <v/>
      </c>
      <c r="CI69" s="59" t="str">
        <f t="shared" si="105"/>
        <v/>
      </c>
      <c r="CJ69" s="59" t="str">
        <f t="shared" si="106"/>
        <v/>
      </c>
      <c r="CK69" s="59" t="str">
        <f t="shared" si="107"/>
        <v/>
      </c>
      <c r="CL69" s="59" t="str">
        <f t="shared" si="108"/>
        <v/>
      </c>
      <c r="CM69" s="59" t="str">
        <f t="shared" si="109"/>
        <v/>
      </c>
      <c r="CN69" s="59" t="str">
        <f t="shared" si="110"/>
        <v/>
      </c>
      <c r="CO69" s="59" t="str">
        <f t="shared" si="111"/>
        <v/>
      </c>
      <c r="CP69" s="59" t="str">
        <f t="shared" si="112"/>
        <v/>
      </c>
      <c r="CQ69" s="59" t="str">
        <f t="shared" si="113"/>
        <v/>
      </c>
      <c r="CR69" s="59" t="str">
        <f t="shared" si="114"/>
        <v/>
      </c>
      <c r="CS69" s="59" t="str">
        <f t="shared" si="115"/>
        <v/>
      </c>
      <c r="CT69" s="59" t="str">
        <f t="shared" si="116"/>
        <v/>
      </c>
      <c r="CU69" s="59" t="str">
        <f t="shared" si="117"/>
        <v/>
      </c>
      <c r="CV69" s="59" t="str">
        <f t="shared" si="118"/>
        <v/>
      </c>
      <c r="CW69" s="59" t="str">
        <f t="shared" si="119"/>
        <v/>
      </c>
      <c r="CX69" s="59" t="str">
        <f t="shared" si="120"/>
        <v/>
      </c>
      <c r="CY69" s="59" t="str">
        <f t="shared" si="121"/>
        <v/>
      </c>
      <c r="CZ69" s="59" t="str">
        <f t="shared" si="122"/>
        <v/>
      </c>
      <c r="DA69" s="59" t="str">
        <f t="shared" si="123"/>
        <v/>
      </c>
      <c r="DB69" s="59" t="str">
        <f t="shared" si="124"/>
        <v/>
      </c>
      <c r="DC69" s="59" t="str">
        <f t="shared" si="125"/>
        <v/>
      </c>
      <c r="DD69" s="59" t="str">
        <f t="shared" si="126"/>
        <v/>
      </c>
      <c r="DE69" s="59" t="str">
        <f t="shared" si="127"/>
        <v/>
      </c>
      <c r="DF69" s="59" t="str">
        <f t="shared" si="128"/>
        <v/>
      </c>
      <c r="DG69" s="59" t="str">
        <f t="shared" si="129"/>
        <v/>
      </c>
      <c r="DH69" s="59" t="str">
        <f t="shared" si="130"/>
        <v/>
      </c>
      <c r="DI69" s="59" t="str">
        <f t="shared" si="131"/>
        <v/>
      </c>
      <c r="DJ69" s="59" t="str">
        <f t="shared" si="132"/>
        <v/>
      </c>
      <c r="DK69" s="59" t="str">
        <f t="shared" si="133"/>
        <v/>
      </c>
      <c r="DL69" s="59" t="str">
        <f t="shared" si="134"/>
        <v/>
      </c>
      <c r="DM69" s="59" t="str">
        <f t="shared" si="135"/>
        <v/>
      </c>
      <c r="DN69" s="59" t="str">
        <f t="shared" si="136"/>
        <v/>
      </c>
      <c r="DO69" s="59" t="str">
        <f t="shared" si="137"/>
        <v/>
      </c>
      <c r="DP69" s="59" t="str">
        <f t="shared" si="138"/>
        <v/>
      </c>
      <c r="DQ69" s="59" t="str">
        <f t="shared" si="152"/>
        <v/>
      </c>
      <c r="DR69" s="59" t="str">
        <f t="shared" si="139"/>
        <v/>
      </c>
      <c r="DS69" s="58" t="str">
        <f t="shared" si="140"/>
        <v/>
      </c>
      <c r="DT69" s="59" t="str">
        <f t="shared" si="141"/>
        <v/>
      </c>
      <c r="DU69" s="59" t="str">
        <f t="shared" si="5"/>
        <v/>
      </c>
      <c r="DV69" s="59" t="str">
        <f t="shared" si="6"/>
        <v/>
      </c>
      <c r="DW69" s="59" t="str">
        <f t="shared" si="7"/>
        <v/>
      </c>
      <c r="DX69" s="59" t="str">
        <f t="shared" si="8"/>
        <v/>
      </c>
      <c r="DY69" s="59" t="str">
        <f t="shared" si="9"/>
        <v/>
      </c>
      <c r="DZ69" s="59" t="str">
        <f t="shared" si="10"/>
        <v/>
      </c>
      <c r="EA69" s="59" t="str">
        <f t="shared" si="11"/>
        <v/>
      </c>
      <c r="EB69" s="59" t="str">
        <f t="shared" si="12"/>
        <v/>
      </c>
      <c r="EC69" s="59" t="str">
        <f t="shared" si="13"/>
        <v/>
      </c>
      <c r="ED69" s="59" t="str">
        <f t="shared" si="14"/>
        <v/>
      </c>
      <c r="EE69" s="59" t="str">
        <f t="shared" si="15"/>
        <v/>
      </c>
      <c r="EF69" s="59" t="str">
        <f t="shared" si="142"/>
        <v/>
      </c>
      <c r="EG69" s="59" t="str">
        <f t="shared" si="16"/>
        <v/>
      </c>
      <c r="EH69" s="59" t="str">
        <f t="shared" si="17"/>
        <v/>
      </c>
      <c r="EI69" s="59" t="str">
        <f t="shared" si="18"/>
        <v/>
      </c>
      <c r="EJ69" s="59" t="str">
        <f t="shared" si="19"/>
        <v/>
      </c>
      <c r="EK69" s="59" t="str">
        <f t="shared" si="20"/>
        <v/>
      </c>
      <c r="EL69" s="59" t="str">
        <f t="shared" si="21"/>
        <v/>
      </c>
      <c r="EM69" s="59" t="str">
        <f t="shared" si="22"/>
        <v/>
      </c>
      <c r="EN69" s="59" t="str">
        <f t="shared" si="23"/>
        <v/>
      </c>
      <c r="EO69" s="59" t="str">
        <f t="shared" si="24"/>
        <v/>
      </c>
      <c r="EP69" s="59" t="str">
        <f t="shared" si="25"/>
        <v/>
      </c>
      <c r="EQ69" s="59" t="str">
        <f t="shared" si="26"/>
        <v/>
      </c>
      <c r="ER69" s="59" t="str">
        <f t="shared" si="27"/>
        <v/>
      </c>
      <c r="ES69" s="59" t="str">
        <f t="shared" si="28"/>
        <v/>
      </c>
      <c r="ET69" s="59" t="str">
        <f t="shared" si="29"/>
        <v/>
      </c>
      <c r="EU69" s="59" t="str">
        <f t="shared" si="30"/>
        <v/>
      </c>
      <c r="EV69" s="59" t="str">
        <f t="shared" si="31"/>
        <v/>
      </c>
      <c r="EW69" s="59" t="str">
        <f t="shared" si="32"/>
        <v/>
      </c>
      <c r="EX69" s="59" t="str">
        <f t="shared" si="33"/>
        <v/>
      </c>
      <c r="EY69" s="59" t="str">
        <f t="shared" si="34"/>
        <v/>
      </c>
      <c r="EZ69" s="59" t="str">
        <f t="shared" si="35"/>
        <v/>
      </c>
      <c r="FA69" s="59" t="str">
        <f t="shared" si="36"/>
        <v/>
      </c>
      <c r="FB69" s="59" t="str">
        <f t="shared" si="37"/>
        <v/>
      </c>
      <c r="FC69" s="59" t="str">
        <f t="shared" si="38"/>
        <v/>
      </c>
      <c r="FD69" s="59" t="str">
        <f t="shared" si="39"/>
        <v/>
      </c>
      <c r="FE69" s="59" t="str">
        <f t="shared" si="40"/>
        <v/>
      </c>
      <c r="FF69" s="59" t="str">
        <f t="shared" si="41"/>
        <v/>
      </c>
      <c r="FG69" s="59" t="str">
        <f t="shared" si="42"/>
        <v/>
      </c>
      <c r="FH69" s="59" t="str">
        <f t="shared" si="43"/>
        <v/>
      </c>
      <c r="FI69" s="59" t="str">
        <f t="shared" si="44"/>
        <v/>
      </c>
      <c r="FJ69" s="59" t="str">
        <f t="shared" si="45"/>
        <v/>
      </c>
      <c r="FK69" s="59" t="str">
        <f t="shared" si="46"/>
        <v/>
      </c>
      <c r="FL69" s="59" t="str">
        <f t="shared" si="47"/>
        <v/>
      </c>
      <c r="FM69" s="59" t="str">
        <f t="shared" si="48"/>
        <v/>
      </c>
      <c r="FN69" s="59" t="str">
        <f t="shared" si="49"/>
        <v/>
      </c>
      <c r="FO69" s="60" t="str">
        <f t="shared" si="50"/>
        <v/>
      </c>
      <c r="FP69" s="61"/>
      <c r="FQ69" s="45" t="str">
        <f t="shared" si="51"/>
        <v/>
      </c>
    </row>
    <row r="70" spans="1:173" ht="15.75" thickTop="1" thickBot="1" x14ac:dyDescent="0.25">
      <c r="A70" s="31"/>
      <c r="B70" s="75"/>
      <c r="C70" s="91"/>
      <c r="D70" s="75"/>
      <c r="E70" s="75"/>
      <c r="F70" s="75"/>
      <c r="G70" s="75"/>
      <c r="H70" s="71"/>
      <c r="I70" s="78"/>
      <c r="J70" s="75"/>
      <c r="K70" s="78"/>
      <c r="L70" s="75"/>
      <c r="M70" s="75"/>
      <c r="N70" s="75"/>
      <c r="O70" s="75"/>
      <c r="P70" s="75"/>
      <c r="Q70" s="75"/>
      <c r="R70" s="83"/>
      <c r="S70" s="75"/>
      <c r="T70" s="42" t="str">
        <f t="shared" si="0"/>
        <v/>
      </c>
      <c r="U70" s="42" t="str">
        <f t="shared" si="1"/>
        <v/>
      </c>
      <c r="V70" s="57" t="str">
        <f t="shared" si="143"/>
        <v/>
      </c>
      <c r="W70" s="57" t="str">
        <f t="shared" si="144"/>
        <v/>
      </c>
      <c r="X70" s="57" t="str">
        <f t="shared" si="145"/>
        <v/>
      </c>
      <c r="Y70" s="57" t="str">
        <f t="shared" si="146"/>
        <v/>
      </c>
      <c r="Z70" s="57" t="str">
        <f t="shared" si="147"/>
        <v/>
      </c>
      <c r="AA70" s="57" t="str">
        <f t="shared" si="148"/>
        <v/>
      </c>
      <c r="AB70" s="57" t="str">
        <f t="shared" si="149"/>
        <v/>
      </c>
      <c r="AC70" s="57" t="str">
        <f t="shared" si="150"/>
        <v/>
      </c>
      <c r="AD70" s="57" t="str">
        <f t="shared" si="52"/>
        <v/>
      </c>
      <c r="AE70" s="57" t="str">
        <f t="shared" si="53"/>
        <v/>
      </c>
      <c r="AF70" s="57" t="str">
        <f t="shared" si="54"/>
        <v/>
      </c>
      <c r="AG70" s="57" t="str">
        <f t="shared" si="55"/>
        <v/>
      </c>
      <c r="AH70" s="57" t="str">
        <f t="shared" si="56"/>
        <v/>
      </c>
      <c r="AI70" s="57" t="str">
        <f t="shared" si="57"/>
        <v/>
      </c>
      <c r="AJ70" s="57" t="str">
        <f t="shared" si="58"/>
        <v/>
      </c>
      <c r="AK70" s="57" t="str">
        <f t="shared" si="59"/>
        <v/>
      </c>
      <c r="AL70" s="57" t="str">
        <f t="shared" si="60"/>
        <v/>
      </c>
      <c r="AM70" s="57" t="str">
        <f t="shared" si="61"/>
        <v/>
      </c>
      <c r="AN70" s="57" t="str">
        <f t="shared" si="62"/>
        <v/>
      </c>
      <c r="AO70" s="57" t="str">
        <f t="shared" si="63"/>
        <v/>
      </c>
      <c r="AP70" s="57" t="str">
        <f t="shared" si="64"/>
        <v/>
      </c>
      <c r="AQ70" s="57" t="str">
        <f t="shared" si="65"/>
        <v/>
      </c>
      <c r="AR70" s="57" t="str">
        <f t="shared" si="66"/>
        <v/>
      </c>
      <c r="AS70" s="57" t="str">
        <f t="shared" si="67"/>
        <v/>
      </c>
      <c r="AT70" s="58" t="str">
        <f t="shared" si="151"/>
        <v/>
      </c>
      <c r="AU70" s="59">
        <f t="shared" si="2"/>
        <v>0</v>
      </c>
      <c r="AV70" s="59">
        <f t="shared" si="3"/>
        <v>0</v>
      </c>
      <c r="AW70" s="42" t="str">
        <f t="shared" si="68"/>
        <v/>
      </c>
      <c r="AX70" s="42">
        <f t="shared" si="69"/>
        <v>1900</v>
      </c>
      <c r="AY70" s="59" t="str">
        <f t="shared" si="70"/>
        <v/>
      </c>
      <c r="AZ70" s="59" t="str">
        <f t="shared" si="71"/>
        <v/>
      </c>
      <c r="BA70" s="59" t="str">
        <f t="shared" si="156"/>
        <v/>
      </c>
      <c r="BB70" s="59" t="str">
        <f t="shared" si="72"/>
        <v/>
      </c>
      <c r="BC70" s="59" t="str">
        <f t="shared" si="73"/>
        <v/>
      </c>
      <c r="BD70" s="59" t="str">
        <f t="shared" si="74"/>
        <v/>
      </c>
      <c r="BE70" s="59" t="str">
        <f t="shared" si="75"/>
        <v/>
      </c>
      <c r="BF70" s="59" t="str">
        <f t="shared" si="76"/>
        <v/>
      </c>
      <c r="BG70" s="59" t="str">
        <f t="shared" si="77"/>
        <v/>
      </c>
      <c r="BH70" s="59" t="str">
        <f t="shared" si="78"/>
        <v/>
      </c>
      <c r="BI70" s="59" t="str">
        <f t="shared" si="79"/>
        <v/>
      </c>
      <c r="BJ70" s="59" t="str">
        <f t="shared" si="80"/>
        <v/>
      </c>
      <c r="BK70" s="59" t="str">
        <f t="shared" si="81"/>
        <v/>
      </c>
      <c r="BL70" s="59" t="str">
        <f t="shared" si="82"/>
        <v/>
      </c>
      <c r="BM70" s="59" t="str">
        <f t="shared" si="83"/>
        <v/>
      </c>
      <c r="BN70" s="59" t="str">
        <f t="shared" si="84"/>
        <v/>
      </c>
      <c r="BO70" s="59" t="str">
        <f t="shared" si="85"/>
        <v/>
      </c>
      <c r="BP70" s="59" t="str">
        <f t="shared" si="86"/>
        <v/>
      </c>
      <c r="BQ70" s="59" t="str">
        <f t="shared" si="87"/>
        <v/>
      </c>
      <c r="BR70" s="59" t="str">
        <f t="shared" si="88"/>
        <v/>
      </c>
      <c r="BS70" s="59" t="str">
        <f t="shared" si="89"/>
        <v/>
      </c>
      <c r="BT70" s="59" t="str">
        <f t="shared" si="90"/>
        <v/>
      </c>
      <c r="BU70" s="59" t="str">
        <f t="shared" si="91"/>
        <v/>
      </c>
      <c r="BV70" s="59" t="str">
        <f t="shared" si="92"/>
        <v/>
      </c>
      <c r="BW70" s="59" t="str">
        <f t="shared" si="93"/>
        <v/>
      </c>
      <c r="BX70" s="59" t="str">
        <f t="shared" si="94"/>
        <v/>
      </c>
      <c r="BY70" s="59" t="str">
        <f t="shared" si="95"/>
        <v/>
      </c>
      <c r="BZ70" s="59" t="str">
        <f t="shared" si="96"/>
        <v/>
      </c>
      <c r="CA70" s="59" t="str">
        <f t="shared" si="97"/>
        <v/>
      </c>
      <c r="CB70" s="59" t="str">
        <f t="shared" si="98"/>
        <v/>
      </c>
      <c r="CC70" s="59" t="str">
        <f t="shared" si="99"/>
        <v/>
      </c>
      <c r="CD70" s="59" t="str">
        <f t="shared" si="100"/>
        <v/>
      </c>
      <c r="CE70" s="59" t="str">
        <f t="shared" si="101"/>
        <v/>
      </c>
      <c r="CF70" s="59" t="str">
        <f t="shared" si="102"/>
        <v/>
      </c>
      <c r="CG70" s="59" t="str">
        <f t="shared" si="103"/>
        <v/>
      </c>
      <c r="CH70" s="59" t="str">
        <f t="shared" si="104"/>
        <v/>
      </c>
      <c r="CI70" s="59" t="str">
        <f t="shared" si="105"/>
        <v/>
      </c>
      <c r="CJ70" s="59" t="str">
        <f t="shared" si="106"/>
        <v/>
      </c>
      <c r="CK70" s="59" t="str">
        <f t="shared" si="107"/>
        <v/>
      </c>
      <c r="CL70" s="59" t="str">
        <f t="shared" si="108"/>
        <v/>
      </c>
      <c r="CM70" s="59" t="str">
        <f t="shared" si="109"/>
        <v/>
      </c>
      <c r="CN70" s="59" t="str">
        <f t="shared" si="110"/>
        <v/>
      </c>
      <c r="CO70" s="59" t="str">
        <f t="shared" si="111"/>
        <v/>
      </c>
      <c r="CP70" s="59" t="str">
        <f t="shared" si="112"/>
        <v/>
      </c>
      <c r="CQ70" s="59" t="str">
        <f t="shared" si="113"/>
        <v/>
      </c>
      <c r="CR70" s="59" t="str">
        <f t="shared" si="114"/>
        <v/>
      </c>
      <c r="CS70" s="59" t="str">
        <f t="shared" si="115"/>
        <v/>
      </c>
      <c r="CT70" s="59" t="str">
        <f t="shared" si="116"/>
        <v/>
      </c>
      <c r="CU70" s="59" t="str">
        <f t="shared" si="117"/>
        <v/>
      </c>
      <c r="CV70" s="59" t="str">
        <f t="shared" si="118"/>
        <v/>
      </c>
      <c r="CW70" s="59" t="str">
        <f t="shared" si="119"/>
        <v/>
      </c>
      <c r="CX70" s="59" t="str">
        <f t="shared" si="120"/>
        <v/>
      </c>
      <c r="CY70" s="59" t="str">
        <f t="shared" si="121"/>
        <v/>
      </c>
      <c r="CZ70" s="59" t="str">
        <f t="shared" si="122"/>
        <v/>
      </c>
      <c r="DA70" s="59" t="str">
        <f t="shared" si="123"/>
        <v/>
      </c>
      <c r="DB70" s="59" t="str">
        <f t="shared" si="124"/>
        <v/>
      </c>
      <c r="DC70" s="59" t="str">
        <f t="shared" si="125"/>
        <v/>
      </c>
      <c r="DD70" s="59" t="str">
        <f t="shared" si="126"/>
        <v/>
      </c>
      <c r="DE70" s="59" t="str">
        <f t="shared" si="127"/>
        <v/>
      </c>
      <c r="DF70" s="59" t="str">
        <f t="shared" si="128"/>
        <v/>
      </c>
      <c r="DG70" s="59" t="str">
        <f t="shared" si="129"/>
        <v/>
      </c>
      <c r="DH70" s="59" t="str">
        <f t="shared" si="130"/>
        <v/>
      </c>
      <c r="DI70" s="59" t="str">
        <f t="shared" si="131"/>
        <v/>
      </c>
      <c r="DJ70" s="59" t="str">
        <f t="shared" si="132"/>
        <v/>
      </c>
      <c r="DK70" s="59" t="str">
        <f t="shared" si="133"/>
        <v/>
      </c>
      <c r="DL70" s="59" t="str">
        <f t="shared" si="134"/>
        <v/>
      </c>
      <c r="DM70" s="59" t="str">
        <f t="shared" si="135"/>
        <v/>
      </c>
      <c r="DN70" s="59" t="str">
        <f t="shared" si="136"/>
        <v/>
      </c>
      <c r="DO70" s="59" t="str">
        <f t="shared" si="137"/>
        <v/>
      </c>
      <c r="DP70" s="59" t="str">
        <f t="shared" si="138"/>
        <v/>
      </c>
      <c r="DQ70" s="59" t="str">
        <f t="shared" si="152"/>
        <v/>
      </c>
      <c r="DR70" s="59" t="str">
        <f t="shared" si="139"/>
        <v/>
      </c>
      <c r="DS70" s="58" t="str">
        <f t="shared" si="140"/>
        <v/>
      </c>
      <c r="DT70" s="59" t="str">
        <f t="shared" si="141"/>
        <v/>
      </c>
      <c r="DU70" s="59" t="str">
        <f t="shared" si="5"/>
        <v/>
      </c>
      <c r="DV70" s="59" t="str">
        <f t="shared" si="6"/>
        <v/>
      </c>
      <c r="DW70" s="59" t="str">
        <f t="shared" si="7"/>
        <v/>
      </c>
      <c r="DX70" s="59" t="str">
        <f t="shared" si="8"/>
        <v/>
      </c>
      <c r="DY70" s="59" t="str">
        <f t="shared" si="9"/>
        <v/>
      </c>
      <c r="DZ70" s="59" t="str">
        <f t="shared" si="10"/>
        <v/>
      </c>
      <c r="EA70" s="59" t="str">
        <f t="shared" si="11"/>
        <v/>
      </c>
      <c r="EB70" s="59" t="str">
        <f t="shared" si="12"/>
        <v/>
      </c>
      <c r="EC70" s="59" t="str">
        <f t="shared" si="13"/>
        <v/>
      </c>
      <c r="ED70" s="59" t="str">
        <f t="shared" si="14"/>
        <v/>
      </c>
      <c r="EE70" s="59" t="str">
        <f t="shared" si="15"/>
        <v/>
      </c>
      <c r="EF70" s="59" t="str">
        <f t="shared" si="142"/>
        <v/>
      </c>
      <c r="EG70" s="59" t="str">
        <f t="shared" si="16"/>
        <v/>
      </c>
      <c r="EH70" s="59" t="str">
        <f t="shared" si="17"/>
        <v/>
      </c>
      <c r="EI70" s="59" t="str">
        <f t="shared" si="18"/>
        <v/>
      </c>
      <c r="EJ70" s="59" t="str">
        <f t="shared" si="19"/>
        <v/>
      </c>
      <c r="EK70" s="59" t="str">
        <f t="shared" si="20"/>
        <v/>
      </c>
      <c r="EL70" s="59" t="str">
        <f t="shared" si="21"/>
        <v/>
      </c>
      <c r="EM70" s="59" t="str">
        <f t="shared" si="22"/>
        <v/>
      </c>
      <c r="EN70" s="59" t="str">
        <f t="shared" si="23"/>
        <v/>
      </c>
      <c r="EO70" s="59" t="str">
        <f t="shared" si="24"/>
        <v/>
      </c>
      <c r="EP70" s="59" t="str">
        <f t="shared" si="25"/>
        <v/>
      </c>
      <c r="EQ70" s="59" t="str">
        <f t="shared" si="26"/>
        <v/>
      </c>
      <c r="ER70" s="59" t="str">
        <f t="shared" si="27"/>
        <v/>
      </c>
      <c r="ES70" s="59" t="str">
        <f t="shared" si="28"/>
        <v/>
      </c>
      <c r="ET70" s="59" t="str">
        <f t="shared" si="29"/>
        <v/>
      </c>
      <c r="EU70" s="59" t="str">
        <f t="shared" si="30"/>
        <v/>
      </c>
      <c r="EV70" s="59" t="str">
        <f t="shared" si="31"/>
        <v/>
      </c>
      <c r="EW70" s="59" t="str">
        <f t="shared" si="32"/>
        <v/>
      </c>
      <c r="EX70" s="59" t="str">
        <f t="shared" si="33"/>
        <v/>
      </c>
      <c r="EY70" s="59" t="str">
        <f t="shared" si="34"/>
        <v/>
      </c>
      <c r="EZ70" s="59" t="str">
        <f t="shared" si="35"/>
        <v/>
      </c>
      <c r="FA70" s="59" t="str">
        <f t="shared" si="36"/>
        <v/>
      </c>
      <c r="FB70" s="59" t="str">
        <f t="shared" si="37"/>
        <v/>
      </c>
      <c r="FC70" s="59" t="str">
        <f t="shared" si="38"/>
        <v/>
      </c>
      <c r="FD70" s="59" t="str">
        <f t="shared" si="39"/>
        <v/>
      </c>
      <c r="FE70" s="59" t="str">
        <f t="shared" si="40"/>
        <v/>
      </c>
      <c r="FF70" s="59" t="str">
        <f t="shared" si="41"/>
        <v/>
      </c>
      <c r="FG70" s="59" t="str">
        <f t="shared" si="42"/>
        <v/>
      </c>
      <c r="FH70" s="59" t="str">
        <f t="shared" si="43"/>
        <v/>
      </c>
      <c r="FI70" s="59" t="str">
        <f t="shared" si="44"/>
        <v/>
      </c>
      <c r="FJ70" s="59" t="str">
        <f t="shared" si="45"/>
        <v/>
      </c>
      <c r="FK70" s="59" t="str">
        <f t="shared" si="46"/>
        <v/>
      </c>
      <c r="FL70" s="59" t="str">
        <f t="shared" si="47"/>
        <v/>
      </c>
      <c r="FM70" s="59" t="str">
        <f t="shared" si="48"/>
        <v/>
      </c>
      <c r="FN70" s="59" t="str">
        <f t="shared" si="49"/>
        <v/>
      </c>
      <c r="FO70" s="60" t="str">
        <f t="shared" si="50"/>
        <v/>
      </c>
      <c r="FP70" s="61"/>
      <c r="FQ70" s="45" t="str">
        <f t="shared" si="51"/>
        <v/>
      </c>
    </row>
    <row r="71" spans="1:173" ht="15.75" thickTop="1" thickBot="1" x14ac:dyDescent="0.25">
      <c r="A71" s="31"/>
      <c r="B71" s="75"/>
      <c r="C71" s="91"/>
      <c r="D71" s="75"/>
      <c r="E71" s="75"/>
      <c r="F71" s="75"/>
      <c r="G71" s="75"/>
      <c r="H71" s="71"/>
      <c r="I71" s="78"/>
      <c r="J71" s="75"/>
      <c r="K71" s="78"/>
      <c r="L71" s="75"/>
      <c r="M71" s="75"/>
      <c r="N71" s="75"/>
      <c r="O71" s="75"/>
      <c r="P71" s="75"/>
      <c r="Q71" s="75"/>
      <c r="R71" s="83"/>
      <c r="S71" s="75"/>
      <c r="T71" s="42" t="str">
        <f t="shared" ref="T71:T85" si="157">IF($K71&lt;&gt;"",YEAR($K71),"")</f>
        <v/>
      </c>
      <c r="U71" s="42" t="str">
        <f t="shared" ref="U71:U85" si="158">IF($C71&lt;&gt;"",YEAR($C71),"")</f>
        <v/>
      </c>
      <c r="V71" s="57" t="str">
        <f t="shared" si="143"/>
        <v/>
      </c>
      <c r="W71" s="57" t="str">
        <f t="shared" si="144"/>
        <v/>
      </c>
      <c r="X71" s="57" t="str">
        <f t="shared" si="145"/>
        <v/>
      </c>
      <c r="Y71" s="57" t="str">
        <f t="shared" si="146"/>
        <v/>
      </c>
      <c r="Z71" s="57" t="str">
        <f t="shared" si="147"/>
        <v/>
      </c>
      <c r="AA71" s="57" t="str">
        <f t="shared" si="148"/>
        <v/>
      </c>
      <c r="AB71" s="57" t="str">
        <f t="shared" si="149"/>
        <v/>
      </c>
      <c r="AC71" s="57" t="str">
        <f t="shared" si="150"/>
        <v/>
      </c>
      <c r="AD71" s="57" t="str">
        <f t="shared" si="52"/>
        <v/>
      </c>
      <c r="AE71" s="57" t="str">
        <f t="shared" si="53"/>
        <v/>
      </c>
      <c r="AF71" s="57" t="str">
        <f t="shared" si="54"/>
        <v/>
      </c>
      <c r="AG71" s="57" t="str">
        <f t="shared" si="55"/>
        <v/>
      </c>
      <c r="AH71" s="57" t="str">
        <f t="shared" si="56"/>
        <v/>
      </c>
      <c r="AI71" s="57" t="str">
        <f t="shared" si="57"/>
        <v/>
      </c>
      <c r="AJ71" s="57" t="str">
        <f t="shared" si="58"/>
        <v/>
      </c>
      <c r="AK71" s="57" t="str">
        <f t="shared" si="59"/>
        <v/>
      </c>
      <c r="AL71" s="57" t="str">
        <f t="shared" si="60"/>
        <v/>
      </c>
      <c r="AM71" s="57" t="str">
        <f t="shared" si="61"/>
        <v/>
      </c>
      <c r="AN71" s="57" t="str">
        <f t="shared" si="62"/>
        <v/>
      </c>
      <c r="AO71" s="57" t="str">
        <f t="shared" si="63"/>
        <v/>
      </c>
      <c r="AP71" s="57" t="str">
        <f t="shared" si="64"/>
        <v/>
      </c>
      <c r="AQ71" s="57" t="str">
        <f t="shared" si="65"/>
        <v/>
      </c>
      <c r="AR71" s="57" t="str">
        <f t="shared" si="66"/>
        <v/>
      </c>
      <c r="AS71" s="57" t="str">
        <f t="shared" si="67"/>
        <v/>
      </c>
      <c r="AT71" s="58" t="str">
        <f t="shared" si="151"/>
        <v/>
      </c>
      <c r="AU71" s="59">
        <f t="shared" ref="AU71:AU85" si="159">$E$1</f>
        <v>0</v>
      </c>
      <c r="AV71" s="59">
        <f t="shared" ref="AV71:AV85" si="160">$B$1</f>
        <v>0</v>
      </c>
      <c r="AW71" s="42" t="str">
        <f t="shared" si="68"/>
        <v/>
      </c>
      <c r="AX71" s="42">
        <f t="shared" si="69"/>
        <v>1900</v>
      </c>
      <c r="AY71" s="59" t="str">
        <f t="shared" si="70"/>
        <v/>
      </c>
      <c r="AZ71" s="59" t="str">
        <f t="shared" si="71"/>
        <v/>
      </c>
      <c r="BA71" s="59" t="str">
        <f t="shared" si="156"/>
        <v/>
      </c>
      <c r="BB71" s="59" t="str">
        <f t="shared" si="72"/>
        <v/>
      </c>
      <c r="BC71" s="59" t="str">
        <f t="shared" si="73"/>
        <v/>
      </c>
      <c r="BD71" s="59" t="str">
        <f t="shared" si="74"/>
        <v/>
      </c>
      <c r="BE71" s="59" t="str">
        <f t="shared" si="75"/>
        <v/>
      </c>
      <c r="BF71" s="59" t="str">
        <f t="shared" si="76"/>
        <v/>
      </c>
      <c r="BG71" s="59" t="str">
        <f t="shared" si="77"/>
        <v/>
      </c>
      <c r="BH71" s="59" t="str">
        <f t="shared" si="78"/>
        <v/>
      </c>
      <c r="BI71" s="59" t="str">
        <f t="shared" si="79"/>
        <v/>
      </c>
      <c r="BJ71" s="59" t="str">
        <f t="shared" si="80"/>
        <v/>
      </c>
      <c r="BK71" s="59" t="str">
        <f t="shared" si="81"/>
        <v/>
      </c>
      <c r="BL71" s="59" t="str">
        <f t="shared" si="82"/>
        <v/>
      </c>
      <c r="BM71" s="59" t="str">
        <f t="shared" si="83"/>
        <v/>
      </c>
      <c r="BN71" s="59" t="str">
        <f t="shared" si="84"/>
        <v/>
      </c>
      <c r="BO71" s="59" t="str">
        <f t="shared" si="85"/>
        <v/>
      </c>
      <c r="BP71" s="59" t="str">
        <f t="shared" si="86"/>
        <v/>
      </c>
      <c r="BQ71" s="59" t="str">
        <f t="shared" si="87"/>
        <v/>
      </c>
      <c r="BR71" s="59" t="str">
        <f t="shared" si="88"/>
        <v/>
      </c>
      <c r="BS71" s="59" t="str">
        <f t="shared" si="89"/>
        <v/>
      </c>
      <c r="BT71" s="59" t="str">
        <f t="shared" si="90"/>
        <v/>
      </c>
      <c r="BU71" s="59" t="str">
        <f t="shared" si="91"/>
        <v/>
      </c>
      <c r="BV71" s="59" t="str">
        <f t="shared" si="92"/>
        <v/>
      </c>
      <c r="BW71" s="59" t="str">
        <f t="shared" si="93"/>
        <v/>
      </c>
      <c r="BX71" s="59" t="str">
        <f t="shared" si="94"/>
        <v/>
      </c>
      <c r="BY71" s="59" t="str">
        <f t="shared" si="95"/>
        <v/>
      </c>
      <c r="BZ71" s="59" t="str">
        <f t="shared" si="96"/>
        <v/>
      </c>
      <c r="CA71" s="59" t="str">
        <f t="shared" si="97"/>
        <v/>
      </c>
      <c r="CB71" s="59" t="str">
        <f t="shared" si="98"/>
        <v/>
      </c>
      <c r="CC71" s="59" t="str">
        <f t="shared" si="99"/>
        <v/>
      </c>
      <c r="CD71" s="59" t="str">
        <f t="shared" si="100"/>
        <v/>
      </c>
      <c r="CE71" s="59" t="str">
        <f t="shared" si="101"/>
        <v/>
      </c>
      <c r="CF71" s="59" t="str">
        <f t="shared" si="102"/>
        <v/>
      </c>
      <c r="CG71" s="59" t="str">
        <f t="shared" si="103"/>
        <v/>
      </c>
      <c r="CH71" s="59" t="str">
        <f t="shared" si="104"/>
        <v/>
      </c>
      <c r="CI71" s="59" t="str">
        <f t="shared" si="105"/>
        <v/>
      </c>
      <c r="CJ71" s="59" t="str">
        <f t="shared" si="106"/>
        <v/>
      </c>
      <c r="CK71" s="59" t="str">
        <f t="shared" si="107"/>
        <v/>
      </c>
      <c r="CL71" s="59" t="str">
        <f t="shared" si="108"/>
        <v/>
      </c>
      <c r="CM71" s="59" t="str">
        <f t="shared" si="109"/>
        <v/>
      </c>
      <c r="CN71" s="59" t="str">
        <f t="shared" si="110"/>
        <v/>
      </c>
      <c r="CO71" s="59" t="str">
        <f t="shared" si="111"/>
        <v/>
      </c>
      <c r="CP71" s="59" t="str">
        <f t="shared" si="112"/>
        <v/>
      </c>
      <c r="CQ71" s="59" t="str">
        <f t="shared" si="113"/>
        <v/>
      </c>
      <c r="CR71" s="59" t="str">
        <f t="shared" si="114"/>
        <v/>
      </c>
      <c r="CS71" s="59" t="str">
        <f t="shared" si="115"/>
        <v/>
      </c>
      <c r="CT71" s="59" t="str">
        <f t="shared" si="116"/>
        <v/>
      </c>
      <c r="CU71" s="59" t="str">
        <f t="shared" si="117"/>
        <v/>
      </c>
      <c r="CV71" s="59" t="str">
        <f t="shared" si="118"/>
        <v/>
      </c>
      <c r="CW71" s="59" t="str">
        <f t="shared" si="119"/>
        <v/>
      </c>
      <c r="CX71" s="59" t="str">
        <f t="shared" si="120"/>
        <v/>
      </c>
      <c r="CY71" s="59" t="str">
        <f t="shared" si="121"/>
        <v/>
      </c>
      <c r="CZ71" s="59" t="str">
        <f t="shared" si="122"/>
        <v/>
      </c>
      <c r="DA71" s="59" t="str">
        <f t="shared" si="123"/>
        <v/>
      </c>
      <c r="DB71" s="59" t="str">
        <f t="shared" si="124"/>
        <v/>
      </c>
      <c r="DC71" s="59" t="str">
        <f t="shared" si="125"/>
        <v/>
      </c>
      <c r="DD71" s="59" t="str">
        <f t="shared" si="126"/>
        <v/>
      </c>
      <c r="DE71" s="59" t="str">
        <f t="shared" si="127"/>
        <v/>
      </c>
      <c r="DF71" s="59" t="str">
        <f t="shared" si="128"/>
        <v/>
      </c>
      <c r="DG71" s="59" t="str">
        <f t="shared" si="129"/>
        <v/>
      </c>
      <c r="DH71" s="59" t="str">
        <f t="shared" si="130"/>
        <v/>
      </c>
      <c r="DI71" s="59" t="str">
        <f t="shared" si="131"/>
        <v/>
      </c>
      <c r="DJ71" s="59" t="str">
        <f t="shared" si="132"/>
        <v/>
      </c>
      <c r="DK71" s="59" t="str">
        <f t="shared" si="133"/>
        <v/>
      </c>
      <c r="DL71" s="59" t="str">
        <f t="shared" si="134"/>
        <v/>
      </c>
      <c r="DM71" s="59" t="str">
        <f t="shared" si="135"/>
        <v/>
      </c>
      <c r="DN71" s="59" t="str">
        <f t="shared" si="136"/>
        <v/>
      </c>
      <c r="DO71" s="59" t="str">
        <f t="shared" si="137"/>
        <v/>
      </c>
      <c r="DP71" s="59" t="str">
        <f t="shared" si="138"/>
        <v/>
      </c>
      <c r="DQ71" s="59" t="str">
        <f t="shared" si="152"/>
        <v/>
      </c>
      <c r="DR71" s="59" t="str">
        <f t="shared" si="139"/>
        <v/>
      </c>
      <c r="DS71" s="58" t="str">
        <f t="shared" si="140"/>
        <v/>
      </c>
      <c r="DT71" s="59" t="str">
        <f t="shared" si="141"/>
        <v/>
      </c>
      <c r="DU71" s="59" t="str">
        <f t="shared" ref="DU71:DU85" si="161">IF(AND($A71="HW",MONTH($I71)=2),1,"")</f>
        <v/>
      </c>
      <c r="DV71" s="59" t="str">
        <f t="shared" ref="DV71:DV85" si="162">IF(AND($A71="HW",MONTH($I71)=3),1,"")</f>
        <v/>
      </c>
      <c r="DW71" s="59" t="str">
        <f t="shared" ref="DW71:DW85" si="163">IF(AND($A71="HW",MONTH($I71)=4),1,"")</f>
        <v/>
      </c>
      <c r="DX71" s="59" t="str">
        <f t="shared" ref="DX71:DX85" si="164">IF(AND($A71="HW",MONTH($I71)=5),1,"")</f>
        <v/>
      </c>
      <c r="DY71" s="59" t="str">
        <f t="shared" ref="DY71:DY85" si="165">IF(AND($A71="HW",MONTH($I71)=6),1,"")</f>
        <v/>
      </c>
      <c r="DZ71" s="59" t="str">
        <f t="shared" ref="DZ71:DZ85" si="166">IF(AND($A71="HW",MONTH($I71)=7),1,"")</f>
        <v/>
      </c>
      <c r="EA71" s="59" t="str">
        <f t="shared" ref="EA71:EA85" si="167">IF(AND($A71="HW",MONTH($I71)=8),1,"")</f>
        <v/>
      </c>
      <c r="EB71" s="59" t="str">
        <f t="shared" ref="EB71:EB85" si="168">IF(AND($A71="HW",MONTH($I71)=9),1,"")</f>
        <v/>
      </c>
      <c r="EC71" s="59" t="str">
        <f t="shared" ref="EC71:EC85" si="169">IF(AND($A71="HW",MONTH($I71)=10),1,"")</f>
        <v/>
      </c>
      <c r="ED71" s="59" t="str">
        <f t="shared" ref="ED71:ED85" si="170">IF(AND($A71="HW",MONTH($I71)=11),1,"")</f>
        <v/>
      </c>
      <c r="EE71" s="59" t="str">
        <f t="shared" ref="EE71:EE85" si="171">IF(AND($A71="HW",MONTH($I71)=12),1,"")</f>
        <v/>
      </c>
      <c r="EF71" s="59" t="str">
        <f t="shared" si="142"/>
        <v/>
      </c>
      <c r="EG71" s="59" t="str">
        <f t="shared" ref="EG71:EG85" si="172">IF(AND($A71="SW",MONTH($I71)=2),1,"")</f>
        <v/>
      </c>
      <c r="EH71" s="59" t="str">
        <f t="shared" ref="EH71:EH85" si="173">IF(AND($A71="SW",MONTH($I71)=3),1,"")</f>
        <v/>
      </c>
      <c r="EI71" s="59" t="str">
        <f t="shared" ref="EI71:EI85" si="174">IF(AND($A71="SW",MONTH($I71)=4),1,"")</f>
        <v/>
      </c>
      <c r="EJ71" s="59" t="str">
        <f t="shared" ref="EJ71:EJ85" si="175">IF(AND($A71="SW",MONTH($I71)=5),1,"")</f>
        <v/>
      </c>
      <c r="EK71" s="59" t="str">
        <f t="shared" ref="EK71:EK85" si="176">IF(AND($A71="SW",MONTH($I71)=6),1,"")</f>
        <v/>
      </c>
      <c r="EL71" s="59" t="str">
        <f t="shared" ref="EL71:EL85" si="177">IF(AND($A71="SW",MONTH($I71)=7),1,"")</f>
        <v/>
      </c>
      <c r="EM71" s="59" t="str">
        <f t="shared" ref="EM71:EM85" si="178">IF(AND($A71="SW",MONTH($I71)=8),1,"")</f>
        <v/>
      </c>
      <c r="EN71" s="59" t="str">
        <f t="shared" ref="EN71:EN85" si="179">IF(AND($A71="SW",MONTH($I71)=9),1,"")</f>
        <v/>
      </c>
      <c r="EO71" s="59" t="str">
        <f t="shared" ref="EO71:EO85" si="180">IF(AND($A71="SW",MONTH($I71)=10),1,"")</f>
        <v/>
      </c>
      <c r="EP71" s="59" t="str">
        <f t="shared" ref="EP71:EP85" si="181">IF(AND($A71="SW",MONTH($I71)=11),1,"")</f>
        <v/>
      </c>
      <c r="EQ71" s="59" t="str">
        <f t="shared" ref="EQ71:EQ85" si="182">IF(AND($A71="SW",MONTH($I71)=12),1,"")</f>
        <v/>
      </c>
      <c r="ER71" s="59" t="str">
        <f t="shared" ref="ER71:ER85" si="183">IF(AND($A71="HW",MONTH($C71)=1,YEAR($C71)&gt;2000),1,"")</f>
        <v/>
      </c>
      <c r="ES71" s="59" t="str">
        <f t="shared" ref="ES71:ES85" si="184">IF(AND($A71="HW",MONTH($C71)=2),1,"")</f>
        <v/>
      </c>
      <c r="ET71" s="59" t="str">
        <f t="shared" ref="ET71:ET85" si="185">IF(AND($A71="HW",MONTH($C71)=3),1,"")</f>
        <v/>
      </c>
      <c r="EU71" s="59" t="str">
        <f t="shared" ref="EU71:EU85" si="186">IF(AND($A71="HW",MONTH($C71)=4),1,"")</f>
        <v/>
      </c>
      <c r="EV71" s="59" t="str">
        <f t="shared" ref="EV71:EV85" si="187">IF(AND($A71="HW",MONTH($C71)=5),1,"")</f>
        <v/>
      </c>
      <c r="EW71" s="59" t="str">
        <f t="shared" ref="EW71:EW85" si="188">IF(AND($A71="HW",MONTH($C71)=6),1,"")</f>
        <v/>
      </c>
      <c r="EX71" s="59" t="str">
        <f t="shared" ref="EX71:EX85" si="189">IF(AND($A71="HW",MONTH($C71)=7),1,"")</f>
        <v/>
      </c>
      <c r="EY71" s="59" t="str">
        <f t="shared" ref="EY71:EY85" si="190">IF(AND($A71="HW",MONTH($C71)=8),1,"")</f>
        <v/>
      </c>
      <c r="EZ71" s="59" t="str">
        <f t="shared" ref="EZ71:EZ85" si="191">IF(AND($A71="HW",MONTH($C71)=9),1,"")</f>
        <v/>
      </c>
      <c r="FA71" s="59" t="str">
        <f t="shared" ref="FA71:FA85" si="192">IF(AND($A71="HW",MONTH($C71)=10),1,"")</f>
        <v/>
      </c>
      <c r="FB71" s="59" t="str">
        <f t="shared" ref="FB71:FB85" si="193">IF(AND($A71="HW",MONTH($C71)=11),1,"")</f>
        <v/>
      </c>
      <c r="FC71" s="59" t="str">
        <f t="shared" ref="FC71:FC85" si="194">IF(AND($A71="HW",MONTH($C71)=12),1,"")</f>
        <v/>
      </c>
      <c r="FD71" s="59" t="str">
        <f t="shared" ref="FD71:FD85" si="195">IF(AND($A71="SW",MONTH($C71)=1,YEAR($C71)&gt;2000),1,"")</f>
        <v/>
      </c>
      <c r="FE71" s="59" t="str">
        <f t="shared" ref="FE71:FE85" si="196">IF(AND($A71="SW",MONTH($C71)=2),1,"")</f>
        <v/>
      </c>
      <c r="FF71" s="59" t="str">
        <f t="shared" ref="FF71:FF85" si="197">IF(AND($A71="SW",MONTH($C71)=3),1,"")</f>
        <v/>
      </c>
      <c r="FG71" s="59" t="str">
        <f t="shared" ref="FG71:FG85" si="198">IF(AND($A71="SW",MONTH($C71)=4),1,"")</f>
        <v/>
      </c>
      <c r="FH71" s="59" t="str">
        <f t="shared" ref="FH71:FH85" si="199">IF(AND($A71="SW",MONTH($C71)=5),1,"")</f>
        <v/>
      </c>
      <c r="FI71" s="59" t="str">
        <f t="shared" ref="FI71:FI85" si="200">IF(AND($A71="SW",MONTH($C71)=6),1,"")</f>
        <v/>
      </c>
      <c r="FJ71" s="59" t="str">
        <f t="shared" ref="FJ71:FJ85" si="201">IF(AND($A71="SW",MONTH($C71)=7),1,"")</f>
        <v/>
      </c>
      <c r="FK71" s="59" t="str">
        <f t="shared" ref="FK71:FK85" si="202">IF(AND($A71="SW",MONTH($C71)=8),1,"")</f>
        <v/>
      </c>
      <c r="FL71" s="59" t="str">
        <f t="shared" ref="FL71:FL85" si="203">IF(AND($A71="SW",MONTH($C71)=9),1,"")</f>
        <v/>
      </c>
      <c r="FM71" s="59" t="str">
        <f t="shared" ref="FM71:FM85" si="204">IF(AND($A71="SW",MONTH($C71)=10),1,"")</f>
        <v/>
      </c>
      <c r="FN71" s="59" t="str">
        <f t="shared" ref="FN71:FN85" si="205">IF(AND($A71="SW",MONTH($C71)=11),1,"")</f>
        <v/>
      </c>
      <c r="FO71" s="60" t="str">
        <f t="shared" ref="FO71:FO85" si="206">IF(AND($A71="SW",MONTH($C71)=12),1,"")</f>
        <v/>
      </c>
      <c r="FP71" s="61"/>
      <c r="FQ71" s="45" t="str">
        <f t="shared" ref="FQ71:FQ85" si="207">IF(COUNTA($A71:$S71)&lt;&gt;0,1,"")</f>
        <v/>
      </c>
    </row>
    <row r="72" spans="1:173" ht="15.75" thickTop="1" thickBot="1" x14ac:dyDescent="0.25">
      <c r="A72" s="31"/>
      <c r="B72" s="75"/>
      <c r="C72" s="91"/>
      <c r="D72" s="75"/>
      <c r="E72" s="75"/>
      <c r="F72" s="75"/>
      <c r="G72" s="75"/>
      <c r="H72" s="71"/>
      <c r="I72" s="78"/>
      <c r="J72" s="75"/>
      <c r="K72" s="78"/>
      <c r="L72" s="75"/>
      <c r="M72" s="75"/>
      <c r="N72" s="75"/>
      <c r="O72" s="75"/>
      <c r="P72" s="75"/>
      <c r="Q72" s="75"/>
      <c r="R72" s="83"/>
      <c r="S72" s="75"/>
      <c r="T72" s="42" t="str">
        <f t="shared" si="157"/>
        <v/>
      </c>
      <c r="U72" s="42" t="str">
        <f t="shared" si="158"/>
        <v/>
      </c>
      <c r="V72" s="57" t="str">
        <f t="shared" si="143"/>
        <v/>
      </c>
      <c r="W72" s="57" t="str">
        <f t="shared" si="144"/>
        <v/>
      </c>
      <c r="X72" s="57" t="str">
        <f t="shared" si="145"/>
        <v/>
      </c>
      <c r="Y72" s="57" t="str">
        <f t="shared" si="146"/>
        <v/>
      </c>
      <c r="Z72" s="57" t="str">
        <f t="shared" si="147"/>
        <v/>
      </c>
      <c r="AA72" s="57" t="str">
        <f t="shared" si="148"/>
        <v/>
      </c>
      <c r="AB72" s="57" t="str">
        <f t="shared" si="149"/>
        <v/>
      </c>
      <c r="AC72" s="57" t="str">
        <f t="shared" si="150"/>
        <v/>
      </c>
      <c r="AD72" s="57" t="str">
        <f t="shared" ref="AD72:AD85" si="208">IF(YEAR($K72)=$T72,IF(MONTH($K72)=5,$K72,""),"")</f>
        <v/>
      </c>
      <c r="AE72" s="57" t="str">
        <f t="shared" ref="AE72:AE85" si="209">IF(YEAR($C72)=$U72,IF(MONTH($C72)=5,$C72,""),"")</f>
        <v/>
      </c>
      <c r="AF72" s="57" t="str">
        <f t="shared" ref="AF72:AF85" si="210">IF(YEAR($K72)=$T72,IF(MONTH($K72)=6,$K72,""),"")</f>
        <v/>
      </c>
      <c r="AG72" s="57" t="str">
        <f t="shared" ref="AG72:AG85" si="211">IF(YEAR($C72)=$U72,IF(MONTH($C72)=6,$C72,""),"")</f>
        <v/>
      </c>
      <c r="AH72" s="57" t="str">
        <f t="shared" ref="AH72:AH85" si="212">IF(YEAR($K72)=$T72,IF(MONTH($K72)=7,$K72,""),"")</f>
        <v/>
      </c>
      <c r="AI72" s="57" t="str">
        <f t="shared" ref="AI72:AI85" si="213">IF(YEAR($C72)=$U72,IF(MONTH($C72)=7,$C72,""),"")</f>
        <v/>
      </c>
      <c r="AJ72" s="57" t="str">
        <f t="shared" ref="AJ72:AJ85" si="214">IF(YEAR($K72)=$T72,IF(MONTH($K72)=8,$K72,""),"")</f>
        <v/>
      </c>
      <c r="AK72" s="57" t="str">
        <f t="shared" ref="AK72:AK85" si="215">IF(YEAR($C72)=$U72,IF(MONTH($C72)=8,$C72,""),"")</f>
        <v/>
      </c>
      <c r="AL72" s="57" t="str">
        <f t="shared" ref="AL72:AL85" si="216">IF(YEAR($K72)=$T72,IF(MONTH($K72)=9,$K72,""),"")</f>
        <v/>
      </c>
      <c r="AM72" s="57" t="str">
        <f t="shared" ref="AM72:AM85" si="217">IF(YEAR($C72)=$U72,IF(MONTH($C72)=9,$C72,""),"")</f>
        <v/>
      </c>
      <c r="AN72" s="57" t="str">
        <f t="shared" ref="AN72:AN85" si="218">IF(YEAR($K72)=$T72,IF(MONTH($K72)=10,$K72,""),"")</f>
        <v/>
      </c>
      <c r="AO72" s="57" t="str">
        <f t="shared" ref="AO72:AO85" si="219">IF(YEAR($C72)=$U72,IF(MONTH($C72)=10,$C72,""),"")</f>
        <v/>
      </c>
      <c r="AP72" s="57" t="str">
        <f t="shared" ref="AP72:AP85" si="220">IF(YEAR($K72)=$T72,IF(MONTH($K72)=11,$K72,""),"")</f>
        <v/>
      </c>
      <c r="AQ72" s="57" t="str">
        <f t="shared" ref="AQ72:AQ85" si="221">IF(YEAR($C72)=$U72,IF(MONTH($C72)=11,$C72,""),"")</f>
        <v/>
      </c>
      <c r="AR72" s="57" t="str">
        <f t="shared" ref="AR72:AR85" si="222">IF(YEAR($K72)=$T72,IF(MONTH($K72)=12,$K72,""),"")</f>
        <v/>
      </c>
      <c r="AS72" s="57" t="str">
        <f t="shared" ref="AS72:AS85" si="223">IF(YEAR($C72)=$U72,IF(MONTH($C72)=12,$C72,""),"")</f>
        <v/>
      </c>
      <c r="AT72" s="58" t="str">
        <f t="shared" si="151"/>
        <v/>
      </c>
      <c r="AU72" s="59">
        <f t="shared" si="159"/>
        <v>0</v>
      </c>
      <c r="AV72" s="59">
        <f t="shared" si="160"/>
        <v>0</v>
      </c>
      <c r="AW72" s="42" t="str">
        <f t="shared" ref="AW72:AW85" si="224">IF(C72="","",IF(OR(AND(C72&lt;$H$2,I72=""),AND(H72&lt;&gt;"",H72&gt;C72,I72="")),"Late Deliverables",IF(C72&lt;$H$2,"On Time Delivered",IF(C72=$H$2,"Days Deliverables",IF(DATEDIF($H$2,C72,"d")&lt;60,"Expected Deliverables","")))))</f>
        <v/>
      </c>
      <c r="AX72" s="42">
        <f t="shared" ref="AX72:AX85" si="225">YEAR($H$2)</f>
        <v>1900</v>
      </c>
      <c r="AY72" s="59" t="str">
        <f t="shared" ref="AY72:AY85" si="226">IF(AND($A72="DOC",MONTH($I72)=1,YEAR($I72)&gt;2000),1,"")</f>
        <v/>
      </c>
      <c r="AZ72" s="59" t="str">
        <f t="shared" ref="AZ72:AZ85" si="227">IF(AND($A72="DOC",MONTH($I72)=2,YEAR($I72)&gt;2000),1,"")</f>
        <v/>
      </c>
      <c r="BA72" s="59" t="str">
        <f t="shared" si="156"/>
        <v/>
      </c>
      <c r="BB72" s="59" t="str">
        <f t="shared" ref="BB72:BB85" si="228">IF(AND($A72="DOC",MONTH($I72)=4,YEAR($I72)&gt;2000),1,"")</f>
        <v/>
      </c>
      <c r="BC72" s="59" t="str">
        <f t="shared" ref="BC72:BC85" si="229">IF(AND($A72="DOC",MONTH($I72)=5,YEAR($I72)&gt;2000),1,"")</f>
        <v/>
      </c>
      <c r="BD72" s="59" t="str">
        <f t="shared" ref="BD72:BD85" si="230">IF(AND($A72="DOC",MONTH($I72)=6,YEAR($I72)&gt;2000),1,"")</f>
        <v/>
      </c>
      <c r="BE72" s="59" t="str">
        <f t="shared" ref="BE72:BE85" si="231">IF(AND($A72="DOC",MONTH($I72)=7,YEAR($I72)&gt;2000),1,"")</f>
        <v/>
      </c>
      <c r="BF72" s="59" t="str">
        <f t="shared" ref="BF72:BF85" si="232">IF(AND($A72="DOC",MONTH($I72)=8,YEAR($I72)&gt;2000),1,"")</f>
        <v/>
      </c>
      <c r="BG72" s="59" t="str">
        <f t="shared" ref="BG72:BG85" si="233">IF(AND($A72="DOC",MONTH($I72)=9),1,"")</f>
        <v/>
      </c>
      <c r="BH72" s="59" t="str">
        <f t="shared" ref="BH72:BH85" si="234">IF(AND($A72="DOC",MONTH($I72)=10),1,"")</f>
        <v/>
      </c>
      <c r="BI72" s="59" t="str">
        <f t="shared" ref="BI72:BI85" si="235">IF(AND($A72="DOC",MONTH($I72)=11),1,"")</f>
        <v/>
      </c>
      <c r="BJ72" s="59" t="str">
        <f t="shared" ref="BJ72:BJ85" si="236">IF(AND($A72="DOC",MONTH($I72)=12),1,"")</f>
        <v/>
      </c>
      <c r="BK72" s="59" t="str">
        <f t="shared" ref="BK72:BK85" si="237">IF(AND($A72="DR",MONTH($I72)=1,YEAR($I72)&gt;2000),1,"")</f>
        <v/>
      </c>
      <c r="BL72" s="59" t="str">
        <f t="shared" ref="BL72:BL85" si="238">IF(AND($A72="DR",MONTH($I72)=2),1,"")</f>
        <v/>
      </c>
      <c r="BM72" s="59" t="str">
        <f t="shared" ref="BM72:BM85" si="239">IF(AND($A72="DR",MONTH($I72)=3),1,"")</f>
        <v/>
      </c>
      <c r="BN72" s="59" t="str">
        <f t="shared" ref="BN72:BN85" si="240">IF(AND($A72="DR",MONTH($I72)=4),1,"")</f>
        <v/>
      </c>
      <c r="BO72" s="59" t="str">
        <f t="shared" ref="BO72:BO85" si="241">IF(AND($A72="DR",MONTH($I72)=5),1,"")</f>
        <v/>
      </c>
      <c r="BP72" s="59" t="str">
        <f t="shared" ref="BP72:BP85" si="242">IF(AND($A72="DR",MONTH($I72)=6),1,"")</f>
        <v/>
      </c>
      <c r="BQ72" s="59" t="str">
        <f t="shared" ref="BQ72:BQ85" si="243">IF(AND($A72="DR",MONTH($I72)=7),1,"")</f>
        <v/>
      </c>
      <c r="BR72" s="59" t="str">
        <f t="shared" ref="BR72:BR85" si="244">IF(AND($A72="DR",MONTH($I72)=8),1,"")</f>
        <v/>
      </c>
      <c r="BS72" s="59" t="str">
        <f t="shared" ref="BS72:BS85" si="245">IF(AND($A72="DR",MONTH($I72)=9),1,"")</f>
        <v/>
      </c>
      <c r="BT72" s="59" t="str">
        <f t="shared" ref="BT72:BT85" si="246">IF(AND($A72="DR",MONTH($I72)=10),1,"")</f>
        <v/>
      </c>
      <c r="BU72" s="59" t="str">
        <f t="shared" ref="BU72:BU85" si="247">IF(AND($A72="DR",MONTH($I72)=11),1,"")</f>
        <v/>
      </c>
      <c r="BV72" s="59" t="str">
        <f t="shared" ref="BV72:BV85" si="248">IF(AND($A72="DR",MONTH($I72)=12),1,"")</f>
        <v/>
      </c>
      <c r="BW72" s="59" t="str">
        <f t="shared" ref="BW72:BW85" si="249">IF(AND($A72="QD",MONTH($I72)=1,YEAR($I72)&gt;2000),1,"")</f>
        <v/>
      </c>
      <c r="BX72" s="59" t="str">
        <f t="shared" ref="BX72:BX85" si="250">IF(AND($A72="QD",MONTH($I72)=2),1,"")</f>
        <v/>
      </c>
      <c r="BY72" s="59" t="str">
        <f t="shared" ref="BY72:BY85" si="251">IF(AND($A72="QD",MONTH($I72)=3),1,"")</f>
        <v/>
      </c>
      <c r="BZ72" s="59" t="str">
        <f t="shared" ref="BZ72:BZ85" si="252">IF(AND($A72="QD",MONTH($I72)=4),1,"")</f>
        <v/>
      </c>
      <c r="CA72" s="59" t="str">
        <f t="shared" ref="CA72:CA85" si="253">IF(AND($A72="QD",MONTH($I72)=5),1,"")</f>
        <v/>
      </c>
      <c r="CB72" s="59" t="str">
        <f t="shared" ref="CB72:CB85" si="254">IF(AND($A72="QD",MONTH($I72)=6),1,"")</f>
        <v/>
      </c>
      <c r="CC72" s="59" t="str">
        <f t="shared" ref="CC72:CC85" si="255">IF(AND($A72="QD",MONTH($I72)=7),1,"")</f>
        <v/>
      </c>
      <c r="CD72" s="59" t="str">
        <f t="shared" ref="CD72:CD85" si="256">IF(AND($A72="QD",MONTH($I72)=8),1,"")</f>
        <v/>
      </c>
      <c r="CE72" s="59" t="str">
        <f t="shared" ref="CE72:CE85" si="257">IF(AND($A72="QD",MONTH($I72)=9),1,"")</f>
        <v/>
      </c>
      <c r="CF72" s="59" t="str">
        <f t="shared" ref="CF72:CF85" si="258">IF(AND($A72="QD",MONTH($I72)=10),1,"")</f>
        <v/>
      </c>
      <c r="CG72" s="59" t="str">
        <f t="shared" ref="CG72:CG85" si="259">IF(AND($A72="QD",MONTH($I72)=11),1,"")</f>
        <v/>
      </c>
      <c r="CH72" s="59" t="str">
        <f t="shared" ref="CH72:CH85" si="260">IF(AND($A72="QD",MONTH($I72)=12),1,"")</f>
        <v/>
      </c>
      <c r="CI72" s="59" t="str">
        <f t="shared" ref="CI72:CI85" si="261">IF(AND($A72="DOC",MONTH($C72)=1,YEAR($C72)&gt;2000),1,"")</f>
        <v/>
      </c>
      <c r="CJ72" s="59" t="str">
        <f t="shared" ref="CJ72:CJ85" si="262">IF(AND($A72="DOC",MONTH($C72)=2),1,"")</f>
        <v/>
      </c>
      <c r="CK72" s="59" t="str">
        <f t="shared" ref="CK72:CK85" si="263">IF(AND($A72="DOC",MONTH($C72)=3),1,"")</f>
        <v/>
      </c>
      <c r="CL72" s="59" t="str">
        <f t="shared" ref="CL72:CL85" si="264">IF(AND($A72="DOC",MONTH($C72)=4),1,"")</f>
        <v/>
      </c>
      <c r="CM72" s="59" t="str">
        <f t="shared" ref="CM72:CM85" si="265">IF(AND($A72="DOC",MONTH($C72)=5),1,"")</f>
        <v/>
      </c>
      <c r="CN72" s="59" t="str">
        <f t="shared" ref="CN72:CN85" si="266">IF(AND($A72="DOC",MONTH($C72)=6),1,"")</f>
        <v/>
      </c>
      <c r="CO72" s="59" t="str">
        <f t="shared" ref="CO72:CO85" si="267">IF(AND($A72="DOC",MONTH($C72)=7),1,"")</f>
        <v/>
      </c>
      <c r="CP72" s="59" t="str">
        <f t="shared" ref="CP72:CP85" si="268">IF(AND($A72="DOC",MONTH($C72)=8),1,"")</f>
        <v/>
      </c>
      <c r="CQ72" s="59" t="str">
        <f t="shared" ref="CQ72:CQ85" si="269">IF(AND($A72="DOC",MONTH($C72)=9),1,"")</f>
        <v/>
      </c>
      <c r="CR72" s="59" t="str">
        <f t="shared" ref="CR72:CR85" si="270">IF(AND($A72="DOC",MONTH($C72)=10),1,"")</f>
        <v/>
      </c>
      <c r="CS72" s="59" t="str">
        <f t="shared" ref="CS72:CS85" si="271">IF(AND($A72="DOC",MONTH($C72)=11),1,"")</f>
        <v/>
      </c>
      <c r="CT72" s="59" t="str">
        <f t="shared" ref="CT72:CT85" si="272">IF(AND($A72="DOC",MONTH($C72)=12),1,"")</f>
        <v/>
      </c>
      <c r="CU72" s="59" t="str">
        <f t="shared" ref="CU72:CU85" si="273">IF(AND($A72="DR",MONTH($C72)=1,YEAR($C72)&gt;2000),1,"")</f>
        <v/>
      </c>
      <c r="CV72" s="59" t="str">
        <f t="shared" ref="CV72:CV85" si="274">IF(AND($A72="DR",MONTH($C72)=2),1,"")</f>
        <v/>
      </c>
      <c r="CW72" s="59" t="str">
        <f t="shared" ref="CW72:CW85" si="275">IF(AND($A72="DR",MONTH($C72)=3),1,"")</f>
        <v/>
      </c>
      <c r="CX72" s="59" t="str">
        <f t="shared" ref="CX72:CX85" si="276">IF(AND($A72="DR",MONTH($C72)=4),1,"")</f>
        <v/>
      </c>
      <c r="CY72" s="59" t="str">
        <f t="shared" ref="CY72:CY85" si="277">IF(AND($A72="DR",MONTH($C72)=5),1,"")</f>
        <v/>
      </c>
      <c r="CZ72" s="59" t="str">
        <f t="shared" ref="CZ72:CZ85" si="278">IF(AND($A72="DR",MONTH($C72)=6),1,"")</f>
        <v/>
      </c>
      <c r="DA72" s="59" t="str">
        <f t="shared" ref="DA72:DA85" si="279">IF(AND($A72="DR",MONTH($C72)=7),1,"")</f>
        <v/>
      </c>
      <c r="DB72" s="59" t="str">
        <f t="shared" ref="DB72:DB85" si="280">IF(AND($A72="DR",MONTH($C72)=8),1,"")</f>
        <v/>
      </c>
      <c r="DC72" s="59" t="str">
        <f t="shared" ref="DC72:DC85" si="281">IF(AND($A72="DR",MONTH($C72)=9),1,"")</f>
        <v/>
      </c>
      <c r="DD72" s="59" t="str">
        <f t="shared" ref="DD72:DD85" si="282">IF(AND($A72="DR",MONTH($C72)=10),1,"")</f>
        <v/>
      </c>
      <c r="DE72" s="59" t="str">
        <f t="shared" ref="DE72:DE85" si="283">IF(AND($A72="DR",MONTH($C72)=11),1,"")</f>
        <v/>
      </c>
      <c r="DF72" s="59" t="str">
        <f t="shared" ref="DF72:DF85" si="284">IF(AND($A72="DR",MONTH($C72)=12),1,"")</f>
        <v/>
      </c>
      <c r="DG72" s="59" t="str">
        <f t="shared" ref="DG72:DG85" si="285">IF(AND($A72="QD",MONTH($C72)=1,YEAR($C72)&gt;2000),1,"")</f>
        <v/>
      </c>
      <c r="DH72" s="59" t="str">
        <f t="shared" ref="DH72:DH85" si="286">IF(AND($A72="QD",MONTH($C72)=2),1,"")</f>
        <v/>
      </c>
      <c r="DI72" s="59" t="str">
        <f t="shared" ref="DI72:DI85" si="287">IF(AND($A72="QD",MONTH($C72)=3),1,"")</f>
        <v/>
      </c>
      <c r="DJ72" s="59" t="str">
        <f t="shared" ref="DJ72:DJ85" si="288">IF(AND($A72="QD",MONTH($C72)=4),1,"")</f>
        <v/>
      </c>
      <c r="DK72" s="59" t="str">
        <f t="shared" ref="DK72:DK85" si="289">IF(AND($A72="QD",MONTH($C72)=5),1,"")</f>
        <v/>
      </c>
      <c r="DL72" s="59" t="str">
        <f t="shared" ref="DL72:DL85" si="290">IF(AND($A72="QD",MONTH($C72)=6),1,"")</f>
        <v/>
      </c>
      <c r="DM72" s="59" t="str">
        <f t="shared" ref="DM72:DM85" si="291">IF(AND($A72="QD",MONTH($C72)=7),1,"")</f>
        <v/>
      </c>
      <c r="DN72" s="59" t="str">
        <f t="shared" ref="DN72:DN85" si="292">IF(AND($A72="QD",MONTH($C72)=8),1,"")</f>
        <v/>
      </c>
      <c r="DO72" s="59" t="str">
        <f t="shared" ref="DO72:DO85" si="293">IF(AND($A72="QD",MONTH($C72)=9),1,"")</f>
        <v/>
      </c>
      <c r="DP72" s="59" t="str">
        <f t="shared" ref="DP72:DP85" si="294">IF(AND($A72="QD",MONTH($C72)=10),1,"")</f>
        <v/>
      </c>
      <c r="DQ72" s="59" t="str">
        <f t="shared" si="152"/>
        <v/>
      </c>
      <c r="DR72" s="59" t="str">
        <f t="shared" ref="DR72:DR85" si="295">IF(AND($A72="QD",MONTH($C72)=12),1,"")</f>
        <v/>
      </c>
      <c r="DS72" s="58" t="str">
        <f t="shared" ref="DS72:DS85" si="296">IF(C72&lt;&gt;"",YEAR(C72)&amp;"/"&amp;MONTH(C72),"")</f>
        <v/>
      </c>
      <c r="DT72" s="59" t="str">
        <f t="shared" ref="DT72:DT85" si="297">IF(AND($A72="HW",MONTH($I72)=1,YEAR($I72)&gt;2000),1,"")</f>
        <v/>
      </c>
      <c r="DU72" s="59" t="str">
        <f t="shared" si="161"/>
        <v/>
      </c>
      <c r="DV72" s="59" t="str">
        <f t="shared" si="162"/>
        <v/>
      </c>
      <c r="DW72" s="59" t="str">
        <f t="shared" si="163"/>
        <v/>
      </c>
      <c r="DX72" s="59" t="str">
        <f t="shared" si="164"/>
        <v/>
      </c>
      <c r="DY72" s="59" t="str">
        <f t="shared" si="165"/>
        <v/>
      </c>
      <c r="DZ72" s="59" t="str">
        <f t="shared" si="166"/>
        <v/>
      </c>
      <c r="EA72" s="59" t="str">
        <f t="shared" si="167"/>
        <v/>
      </c>
      <c r="EB72" s="59" t="str">
        <f t="shared" si="168"/>
        <v/>
      </c>
      <c r="EC72" s="59" t="str">
        <f t="shared" si="169"/>
        <v/>
      </c>
      <c r="ED72" s="59" t="str">
        <f t="shared" si="170"/>
        <v/>
      </c>
      <c r="EE72" s="59" t="str">
        <f t="shared" si="171"/>
        <v/>
      </c>
      <c r="EF72" s="59" t="str">
        <f t="shared" ref="EF72:EF85" si="298">IF(AND($A72="SW",MONTH($I72)=1,YEAR($I72)&gt;2000),1,"")</f>
        <v/>
      </c>
      <c r="EG72" s="59" t="str">
        <f t="shared" si="172"/>
        <v/>
      </c>
      <c r="EH72" s="59" t="str">
        <f t="shared" si="173"/>
        <v/>
      </c>
      <c r="EI72" s="59" t="str">
        <f t="shared" si="174"/>
        <v/>
      </c>
      <c r="EJ72" s="59" t="str">
        <f t="shared" si="175"/>
        <v/>
      </c>
      <c r="EK72" s="59" t="str">
        <f t="shared" si="176"/>
        <v/>
      </c>
      <c r="EL72" s="59" t="str">
        <f t="shared" si="177"/>
        <v/>
      </c>
      <c r="EM72" s="59" t="str">
        <f t="shared" si="178"/>
        <v/>
      </c>
      <c r="EN72" s="59" t="str">
        <f t="shared" si="179"/>
        <v/>
      </c>
      <c r="EO72" s="59" t="str">
        <f t="shared" si="180"/>
        <v/>
      </c>
      <c r="EP72" s="59" t="str">
        <f t="shared" si="181"/>
        <v/>
      </c>
      <c r="EQ72" s="59" t="str">
        <f t="shared" si="182"/>
        <v/>
      </c>
      <c r="ER72" s="59" t="str">
        <f t="shared" si="183"/>
        <v/>
      </c>
      <c r="ES72" s="59" t="str">
        <f t="shared" si="184"/>
        <v/>
      </c>
      <c r="ET72" s="59" t="str">
        <f t="shared" si="185"/>
        <v/>
      </c>
      <c r="EU72" s="59" t="str">
        <f t="shared" si="186"/>
        <v/>
      </c>
      <c r="EV72" s="59" t="str">
        <f t="shared" si="187"/>
        <v/>
      </c>
      <c r="EW72" s="59" t="str">
        <f t="shared" si="188"/>
        <v/>
      </c>
      <c r="EX72" s="59" t="str">
        <f t="shared" si="189"/>
        <v/>
      </c>
      <c r="EY72" s="59" t="str">
        <f t="shared" si="190"/>
        <v/>
      </c>
      <c r="EZ72" s="59" t="str">
        <f t="shared" si="191"/>
        <v/>
      </c>
      <c r="FA72" s="59" t="str">
        <f t="shared" si="192"/>
        <v/>
      </c>
      <c r="FB72" s="59" t="str">
        <f t="shared" si="193"/>
        <v/>
      </c>
      <c r="FC72" s="59" t="str">
        <f t="shared" si="194"/>
        <v/>
      </c>
      <c r="FD72" s="59" t="str">
        <f t="shared" si="195"/>
        <v/>
      </c>
      <c r="FE72" s="59" t="str">
        <f t="shared" si="196"/>
        <v/>
      </c>
      <c r="FF72" s="59" t="str">
        <f t="shared" si="197"/>
        <v/>
      </c>
      <c r="FG72" s="59" t="str">
        <f t="shared" si="198"/>
        <v/>
      </c>
      <c r="FH72" s="59" t="str">
        <f t="shared" si="199"/>
        <v/>
      </c>
      <c r="FI72" s="59" t="str">
        <f t="shared" si="200"/>
        <v/>
      </c>
      <c r="FJ72" s="59" t="str">
        <f t="shared" si="201"/>
        <v/>
      </c>
      <c r="FK72" s="59" t="str">
        <f t="shared" si="202"/>
        <v/>
      </c>
      <c r="FL72" s="59" t="str">
        <f t="shared" si="203"/>
        <v/>
      </c>
      <c r="FM72" s="59" t="str">
        <f t="shared" si="204"/>
        <v/>
      </c>
      <c r="FN72" s="59" t="str">
        <f t="shared" si="205"/>
        <v/>
      </c>
      <c r="FO72" s="60" t="str">
        <f t="shared" si="206"/>
        <v/>
      </c>
      <c r="FP72" s="61"/>
      <c r="FQ72" s="45" t="str">
        <f t="shared" si="207"/>
        <v/>
      </c>
    </row>
    <row r="73" spans="1:173" ht="15.75" thickTop="1" thickBot="1" x14ac:dyDescent="0.25">
      <c r="A73" s="31"/>
      <c r="B73" s="75"/>
      <c r="C73" s="91"/>
      <c r="D73" s="75"/>
      <c r="E73" s="75"/>
      <c r="F73" s="75"/>
      <c r="G73" s="75"/>
      <c r="H73" s="71"/>
      <c r="I73" s="78"/>
      <c r="J73" s="75"/>
      <c r="K73" s="78"/>
      <c r="L73" s="75"/>
      <c r="M73" s="75"/>
      <c r="N73" s="75"/>
      <c r="O73" s="75"/>
      <c r="P73" s="75"/>
      <c r="Q73" s="75"/>
      <c r="R73" s="83"/>
      <c r="S73" s="75"/>
      <c r="T73" s="42" t="str">
        <f t="shared" si="157"/>
        <v/>
      </c>
      <c r="U73" s="42" t="str">
        <f t="shared" si="158"/>
        <v/>
      </c>
      <c r="V73" s="57" t="str">
        <f t="shared" ref="V73:V85" si="299">IF(YEAR($K73)=$T73,IF(MONTH($K73)=1,DATE(YEAR($K73),MONTH($K73),DAY($K73)),""),"")</f>
        <v/>
      </c>
      <c r="W73" s="57" t="str">
        <f t="shared" ref="W73:W85" si="300">IF(YEAR($C73)=$U73,IF(MONTH($C73)=1,DATE(YEAR($C73),MONTH($C73),DAY($C73)),""),"")</f>
        <v/>
      </c>
      <c r="X73" s="57" t="str">
        <f t="shared" ref="X73:X85" si="301">IF(YEAR($K73)=$T73,IF(MONTH($K73)=2,DATE(YEAR($K73),MONTH($K73),DAY($K73)),""),"")</f>
        <v/>
      </c>
      <c r="Y73" s="57" t="str">
        <f t="shared" ref="Y73:Y85" si="302">IF(YEAR($C73)=$U73,IF(MONTH($C73)=2,DATE(YEAR($C73),MONTH($C73),DAY($C73)),""),"")</f>
        <v/>
      </c>
      <c r="Z73" s="57" t="str">
        <f t="shared" ref="Z73:Z85" si="303">IF(YEAR($K73)=$T73,IF(MONTH($K73)=3,DATE(YEAR($K73),MONTH($K73),DAY($K73)),""),"")</f>
        <v/>
      </c>
      <c r="AA73" s="57" t="str">
        <f t="shared" ref="AA73:AA85" si="304">IF(YEAR($C73)=$U73,IF(MONTH($C73)=3,DATE(YEAR($C73),MONTH($C73),DAY($C73)),""),"")</f>
        <v/>
      </c>
      <c r="AB73" s="57" t="str">
        <f t="shared" ref="AB73:AB85" si="305">IF(YEAR($K73)=$T73,IF(MONTH($K73)=4,$K73,""),"")</f>
        <v/>
      </c>
      <c r="AC73" s="57" t="str">
        <f t="shared" ref="AC73:AC85" si="306">IF(YEAR($C73)=$U73,IF(MONTH($C73)=4,$C73,""),"")</f>
        <v/>
      </c>
      <c r="AD73" s="57" t="str">
        <f t="shared" si="208"/>
        <v/>
      </c>
      <c r="AE73" s="57" t="str">
        <f t="shared" si="209"/>
        <v/>
      </c>
      <c r="AF73" s="57" t="str">
        <f t="shared" si="210"/>
        <v/>
      </c>
      <c r="AG73" s="57" t="str">
        <f t="shared" si="211"/>
        <v/>
      </c>
      <c r="AH73" s="57" t="str">
        <f t="shared" si="212"/>
        <v/>
      </c>
      <c r="AI73" s="57" t="str">
        <f t="shared" si="213"/>
        <v/>
      </c>
      <c r="AJ73" s="57" t="str">
        <f t="shared" si="214"/>
        <v/>
      </c>
      <c r="AK73" s="57" t="str">
        <f t="shared" si="215"/>
        <v/>
      </c>
      <c r="AL73" s="57" t="str">
        <f t="shared" si="216"/>
        <v/>
      </c>
      <c r="AM73" s="57" t="str">
        <f t="shared" si="217"/>
        <v/>
      </c>
      <c r="AN73" s="57" t="str">
        <f t="shared" si="218"/>
        <v/>
      </c>
      <c r="AO73" s="57" t="str">
        <f t="shared" si="219"/>
        <v/>
      </c>
      <c r="AP73" s="57" t="str">
        <f t="shared" si="220"/>
        <v/>
      </c>
      <c r="AQ73" s="57" t="str">
        <f t="shared" si="221"/>
        <v/>
      </c>
      <c r="AR73" s="57" t="str">
        <f t="shared" si="222"/>
        <v/>
      </c>
      <c r="AS73" s="57" t="str">
        <f t="shared" si="223"/>
        <v/>
      </c>
      <c r="AT73" s="58" t="str">
        <f t="shared" ref="AT73:AT85" si="307">IF(I73&lt;&gt;"",YEAR(I73)&amp;"/"&amp;MONTH(I73),"")</f>
        <v/>
      </c>
      <c r="AU73" s="59">
        <f t="shared" si="159"/>
        <v>0</v>
      </c>
      <c r="AV73" s="59">
        <f t="shared" si="160"/>
        <v>0</v>
      </c>
      <c r="AW73" s="42" t="str">
        <f t="shared" si="224"/>
        <v/>
      </c>
      <c r="AX73" s="42">
        <f t="shared" si="225"/>
        <v>1900</v>
      </c>
      <c r="AY73" s="59" t="str">
        <f t="shared" si="226"/>
        <v/>
      </c>
      <c r="AZ73" s="59" t="str">
        <f t="shared" si="227"/>
        <v/>
      </c>
      <c r="BA73" s="59" t="str">
        <f t="shared" si="156"/>
        <v/>
      </c>
      <c r="BB73" s="59" t="str">
        <f t="shared" si="228"/>
        <v/>
      </c>
      <c r="BC73" s="59" t="str">
        <f t="shared" si="229"/>
        <v/>
      </c>
      <c r="BD73" s="59" t="str">
        <f t="shared" si="230"/>
        <v/>
      </c>
      <c r="BE73" s="59" t="str">
        <f t="shared" si="231"/>
        <v/>
      </c>
      <c r="BF73" s="59" t="str">
        <f t="shared" si="232"/>
        <v/>
      </c>
      <c r="BG73" s="59" t="str">
        <f t="shared" si="233"/>
        <v/>
      </c>
      <c r="BH73" s="59" t="str">
        <f t="shared" si="234"/>
        <v/>
      </c>
      <c r="BI73" s="59" t="str">
        <f t="shared" si="235"/>
        <v/>
      </c>
      <c r="BJ73" s="59" t="str">
        <f t="shared" si="236"/>
        <v/>
      </c>
      <c r="BK73" s="59" t="str">
        <f t="shared" si="237"/>
        <v/>
      </c>
      <c r="BL73" s="59" t="str">
        <f t="shared" si="238"/>
        <v/>
      </c>
      <c r="BM73" s="59" t="str">
        <f t="shared" si="239"/>
        <v/>
      </c>
      <c r="BN73" s="59" t="str">
        <f t="shared" si="240"/>
        <v/>
      </c>
      <c r="BO73" s="59" t="str">
        <f t="shared" si="241"/>
        <v/>
      </c>
      <c r="BP73" s="59" t="str">
        <f t="shared" si="242"/>
        <v/>
      </c>
      <c r="BQ73" s="59" t="str">
        <f t="shared" si="243"/>
        <v/>
      </c>
      <c r="BR73" s="59" t="str">
        <f t="shared" si="244"/>
        <v/>
      </c>
      <c r="BS73" s="59" t="str">
        <f t="shared" si="245"/>
        <v/>
      </c>
      <c r="BT73" s="59" t="str">
        <f t="shared" si="246"/>
        <v/>
      </c>
      <c r="BU73" s="59" t="str">
        <f t="shared" si="247"/>
        <v/>
      </c>
      <c r="BV73" s="59" t="str">
        <f t="shared" si="248"/>
        <v/>
      </c>
      <c r="BW73" s="59" t="str">
        <f t="shared" si="249"/>
        <v/>
      </c>
      <c r="BX73" s="59" t="str">
        <f t="shared" si="250"/>
        <v/>
      </c>
      <c r="BY73" s="59" t="str">
        <f t="shared" si="251"/>
        <v/>
      </c>
      <c r="BZ73" s="59" t="str">
        <f t="shared" si="252"/>
        <v/>
      </c>
      <c r="CA73" s="59" t="str">
        <f t="shared" si="253"/>
        <v/>
      </c>
      <c r="CB73" s="59" t="str">
        <f t="shared" si="254"/>
        <v/>
      </c>
      <c r="CC73" s="59" t="str">
        <f t="shared" si="255"/>
        <v/>
      </c>
      <c r="CD73" s="59" t="str">
        <f t="shared" si="256"/>
        <v/>
      </c>
      <c r="CE73" s="59" t="str">
        <f t="shared" si="257"/>
        <v/>
      </c>
      <c r="CF73" s="59" t="str">
        <f t="shared" si="258"/>
        <v/>
      </c>
      <c r="CG73" s="59" t="str">
        <f t="shared" si="259"/>
        <v/>
      </c>
      <c r="CH73" s="59" t="str">
        <f t="shared" si="260"/>
        <v/>
      </c>
      <c r="CI73" s="59" t="str">
        <f t="shared" si="261"/>
        <v/>
      </c>
      <c r="CJ73" s="59" t="str">
        <f t="shared" si="262"/>
        <v/>
      </c>
      <c r="CK73" s="59" t="str">
        <f t="shared" si="263"/>
        <v/>
      </c>
      <c r="CL73" s="59" t="str">
        <f t="shared" si="264"/>
        <v/>
      </c>
      <c r="CM73" s="59" t="str">
        <f t="shared" si="265"/>
        <v/>
      </c>
      <c r="CN73" s="59" t="str">
        <f t="shared" si="266"/>
        <v/>
      </c>
      <c r="CO73" s="59" t="str">
        <f t="shared" si="267"/>
        <v/>
      </c>
      <c r="CP73" s="59" t="str">
        <f t="shared" si="268"/>
        <v/>
      </c>
      <c r="CQ73" s="59" t="str">
        <f t="shared" si="269"/>
        <v/>
      </c>
      <c r="CR73" s="59" t="str">
        <f t="shared" si="270"/>
        <v/>
      </c>
      <c r="CS73" s="59" t="str">
        <f t="shared" si="271"/>
        <v/>
      </c>
      <c r="CT73" s="59" t="str">
        <f t="shared" si="272"/>
        <v/>
      </c>
      <c r="CU73" s="59" t="str">
        <f t="shared" si="273"/>
        <v/>
      </c>
      <c r="CV73" s="59" t="str">
        <f t="shared" si="274"/>
        <v/>
      </c>
      <c r="CW73" s="59" t="str">
        <f t="shared" si="275"/>
        <v/>
      </c>
      <c r="CX73" s="59" t="str">
        <f t="shared" si="276"/>
        <v/>
      </c>
      <c r="CY73" s="59" t="str">
        <f t="shared" si="277"/>
        <v/>
      </c>
      <c r="CZ73" s="59" t="str">
        <f t="shared" si="278"/>
        <v/>
      </c>
      <c r="DA73" s="59" t="str">
        <f t="shared" si="279"/>
        <v/>
      </c>
      <c r="DB73" s="59" t="str">
        <f t="shared" si="280"/>
        <v/>
      </c>
      <c r="DC73" s="59" t="str">
        <f t="shared" si="281"/>
        <v/>
      </c>
      <c r="DD73" s="59" t="str">
        <f t="shared" si="282"/>
        <v/>
      </c>
      <c r="DE73" s="59" t="str">
        <f t="shared" si="283"/>
        <v/>
      </c>
      <c r="DF73" s="59" t="str">
        <f t="shared" si="284"/>
        <v/>
      </c>
      <c r="DG73" s="59" t="str">
        <f t="shared" si="285"/>
        <v/>
      </c>
      <c r="DH73" s="59" t="str">
        <f t="shared" si="286"/>
        <v/>
      </c>
      <c r="DI73" s="59" t="str">
        <f t="shared" si="287"/>
        <v/>
      </c>
      <c r="DJ73" s="59" t="str">
        <f t="shared" si="288"/>
        <v/>
      </c>
      <c r="DK73" s="59" t="str">
        <f t="shared" si="289"/>
        <v/>
      </c>
      <c r="DL73" s="59" t="str">
        <f t="shared" si="290"/>
        <v/>
      </c>
      <c r="DM73" s="59" t="str">
        <f t="shared" si="291"/>
        <v/>
      </c>
      <c r="DN73" s="59" t="str">
        <f t="shared" si="292"/>
        <v/>
      </c>
      <c r="DO73" s="59" t="str">
        <f t="shared" si="293"/>
        <v/>
      </c>
      <c r="DP73" s="59" t="str">
        <f t="shared" si="294"/>
        <v/>
      </c>
      <c r="DQ73" s="59" t="str">
        <f t="shared" ref="DQ73:DQ85" si="308">IF(AND($A73="QD",MONTH($C73)=11),1,"")</f>
        <v/>
      </c>
      <c r="DR73" s="59" t="str">
        <f t="shared" si="295"/>
        <v/>
      </c>
      <c r="DS73" s="58" t="str">
        <f t="shared" si="296"/>
        <v/>
      </c>
      <c r="DT73" s="59" t="str">
        <f t="shared" si="297"/>
        <v/>
      </c>
      <c r="DU73" s="59" t="str">
        <f t="shared" si="161"/>
        <v/>
      </c>
      <c r="DV73" s="59" t="str">
        <f t="shared" si="162"/>
        <v/>
      </c>
      <c r="DW73" s="59" t="str">
        <f t="shared" si="163"/>
        <v/>
      </c>
      <c r="DX73" s="59" t="str">
        <f t="shared" si="164"/>
        <v/>
      </c>
      <c r="DY73" s="59" t="str">
        <f t="shared" si="165"/>
        <v/>
      </c>
      <c r="DZ73" s="59" t="str">
        <f t="shared" si="166"/>
        <v/>
      </c>
      <c r="EA73" s="59" t="str">
        <f t="shared" si="167"/>
        <v/>
      </c>
      <c r="EB73" s="59" t="str">
        <f t="shared" si="168"/>
        <v/>
      </c>
      <c r="EC73" s="59" t="str">
        <f t="shared" si="169"/>
        <v/>
      </c>
      <c r="ED73" s="59" t="str">
        <f t="shared" si="170"/>
        <v/>
      </c>
      <c r="EE73" s="59" t="str">
        <f t="shared" si="171"/>
        <v/>
      </c>
      <c r="EF73" s="59" t="str">
        <f t="shared" si="298"/>
        <v/>
      </c>
      <c r="EG73" s="59" t="str">
        <f t="shared" si="172"/>
        <v/>
      </c>
      <c r="EH73" s="59" t="str">
        <f t="shared" si="173"/>
        <v/>
      </c>
      <c r="EI73" s="59" t="str">
        <f t="shared" si="174"/>
        <v/>
      </c>
      <c r="EJ73" s="59" t="str">
        <f t="shared" si="175"/>
        <v/>
      </c>
      <c r="EK73" s="59" t="str">
        <f t="shared" si="176"/>
        <v/>
      </c>
      <c r="EL73" s="59" t="str">
        <f t="shared" si="177"/>
        <v/>
      </c>
      <c r="EM73" s="59" t="str">
        <f t="shared" si="178"/>
        <v/>
      </c>
      <c r="EN73" s="59" t="str">
        <f t="shared" si="179"/>
        <v/>
      </c>
      <c r="EO73" s="59" t="str">
        <f t="shared" si="180"/>
        <v/>
      </c>
      <c r="EP73" s="59" t="str">
        <f t="shared" si="181"/>
        <v/>
      </c>
      <c r="EQ73" s="59" t="str">
        <f t="shared" si="182"/>
        <v/>
      </c>
      <c r="ER73" s="59" t="str">
        <f t="shared" si="183"/>
        <v/>
      </c>
      <c r="ES73" s="59" t="str">
        <f t="shared" si="184"/>
        <v/>
      </c>
      <c r="ET73" s="59" t="str">
        <f t="shared" si="185"/>
        <v/>
      </c>
      <c r="EU73" s="59" t="str">
        <f t="shared" si="186"/>
        <v/>
      </c>
      <c r="EV73" s="59" t="str">
        <f t="shared" si="187"/>
        <v/>
      </c>
      <c r="EW73" s="59" t="str">
        <f t="shared" si="188"/>
        <v/>
      </c>
      <c r="EX73" s="59" t="str">
        <f t="shared" si="189"/>
        <v/>
      </c>
      <c r="EY73" s="59" t="str">
        <f t="shared" si="190"/>
        <v/>
      </c>
      <c r="EZ73" s="59" t="str">
        <f t="shared" si="191"/>
        <v/>
      </c>
      <c r="FA73" s="59" t="str">
        <f t="shared" si="192"/>
        <v/>
      </c>
      <c r="FB73" s="59" t="str">
        <f t="shared" si="193"/>
        <v/>
      </c>
      <c r="FC73" s="59" t="str">
        <f t="shared" si="194"/>
        <v/>
      </c>
      <c r="FD73" s="59" t="str">
        <f t="shared" si="195"/>
        <v/>
      </c>
      <c r="FE73" s="59" t="str">
        <f t="shared" si="196"/>
        <v/>
      </c>
      <c r="FF73" s="59" t="str">
        <f t="shared" si="197"/>
        <v/>
      </c>
      <c r="FG73" s="59" t="str">
        <f t="shared" si="198"/>
        <v/>
      </c>
      <c r="FH73" s="59" t="str">
        <f t="shared" si="199"/>
        <v/>
      </c>
      <c r="FI73" s="59" t="str">
        <f t="shared" si="200"/>
        <v/>
      </c>
      <c r="FJ73" s="59" t="str">
        <f t="shared" si="201"/>
        <v/>
      </c>
      <c r="FK73" s="59" t="str">
        <f t="shared" si="202"/>
        <v/>
      </c>
      <c r="FL73" s="59" t="str">
        <f t="shared" si="203"/>
        <v/>
      </c>
      <c r="FM73" s="59" t="str">
        <f t="shared" si="204"/>
        <v/>
      </c>
      <c r="FN73" s="59" t="str">
        <f t="shared" si="205"/>
        <v/>
      </c>
      <c r="FO73" s="60" t="str">
        <f t="shared" si="206"/>
        <v/>
      </c>
      <c r="FP73" s="61"/>
      <c r="FQ73" s="45" t="str">
        <f t="shared" si="207"/>
        <v/>
      </c>
    </row>
    <row r="74" spans="1:173" ht="15.75" thickTop="1" thickBot="1" x14ac:dyDescent="0.25">
      <c r="A74" s="31"/>
      <c r="B74" s="75"/>
      <c r="C74" s="91"/>
      <c r="D74" s="75"/>
      <c r="E74" s="75"/>
      <c r="F74" s="75"/>
      <c r="G74" s="75"/>
      <c r="H74" s="71"/>
      <c r="I74" s="78"/>
      <c r="J74" s="75"/>
      <c r="K74" s="78"/>
      <c r="L74" s="75"/>
      <c r="M74" s="75"/>
      <c r="N74" s="75"/>
      <c r="O74" s="75"/>
      <c r="P74" s="75"/>
      <c r="Q74" s="75"/>
      <c r="R74" s="83"/>
      <c r="S74" s="75"/>
      <c r="T74" s="42" t="str">
        <f t="shared" si="157"/>
        <v/>
      </c>
      <c r="U74" s="42" t="str">
        <f t="shared" si="158"/>
        <v/>
      </c>
      <c r="V74" s="57" t="str">
        <f t="shared" si="299"/>
        <v/>
      </c>
      <c r="W74" s="57" t="str">
        <f t="shared" si="300"/>
        <v/>
      </c>
      <c r="X74" s="57" t="str">
        <f t="shared" si="301"/>
        <v/>
      </c>
      <c r="Y74" s="57" t="str">
        <f t="shared" si="302"/>
        <v/>
      </c>
      <c r="Z74" s="57" t="str">
        <f t="shared" si="303"/>
        <v/>
      </c>
      <c r="AA74" s="57" t="str">
        <f t="shared" si="304"/>
        <v/>
      </c>
      <c r="AB74" s="57" t="str">
        <f t="shared" si="305"/>
        <v/>
      </c>
      <c r="AC74" s="57" t="str">
        <f t="shared" si="306"/>
        <v/>
      </c>
      <c r="AD74" s="57" t="str">
        <f t="shared" si="208"/>
        <v/>
      </c>
      <c r="AE74" s="57" t="str">
        <f t="shared" si="209"/>
        <v/>
      </c>
      <c r="AF74" s="57" t="str">
        <f t="shared" si="210"/>
        <v/>
      </c>
      <c r="AG74" s="57" t="str">
        <f t="shared" si="211"/>
        <v/>
      </c>
      <c r="AH74" s="57" t="str">
        <f t="shared" si="212"/>
        <v/>
      </c>
      <c r="AI74" s="57" t="str">
        <f t="shared" si="213"/>
        <v/>
      </c>
      <c r="AJ74" s="57" t="str">
        <f t="shared" si="214"/>
        <v/>
      </c>
      <c r="AK74" s="57" t="str">
        <f t="shared" si="215"/>
        <v/>
      </c>
      <c r="AL74" s="57" t="str">
        <f t="shared" si="216"/>
        <v/>
      </c>
      <c r="AM74" s="57" t="str">
        <f t="shared" si="217"/>
        <v/>
      </c>
      <c r="AN74" s="57" t="str">
        <f t="shared" si="218"/>
        <v/>
      </c>
      <c r="AO74" s="57" t="str">
        <f t="shared" si="219"/>
        <v/>
      </c>
      <c r="AP74" s="57" t="str">
        <f t="shared" si="220"/>
        <v/>
      </c>
      <c r="AQ74" s="57" t="str">
        <f t="shared" si="221"/>
        <v/>
      </c>
      <c r="AR74" s="57" t="str">
        <f t="shared" si="222"/>
        <v/>
      </c>
      <c r="AS74" s="57" t="str">
        <f t="shared" si="223"/>
        <v/>
      </c>
      <c r="AT74" s="58" t="str">
        <f t="shared" si="307"/>
        <v/>
      </c>
      <c r="AU74" s="59">
        <f t="shared" si="159"/>
        <v>0</v>
      </c>
      <c r="AV74" s="59">
        <f t="shared" si="160"/>
        <v>0</v>
      </c>
      <c r="AW74" s="42" t="str">
        <f t="shared" si="224"/>
        <v/>
      </c>
      <c r="AX74" s="42">
        <f t="shared" si="225"/>
        <v>1900</v>
      </c>
      <c r="AY74" s="59" t="str">
        <f t="shared" si="226"/>
        <v/>
      </c>
      <c r="AZ74" s="59" t="str">
        <f t="shared" si="227"/>
        <v/>
      </c>
      <c r="BA74" s="59" t="str">
        <f t="shared" si="156"/>
        <v/>
      </c>
      <c r="BB74" s="59" t="str">
        <f t="shared" si="228"/>
        <v/>
      </c>
      <c r="BC74" s="59" t="str">
        <f t="shared" si="229"/>
        <v/>
      </c>
      <c r="BD74" s="59" t="str">
        <f t="shared" si="230"/>
        <v/>
      </c>
      <c r="BE74" s="59" t="str">
        <f t="shared" si="231"/>
        <v/>
      </c>
      <c r="BF74" s="59" t="str">
        <f t="shared" si="232"/>
        <v/>
      </c>
      <c r="BG74" s="59" t="str">
        <f t="shared" si="233"/>
        <v/>
      </c>
      <c r="BH74" s="59" t="str">
        <f t="shared" si="234"/>
        <v/>
      </c>
      <c r="BI74" s="59" t="str">
        <f t="shared" si="235"/>
        <v/>
      </c>
      <c r="BJ74" s="59" t="str">
        <f t="shared" si="236"/>
        <v/>
      </c>
      <c r="BK74" s="59" t="str">
        <f t="shared" si="237"/>
        <v/>
      </c>
      <c r="BL74" s="59" t="str">
        <f t="shared" si="238"/>
        <v/>
      </c>
      <c r="BM74" s="59" t="str">
        <f t="shared" si="239"/>
        <v/>
      </c>
      <c r="BN74" s="59" t="str">
        <f t="shared" si="240"/>
        <v/>
      </c>
      <c r="BO74" s="59" t="str">
        <f t="shared" si="241"/>
        <v/>
      </c>
      <c r="BP74" s="59" t="str">
        <f t="shared" si="242"/>
        <v/>
      </c>
      <c r="BQ74" s="59" t="str">
        <f t="shared" si="243"/>
        <v/>
      </c>
      <c r="BR74" s="59" t="str">
        <f t="shared" si="244"/>
        <v/>
      </c>
      <c r="BS74" s="59" t="str">
        <f t="shared" si="245"/>
        <v/>
      </c>
      <c r="BT74" s="59" t="str">
        <f t="shared" si="246"/>
        <v/>
      </c>
      <c r="BU74" s="59" t="str">
        <f t="shared" si="247"/>
        <v/>
      </c>
      <c r="BV74" s="59" t="str">
        <f t="shared" si="248"/>
        <v/>
      </c>
      <c r="BW74" s="59" t="str">
        <f t="shared" si="249"/>
        <v/>
      </c>
      <c r="BX74" s="59" t="str">
        <f t="shared" si="250"/>
        <v/>
      </c>
      <c r="BY74" s="59" t="str">
        <f t="shared" si="251"/>
        <v/>
      </c>
      <c r="BZ74" s="59" t="str">
        <f t="shared" si="252"/>
        <v/>
      </c>
      <c r="CA74" s="59" t="str">
        <f t="shared" si="253"/>
        <v/>
      </c>
      <c r="CB74" s="59" t="str">
        <f t="shared" si="254"/>
        <v/>
      </c>
      <c r="CC74" s="59" t="str">
        <f t="shared" si="255"/>
        <v/>
      </c>
      <c r="CD74" s="59" t="str">
        <f t="shared" si="256"/>
        <v/>
      </c>
      <c r="CE74" s="59" t="str">
        <f t="shared" si="257"/>
        <v/>
      </c>
      <c r="CF74" s="59" t="str">
        <f t="shared" si="258"/>
        <v/>
      </c>
      <c r="CG74" s="59" t="str">
        <f t="shared" si="259"/>
        <v/>
      </c>
      <c r="CH74" s="59" t="str">
        <f t="shared" si="260"/>
        <v/>
      </c>
      <c r="CI74" s="59" t="str">
        <f t="shared" si="261"/>
        <v/>
      </c>
      <c r="CJ74" s="59" t="str">
        <f t="shared" si="262"/>
        <v/>
      </c>
      <c r="CK74" s="59" t="str">
        <f t="shared" si="263"/>
        <v/>
      </c>
      <c r="CL74" s="59" t="str">
        <f t="shared" si="264"/>
        <v/>
      </c>
      <c r="CM74" s="59" t="str">
        <f t="shared" si="265"/>
        <v/>
      </c>
      <c r="CN74" s="59" t="str">
        <f t="shared" si="266"/>
        <v/>
      </c>
      <c r="CO74" s="59" t="str">
        <f t="shared" si="267"/>
        <v/>
      </c>
      <c r="CP74" s="59" t="str">
        <f t="shared" si="268"/>
        <v/>
      </c>
      <c r="CQ74" s="59" t="str">
        <f t="shared" si="269"/>
        <v/>
      </c>
      <c r="CR74" s="59" t="str">
        <f t="shared" si="270"/>
        <v/>
      </c>
      <c r="CS74" s="59" t="str">
        <f t="shared" si="271"/>
        <v/>
      </c>
      <c r="CT74" s="59" t="str">
        <f t="shared" si="272"/>
        <v/>
      </c>
      <c r="CU74" s="59" t="str">
        <f t="shared" si="273"/>
        <v/>
      </c>
      <c r="CV74" s="59" t="str">
        <f t="shared" si="274"/>
        <v/>
      </c>
      <c r="CW74" s="59" t="str">
        <f t="shared" si="275"/>
        <v/>
      </c>
      <c r="CX74" s="59" t="str">
        <f t="shared" si="276"/>
        <v/>
      </c>
      <c r="CY74" s="59" t="str">
        <f t="shared" si="277"/>
        <v/>
      </c>
      <c r="CZ74" s="59" t="str">
        <f t="shared" si="278"/>
        <v/>
      </c>
      <c r="DA74" s="59" t="str">
        <f t="shared" si="279"/>
        <v/>
      </c>
      <c r="DB74" s="59" t="str">
        <f t="shared" si="280"/>
        <v/>
      </c>
      <c r="DC74" s="59" t="str">
        <f t="shared" si="281"/>
        <v/>
      </c>
      <c r="DD74" s="59" t="str">
        <f t="shared" si="282"/>
        <v/>
      </c>
      <c r="DE74" s="59" t="str">
        <f t="shared" si="283"/>
        <v/>
      </c>
      <c r="DF74" s="59" t="str">
        <f t="shared" si="284"/>
        <v/>
      </c>
      <c r="DG74" s="59" t="str">
        <f t="shared" si="285"/>
        <v/>
      </c>
      <c r="DH74" s="59" t="str">
        <f t="shared" si="286"/>
        <v/>
      </c>
      <c r="DI74" s="59" t="str">
        <f t="shared" si="287"/>
        <v/>
      </c>
      <c r="DJ74" s="59" t="str">
        <f t="shared" si="288"/>
        <v/>
      </c>
      <c r="DK74" s="59" t="str">
        <f t="shared" si="289"/>
        <v/>
      </c>
      <c r="DL74" s="59" t="str">
        <f t="shared" si="290"/>
        <v/>
      </c>
      <c r="DM74" s="59" t="str">
        <f t="shared" si="291"/>
        <v/>
      </c>
      <c r="DN74" s="59" t="str">
        <f t="shared" si="292"/>
        <v/>
      </c>
      <c r="DO74" s="59" t="str">
        <f t="shared" si="293"/>
        <v/>
      </c>
      <c r="DP74" s="59" t="str">
        <f t="shared" si="294"/>
        <v/>
      </c>
      <c r="DQ74" s="59" t="str">
        <f t="shared" si="308"/>
        <v/>
      </c>
      <c r="DR74" s="59" t="str">
        <f t="shared" si="295"/>
        <v/>
      </c>
      <c r="DS74" s="58" t="str">
        <f t="shared" si="296"/>
        <v/>
      </c>
      <c r="DT74" s="59" t="str">
        <f t="shared" si="297"/>
        <v/>
      </c>
      <c r="DU74" s="59" t="str">
        <f t="shared" si="161"/>
        <v/>
      </c>
      <c r="DV74" s="59" t="str">
        <f t="shared" si="162"/>
        <v/>
      </c>
      <c r="DW74" s="59" t="str">
        <f t="shared" si="163"/>
        <v/>
      </c>
      <c r="DX74" s="59" t="str">
        <f t="shared" si="164"/>
        <v/>
      </c>
      <c r="DY74" s="59" t="str">
        <f t="shared" si="165"/>
        <v/>
      </c>
      <c r="DZ74" s="59" t="str">
        <f t="shared" si="166"/>
        <v/>
      </c>
      <c r="EA74" s="59" t="str">
        <f t="shared" si="167"/>
        <v/>
      </c>
      <c r="EB74" s="59" t="str">
        <f t="shared" si="168"/>
        <v/>
      </c>
      <c r="EC74" s="59" t="str">
        <f t="shared" si="169"/>
        <v/>
      </c>
      <c r="ED74" s="59" t="str">
        <f t="shared" si="170"/>
        <v/>
      </c>
      <c r="EE74" s="59" t="str">
        <f t="shared" si="171"/>
        <v/>
      </c>
      <c r="EF74" s="59" t="str">
        <f t="shared" si="298"/>
        <v/>
      </c>
      <c r="EG74" s="59" t="str">
        <f t="shared" si="172"/>
        <v/>
      </c>
      <c r="EH74" s="59" t="str">
        <f t="shared" si="173"/>
        <v/>
      </c>
      <c r="EI74" s="59" t="str">
        <f t="shared" si="174"/>
        <v/>
      </c>
      <c r="EJ74" s="59" t="str">
        <f t="shared" si="175"/>
        <v/>
      </c>
      <c r="EK74" s="59" t="str">
        <f t="shared" si="176"/>
        <v/>
      </c>
      <c r="EL74" s="59" t="str">
        <f t="shared" si="177"/>
        <v/>
      </c>
      <c r="EM74" s="59" t="str">
        <f t="shared" si="178"/>
        <v/>
      </c>
      <c r="EN74" s="59" t="str">
        <f t="shared" si="179"/>
        <v/>
      </c>
      <c r="EO74" s="59" t="str">
        <f t="shared" si="180"/>
        <v/>
      </c>
      <c r="EP74" s="59" t="str">
        <f t="shared" si="181"/>
        <v/>
      </c>
      <c r="EQ74" s="59" t="str">
        <f t="shared" si="182"/>
        <v/>
      </c>
      <c r="ER74" s="59" t="str">
        <f t="shared" si="183"/>
        <v/>
      </c>
      <c r="ES74" s="59" t="str">
        <f t="shared" si="184"/>
        <v/>
      </c>
      <c r="ET74" s="59" t="str">
        <f t="shared" si="185"/>
        <v/>
      </c>
      <c r="EU74" s="59" t="str">
        <f t="shared" si="186"/>
        <v/>
      </c>
      <c r="EV74" s="59" t="str">
        <f t="shared" si="187"/>
        <v/>
      </c>
      <c r="EW74" s="59" t="str">
        <f t="shared" si="188"/>
        <v/>
      </c>
      <c r="EX74" s="59" t="str">
        <f t="shared" si="189"/>
        <v/>
      </c>
      <c r="EY74" s="59" t="str">
        <f t="shared" si="190"/>
        <v/>
      </c>
      <c r="EZ74" s="59" t="str">
        <f t="shared" si="191"/>
        <v/>
      </c>
      <c r="FA74" s="59" t="str">
        <f t="shared" si="192"/>
        <v/>
      </c>
      <c r="FB74" s="59" t="str">
        <f t="shared" si="193"/>
        <v/>
      </c>
      <c r="FC74" s="59" t="str">
        <f t="shared" si="194"/>
        <v/>
      </c>
      <c r="FD74" s="59" t="str">
        <f t="shared" si="195"/>
        <v/>
      </c>
      <c r="FE74" s="59" t="str">
        <f t="shared" si="196"/>
        <v/>
      </c>
      <c r="FF74" s="59" t="str">
        <f t="shared" si="197"/>
        <v/>
      </c>
      <c r="FG74" s="59" t="str">
        <f t="shared" si="198"/>
        <v/>
      </c>
      <c r="FH74" s="59" t="str">
        <f t="shared" si="199"/>
        <v/>
      </c>
      <c r="FI74" s="59" t="str">
        <f t="shared" si="200"/>
        <v/>
      </c>
      <c r="FJ74" s="59" t="str">
        <f t="shared" si="201"/>
        <v/>
      </c>
      <c r="FK74" s="59" t="str">
        <f t="shared" si="202"/>
        <v/>
      </c>
      <c r="FL74" s="59" t="str">
        <f t="shared" si="203"/>
        <v/>
      </c>
      <c r="FM74" s="59" t="str">
        <f t="shared" si="204"/>
        <v/>
      </c>
      <c r="FN74" s="59" t="str">
        <f t="shared" si="205"/>
        <v/>
      </c>
      <c r="FO74" s="60" t="str">
        <f t="shared" si="206"/>
        <v/>
      </c>
      <c r="FP74" s="61"/>
      <c r="FQ74" s="45" t="str">
        <f t="shared" si="207"/>
        <v/>
      </c>
    </row>
    <row r="75" spans="1:173" ht="15.75" thickTop="1" thickBot="1" x14ac:dyDescent="0.25">
      <c r="A75" s="31"/>
      <c r="B75" s="75"/>
      <c r="C75" s="91"/>
      <c r="D75" s="75"/>
      <c r="E75" s="75"/>
      <c r="F75" s="75"/>
      <c r="G75" s="75"/>
      <c r="H75" s="71"/>
      <c r="I75" s="78"/>
      <c r="J75" s="75"/>
      <c r="K75" s="78"/>
      <c r="L75" s="75"/>
      <c r="M75" s="75"/>
      <c r="N75" s="75"/>
      <c r="O75" s="75"/>
      <c r="P75" s="75"/>
      <c r="Q75" s="75"/>
      <c r="R75" s="83"/>
      <c r="S75" s="75"/>
      <c r="T75" s="42" t="str">
        <f t="shared" si="157"/>
        <v/>
      </c>
      <c r="U75" s="42" t="str">
        <f t="shared" si="158"/>
        <v/>
      </c>
      <c r="V75" s="57" t="str">
        <f t="shared" si="299"/>
        <v/>
      </c>
      <c r="W75" s="57" t="str">
        <f t="shared" si="300"/>
        <v/>
      </c>
      <c r="X75" s="57" t="str">
        <f t="shared" si="301"/>
        <v/>
      </c>
      <c r="Y75" s="57" t="str">
        <f t="shared" si="302"/>
        <v/>
      </c>
      <c r="Z75" s="57" t="str">
        <f t="shared" si="303"/>
        <v/>
      </c>
      <c r="AA75" s="57" t="str">
        <f t="shared" si="304"/>
        <v/>
      </c>
      <c r="AB75" s="57" t="str">
        <f t="shared" si="305"/>
        <v/>
      </c>
      <c r="AC75" s="57" t="str">
        <f t="shared" si="306"/>
        <v/>
      </c>
      <c r="AD75" s="57" t="str">
        <f t="shared" si="208"/>
        <v/>
      </c>
      <c r="AE75" s="57" t="str">
        <f t="shared" si="209"/>
        <v/>
      </c>
      <c r="AF75" s="57" t="str">
        <f t="shared" si="210"/>
        <v/>
      </c>
      <c r="AG75" s="57" t="str">
        <f t="shared" si="211"/>
        <v/>
      </c>
      <c r="AH75" s="57" t="str">
        <f t="shared" si="212"/>
        <v/>
      </c>
      <c r="AI75" s="57" t="str">
        <f t="shared" si="213"/>
        <v/>
      </c>
      <c r="AJ75" s="57" t="str">
        <f t="shared" si="214"/>
        <v/>
      </c>
      <c r="AK75" s="57" t="str">
        <f t="shared" si="215"/>
        <v/>
      </c>
      <c r="AL75" s="57" t="str">
        <f t="shared" si="216"/>
        <v/>
      </c>
      <c r="AM75" s="57" t="str">
        <f t="shared" si="217"/>
        <v/>
      </c>
      <c r="AN75" s="57" t="str">
        <f t="shared" si="218"/>
        <v/>
      </c>
      <c r="AO75" s="57" t="str">
        <f t="shared" si="219"/>
        <v/>
      </c>
      <c r="AP75" s="57" t="str">
        <f t="shared" si="220"/>
        <v/>
      </c>
      <c r="AQ75" s="57" t="str">
        <f t="shared" si="221"/>
        <v/>
      </c>
      <c r="AR75" s="57" t="str">
        <f t="shared" si="222"/>
        <v/>
      </c>
      <c r="AS75" s="57" t="str">
        <f t="shared" si="223"/>
        <v/>
      </c>
      <c r="AT75" s="58" t="str">
        <f t="shared" si="307"/>
        <v/>
      </c>
      <c r="AU75" s="59">
        <f t="shared" si="159"/>
        <v>0</v>
      </c>
      <c r="AV75" s="59">
        <f t="shared" si="160"/>
        <v>0</v>
      </c>
      <c r="AW75" s="42" t="str">
        <f t="shared" si="224"/>
        <v/>
      </c>
      <c r="AX75" s="42">
        <f t="shared" si="225"/>
        <v>1900</v>
      </c>
      <c r="AY75" s="59" t="str">
        <f t="shared" si="226"/>
        <v/>
      </c>
      <c r="AZ75" s="59" t="str">
        <f t="shared" si="227"/>
        <v/>
      </c>
      <c r="BA75" s="59" t="str">
        <f t="shared" si="156"/>
        <v/>
      </c>
      <c r="BB75" s="59" t="str">
        <f t="shared" si="228"/>
        <v/>
      </c>
      <c r="BC75" s="59" t="str">
        <f t="shared" si="229"/>
        <v/>
      </c>
      <c r="BD75" s="59" t="str">
        <f t="shared" si="230"/>
        <v/>
      </c>
      <c r="BE75" s="59" t="str">
        <f t="shared" si="231"/>
        <v/>
      </c>
      <c r="BF75" s="59" t="str">
        <f t="shared" si="232"/>
        <v/>
      </c>
      <c r="BG75" s="59" t="str">
        <f t="shared" si="233"/>
        <v/>
      </c>
      <c r="BH75" s="59" t="str">
        <f t="shared" si="234"/>
        <v/>
      </c>
      <c r="BI75" s="59" t="str">
        <f t="shared" si="235"/>
        <v/>
      </c>
      <c r="BJ75" s="59" t="str">
        <f t="shared" si="236"/>
        <v/>
      </c>
      <c r="BK75" s="59" t="str">
        <f t="shared" si="237"/>
        <v/>
      </c>
      <c r="BL75" s="59" t="str">
        <f t="shared" si="238"/>
        <v/>
      </c>
      <c r="BM75" s="59" t="str">
        <f t="shared" si="239"/>
        <v/>
      </c>
      <c r="BN75" s="59" t="str">
        <f t="shared" si="240"/>
        <v/>
      </c>
      <c r="BO75" s="59" t="str">
        <f t="shared" si="241"/>
        <v/>
      </c>
      <c r="BP75" s="59" t="str">
        <f t="shared" si="242"/>
        <v/>
      </c>
      <c r="BQ75" s="59" t="str">
        <f t="shared" si="243"/>
        <v/>
      </c>
      <c r="BR75" s="59" t="str">
        <f t="shared" si="244"/>
        <v/>
      </c>
      <c r="BS75" s="59" t="str">
        <f t="shared" si="245"/>
        <v/>
      </c>
      <c r="BT75" s="59" t="str">
        <f t="shared" si="246"/>
        <v/>
      </c>
      <c r="BU75" s="59" t="str">
        <f t="shared" si="247"/>
        <v/>
      </c>
      <c r="BV75" s="59" t="str">
        <f t="shared" si="248"/>
        <v/>
      </c>
      <c r="BW75" s="59" t="str">
        <f t="shared" si="249"/>
        <v/>
      </c>
      <c r="BX75" s="59" t="str">
        <f t="shared" si="250"/>
        <v/>
      </c>
      <c r="BY75" s="59" t="str">
        <f t="shared" si="251"/>
        <v/>
      </c>
      <c r="BZ75" s="59" t="str">
        <f t="shared" si="252"/>
        <v/>
      </c>
      <c r="CA75" s="59" t="str">
        <f t="shared" si="253"/>
        <v/>
      </c>
      <c r="CB75" s="59" t="str">
        <f t="shared" si="254"/>
        <v/>
      </c>
      <c r="CC75" s="59" t="str">
        <f t="shared" si="255"/>
        <v/>
      </c>
      <c r="CD75" s="59" t="str">
        <f t="shared" si="256"/>
        <v/>
      </c>
      <c r="CE75" s="59" t="str">
        <f t="shared" si="257"/>
        <v/>
      </c>
      <c r="CF75" s="59" t="str">
        <f t="shared" si="258"/>
        <v/>
      </c>
      <c r="CG75" s="59" t="str">
        <f t="shared" si="259"/>
        <v/>
      </c>
      <c r="CH75" s="59" t="str">
        <f t="shared" si="260"/>
        <v/>
      </c>
      <c r="CI75" s="59" t="str">
        <f t="shared" si="261"/>
        <v/>
      </c>
      <c r="CJ75" s="59" t="str">
        <f t="shared" si="262"/>
        <v/>
      </c>
      <c r="CK75" s="59" t="str">
        <f t="shared" si="263"/>
        <v/>
      </c>
      <c r="CL75" s="59" t="str">
        <f t="shared" si="264"/>
        <v/>
      </c>
      <c r="CM75" s="59" t="str">
        <f t="shared" si="265"/>
        <v/>
      </c>
      <c r="CN75" s="59" t="str">
        <f t="shared" si="266"/>
        <v/>
      </c>
      <c r="CO75" s="59" t="str">
        <f t="shared" si="267"/>
        <v/>
      </c>
      <c r="CP75" s="59" t="str">
        <f t="shared" si="268"/>
        <v/>
      </c>
      <c r="CQ75" s="59" t="str">
        <f t="shared" si="269"/>
        <v/>
      </c>
      <c r="CR75" s="59" t="str">
        <f t="shared" si="270"/>
        <v/>
      </c>
      <c r="CS75" s="59" t="str">
        <f t="shared" si="271"/>
        <v/>
      </c>
      <c r="CT75" s="59" t="str">
        <f t="shared" si="272"/>
        <v/>
      </c>
      <c r="CU75" s="59" t="str">
        <f t="shared" si="273"/>
        <v/>
      </c>
      <c r="CV75" s="59" t="str">
        <f t="shared" si="274"/>
        <v/>
      </c>
      <c r="CW75" s="59" t="str">
        <f t="shared" si="275"/>
        <v/>
      </c>
      <c r="CX75" s="59" t="str">
        <f t="shared" si="276"/>
        <v/>
      </c>
      <c r="CY75" s="59" t="str">
        <f t="shared" si="277"/>
        <v/>
      </c>
      <c r="CZ75" s="59" t="str">
        <f t="shared" si="278"/>
        <v/>
      </c>
      <c r="DA75" s="59" t="str">
        <f t="shared" si="279"/>
        <v/>
      </c>
      <c r="DB75" s="59" t="str">
        <f t="shared" si="280"/>
        <v/>
      </c>
      <c r="DC75" s="59" t="str">
        <f t="shared" si="281"/>
        <v/>
      </c>
      <c r="DD75" s="59" t="str">
        <f t="shared" si="282"/>
        <v/>
      </c>
      <c r="DE75" s="59" t="str">
        <f t="shared" si="283"/>
        <v/>
      </c>
      <c r="DF75" s="59" t="str">
        <f t="shared" si="284"/>
        <v/>
      </c>
      <c r="DG75" s="59" t="str">
        <f t="shared" si="285"/>
        <v/>
      </c>
      <c r="DH75" s="59" t="str">
        <f t="shared" si="286"/>
        <v/>
      </c>
      <c r="DI75" s="59" t="str">
        <f t="shared" si="287"/>
        <v/>
      </c>
      <c r="DJ75" s="59" t="str">
        <f t="shared" si="288"/>
        <v/>
      </c>
      <c r="DK75" s="59" t="str">
        <f t="shared" si="289"/>
        <v/>
      </c>
      <c r="DL75" s="59" t="str">
        <f t="shared" si="290"/>
        <v/>
      </c>
      <c r="DM75" s="59" t="str">
        <f t="shared" si="291"/>
        <v/>
      </c>
      <c r="DN75" s="59" t="str">
        <f t="shared" si="292"/>
        <v/>
      </c>
      <c r="DO75" s="59" t="str">
        <f t="shared" si="293"/>
        <v/>
      </c>
      <c r="DP75" s="59" t="str">
        <f t="shared" si="294"/>
        <v/>
      </c>
      <c r="DQ75" s="59" t="str">
        <f t="shared" si="308"/>
        <v/>
      </c>
      <c r="DR75" s="59" t="str">
        <f t="shared" si="295"/>
        <v/>
      </c>
      <c r="DS75" s="58" t="str">
        <f t="shared" si="296"/>
        <v/>
      </c>
      <c r="DT75" s="59" t="str">
        <f t="shared" si="297"/>
        <v/>
      </c>
      <c r="DU75" s="59" t="str">
        <f t="shared" si="161"/>
        <v/>
      </c>
      <c r="DV75" s="59" t="str">
        <f t="shared" si="162"/>
        <v/>
      </c>
      <c r="DW75" s="59" t="str">
        <f t="shared" si="163"/>
        <v/>
      </c>
      <c r="DX75" s="59" t="str">
        <f t="shared" si="164"/>
        <v/>
      </c>
      <c r="DY75" s="59" t="str">
        <f t="shared" si="165"/>
        <v/>
      </c>
      <c r="DZ75" s="59" t="str">
        <f t="shared" si="166"/>
        <v/>
      </c>
      <c r="EA75" s="59" t="str">
        <f t="shared" si="167"/>
        <v/>
      </c>
      <c r="EB75" s="59" t="str">
        <f t="shared" si="168"/>
        <v/>
      </c>
      <c r="EC75" s="59" t="str">
        <f t="shared" si="169"/>
        <v/>
      </c>
      <c r="ED75" s="59" t="str">
        <f t="shared" si="170"/>
        <v/>
      </c>
      <c r="EE75" s="59" t="str">
        <f t="shared" si="171"/>
        <v/>
      </c>
      <c r="EF75" s="59" t="str">
        <f t="shared" si="298"/>
        <v/>
      </c>
      <c r="EG75" s="59" t="str">
        <f t="shared" si="172"/>
        <v/>
      </c>
      <c r="EH75" s="59" t="str">
        <f t="shared" si="173"/>
        <v/>
      </c>
      <c r="EI75" s="59" t="str">
        <f t="shared" si="174"/>
        <v/>
      </c>
      <c r="EJ75" s="59" t="str">
        <f t="shared" si="175"/>
        <v/>
      </c>
      <c r="EK75" s="59" t="str">
        <f t="shared" si="176"/>
        <v/>
      </c>
      <c r="EL75" s="59" t="str">
        <f t="shared" si="177"/>
        <v/>
      </c>
      <c r="EM75" s="59" t="str">
        <f t="shared" si="178"/>
        <v/>
      </c>
      <c r="EN75" s="59" t="str">
        <f t="shared" si="179"/>
        <v/>
      </c>
      <c r="EO75" s="59" t="str">
        <f t="shared" si="180"/>
        <v/>
      </c>
      <c r="EP75" s="59" t="str">
        <f t="shared" si="181"/>
        <v/>
      </c>
      <c r="EQ75" s="59" t="str">
        <f t="shared" si="182"/>
        <v/>
      </c>
      <c r="ER75" s="59" t="str">
        <f t="shared" si="183"/>
        <v/>
      </c>
      <c r="ES75" s="59" t="str">
        <f t="shared" si="184"/>
        <v/>
      </c>
      <c r="ET75" s="59" t="str">
        <f t="shared" si="185"/>
        <v/>
      </c>
      <c r="EU75" s="59" t="str">
        <f t="shared" si="186"/>
        <v/>
      </c>
      <c r="EV75" s="59" t="str">
        <f t="shared" si="187"/>
        <v/>
      </c>
      <c r="EW75" s="59" t="str">
        <f t="shared" si="188"/>
        <v/>
      </c>
      <c r="EX75" s="59" t="str">
        <f t="shared" si="189"/>
        <v/>
      </c>
      <c r="EY75" s="59" t="str">
        <f t="shared" si="190"/>
        <v/>
      </c>
      <c r="EZ75" s="59" t="str">
        <f t="shared" si="191"/>
        <v/>
      </c>
      <c r="FA75" s="59" t="str">
        <f t="shared" si="192"/>
        <v/>
      </c>
      <c r="FB75" s="59" t="str">
        <f t="shared" si="193"/>
        <v/>
      </c>
      <c r="FC75" s="59" t="str">
        <f t="shared" si="194"/>
        <v/>
      </c>
      <c r="FD75" s="59" t="str">
        <f t="shared" si="195"/>
        <v/>
      </c>
      <c r="FE75" s="59" t="str">
        <f t="shared" si="196"/>
        <v/>
      </c>
      <c r="FF75" s="59" t="str">
        <f t="shared" si="197"/>
        <v/>
      </c>
      <c r="FG75" s="59" t="str">
        <f t="shared" si="198"/>
        <v/>
      </c>
      <c r="FH75" s="59" t="str">
        <f t="shared" si="199"/>
        <v/>
      </c>
      <c r="FI75" s="59" t="str">
        <f t="shared" si="200"/>
        <v/>
      </c>
      <c r="FJ75" s="59" t="str">
        <f t="shared" si="201"/>
        <v/>
      </c>
      <c r="FK75" s="59" t="str">
        <f t="shared" si="202"/>
        <v/>
      </c>
      <c r="FL75" s="59" t="str">
        <f t="shared" si="203"/>
        <v/>
      </c>
      <c r="FM75" s="59" t="str">
        <f t="shared" si="204"/>
        <v/>
      </c>
      <c r="FN75" s="59" t="str">
        <f t="shared" si="205"/>
        <v/>
      </c>
      <c r="FO75" s="60" t="str">
        <f t="shared" si="206"/>
        <v/>
      </c>
      <c r="FP75" s="61"/>
      <c r="FQ75" s="45" t="str">
        <f t="shared" si="207"/>
        <v/>
      </c>
    </row>
    <row r="76" spans="1:173" ht="15.75" thickTop="1" thickBot="1" x14ac:dyDescent="0.25">
      <c r="A76" s="31"/>
      <c r="B76" s="75"/>
      <c r="C76" s="91"/>
      <c r="D76" s="75"/>
      <c r="E76" s="75"/>
      <c r="F76" s="75"/>
      <c r="G76" s="75"/>
      <c r="H76" s="71"/>
      <c r="I76" s="78"/>
      <c r="J76" s="75"/>
      <c r="K76" s="78"/>
      <c r="L76" s="75"/>
      <c r="M76" s="75"/>
      <c r="N76" s="75"/>
      <c r="O76" s="75"/>
      <c r="P76" s="75"/>
      <c r="Q76" s="75"/>
      <c r="R76" s="83"/>
      <c r="S76" s="75"/>
      <c r="T76" s="42" t="str">
        <f t="shared" si="157"/>
        <v/>
      </c>
      <c r="U76" s="42" t="str">
        <f t="shared" si="158"/>
        <v/>
      </c>
      <c r="V76" s="57" t="str">
        <f t="shared" si="299"/>
        <v/>
      </c>
      <c r="W76" s="57" t="str">
        <f t="shared" si="300"/>
        <v/>
      </c>
      <c r="X76" s="57" t="str">
        <f t="shared" si="301"/>
        <v/>
      </c>
      <c r="Y76" s="57" t="str">
        <f t="shared" si="302"/>
        <v/>
      </c>
      <c r="Z76" s="57" t="str">
        <f t="shared" si="303"/>
        <v/>
      </c>
      <c r="AA76" s="57" t="str">
        <f t="shared" si="304"/>
        <v/>
      </c>
      <c r="AB76" s="57" t="str">
        <f t="shared" si="305"/>
        <v/>
      </c>
      <c r="AC76" s="57" t="str">
        <f t="shared" si="306"/>
        <v/>
      </c>
      <c r="AD76" s="57" t="str">
        <f t="shared" si="208"/>
        <v/>
      </c>
      <c r="AE76" s="57" t="str">
        <f t="shared" si="209"/>
        <v/>
      </c>
      <c r="AF76" s="57" t="str">
        <f t="shared" si="210"/>
        <v/>
      </c>
      <c r="AG76" s="57" t="str">
        <f t="shared" si="211"/>
        <v/>
      </c>
      <c r="AH76" s="57" t="str">
        <f t="shared" si="212"/>
        <v/>
      </c>
      <c r="AI76" s="57" t="str">
        <f t="shared" si="213"/>
        <v/>
      </c>
      <c r="AJ76" s="57" t="str">
        <f t="shared" si="214"/>
        <v/>
      </c>
      <c r="AK76" s="57" t="str">
        <f t="shared" si="215"/>
        <v/>
      </c>
      <c r="AL76" s="57" t="str">
        <f t="shared" si="216"/>
        <v/>
      </c>
      <c r="AM76" s="57" t="str">
        <f t="shared" si="217"/>
        <v/>
      </c>
      <c r="AN76" s="57" t="str">
        <f t="shared" si="218"/>
        <v/>
      </c>
      <c r="AO76" s="57" t="str">
        <f t="shared" si="219"/>
        <v/>
      </c>
      <c r="AP76" s="57" t="str">
        <f t="shared" si="220"/>
        <v/>
      </c>
      <c r="AQ76" s="57" t="str">
        <f t="shared" si="221"/>
        <v/>
      </c>
      <c r="AR76" s="57" t="str">
        <f t="shared" si="222"/>
        <v/>
      </c>
      <c r="AS76" s="57" t="str">
        <f t="shared" si="223"/>
        <v/>
      </c>
      <c r="AT76" s="58" t="str">
        <f t="shared" si="307"/>
        <v/>
      </c>
      <c r="AU76" s="59">
        <f t="shared" si="159"/>
        <v>0</v>
      </c>
      <c r="AV76" s="59">
        <f t="shared" si="160"/>
        <v>0</v>
      </c>
      <c r="AW76" s="42" t="str">
        <f t="shared" si="224"/>
        <v/>
      </c>
      <c r="AX76" s="42">
        <f t="shared" si="225"/>
        <v>1900</v>
      </c>
      <c r="AY76" s="59" t="str">
        <f t="shared" si="226"/>
        <v/>
      </c>
      <c r="AZ76" s="59" t="str">
        <f t="shared" si="227"/>
        <v/>
      </c>
      <c r="BA76" s="59" t="str">
        <f t="shared" si="156"/>
        <v/>
      </c>
      <c r="BB76" s="59" t="str">
        <f t="shared" si="228"/>
        <v/>
      </c>
      <c r="BC76" s="59" t="str">
        <f t="shared" si="229"/>
        <v/>
      </c>
      <c r="BD76" s="59" t="str">
        <f t="shared" si="230"/>
        <v/>
      </c>
      <c r="BE76" s="59" t="str">
        <f t="shared" si="231"/>
        <v/>
      </c>
      <c r="BF76" s="59" t="str">
        <f t="shared" si="232"/>
        <v/>
      </c>
      <c r="BG76" s="59" t="str">
        <f t="shared" si="233"/>
        <v/>
      </c>
      <c r="BH76" s="59" t="str">
        <f t="shared" si="234"/>
        <v/>
      </c>
      <c r="BI76" s="59" t="str">
        <f t="shared" si="235"/>
        <v/>
      </c>
      <c r="BJ76" s="59" t="str">
        <f t="shared" si="236"/>
        <v/>
      </c>
      <c r="BK76" s="59" t="str">
        <f t="shared" si="237"/>
        <v/>
      </c>
      <c r="BL76" s="59" t="str">
        <f t="shared" si="238"/>
        <v/>
      </c>
      <c r="BM76" s="59" t="str">
        <f t="shared" si="239"/>
        <v/>
      </c>
      <c r="BN76" s="59" t="str">
        <f t="shared" si="240"/>
        <v/>
      </c>
      <c r="BO76" s="59" t="str">
        <f t="shared" si="241"/>
        <v/>
      </c>
      <c r="BP76" s="59" t="str">
        <f t="shared" si="242"/>
        <v/>
      </c>
      <c r="BQ76" s="59" t="str">
        <f t="shared" si="243"/>
        <v/>
      </c>
      <c r="BR76" s="59" t="str">
        <f t="shared" si="244"/>
        <v/>
      </c>
      <c r="BS76" s="59" t="str">
        <f t="shared" si="245"/>
        <v/>
      </c>
      <c r="BT76" s="59" t="str">
        <f t="shared" si="246"/>
        <v/>
      </c>
      <c r="BU76" s="59" t="str">
        <f t="shared" si="247"/>
        <v/>
      </c>
      <c r="BV76" s="59" t="str">
        <f t="shared" si="248"/>
        <v/>
      </c>
      <c r="BW76" s="59" t="str">
        <f t="shared" si="249"/>
        <v/>
      </c>
      <c r="BX76" s="59" t="str">
        <f t="shared" si="250"/>
        <v/>
      </c>
      <c r="BY76" s="59" t="str">
        <f t="shared" si="251"/>
        <v/>
      </c>
      <c r="BZ76" s="59" t="str">
        <f t="shared" si="252"/>
        <v/>
      </c>
      <c r="CA76" s="59" t="str">
        <f t="shared" si="253"/>
        <v/>
      </c>
      <c r="CB76" s="59" t="str">
        <f t="shared" si="254"/>
        <v/>
      </c>
      <c r="CC76" s="59" t="str">
        <f t="shared" si="255"/>
        <v/>
      </c>
      <c r="CD76" s="59" t="str">
        <f t="shared" si="256"/>
        <v/>
      </c>
      <c r="CE76" s="59" t="str">
        <f t="shared" si="257"/>
        <v/>
      </c>
      <c r="CF76" s="59" t="str">
        <f t="shared" si="258"/>
        <v/>
      </c>
      <c r="CG76" s="59" t="str">
        <f t="shared" si="259"/>
        <v/>
      </c>
      <c r="CH76" s="59" t="str">
        <f t="shared" si="260"/>
        <v/>
      </c>
      <c r="CI76" s="59" t="str">
        <f t="shared" si="261"/>
        <v/>
      </c>
      <c r="CJ76" s="59" t="str">
        <f t="shared" si="262"/>
        <v/>
      </c>
      <c r="CK76" s="59" t="str">
        <f t="shared" si="263"/>
        <v/>
      </c>
      <c r="CL76" s="59" t="str">
        <f t="shared" si="264"/>
        <v/>
      </c>
      <c r="CM76" s="59" t="str">
        <f t="shared" si="265"/>
        <v/>
      </c>
      <c r="CN76" s="59" t="str">
        <f t="shared" si="266"/>
        <v/>
      </c>
      <c r="CO76" s="59" t="str">
        <f t="shared" si="267"/>
        <v/>
      </c>
      <c r="CP76" s="59" t="str">
        <f t="shared" si="268"/>
        <v/>
      </c>
      <c r="CQ76" s="59" t="str">
        <f t="shared" si="269"/>
        <v/>
      </c>
      <c r="CR76" s="59" t="str">
        <f t="shared" si="270"/>
        <v/>
      </c>
      <c r="CS76" s="59" t="str">
        <f t="shared" si="271"/>
        <v/>
      </c>
      <c r="CT76" s="59" t="str">
        <f t="shared" si="272"/>
        <v/>
      </c>
      <c r="CU76" s="59" t="str">
        <f t="shared" si="273"/>
        <v/>
      </c>
      <c r="CV76" s="59" t="str">
        <f t="shared" si="274"/>
        <v/>
      </c>
      <c r="CW76" s="59" t="str">
        <f t="shared" si="275"/>
        <v/>
      </c>
      <c r="CX76" s="59" t="str">
        <f t="shared" si="276"/>
        <v/>
      </c>
      <c r="CY76" s="59" t="str">
        <f t="shared" si="277"/>
        <v/>
      </c>
      <c r="CZ76" s="59" t="str">
        <f t="shared" si="278"/>
        <v/>
      </c>
      <c r="DA76" s="59" t="str">
        <f t="shared" si="279"/>
        <v/>
      </c>
      <c r="DB76" s="59" t="str">
        <f t="shared" si="280"/>
        <v/>
      </c>
      <c r="DC76" s="59" t="str">
        <f t="shared" si="281"/>
        <v/>
      </c>
      <c r="DD76" s="59" t="str">
        <f t="shared" si="282"/>
        <v/>
      </c>
      <c r="DE76" s="59" t="str">
        <f t="shared" si="283"/>
        <v/>
      </c>
      <c r="DF76" s="59" t="str">
        <f t="shared" si="284"/>
        <v/>
      </c>
      <c r="DG76" s="59" t="str">
        <f t="shared" si="285"/>
        <v/>
      </c>
      <c r="DH76" s="59" t="str">
        <f t="shared" si="286"/>
        <v/>
      </c>
      <c r="DI76" s="59" t="str">
        <f t="shared" si="287"/>
        <v/>
      </c>
      <c r="DJ76" s="59" t="str">
        <f t="shared" si="288"/>
        <v/>
      </c>
      <c r="DK76" s="59" t="str">
        <f t="shared" si="289"/>
        <v/>
      </c>
      <c r="DL76" s="59" t="str">
        <f t="shared" si="290"/>
        <v/>
      </c>
      <c r="DM76" s="59" t="str">
        <f t="shared" si="291"/>
        <v/>
      </c>
      <c r="DN76" s="59" t="str">
        <f t="shared" si="292"/>
        <v/>
      </c>
      <c r="DO76" s="59" t="str">
        <f t="shared" si="293"/>
        <v/>
      </c>
      <c r="DP76" s="59" t="str">
        <f t="shared" si="294"/>
        <v/>
      </c>
      <c r="DQ76" s="59" t="str">
        <f t="shared" si="308"/>
        <v/>
      </c>
      <c r="DR76" s="59" t="str">
        <f t="shared" si="295"/>
        <v/>
      </c>
      <c r="DS76" s="58" t="str">
        <f t="shared" si="296"/>
        <v/>
      </c>
      <c r="DT76" s="59" t="str">
        <f t="shared" si="297"/>
        <v/>
      </c>
      <c r="DU76" s="59" t="str">
        <f t="shared" si="161"/>
        <v/>
      </c>
      <c r="DV76" s="59" t="str">
        <f t="shared" si="162"/>
        <v/>
      </c>
      <c r="DW76" s="59" t="str">
        <f t="shared" si="163"/>
        <v/>
      </c>
      <c r="DX76" s="59" t="str">
        <f t="shared" si="164"/>
        <v/>
      </c>
      <c r="DY76" s="59" t="str">
        <f t="shared" si="165"/>
        <v/>
      </c>
      <c r="DZ76" s="59" t="str">
        <f t="shared" si="166"/>
        <v/>
      </c>
      <c r="EA76" s="59" t="str">
        <f t="shared" si="167"/>
        <v/>
      </c>
      <c r="EB76" s="59" t="str">
        <f t="shared" si="168"/>
        <v/>
      </c>
      <c r="EC76" s="59" t="str">
        <f t="shared" si="169"/>
        <v/>
      </c>
      <c r="ED76" s="59" t="str">
        <f t="shared" si="170"/>
        <v/>
      </c>
      <c r="EE76" s="59" t="str">
        <f t="shared" si="171"/>
        <v/>
      </c>
      <c r="EF76" s="59" t="str">
        <f t="shared" si="298"/>
        <v/>
      </c>
      <c r="EG76" s="59" t="str">
        <f t="shared" si="172"/>
        <v/>
      </c>
      <c r="EH76" s="59" t="str">
        <f t="shared" si="173"/>
        <v/>
      </c>
      <c r="EI76" s="59" t="str">
        <f t="shared" si="174"/>
        <v/>
      </c>
      <c r="EJ76" s="59" t="str">
        <f t="shared" si="175"/>
        <v/>
      </c>
      <c r="EK76" s="59" t="str">
        <f t="shared" si="176"/>
        <v/>
      </c>
      <c r="EL76" s="59" t="str">
        <f t="shared" si="177"/>
        <v/>
      </c>
      <c r="EM76" s="59" t="str">
        <f t="shared" si="178"/>
        <v/>
      </c>
      <c r="EN76" s="59" t="str">
        <f t="shared" si="179"/>
        <v/>
      </c>
      <c r="EO76" s="59" t="str">
        <f t="shared" si="180"/>
        <v/>
      </c>
      <c r="EP76" s="59" t="str">
        <f t="shared" si="181"/>
        <v/>
      </c>
      <c r="EQ76" s="59" t="str">
        <f t="shared" si="182"/>
        <v/>
      </c>
      <c r="ER76" s="59" t="str">
        <f t="shared" si="183"/>
        <v/>
      </c>
      <c r="ES76" s="59" t="str">
        <f t="shared" si="184"/>
        <v/>
      </c>
      <c r="ET76" s="59" t="str">
        <f t="shared" si="185"/>
        <v/>
      </c>
      <c r="EU76" s="59" t="str">
        <f t="shared" si="186"/>
        <v/>
      </c>
      <c r="EV76" s="59" t="str">
        <f t="shared" si="187"/>
        <v/>
      </c>
      <c r="EW76" s="59" t="str">
        <f t="shared" si="188"/>
        <v/>
      </c>
      <c r="EX76" s="59" t="str">
        <f t="shared" si="189"/>
        <v/>
      </c>
      <c r="EY76" s="59" t="str">
        <f t="shared" si="190"/>
        <v/>
      </c>
      <c r="EZ76" s="59" t="str">
        <f t="shared" si="191"/>
        <v/>
      </c>
      <c r="FA76" s="59" t="str">
        <f t="shared" si="192"/>
        <v/>
      </c>
      <c r="FB76" s="59" t="str">
        <f t="shared" si="193"/>
        <v/>
      </c>
      <c r="FC76" s="59" t="str">
        <f t="shared" si="194"/>
        <v/>
      </c>
      <c r="FD76" s="59" t="str">
        <f t="shared" si="195"/>
        <v/>
      </c>
      <c r="FE76" s="59" t="str">
        <f t="shared" si="196"/>
        <v/>
      </c>
      <c r="FF76" s="59" t="str">
        <f t="shared" si="197"/>
        <v/>
      </c>
      <c r="FG76" s="59" t="str">
        <f t="shared" si="198"/>
        <v/>
      </c>
      <c r="FH76" s="59" t="str">
        <f t="shared" si="199"/>
        <v/>
      </c>
      <c r="FI76" s="59" t="str">
        <f t="shared" si="200"/>
        <v/>
      </c>
      <c r="FJ76" s="59" t="str">
        <f t="shared" si="201"/>
        <v/>
      </c>
      <c r="FK76" s="59" t="str">
        <f t="shared" si="202"/>
        <v/>
      </c>
      <c r="FL76" s="59" t="str">
        <f t="shared" si="203"/>
        <v/>
      </c>
      <c r="FM76" s="59" t="str">
        <f t="shared" si="204"/>
        <v/>
      </c>
      <c r="FN76" s="59" t="str">
        <f t="shared" si="205"/>
        <v/>
      </c>
      <c r="FO76" s="60" t="str">
        <f t="shared" si="206"/>
        <v/>
      </c>
      <c r="FP76" s="61"/>
      <c r="FQ76" s="45" t="str">
        <f t="shared" si="207"/>
        <v/>
      </c>
    </row>
    <row r="77" spans="1:173" ht="15.75" thickTop="1" thickBot="1" x14ac:dyDescent="0.25">
      <c r="A77" s="31"/>
      <c r="B77" s="75"/>
      <c r="C77" s="91"/>
      <c r="D77" s="75"/>
      <c r="E77" s="75"/>
      <c r="F77" s="75"/>
      <c r="G77" s="75"/>
      <c r="H77" s="71"/>
      <c r="I77" s="78"/>
      <c r="J77" s="75"/>
      <c r="K77" s="78"/>
      <c r="L77" s="75"/>
      <c r="M77" s="75"/>
      <c r="N77" s="75"/>
      <c r="O77" s="75"/>
      <c r="P77" s="75"/>
      <c r="Q77" s="75"/>
      <c r="R77" s="83"/>
      <c r="S77" s="75"/>
      <c r="T77" s="42" t="str">
        <f t="shared" si="157"/>
        <v/>
      </c>
      <c r="U77" s="42" t="str">
        <f t="shared" si="158"/>
        <v/>
      </c>
      <c r="V77" s="57" t="str">
        <f t="shared" si="299"/>
        <v/>
      </c>
      <c r="W77" s="57" t="str">
        <f t="shared" si="300"/>
        <v/>
      </c>
      <c r="X77" s="57" t="str">
        <f t="shared" si="301"/>
        <v/>
      </c>
      <c r="Y77" s="57" t="str">
        <f t="shared" si="302"/>
        <v/>
      </c>
      <c r="Z77" s="57" t="str">
        <f t="shared" si="303"/>
        <v/>
      </c>
      <c r="AA77" s="57" t="str">
        <f t="shared" si="304"/>
        <v/>
      </c>
      <c r="AB77" s="57" t="str">
        <f t="shared" si="305"/>
        <v/>
      </c>
      <c r="AC77" s="57" t="str">
        <f t="shared" si="306"/>
        <v/>
      </c>
      <c r="AD77" s="57" t="str">
        <f t="shared" si="208"/>
        <v/>
      </c>
      <c r="AE77" s="57" t="str">
        <f t="shared" si="209"/>
        <v/>
      </c>
      <c r="AF77" s="57" t="str">
        <f t="shared" si="210"/>
        <v/>
      </c>
      <c r="AG77" s="57" t="str">
        <f t="shared" si="211"/>
        <v/>
      </c>
      <c r="AH77" s="57" t="str">
        <f t="shared" si="212"/>
        <v/>
      </c>
      <c r="AI77" s="57" t="str">
        <f t="shared" si="213"/>
        <v/>
      </c>
      <c r="AJ77" s="57" t="str">
        <f t="shared" si="214"/>
        <v/>
      </c>
      <c r="AK77" s="57" t="str">
        <f t="shared" si="215"/>
        <v/>
      </c>
      <c r="AL77" s="57" t="str">
        <f t="shared" si="216"/>
        <v/>
      </c>
      <c r="AM77" s="57" t="str">
        <f t="shared" si="217"/>
        <v/>
      </c>
      <c r="AN77" s="57" t="str">
        <f t="shared" si="218"/>
        <v/>
      </c>
      <c r="AO77" s="57" t="str">
        <f t="shared" si="219"/>
        <v/>
      </c>
      <c r="AP77" s="57" t="str">
        <f t="shared" si="220"/>
        <v/>
      </c>
      <c r="AQ77" s="57" t="str">
        <f t="shared" si="221"/>
        <v/>
      </c>
      <c r="AR77" s="57" t="str">
        <f t="shared" si="222"/>
        <v/>
      </c>
      <c r="AS77" s="57" t="str">
        <f t="shared" si="223"/>
        <v/>
      </c>
      <c r="AT77" s="58" t="str">
        <f t="shared" si="307"/>
        <v/>
      </c>
      <c r="AU77" s="59">
        <f t="shared" si="159"/>
        <v>0</v>
      </c>
      <c r="AV77" s="59">
        <f t="shared" si="160"/>
        <v>0</v>
      </c>
      <c r="AW77" s="42" t="str">
        <f t="shared" si="224"/>
        <v/>
      </c>
      <c r="AX77" s="42">
        <f t="shared" si="225"/>
        <v>1900</v>
      </c>
      <c r="AY77" s="59" t="str">
        <f t="shared" si="226"/>
        <v/>
      </c>
      <c r="AZ77" s="59" t="str">
        <f t="shared" si="227"/>
        <v/>
      </c>
      <c r="BA77" s="59" t="str">
        <f t="shared" si="156"/>
        <v/>
      </c>
      <c r="BB77" s="59" t="str">
        <f t="shared" si="228"/>
        <v/>
      </c>
      <c r="BC77" s="59" t="str">
        <f t="shared" si="229"/>
        <v/>
      </c>
      <c r="BD77" s="59" t="str">
        <f t="shared" si="230"/>
        <v/>
      </c>
      <c r="BE77" s="59" t="str">
        <f t="shared" si="231"/>
        <v/>
      </c>
      <c r="BF77" s="59" t="str">
        <f t="shared" si="232"/>
        <v/>
      </c>
      <c r="BG77" s="59" t="str">
        <f t="shared" si="233"/>
        <v/>
      </c>
      <c r="BH77" s="59" t="str">
        <f t="shared" si="234"/>
        <v/>
      </c>
      <c r="BI77" s="59" t="str">
        <f t="shared" si="235"/>
        <v/>
      </c>
      <c r="BJ77" s="59" t="str">
        <f t="shared" si="236"/>
        <v/>
      </c>
      <c r="BK77" s="59" t="str">
        <f t="shared" si="237"/>
        <v/>
      </c>
      <c r="BL77" s="59" t="str">
        <f t="shared" si="238"/>
        <v/>
      </c>
      <c r="BM77" s="59" t="str">
        <f t="shared" si="239"/>
        <v/>
      </c>
      <c r="BN77" s="59" t="str">
        <f t="shared" si="240"/>
        <v/>
      </c>
      <c r="BO77" s="59" t="str">
        <f t="shared" si="241"/>
        <v/>
      </c>
      <c r="BP77" s="59" t="str">
        <f t="shared" si="242"/>
        <v/>
      </c>
      <c r="BQ77" s="59" t="str">
        <f t="shared" si="243"/>
        <v/>
      </c>
      <c r="BR77" s="59" t="str">
        <f t="shared" si="244"/>
        <v/>
      </c>
      <c r="BS77" s="59" t="str">
        <f t="shared" si="245"/>
        <v/>
      </c>
      <c r="BT77" s="59" t="str">
        <f t="shared" si="246"/>
        <v/>
      </c>
      <c r="BU77" s="59" t="str">
        <f t="shared" si="247"/>
        <v/>
      </c>
      <c r="BV77" s="59" t="str">
        <f t="shared" si="248"/>
        <v/>
      </c>
      <c r="BW77" s="59" t="str">
        <f t="shared" si="249"/>
        <v/>
      </c>
      <c r="BX77" s="59" t="str">
        <f t="shared" si="250"/>
        <v/>
      </c>
      <c r="BY77" s="59" t="str">
        <f t="shared" si="251"/>
        <v/>
      </c>
      <c r="BZ77" s="59" t="str">
        <f t="shared" si="252"/>
        <v/>
      </c>
      <c r="CA77" s="59" t="str">
        <f t="shared" si="253"/>
        <v/>
      </c>
      <c r="CB77" s="59" t="str">
        <f t="shared" si="254"/>
        <v/>
      </c>
      <c r="CC77" s="59" t="str">
        <f t="shared" si="255"/>
        <v/>
      </c>
      <c r="CD77" s="59" t="str">
        <f t="shared" si="256"/>
        <v/>
      </c>
      <c r="CE77" s="59" t="str">
        <f t="shared" si="257"/>
        <v/>
      </c>
      <c r="CF77" s="59" t="str">
        <f t="shared" si="258"/>
        <v/>
      </c>
      <c r="CG77" s="59" t="str">
        <f t="shared" si="259"/>
        <v/>
      </c>
      <c r="CH77" s="59" t="str">
        <f t="shared" si="260"/>
        <v/>
      </c>
      <c r="CI77" s="59" t="str">
        <f t="shared" si="261"/>
        <v/>
      </c>
      <c r="CJ77" s="59" t="str">
        <f t="shared" si="262"/>
        <v/>
      </c>
      <c r="CK77" s="59" t="str">
        <f t="shared" si="263"/>
        <v/>
      </c>
      <c r="CL77" s="59" t="str">
        <f t="shared" si="264"/>
        <v/>
      </c>
      <c r="CM77" s="59" t="str">
        <f t="shared" si="265"/>
        <v/>
      </c>
      <c r="CN77" s="59" t="str">
        <f t="shared" si="266"/>
        <v/>
      </c>
      <c r="CO77" s="59" t="str">
        <f t="shared" si="267"/>
        <v/>
      </c>
      <c r="CP77" s="59" t="str">
        <f t="shared" si="268"/>
        <v/>
      </c>
      <c r="CQ77" s="59" t="str">
        <f t="shared" si="269"/>
        <v/>
      </c>
      <c r="CR77" s="59" t="str">
        <f t="shared" si="270"/>
        <v/>
      </c>
      <c r="CS77" s="59" t="str">
        <f t="shared" si="271"/>
        <v/>
      </c>
      <c r="CT77" s="59" t="str">
        <f t="shared" si="272"/>
        <v/>
      </c>
      <c r="CU77" s="59" t="str">
        <f t="shared" si="273"/>
        <v/>
      </c>
      <c r="CV77" s="59" t="str">
        <f t="shared" si="274"/>
        <v/>
      </c>
      <c r="CW77" s="59" t="str">
        <f t="shared" si="275"/>
        <v/>
      </c>
      <c r="CX77" s="59" t="str">
        <f t="shared" si="276"/>
        <v/>
      </c>
      <c r="CY77" s="59" t="str">
        <f t="shared" si="277"/>
        <v/>
      </c>
      <c r="CZ77" s="59" t="str">
        <f t="shared" si="278"/>
        <v/>
      </c>
      <c r="DA77" s="59" t="str">
        <f t="shared" si="279"/>
        <v/>
      </c>
      <c r="DB77" s="59" t="str">
        <f t="shared" si="280"/>
        <v/>
      </c>
      <c r="DC77" s="59" t="str">
        <f t="shared" si="281"/>
        <v/>
      </c>
      <c r="DD77" s="59" t="str">
        <f t="shared" si="282"/>
        <v/>
      </c>
      <c r="DE77" s="59" t="str">
        <f t="shared" si="283"/>
        <v/>
      </c>
      <c r="DF77" s="59" t="str">
        <f t="shared" si="284"/>
        <v/>
      </c>
      <c r="DG77" s="59" t="str">
        <f t="shared" si="285"/>
        <v/>
      </c>
      <c r="DH77" s="59" t="str">
        <f t="shared" si="286"/>
        <v/>
      </c>
      <c r="DI77" s="59" t="str">
        <f t="shared" si="287"/>
        <v/>
      </c>
      <c r="DJ77" s="59" t="str">
        <f t="shared" si="288"/>
        <v/>
      </c>
      <c r="DK77" s="59" t="str">
        <f t="shared" si="289"/>
        <v/>
      </c>
      <c r="DL77" s="59" t="str">
        <f t="shared" si="290"/>
        <v/>
      </c>
      <c r="DM77" s="59" t="str">
        <f t="shared" si="291"/>
        <v/>
      </c>
      <c r="DN77" s="59" t="str">
        <f t="shared" si="292"/>
        <v/>
      </c>
      <c r="DO77" s="59" t="str">
        <f t="shared" si="293"/>
        <v/>
      </c>
      <c r="DP77" s="59" t="str">
        <f t="shared" si="294"/>
        <v/>
      </c>
      <c r="DQ77" s="59" t="str">
        <f t="shared" si="308"/>
        <v/>
      </c>
      <c r="DR77" s="59" t="str">
        <f t="shared" si="295"/>
        <v/>
      </c>
      <c r="DS77" s="58" t="str">
        <f t="shared" si="296"/>
        <v/>
      </c>
      <c r="DT77" s="59" t="str">
        <f t="shared" si="297"/>
        <v/>
      </c>
      <c r="DU77" s="59" t="str">
        <f t="shared" si="161"/>
        <v/>
      </c>
      <c r="DV77" s="59" t="str">
        <f t="shared" si="162"/>
        <v/>
      </c>
      <c r="DW77" s="59" t="str">
        <f t="shared" si="163"/>
        <v/>
      </c>
      <c r="DX77" s="59" t="str">
        <f t="shared" si="164"/>
        <v/>
      </c>
      <c r="DY77" s="59" t="str">
        <f t="shared" si="165"/>
        <v/>
      </c>
      <c r="DZ77" s="59" t="str">
        <f t="shared" si="166"/>
        <v/>
      </c>
      <c r="EA77" s="59" t="str">
        <f t="shared" si="167"/>
        <v/>
      </c>
      <c r="EB77" s="59" t="str">
        <f t="shared" si="168"/>
        <v/>
      </c>
      <c r="EC77" s="59" t="str">
        <f t="shared" si="169"/>
        <v/>
      </c>
      <c r="ED77" s="59" t="str">
        <f t="shared" si="170"/>
        <v/>
      </c>
      <c r="EE77" s="59" t="str">
        <f t="shared" si="171"/>
        <v/>
      </c>
      <c r="EF77" s="59" t="str">
        <f t="shared" si="298"/>
        <v/>
      </c>
      <c r="EG77" s="59" t="str">
        <f t="shared" si="172"/>
        <v/>
      </c>
      <c r="EH77" s="59" t="str">
        <f t="shared" si="173"/>
        <v/>
      </c>
      <c r="EI77" s="59" t="str">
        <f t="shared" si="174"/>
        <v/>
      </c>
      <c r="EJ77" s="59" t="str">
        <f t="shared" si="175"/>
        <v/>
      </c>
      <c r="EK77" s="59" t="str">
        <f t="shared" si="176"/>
        <v/>
      </c>
      <c r="EL77" s="59" t="str">
        <f t="shared" si="177"/>
        <v/>
      </c>
      <c r="EM77" s="59" t="str">
        <f t="shared" si="178"/>
        <v/>
      </c>
      <c r="EN77" s="59" t="str">
        <f t="shared" si="179"/>
        <v/>
      </c>
      <c r="EO77" s="59" t="str">
        <f t="shared" si="180"/>
        <v/>
      </c>
      <c r="EP77" s="59" t="str">
        <f t="shared" si="181"/>
        <v/>
      </c>
      <c r="EQ77" s="59" t="str">
        <f t="shared" si="182"/>
        <v/>
      </c>
      <c r="ER77" s="59" t="str">
        <f t="shared" si="183"/>
        <v/>
      </c>
      <c r="ES77" s="59" t="str">
        <f t="shared" si="184"/>
        <v/>
      </c>
      <c r="ET77" s="59" t="str">
        <f t="shared" si="185"/>
        <v/>
      </c>
      <c r="EU77" s="59" t="str">
        <f t="shared" si="186"/>
        <v/>
      </c>
      <c r="EV77" s="59" t="str">
        <f t="shared" si="187"/>
        <v/>
      </c>
      <c r="EW77" s="59" t="str">
        <f t="shared" si="188"/>
        <v/>
      </c>
      <c r="EX77" s="59" t="str">
        <f t="shared" si="189"/>
        <v/>
      </c>
      <c r="EY77" s="59" t="str">
        <f t="shared" si="190"/>
        <v/>
      </c>
      <c r="EZ77" s="59" t="str">
        <f t="shared" si="191"/>
        <v/>
      </c>
      <c r="FA77" s="59" t="str">
        <f t="shared" si="192"/>
        <v/>
      </c>
      <c r="FB77" s="59" t="str">
        <f t="shared" si="193"/>
        <v/>
      </c>
      <c r="FC77" s="59" t="str">
        <f t="shared" si="194"/>
        <v/>
      </c>
      <c r="FD77" s="59" t="str">
        <f t="shared" si="195"/>
        <v/>
      </c>
      <c r="FE77" s="59" t="str">
        <f t="shared" si="196"/>
        <v/>
      </c>
      <c r="FF77" s="59" t="str">
        <f t="shared" si="197"/>
        <v/>
      </c>
      <c r="FG77" s="59" t="str">
        <f t="shared" si="198"/>
        <v/>
      </c>
      <c r="FH77" s="59" t="str">
        <f t="shared" si="199"/>
        <v/>
      </c>
      <c r="FI77" s="59" t="str">
        <f t="shared" si="200"/>
        <v/>
      </c>
      <c r="FJ77" s="59" t="str">
        <f t="shared" si="201"/>
        <v/>
      </c>
      <c r="FK77" s="59" t="str">
        <f t="shared" si="202"/>
        <v/>
      </c>
      <c r="FL77" s="59" t="str">
        <f t="shared" si="203"/>
        <v/>
      </c>
      <c r="FM77" s="59" t="str">
        <f t="shared" si="204"/>
        <v/>
      </c>
      <c r="FN77" s="59" t="str">
        <f t="shared" si="205"/>
        <v/>
      </c>
      <c r="FO77" s="60" t="str">
        <f t="shared" si="206"/>
        <v/>
      </c>
      <c r="FP77" s="61"/>
      <c r="FQ77" s="45" t="str">
        <f t="shared" si="207"/>
        <v/>
      </c>
    </row>
    <row r="78" spans="1:173" ht="15.75" thickTop="1" thickBot="1" x14ac:dyDescent="0.25">
      <c r="A78" s="31"/>
      <c r="B78" s="75"/>
      <c r="C78" s="91"/>
      <c r="D78" s="75"/>
      <c r="E78" s="75"/>
      <c r="F78" s="75"/>
      <c r="G78" s="75"/>
      <c r="H78" s="71"/>
      <c r="I78" s="78"/>
      <c r="J78" s="75"/>
      <c r="K78" s="78"/>
      <c r="L78" s="75"/>
      <c r="M78" s="75"/>
      <c r="N78" s="75"/>
      <c r="O78" s="75"/>
      <c r="P78" s="75"/>
      <c r="Q78" s="75"/>
      <c r="R78" s="83"/>
      <c r="S78" s="75"/>
      <c r="T78" s="42" t="str">
        <f t="shared" si="157"/>
        <v/>
      </c>
      <c r="U78" s="42" t="str">
        <f t="shared" si="158"/>
        <v/>
      </c>
      <c r="V78" s="57" t="str">
        <f t="shared" si="299"/>
        <v/>
      </c>
      <c r="W78" s="57" t="str">
        <f t="shared" si="300"/>
        <v/>
      </c>
      <c r="X78" s="57" t="str">
        <f t="shared" si="301"/>
        <v/>
      </c>
      <c r="Y78" s="57" t="str">
        <f t="shared" si="302"/>
        <v/>
      </c>
      <c r="Z78" s="57" t="str">
        <f t="shared" si="303"/>
        <v/>
      </c>
      <c r="AA78" s="57" t="str">
        <f t="shared" si="304"/>
        <v/>
      </c>
      <c r="AB78" s="57" t="str">
        <f t="shared" si="305"/>
        <v/>
      </c>
      <c r="AC78" s="57" t="str">
        <f t="shared" si="306"/>
        <v/>
      </c>
      <c r="AD78" s="57" t="str">
        <f t="shared" si="208"/>
        <v/>
      </c>
      <c r="AE78" s="57" t="str">
        <f t="shared" si="209"/>
        <v/>
      </c>
      <c r="AF78" s="57" t="str">
        <f t="shared" si="210"/>
        <v/>
      </c>
      <c r="AG78" s="57" t="str">
        <f t="shared" si="211"/>
        <v/>
      </c>
      <c r="AH78" s="57" t="str">
        <f t="shared" si="212"/>
        <v/>
      </c>
      <c r="AI78" s="57" t="str">
        <f t="shared" si="213"/>
        <v/>
      </c>
      <c r="AJ78" s="57" t="str">
        <f t="shared" si="214"/>
        <v/>
      </c>
      <c r="AK78" s="57" t="str">
        <f t="shared" si="215"/>
        <v/>
      </c>
      <c r="AL78" s="57" t="str">
        <f t="shared" si="216"/>
        <v/>
      </c>
      <c r="AM78" s="57" t="str">
        <f t="shared" si="217"/>
        <v/>
      </c>
      <c r="AN78" s="57" t="str">
        <f t="shared" si="218"/>
        <v/>
      </c>
      <c r="AO78" s="57" t="str">
        <f t="shared" si="219"/>
        <v/>
      </c>
      <c r="AP78" s="57" t="str">
        <f t="shared" si="220"/>
        <v/>
      </c>
      <c r="AQ78" s="57" t="str">
        <f t="shared" si="221"/>
        <v/>
      </c>
      <c r="AR78" s="57" t="str">
        <f t="shared" si="222"/>
        <v/>
      </c>
      <c r="AS78" s="57" t="str">
        <f t="shared" si="223"/>
        <v/>
      </c>
      <c r="AT78" s="58" t="str">
        <f t="shared" si="307"/>
        <v/>
      </c>
      <c r="AU78" s="59">
        <f t="shared" si="159"/>
        <v>0</v>
      </c>
      <c r="AV78" s="59">
        <f t="shared" si="160"/>
        <v>0</v>
      </c>
      <c r="AW78" s="42" t="str">
        <f t="shared" si="224"/>
        <v/>
      </c>
      <c r="AX78" s="42">
        <f t="shared" si="225"/>
        <v>1900</v>
      </c>
      <c r="AY78" s="59" t="str">
        <f t="shared" si="226"/>
        <v/>
      </c>
      <c r="AZ78" s="59" t="str">
        <f t="shared" si="227"/>
        <v/>
      </c>
      <c r="BA78" s="59" t="str">
        <f t="shared" si="156"/>
        <v/>
      </c>
      <c r="BB78" s="59" t="str">
        <f t="shared" si="228"/>
        <v/>
      </c>
      <c r="BC78" s="59" t="str">
        <f t="shared" si="229"/>
        <v/>
      </c>
      <c r="BD78" s="59" t="str">
        <f t="shared" si="230"/>
        <v/>
      </c>
      <c r="BE78" s="59" t="str">
        <f t="shared" si="231"/>
        <v/>
      </c>
      <c r="BF78" s="59" t="str">
        <f t="shared" si="232"/>
        <v/>
      </c>
      <c r="BG78" s="59" t="str">
        <f t="shared" si="233"/>
        <v/>
      </c>
      <c r="BH78" s="59" t="str">
        <f t="shared" si="234"/>
        <v/>
      </c>
      <c r="BI78" s="59" t="str">
        <f t="shared" si="235"/>
        <v/>
      </c>
      <c r="BJ78" s="59" t="str">
        <f t="shared" si="236"/>
        <v/>
      </c>
      <c r="BK78" s="59" t="str">
        <f t="shared" si="237"/>
        <v/>
      </c>
      <c r="BL78" s="59" t="str">
        <f t="shared" si="238"/>
        <v/>
      </c>
      <c r="BM78" s="59" t="str">
        <f t="shared" si="239"/>
        <v/>
      </c>
      <c r="BN78" s="59" t="str">
        <f t="shared" si="240"/>
        <v/>
      </c>
      <c r="BO78" s="59" t="str">
        <f t="shared" si="241"/>
        <v/>
      </c>
      <c r="BP78" s="59" t="str">
        <f t="shared" si="242"/>
        <v/>
      </c>
      <c r="BQ78" s="59" t="str">
        <f t="shared" si="243"/>
        <v/>
      </c>
      <c r="BR78" s="59" t="str">
        <f t="shared" si="244"/>
        <v/>
      </c>
      <c r="BS78" s="59" t="str">
        <f t="shared" si="245"/>
        <v/>
      </c>
      <c r="BT78" s="59" t="str">
        <f t="shared" si="246"/>
        <v/>
      </c>
      <c r="BU78" s="59" t="str">
        <f t="shared" si="247"/>
        <v/>
      </c>
      <c r="BV78" s="59" t="str">
        <f t="shared" si="248"/>
        <v/>
      </c>
      <c r="BW78" s="59" t="str">
        <f t="shared" si="249"/>
        <v/>
      </c>
      <c r="BX78" s="59" t="str">
        <f t="shared" si="250"/>
        <v/>
      </c>
      <c r="BY78" s="59" t="str">
        <f t="shared" si="251"/>
        <v/>
      </c>
      <c r="BZ78" s="59" t="str">
        <f t="shared" si="252"/>
        <v/>
      </c>
      <c r="CA78" s="59" t="str">
        <f t="shared" si="253"/>
        <v/>
      </c>
      <c r="CB78" s="59" t="str">
        <f t="shared" si="254"/>
        <v/>
      </c>
      <c r="CC78" s="59" t="str">
        <f t="shared" si="255"/>
        <v/>
      </c>
      <c r="CD78" s="59" t="str">
        <f t="shared" si="256"/>
        <v/>
      </c>
      <c r="CE78" s="59" t="str">
        <f t="shared" si="257"/>
        <v/>
      </c>
      <c r="CF78" s="59" t="str">
        <f t="shared" si="258"/>
        <v/>
      </c>
      <c r="CG78" s="59" t="str">
        <f t="shared" si="259"/>
        <v/>
      </c>
      <c r="CH78" s="59" t="str">
        <f t="shared" si="260"/>
        <v/>
      </c>
      <c r="CI78" s="59" t="str">
        <f t="shared" si="261"/>
        <v/>
      </c>
      <c r="CJ78" s="59" t="str">
        <f t="shared" si="262"/>
        <v/>
      </c>
      <c r="CK78" s="59" t="str">
        <f t="shared" si="263"/>
        <v/>
      </c>
      <c r="CL78" s="59" t="str">
        <f t="shared" si="264"/>
        <v/>
      </c>
      <c r="CM78" s="59" t="str">
        <f t="shared" si="265"/>
        <v/>
      </c>
      <c r="CN78" s="59" t="str">
        <f t="shared" si="266"/>
        <v/>
      </c>
      <c r="CO78" s="59" t="str">
        <f t="shared" si="267"/>
        <v/>
      </c>
      <c r="CP78" s="59" t="str">
        <f t="shared" si="268"/>
        <v/>
      </c>
      <c r="CQ78" s="59" t="str">
        <f t="shared" si="269"/>
        <v/>
      </c>
      <c r="CR78" s="59" t="str">
        <f t="shared" si="270"/>
        <v/>
      </c>
      <c r="CS78" s="59" t="str">
        <f t="shared" si="271"/>
        <v/>
      </c>
      <c r="CT78" s="59" t="str">
        <f t="shared" si="272"/>
        <v/>
      </c>
      <c r="CU78" s="59" t="str">
        <f t="shared" si="273"/>
        <v/>
      </c>
      <c r="CV78" s="59" t="str">
        <f t="shared" si="274"/>
        <v/>
      </c>
      <c r="CW78" s="59" t="str">
        <f t="shared" si="275"/>
        <v/>
      </c>
      <c r="CX78" s="59" t="str">
        <f t="shared" si="276"/>
        <v/>
      </c>
      <c r="CY78" s="59" t="str">
        <f t="shared" si="277"/>
        <v/>
      </c>
      <c r="CZ78" s="59" t="str">
        <f t="shared" si="278"/>
        <v/>
      </c>
      <c r="DA78" s="59" t="str">
        <f t="shared" si="279"/>
        <v/>
      </c>
      <c r="DB78" s="59" t="str">
        <f t="shared" si="280"/>
        <v/>
      </c>
      <c r="DC78" s="59" t="str">
        <f t="shared" si="281"/>
        <v/>
      </c>
      <c r="DD78" s="59" t="str">
        <f t="shared" si="282"/>
        <v/>
      </c>
      <c r="DE78" s="59" t="str">
        <f t="shared" si="283"/>
        <v/>
      </c>
      <c r="DF78" s="59" t="str">
        <f t="shared" si="284"/>
        <v/>
      </c>
      <c r="DG78" s="59" t="str">
        <f t="shared" si="285"/>
        <v/>
      </c>
      <c r="DH78" s="59" t="str">
        <f t="shared" si="286"/>
        <v/>
      </c>
      <c r="DI78" s="59" t="str">
        <f t="shared" si="287"/>
        <v/>
      </c>
      <c r="DJ78" s="59" t="str">
        <f t="shared" si="288"/>
        <v/>
      </c>
      <c r="DK78" s="59" t="str">
        <f t="shared" si="289"/>
        <v/>
      </c>
      <c r="DL78" s="59" t="str">
        <f t="shared" si="290"/>
        <v/>
      </c>
      <c r="DM78" s="59" t="str">
        <f t="shared" si="291"/>
        <v/>
      </c>
      <c r="DN78" s="59" t="str">
        <f t="shared" si="292"/>
        <v/>
      </c>
      <c r="DO78" s="59" t="str">
        <f t="shared" si="293"/>
        <v/>
      </c>
      <c r="DP78" s="59" t="str">
        <f t="shared" si="294"/>
        <v/>
      </c>
      <c r="DQ78" s="59" t="str">
        <f t="shared" si="308"/>
        <v/>
      </c>
      <c r="DR78" s="59" t="str">
        <f t="shared" si="295"/>
        <v/>
      </c>
      <c r="DS78" s="58" t="str">
        <f t="shared" si="296"/>
        <v/>
      </c>
      <c r="DT78" s="59" t="str">
        <f t="shared" si="297"/>
        <v/>
      </c>
      <c r="DU78" s="59" t="str">
        <f t="shared" si="161"/>
        <v/>
      </c>
      <c r="DV78" s="59" t="str">
        <f t="shared" si="162"/>
        <v/>
      </c>
      <c r="DW78" s="59" t="str">
        <f t="shared" si="163"/>
        <v/>
      </c>
      <c r="DX78" s="59" t="str">
        <f t="shared" si="164"/>
        <v/>
      </c>
      <c r="DY78" s="59" t="str">
        <f t="shared" si="165"/>
        <v/>
      </c>
      <c r="DZ78" s="59" t="str">
        <f t="shared" si="166"/>
        <v/>
      </c>
      <c r="EA78" s="59" t="str">
        <f t="shared" si="167"/>
        <v/>
      </c>
      <c r="EB78" s="59" t="str">
        <f t="shared" si="168"/>
        <v/>
      </c>
      <c r="EC78" s="59" t="str">
        <f t="shared" si="169"/>
        <v/>
      </c>
      <c r="ED78" s="59" t="str">
        <f t="shared" si="170"/>
        <v/>
      </c>
      <c r="EE78" s="59" t="str">
        <f t="shared" si="171"/>
        <v/>
      </c>
      <c r="EF78" s="59" t="str">
        <f t="shared" si="298"/>
        <v/>
      </c>
      <c r="EG78" s="59" t="str">
        <f t="shared" si="172"/>
        <v/>
      </c>
      <c r="EH78" s="59" t="str">
        <f t="shared" si="173"/>
        <v/>
      </c>
      <c r="EI78" s="59" t="str">
        <f t="shared" si="174"/>
        <v/>
      </c>
      <c r="EJ78" s="59" t="str">
        <f t="shared" si="175"/>
        <v/>
      </c>
      <c r="EK78" s="59" t="str">
        <f t="shared" si="176"/>
        <v/>
      </c>
      <c r="EL78" s="59" t="str">
        <f t="shared" si="177"/>
        <v/>
      </c>
      <c r="EM78" s="59" t="str">
        <f t="shared" si="178"/>
        <v/>
      </c>
      <c r="EN78" s="59" t="str">
        <f t="shared" si="179"/>
        <v/>
      </c>
      <c r="EO78" s="59" t="str">
        <f t="shared" si="180"/>
        <v/>
      </c>
      <c r="EP78" s="59" t="str">
        <f t="shared" si="181"/>
        <v/>
      </c>
      <c r="EQ78" s="59" t="str">
        <f t="shared" si="182"/>
        <v/>
      </c>
      <c r="ER78" s="59" t="str">
        <f t="shared" si="183"/>
        <v/>
      </c>
      <c r="ES78" s="59" t="str">
        <f t="shared" si="184"/>
        <v/>
      </c>
      <c r="ET78" s="59" t="str">
        <f t="shared" si="185"/>
        <v/>
      </c>
      <c r="EU78" s="59" t="str">
        <f t="shared" si="186"/>
        <v/>
      </c>
      <c r="EV78" s="59" t="str">
        <f t="shared" si="187"/>
        <v/>
      </c>
      <c r="EW78" s="59" t="str">
        <f t="shared" si="188"/>
        <v/>
      </c>
      <c r="EX78" s="59" t="str">
        <f t="shared" si="189"/>
        <v/>
      </c>
      <c r="EY78" s="59" t="str">
        <f t="shared" si="190"/>
        <v/>
      </c>
      <c r="EZ78" s="59" t="str">
        <f t="shared" si="191"/>
        <v/>
      </c>
      <c r="FA78" s="59" t="str">
        <f t="shared" si="192"/>
        <v/>
      </c>
      <c r="FB78" s="59" t="str">
        <f t="shared" si="193"/>
        <v/>
      </c>
      <c r="FC78" s="59" t="str">
        <f t="shared" si="194"/>
        <v/>
      </c>
      <c r="FD78" s="59" t="str">
        <f t="shared" si="195"/>
        <v/>
      </c>
      <c r="FE78" s="59" t="str">
        <f t="shared" si="196"/>
        <v/>
      </c>
      <c r="FF78" s="59" t="str">
        <f t="shared" si="197"/>
        <v/>
      </c>
      <c r="FG78" s="59" t="str">
        <f t="shared" si="198"/>
        <v/>
      </c>
      <c r="FH78" s="59" t="str">
        <f t="shared" si="199"/>
        <v/>
      </c>
      <c r="FI78" s="59" t="str">
        <f t="shared" si="200"/>
        <v/>
      </c>
      <c r="FJ78" s="59" t="str">
        <f t="shared" si="201"/>
        <v/>
      </c>
      <c r="FK78" s="59" t="str">
        <f t="shared" si="202"/>
        <v/>
      </c>
      <c r="FL78" s="59" t="str">
        <f t="shared" si="203"/>
        <v/>
      </c>
      <c r="FM78" s="59" t="str">
        <f t="shared" si="204"/>
        <v/>
      </c>
      <c r="FN78" s="59" t="str">
        <f t="shared" si="205"/>
        <v/>
      </c>
      <c r="FO78" s="60" t="str">
        <f t="shared" si="206"/>
        <v/>
      </c>
      <c r="FP78" s="61"/>
      <c r="FQ78" s="45" t="str">
        <f t="shared" si="207"/>
        <v/>
      </c>
    </row>
    <row r="79" spans="1:173" ht="15.75" thickTop="1" thickBot="1" x14ac:dyDescent="0.25">
      <c r="A79" s="31"/>
      <c r="B79" s="75"/>
      <c r="C79" s="91"/>
      <c r="D79" s="75"/>
      <c r="E79" s="75"/>
      <c r="F79" s="75"/>
      <c r="G79" s="75"/>
      <c r="H79" s="71"/>
      <c r="I79" s="78"/>
      <c r="J79" s="75"/>
      <c r="K79" s="78"/>
      <c r="L79" s="75"/>
      <c r="M79" s="75"/>
      <c r="N79" s="75"/>
      <c r="O79" s="75"/>
      <c r="P79" s="75"/>
      <c r="Q79" s="75"/>
      <c r="R79" s="83"/>
      <c r="S79" s="75"/>
      <c r="T79" s="42" t="str">
        <f t="shared" si="157"/>
        <v/>
      </c>
      <c r="U79" s="42" t="str">
        <f t="shared" si="158"/>
        <v/>
      </c>
      <c r="V79" s="57" t="str">
        <f t="shared" si="299"/>
        <v/>
      </c>
      <c r="W79" s="57" t="str">
        <f t="shared" si="300"/>
        <v/>
      </c>
      <c r="X79" s="57" t="str">
        <f t="shared" si="301"/>
        <v/>
      </c>
      <c r="Y79" s="57" t="str">
        <f t="shared" si="302"/>
        <v/>
      </c>
      <c r="Z79" s="57" t="str">
        <f t="shared" si="303"/>
        <v/>
      </c>
      <c r="AA79" s="57" t="str">
        <f t="shared" si="304"/>
        <v/>
      </c>
      <c r="AB79" s="57" t="str">
        <f t="shared" si="305"/>
        <v/>
      </c>
      <c r="AC79" s="57" t="str">
        <f t="shared" si="306"/>
        <v/>
      </c>
      <c r="AD79" s="57" t="str">
        <f t="shared" si="208"/>
        <v/>
      </c>
      <c r="AE79" s="57" t="str">
        <f t="shared" si="209"/>
        <v/>
      </c>
      <c r="AF79" s="57" t="str">
        <f t="shared" si="210"/>
        <v/>
      </c>
      <c r="AG79" s="57" t="str">
        <f t="shared" si="211"/>
        <v/>
      </c>
      <c r="AH79" s="57" t="str">
        <f t="shared" si="212"/>
        <v/>
      </c>
      <c r="AI79" s="57" t="str">
        <f t="shared" si="213"/>
        <v/>
      </c>
      <c r="AJ79" s="57" t="str">
        <f t="shared" si="214"/>
        <v/>
      </c>
      <c r="AK79" s="57" t="str">
        <f t="shared" si="215"/>
        <v/>
      </c>
      <c r="AL79" s="57" t="str">
        <f t="shared" si="216"/>
        <v/>
      </c>
      <c r="AM79" s="57" t="str">
        <f t="shared" si="217"/>
        <v/>
      </c>
      <c r="AN79" s="57" t="str">
        <f t="shared" si="218"/>
        <v/>
      </c>
      <c r="AO79" s="57" t="str">
        <f t="shared" si="219"/>
        <v/>
      </c>
      <c r="AP79" s="57" t="str">
        <f t="shared" si="220"/>
        <v/>
      </c>
      <c r="AQ79" s="57" t="str">
        <f t="shared" si="221"/>
        <v/>
      </c>
      <c r="AR79" s="57" t="str">
        <f t="shared" si="222"/>
        <v/>
      </c>
      <c r="AS79" s="57" t="str">
        <f t="shared" si="223"/>
        <v/>
      </c>
      <c r="AT79" s="58" t="str">
        <f t="shared" si="307"/>
        <v/>
      </c>
      <c r="AU79" s="59">
        <f t="shared" si="159"/>
        <v>0</v>
      </c>
      <c r="AV79" s="59">
        <f t="shared" si="160"/>
        <v>0</v>
      </c>
      <c r="AW79" s="42" t="str">
        <f t="shared" si="224"/>
        <v/>
      </c>
      <c r="AX79" s="42">
        <f t="shared" si="225"/>
        <v>1900</v>
      </c>
      <c r="AY79" s="59" t="str">
        <f t="shared" si="226"/>
        <v/>
      </c>
      <c r="AZ79" s="59" t="str">
        <f t="shared" si="227"/>
        <v/>
      </c>
      <c r="BA79" s="59" t="str">
        <f t="shared" si="156"/>
        <v/>
      </c>
      <c r="BB79" s="59" t="str">
        <f t="shared" si="228"/>
        <v/>
      </c>
      <c r="BC79" s="59" t="str">
        <f t="shared" si="229"/>
        <v/>
      </c>
      <c r="BD79" s="59" t="str">
        <f t="shared" si="230"/>
        <v/>
      </c>
      <c r="BE79" s="59" t="str">
        <f t="shared" si="231"/>
        <v/>
      </c>
      <c r="BF79" s="59" t="str">
        <f t="shared" si="232"/>
        <v/>
      </c>
      <c r="BG79" s="59" t="str">
        <f t="shared" si="233"/>
        <v/>
      </c>
      <c r="BH79" s="59" t="str">
        <f t="shared" si="234"/>
        <v/>
      </c>
      <c r="BI79" s="59" t="str">
        <f t="shared" si="235"/>
        <v/>
      </c>
      <c r="BJ79" s="59" t="str">
        <f t="shared" si="236"/>
        <v/>
      </c>
      <c r="BK79" s="59" t="str">
        <f t="shared" si="237"/>
        <v/>
      </c>
      <c r="BL79" s="59" t="str">
        <f t="shared" si="238"/>
        <v/>
      </c>
      <c r="BM79" s="59" t="str">
        <f t="shared" si="239"/>
        <v/>
      </c>
      <c r="BN79" s="59" t="str">
        <f t="shared" si="240"/>
        <v/>
      </c>
      <c r="BO79" s="59" t="str">
        <f t="shared" si="241"/>
        <v/>
      </c>
      <c r="BP79" s="59" t="str">
        <f t="shared" si="242"/>
        <v/>
      </c>
      <c r="BQ79" s="59" t="str">
        <f t="shared" si="243"/>
        <v/>
      </c>
      <c r="BR79" s="59" t="str">
        <f t="shared" si="244"/>
        <v/>
      </c>
      <c r="BS79" s="59" t="str">
        <f t="shared" si="245"/>
        <v/>
      </c>
      <c r="BT79" s="59" t="str">
        <f t="shared" si="246"/>
        <v/>
      </c>
      <c r="BU79" s="59" t="str">
        <f t="shared" si="247"/>
        <v/>
      </c>
      <c r="BV79" s="59" t="str">
        <f t="shared" si="248"/>
        <v/>
      </c>
      <c r="BW79" s="59" t="str">
        <f t="shared" si="249"/>
        <v/>
      </c>
      <c r="BX79" s="59" t="str">
        <f t="shared" si="250"/>
        <v/>
      </c>
      <c r="BY79" s="59" t="str">
        <f t="shared" si="251"/>
        <v/>
      </c>
      <c r="BZ79" s="59" t="str">
        <f t="shared" si="252"/>
        <v/>
      </c>
      <c r="CA79" s="59" t="str">
        <f t="shared" si="253"/>
        <v/>
      </c>
      <c r="CB79" s="59" t="str">
        <f t="shared" si="254"/>
        <v/>
      </c>
      <c r="CC79" s="59" t="str">
        <f t="shared" si="255"/>
        <v/>
      </c>
      <c r="CD79" s="59" t="str">
        <f t="shared" si="256"/>
        <v/>
      </c>
      <c r="CE79" s="59" t="str">
        <f t="shared" si="257"/>
        <v/>
      </c>
      <c r="CF79" s="59" t="str">
        <f t="shared" si="258"/>
        <v/>
      </c>
      <c r="CG79" s="59" t="str">
        <f t="shared" si="259"/>
        <v/>
      </c>
      <c r="CH79" s="59" t="str">
        <f t="shared" si="260"/>
        <v/>
      </c>
      <c r="CI79" s="59" t="str">
        <f t="shared" si="261"/>
        <v/>
      </c>
      <c r="CJ79" s="59" t="str">
        <f t="shared" si="262"/>
        <v/>
      </c>
      <c r="CK79" s="59" t="str">
        <f t="shared" si="263"/>
        <v/>
      </c>
      <c r="CL79" s="59" t="str">
        <f t="shared" si="264"/>
        <v/>
      </c>
      <c r="CM79" s="59" t="str">
        <f t="shared" si="265"/>
        <v/>
      </c>
      <c r="CN79" s="59" t="str">
        <f t="shared" si="266"/>
        <v/>
      </c>
      <c r="CO79" s="59" t="str">
        <f t="shared" si="267"/>
        <v/>
      </c>
      <c r="CP79" s="59" t="str">
        <f t="shared" si="268"/>
        <v/>
      </c>
      <c r="CQ79" s="59" t="str">
        <f t="shared" si="269"/>
        <v/>
      </c>
      <c r="CR79" s="59" t="str">
        <f t="shared" si="270"/>
        <v/>
      </c>
      <c r="CS79" s="59" t="str">
        <f t="shared" si="271"/>
        <v/>
      </c>
      <c r="CT79" s="59" t="str">
        <f t="shared" si="272"/>
        <v/>
      </c>
      <c r="CU79" s="59" t="str">
        <f t="shared" si="273"/>
        <v/>
      </c>
      <c r="CV79" s="59" t="str">
        <f t="shared" si="274"/>
        <v/>
      </c>
      <c r="CW79" s="59" t="str">
        <f t="shared" si="275"/>
        <v/>
      </c>
      <c r="CX79" s="59" t="str">
        <f t="shared" si="276"/>
        <v/>
      </c>
      <c r="CY79" s="59" t="str">
        <f t="shared" si="277"/>
        <v/>
      </c>
      <c r="CZ79" s="59" t="str">
        <f t="shared" si="278"/>
        <v/>
      </c>
      <c r="DA79" s="59" t="str">
        <f t="shared" si="279"/>
        <v/>
      </c>
      <c r="DB79" s="59" t="str">
        <f t="shared" si="280"/>
        <v/>
      </c>
      <c r="DC79" s="59" t="str">
        <f t="shared" si="281"/>
        <v/>
      </c>
      <c r="DD79" s="59" t="str">
        <f t="shared" si="282"/>
        <v/>
      </c>
      <c r="DE79" s="59" t="str">
        <f t="shared" si="283"/>
        <v/>
      </c>
      <c r="DF79" s="59" t="str">
        <f t="shared" si="284"/>
        <v/>
      </c>
      <c r="DG79" s="59" t="str">
        <f t="shared" si="285"/>
        <v/>
      </c>
      <c r="DH79" s="59" t="str">
        <f t="shared" si="286"/>
        <v/>
      </c>
      <c r="DI79" s="59" t="str">
        <f t="shared" si="287"/>
        <v/>
      </c>
      <c r="DJ79" s="59" t="str">
        <f t="shared" si="288"/>
        <v/>
      </c>
      <c r="DK79" s="59" t="str">
        <f t="shared" si="289"/>
        <v/>
      </c>
      <c r="DL79" s="59" t="str">
        <f t="shared" si="290"/>
        <v/>
      </c>
      <c r="DM79" s="59" t="str">
        <f t="shared" si="291"/>
        <v/>
      </c>
      <c r="DN79" s="59" t="str">
        <f t="shared" si="292"/>
        <v/>
      </c>
      <c r="DO79" s="59" t="str">
        <f t="shared" si="293"/>
        <v/>
      </c>
      <c r="DP79" s="59" t="str">
        <f t="shared" si="294"/>
        <v/>
      </c>
      <c r="DQ79" s="59" t="str">
        <f t="shared" si="308"/>
        <v/>
      </c>
      <c r="DR79" s="59" t="str">
        <f t="shared" si="295"/>
        <v/>
      </c>
      <c r="DS79" s="58" t="str">
        <f t="shared" si="296"/>
        <v/>
      </c>
      <c r="DT79" s="59" t="str">
        <f t="shared" si="297"/>
        <v/>
      </c>
      <c r="DU79" s="59" t="str">
        <f t="shared" si="161"/>
        <v/>
      </c>
      <c r="DV79" s="59" t="str">
        <f t="shared" si="162"/>
        <v/>
      </c>
      <c r="DW79" s="59" t="str">
        <f t="shared" si="163"/>
        <v/>
      </c>
      <c r="DX79" s="59" t="str">
        <f t="shared" si="164"/>
        <v/>
      </c>
      <c r="DY79" s="59" t="str">
        <f t="shared" si="165"/>
        <v/>
      </c>
      <c r="DZ79" s="59" t="str">
        <f t="shared" si="166"/>
        <v/>
      </c>
      <c r="EA79" s="59" t="str">
        <f t="shared" si="167"/>
        <v/>
      </c>
      <c r="EB79" s="59" t="str">
        <f t="shared" si="168"/>
        <v/>
      </c>
      <c r="EC79" s="59" t="str">
        <f t="shared" si="169"/>
        <v/>
      </c>
      <c r="ED79" s="59" t="str">
        <f t="shared" si="170"/>
        <v/>
      </c>
      <c r="EE79" s="59" t="str">
        <f t="shared" si="171"/>
        <v/>
      </c>
      <c r="EF79" s="59" t="str">
        <f t="shared" si="298"/>
        <v/>
      </c>
      <c r="EG79" s="59" t="str">
        <f t="shared" si="172"/>
        <v/>
      </c>
      <c r="EH79" s="59" t="str">
        <f t="shared" si="173"/>
        <v/>
      </c>
      <c r="EI79" s="59" t="str">
        <f t="shared" si="174"/>
        <v/>
      </c>
      <c r="EJ79" s="59" t="str">
        <f t="shared" si="175"/>
        <v/>
      </c>
      <c r="EK79" s="59" t="str">
        <f t="shared" si="176"/>
        <v/>
      </c>
      <c r="EL79" s="59" t="str">
        <f t="shared" si="177"/>
        <v/>
      </c>
      <c r="EM79" s="59" t="str">
        <f t="shared" si="178"/>
        <v/>
      </c>
      <c r="EN79" s="59" t="str">
        <f t="shared" si="179"/>
        <v/>
      </c>
      <c r="EO79" s="59" t="str">
        <f t="shared" si="180"/>
        <v/>
      </c>
      <c r="EP79" s="59" t="str">
        <f t="shared" si="181"/>
        <v/>
      </c>
      <c r="EQ79" s="59" t="str">
        <f t="shared" si="182"/>
        <v/>
      </c>
      <c r="ER79" s="59" t="str">
        <f t="shared" si="183"/>
        <v/>
      </c>
      <c r="ES79" s="59" t="str">
        <f t="shared" si="184"/>
        <v/>
      </c>
      <c r="ET79" s="59" t="str">
        <f t="shared" si="185"/>
        <v/>
      </c>
      <c r="EU79" s="59" t="str">
        <f t="shared" si="186"/>
        <v/>
      </c>
      <c r="EV79" s="59" t="str">
        <f t="shared" si="187"/>
        <v/>
      </c>
      <c r="EW79" s="59" t="str">
        <f t="shared" si="188"/>
        <v/>
      </c>
      <c r="EX79" s="59" t="str">
        <f t="shared" si="189"/>
        <v/>
      </c>
      <c r="EY79" s="59" t="str">
        <f t="shared" si="190"/>
        <v/>
      </c>
      <c r="EZ79" s="59" t="str">
        <f t="shared" si="191"/>
        <v/>
      </c>
      <c r="FA79" s="59" t="str">
        <f t="shared" si="192"/>
        <v/>
      </c>
      <c r="FB79" s="59" t="str">
        <f t="shared" si="193"/>
        <v/>
      </c>
      <c r="FC79" s="59" t="str">
        <f t="shared" si="194"/>
        <v/>
      </c>
      <c r="FD79" s="59" t="str">
        <f t="shared" si="195"/>
        <v/>
      </c>
      <c r="FE79" s="59" t="str">
        <f t="shared" si="196"/>
        <v/>
      </c>
      <c r="FF79" s="59" t="str">
        <f t="shared" si="197"/>
        <v/>
      </c>
      <c r="FG79" s="59" t="str">
        <f t="shared" si="198"/>
        <v/>
      </c>
      <c r="FH79" s="59" t="str">
        <f t="shared" si="199"/>
        <v/>
      </c>
      <c r="FI79" s="59" t="str">
        <f t="shared" si="200"/>
        <v/>
      </c>
      <c r="FJ79" s="59" t="str">
        <f t="shared" si="201"/>
        <v/>
      </c>
      <c r="FK79" s="59" t="str">
        <f t="shared" si="202"/>
        <v/>
      </c>
      <c r="FL79" s="59" t="str">
        <f t="shared" si="203"/>
        <v/>
      </c>
      <c r="FM79" s="59" t="str">
        <f t="shared" si="204"/>
        <v/>
      </c>
      <c r="FN79" s="59" t="str">
        <f t="shared" si="205"/>
        <v/>
      </c>
      <c r="FO79" s="60" t="str">
        <f t="shared" si="206"/>
        <v/>
      </c>
      <c r="FP79" s="61"/>
      <c r="FQ79" s="45" t="str">
        <f t="shared" si="207"/>
        <v/>
      </c>
    </row>
    <row r="80" spans="1:173" ht="16.5" thickTop="1" thickBot="1" x14ac:dyDescent="0.25">
      <c r="A80" s="31"/>
      <c r="B80" s="95"/>
      <c r="C80" s="101"/>
      <c r="D80" s="95"/>
      <c r="E80" s="95"/>
      <c r="F80" s="95"/>
      <c r="G80" s="95"/>
      <c r="H80" s="102"/>
      <c r="I80" s="98"/>
      <c r="J80" s="95"/>
      <c r="K80" s="98"/>
      <c r="L80" s="95"/>
      <c r="M80" s="95"/>
      <c r="N80" s="95"/>
      <c r="O80" s="95"/>
      <c r="P80" s="95"/>
      <c r="Q80" s="95"/>
      <c r="R80" s="100"/>
      <c r="S80" s="95"/>
      <c r="T80" s="42" t="str">
        <f t="shared" si="157"/>
        <v/>
      </c>
      <c r="U80" s="42" t="str">
        <f t="shared" si="158"/>
        <v/>
      </c>
      <c r="V80" s="57" t="str">
        <f t="shared" si="299"/>
        <v/>
      </c>
      <c r="W80" s="57" t="str">
        <f t="shared" si="300"/>
        <v/>
      </c>
      <c r="X80" s="57" t="str">
        <f t="shared" si="301"/>
        <v/>
      </c>
      <c r="Y80" s="57" t="str">
        <f t="shared" si="302"/>
        <v/>
      </c>
      <c r="Z80" s="57" t="str">
        <f t="shared" si="303"/>
        <v/>
      </c>
      <c r="AA80" s="57" t="str">
        <f t="shared" si="304"/>
        <v/>
      </c>
      <c r="AB80" s="57" t="str">
        <f t="shared" si="305"/>
        <v/>
      </c>
      <c r="AC80" s="57" t="str">
        <f t="shared" si="306"/>
        <v/>
      </c>
      <c r="AD80" s="57" t="str">
        <f t="shared" si="208"/>
        <v/>
      </c>
      <c r="AE80" s="57" t="str">
        <f t="shared" si="209"/>
        <v/>
      </c>
      <c r="AF80" s="57" t="str">
        <f t="shared" si="210"/>
        <v/>
      </c>
      <c r="AG80" s="57" t="str">
        <f t="shared" si="211"/>
        <v/>
      </c>
      <c r="AH80" s="57" t="str">
        <f t="shared" si="212"/>
        <v/>
      </c>
      <c r="AI80" s="57" t="str">
        <f t="shared" si="213"/>
        <v/>
      </c>
      <c r="AJ80" s="57" t="str">
        <f t="shared" si="214"/>
        <v/>
      </c>
      <c r="AK80" s="57" t="str">
        <f t="shared" si="215"/>
        <v/>
      </c>
      <c r="AL80" s="57" t="str">
        <f t="shared" si="216"/>
        <v/>
      </c>
      <c r="AM80" s="57" t="str">
        <f t="shared" si="217"/>
        <v/>
      </c>
      <c r="AN80" s="57" t="str">
        <f t="shared" si="218"/>
        <v/>
      </c>
      <c r="AO80" s="57" t="str">
        <f t="shared" si="219"/>
        <v/>
      </c>
      <c r="AP80" s="57" t="str">
        <f t="shared" si="220"/>
        <v/>
      </c>
      <c r="AQ80" s="57" t="str">
        <f t="shared" si="221"/>
        <v/>
      </c>
      <c r="AR80" s="57" t="str">
        <f t="shared" si="222"/>
        <v/>
      </c>
      <c r="AS80" s="57" t="str">
        <f t="shared" si="223"/>
        <v/>
      </c>
      <c r="AT80" s="58" t="str">
        <f t="shared" si="307"/>
        <v/>
      </c>
      <c r="AU80" s="59">
        <f t="shared" si="159"/>
        <v>0</v>
      </c>
      <c r="AV80" s="59">
        <f t="shared" si="160"/>
        <v>0</v>
      </c>
      <c r="AW80" s="42" t="str">
        <f t="shared" si="224"/>
        <v/>
      </c>
      <c r="AX80" s="42">
        <f t="shared" si="225"/>
        <v>1900</v>
      </c>
      <c r="AY80" s="59" t="str">
        <f t="shared" si="226"/>
        <v/>
      </c>
      <c r="AZ80" s="59" t="str">
        <f t="shared" si="227"/>
        <v/>
      </c>
      <c r="BA80" s="59" t="str">
        <f t="shared" si="156"/>
        <v/>
      </c>
      <c r="BB80" s="59" t="str">
        <f t="shared" si="228"/>
        <v/>
      </c>
      <c r="BC80" s="59" t="str">
        <f t="shared" si="229"/>
        <v/>
      </c>
      <c r="BD80" s="59" t="str">
        <f t="shared" si="230"/>
        <v/>
      </c>
      <c r="BE80" s="59" t="str">
        <f t="shared" si="231"/>
        <v/>
      </c>
      <c r="BF80" s="59" t="str">
        <f t="shared" si="232"/>
        <v/>
      </c>
      <c r="BG80" s="59" t="str">
        <f t="shared" si="233"/>
        <v/>
      </c>
      <c r="BH80" s="59" t="str">
        <f t="shared" si="234"/>
        <v/>
      </c>
      <c r="BI80" s="59" t="str">
        <f t="shared" si="235"/>
        <v/>
      </c>
      <c r="BJ80" s="59" t="str">
        <f t="shared" si="236"/>
        <v/>
      </c>
      <c r="BK80" s="59" t="str">
        <f t="shared" si="237"/>
        <v/>
      </c>
      <c r="BL80" s="59" t="str">
        <f t="shared" si="238"/>
        <v/>
      </c>
      <c r="BM80" s="59" t="str">
        <f t="shared" si="239"/>
        <v/>
      </c>
      <c r="BN80" s="59" t="str">
        <f t="shared" si="240"/>
        <v/>
      </c>
      <c r="BO80" s="59" t="str">
        <f t="shared" si="241"/>
        <v/>
      </c>
      <c r="BP80" s="59" t="str">
        <f t="shared" si="242"/>
        <v/>
      </c>
      <c r="BQ80" s="59" t="str">
        <f t="shared" si="243"/>
        <v/>
      </c>
      <c r="BR80" s="59" t="str">
        <f t="shared" si="244"/>
        <v/>
      </c>
      <c r="BS80" s="59" t="str">
        <f t="shared" si="245"/>
        <v/>
      </c>
      <c r="BT80" s="59" t="str">
        <f t="shared" si="246"/>
        <v/>
      </c>
      <c r="BU80" s="59" t="str">
        <f t="shared" si="247"/>
        <v/>
      </c>
      <c r="BV80" s="59" t="str">
        <f t="shared" si="248"/>
        <v/>
      </c>
      <c r="BW80" s="59" t="str">
        <f t="shared" si="249"/>
        <v/>
      </c>
      <c r="BX80" s="59" t="str">
        <f t="shared" si="250"/>
        <v/>
      </c>
      <c r="BY80" s="59" t="str">
        <f t="shared" si="251"/>
        <v/>
      </c>
      <c r="BZ80" s="59" t="str">
        <f t="shared" si="252"/>
        <v/>
      </c>
      <c r="CA80" s="59" t="str">
        <f t="shared" si="253"/>
        <v/>
      </c>
      <c r="CB80" s="59" t="str">
        <f t="shared" si="254"/>
        <v/>
      </c>
      <c r="CC80" s="59" t="str">
        <f t="shared" si="255"/>
        <v/>
      </c>
      <c r="CD80" s="59" t="str">
        <f t="shared" si="256"/>
        <v/>
      </c>
      <c r="CE80" s="59" t="str">
        <f t="shared" si="257"/>
        <v/>
      </c>
      <c r="CF80" s="59" t="str">
        <f t="shared" si="258"/>
        <v/>
      </c>
      <c r="CG80" s="59" t="str">
        <f t="shared" si="259"/>
        <v/>
      </c>
      <c r="CH80" s="59" t="str">
        <f t="shared" si="260"/>
        <v/>
      </c>
      <c r="CI80" s="59" t="str">
        <f t="shared" si="261"/>
        <v/>
      </c>
      <c r="CJ80" s="59" t="str">
        <f t="shared" si="262"/>
        <v/>
      </c>
      <c r="CK80" s="59" t="str">
        <f t="shared" si="263"/>
        <v/>
      </c>
      <c r="CL80" s="59" t="str">
        <f t="shared" si="264"/>
        <v/>
      </c>
      <c r="CM80" s="59" t="str">
        <f t="shared" si="265"/>
        <v/>
      </c>
      <c r="CN80" s="59" t="str">
        <f t="shared" si="266"/>
        <v/>
      </c>
      <c r="CO80" s="59" t="str">
        <f t="shared" si="267"/>
        <v/>
      </c>
      <c r="CP80" s="59" t="str">
        <f t="shared" si="268"/>
        <v/>
      </c>
      <c r="CQ80" s="59" t="str">
        <f t="shared" si="269"/>
        <v/>
      </c>
      <c r="CR80" s="59" t="str">
        <f t="shared" si="270"/>
        <v/>
      </c>
      <c r="CS80" s="59" t="str">
        <f t="shared" si="271"/>
        <v/>
      </c>
      <c r="CT80" s="59" t="str">
        <f t="shared" si="272"/>
        <v/>
      </c>
      <c r="CU80" s="59" t="str">
        <f t="shared" si="273"/>
        <v/>
      </c>
      <c r="CV80" s="59" t="str">
        <f t="shared" si="274"/>
        <v/>
      </c>
      <c r="CW80" s="59" t="str">
        <f t="shared" si="275"/>
        <v/>
      </c>
      <c r="CX80" s="59" t="str">
        <f t="shared" si="276"/>
        <v/>
      </c>
      <c r="CY80" s="59" t="str">
        <f t="shared" si="277"/>
        <v/>
      </c>
      <c r="CZ80" s="59" t="str">
        <f t="shared" si="278"/>
        <v/>
      </c>
      <c r="DA80" s="59" t="str">
        <f t="shared" si="279"/>
        <v/>
      </c>
      <c r="DB80" s="59" t="str">
        <f t="shared" si="280"/>
        <v/>
      </c>
      <c r="DC80" s="59" t="str">
        <f t="shared" si="281"/>
        <v/>
      </c>
      <c r="DD80" s="59" t="str">
        <f t="shared" si="282"/>
        <v/>
      </c>
      <c r="DE80" s="59" t="str">
        <f t="shared" si="283"/>
        <v/>
      </c>
      <c r="DF80" s="59" t="str">
        <f t="shared" si="284"/>
        <v/>
      </c>
      <c r="DG80" s="59" t="str">
        <f t="shared" si="285"/>
        <v/>
      </c>
      <c r="DH80" s="59" t="str">
        <f t="shared" si="286"/>
        <v/>
      </c>
      <c r="DI80" s="59" t="str">
        <f t="shared" si="287"/>
        <v/>
      </c>
      <c r="DJ80" s="59" t="str">
        <f t="shared" si="288"/>
        <v/>
      </c>
      <c r="DK80" s="59" t="str">
        <f t="shared" si="289"/>
        <v/>
      </c>
      <c r="DL80" s="59" t="str">
        <f t="shared" si="290"/>
        <v/>
      </c>
      <c r="DM80" s="59" t="str">
        <f t="shared" si="291"/>
        <v/>
      </c>
      <c r="DN80" s="59" t="str">
        <f t="shared" si="292"/>
        <v/>
      </c>
      <c r="DO80" s="59" t="str">
        <f t="shared" si="293"/>
        <v/>
      </c>
      <c r="DP80" s="59" t="str">
        <f t="shared" si="294"/>
        <v/>
      </c>
      <c r="DQ80" s="59" t="str">
        <f t="shared" si="308"/>
        <v/>
      </c>
      <c r="DR80" s="59" t="str">
        <f t="shared" si="295"/>
        <v/>
      </c>
      <c r="DS80" s="58" t="str">
        <f t="shared" si="296"/>
        <v/>
      </c>
      <c r="DT80" s="59" t="str">
        <f t="shared" si="297"/>
        <v/>
      </c>
      <c r="DU80" s="59" t="str">
        <f t="shared" si="161"/>
        <v/>
      </c>
      <c r="DV80" s="59" t="str">
        <f t="shared" si="162"/>
        <v/>
      </c>
      <c r="DW80" s="59" t="str">
        <f t="shared" si="163"/>
        <v/>
      </c>
      <c r="DX80" s="59" t="str">
        <f t="shared" si="164"/>
        <v/>
      </c>
      <c r="DY80" s="59" t="str">
        <f t="shared" si="165"/>
        <v/>
      </c>
      <c r="DZ80" s="59" t="str">
        <f t="shared" si="166"/>
        <v/>
      </c>
      <c r="EA80" s="59" t="str">
        <f t="shared" si="167"/>
        <v/>
      </c>
      <c r="EB80" s="59" t="str">
        <f t="shared" si="168"/>
        <v/>
      </c>
      <c r="EC80" s="59" t="str">
        <f t="shared" si="169"/>
        <v/>
      </c>
      <c r="ED80" s="59" t="str">
        <f t="shared" si="170"/>
        <v/>
      </c>
      <c r="EE80" s="59" t="str">
        <f t="shared" si="171"/>
        <v/>
      </c>
      <c r="EF80" s="59" t="str">
        <f t="shared" si="298"/>
        <v/>
      </c>
      <c r="EG80" s="59" t="str">
        <f t="shared" si="172"/>
        <v/>
      </c>
      <c r="EH80" s="59" t="str">
        <f t="shared" si="173"/>
        <v/>
      </c>
      <c r="EI80" s="59" t="str">
        <f t="shared" si="174"/>
        <v/>
      </c>
      <c r="EJ80" s="59" t="str">
        <f t="shared" si="175"/>
        <v/>
      </c>
      <c r="EK80" s="59" t="str">
        <f t="shared" si="176"/>
        <v/>
      </c>
      <c r="EL80" s="59" t="str">
        <f t="shared" si="177"/>
        <v/>
      </c>
      <c r="EM80" s="59" t="str">
        <f t="shared" si="178"/>
        <v/>
      </c>
      <c r="EN80" s="59" t="str">
        <f t="shared" si="179"/>
        <v/>
      </c>
      <c r="EO80" s="59" t="str">
        <f t="shared" si="180"/>
        <v/>
      </c>
      <c r="EP80" s="59" t="str">
        <f t="shared" si="181"/>
        <v/>
      </c>
      <c r="EQ80" s="59" t="str">
        <f t="shared" si="182"/>
        <v/>
      </c>
      <c r="ER80" s="59" t="str">
        <f t="shared" si="183"/>
        <v/>
      </c>
      <c r="ES80" s="59" t="str">
        <f t="shared" si="184"/>
        <v/>
      </c>
      <c r="ET80" s="59" t="str">
        <f t="shared" si="185"/>
        <v/>
      </c>
      <c r="EU80" s="59" t="str">
        <f t="shared" si="186"/>
        <v/>
      </c>
      <c r="EV80" s="59" t="str">
        <f t="shared" si="187"/>
        <v/>
      </c>
      <c r="EW80" s="59" t="str">
        <f t="shared" si="188"/>
        <v/>
      </c>
      <c r="EX80" s="59" t="str">
        <f t="shared" si="189"/>
        <v/>
      </c>
      <c r="EY80" s="59" t="str">
        <f t="shared" si="190"/>
        <v/>
      </c>
      <c r="EZ80" s="59" t="str">
        <f t="shared" si="191"/>
        <v/>
      </c>
      <c r="FA80" s="59" t="str">
        <f t="shared" si="192"/>
        <v/>
      </c>
      <c r="FB80" s="59" t="str">
        <f t="shared" si="193"/>
        <v/>
      </c>
      <c r="FC80" s="59" t="str">
        <f t="shared" si="194"/>
        <v/>
      </c>
      <c r="FD80" s="59" t="str">
        <f t="shared" si="195"/>
        <v/>
      </c>
      <c r="FE80" s="59" t="str">
        <f t="shared" si="196"/>
        <v/>
      </c>
      <c r="FF80" s="59" t="str">
        <f t="shared" si="197"/>
        <v/>
      </c>
      <c r="FG80" s="59" t="str">
        <f t="shared" si="198"/>
        <v/>
      </c>
      <c r="FH80" s="59" t="str">
        <f t="shared" si="199"/>
        <v/>
      </c>
      <c r="FI80" s="59" t="str">
        <f t="shared" si="200"/>
        <v/>
      </c>
      <c r="FJ80" s="59" t="str">
        <f t="shared" si="201"/>
        <v/>
      </c>
      <c r="FK80" s="59" t="str">
        <f t="shared" si="202"/>
        <v/>
      </c>
      <c r="FL80" s="59" t="str">
        <f t="shared" si="203"/>
        <v/>
      </c>
      <c r="FM80" s="59" t="str">
        <f t="shared" si="204"/>
        <v/>
      </c>
      <c r="FN80" s="59" t="str">
        <f t="shared" si="205"/>
        <v/>
      </c>
      <c r="FO80" s="60" t="str">
        <f t="shared" si="206"/>
        <v/>
      </c>
      <c r="FP80" s="61"/>
      <c r="FQ80" s="45" t="str">
        <f t="shared" si="207"/>
        <v/>
      </c>
    </row>
    <row r="81" spans="1:173" ht="15.75" thickTop="1" thickBot="1" x14ac:dyDescent="0.25">
      <c r="A81" s="31"/>
      <c r="B81" s="75"/>
      <c r="C81" s="91"/>
      <c r="D81" s="75"/>
      <c r="E81" s="75"/>
      <c r="F81" s="75"/>
      <c r="G81" s="75"/>
      <c r="H81" s="71"/>
      <c r="I81" s="78"/>
      <c r="J81" s="75"/>
      <c r="K81" s="78"/>
      <c r="L81" s="75"/>
      <c r="M81" s="75"/>
      <c r="N81" s="75"/>
      <c r="O81" s="75"/>
      <c r="P81" s="75"/>
      <c r="Q81" s="75"/>
      <c r="R81" s="83"/>
      <c r="S81" s="75"/>
      <c r="T81" s="42" t="str">
        <f t="shared" si="157"/>
        <v/>
      </c>
      <c r="U81" s="42" t="str">
        <f t="shared" si="158"/>
        <v/>
      </c>
      <c r="V81" s="57" t="str">
        <f t="shared" si="299"/>
        <v/>
      </c>
      <c r="W81" s="57" t="str">
        <f t="shared" si="300"/>
        <v/>
      </c>
      <c r="X81" s="57" t="str">
        <f t="shared" si="301"/>
        <v/>
      </c>
      <c r="Y81" s="57" t="str">
        <f t="shared" si="302"/>
        <v/>
      </c>
      <c r="Z81" s="57" t="str">
        <f t="shared" si="303"/>
        <v/>
      </c>
      <c r="AA81" s="57" t="str">
        <f t="shared" si="304"/>
        <v/>
      </c>
      <c r="AB81" s="57" t="str">
        <f t="shared" si="305"/>
        <v/>
      </c>
      <c r="AC81" s="57" t="str">
        <f t="shared" si="306"/>
        <v/>
      </c>
      <c r="AD81" s="57" t="str">
        <f t="shared" si="208"/>
        <v/>
      </c>
      <c r="AE81" s="57" t="str">
        <f t="shared" si="209"/>
        <v/>
      </c>
      <c r="AF81" s="57" t="str">
        <f t="shared" si="210"/>
        <v/>
      </c>
      <c r="AG81" s="57" t="str">
        <f t="shared" si="211"/>
        <v/>
      </c>
      <c r="AH81" s="57" t="str">
        <f t="shared" si="212"/>
        <v/>
      </c>
      <c r="AI81" s="57" t="str">
        <f t="shared" si="213"/>
        <v/>
      </c>
      <c r="AJ81" s="57" t="str">
        <f t="shared" si="214"/>
        <v/>
      </c>
      <c r="AK81" s="57" t="str">
        <f t="shared" si="215"/>
        <v/>
      </c>
      <c r="AL81" s="57" t="str">
        <f t="shared" si="216"/>
        <v/>
      </c>
      <c r="AM81" s="57" t="str">
        <f t="shared" si="217"/>
        <v/>
      </c>
      <c r="AN81" s="57" t="str">
        <f t="shared" si="218"/>
        <v/>
      </c>
      <c r="AO81" s="57" t="str">
        <f t="shared" si="219"/>
        <v/>
      </c>
      <c r="AP81" s="57" t="str">
        <f t="shared" si="220"/>
        <v/>
      </c>
      <c r="AQ81" s="57" t="str">
        <f t="shared" si="221"/>
        <v/>
      </c>
      <c r="AR81" s="57" t="str">
        <f t="shared" si="222"/>
        <v/>
      </c>
      <c r="AS81" s="57" t="str">
        <f t="shared" si="223"/>
        <v/>
      </c>
      <c r="AT81" s="58" t="str">
        <f t="shared" si="307"/>
        <v/>
      </c>
      <c r="AU81" s="59">
        <f t="shared" si="159"/>
        <v>0</v>
      </c>
      <c r="AV81" s="59">
        <f t="shared" si="160"/>
        <v>0</v>
      </c>
      <c r="AW81" s="42" t="str">
        <f t="shared" si="224"/>
        <v/>
      </c>
      <c r="AX81" s="42">
        <f t="shared" si="225"/>
        <v>1900</v>
      </c>
      <c r="AY81" s="59" t="str">
        <f t="shared" si="226"/>
        <v/>
      </c>
      <c r="AZ81" s="59" t="str">
        <f t="shared" si="227"/>
        <v/>
      </c>
      <c r="BA81" s="59" t="str">
        <f t="shared" si="156"/>
        <v/>
      </c>
      <c r="BB81" s="59" t="str">
        <f t="shared" si="228"/>
        <v/>
      </c>
      <c r="BC81" s="59" t="str">
        <f t="shared" si="229"/>
        <v/>
      </c>
      <c r="BD81" s="59" t="str">
        <f t="shared" si="230"/>
        <v/>
      </c>
      <c r="BE81" s="59" t="str">
        <f t="shared" si="231"/>
        <v/>
      </c>
      <c r="BF81" s="59" t="str">
        <f t="shared" si="232"/>
        <v/>
      </c>
      <c r="BG81" s="59" t="str">
        <f t="shared" si="233"/>
        <v/>
      </c>
      <c r="BH81" s="59" t="str">
        <f t="shared" si="234"/>
        <v/>
      </c>
      <c r="BI81" s="59" t="str">
        <f t="shared" si="235"/>
        <v/>
      </c>
      <c r="BJ81" s="59" t="str">
        <f t="shared" si="236"/>
        <v/>
      </c>
      <c r="BK81" s="59" t="str">
        <f t="shared" si="237"/>
        <v/>
      </c>
      <c r="BL81" s="59" t="str">
        <f t="shared" si="238"/>
        <v/>
      </c>
      <c r="BM81" s="59" t="str">
        <f t="shared" si="239"/>
        <v/>
      </c>
      <c r="BN81" s="59" t="str">
        <f t="shared" si="240"/>
        <v/>
      </c>
      <c r="BO81" s="59" t="str">
        <f t="shared" si="241"/>
        <v/>
      </c>
      <c r="BP81" s="59" t="str">
        <f t="shared" si="242"/>
        <v/>
      </c>
      <c r="BQ81" s="59" t="str">
        <f t="shared" si="243"/>
        <v/>
      </c>
      <c r="BR81" s="59" t="str">
        <f t="shared" si="244"/>
        <v/>
      </c>
      <c r="BS81" s="59" t="str">
        <f t="shared" si="245"/>
        <v/>
      </c>
      <c r="BT81" s="59" t="str">
        <f t="shared" si="246"/>
        <v/>
      </c>
      <c r="BU81" s="59" t="str">
        <f t="shared" si="247"/>
        <v/>
      </c>
      <c r="BV81" s="59" t="str">
        <f t="shared" si="248"/>
        <v/>
      </c>
      <c r="BW81" s="59" t="str">
        <f t="shared" si="249"/>
        <v/>
      </c>
      <c r="BX81" s="59" t="str">
        <f t="shared" si="250"/>
        <v/>
      </c>
      <c r="BY81" s="59" t="str">
        <f t="shared" si="251"/>
        <v/>
      </c>
      <c r="BZ81" s="59" t="str">
        <f t="shared" si="252"/>
        <v/>
      </c>
      <c r="CA81" s="59" t="str">
        <f t="shared" si="253"/>
        <v/>
      </c>
      <c r="CB81" s="59" t="str">
        <f t="shared" si="254"/>
        <v/>
      </c>
      <c r="CC81" s="59" t="str">
        <f t="shared" si="255"/>
        <v/>
      </c>
      <c r="CD81" s="59" t="str">
        <f t="shared" si="256"/>
        <v/>
      </c>
      <c r="CE81" s="59" t="str">
        <f t="shared" si="257"/>
        <v/>
      </c>
      <c r="CF81" s="59" t="str">
        <f t="shared" si="258"/>
        <v/>
      </c>
      <c r="CG81" s="59" t="str">
        <f t="shared" si="259"/>
        <v/>
      </c>
      <c r="CH81" s="59" t="str">
        <f t="shared" si="260"/>
        <v/>
      </c>
      <c r="CI81" s="59" t="str">
        <f t="shared" si="261"/>
        <v/>
      </c>
      <c r="CJ81" s="59" t="str">
        <f t="shared" si="262"/>
        <v/>
      </c>
      <c r="CK81" s="59" t="str">
        <f t="shared" si="263"/>
        <v/>
      </c>
      <c r="CL81" s="59" t="str">
        <f t="shared" si="264"/>
        <v/>
      </c>
      <c r="CM81" s="59" t="str">
        <f t="shared" si="265"/>
        <v/>
      </c>
      <c r="CN81" s="59" t="str">
        <f t="shared" si="266"/>
        <v/>
      </c>
      <c r="CO81" s="59" t="str">
        <f t="shared" si="267"/>
        <v/>
      </c>
      <c r="CP81" s="59" t="str">
        <f t="shared" si="268"/>
        <v/>
      </c>
      <c r="CQ81" s="59" t="str">
        <f t="shared" si="269"/>
        <v/>
      </c>
      <c r="CR81" s="59" t="str">
        <f t="shared" si="270"/>
        <v/>
      </c>
      <c r="CS81" s="59" t="str">
        <f t="shared" si="271"/>
        <v/>
      </c>
      <c r="CT81" s="59" t="str">
        <f t="shared" si="272"/>
        <v/>
      </c>
      <c r="CU81" s="59" t="str">
        <f t="shared" si="273"/>
        <v/>
      </c>
      <c r="CV81" s="59" t="str">
        <f t="shared" si="274"/>
        <v/>
      </c>
      <c r="CW81" s="59" t="str">
        <f t="shared" si="275"/>
        <v/>
      </c>
      <c r="CX81" s="59" t="str">
        <f t="shared" si="276"/>
        <v/>
      </c>
      <c r="CY81" s="59" t="str">
        <f t="shared" si="277"/>
        <v/>
      </c>
      <c r="CZ81" s="59" t="str">
        <f t="shared" si="278"/>
        <v/>
      </c>
      <c r="DA81" s="59" t="str">
        <f t="shared" si="279"/>
        <v/>
      </c>
      <c r="DB81" s="59" t="str">
        <f t="shared" si="280"/>
        <v/>
      </c>
      <c r="DC81" s="59" t="str">
        <f t="shared" si="281"/>
        <v/>
      </c>
      <c r="DD81" s="59" t="str">
        <f t="shared" si="282"/>
        <v/>
      </c>
      <c r="DE81" s="59" t="str">
        <f t="shared" si="283"/>
        <v/>
      </c>
      <c r="DF81" s="59" t="str">
        <f t="shared" si="284"/>
        <v/>
      </c>
      <c r="DG81" s="59" t="str">
        <f t="shared" si="285"/>
        <v/>
      </c>
      <c r="DH81" s="59" t="str">
        <f t="shared" si="286"/>
        <v/>
      </c>
      <c r="DI81" s="59" t="str">
        <f t="shared" si="287"/>
        <v/>
      </c>
      <c r="DJ81" s="59" t="str">
        <f t="shared" si="288"/>
        <v/>
      </c>
      <c r="DK81" s="59" t="str">
        <f t="shared" si="289"/>
        <v/>
      </c>
      <c r="DL81" s="59" t="str">
        <f t="shared" si="290"/>
        <v/>
      </c>
      <c r="DM81" s="59" t="str">
        <f t="shared" si="291"/>
        <v/>
      </c>
      <c r="DN81" s="59" t="str">
        <f t="shared" si="292"/>
        <v/>
      </c>
      <c r="DO81" s="59" t="str">
        <f t="shared" si="293"/>
        <v/>
      </c>
      <c r="DP81" s="59" t="str">
        <f t="shared" si="294"/>
        <v/>
      </c>
      <c r="DQ81" s="59" t="str">
        <f t="shared" si="308"/>
        <v/>
      </c>
      <c r="DR81" s="59" t="str">
        <f t="shared" si="295"/>
        <v/>
      </c>
      <c r="DS81" s="58" t="str">
        <f t="shared" si="296"/>
        <v/>
      </c>
      <c r="DT81" s="59" t="str">
        <f t="shared" si="297"/>
        <v/>
      </c>
      <c r="DU81" s="59" t="str">
        <f t="shared" si="161"/>
        <v/>
      </c>
      <c r="DV81" s="59" t="str">
        <f t="shared" si="162"/>
        <v/>
      </c>
      <c r="DW81" s="59" t="str">
        <f t="shared" si="163"/>
        <v/>
      </c>
      <c r="DX81" s="59" t="str">
        <f t="shared" si="164"/>
        <v/>
      </c>
      <c r="DY81" s="59" t="str">
        <f t="shared" si="165"/>
        <v/>
      </c>
      <c r="DZ81" s="59" t="str">
        <f t="shared" si="166"/>
        <v/>
      </c>
      <c r="EA81" s="59" t="str">
        <f t="shared" si="167"/>
        <v/>
      </c>
      <c r="EB81" s="59" t="str">
        <f t="shared" si="168"/>
        <v/>
      </c>
      <c r="EC81" s="59" t="str">
        <f t="shared" si="169"/>
        <v/>
      </c>
      <c r="ED81" s="59" t="str">
        <f t="shared" si="170"/>
        <v/>
      </c>
      <c r="EE81" s="59" t="str">
        <f t="shared" si="171"/>
        <v/>
      </c>
      <c r="EF81" s="59" t="str">
        <f t="shared" si="298"/>
        <v/>
      </c>
      <c r="EG81" s="59" t="str">
        <f t="shared" si="172"/>
        <v/>
      </c>
      <c r="EH81" s="59" t="str">
        <f t="shared" si="173"/>
        <v/>
      </c>
      <c r="EI81" s="59" t="str">
        <f t="shared" si="174"/>
        <v/>
      </c>
      <c r="EJ81" s="59" t="str">
        <f t="shared" si="175"/>
        <v/>
      </c>
      <c r="EK81" s="59" t="str">
        <f t="shared" si="176"/>
        <v/>
      </c>
      <c r="EL81" s="59" t="str">
        <f t="shared" si="177"/>
        <v/>
      </c>
      <c r="EM81" s="59" t="str">
        <f t="shared" si="178"/>
        <v/>
      </c>
      <c r="EN81" s="59" t="str">
        <f t="shared" si="179"/>
        <v/>
      </c>
      <c r="EO81" s="59" t="str">
        <f t="shared" si="180"/>
        <v/>
      </c>
      <c r="EP81" s="59" t="str">
        <f t="shared" si="181"/>
        <v/>
      </c>
      <c r="EQ81" s="59" t="str">
        <f t="shared" si="182"/>
        <v/>
      </c>
      <c r="ER81" s="59" t="str">
        <f t="shared" si="183"/>
        <v/>
      </c>
      <c r="ES81" s="59" t="str">
        <f t="shared" si="184"/>
        <v/>
      </c>
      <c r="ET81" s="59" t="str">
        <f t="shared" si="185"/>
        <v/>
      </c>
      <c r="EU81" s="59" t="str">
        <f t="shared" si="186"/>
        <v/>
      </c>
      <c r="EV81" s="59" t="str">
        <f t="shared" si="187"/>
        <v/>
      </c>
      <c r="EW81" s="59" t="str">
        <f t="shared" si="188"/>
        <v/>
      </c>
      <c r="EX81" s="59" t="str">
        <f t="shared" si="189"/>
        <v/>
      </c>
      <c r="EY81" s="59" t="str">
        <f t="shared" si="190"/>
        <v/>
      </c>
      <c r="EZ81" s="59" t="str">
        <f t="shared" si="191"/>
        <v/>
      </c>
      <c r="FA81" s="59" t="str">
        <f t="shared" si="192"/>
        <v/>
      </c>
      <c r="FB81" s="59" t="str">
        <f t="shared" si="193"/>
        <v/>
      </c>
      <c r="FC81" s="59" t="str">
        <f t="shared" si="194"/>
        <v/>
      </c>
      <c r="FD81" s="59" t="str">
        <f t="shared" si="195"/>
        <v/>
      </c>
      <c r="FE81" s="59" t="str">
        <f t="shared" si="196"/>
        <v/>
      </c>
      <c r="FF81" s="59" t="str">
        <f t="shared" si="197"/>
        <v/>
      </c>
      <c r="FG81" s="59" t="str">
        <f t="shared" si="198"/>
        <v/>
      </c>
      <c r="FH81" s="59" t="str">
        <f t="shared" si="199"/>
        <v/>
      </c>
      <c r="FI81" s="59" t="str">
        <f t="shared" si="200"/>
        <v/>
      </c>
      <c r="FJ81" s="59" t="str">
        <f t="shared" si="201"/>
        <v/>
      </c>
      <c r="FK81" s="59" t="str">
        <f t="shared" si="202"/>
        <v/>
      </c>
      <c r="FL81" s="59" t="str">
        <f t="shared" si="203"/>
        <v/>
      </c>
      <c r="FM81" s="59" t="str">
        <f t="shared" si="204"/>
        <v/>
      </c>
      <c r="FN81" s="59" t="str">
        <f t="shared" si="205"/>
        <v/>
      </c>
      <c r="FO81" s="60" t="str">
        <f t="shared" si="206"/>
        <v/>
      </c>
      <c r="FP81" s="61"/>
      <c r="FQ81" s="45" t="str">
        <f t="shared" si="207"/>
        <v/>
      </c>
    </row>
    <row r="82" spans="1:173" ht="15.75" thickTop="1" thickBot="1" x14ac:dyDescent="0.25">
      <c r="A82" s="31"/>
      <c r="B82" s="75"/>
      <c r="C82" s="91"/>
      <c r="D82" s="75"/>
      <c r="E82" s="75"/>
      <c r="F82" s="75"/>
      <c r="G82" s="75"/>
      <c r="H82" s="71"/>
      <c r="I82" s="78"/>
      <c r="J82" s="75"/>
      <c r="K82" s="78"/>
      <c r="L82" s="75"/>
      <c r="M82" s="75"/>
      <c r="N82" s="75"/>
      <c r="O82" s="75"/>
      <c r="P82" s="75"/>
      <c r="Q82" s="75"/>
      <c r="R82" s="83"/>
      <c r="S82" s="75"/>
      <c r="T82" s="42" t="str">
        <f t="shared" si="157"/>
        <v/>
      </c>
      <c r="U82" s="42" t="str">
        <f t="shared" si="158"/>
        <v/>
      </c>
      <c r="V82" s="57" t="str">
        <f t="shared" si="299"/>
        <v/>
      </c>
      <c r="W82" s="57" t="str">
        <f t="shared" si="300"/>
        <v/>
      </c>
      <c r="X82" s="57" t="str">
        <f t="shared" si="301"/>
        <v/>
      </c>
      <c r="Y82" s="57" t="str">
        <f t="shared" si="302"/>
        <v/>
      </c>
      <c r="Z82" s="57" t="str">
        <f t="shared" si="303"/>
        <v/>
      </c>
      <c r="AA82" s="57" t="str">
        <f t="shared" si="304"/>
        <v/>
      </c>
      <c r="AB82" s="57" t="str">
        <f t="shared" si="305"/>
        <v/>
      </c>
      <c r="AC82" s="57" t="str">
        <f t="shared" si="306"/>
        <v/>
      </c>
      <c r="AD82" s="57" t="str">
        <f t="shared" si="208"/>
        <v/>
      </c>
      <c r="AE82" s="57" t="str">
        <f t="shared" si="209"/>
        <v/>
      </c>
      <c r="AF82" s="57" t="str">
        <f t="shared" si="210"/>
        <v/>
      </c>
      <c r="AG82" s="57" t="str">
        <f t="shared" si="211"/>
        <v/>
      </c>
      <c r="AH82" s="57" t="str">
        <f t="shared" si="212"/>
        <v/>
      </c>
      <c r="AI82" s="57" t="str">
        <f t="shared" si="213"/>
        <v/>
      </c>
      <c r="AJ82" s="57" t="str">
        <f t="shared" si="214"/>
        <v/>
      </c>
      <c r="AK82" s="57" t="str">
        <f t="shared" si="215"/>
        <v/>
      </c>
      <c r="AL82" s="57" t="str">
        <f t="shared" si="216"/>
        <v/>
      </c>
      <c r="AM82" s="57" t="str">
        <f t="shared" si="217"/>
        <v/>
      </c>
      <c r="AN82" s="57" t="str">
        <f t="shared" si="218"/>
        <v/>
      </c>
      <c r="AO82" s="57" t="str">
        <f t="shared" si="219"/>
        <v/>
      </c>
      <c r="AP82" s="57" t="str">
        <f t="shared" si="220"/>
        <v/>
      </c>
      <c r="AQ82" s="57" t="str">
        <f t="shared" si="221"/>
        <v/>
      </c>
      <c r="AR82" s="57" t="str">
        <f t="shared" si="222"/>
        <v/>
      </c>
      <c r="AS82" s="57" t="str">
        <f t="shared" si="223"/>
        <v/>
      </c>
      <c r="AT82" s="58" t="str">
        <f t="shared" si="307"/>
        <v/>
      </c>
      <c r="AU82" s="59">
        <f t="shared" si="159"/>
        <v>0</v>
      </c>
      <c r="AV82" s="59">
        <f t="shared" si="160"/>
        <v>0</v>
      </c>
      <c r="AW82" s="42" t="str">
        <f t="shared" si="224"/>
        <v/>
      </c>
      <c r="AX82" s="42">
        <f t="shared" si="225"/>
        <v>1900</v>
      </c>
      <c r="AY82" s="59" t="str">
        <f t="shared" si="226"/>
        <v/>
      </c>
      <c r="AZ82" s="59" t="str">
        <f t="shared" si="227"/>
        <v/>
      </c>
      <c r="BA82" s="59" t="str">
        <f t="shared" si="156"/>
        <v/>
      </c>
      <c r="BB82" s="59" t="str">
        <f t="shared" si="228"/>
        <v/>
      </c>
      <c r="BC82" s="59" t="str">
        <f t="shared" si="229"/>
        <v/>
      </c>
      <c r="BD82" s="59" t="str">
        <f t="shared" si="230"/>
        <v/>
      </c>
      <c r="BE82" s="59" t="str">
        <f t="shared" si="231"/>
        <v/>
      </c>
      <c r="BF82" s="59" t="str">
        <f t="shared" si="232"/>
        <v/>
      </c>
      <c r="BG82" s="59" t="str">
        <f t="shared" si="233"/>
        <v/>
      </c>
      <c r="BH82" s="59" t="str">
        <f t="shared" si="234"/>
        <v/>
      </c>
      <c r="BI82" s="59" t="str">
        <f t="shared" si="235"/>
        <v/>
      </c>
      <c r="BJ82" s="59" t="str">
        <f t="shared" si="236"/>
        <v/>
      </c>
      <c r="BK82" s="59" t="str">
        <f t="shared" si="237"/>
        <v/>
      </c>
      <c r="BL82" s="59" t="str">
        <f t="shared" si="238"/>
        <v/>
      </c>
      <c r="BM82" s="59" t="str">
        <f t="shared" si="239"/>
        <v/>
      </c>
      <c r="BN82" s="59" t="str">
        <f t="shared" si="240"/>
        <v/>
      </c>
      <c r="BO82" s="59" t="str">
        <f t="shared" si="241"/>
        <v/>
      </c>
      <c r="BP82" s="59" t="str">
        <f t="shared" si="242"/>
        <v/>
      </c>
      <c r="BQ82" s="59" t="str">
        <f t="shared" si="243"/>
        <v/>
      </c>
      <c r="BR82" s="59" t="str">
        <f t="shared" si="244"/>
        <v/>
      </c>
      <c r="BS82" s="59" t="str">
        <f t="shared" si="245"/>
        <v/>
      </c>
      <c r="BT82" s="59" t="str">
        <f t="shared" si="246"/>
        <v/>
      </c>
      <c r="BU82" s="59" t="str">
        <f t="shared" si="247"/>
        <v/>
      </c>
      <c r="BV82" s="59" t="str">
        <f t="shared" si="248"/>
        <v/>
      </c>
      <c r="BW82" s="59" t="str">
        <f t="shared" si="249"/>
        <v/>
      </c>
      <c r="BX82" s="59" t="str">
        <f t="shared" si="250"/>
        <v/>
      </c>
      <c r="BY82" s="59" t="str">
        <f t="shared" si="251"/>
        <v/>
      </c>
      <c r="BZ82" s="59" t="str">
        <f t="shared" si="252"/>
        <v/>
      </c>
      <c r="CA82" s="59" t="str">
        <f t="shared" si="253"/>
        <v/>
      </c>
      <c r="CB82" s="59" t="str">
        <f t="shared" si="254"/>
        <v/>
      </c>
      <c r="CC82" s="59" t="str">
        <f t="shared" si="255"/>
        <v/>
      </c>
      <c r="CD82" s="59" t="str">
        <f t="shared" si="256"/>
        <v/>
      </c>
      <c r="CE82" s="59" t="str">
        <f t="shared" si="257"/>
        <v/>
      </c>
      <c r="CF82" s="59" t="str">
        <f t="shared" si="258"/>
        <v/>
      </c>
      <c r="CG82" s="59" t="str">
        <f t="shared" si="259"/>
        <v/>
      </c>
      <c r="CH82" s="59" t="str">
        <f t="shared" si="260"/>
        <v/>
      </c>
      <c r="CI82" s="59" t="str">
        <f t="shared" si="261"/>
        <v/>
      </c>
      <c r="CJ82" s="59" t="str">
        <f t="shared" si="262"/>
        <v/>
      </c>
      <c r="CK82" s="59" t="str">
        <f t="shared" si="263"/>
        <v/>
      </c>
      <c r="CL82" s="59" t="str">
        <f t="shared" si="264"/>
        <v/>
      </c>
      <c r="CM82" s="59" t="str">
        <f t="shared" si="265"/>
        <v/>
      </c>
      <c r="CN82" s="59" t="str">
        <f t="shared" si="266"/>
        <v/>
      </c>
      <c r="CO82" s="59" t="str">
        <f t="shared" si="267"/>
        <v/>
      </c>
      <c r="CP82" s="59" t="str">
        <f t="shared" si="268"/>
        <v/>
      </c>
      <c r="CQ82" s="59" t="str">
        <f t="shared" si="269"/>
        <v/>
      </c>
      <c r="CR82" s="59" t="str">
        <f t="shared" si="270"/>
        <v/>
      </c>
      <c r="CS82" s="59" t="str">
        <f t="shared" si="271"/>
        <v/>
      </c>
      <c r="CT82" s="59" t="str">
        <f t="shared" si="272"/>
        <v/>
      </c>
      <c r="CU82" s="59" t="str">
        <f t="shared" si="273"/>
        <v/>
      </c>
      <c r="CV82" s="59" t="str">
        <f t="shared" si="274"/>
        <v/>
      </c>
      <c r="CW82" s="59" t="str">
        <f t="shared" si="275"/>
        <v/>
      </c>
      <c r="CX82" s="59" t="str">
        <f t="shared" si="276"/>
        <v/>
      </c>
      <c r="CY82" s="59" t="str">
        <f t="shared" si="277"/>
        <v/>
      </c>
      <c r="CZ82" s="59" t="str">
        <f t="shared" si="278"/>
        <v/>
      </c>
      <c r="DA82" s="59" t="str">
        <f t="shared" si="279"/>
        <v/>
      </c>
      <c r="DB82" s="59" t="str">
        <f t="shared" si="280"/>
        <v/>
      </c>
      <c r="DC82" s="59" t="str">
        <f t="shared" si="281"/>
        <v/>
      </c>
      <c r="DD82" s="59" t="str">
        <f t="shared" si="282"/>
        <v/>
      </c>
      <c r="DE82" s="59" t="str">
        <f t="shared" si="283"/>
        <v/>
      </c>
      <c r="DF82" s="59" t="str">
        <f t="shared" si="284"/>
        <v/>
      </c>
      <c r="DG82" s="59" t="str">
        <f t="shared" si="285"/>
        <v/>
      </c>
      <c r="DH82" s="59" t="str">
        <f t="shared" si="286"/>
        <v/>
      </c>
      <c r="DI82" s="59" t="str">
        <f t="shared" si="287"/>
        <v/>
      </c>
      <c r="DJ82" s="59" t="str">
        <f t="shared" si="288"/>
        <v/>
      </c>
      <c r="DK82" s="59" t="str">
        <f t="shared" si="289"/>
        <v/>
      </c>
      <c r="DL82" s="59" t="str">
        <f t="shared" si="290"/>
        <v/>
      </c>
      <c r="DM82" s="59" t="str">
        <f t="shared" si="291"/>
        <v/>
      </c>
      <c r="DN82" s="59" t="str">
        <f t="shared" si="292"/>
        <v/>
      </c>
      <c r="DO82" s="59" t="str">
        <f t="shared" si="293"/>
        <v/>
      </c>
      <c r="DP82" s="59" t="str">
        <f t="shared" si="294"/>
        <v/>
      </c>
      <c r="DQ82" s="59" t="str">
        <f t="shared" si="308"/>
        <v/>
      </c>
      <c r="DR82" s="59" t="str">
        <f t="shared" si="295"/>
        <v/>
      </c>
      <c r="DS82" s="58" t="str">
        <f t="shared" si="296"/>
        <v/>
      </c>
      <c r="DT82" s="59" t="str">
        <f t="shared" si="297"/>
        <v/>
      </c>
      <c r="DU82" s="59" t="str">
        <f t="shared" si="161"/>
        <v/>
      </c>
      <c r="DV82" s="59" t="str">
        <f t="shared" si="162"/>
        <v/>
      </c>
      <c r="DW82" s="59" t="str">
        <f t="shared" si="163"/>
        <v/>
      </c>
      <c r="DX82" s="59" t="str">
        <f t="shared" si="164"/>
        <v/>
      </c>
      <c r="DY82" s="59" t="str">
        <f t="shared" si="165"/>
        <v/>
      </c>
      <c r="DZ82" s="59" t="str">
        <f t="shared" si="166"/>
        <v/>
      </c>
      <c r="EA82" s="59" t="str">
        <f t="shared" si="167"/>
        <v/>
      </c>
      <c r="EB82" s="59" t="str">
        <f t="shared" si="168"/>
        <v/>
      </c>
      <c r="EC82" s="59" t="str">
        <f t="shared" si="169"/>
        <v/>
      </c>
      <c r="ED82" s="59" t="str">
        <f t="shared" si="170"/>
        <v/>
      </c>
      <c r="EE82" s="59" t="str">
        <f t="shared" si="171"/>
        <v/>
      </c>
      <c r="EF82" s="59" t="str">
        <f t="shared" si="298"/>
        <v/>
      </c>
      <c r="EG82" s="59" t="str">
        <f t="shared" si="172"/>
        <v/>
      </c>
      <c r="EH82" s="59" t="str">
        <f t="shared" si="173"/>
        <v/>
      </c>
      <c r="EI82" s="59" t="str">
        <f t="shared" si="174"/>
        <v/>
      </c>
      <c r="EJ82" s="59" t="str">
        <f t="shared" si="175"/>
        <v/>
      </c>
      <c r="EK82" s="59" t="str">
        <f t="shared" si="176"/>
        <v/>
      </c>
      <c r="EL82" s="59" t="str">
        <f t="shared" si="177"/>
        <v/>
      </c>
      <c r="EM82" s="59" t="str">
        <f t="shared" si="178"/>
        <v/>
      </c>
      <c r="EN82" s="59" t="str">
        <f t="shared" si="179"/>
        <v/>
      </c>
      <c r="EO82" s="59" t="str">
        <f t="shared" si="180"/>
        <v/>
      </c>
      <c r="EP82" s="59" t="str">
        <f t="shared" si="181"/>
        <v/>
      </c>
      <c r="EQ82" s="59" t="str">
        <f t="shared" si="182"/>
        <v/>
      </c>
      <c r="ER82" s="59" t="str">
        <f t="shared" si="183"/>
        <v/>
      </c>
      <c r="ES82" s="59" t="str">
        <f t="shared" si="184"/>
        <v/>
      </c>
      <c r="ET82" s="59" t="str">
        <f t="shared" si="185"/>
        <v/>
      </c>
      <c r="EU82" s="59" t="str">
        <f t="shared" si="186"/>
        <v/>
      </c>
      <c r="EV82" s="59" t="str">
        <f t="shared" si="187"/>
        <v/>
      </c>
      <c r="EW82" s="59" t="str">
        <f t="shared" si="188"/>
        <v/>
      </c>
      <c r="EX82" s="59" t="str">
        <f t="shared" si="189"/>
        <v/>
      </c>
      <c r="EY82" s="59" t="str">
        <f t="shared" si="190"/>
        <v/>
      </c>
      <c r="EZ82" s="59" t="str">
        <f t="shared" si="191"/>
        <v/>
      </c>
      <c r="FA82" s="59" t="str">
        <f t="shared" si="192"/>
        <v/>
      </c>
      <c r="FB82" s="59" t="str">
        <f t="shared" si="193"/>
        <v/>
      </c>
      <c r="FC82" s="59" t="str">
        <f t="shared" si="194"/>
        <v/>
      </c>
      <c r="FD82" s="59" t="str">
        <f t="shared" si="195"/>
        <v/>
      </c>
      <c r="FE82" s="59" t="str">
        <f t="shared" si="196"/>
        <v/>
      </c>
      <c r="FF82" s="59" t="str">
        <f t="shared" si="197"/>
        <v/>
      </c>
      <c r="FG82" s="59" t="str">
        <f t="shared" si="198"/>
        <v/>
      </c>
      <c r="FH82" s="59" t="str">
        <f t="shared" si="199"/>
        <v/>
      </c>
      <c r="FI82" s="59" t="str">
        <f t="shared" si="200"/>
        <v/>
      </c>
      <c r="FJ82" s="59" t="str">
        <f t="shared" si="201"/>
        <v/>
      </c>
      <c r="FK82" s="59" t="str">
        <f t="shared" si="202"/>
        <v/>
      </c>
      <c r="FL82" s="59" t="str">
        <f t="shared" si="203"/>
        <v/>
      </c>
      <c r="FM82" s="59" t="str">
        <f t="shared" si="204"/>
        <v/>
      </c>
      <c r="FN82" s="59" t="str">
        <f t="shared" si="205"/>
        <v/>
      </c>
      <c r="FO82" s="60" t="str">
        <f t="shared" si="206"/>
        <v/>
      </c>
      <c r="FP82" s="61"/>
      <c r="FQ82" s="45" t="str">
        <f t="shared" si="207"/>
        <v/>
      </c>
    </row>
    <row r="83" spans="1:173" ht="15.75" thickTop="1" thickBot="1" x14ac:dyDescent="0.25">
      <c r="A83" s="31"/>
      <c r="B83" s="75"/>
      <c r="C83" s="91"/>
      <c r="D83" s="75"/>
      <c r="E83" s="75"/>
      <c r="F83" s="75"/>
      <c r="G83" s="75"/>
      <c r="H83" s="71"/>
      <c r="I83" s="78"/>
      <c r="J83" s="75"/>
      <c r="K83" s="78"/>
      <c r="L83" s="75"/>
      <c r="M83" s="75"/>
      <c r="N83" s="75"/>
      <c r="O83" s="75"/>
      <c r="P83" s="75"/>
      <c r="Q83" s="75"/>
      <c r="R83" s="83"/>
      <c r="S83" s="75"/>
      <c r="T83" s="42" t="str">
        <f t="shared" si="157"/>
        <v/>
      </c>
      <c r="U83" s="42" t="str">
        <f t="shared" si="158"/>
        <v/>
      </c>
      <c r="V83" s="57" t="str">
        <f t="shared" si="299"/>
        <v/>
      </c>
      <c r="W83" s="57" t="str">
        <f t="shared" si="300"/>
        <v/>
      </c>
      <c r="X83" s="57" t="str">
        <f t="shared" si="301"/>
        <v/>
      </c>
      <c r="Y83" s="57" t="str">
        <f t="shared" si="302"/>
        <v/>
      </c>
      <c r="Z83" s="57" t="str">
        <f t="shared" si="303"/>
        <v/>
      </c>
      <c r="AA83" s="57" t="str">
        <f t="shared" si="304"/>
        <v/>
      </c>
      <c r="AB83" s="57" t="str">
        <f t="shared" si="305"/>
        <v/>
      </c>
      <c r="AC83" s="57" t="str">
        <f t="shared" si="306"/>
        <v/>
      </c>
      <c r="AD83" s="57" t="str">
        <f t="shared" si="208"/>
        <v/>
      </c>
      <c r="AE83" s="57" t="str">
        <f t="shared" si="209"/>
        <v/>
      </c>
      <c r="AF83" s="57" t="str">
        <f t="shared" si="210"/>
        <v/>
      </c>
      <c r="AG83" s="57" t="str">
        <f t="shared" si="211"/>
        <v/>
      </c>
      <c r="AH83" s="57" t="str">
        <f t="shared" si="212"/>
        <v/>
      </c>
      <c r="AI83" s="57" t="str">
        <f t="shared" si="213"/>
        <v/>
      </c>
      <c r="AJ83" s="57" t="str">
        <f t="shared" si="214"/>
        <v/>
      </c>
      <c r="AK83" s="57" t="str">
        <f t="shared" si="215"/>
        <v/>
      </c>
      <c r="AL83" s="57" t="str">
        <f t="shared" si="216"/>
        <v/>
      </c>
      <c r="AM83" s="57" t="str">
        <f t="shared" si="217"/>
        <v/>
      </c>
      <c r="AN83" s="57" t="str">
        <f t="shared" si="218"/>
        <v/>
      </c>
      <c r="AO83" s="57" t="str">
        <f t="shared" si="219"/>
        <v/>
      </c>
      <c r="AP83" s="57" t="str">
        <f t="shared" si="220"/>
        <v/>
      </c>
      <c r="AQ83" s="57" t="str">
        <f t="shared" si="221"/>
        <v/>
      </c>
      <c r="AR83" s="57" t="str">
        <f t="shared" si="222"/>
        <v/>
      </c>
      <c r="AS83" s="57" t="str">
        <f t="shared" si="223"/>
        <v/>
      </c>
      <c r="AT83" s="58" t="str">
        <f t="shared" si="307"/>
        <v/>
      </c>
      <c r="AU83" s="59">
        <f t="shared" si="159"/>
        <v>0</v>
      </c>
      <c r="AV83" s="59">
        <f t="shared" si="160"/>
        <v>0</v>
      </c>
      <c r="AW83" s="42" t="str">
        <f t="shared" si="224"/>
        <v/>
      </c>
      <c r="AX83" s="42">
        <f t="shared" si="225"/>
        <v>1900</v>
      </c>
      <c r="AY83" s="59" t="str">
        <f t="shared" si="226"/>
        <v/>
      </c>
      <c r="AZ83" s="59" t="str">
        <f t="shared" si="227"/>
        <v/>
      </c>
      <c r="BA83" s="59" t="str">
        <f t="shared" si="156"/>
        <v/>
      </c>
      <c r="BB83" s="59" t="str">
        <f t="shared" si="228"/>
        <v/>
      </c>
      <c r="BC83" s="59" t="str">
        <f t="shared" si="229"/>
        <v/>
      </c>
      <c r="BD83" s="59" t="str">
        <f t="shared" si="230"/>
        <v/>
      </c>
      <c r="BE83" s="59" t="str">
        <f t="shared" si="231"/>
        <v/>
      </c>
      <c r="BF83" s="59" t="str">
        <f t="shared" si="232"/>
        <v/>
      </c>
      <c r="BG83" s="59" t="str">
        <f t="shared" si="233"/>
        <v/>
      </c>
      <c r="BH83" s="59" t="str">
        <f t="shared" si="234"/>
        <v/>
      </c>
      <c r="BI83" s="59" t="str">
        <f t="shared" si="235"/>
        <v/>
      </c>
      <c r="BJ83" s="59" t="str">
        <f t="shared" si="236"/>
        <v/>
      </c>
      <c r="BK83" s="59" t="str">
        <f t="shared" si="237"/>
        <v/>
      </c>
      <c r="BL83" s="59" t="str">
        <f t="shared" si="238"/>
        <v/>
      </c>
      <c r="BM83" s="59" t="str">
        <f t="shared" si="239"/>
        <v/>
      </c>
      <c r="BN83" s="59" t="str">
        <f t="shared" si="240"/>
        <v/>
      </c>
      <c r="BO83" s="59" t="str">
        <f t="shared" si="241"/>
        <v/>
      </c>
      <c r="BP83" s="59" t="str">
        <f t="shared" si="242"/>
        <v/>
      </c>
      <c r="BQ83" s="59" t="str">
        <f t="shared" si="243"/>
        <v/>
      </c>
      <c r="BR83" s="59" t="str">
        <f t="shared" si="244"/>
        <v/>
      </c>
      <c r="BS83" s="59" t="str">
        <f t="shared" si="245"/>
        <v/>
      </c>
      <c r="BT83" s="59" t="str">
        <f t="shared" si="246"/>
        <v/>
      </c>
      <c r="BU83" s="59" t="str">
        <f t="shared" si="247"/>
        <v/>
      </c>
      <c r="BV83" s="59" t="str">
        <f t="shared" si="248"/>
        <v/>
      </c>
      <c r="BW83" s="59" t="str">
        <f t="shared" si="249"/>
        <v/>
      </c>
      <c r="BX83" s="59" t="str">
        <f t="shared" si="250"/>
        <v/>
      </c>
      <c r="BY83" s="59" t="str">
        <f t="shared" si="251"/>
        <v/>
      </c>
      <c r="BZ83" s="59" t="str">
        <f t="shared" si="252"/>
        <v/>
      </c>
      <c r="CA83" s="59" t="str">
        <f t="shared" si="253"/>
        <v/>
      </c>
      <c r="CB83" s="59" t="str">
        <f t="shared" si="254"/>
        <v/>
      </c>
      <c r="CC83" s="59" t="str">
        <f t="shared" si="255"/>
        <v/>
      </c>
      <c r="CD83" s="59" t="str">
        <f t="shared" si="256"/>
        <v/>
      </c>
      <c r="CE83" s="59" t="str">
        <f t="shared" si="257"/>
        <v/>
      </c>
      <c r="CF83" s="59" t="str">
        <f t="shared" si="258"/>
        <v/>
      </c>
      <c r="CG83" s="59" t="str">
        <f t="shared" si="259"/>
        <v/>
      </c>
      <c r="CH83" s="59" t="str">
        <f t="shared" si="260"/>
        <v/>
      </c>
      <c r="CI83" s="59" t="str">
        <f t="shared" si="261"/>
        <v/>
      </c>
      <c r="CJ83" s="59" t="str">
        <f t="shared" si="262"/>
        <v/>
      </c>
      <c r="CK83" s="59" t="str">
        <f t="shared" si="263"/>
        <v/>
      </c>
      <c r="CL83" s="59" t="str">
        <f t="shared" si="264"/>
        <v/>
      </c>
      <c r="CM83" s="59" t="str">
        <f t="shared" si="265"/>
        <v/>
      </c>
      <c r="CN83" s="59" t="str">
        <f t="shared" si="266"/>
        <v/>
      </c>
      <c r="CO83" s="59" t="str">
        <f t="shared" si="267"/>
        <v/>
      </c>
      <c r="CP83" s="59" t="str">
        <f t="shared" si="268"/>
        <v/>
      </c>
      <c r="CQ83" s="59" t="str">
        <f t="shared" si="269"/>
        <v/>
      </c>
      <c r="CR83" s="59" t="str">
        <f t="shared" si="270"/>
        <v/>
      </c>
      <c r="CS83" s="59" t="str">
        <f t="shared" si="271"/>
        <v/>
      </c>
      <c r="CT83" s="59" t="str">
        <f t="shared" si="272"/>
        <v/>
      </c>
      <c r="CU83" s="59" t="str">
        <f t="shared" si="273"/>
        <v/>
      </c>
      <c r="CV83" s="59" t="str">
        <f t="shared" si="274"/>
        <v/>
      </c>
      <c r="CW83" s="59" t="str">
        <f t="shared" si="275"/>
        <v/>
      </c>
      <c r="CX83" s="59" t="str">
        <f t="shared" si="276"/>
        <v/>
      </c>
      <c r="CY83" s="59" t="str">
        <f t="shared" si="277"/>
        <v/>
      </c>
      <c r="CZ83" s="59" t="str">
        <f t="shared" si="278"/>
        <v/>
      </c>
      <c r="DA83" s="59" t="str">
        <f t="shared" si="279"/>
        <v/>
      </c>
      <c r="DB83" s="59" t="str">
        <f t="shared" si="280"/>
        <v/>
      </c>
      <c r="DC83" s="59" t="str">
        <f t="shared" si="281"/>
        <v/>
      </c>
      <c r="DD83" s="59" t="str">
        <f t="shared" si="282"/>
        <v/>
      </c>
      <c r="DE83" s="59" t="str">
        <f t="shared" si="283"/>
        <v/>
      </c>
      <c r="DF83" s="59" t="str">
        <f t="shared" si="284"/>
        <v/>
      </c>
      <c r="DG83" s="59" t="str">
        <f t="shared" si="285"/>
        <v/>
      </c>
      <c r="DH83" s="59" t="str">
        <f t="shared" si="286"/>
        <v/>
      </c>
      <c r="DI83" s="59" t="str">
        <f t="shared" si="287"/>
        <v/>
      </c>
      <c r="DJ83" s="59" t="str">
        <f t="shared" si="288"/>
        <v/>
      </c>
      <c r="DK83" s="59" t="str">
        <f t="shared" si="289"/>
        <v/>
      </c>
      <c r="DL83" s="59" t="str">
        <f t="shared" si="290"/>
        <v/>
      </c>
      <c r="DM83" s="59" t="str">
        <f t="shared" si="291"/>
        <v/>
      </c>
      <c r="DN83" s="59" t="str">
        <f t="shared" si="292"/>
        <v/>
      </c>
      <c r="DO83" s="59" t="str">
        <f t="shared" si="293"/>
        <v/>
      </c>
      <c r="DP83" s="59" t="str">
        <f t="shared" si="294"/>
        <v/>
      </c>
      <c r="DQ83" s="59" t="str">
        <f t="shared" si="308"/>
        <v/>
      </c>
      <c r="DR83" s="59" t="str">
        <f t="shared" si="295"/>
        <v/>
      </c>
      <c r="DS83" s="58" t="str">
        <f t="shared" si="296"/>
        <v/>
      </c>
      <c r="DT83" s="59" t="str">
        <f t="shared" si="297"/>
        <v/>
      </c>
      <c r="DU83" s="59" t="str">
        <f t="shared" si="161"/>
        <v/>
      </c>
      <c r="DV83" s="59" t="str">
        <f t="shared" si="162"/>
        <v/>
      </c>
      <c r="DW83" s="59" t="str">
        <f t="shared" si="163"/>
        <v/>
      </c>
      <c r="DX83" s="59" t="str">
        <f t="shared" si="164"/>
        <v/>
      </c>
      <c r="DY83" s="59" t="str">
        <f t="shared" si="165"/>
        <v/>
      </c>
      <c r="DZ83" s="59" t="str">
        <f t="shared" si="166"/>
        <v/>
      </c>
      <c r="EA83" s="59" t="str">
        <f t="shared" si="167"/>
        <v/>
      </c>
      <c r="EB83" s="59" t="str">
        <f t="shared" si="168"/>
        <v/>
      </c>
      <c r="EC83" s="59" t="str">
        <f t="shared" si="169"/>
        <v/>
      </c>
      <c r="ED83" s="59" t="str">
        <f t="shared" si="170"/>
        <v/>
      </c>
      <c r="EE83" s="59" t="str">
        <f t="shared" si="171"/>
        <v/>
      </c>
      <c r="EF83" s="59" t="str">
        <f t="shared" si="298"/>
        <v/>
      </c>
      <c r="EG83" s="59" t="str">
        <f t="shared" si="172"/>
        <v/>
      </c>
      <c r="EH83" s="59" t="str">
        <f t="shared" si="173"/>
        <v/>
      </c>
      <c r="EI83" s="59" t="str">
        <f t="shared" si="174"/>
        <v/>
      </c>
      <c r="EJ83" s="59" t="str">
        <f t="shared" si="175"/>
        <v/>
      </c>
      <c r="EK83" s="59" t="str">
        <f t="shared" si="176"/>
        <v/>
      </c>
      <c r="EL83" s="59" t="str">
        <f t="shared" si="177"/>
        <v/>
      </c>
      <c r="EM83" s="59" t="str">
        <f t="shared" si="178"/>
        <v/>
      </c>
      <c r="EN83" s="59" t="str">
        <f t="shared" si="179"/>
        <v/>
      </c>
      <c r="EO83" s="59" t="str">
        <f t="shared" si="180"/>
        <v/>
      </c>
      <c r="EP83" s="59" t="str">
        <f t="shared" si="181"/>
        <v/>
      </c>
      <c r="EQ83" s="59" t="str">
        <f t="shared" si="182"/>
        <v/>
      </c>
      <c r="ER83" s="59" t="str">
        <f t="shared" si="183"/>
        <v/>
      </c>
      <c r="ES83" s="59" t="str">
        <f t="shared" si="184"/>
        <v/>
      </c>
      <c r="ET83" s="59" t="str">
        <f t="shared" si="185"/>
        <v/>
      </c>
      <c r="EU83" s="59" t="str">
        <f t="shared" si="186"/>
        <v/>
      </c>
      <c r="EV83" s="59" t="str">
        <f t="shared" si="187"/>
        <v/>
      </c>
      <c r="EW83" s="59" t="str">
        <f t="shared" si="188"/>
        <v/>
      </c>
      <c r="EX83" s="59" t="str">
        <f t="shared" si="189"/>
        <v/>
      </c>
      <c r="EY83" s="59" t="str">
        <f t="shared" si="190"/>
        <v/>
      </c>
      <c r="EZ83" s="59" t="str">
        <f t="shared" si="191"/>
        <v/>
      </c>
      <c r="FA83" s="59" t="str">
        <f t="shared" si="192"/>
        <v/>
      </c>
      <c r="FB83" s="59" t="str">
        <f t="shared" si="193"/>
        <v/>
      </c>
      <c r="FC83" s="59" t="str">
        <f t="shared" si="194"/>
        <v/>
      </c>
      <c r="FD83" s="59" t="str">
        <f t="shared" si="195"/>
        <v/>
      </c>
      <c r="FE83" s="59" t="str">
        <f t="shared" si="196"/>
        <v/>
      </c>
      <c r="FF83" s="59" t="str">
        <f t="shared" si="197"/>
        <v/>
      </c>
      <c r="FG83" s="59" t="str">
        <f t="shared" si="198"/>
        <v/>
      </c>
      <c r="FH83" s="59" t="str">
        <f t="shared" si="199"/>
        <v/>
      </c>
      <c r="FI83" s="59" t="str">
        <f t="shared" si="200"/>
        <v/>
      </c>
      <c r="FJ83" s="59" t="str">
        <f t="shared" si="201"/>
        <v/>
      </c>
      <c r="FK83" s="59" t="str">
        <f t="shared" si="202"/>
        <v/>
      </c>
      <c r="FL83" s="59" t="str">
        <f t="shared" si="203"/>
        <v/>
      </c>
      <c r="FM83" s="59" t="str">
        <f t="shared" si="204"/>
        <v/>
      </c>
      <c r="FN83" s="59" t="str">
        <f t="shared" si="205"/>
        <v/>
      </c>
      <c r="FO83" s="60" t="str">
        <f t="shared" si="206"/>
        <v/>
      </c>
      <c r="FP83" s="61"/>
      <c r="FQ83" s="45" t="str">
        <f t="shared" si="207"/>
        <v/>
      </c>
    </row>
    <row r="84" spans="1:173" ht="15.75" thickTop="1" thickBot="1" x14ac:dyDescent="0.25">
      <c r="A84" s="31"/>
      <c r="B84" s="75"/>
      <c r="C84" s="91"/>
      <c r="D84" s="75"/>
      <c r="E84" s="75"/>
      <c r="F84" s="75"/>
      <c r="G84" s="75"/>
      <c r="H84" s="71"/>
      <c r="I84" s="78"/>
      <c r="J84" s="75"/>
      <c r="K84" s="78"/>
      <c r="L84" s="75"/>
      <c r="M84" s="75"/>
      <c r="N84" s="75"/>
      <c r="O84" s="75"/>
      <c r="P84" s="75"/>
      <c r="Q84" s="75"/>
      <c r="R84" s="83"/>
      <c r="S84" s="75"/>
      <c r="T84" s="42" t="str">
        <f t="shared" si="157"/>
        <v/>
      </c>
      <c r="U84" s="42" t="str">
        <f t="shared" si="158"/>
        <v/>
      </c>
      <c r="V84" s="57" t="str">
        <f t="shared" si="299"/>
        <v/>
      </c>
      <c r="W84" s="57" t="str">
        <f t="shared" si="300"/>
        <v/>
      </c>
      <c r="X84" s="57" t="str">
        <f t="shared" si="301"/>
        <v/>
      </c>
      <c r="Y84" s="57" t="str">
        <f t="shared" si="302"/>
        <v/>
      </c>
      <c r="Z84" s="57" t="str">
        <f t="shared" si="303"/>
        <v/>
      </c>
      <c r="AA84" s="57" t="str">
        <f t="shared" si="304"/>
        <v/>
      </c>
      <c r="AB84" s="57" t="str">
        <f t="shared" si="305"/>
        <v/>
      </c>
      <c r="AC84" s="57" t="str">
        <f t="shared" si="306"/>
        <v/>
      </c>
      <c r="AD84" s="57" t="str">
        <f t="shared" si="208"/>
        <v/>
      </c>
      <c r="AE84" s="57" t="str">
        <f t="shared" si="209"/>
        <v/>
      </c>
      <c r="AF84" s="57" t="str">
        <f t="shared" si="210"/>
        <v/>
      </c>
      <c r="AG84" s="57" t="str">
        <f t="shared" si="211"/>
        <v/>
      </c>
      <c r="AH84" s="57" t="str">
        <f t="shared" si="212"/>
        <v/>
      </c>
      <c r="AI84" s="57" t="str">
        <f t="shared" si="213"/>
        <v/>
      </c>
      <c r="AJ84" s="57" t="str">
        <f t="shared" si="214"/>
        <v/>
      </c>
      <c r="AK84" s="57" t="str">
        <f t="shared" si="215"/>
        <v/>
      </c>
      <c r="AL84" s="57" t="str">
        <f t="shared" si="216"/>
        <v/>
      </c>
      <c r="AM84" s="57" t="str">
        <f t="shared" si="217"/>
        <v/>
      </c>
      <c r="AN84" s="57" t="str">
        <f t="shared" si="218"/>
        <v/>
      </c>
      <c r="AO84" s="57" t="str">
        <f t="shared" si="219"/>
        <v/>
      </c>
      <c r="AP84" s="57" t="str">
        <f t="shared" si="220"/>
        <v/>
      </c>
      <c r="AQ84" s="57" t="str">
        <f t="shared" si="221"/>
        <v/>
      </c>
      <c r="AR84" s="57" t="str">
        <f t="shared" si="222"/>
        <v/>
      </c>
      <c r="AS84" s="57" t="str">
        <f t="shared" si="223"/>
        <v/>
      </c>
      <c r="AT84" s="58" t="str">
        <f t="shared" si="307"/>
        <v/>
      </c>
      <c r="AU84" s="59">
        <f t="shared" si="159"/>
        <v>0</v>
      </c>
      <c r="AV84" s="59">
        <f t="shared" si="160"/>
        <v>0</v>
      </c>
      <c r="AW84" s="42" t="str">
        <f t="shared" si="224"/>
        <v/>
      </c>
      <c r="AX84" s="42">
        <f t="shared" si="225"/>
        <v>1900</v>
      </c>
      <c r="AY84" s="59" t="str">
        <f t="shared" si="226"/>
        <v/>
      </c>
      <c r="AZ84" s="59" t="str">
        <f t="shared" si="227"/>
        <v/>
      </c>
      <c r="BA84" s="59" t="str">
        <f t="shared" si="156"/>
        <v/>
      </c>
      <c r="BB84" s="59" t="str">
        <f t="shared" si="228"/>
        <v/>
      </c>
      <c r="BC84" s="59" t="str">
        <f t="shared" si="229"/>
        <v/>
      </c>
      <c r="BD84" s="59" t="str">
        <f t="shared" si="230"/>
        <v/>
      </c>
      <c r="BE84" s="59" t="str">
        <f t="shared" si="231"/>
        <v/>
      </c>
      <c r="BF84" s="59" t="str">
        <f t="shared" si="232"/>
        <v/>
      </c>
      <c r="BG84" s="59" t="str">
        <f t="shared" si="233"/>
        <v/>
      </c>
      <c r="BH84" s="59" t="str">
        <f t="shared" si="234"/>
        <v/>
      </c>
      <c r="BI84" s="59" t="str">
        <f t="shared" si="235"/>
        <v/>
      </c>
      <c r="BJ84" s="59" t="str">
        <f t="shared" si="236"/>
        <v/>
      </c>
      <c r="BK84" s="59" t="str">
        <f t="shared" si="237"/>
        <v/>
      </c>
      <c r="BL84" s="59" t="str">
        <f t="shared" si="238"/>
        <v/>
      </c>
      <c r="BM84" s="59" t="str">
        <f t="shared" si="239"/>
        <v/>
      </c>
      <c r="BN84" s="59" t="str">
        <f t="shared" si="240"/>
        <v/>
      </c>
      <c r="BO84" s="59" t="str">
        <f t="shared" si="241"/>
        <v/>
      </c>
      <c r="BP84" s="59" t="str">
        <f t="shared" si="242"/>
        <v/>
      </c>
      <c r="BQ84" s="59" t="str">
        <f t="shared" si="243"/>
        <v/>
      </c>
      <c r="BR84" s="59" t="str">
        <f t="shared" si="244"/>
        <v/>
      </c>
      <c r="BS84" s="59" t="str">
        <f t="shared" si="245"/>
        <v/>
      </c>
      <c r="BT84" s="59" t="str">
        <f t="shared" si="246"/>
        <v/>
      </c>
      <c r="BU84" s="59" t="str">
        <f t="shared" si="247"/>
        <v/>
      </c>
      <c r="BV84" s="59" t="str">
        <f t="shared" si="248"/>
        <v/>
      </c>
      <c r="BW84" s="59" t="str">
        <f t="shared" si="249"/>
        <v/>
      </c>
      <c r="BX84" s="59" t="str">
        <f t="shared" si="250"/>
        <v/>
      </c>
      <c r="BY84" s="59" t="str">
        <f t="shared" si="251"/>
        <v/>
      </c>
      <c r="BZ84" s="59" t="str">
        <f t="shared" si="252"/>
        <v/>
      </c>
      <c r="CA84" s="59" t="str">
        <f t="shared" si="253"/>
        <v/>
      </c>
      <c r="CB84" s="59" t="str">
        <f t="shared" si="254"/>
        <v/>
      </c>
      <c r="CC84" s="59" t="str">
        <f t="shared" si="255"/>
        <v/>
      </c>
      <c r="CD84" s="59" t="str">
        <f t="shared" si="256"/>
        <v/>
      </c>
      <c r="CE84" s="59" t="str">
        <f t="shared" si="257"/>
        <v/>
      </c>
      <c r="CF84" s="59" t="str">
        <f t="shared" si="258"/>
        <v/>
      </c>
      <c r="CG84" s="59" t="str">
        <f t="shared" si="259"/>
        <v/>
      </c>
      <c r="CH84" s="59" t="str">
        <f t="shared" si="260"/>
        <v/>
      </c>
      <c r="CI84" s="59" t="str">
        <f t="shared" si="261"/>
        <v/>
      </c>
      <c r="CJ84" s="59" t="str">
        <f t="shared" si="262"/>
        <v/>
      </c>
      <c r="CK84" s="59" t="str">
        <f t="shared" si="263"/>
        <v/>
      </c>
      <c r="CL84" s="59" t="str">
        <f t="shared" si="264"/>
        <v/>
      </c>
      <c r="CM84" s="59" t="str">
        <f t="shared" si="265"/>
        <v/>
      </c>
      <c r="CN84" s="59" t="str">
        <f t="shared" si="266"/>
        <v/>
      </c>
      <c r="CO84" s="59" t="str">
        <f t="shared" si="267"/>
        <v/>
      </c>
      <c r="CP84" s="59" t="str">
        <f t="shared" si="268"/>
        <v/>
      </c>
      <c r="CQ84" s="59" t="str">
        <f t="shared" si="269"/>
        <v/>
      </c>
      <c r="CR84" s="59" t="str">
        <f t="shared" si="270"/>
        <v/>
      </c>
      <c r="CS84" s="59" t="str">
        <f t="shared" si="271"/>
        <v/>
      </c>
      <c r="CT84" s="59" t="str">
        <f t="shared" si="272"/>
        <v/>
      </c>
      <c r="CU84" s="59" t="str">
        <f t="shared" si="273"/>
        <v/>
      </c>
      <c r="CV84" s="59" t="str">
        <f t="shared" si="274"/>
        <v/>
      </c>
      <c r="CW84" s="59" t="str">
        <f t="shared" si="275"/>
        <v/>
      </c>
      <c r="CX84" s="59" t="str">
        <f t="shared" si="276"/>
        <v/>
      </c>
      <c r="CY84" s="59" t="str">
        <f t="shared" si="277"/>
        <v/>
      </c>
      <c r="CZ84" s="59" t="str">
        <f t="shared" si="278"/>
        <v/>
      </c>
      <c r="DA84" s="59" t="str">
        <f t="shared" si="279"/>
        <v/>
      </c>
      <c r="DB84" s="59" t="str">
        <f t="shared" si="280"/>
        <v/>
      </c>
      <c r="DC84" s="59" t="str">
        <f t="shared" si="281"/>
        <v/>
      </c>
      <c r="DD84" s="59" t="str">
        <f t="shared" si="282"/>
        <v/>
      </c>
      <c r="DE84" s="59" t="str">
        <f t="shared" si="283"/>
        <v/>
      </c>
      <c r="DF84" s="59" t="str">
        <f t="shared" si="284"/>
        <v/>
      </c>
      <c r="DG84" s="59" t="str">
        <f t="shared" si="285"/>
        <v/>
      </c>
      <c r="DH84" s="59" t="str">
        <f t="shared" si="286"/>
        <v/>
      </c>
      <c r="DI84" s="59" t="str">
        <f t="shared" si="287"/>
        <v/>
      </c>
      <c r="DJ84" s="59" t="str">
        <f t="shared" si="288"/>
        <v/>
      </c>
      <c r="DK84" s="59" t="str">
        <f t="shared" si="289"/>
        <v/>
      </c>
      <c r="DL84" s="59" t="str">
        <f t="shared" si="290"/>
        <v/>
      </c>
      <c r="DM84" s="59" t="str">
        <f t="shared" si="291"/>
        <v/>
      </c>
      <c r="DN84" s="59" t="str">
        <f t="shared" si="292"/>
        <v/>
      </c>
      <c r="DO84" s="59" t="str">
        <f t="shared" si="293"/>
        <v/>
      </c>
      <c r="DP84" s="59" t="str">
        <f t="shared" si="294"/>
        <v/>
      </c>
      <c r="DQ84" s="59" t="str">
        <f t="shared" si="308"/>
        <v/>
      </c>
      <c r="DR84" s="59" t="str">
        <f t="shared" si="295"/>
        <v/>
      </c>
      <c r="DS84" s="58" t="str">
        <f t="shared" si="296"/>
        <v/>
      </c>
      <c r="DT84" s="59" t="str">
        <f t="shared" si="297"/>
        <v/>
      </c>
      <c r="DU84" s="59" t="str">
        <f t="shared" si="161"/>
        <v/>
      </c>
      <c r="DV84" s="59" t="str">
        <f t="shared" si="162"/>
        <v/>
      </c>
      <c r="DW84" s="59" t="str">
        <f t="shared" si="163"/>
        <v/>
      </c>
      <c r="DX84" s="59" t="str">
        <f t="shared" si="164"/>
        <v/>
      </c>
      <c r="DY84" s="59" t="str">
        <f t="shared" si="165"/>
        <v/>
      </c>
      <c r="DZ84" s="59" t="str">
        <f t="shared" si="166"/>
        <v/>
      </c>
      <c r="EA84" s="59" t="str">
        <f t="shared" si="167"/>
        <v/>
      </c>
      <c r="EB84" s="59" t="str">
        <f t="shared" si="168"/>
        <v/>
      </c>
      <c r="EC84" s="59" t="str">
        <f t="shared" si="169"/>
        <v/>
      </c>
      <c r="ED84" s="59" t="str">
        <f t="shared" si="170"/>
        <v/>
      </c>
      <c r="EE84" s="59" t="str">
        <f t="shared" si="171"/>
        <v/>
      </c>
      <c r="EF84" s="59" t="str">
        <f t="shared" si="298"/>
        <v/>
      </c>
      <c r="EG84" s="59" t="str">
        <f t="shared" si="172"/>
        <v/>
      </c>
      <c r="EH84" s="59" t="str">
        <f t="shared" si="173"/>
        <v/>
      </c>
      <c r="EI84" s="59" t="str">
        <f t="shared" si="174"/>
        <v/>
      </c>
      <c r="EJ84" s="59" t="str">
        <f t="shared" si="175"/>
        <v/>
      </c>
      <c r="EK84" s="59" t="str">
        <f t="shared" si="176"/>
        <v/>
      </c>
      <c r="EL84" s="59" t="str">
        <f t="shared" si="177"/>
        <v/>
      </c>
      <c r="EM84" s="59" t="str">
        <f t="shared" si="178"/>
        <v/>
      </c>
      <c r="EN84" s="59" t="str">
        <f t="shared" si="179"/>
        <v/>
      </c>
      <c r="EO84" s="59" t="str">
        <f t="shared" si="180"/>
        <v/>
      </c>
      <c r="EP84" s="59" t="str">
        <f t="shared" si="181"/>
        <v/>
      </c>
      <c r="EQ84" s="59" t="str">
        <f t="shared" si="182"/>
        <v/>
      </c>
      <c r="ER84" s="59" t="str">
        <f t="shared" si="183"/>
        <v/>
      </c>
      <c r="ES84" s="59" t="str">
        <f t="shared" si="184"/>
        <v/>
      </c>
      <c r="ET84" s="59" t="str">
        <f t="shared" si="185"/>
        <v/>
      </c>
      <c r="EU84" s="59" t="str">
        <f t="shared" si="186"/>
        <v/>
      </c>
      <c r="EV84" s="59" t="str">
        <f t="shared" si="187"/>
        <v/>
      </c>
      <c r="EW84" s="59" t="str">
        <f t="shared" si="188"/>
        <v/>
      </c>
      <c r="EX84" s="59" t="str">
        <f t="shared" si="189"/>
        <v/>
      </c>
      <c r="EY84" s="59" t="str">
        <f t="shared" si="190"/>
        <v/>
      </c>
      <c r="EZ84" s="59" t="str">
        <f t="shared" si="191"/>
        <v/>
      </c>
      <c r="FA84" s="59" t="str">
        <f t="shared" si="192"/>
        <v/>
      </c>
      <c r="FB84" s="59" t="str">
        <f t="shared" si="193"/>
        <v/>
      </c>
      <c r="FC84" s="59" t="str">
        <f t="shared" si="194"/>
        <v/>
      </c>
      <c r="FD84" s="59" t="str">
        <f t="shared" si="195"/>
        <v/>
      </c>
      <c r="FE84" s="59" t="str">
        <f t="shared" si="196"/>
        <v/>
      </c>
      <c r="FF84" s="59" t="str">
        <f t="shared" si="197"/>
        <v/>
      </c>
      <c r="FG84" s="59" t="str">
        <f t="shared" si="198"/>
        <v/>
      </c>
      <c r="FH84" s="59" t="str">
        <f t="shared" si="199"/>
        <v/>
      </c>
      <c r="FI84" s="59" t="str">
        <f t="shared" si="200"/>
        <v/>
      </c>
      <c r="FJ84" s="59" t="str">
        <f t="shared" si="201"/>
        <v/>
      </c>
      <c r="FK84" s="59" t="str">
        <f t="shared" si="202"/>
        <v/>
      </c>
      <c r="FL84" s="59" t="str">
        <f t="shared" si="203"/>
        <v/>
      </c>
      <c r="FM84" s="59" t="str">
        <f t="shared" si="204"/>
        <v/>
      </c>
      <c r="FN84" s="59" t="str">
        <f t="shared" si="205"/>
        <v/>
      </c>
      <c r="FO84" s="60" t="str">
        <f t="shared" si="206"/>
        <v/>
      </c>
      <c r="FP84" s="61"/>
      <c r="FQ84" s="45" t="str">
        <f t="shared" si="207"/>
        <v/>
      </c>
    </row>
    <row r="85" spans="1:173" ht="15.75" thickTop="1" thickBot="1" x14ac:dyDescent="0.25">
      <c r="A85" s="31"/>
      <c r="B85" s="75"/>
      <c r="C85" s="91"/>
      <c r="D85" s="75"/>
      <c r="E85" s="75"/>
      <c r="F85" s="75"/>
      <c r="G85" s="75"/>
      <c r="H85" s="71"/>
      <c r="I85" s="78"/>
      <c r="J85" s="75"/>
      <c r="K85" s="78"/>
      <c r="L85" s="75"/>
      <c r="M85" s="75"/>
      <c r="N85" s="75"/>
      <c r="O85" s="75"/>
      <c r="P85" s="75"/>
      <c r="Q85" s="75"/>
      <c r="R85" s="83"/>
      <c r="S85" s="75"/>
      <c r="T85" s="42" t="str">
        <f t="shared" si="157"/>
        <v/>
      </c>
      <c r="U85" s="42" t="str">
        <f t="shared" si="158"/>
        <v/>
      </c>
      <c r="V85" s="57" t="str">
        <f t="shared" si="299"/>
        <v/>
      </c>
      <c r="W85" s="57" t="str">
        <f t="shared" si="300"/>
        <v/>
      </c>
      <c r="X85" s="57" t="str">
        <f t="shared" si="301"/>
        <v/>
      </c>
      <c r="Y85" s="57" t="str">
        <f t="shared" si="302"/>
        <v/>
      </c>
      <c r="Z85" s="57" t="str">
        <f t="shared" si="303"/>
        <v/>
      </c>
      <c r="AA85" s="57" t="str">
        <f t="shared" si="304"/>
        <v/>
      </c>
      <c r="AB85" s="57" t="str">
        <f t="shared" si="305"/>
        <v/>
      </c>
      <c r="AC85" s="57" t="str">
        <f t="shared" si="306"/>
        <v/>
      </c>
      <c r="AD85" s="57" t="str">
        <f t="shared" si="208"/>
        <v/>
      </c>
      <c r="AE85" s="57" t="str">
        <f t="shared" si="209"/>
        <v/>
      </c>
      <c r="AF85" s="57" t="str">
        <f t="shared" si="210"/>
        <v/>
      </c>
      <c r="AG85" s="57" t="str">
        <f t="shared" si="211"/>
        <v/>
      </c>
      <c r="AH85" s="57" t="str">
        <f t="shared" si="212"/>
        <v/>
      </c>
      <c r="AI85" s="57" t="str">
        <f t="shared" si="213"/>
        <v/>
      </c>
      <c r="AJ85" s="57" t="str">
        <f t="shared" si="214"/>
        <v/>
      </c>
      <c r="AK85" s="57" t="str">
        <f t="shared" si="215"/>
        <v/>
      </c>
      <c r="AL85" s="57" t="str">
        <f t="shared" si="216"/>
        <v/>
      </c>
      <c r="AM85" s="57" t="str">
        <f t="shared" si="217"/>
        <v/>
      </c>
      <c r="AN85" s="57" t="str">
        <f t="shared" si="218"/>
        <v/>
      </c>
      <c r="AO85" s="57" t="str">
        <f t="shared" si="219"/>
        <v/>
      </c>
      <c r="AP85" s="57" t="str">
        <f t="shared" si="220"/>
        <v/>
      </c>
      <c r="AQ85" s="57" t="str">
        <f t="shared" si="221"/>
        <v/>
      </c>
      <c r="AR85" s="57" t="str">
        <f t="shared" si="222"/>
        <v/>
      </c>
      <c r="AS85" s="57" t="str">
        <f t="shared" si="223"/>
        <v/>
      </c>
      <c r="AT85" s="58" t="str">
        <f t="shared" si="307"/>
        <v/>
      </c>
      <c r="AU85" s="59">
        <f t="shared" si="159"/>
        <v>0</v>
      </c>
      <c r="AV85" s="59">
        <f t="shared" si="160"/>
        <v>0</v>
      </c>
      <c r="AW85" s="42" t="str">
        <f t="shared" si="224"/>
        <v/>
      </c>
      <c r="AX85" s="42">
        <f t="shared" si="225"/>
        <v>1900</v>
      </c>
      <c r="AY85" s="59" t="str">
        <f t="shared" si="226"/>
        <v/>
      </c>
      <c r="AZ85" s="59" t="str">
        <f t="shared" si="227"/>
        <v/>
      </c>
      <c r="BA85" s="59" t="str">
        <f t="shared" si="156"/>
        <v/>
      </c>
      <c r="BB85" s="59" t="str">
        <f t="shared" si="228"/>
        <v/>
      </c>
      <c r="BC85" s="59" t="str">
        <f t="shared" si="229"/>
        <v/>
      </c>
      <c r="BD85" s="59" t="str">
        <f t="shared" si="230"/>
        <v/>
      </c>
      <c r="BE85" s="59" t="str">
        <f t="shared" si="231"/>
        <v/>
      </c>
      <c r="BF85" s="59" t="str">
        <f t="shared" si="232"/>
        <v/>
      </c>
      <c r="BG85" s="59" t="str">
        <f t="shared" si="233"/>
        <v/>
      </c>
      <c r="BH85" s="59" t="str">
        <f t="shared" si="234"/>
        <v/>
      </c>
      <c r="BI85" s="59" t="str">
        <f t="shared" si="235"/>
        <v/>
      </c>
      <c r="BJ85" s="59" t="str">
        <f t="shared" si="236"/>
        <v/>
      </c>
      <c r="BK85" s="59" t="str">
        <f t="shared" si="237"/>
        <v/>
      </c>
      <c r="BL85" s="59" t="str">
        <f t="shared" si="238"/>
        <v/>
      </c>
      <c r="BM85" s="59" t="str">
        <f t="shared" si="239"/>
        <v/>
      </c>
      <c r="BN85" s="59" t="str">
        <f t="shared" si="240"/>
        <v/>
      </c>
      <c r="BO85" s="59" t="str">
        <f t="shared" si="241"/>
        <v/>
      </c>
      <c r="BP85" s="59" t="str">
        <f t="shared" si="242"/>
        <v/>
      </c>
      <c r="BQ85" s="59" t="str">
        <f t="shared" si="243"/>
        <v/>
      </c>
      <c r="BR85" s="59" t="str">
        <f t="shared" si="244"/>
        <v/>
      </c>
      <c r="BS85" s="59" t="str">
        <f t="shared" si="245"/>
        <v/>
      </c>
      <c r="BT85" s="59" t="str">
        <f t="shared" si="246"/>
        <v/>
      </c>
      <c r="BU85" s="59" t="str">
        <f t="shared" si="247"/>
        <v/>
      </c>
      <c r="BV85" s="59" t="str">
        <f t="shared" si="248"/>
        <v/>
      </c>
      <c r="BW85" s="59" t="str">
        <f t="shared" si="249"/>
        <v/>
      </c>
      <c r="BX85" s="59" t="str">
        <f t="shared" si="250"/>
        <v/>
      </c>
      <c r="BY85" s="59" t="str">
        <f t="shared" si="251"/>
        <v/>
      </c>
      <c r="BZ85" s="59" t="str">
        <f t="shared" si="252"/>
        <v/>
      </c>
      <c r="CA85" s="59" t="str">
        <f t="shared" si="253"/>
        <v/>
      </c>
      <c r="CB85" s="59" t="str">
        <f t="shared" si="254"/>
        <v/>
      </c>
      <c r="CC85" s="59" t="str">
        <f t="shared" si="255"/>
        <v/>
      </c>
      <c r="CD85" s="59" t="str">
        <f t="shared" si="256"/>
        <v/>
      </c>
      <c r="CE85" s="59" t="str">
        <f t="shared" si="257"/>
        <v/>
      </c>
      <c r="CF85" s="59" t="str">
        <f t="shared" si="258"/>
        <v/>
      </c>
      <c r="CG85" s="59" t="str">
        <f t="shared" si="259"/>
        <v/>
      </c>
      <c r="CH85" s="59" t="str">
        <f t="shared" si="260"/>
        <v/>
      </c>
      <c r="CI85" s="59" t="str">
        <f t="shared" si="261"/>
        <v/>
      </c>
      <c r="CJ85" s="59" t="str">
        <f t="shared" si="262"/>
        <v/>
      </c>
      <c r="CK85" s="59" t="str">
        <f t="shared" si="263"/>
        <v/>
      </c>
      <c r="CL85" s="59" t="str">
        <f t="shared" si="264"/>
        <v/>
      </c>
      <c r="CM85" s="59" t="str">
        <f t="shared" si="265"/>
        <v/>
      </c>
      <c r="CN85" s="59" t="str">
        <f t="shared" si="266"/>
        <v/>
      </c>
      <c r="CO85" s="59" t="str">
        <f t="shared" si="267"/>
        <v/>
      </c>
      <c r="CP85" s="59" t="str">
        <f t="shared" si="268"/>
        <v/>
      </c>
      <c r="CQ85" s="59" t="str">
        <f t="shared" si="269"/>
        <v/>
      </c>
      <c r="CR85" s="59" t="str">
        <f t="shared" si="270"/>
        <v/>
      </c>
      <c r="CS85" s="59" t="str">
        <f t="shared" si="271"/>
        <v/>
      </c>
      <c r="CT85" s="59" t="str">
        <f t="shared" si="272"/>
        <v/>
      </c>
      <c r="CU85" s="59" t="str">
        <f t="shared" si="273"/>
        <v/>
      </c>
      <c r="CV85" s="59" t="str">
        <f t="shared" si="274"/>
        <v/>
      </c>
      <c r="CW85" s="59" t="str">
        <f t="shared" si="275"/>
        <v/>
      </c>
      <c r="CX85" s="59" t="str">
        <f t="shared" si="276"/>
        <v/>
      </c>
      <c r="CY85" s="59" t="str">
        <f t="shared" si="277"/>
        <v/>
      </c>
      <c r="CZ85" s="59" t="str">
        <f t="shared" si="278"/>
        <v/>
      </c>
      <c r="DA85" s="59" t="str">
        <f t="shared" si="279"/>
        <v/>
      </c>
      <c r="DB85" s="59" t="str">
        <f t="shared" si="280"/>
        <v/>
      </c>
      <c r="DC85" s="59" t="str">
        <f t="shared" si="281"/>
        <v/>
      </c>
      <c r="DD85" s="59" t="str">
        <f t="shared" si="282"/>
        <v/>
      </c>
      <c r="DE85" s="59" t="str">
        <f t="shared" si="283"/>
        <v/>
      </c>
      <c r="DF85" s="59" t="str">
        <f t="shared" si="284"/>
        <v/>
      </c>
      <c r="DG85" s="59" t="str">
        <f t="shared" si="285"/>
        <v/>
      </c>
      <c r="DH85" s="59" t="str">
        <f t="shared" si="286"/>
        <v/>
      </c>
      <c r="DI85" s="59" t="str">
        <f t="shared" si="287"/>
        <v/>
      </c>
      <c r="DJ85" s="59" t="str">
        <f t="shared" si="288"/>
        <v/>
      </c>
      <c r="DK85" s="59" t="str">
        <f t="shared" si="289"/>
        <v/>
      </c>
      <c r="DL85" s="59" t="str">
        <f t="shared" si="290"/>
        <v/>
      </c>
      <c r="DM85" s="59" t="str">
        <f t="shared" si="291"/>
        <v/>
      </c>
      <c r="DN85" s="59" t="str">
        <f t="shared" si="292"/>
        <v/>
      </c>
      <c r="DO85" s="59" t="str">
        <f t="shared" si="293"/>
        <v/>
      </c>
      <c r="DP85" s="59" t="str">
        <f t="shared" si="294"/>
        <v/>
      </c>
      <c r="DQ85" s="59" t="str">
        <f t="shared" si="308"/>
        <v/>
      </c>
      <c r="DR85" s="59" t="str">
        <f t="shared" si="295"/>
        <v/>
      </c>
      <c r="DS85" s="58" t="str">
        <f t="shared" si="296"/>
        <v/>
      </c>
      <c r="DT85" s="59" t="str">
        <f t="shared" si="297"/>
        <v/>
      </c>
      <c r="DU85" s="59" t="str">
        <f t="shared" si="161"/>
        <v/>
      </c>
      <c r="DV85" s="59" t="str">
        <f t="shared" si="162"/>
        <v/>
      </c>
      <c r="DW85" s="59" t="str">
        <f t="shared" si="163"/>
        <v/>
      </c>
      <c r="DX85" s="59" t="str">
        <f t="shared" si="164"/>
        <v/>
      </c>
      <c r="DY85" s="59" t="str">
        <f t="shared" si="165"/>
        <v/>
      </c>
      <c r="DZ85" s="59" t="str">
        <f t="shared" si="166"/>
        <v/>
      </c>
      <c r="EA85" s="59" t="str">
        <f t="shared" si="167"/>
        <v/>
      </c>
      <c r="EB85" s="59" t="str">
        <f t="shared" si="168"/>
        <v/>
      </c>
      <c r="EC85" s="59" t="str">
        <f t="shared" si="169"/>
        <v/>
      </c>
      <c r="ED85" s="59" t="str">
        <f t="shared" si="170"/>
        <v/>
      </c>
      <c r="EE85" s="59" t="str">
        <f t="shared" si="171"/>
        <v/>
      </c>
      <c r="EF85" s="59" t="str">
        <f t="shared" si="298"/>
        <v/>
      </c>
      <c r="EG85" s="59" t="str">
        <f t="shared" si="172"/>
        <v/>
      </c>
      <c r="EH85" s="59" t="str">
        <f t="shared" si="173"/>
        <v/>
      </c>
      <c r="EI85" s="59" t="str">
        <f t="shared" si="174"/>
        <v/>
      </c>
      <c r="EJ85" s="59" t="str">
        <f t="shared" si="175"/>
        <v/>
      </c>
      <c r="EK85" s="59" t="str">
        <f t="shared" si="176"/>
        <v/>
      </c>
      <c r="EL85" s="59" t="str">
        <f t="shared" si="177"/>
        <v/>
      </c>
      <c r="EM85" s="59" t="str">
        <f t="shared" si="178"/>
        <v/>
      </c>
      <c r="EN85" s="59" t="str">
        <f t="shared" si="179"/>
        <v/>
      </c>
      <c r="EO85" s="59" t="str">
        <f t="shared" si="180"/>
        <v/>
      </c>
      <c r="EP85" s="59" t="str">
        <f t="shared" si="181"/>
        <v/>
      </c>
      <c r="EQ85" s="59" t="str">
        <f t="shared" si="182"/>
        <v/>
      </c>
      <c r="ER85" s="59" t="str">
        <f t="shared" si="183"/>
        <v/>
      </c>
      <c r="ES85" s="59" t="str">
        <f t="shared" si="184"/>
        <v/>
      </c>
      <c r="ET85" s="59" t="str">
        <f t="shared" si="185"/>
        <v/>
      </c>
      <c r="EU85" s="59" t="str">
        <f t="shared" si="186"/>
        <v/>
      </c>
      <c r="EV85" s="59" t="str">
        <f t="shared" si="187"/>
        <v/>
      </c>
      <c r="EW85" s="59" t="str">
        <f t="shared" si="188"/>
        <v/>
      </c>
      <c r="EX85" s="59" t="str">
        <f t="shared" si="189"/>
        <v/>
      </c>
      <c r="EY85" s="59" t="str">
        <f t="shared" si="190"/>
        <v/>
      </c>
      <c r="EZ85" s="59" t="str">
        <f t="shared" si="191"/>
        <v/>
      </c>
      <c r="FA85" s="59" t="str">
        <f t="shared" si="192"/>
        <v/>
      </c>
      <c r="FB85" s="59" t="str">
        <f t="shared" si="193"/>
        <v/>
      </c>
      <c r="FC85" s="59" t="str">
        <f t="shared" si="194"/>
        <v/>
      </c>
      <c r="FD85" s="59" t="str">
        <f t="shared" si="195"/>
        <v/>
      </c>
      <c r="FE85" s="59" t="str">
        <f t="shared" si="196"/>
        <v/>
      </c>
      <c r="FF85" s="59" t="str">
        <f t="shared" si="197"/>
        <v/>
      </c>
      <c r="FG85" s="59" t="str">
        <f t="shared" si="198"/>
        <v/>
      </c>
      <c r="FH85" s="59" t="str">
        <f t="shared" si="199"/>
        <v/>
      </c>
      <c r="FI85" s="59" t="str">
        <f t="shared" si="200"/>
        <v/>
      </c>
      <c r="FJ85" s="59" t="str">
        <f t="shared" si="201"/>
        <v/>
      </c>
      <c r="FK85" s="59" t="str">
        <f t="shared" si="202"/>
        <v/>
      </c>
      <c r="FL85" s="59" t="str">
        <f t="shared" si="203"/>
        <v/>
      </c>
      <c r="FM85" s="59" t="str">
        <f t="shared" si="204"/>
        <v/>
      </c>
      <c r="FN85" s="59" t="str">
        <f t="shared" si="205"/>
        <v/>
      </c>
      <c r="FO85" s="60" t="str">
        <f t="shared" si="206"/>
        <v/>
      </c>
      <c r="FP85" s="61"/>
      <c r="FQ85" s="45" t="str">
        <f t="shared" si="207"/>
        <v/>
      </c>
    </row>
  </sheetData>
  <protectedRanges>
    <protectedRange sqref="A6:B6" name="Plage1_7"/>
    <protectedRange sqref="F6:G6" name="Plage1_12"/>
    <protectedRange sqref="J6" name="Plage1_14"/>
    <protectedRange sqref="H6" name="Plage1_4"/>
    <protectedRange sqref="C6:D6" name="Plage1_5"/>
    <protectedRange sqref="G22 G24 J27:J31 F27:H31 C27:D31 C36 C43:J43 E36:J36 B49:C85 E49:J85" name="Plage1_2"/>
    <protectedRange sqref="I23:I31 H19:J22 G23 J23:J26 H23:H26 G25:G26 G19:G21 E27:E31 B7:J7 B19:F26 B27:B31 B32:C35 B37:J42 B43 B44:C48 B8:C18 E8:J18 E32:J35 E44:J48" name="Plage1_1_2"/>
  </protectedRanges>
  <conditionalFormatting sqref="A6:D6 F6:J6 A7:A85">
    <cfRule type="cellIs" dxfId="7" priority="9" stopIfTrue="1" operator="equal">
      <formula>"TBD"</formula>
    </cfRule>
  </conditionalFormatting>
  <conditionalFormatting sqref="A6 A8:S85">
    <cfRule type="expression" dxfId="6" priority="8" stopIfTrue="1">
      <formula>$A6="WP"</formula>
    </cfRule>
  </conditionalFormatting>
  <conditionalFormatting sqref="C6:C85">
    <cfRule type="expression" dxfId="5" priority="4" stopIfTrue="1">
      <formula>AND($I6="",$C6&lt;&gt;"",$C6=$H$8)</formula>
    </cfRule>
    <cfRule type="expression" dxfId="4" priority="5" stopIfTrue="1">
      <formula>AND($C6&lt;&gt;"",$C6=$H$2,$I6="")</formula>
    </cfRule>
    <cfRule type="expression" dxfId="3" priority="6" stopIfTrue="1">
      <formula>AND($C6&lt;&gt;"",$C6&lt;$H$2,$I6="")</formula>
    </cfRule>
    <cfRule type="iconSet" priority="7">
      <iconSet>
        <cfvo type="percent" val="0"/>
        <cfvo type="formula" val="TODAY()"/>
        <cfvo type="formula" val="TODAY()"/>
      </iconSet>
    </cfRule>
  </conditionalFormatting>
  <conditionalFormatting sqref="H6:H85">
    <cfRule type="expression" dxfId="2" priority="2" stopIfTrue="1">
      <formula>AND($C6&lt;&gt;"",$H6&lt;&gt;"",$C6&lt;$H6)</formula>
    </cfRule>
    <cfRule type="expression" dxfId="1" priority="3" stopIfTrue="1">
      <formula>AND($C6="",$H6&lt;&gt;"")</formula>
    </cfRule>
  </conditionalFormatting>
  <conditionalFormatting sqref="A6:S85">
    <cfRule type="expression" dxfId="0" priority="1" stopIfTrue="1">
      <formula>AND($I6&lt;&gt;"",$I6&lt;$H$2)</formula>
    </cfRule>
  </conditionalFormatting>
  <dataValidations count="11">
    <dataValidation type="list" operator="greaterThanOrEqual" allowBlank="1" showInputMessage="1" showErrorMessage="1" errorTitle="Invalide Data" error="Select on the liste" sqref="M6:M85">
      <formula1>Type_of_WorkLoad</formula1>
    </dataValidation>
    <dataValidation type="decimal" operator="greaterThanOrEqual" allowBlank="1" showInputMessage="1" showErrorMessage="1" errorTitle="Invalide Data" error="Only decimal values are allowed!" promptTitle="% Progress" prompt="Decimal value" sqref="P6:P85">
      <formula1>0</formula1>
    </dataValidation>
    <dataValidation type="decimal" operator="greaterThanOrEqual" allowBlank="1" showInputMessage="1" showErrorMessage="1" errorTitle="Invalide Data" error="Only decimal values are allowed!" promptTitle="Actual Cost" prompt="Decimal Value" sqref="O6:O85">
      <formula1>0</formula1>
    </dataValidation>
    <dataValidation type="decimal" operator="greaterThanOrEqual" allowBlank="1" showInputMessage="1" showErrorMessage="1" errorTitle="Invalide Data" error="Only Decimal values are allowed for this column!" promptTitle="PV Budgeted" prompt="Decimal values" sqref="L6:L85">
      <formula1>0</formula1>
    </dataValidation>
    <dataValidation type="date" operator="greaterThan" allowBlank="1" showInputMessage="1" showErrorMessage="1" errorTitle="Invalide Date" error="Invalide format date,_x000a_Enter a valid format date please!_x000a_Format: dd/mm/yyyy" promptTitle="Projet Target" prompt="Date format: dd/mm/yyyy" sqref="C6:C85">
      <formula1>36526</formula1>
    </dataValidation>
    <dataValidation type="date" operator="greaterThan" allowBlank="1" showInputMessage="1" showErrorMessage="1" errorTitle="Invalide Date" error="Invalide format date,_x000a_Enter a valid format date please!_x000a_Format: dd/mm/yyyy" promptTitle="Achievement" prompt="Date format dd/mm/yyyy" sqref="I6:I85">
      <formula1>36526</formula1>
    </dataValidation>
    <dataValidation type="date" operator="greaterThan" allowBlank="1" showInputMessage="1" showErrorMessage="1" errorTitle="Invalide Date" error="Invalide format date,_x000a_Enter a valid format date please!_x000a_Format: dd/mm/yyyy_x000a_" promptTitle="Start Date" prompt="Date Format: dd/mm/yyyy" sqref="K60">
      <formula1>36526</formula1>
    </dataValidation>
    <dataValidation type="date" operator="greaterThan" allowBlank="1" showInputMessage="1" showErrorMessage="1" errorTitle="Invalide Date" error="Invalide format date,_x000a_Enter a valid format date please!\n_x000a_Format: dd/mm/yyyy_x000a_" promptTitle="Start Date" prompt="Date Format: dd/mm/yyyy" sqref="K6:K59 K61:K85">
      <formula1>36526</formula1>
    </dataValidation>
    <dataValidation type="list" errorStyle="information" allowBlank="1" showInputMessage="1" showErrorMessage="1" errorTitle="Other entity" error="Do you want to add a new ENTITY?" sqref="D7:D85">
      <formula1>Entity</formula1>
    </dataValidation>
    <dataValidation type="list" allowBlank="1" showInputMessage="1" showErrorMessage="1" sqref="A6:A85">
      <formula1>Type_of_Task</formula1>
    </dataValidation>
    <dataValidation type="list" allowBlank="1" showInputMessage="1" showErrorMessage="1" sqref="E7:E85">
      <formula1>"Design,Stress,Other,"</formula1>
    </dataValidation>
  </dataValidations>
  <hyperlinks>
    <hyperlink ref="B37" r:id="rId1"/>
  </hyperlinks>
  <pageMargins left="0.7" right="0.7" top="0.75" bottom="0.75" header="0.3" footer="0.3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tabSelected="1" workbookViewId="0">
      <selection activeCell="B13" sqref="B13"/>
    </sheetView>
  </sheetViews>
  <sheetFormatPr baseColWidth="10" defaultRowHeight="14.25" x14ac:dyDescent="0.2"/>
  <sheetData>
    <row r="1" spans="1:1" ht="15.75" thickTop="1" thickBot="1" x14ac:dyDescent="0.25">
      <c r="A1" s="109" t="s">
        <v>257</v>
      </c>
    </row>
    <row r="2" spans="1:1" x14ac:dyDescent="0.2">
      <c r="A2" s="110">
        <v>2010</v>
      </c>
    </row>
    <row r="3" spans="1:1" x14ac:dyDescent="0.2">
      <c r="A3" s="111">
        <f>A2+1</f>
        <v>2011</v>
      </c>
    </row>
    <row r="4" spans="1:1" x14ac:dyDescent="0.2">
      <c r="A4" s="111">
        <f>A3+1</f>
        <v>2012</v>
      </c>
    </row>
    <row r="5" spans="1:1" x14ac:dyDescent="0.2">
      <c r="A5" s="111">
        <f>A4+1</f>
        <v>2013</v>
      </c>
    </row>
    <row r="6" spans="1:1" x14ac:dyDescent="0.2">
      <c r="A6" s="111">
        <f>A5+1</f>
        <v>2014</v>
      </c>
    </row>
    <row r="7" spans="1:1" ht="15" thickBot="1" x14ac:dyDescent="0.25">
      <c r="A7" s="112">
        <f>A6+1</f>
        <v>2015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Coverage</vt:lpstr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</dc:creator>
  <cp:lastModifiedBy>Roger M</cp:lastModifiedBy>
  <dcterms:created xsi:type="dcterms:W3CDTF">2012-11-28T10:03:30Z</dcterms:created>
  <dcterms:modified xsi:type="dcterms:W3CDTF">2012-11-28T10:17:22Z</dcterms:modified>
</cp:coreProperties>
</file>