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14ABF940-9D9A-46B8-9679-DB84512D5FD6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ACTURE" sheetId="15" r:id="rId1"/>
    <sheet name="DEVIS" sheetId="14" r:id="rId2"/>
    <sheet name="CHIFFRAGE" sheetId="5" r:id="rId3"/>
    <sheet name="Base" sheetId="10" r:id="rId4"/>
    <sheet name="BDCli" sheetId="9" r:id="rId5"/>
    <sheet name="MO" sheetId="13" r:id="rId6"/>
  </sheets>
  <definedNames>
    <definedName name="Base1">OFFSET(Base!#REF!,,,COUNTA(Base!#REF!),6)</definedName>
    <definedName name="Base2">OFFSET(Base!#REF!,,,COUNTA(Base!#REF!),1)</definedName>
    <definedName name="BD_MO">MO!$A$1:$B$3</definedName>
    <definedName name="CODA">Base!#REF!</definedName>
    <definedName name="ctva">CHIFFRAGE!$G$24:$G$58</definedName>
    <definedName name="Equip_Maison">Base!$C$2:$C$128</definedName>
    <definedName name="f_cl">BDCli!$B$1:$G$3</definedName>
    <definedName name="M_HT">CHIFFRAGE!$F$24:$F$58</definedName>
    <definedName name="MO">MO!$A$2:$A$3</definedName>
    <definedName name="_xlnm.Print_Area" localSheetId="2">CHIFFRAGE!$B$1:$G$73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4" i="5" l="1"/>
  <c r="E24" i="5" s="1"/>
  <c r="K26" i="5"/>
  <c r="K27" i="5"/>
  <c r="K28" i="5"/>
  <c r="K29" i="5"/>
  <c r="K30" i="5"/>
  <c r="E30" i="5" s="1"/>
  <c r="K31" i="5"/>
  <c r="E31" i="5" s="1"/>
  <c r="K32" i="5"/>
  <c r="K33" i="5"/>
  <c r="K34" i="5"/>
  <c r="E34" i="5" s="1"/>
  <c r="K35" i="5"/>
  <c r="E35" i="5" s="1"/>
  <c r="K36" i="5"/>
  <c r="K37" i="5"/>
  <c r="K25" i="5"/>
  <c r="E25" i="5" s="1"/>
  <c r="E26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C25" i="5"/>
  <c r="D25" i="5"/>
  <c r="F25" i="5"/>
  <c r="C26" i="5"/>
  <c r="D26" i="5"/>
  <c r="F26" i="5"/>
  <c r="C27" i="5"/>
  <c r="D27" i="5"/>
  <c r="E27" i="5"/>
  <c r="F27" i="5"/>
  <c r="C28" i="5"/>
  <c r="D28" i="5"/>
  <c r="E28" i="5"/>
  <c r="F28" i="5"/>
  <c r="C29" i="5"/>
  <c r="D29" i="5"/>
  <c r="E29" i="5"/>
  <c r="F29" i="5"/>
  <c r="C30" i="5"/>
  <c r="D30" i="5"/>
  <c r="F30" i="5"/>
  <c r="C31" i="5"/>
  <c r="D31" i="5"/>
  <c r="F31" i="5"/>
  <c r="C32" i="5"/>
  <c r="D32" i="5"/>
  <c r="E32" i="5"/>
  <c r="F32" i="5"/>
  <c r="C33" i="5"/>
  <c r="D33" i="5"/>
  <c r="E33" i="5"/>
  <c r="F33" i="5"/>
  <c r="C34" i="5"/>
  <c r="D34" i="5"/>
  <c r="F34" i="5"/>
  <c r="C35" i="5"/>
  <c r="D35" i="5"/>
  <c r="F35" i="5"/>
  <c r="C36" i="5"/>
  <c r="D36" i="5"/>
  <c r="E36" i="5"/>
  <c r="F36" i="5"/>
  <c r="C37" i="5"/>
  <c r="D37" i="5"/>
  <c r="E37" i="5"/>
  <c r="F37" i="5"/>
  <c r="D24" i="5"/>
  <c r="C24" i="5"/>
  <c r="J24" i="5"/>
  <c r="F9" i="5"/>
  <c r="E17" i="15" l="1"/>
  <c r="D62" i="15" l="1"/>
  <c r="C62" i="15"/>
  <c r="C61" i="15"/>
  <c r="E60" i="15"/>
  <c r="F57" i="15"/>
  <c r="E57" i="15"/>
  <c r="F56" i="15"/>
  <c r="E56" i="15"/>
  <c r="F55" i="15"/>
  <c r="E55" i="15"/>
  <c r="E54" i="15"/>
  <c r="F54" i="15" s="1"/>
  <c r="E53" i="15"/>
  <c r="C53" i="15"/>
  <c r="F53" i="15" s="1"/>
  <c r="E52" i="15"/>
  <c r="C52" i="15"/>
  <c r="F52" i="15" s="1"/>
  <c r="E51" i="15"/>
  <c r="C51" i="15"/>
  <c r="F51" i="15" s="1"/>
  <c r="E50" i="15"/>
  <c r="C50" i="15"/>
  <c r="F50" i="15" s="1"/>
  <c r="E49" i="15"/>
  <c r="C49" i="15"/>
  <c r="F49" i="15" s="1"/>
  <c r="E48" i="15"/>
  <c r="C48" i="15"/>
  <c r="F48" i="15" s="1"/>
  <c r="E47" i="15"/>
  <c r="C47" i="15"/>
  <c r="F47" i="15" s="1"/>
  <c r="E46" i="15"/>
  <c r="C46" i="15"/>
  <c r="F46" i="15" s="1"/>
  <c r="E45" i="15"/>
  <c r="C45" i="15"/>
  <c r="F45" i="15" s="1"/>
  <c r="E44" i="15"/>
  <c r="C44" i="15"/>
  <c r="F44" i="15" s="1"/>
  <c r="E43" i="15"/>
  <c r="C43" i="15"/>
  <c r="F43" i="15" s="1"/>
  <c r="E42" i="15"/>
  <c r="C42" i="15"/>
  <c r="F42" i="15" s="1"/>
  <c r="E41" i="15"/>
  <c r="C41" i="15"/>
  <c r="F41" i="15" s="1"/>
  <c r="E40" i="15"/>
  <c r="C40" i="15"/>
  <c r="F40" i="15" s="1"/>
  <c r="E39" i="15"/>
  <c r="C39" i="15"/>
  <c r="F39" i="15" s="1"/>
  <c r="E38" i="15"/>
  <c r="C38" i="15"/>
  <c r="F38" i="15" s="1"/>
  <c r="E37" i="15"/>
  <c r="C37" i="15"/>
  <c r="F37" i="15" s="1"/>
  <c r="E36" i="15"/>
  <c r="C36" i="15"/>
  <c r="F36" i="15" s="1"/>
  <c r="E35" i="15"/>
  <c r="C35" i="15"/>
  <c r="F35" i="15" s="1"/>
  <c r="E34" i="15"/>
  <c r="C34" i="15"/>
  <c r="F34" i="15" s="1"/>
  <c r="E33" i="15"/>
  <c r="C33" i="15"/>
  <c r="F33" i="15" s="1"/>
  <c r="E32" i="15"/>
  <c r="C32" i="15"/>
  <c r="F32" i="15" s="1"/>
  <c r="E31" i="15"/>
  <c r="C31" i="15"/>
  <c r="F31" i="15" s="1"/>
  <c r="E30" i="15"/>
  <c r="C30" i="15"/>
  <c r="F30" i="15" s="1"/>
  <c r="E29" i="15"/>
  <c r="C29" i="15"/>
  <c r="F29" i="15" s="1"/>
  <c r="E28" i="15"/>
  <c r="C28" i="15"/>
  <c r="F28" i="15" s="1"/>
  <c r="E27" i="15"/>
  <c r="C27" i="15"/>
  <c r="F27" i="15" s="1"/>
  <c r="E26" i="15"/>
  <c r="C26" i="15"/>
  <c r="F26" i="15" s="1"/>
  <c r="E25" i="15"/>
  <c r="C25" i="15"/>
  <c r="F25" i="15" s="1"/>
  <c r="E24" i="15"/>
  <c r="C24" i="15"/>
  <c r="F24" i="15" s="1"/>
  <c r="E23" i="15"/>
  <c r="C23" i="15"/>
  <c r="F23" i="15" s="1"/>
  <c r="E19" i="15"/>
  <c r="E18" i="15"/>
  <c r="F13" i="15"/>
  <c r="F12" i="15"/>
  <c r="F11" i="15"/>
  <c r="F9" i="15"/>
  <c r="Q17" i="14" l="1"/>
  <c r="D62" i="14" l="1"/>
  <c r="C62" i="14"/>
  <c r="C61" i="14"/>
  <c r="Q60" i="14"/>
  <c r="R57" i="14"/>
  <c r="Q57" i="14"/>
  <c r="R56" i="14"/>
  <c r="Q56" i="14"/>
  <c r="R55" i="14"/>
  <c r="Q55" i="14"/>
  <c r="Q54" i="14"/>
  <c r="R54" i="14" s="1"/>
  <c r="Q53" i="14"/>
  <c r="C53" i="14"/>
  <c r="R53" i="14" s="1"/>
  <c r="Q52" i="14"/>
  <c r="C52" i="14"/>
  <c r="R52" i="14" s="1"/>
  <c r="Q51" i="14"/>
  <c r="C51" i="14"/>
  <c r="R51" i="14" s="1"/>
  <c r="Q50" i="14"/>
  <c r="C50" i="14"/>
  <c r="R50" i="14" s="1"/>
  <c r="Q49" i="14"/>
  <c r="C49" i="14"/>
  <c r="R49" i="14" s="1"/>
  <c r="Q48" i="14"/>
  <c r="C48" i="14"/>
  <c r="R48" i="14" s="1"/>
  <c r="Q47" i="14"/>
  <c r="C47" i="14"/>
  <c r="R47" i="14" s="1"/>
  <c r="Q46" i="14"/>
  <c r="C46" i="14"/>
  <c r="R46" i="14" s="1"/>
  <c r="Q45" i="14"/>
  <c r="C45" i="14"/>
  <c r="R45" i="14" s="1"/>
  <c r="Q44" i="14"/>
  <c r="C44" i="14"/>
  <c r="R44" i="14" s="1"/>
  <c r="Q43" i="14"/>
  <c r="C43" i="14"/>
  <c r="R43" i="14" s="1"/>
  <c r="Q42" i="14"/>
  <c r="C42" i="14"/>
  <c r="R42" i="14" s="1"/>
  <c r="Q41" i="14"/>
  <c r="C41" i="14"/>
  <c r="R41" i="14" s="1"/>
  <c r="Q40" i="14"/>
  <c r="C40" i="14"/>
  <c r="R40" i="14" s="1"/>
  <c r="Q39" i="14"/>
  <c r="C39" i="14"/>
  <c r="R39" i="14" s="1"/>
  <c r="Q38" i="14"/>
  <c r="C38" i="14"/>
  <c r="R38" i="14" s="1"/>
  <c r="Q37" i="14"/>
  <c r="C37" i="14"/>
  <c r="R37" i="14" s="1"/>
  <c r="Q36" i="14"/>
  <c r="C36" i="14"/>
  <c r="R36" i="14" s="1"/>
  <c r="Q35" i="14"/>
  <c r="C35" i="14"/>
  <c r="R35" i="14" s="1"/>
  <c r="Q34" i="14"/>
  <c r="C34" i="14"/>
  <c r="R34" i="14" s="1"/>
  <c r="Q33" i="14"/>
  <c r="C33" i="14"/>
  <c r="R33" i="14" s="1"/>
  <c r="Q32" i="14"/>
  <c r="C32" i="14"/>
  <c r="R32" i="14" s="1"/>
  <c r="Q31" i="14"/>
  <c r="C31" i="14"/>
  <c r="R31" i="14" s="1"/>
  <c r="Q30" i="14"/>
  <c r="C30" i="14"/>
  <c r="R30" i="14" s="1"/>
  <c r="Q29" i="14"/>
  <c r="C29" i="14"/>
  <c r="R29" i="14" s="1"/>
  <c r="Q28" i="14"/>
  <c r="C28" i="14"/>
  <c r="R28" i="14" s="1"/>
  <c r="Q27" i="14"/>
  <c r="C27" i="14"/>
  <c r="R27" i="14" s="1"/>
  <c r="Q26" i="14"/>
  <c r="C26" i="14"/>
  <c r="R26" i="14" s="1"/>
  <c r="Q25" i="14"/>
  <c r="C25" i="14"/>
  <c r="R25" i="14" s="1"/>
  <c r="Q24" i="14"/>
  <c r="C24" i="14"/>
  <c r="R24" i="14" s="1"/>
  <c r="Q23" i="14"/>
  <c r="C23" i="14"/>
  <c r="R23" i="14" s="1"/>
  <c r="Q19" i="14"/>
  <c r="Q18" i="14"/>
  <c r="R13" i="14"/>
  <c r="R12" i="14"/>
  <c r="R11" i="14"/>
  <c r="R9" i="14"/>
  <c r="F56" i="5"/>
  <c r="F57" i="5"/>
  <c r="F5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F55" i="5" s="1"/>
  <c r="E56" i="5"/>
  <c r="E57" i="5"/>
  <c r="E58" i="5"/>
  <c r="C39" i="5" l="1"/>
  <c r="F39" i="5" s="1"/>
  <c r="C40" i="5"/>
  <c r="F40" i="5" s="1"/>
  <c r="C41" i="5"/>
  <c r="F41" i="5" s="1"/>
  <c r="C42" i="5"/>
  <c r="F42" i="5" s="1"/>
  <c r="C43" i="5"/>
  <c r="F43" i="5" s="1"/>
  <c r="C44" i="5"/>
  <c r="F44" i="5" s="1"/>
  <c r="C45" i="5"/>
  <c r="F45" i="5" s="1"/>
  <c r="C46" i="5"/>
  <c r="F46" i="5" s="1"/>
  <c r="C47" i="5"/>
  <c r="F47" i="5" s="1"/>
  <c r="C48" i="5"/>
  <c r="F48" i="5" s="1"/>
  <c r="C49" i="5"/>
  <c r="F49" i="5" s="1"/>
  <c r="C50" i="5"/>
  <c r="F50" i="5" s="1"/>
  <c r="C51" i="5"/>
  <c r="F51" i="5" s="1"/>
  <c r="C52" i="5"/>
  <c r="F52" i="5" s="1"/>
  <c r="C53" i="5"/>
  <c r="F53" i="5" s="1"/>
  <c r="C54" i="5"/>
  <c r="F54" i="5" s="1"/>
  <c r="E17" i="5" l="1"/>
  <c r="E19" i="5"/>
  <c r="E61" i="5"/>
  <c r="C63" i="5"/>
  <c r="C62" i="5"/>
  <c r="K2" i="5"/>
  <c r="F24" i="5" l="1"/>
  <c r="F60" i="5" l="1"/>
  <c r="D61" i="15"/>
  <c r="D63" i="15" s="1"/>
  <c r="F60" i="15" s="1"/>
  <c r="D61" i="14"/>
  <c r="D63" i="14" s="1"/>
  <c r="R60" i="14" s="1"/>
  <c r="R59" i="14"/>
  <c r="K1" i="5"/>
  <c r="R61" i="14" l="1"/>
  <c r="F59" i="15"/>
  <c r="F61" i="15" s="1"/>
  <c r="E18" i="5"/>
  <c r="F13" i="5"/>
  <c r="F12" i="5"/>
  <c r="F11" i="5"/>
  <c r="D63" i="5" l="1"/>
  <c r="D62" i="5"/>
  <c r="D64" i="5" l="1"/>
  <c r="F61" i="5" s="1"/>
  <c r="F62" i="5" s="1"/>
</calcChain>
</file>

<file path=xl/sharedStrings.xml><?xml version="1.0" encoding="utf-8"?>
<sst xmlns="http://schemas.openxmlformats.org/spreadsheetml/2006/main" count="415" uniqueCount="354">
  <si>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</si>
  <si>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</si>
  <si>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</si>
  <si>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</si>
  <si>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</si>
  <si>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</si>
  <si>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</si>
  <si>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</si>
  <si>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</si>
  <si>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</si>
  <si>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</si>
  <si>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</si>
  <si>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</si>
  <si>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</si>
  <si>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</si>
  <si>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Article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</si>
  <si>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</si>
  <si>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</si>
  <si>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</si>
  <si>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</si>
  <si>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</si>
  <si>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</si>
  <si>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</si>
  <si>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valable jusqu'au</t>
  </si>
  <si>
    <t>Tirage des Gaines</t>
  </si>
  <si>
    <t>Saisir quantité en col B</t>
  </si>
  <si>
    <t>du</t>
  </si>
  <si>
    <t xml:space="preserve">La TVA peut être modifiée </t>
  </si>
  <si>
    <t>par le bouton "Changer le taux de TVA"</t>
  </si>
  <si>
    <t>CODE</t>
  </si>
  <si>
    <t>Choix désignation  de la ligne 55 à 57</t>
  </si>
  <si>
    <t>MAIN D'ŒUVRE (Désignation)</t>
  </si>
  <si>
    <t>Double-clic pour créer nouveau client</t>
  </si>
  <si>
    <t>Double-clic pour changer le Taux de TVA</t>
  </si>
  <si>
    <t>&lt;--Saisir quantité en col B</t>
  </si>
  <si>
    <t>Double-clic pour Réinitialiser les données</t>
  </si>
  <si>
    <t>Double-clic pour Imprimer le Devis</t>
  </si>
  <si>
    <t>Double-clic pour Sauvegarder en PDF</t>
  </si>
  <si>
    <t>Double-clic pour Commencer la SAISIE(Base)</t>
  </si>
  <si>
    <t>Double-clic pour Ajouter 5 lignes supplémentaires</t>
  </si>
  <si>
    <t>TVA</t>
  </si>
  <si>
    <t>Codes</t>
  </si>
  <si>
    <t>Taux</t>
  </si>
  <si>
    <t>Montants</t>
  </si>
  <si>
    <t>TOTAL TVA</t>
  </si>
  <si>
    <t>tva</t>
  </si>
  <si>
    <t xml:space="preserve">&lt;--Saisir code TVA 1 ou 2 </t>
  </si>
  <si>
    <t>TUBE CARRE 20X20X1,5</t>
  </si>
  <si>
    <t>TCA 20X1,5</t>
  </si>
  <si>
    <t>TCA 20X2</t>
  </si>
  <si>
    <t>TUBE CARRE 20X20X2</t>
  </si>
  <si>
    <t>TCA 30X1,5</t>
  </si>
  <si>
    <t>TUBE CARRE 30X30X1,5</t>
  </si>
  <si>
    <t>TCA 30X2</t>
  </si>
  <si>
    <t>TCA 30X2,5</t>
  </si>
  <si>
    <t>TCA 30X3</t>
  </si>
  <si>
    <t>TCA 35X2</t>
  </si>
  <si>
    <t>TCA 35X2,5</t>
  </si>
  <si>
    <t>TCA 35X3</t>
  </si>
  <si>
    <t>TCA 40X2</t>
  </si>
  <si>
    <t>TCA 40X2,5</t>
  </si>
  <si>
    <t>TCA 40X3</t>
  </si>
  <si>
    <t>TCA 40X4</t>
  </si>
  <si>
    <t>TCA 40X5</t>
  </si>
  <si>
    <t>TCA 45X2</t>
  </si>
  <si>
    <t>TCA 45X2,5</t>
  </si>
  <si>
    <t>TCA 45X3</t>
  </si>
  <si>
    <t>TCA 45X4</t>
  </si>
  <si>
    <t>TCA 50X2</t>
  </si>
  <si>
    <t>TCA 50X2,5</t>
  </si>
  <si>
    <t>TCA 50X3</t>
  </si>
  <si>
    <t>TCA 50X4</t>
  </si>
  <si>
    <t>TCA 50X5</t>
  </si>
  <si>
    <t>TCA 60X2</t>
  </si>
  <si>
    <t>TCA 60X3</t>
  </si>
  <si>
    <t>TCA 60X4</t>
  </si>
  <si>
    <t>TCA 60X5</t>
  </si>
  <si>
    <t>TCA 70X2</t>
  </si>
  <si>
    <t>TCA 70X3</t>
  </si>
  <si>
    <t>TCA 70X4</t>
  </si>
  <si>
    <t>TCA 70X5</t>
  </si>
  <si>
    <t>TCA 80X2</t>
  </si>
  <si>
    <t>TCA 80X3</t>
  </si>
  <si>
    <t>TCA 80X3,5</t>
  </si>
  <si>
    <t>TCA 80X4</t>
  </si>
  <si>
    <t>TCA 80X5</t>
  </si>
  <si>
    <t>TCA 80X6</t>
  </si>
  <si>
    <t>TCA 90X3</t>
  </si>
  <si>
    <t>TCA 90X4</t>
  </si>
  <si>
    <t>TCA 90X5</t>
  </si>
  <si>
    <t>TCA 90X6</t>
  </si>
  <si>
    <t>TCA 100X3</t>
  </si>
  <si>
    <t>TCA 100X4</t>
  </si>
  <si>
    <t>TCA 100X5</t>
  </si>
  <si>
    <t>TCA 100X6</t>
  </si>
  <si>
    <t>TCA 100X7</t>
  </si>
  <si>
    <t>TCA 120X3</t>
  </si>
  <si>
    <t>TCA 120X4</t>
  </si>
  <si>
    <t>TCA 120X5</t>
  </si>
  <si>
    <t>TCA 120X6</t>
  </si>
  <si>
    <t>TCA 120X7</t>
  </si>
  <si>
    <t>TCA 140X3</t>
  </si>
  <si>
    <t>TCA 140X4</t>
  </si>
  <si>
    <t>TCA  140X5</t>
  </si>
  <si>
    <t>TCA 140X6</t>
  </si>
  <si>
    <t>TCA 150X3</t>
  </si>
  <si>
    <t>TCA 150X4</t>
  </si>
  <si>
    <t>TCA 150X5</t>
  </si>
  <si>
    <t>TCA 150X6</t>
  </si>
  <si>
    <t>TCA 160X4</t>
  </si>
  <si>
    <t>TCA 160X5</t>
  </si>
  <si>
    <t>TCA 160X6</t>
  </si>
  <si>
    <t>TCA 180X4</t>
  </si>
  <si>
    <t>TCA 180X5</t>
  </si>
  <si>
    <t>TCA 180X6</t>
  </si>
  <si>
    <t>TCA 180X8</t>
  </si>
  <si>
    <t>TCA 200X4</t>
  </si>
  <si>
    <t>TCA 200X5</t>
  </si>
  <si>
    <t>TCA 200X6</t>
  </si>
  <si>
    <t>TCA 220X4</t>
  </si>
  <si>
    <t>TCA 250X4</t>
  </si>
  <si>
    <t>TCA 260X4</t>
  </si>
  <si>
    <t>TCA 260X5</t>
  </si>
  <si>
    <t>TCA 300X5</t>
  </si>
  <si>
    <t>TCA 325X5</t>
  </si>
  <si>
    <t>TCA 325X6</t>
  </si>
  <si>
    <t>TCA 325X8</t>
  </si>
  <si>
    <t>TCA 325X10</t>
  </si>
  <si>
    <t>TCA 400X8</t>
  </si>
  <si>
    <t>TUBE CARRE 30X30X2</t>
  </si>
  <si>
    <t>TUBE CARRE 35X35X2</t>
  </si>
  <si>
    <t>TUBE CARRE 35X35X3</t>
  </si>
  <si>
    <t>TUBE CARRE 30X30X2,5</t>
  </si>
  <si>
    <t>TUBE CARRE 35X35X2,5</t>
  </si>
  <si>
    <t>TUBE CARRE 30X30X3</t>
  </si>
  <si>
    <t>FIN de SAISIE (Retour CHIFFRAGE)</t>
  </si>
  <si>
    <t>TRE 30X20X2</t>
  </si>
  <si>
    <t>TRE 35X20X2</t>
  </si>
  <si>
    <t>TRE 40X20X2</t>
  </si>
  <si>
    <t>TRE 40X20X2,5</t>
  </si>
  <si>
    <t>TRE 40X27X2</t>
  </si>
  <si>
    <t>TRE 40X27X2,5</t>
  </si>
  <si>
    <t>TRE 50X30X2</t>
  </si>
  <si>
    <t>TRE 50X30X2,5</t>
  </si>
  <si>
    <t>TRE 50X30X3</t>
  </si>
  <si>
    <t>TRE 60X30X2</t>
  </si>
  <si>
    <t>TRE 60X30X2,5</t>
  </si>
  <si>
    <t>TRE 60X30X3</t>
  </si>
  <si>
    <t>TRE 60X34X2</t>
  </si>
  <si>
    <t>TRE 60X34X2,5</t>
  </si>
  <si>
    <t>TRE 60X40X2</t>
  </si>
  <si>
    <t>TRE 60X40X3</t>
  </si>
  <si>
    <t>TRE 60X40X4</t>
  </si>
  <si>
    <t>TRE 70X35X3</t>
  </si>
  <si>
    <t>TRE 70X40X3</t>
  </si>
  <si>
    <t>TRE 70X40X4</t>
  </si>
  <si>
    <t>TRE 70X50X2,5</t>
  </si>
  <si>
    <t>TRE 70X50X3</t>
  </si>
  <si>
    <t>TRE 70X50X4</t>
  </si>
  <si>
    <t>TRE 80X40X2</t>
  </si>
  <si>
    <t>TRE 80X40X2,5</t>
  </si>
  <si>
    <t>TRE 80X40X3</t>
  </si>
  <si>
    <t>TRE 80X40X4</t>
  </si>
  <si>
    <t>TRE 80X40X5</t>
  </si>
  <si>
    <t>TRE 80X50X3</t>
  </si>
  <si>
    <t>TRE 80X50X4</t>
  </si>
  <si>
    <t>TRE 80X50X5</t>
  </si>
  <si>
    <t>TRE 80X60X2</t>
  </si>
  <si>
    <t>TRE 80X60X3</t>
  </si>
  <si>
    <t>TRE 80X60X4</t>
  </si>
  <si>
    <t>TRE 80X60X6</t>
  </si>
  <si>
    <t>TRE 90X50X3</t>
  </si>
  <si>
    <t>TRE 90X50X4</t>
  </si>
  <si>
    <t>TRE 90X50X5</t>
  </si>
  <si>
    <t>TRE 100X40X2</t>
  </si>
  <si>
    <t>TRE 100X40X3</t>
  </si>
  <si>
    <t>TRE 100X40X4</t>
  </si>
  <si>
    <t>TRE 100X40X5</t>
  </si>
  <si>
    <t>TRE 100X50X2</t>
  </si>
  <si>
    <t>TRE 100X50X2,5</t>
  </si>
  <si>
    <t>TRE 100X50X3</t>
  </si>
  <si>
    <t>TRE 100X50X4</t>
  </si>
  <si>
    <t>TRE 100X50X5</t>
  </si>
  <si>
    <t>TRE 100X60X3</t>
  </si>
  <si>
    <t>TRE 100X60X4</t>
  </si>
  <si>
    <t>TRE 100X60X5</t>
  </si>
  <si>
    <t>TRE 100X80X3</t>
  </si>
  <si>
    <t>TRE 100X80X4</t>
  </si>
  <si>
    <t>TRE 100X80X5</t>
  </si>
  <si>
    <t>TRE 120X60X3</t>
  </si>
  <si>
    <t>TRE 120X60X4</t>
  </si>
  <si>
    <t>TRE 120X60X5</t>
  </si>
  <si>
    <t>TRE 120X60X7</t>
  </si>
  <si>
    <t>TRE 120X80X3</t>
  </si>
  <si>
    <t>TRE 120X80X4</t>
  </si>
  <si>
    <t>TRE 120X80X5</t>
  </si>
  <si>
    <t>TRE 140X40X3</t>
  </si>
  <si>
    <t>TRE 140X40X4</t>
  </si>
  <si>
    <t>TRE 140X40X5</t>
  </si>
  <si>
    <t>TRE 140X60X3</t>
  </si>
  <si>
    <t>TRE 140X60X4</t>
  </si>
  <si>
    <t>TRE 140X60X5</t>
  </si>
  <si>
    <t>TRE 140X60X6</t>
  </si>
  <si>
    <t>TRE 140X80X3</t>
  </si>
  <si>
    <t>TRE 140X80X4</t>
  </si>
  <si>
    <t>TRE 140X80X5</t>
  </si>
  <si>
    <t>TRE 140X80X7</t>
  </si>
  <si>
    <t>TRE 150X50X3</t>
  </si>
  <si>
    <t>TRE 150X50X4</t>
  </si>
  <si>
    <t>TRE 150X50X5</t>
  </si>
  <si>
    <t>TRE 150X50X6</t>
  </si>
  <si>
    <t>TRE 150X100X3</t>
  </si>
  <si>
    <t>TRE 150X100X4</t>
  </si>
  <si>
    <t>TRE 150X100X5</t>
  </si>
  <si>
    <t>TRE 160X80X3</t>
  </si>
  <si>
    <t>TRE 160X80X4</t>
  </si>
  <si>
    <t>TRE 160X80X5</t>
  </si>
  <si>
    <t>TRE 180X80X3</t>
  </si>
  <si>
    <t>TRE 180X80X4</t>
  </si>
  <si>
    <t>TRE 180X80X5</t>
  </si>
  <si>
    <t>TRE 180X80X6</t>
  </si>
  <si>
    <t>TRE 180X80X7</t>
  </si>
  <si>
    <t>TRE 180X80X8</t>
  </si>
  <si>
    <t>TRE 200X100X3</t>
  </si>
  <si>
    <t>TRE 200X100X4</t>
  </si>
  <si>
    <t>TRE 200X100X5</t>
  </si>
  <si>
    <t>TRE 200X100X6</t>
  </si>
  <si>
    <t>TRE 200X150X3</t>
  </si>
  <si>
    <t>TRE 200X150X4</t>
  </si>
  <si>
    <t>TRE 200X150X5</t>
  </si>
  <si>
    <t>TRE 200X150X6</t>
  </si>
  <si>
    <t>TRE 200X150X8</t>
  </si>
  <si>
    <t>TRE 200X150X10</t>
  </si>
  <si>
    <t>TRE 200X150X12</t>
  </si>
  <si>
    <t>TRE 250X100X3</t>
  </si>
  <si>
    <t>TRE 250X100X4</t>
  </si>
  <si>
    <t>TRE 250X100X5</t>
  </si>
  <si>
    <t>TRE 250X100X6</t>
  </si>
  <si>
    <t>TRE 250X100X8</t>
  </si>
  <si>
    <t>TRE 250X100X10</t>
  </si>
  <si>
    <t>TRE 250X100X12</t>
  </si>
  <si>
    <t>TRE 250X150X4</t>
  </si>
  <si>
    <t>TRE 300X100X4</t>
  </si>
  <si>
    <t>TRE 300X100X5</t>
  </si>
  <si>
    <t>TRE 300X100X12</t>
  </si>
  <si>
    <t>TRE 300X150X5</t>
  </si>
  <si>
    <t>TRE 300X150X6</t>
  </si>
  <si>
    <t>TRE 300X150X8</t>
  </si>
  <si>
    <t>TRE 400X200X5</t>
  </si>
  <si>
    <t>TRE 400X200X6</t>
  </si>
  <si>
    <t>TRE 400X250X5</t>
  </si>
  <si>
    <t>TRE 400X250X6</t>
  </si>
  <si>
    <t>TRE 400X250X8</t>
  </si>
  <si>
    <t>TRO 21,3X2</t>
  </si>
  <si>
    <t>TRO 21,3X2,3</t>
  </si>
  <si>
    <t>TRO 25X2</t>
  </si>
  <si>
    <t>TRO 26,9X2</t>
  </si>
  <si>
    <t>TRO 26,9X2,3</t>
  </si>
  <si>
    <t>TRO 30X2</t>
  </si>
  <si>
    <t>TRO 33,7X2</t>
  </si>
  <si>
    <t>TRO 33,7X2,6</t>
  </si>
  <si>
    <t>TRO 33,7X2,9</t>
  </si>
  <si>
    <t>TRO 33,7X53,2</t>
  </si>
  <si>
    <t>TRO 35X2</t>
  </si>
  <si>
    <t>TRO 40X2</t>
  </si>
  <si>
    <t>TRO 42,4X2</t>
  </si>
  <si>
    <t>TRO 42,4X2,6</t>
  </si>
  <si>
    <t>TRO 42,4X2,9</t>
  </si>
  <si>
    <t>TRO 42,4X3,2</t>
  </si>
  <si>
    <t>TRO 45X2</t>
  </si>
  <si>
    <t>TRO 48,3X2</t>
  </si>
  <si>
    <t>TRO 48,3X2,5</t>
  </si>
  <si>
    <t>TRO 48,3X2,9</t>
  </si>
  <si>
    <t>TRO 48,3X53,2</t>
  </si>
  <si>
    <t>TRO 50X2</t>
  </si>
  <si>
    <t>TRO 60,3X2</t>
  </si>
  <si>
    <t>TRO 60,3X2,5</t>
  </si>
  <si>
    <t>TRO 60,3X2,9</t>
  </si>
  <si>
    <t>TRO 60,3X3,2</t>
  </si>
  <si>
    <t>TRO 70X2,9</t>
  </si>
  <si>
    <t>TRO 76,1X2</t>
  </si>
  <si>
    <t>TRO 76,1X4</t>
  </si>
  <si>
    <t>TRO 76,1X2,9</t>
  </si>
  <si>
    <t>TRO 76,1X3,2</t>
  </si>
  <si>
    <t>TRO 88,9X2</t>
  </si>
  <si>
    <t>TRO 88,9X3</t>
  </si>
  <si>
    <t>TRO 88,9X4</t>
  </si>
  <si>
    <t>TRO 88,9X5</t>
  </si>
  <si>
    <t>TRO 88,9X3,2</t>
  </si>
  <si>
    <t>TRO 101,6X2</t>
  </si>
  <si>
    <t>TRO 101,6X3</t>
  </si>
  <si>
    <t>TRO 101,6X4</t>
  </si>
  <si>
    <t>TRO 101,6X5</t>
  </si>
  <si>
    <t>TRO 101,6X3,6</t>
  </si>
  <si>
    <t>TRO 114,3X2</t>
  </si>
  <si>
    <t>TRO 114,3X3</t>
  </si>
  <si>
    <t>TRO 114,3X4</t>
  </si>
  <si>
    <t>TRO 114,3X5</t>
  </si>
  <si>
    <t>TRO 114,3X3,6</t>
  </si>
  <si>
    <t>TRO 127X3</t>
  </si>
  <si>
    <t>TRO 133X3</t>
  </si>
  <si>
    <t>TRO 133X4</t>
  </si>
  <si>
    <t>TRO 133X5</t>
  </si>
  <si>
    <t>TRO 133X6</t>
  </si>
  <si>
    <t>TRO 139,7X3</t>
  </si>
  <si>
    <t>TRO 139,7X4</t>
  </si>
  <si>
    <t>TRO 139,7X5</t>
  </si>
  <si>
    <t>TRO 152,4X3</t>
  </si>
  <si>
    <t>TRO 152,4X4</t>
  </si>
  <si>
    <t>TRO 152,4X5</t>
  </si>
  <si>
    <t>TRO 152,4X6</t>
  </si>
  <si>
    <t>TRO 168,3X3</t>
  </si>
  <si>
    <t>TRO 168,3X4</t>
  </si>
  <si>
    <t>TRO 168,3X5</t>
  </si>
  <si>
    <t>TRO 193,7X3</t>
  </si>
  <si>
    <t>TRO 193,7X4</t>
  </si>
  <si>
    <t>TRO 193,7X5</t>
  </si>
  <si>
    <t>TRO 193,7X3,2</t>
  </si>
  <si>
    <t>TRO 219,1X3</t>
  </si>
  <si>
    <t>TRO 219,1X4</t>
  </si>
  <si>
    <t>TRO 219,1X5</t>
  </si>
  <si>
    <t>TRO 219,1X3,2</t>
  </si>
  <si>
    <t>TRO 244,5X4</t>
  </si>
  <si>
    <t>TRO 273X4</t>
  </si>
  <si>
    <t>TRO 273X5</t>
  </si>
  <si>
    <t>TRO 273X6</t>
  </si>
  <si>
    <t>TRO 323,9X4</t>
  </si>
  <si>
    <t>TRO 323,9X6</t>
  </si>
  <si>
    <t>TRO 355,6X5</t>
  </si>
  <si>
    <t>TRO 355,6X6</t>
  </si>
  <si>
    <t>TRO 406,4X5</t>
  </si>
  <si>
    <t>TRO 406,4X6</t>
  </si>
  <si>
    <t>TRO 457,2X6,3</t>
  </si>
  <si>
    <t>TRO 508X6,3</t>
  </si>
  <si>
    <t>CHIFFRAGE N°:</t>
  </si>
  <si>
    <t>POSE</t>
  </si>
  <si>
    <t>DEVIS N°:</t>
  </si>
  <si>
    <t>PORTAIL</t>
  </si>
  <si>
    <t>FACTURE N°:</t>
  </si>
  <si>
    <t>Pas de cellules fusionnées !</t>
  </si>
  <si>
    <t>iDC</t>
  </si>
  <si>
    <t>BIDON</t>
  </si>
  <si>
    <t>GALOPIN</t>
  </si>
  <si>
    <t>iDP</t>
  </si>
  <si>
    <t>TRE 300X200X4</t>
  </si>
  <si>
    <t>TRE 300X200X5</t>
  </si>
  <si>
    <t>Prm</t>
  </si>
  <si>
    <t>rue de la Gare</t>
  </si>
  <si>
    <t>place de la mairie</t>
  </si>
  <si>
    <t>PARIS</t>
  </si>
  <si>
    <t>LYON</t>
  </si>
  <si>
    <t>bidon @gmail.fr</t>
  </si>
  <si>
    <t>galopin @gmail.fr</t>
  </si>
  <si>
    <t>Zone des calculs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</si>
</sst>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  <numFmt numFmtId="167" formatCode="0.000"/>
    <numFmt numFmtId="168" formatCode="\C0000"/>
    <numFmt numFmtId="169" formatCode="\N000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  <font>
      <sz val="11"/>
      <color rgb="FFFF0000"/>
      <name val="Calibri"/>
      <family val="2"/>
      <scheme val="minor"/>
    </font>
    <font>
      <b/>
      <sz val="14"/>
      <color theme="1"/>
      <name val="Verdana"/>
      <family val="2"/>
    </font>
    <font>
      <b/>
      <sz val="10"/>
      <color rgb="FFFF0000"/>
      <name val="Verdana"/>
      <family val="2"/>
    </font>
    <font>
      <sz val="11"/>
      <color rgb="FF00B050"/>
      <name val="Verdana"/>
      <family val="2"/>
    </font>
    <font>
      <sz val="11"/>
      <color theme="3" tint="0.39997558519241921"/>
      <name val="Verdana"/>
      <family val="2"/>
    </font>
    <font>
      <sz val="8"/>
      <name val="Calibri"/>
      <family val="2"/>
      <scheme val="minor"/>
    </font>
    <font>
      <b/>
      <sz val="11"/>
      <name val="Verdana"/>
      <family val="2"/>
    </font>
    <font>
      <b/>
      <sz val="11"/>
      <color theme="1"/>
      <name val="Verdana"/>
      <family val="2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0" fillId="5" borderId="0" applyNumberFormat="0" applyBorder="0" applyAlignment="0" applyProtection="0"/>
    <xf numFmtId="0" fontId="20" fillId="6" borderId="0" applyNumberFormat="0" applyBorder="0" applyAlignment="0" applyProtection="0"/>
    <xf numFmtId="0" fontId="1" fillId="7" borderId="0" applyNumberFormat="0" applyBorder="0" applyAlignment="0" applyProtection="0"/>
    <xf numFmtId="44" fontId="1" fillId="0" borderId="0" applyFont="0" applyFill="0" applyBorder="0" applyAlignment="0" applyProtection="0"/>
  </cellStyleXfs>
  <cellXfs count="137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16" fillId="0" borderId="0" xfId="2"/>
    <xf numFmtId="166" fontId="0" fillId="0" borderId="0" xfId="0" applyNumberFormat="1"/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4" fillId="3" borderId="0" xfId="0" applyNumberFormat="1" applyFont="1" applyFill="1" applyBorder="1" applyAlignment="1">
      <alignment horizontal="lef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4" fillId="8" borderId="0" xfId="0" applyFont="1" applyFill="1" applyBorder="1" applyAlignment="1">
      <alignment vertical="center"/>
    </xf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0" fontId="26" fillId="3" borderId="0" xfId="0" applyNumberFormat="1" applyFont="1" applyFill="1" applyBorder="1" applyAlignment="1">
      <alignment horizontal="left" vertical="center"/>
    </xf>
    <xf numFmtId="0" fontId="25" fillId="3" borderId="0" xfId="0" applyFont="1" applyFill="1" applyBorder="1" applyAlignment="1">
      <alignment horizontal="right" vertical="center"/>
    </xf>
    <xf numFmtId="167" fontId="4" fillId="0" borderId="0" xfId="0" applyNumberFormat="1" applyFont="1" applyBorder="1" applyAlignment="1">
      <alignment vertical="center"/>
    </xf>
    <xf numFmtId="2" fontId="4" fillId="0" borderId="0" xfId="0" applyNumberFormat="1" applyFont="1" applyBorder="1" applyAlignment="1" applyProtection="1">
      <alignment vertical="center"/>
      <protection locked="0"/>
    </xf>
    <xf numFmtId="0" fontId="9" fillId="3" borderId="0" xfId="0" applyNumberFormat="1" applyFont="1" applyFill="1" applyBorder="1" applyAlignment="1" applyProtection="1">
      <alignment horizontal="center" vertical="center"/>
      <protection locked="0"/>
    </xf>
    <xf numFmtId="0" fontId="23" fillId="4" borderId="0" xfId="0" applyFont="1" applyFill="1" applyBorder="1" applyAlignment="1">
      <alignment horizontal="center"/>
    </xf>
    <xf numFmtId="0" fontId="23" fillId="9" borderId="0" xfId="0" applyFont="1" applyFill="1" applyBorder="1" applyAlignment="1" applyProtection="1">
      <alignment horizontal="center" vertical="center"/>
      <protection locked="0"/>
    </xf>
    <xf numFmtId="0" fontId="23" fillId="9" borderId="0" xfId="0" applyFont="1" applyFill="1" applyBorder="1" applyAlignment="1" applyProtection="1">
      <alignment horizontal="center"/>
      <protection locked="0"/>
    </xf>
    <xf numFmtId="0" fontId="24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17" fillId="3" borderId="0" xfId="0" applyFont="1" applyFill="1" applyBorder="1" applyAlignment="1">
      <alignment horizontal="right" vertical="center"/>
    </xf>
    <xf numFmtId="0" fontId="9" fillId="3" borderId="6" xfId="0" applyFont="1" applyFill="1" applyBorder="1" applyAlignment="1">
      <alignment horizontal="left" vertical="center"/>
    </xf>
    <xf numFmtId="0" fontId="9" fillId="3" borderId="7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2" fontId="9" fillId="3" borderId="7" xfId="0" applyNumberFormat="1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2" fontId="29" fillId="3" borderId="0" xfId="0" applyNumberFormat="1" applyFont="1" applyFill="1" applyBorder="1" applyAlignment="1">
      <alignment horizontal="left" vertical="center"/>
    </xf>
    <xf numFmtId="2" fontId="30" fillId="3" borderId="0" xfId="0" applyNumberFormat="1" applyFont="1" applyFill="1" applyBorder="1" applyAlignment="1">
      <alignment horizontal="left" vertical="center"/>
    </xf>
    <xf numFmtId="2" fontId="31" fillId="3" borderId="0" xfId="0" applyNumberFormat="1" applyFont="1" applyFill="1" applyBorder="1" applyAlignment="1">
      <alignment horizontal="left" vertical="center"/>
    </xf>
    <xf numFmtId="1" fontId="9" fillId="3" borderId="0" xfId="0" applyNumberFormat="1" applyFont="1" applyFill="1" applyBorder="1" applyAlignment="1" applyProtection="1">
      <alignment horizontal="center" vertical="center"/>
      <protection locked="0"/>
    </xf>
    <xf numFmtId="1" fontId="19" fillId="5" borderId="0" xfId="3" applyNumberFormat="1" applyFont="1" applyBorder="1" applyAlignment="1" applyProtection="1">
      <alignment horizontal="center" vertical="center" textRotation="90"/>
      <protection locked="0"/>
    </xf>
    <xf numFmtId="2" fontId="26" fillId="3" borderId="0" xfId="0" applyNumberFormat="1" applyFont="1" applyFill="1" applyBorder="1" applyAlignment="1">
      <alignment vertical="center"/>
    </xf>
    <xf numFmtId="2" fontId="21" fillId="6" borderId="0" xfId="4" applyNumberFormat="1" applyFont="1" applyBorder="1" applyAlignment="1">
      <alignment horizontal="right" vertical="center"/>
    </xf>
    <xf numFmtId="2" fontId="22" fillId="6" borderId="0" xfId="4" applyNumberFormat="1" applyFont="1" applyBorder="1" applyAlignment="1">
      <alignment horizontal="right" vertical="center"/>
    </xf>
    <xf numFmtId="0" fontId="17" fillId="3" borderId="0" xfId="0" applyFont="1" applyFill="1" applyBorder="1" applyAlignment="1">
      <alignment horizontal="right" vertical="center"/>
    </xf>
    <xf numFmtId="0" fontId="11" fillId="3" borderId="0" xfId="0" applyFont="1" applyFill="1" applyBorder="1" applyAlignment="1">
      <alignment horizontal="right" vertical="center" wrapText="1"/>
    </xf>
    <xf numFmtId="0" fontId="0" fillId="0" borderId="0" xfId="0" applyFill="1" applyBorder="1"/>
    <xf numFmtId="0" fontId="8" fillId="8" borderId="0" xfId="0" applyFont="1" applyFill="1" applyBorder="1" applyAlignment="1">
      <alignment horizontal="left" vertical="center"/>
    </xf>
    <xf numFmtId="2" fontId="8" fillId="8" borderId="0" xfId="0" applyNumberFormat="1" applyFont="1" applyFill="1" applyBorder="1" applyAlignment="1">
      <alignment horizontal="center" vertical="center"/>
    </xf>
    <xf numFmtId="2" fontId="8" fillId="8" borderId="0" xfId="0" applyNumberFormat="1" applyFont="1" applyFill="1" applyBorder="1" applyAlignment="1">
      <alignment horizontal="center" vertical="center" textRotation="90"/>
    </xf>
    <xf numFmtId="0" fontId="9" fillId="8" borderId="0" xfId="0" applyNumberFormat="1" applyFont="1" applyFill="1" applyBorder="1" applyAlignment="1" applyProtection="1">
      <alignment horizontal="center" vertical="center"/>
      <protection locked="0"/>
    </xf>
    <xf numFmtId="2" fontId="9" fillId="8" borderId="0" xfId="0" applyNumberFormat="1" applyFont="1" applyFill="1" applyBorder="1" applyAlignment="1">
      <alignment horizontal="center" vertical="center"/>
    </xf>
    <xf numFmtId="1" fontId="9" fillId="8" borderId="0" xfId="0" applyNumberFormat="1" applyFont="1" applyFill="1" applyBorder="1" applyAlignment="1" applyProtection="1">
      <alignment horizontal="center" vertical="center"/>
      <protection locked="0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17" fillId="3" borderId="0" xfId="0" applyFont="1" applyFill="1" applyBorder="1" applyAlignment="1">
      <alignment horizontal="right" vertical="center"/>
    </xf>
    <xf numFmtId="0" fontId="0" fillId="0" borderId="0" xfId="0" applyFont="1" applyFill="1" applyBorder="1"/>
    <xf numFmtId="44" fontId="0" fillId="0" borderId="0" xfId="6" applyNumberFormat="1" applyFont="1" applyFill="1" applyBorder="1"/>
    <xf numFmtId="2" fontId="0" fillId="0" borderId="0" xfId="0" applyNumberFormat="1" applyFill="1" applyBorder="1"/>
    <xf numFmtId="0" fontId="35" fillId="0" borderId="0" xfId="5" applyFont="1" applyFill="1" applyBorder="1"/>
    <xf numFmtId="44" fontId="35" fillId="0" borderId="0" xfId="6" applyNumberFormat="1" applyFont="1" applyFill="1" applyBorder="1" applyAlignment="1">
      <alignment horizontal="center"/>
    </xf>
    <xf numFmtId="0" fontId="27" fillId="0" borderId="0" xfId="0" applyFont="1" applyFill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10" borderId="0" xfId="0" applyFill="1"/>
    <xf numFmtId="168" fontId="0" fillId="0" borderId="0" xfId="0" applyNumberFormat="1"/>
    <xf numFmtId="169" fontId="0" fillId="0" borderId="0" xfId="0" applyNumberFormat="1"/>
    <xf numFmtId="49" fontId="20" fillId="10" borderId="0" xfId="0" applyNumberFormat="1" applyFont="1" applyFill="1" applyBorder="1" applyAlignment="1">
      <alignment horizontal="left"/>
    </xf>
    <xf numFmtId="0" fontId="0" fillId="0" borderId="0" xfId="0" applyNumberFormat="1" applyAlignment="1">
      <alignment horizontal="center"/>
    </xf>
    <xf numFmtId="0" fontId="10" fillId="3" borderId="0" xfId="0" applyFont="1" applyFill="1" applyBorder="1" applyAlignment="1">
      <alignment horizontal="right" vertical="center" wrapText="1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 wrapText="1"/>
    </xf>
    <xf numFmtId="2" fontId="8" fillId="4" borderId="0" xfId="0" applyNumberFormat="1" applyFont="1" applyFill="1" applyBorder="1" applyAlignment="1">
      <alignment horizontal="center" vertical="center"/>
    </xf>
    <xf numFmtId="2" fontId="8" fillId="4" borderId="0" xfId="0" applyNumberFormat="1" applyFont="1" applyFill="1" applyBorder="1" applyAlignment="1">
      <alignment horizontal="center" vertical="center" textRotation="90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19" fillId="5" borderId="0" xfId="3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 wrapText="1"/>
    </xf>
    <xf numFmtId="0" fontId="9" fillId="3" borderId="10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top" wrapText="1"/>
    </xf>
    <xf numFmtId="0" fontId="24" fillId="9" borderId="3" xfId="0" applyFont="1" applyFill="1" applyBorder="1" applyAlignment="1" applyProtection="1">
      <alignment horizontal="center" vertical="center" wrapText="1"/>
      <protection locked="0"/>
    </xf>
    <xf numFmtId="0" fontId="24" fillId="9" borderId="4" xfId="0" applyFont="1" applyFill="1" applyBorder="1" applyAlignment="1" applyProtection="1">
      <alignment horizontal="center" vertical="center" wrapText="1"/>
      <protection locked="0"/>
    </xf>
    <xf numFmtId="0" fontId="24" fillId="12" borderId="3" xfId="0" applyFont="1" applyFill="1" applyBorder="1" applyAlignment="1" applyProtection="1">
      <alignment horizontal="center" vertical="center" wrapText="1"/>
      <protection locked="0"/>
    </xf>
    <xf numFmtId="0" fontId="24" fillId="12" borderId="4" xfId="0" applyFont="1" applyFill="1" applyBorder="1" applyAlignment="1" applyProtection="1">
      <alignment horizontal="center" vertical="center" wrapText="1"/>
      <protection locked="0"/>
    </xf>
    <xf numFmtId="0" fontId="24" fillId="13" borderId="3" xfId="0" applyFont="1" applyFill="1" applyBorder="1" applyAlignment="1" applyProtection="1">
      <alignment horizontal="center" vertical="center" wrapText="1"/>
      <protection locked="0"/>
    </xf>
    <xf numFmtId="0" fontId="24" fillId="13" borderId="4" xfId="0" applyFont="1" applyFill="1" applyBorder="1" applyAlignment="1" applyProtection="1">
      <alignment horizontal="center" vertical="center" wrapText="1"/>
      <protection locked="0"/>
    </xf>
    <xf numFmtId="0" fontId="24" fillId="14" borderId="3" xfId="0" applyFont="1" applyFill="1" applyBorder="1" applyAlignment="1" applyProtection="1">
      <alignment horizontal="center" vertical="center" wrapText="1"/>
      <protection locked="0"/>
    </xf>
    <xf numFmtId="0" fontId="24" fillId="14" borderId="5" xfId="0" applyFont="1" applyFill="1" applyBorder="1" applyAlignment="1" applyProtection="1">
      <alignment horizontal="center" vertical="center" wrapText="1"/>
      <protection locked="0"/>
    </xf>
    <xf numFmtId="0" fontId="24" fillId="14" borderId="4" xfId="0" applyFont="1" applyFill="1" applyBorder="1" applyAlignment="1" applyProtection="1">
      <alignment horizontal="center" vertical="center" wrapText="1"/>
      <protection locked="0"/>
    </xf>
    <xf numFmtId="0" fontId="34" fillId="8" borderId="0" xfId="0" applyFont="1" applyFill="1" applyBorder="1" applyAlignment="1">
      <alignment horizontal="left" vertical="center"/>
    </xf>
    <xf numFmtId="0" fontId="8" fillId="8" borderId="0" xfId="0" applyFont="1" applyFill="1" applyBorder="1" applyAlignment="1">
      <alignment horizontal="left" vertical="center"/>
    </xf>
    <xf numFmtId="0" fontId="28" fillId="10" borderId="3" xfId="0" applyFont="1" applyFill="1" applyBorder="1" applyAlignment="1" applyProtection="1">
      <alignment horizontal="center" vertical="center" wrapText="1"/>
      <protection locked="0"/>
    </xf>
    <xf numFmtId="0" fontId="28" fillId="10" borderId="5" xfId="0" applyFont="1" applyFill="1" applyBorder="1" applyAlignment="1" applyProtection="1">
      <alignment horizontal="center" vertical="center" wrapText="1"/>
      <protection locked="0"/>
    </xf>
    <xf numFmtId="0" fontId="28" fillId="10" borderId="4" xfId="0" applyFont="1" applyFill="1" applyBorder="1" applyAlignment="1" applyProtection="1">
      <alignment horizontal="center" vertical="center" wrapText="1"/>
      <protection locked="0"/>
    </xf>
    <xf numFmtId="0" fontId="24" fillId="10" borderId="3" xfId="0" applyFont="1" applyFill="1" applyBorder="1" applyAlignment="1" applyProtection="1">
      <alignment horizontal="center" vertical="center" wrapText="1"/>
      <protection locked="0"/>
    </xf>
    <xf numFmtId="0" fontId="24" fillId="10" borderId="4" xfId="0" applyFont="1" applyFill="1" applyBorder="1" applyAlignment="1" applyProtection="1">
      <alignment horizontal="center" vertical="center" wrapText="1"/>
      <protection locked="0"/>
    </xf>
    <xf numFmtId="0" fontId="24" fillId="11" borderId="3" xfId="0" applyFont="1" applyFill="1" applyBorder="1" applyAlignment="1" applyProtection="1">
      <alignment horizontal="center" vertical="center" wrapText="1"/>
      <protection locked="0"/>
    </xf>
    <xf numFmtId="0" fontId="24" fillId="11" borderId="5" xfId="0" applyFont="1" applyFill="1" applyBorder="1" applyAlignment="1" applyProtection="1">
      <alignment horizontal="center" vertical="center" wrapText="1"/>
      <protection locked="0"/>
    </xf>
    <xf numFmtId="0" fontId="24" fillId="11" borderId="4" xfId="0" applyFont="1" applyFill="1" applyBorder="1" applyAlignment="1" applyProtection="1">
      <alignment horizontal="center" vertical="center" wrapText="1"/>
      <protection locked="0"/>
    </xf>
    <xf numFmtId="0" fontId="33" fillId="8" borderId="0" xfId="0" applyFont="1" applyFill="1" applyBorder="1" applyAlignment="1" applyProtection="1">
      <alignment horizontal="left" vertical="center" wrapText="1"/>
    </xf>
    <xf numFmtId="0" fontId="4" fillId="12" borderId="0" xfId="0" applyFont="1" applyFill="1" applyBorder="1" applyAlignment="1">
      <alignment vertical="center"/>
    </xf>
    <xf numFmtId="0" fontId="9" fillId="3" borderId="0" xfId="0" applyFont="1" applyFill="1" applyBorder="1" applyAlignment="1" applyProtection="1">
      <alignment vertical="center" wrapText="1"/>
    </xf>
    <xf numFmtId="0" fontId="9" fillId="3" borderId="0" xfId="0" applyFont="1" applyFill="1" applyBorder="1" applyAlignment="1">
      <alignment horizontal="center" vertical="center"/>
    </xf>
  </cellXfs>
  <cellStyles count="7">
    <cellStyle name="40 % - Accent6" xfId="5" builtinId="51"/>
    <cellStyle name="Accent1" xfId="3" builtinId="29"/>
    <cellStyle name="Accent6" xfId="4" builtinId="49"/>
    <cellStyle name="Euro" xfId="1" xr:uid="{00000000-0005-0000-0000-000003000000}"/>
    <cellStyle name="Lien hypertexte" xfId="2" builtinId="8"/>
    <cellStyle name="Monétaire" xfId="6" builtinId="4"/>
    <cellStyle name="Normal" xfId="0" builtinId="0"/>
  </cellStyles>
  <dxfs count="10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numFmt numFmtId="166" formatCode="0#&quot; &quot;##&quot; &quot;##&quot; &quot;##&quot; &quot;##"/>
    </dxf>
    <dxf>
      <numFmt numFmtId="168" formatCode="\C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69" formatCode="\N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ACC9464-A9D6-49DD-A1F5-6C76CE694E45}"/>
            </a:ext>
          </a:extLst>
        </xdr:cNvPr>
        <xdr:cNvSpPr txBox="1"/>
      </xdr:nvSpPr>
      <xdr:spPr>
        <a:xfrm>
          <a:off x="1339532" y="861692"/>
          <a:ext cx="4135756" cy="178063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15</xdr:col>
      <xdr:colOff>3532188</xdr:colOff>
      <xdr:row>10</xdr:row>
      <xdr:rowOff>226785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339532" y="1075052"/>
          <a:ext cx="4135756" cy="184159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61848" y="1090836"/>
          <a:ext cx="4150935" cy="1842259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3</xdr:row>
      <xdr:rowOff>133350</xdr:rowOff>
    </xdr:from>
    <xdr:to>
      <xdr:col>8</xdr:col>
      <xdr:colOff>276225</xdr:colOff>
      <xdr:row>7</xdr:row>
      <xdr:rowOff>114299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873C8D72-FEF4-425D-9EDE-0B7BE9D21A42}"/>
            </a:ext>
          </a:extLst>
        </xdr:cNvPr>
        <xdr:cNvSpPr/>
      </xdr:nvSpPr>
      <xdr:spPr>
        <a:xfrm>
          <a:off x="5638800" y="1219200"/>
          <a:ext cx="2457450" cy="742949"/>
        </a:xfrm>
        <a:prstGeom prst="wedgeRoundRectCallout">
          <a:avLst>
            <a:gd name="adj1" fmla="val -36337"/>
            <a:gd name="adj2" fmla="val -115602"/>
            <a:gd name="adj3" fmla="val 16667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tableaux structurés doivent impérativement être suivis d'une colonne vide  !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0</xdr:row>
      <xdr:rowOff>19050</xdr:rowOff>
    </xdr:from>
    <xdr:to>
      <xdr:col>3</xdr:col>
      <xdr:colOff>933450</xdr:colOff>
      <xdr:row>0</xdr:row>
      <xdr:rowOff>476249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1A7184F-871E-4954-88CE-D16FC0535B3E}"/>
            </a:ext>
          </a:extLst>
        </xdr:cNvPr>
        <xdr:cNvSpPr txBox="1"/>
      </xdr:nvSpPr>
      <xdr:spPr>
        <a:xfrm>
          <a:off x="114300" y="19050"/>
          <a:ext cx="2828925" cy="4571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Première ligne plus haute (permet d'insérer des tas de trucs : commentaires,</a:t>
          </a:r>
          <a:r>
            <a:rPr lang="fr-FR" sz="1100" baseline="0"/>
            <a:t> boutons...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1F0766-21F4-4405-BD36-A9E6BA0451DE}" name="TNom" displayName="TNom" ref="A1:E280" totalsRowShown="0">
  <autoFilter ref="A1:E280" xr:uid="{83E93557-54F8-4F0E-92BF-DDF457835A36}"/>
  <tableColumns count="5">
    <tableColumn id="1" xr3:uid="{BDA251E2-32C7-466E-921D-4AAC4625446B}" name="iDP" dataDxfId="9"/>
    <tableColumn id="5" xr3:uid="{440174A1-6695-490F-BC9F-B69CA557968D}" name="Prm" dataDxfId="8"/>
    <tableColumn id="2" xr3:uid="{CA913E04-7F6F-43A0-B5DC-EAB7A08FA254}" name="Article" dataDxfId="7"/>
    <tableColumn id="3" xr3:uid="{1DE1690C-90CF-40EE-8FD7-39CE987789B6}" name="Désignation" dataDxfId="6"/>
    <tableColumn id="4" xr3:uid="{130B6E86-9502-490E-9EC9-AF3661B4DA59}" name="Prix HT" dataDxfId="5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EE9A0A-CE46-47E1-B710-85EDE2BCC3AA}" name="TCli" displayName="TCli" ref="A1:G3" totalsRowShown="0">
  <autoFilter ref="A1:G3" xr:uid="{C4175020-22BE-4B35-8685-6A45399A030B}"/>
  <tableColumns count="7">
    <tableColumn id="1" xr3:uid="{AA0907E2-1991-4745-937F-36EE6C825421}" name="iDC" dataDxfId="4"/>
    <tableColumn id="2" xr3:uid="{53A5DDC8-CFD0-4E94-9200-D2F44A1960AC}" name="Noms "/>
    <tableColumn id="3" xr3:uid="{85C6D29C-0593-4519-9FE3-E4F48630D16B}" name="Adresses"/>
    <tableColumn id="4" xr3:uid="{CA4CC398-E94F-4DE5-AF1D-2BE34A6C6B8C}" name="CP"/>
    <tableColumn id="5" xr3:uid="{B73E1F75-9503-4734-BD37-98D0958EEDB6}" name="Ville"/>
    <tableColumn id="6" xr3:uid="{27F82BC7-196E-49FF-ADC7-87BF3AC331C3}" name="Email" dataCellStyle="Lien hypertexte"/>
    <tableColumn id="7" xr3:uid="{26AB7AFE-D5EE-432F-93BF-397094687499}" name="Tél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406CB-8125-45D4-B425-DCBB243F02FD}">
  <sheetPr codeName="Feuil3"/>
  <dimension ref="A1:H72"/>
  <sheetViews>
    <sheetView topLeftCell="A37" zoomScale="70" zoomScaleNormal="70" workbookViewId="0">
      <selection activeCell="A55" sqref="A55"/>
    </sheetView>
  </sheetViews>
  <sheetFormatPr baseColWidth="10" defaultRowHeight="15" x14ac:dyDescent="0.25"/>
  <cols>
    <col min="1" max="1" width="4.28515625" customWidth="1"/>
    <col min="2" max="2" width="10.28515625" customWidth="1"/>
    <col min="3" max="3" width="13.7109375" customWidth="1"/>
    <col min="4" max="4" width="71.28515625" customWidth="1"/>
    <col min="5" max="5" width="26.42578125" customWidth="1"/>
    <col min="6" max="6" width="33" customWidth="1"/>
    <col min="7" max="7" width="3.28515625" customWidth="1"/>
    <col min="8" max="8" width="19.28515625" customWidth="1"/>
  </cols>
  <sheetData>
    <row r="1" spans="1:8" x14ac:dyDescent="0.25">
      <c r="A1" s="1"/>
      <c r="B1" s="94" t="s">
        <v>4</v>
      </c>
      <c r="C1" s="94"/>
      <c r="D1" s="94"/>
      <c r="E1" s="21"/>
      <c r="F1" s="21"/>
      <c r="G1" s="21"/>
      <c r="H1" s="1"/>
    </row>
    <row r="2" spans="1:8" x14ac:dyDescent="0.25">
      <c r="A2" s="1"/>
      <c r="B2" s="94"/>
      <c r="C2" s="94"/>
      <c r="D2" s="94"/>
      <c r="E2" s="22"/>
      <c r="F2" s="22"/>
      <c r="G2" s="22"/>
      <c r="H2" s="1"/>
    </row>
    <row r="3" spans="1:8" x14ac:dyDescent="0.25">
      <c r="A3" s="1"/>
      <c r="B3" s="7"/>
      <c r="C3" s="7"/>
      <c r="D3" s="7"/>
      <c r="E3" s="21"/>
      <c r="F3" s="21"/>
      <c r="G3" s="21"/>
      <c r="H3" s="1"/>
    </row>
    <row r="4" spans="1:8" x14ac:dyDescent="0.25">
      <c r="A4" s="1"/>
      <c r="B4" s="7"/>
      <c r="C4" s="9"/>
      <c r="D4" s="7"/>
      <c r="E4" s="23"/>
      <c r="F4" s="23"/>
      <c r="G4" s="23"/>
      <c r="H4" s="1"/>
    </row>
    <row r="5" spans="1:8" x14ac:dyDescent="0.25">
      <c r="A5" s="1"/>
      <c r="B5" s="7"/>
      <c r="C5" s="11"/>
      <c r="D5" s="8"/>
      <c r="E5" s="23"/>
      <c r="F5" s="23"/>
      <c r="G5" s="23"/>
      <c r="H5" s="1"/>
    </row>
    <row r="6" spans="1:8" ht="26.45" customHeight="1" x14ac:dyDescent="0.25">
      <c r="A6" s="1"/>
      <c r="B6" s="10"/>
      <c r="C6" s="10"/>
      <c r="D6" s="10"/>
      <c r="E6" s="23"/>
      <c r="F6" s="23"/>
      <c r="G6" s="23"/>
      <c r="H6" s="1"/>
    </row>
    <row r="7" spans="1:8" x14ac:dyDescent="0.25">
      <c r="A7" s="17"/>
      <c r="B7" s="95"/>
      <c r="C7" s="95"/>
      <c r="D7" s="30"/>
      <c r="E7" s="69" t="s">
        <v>10</v>
      </c>
      <c r="F7" s="34"/>
      <c r="G7" s="34"/>
      <c r="H7" s="17"/>
    </row>
    <row r="8" spans="1:8" x14ac:dyDescent="0.25">
      <c r="A8" s="17"/>
      <c r="B8" s="93"/>
      <c r="C8" s="93"/>
      <c r="D8" s="30"/>
      <c r="E8" s="35" t="s">
        <v>0</v>
      </c>
      <c r="F8" s="43"/>
      <c r="G8" s="43"/>
      <c r="H8" s="17"/>
    </row>
    <row r="9" spans="1:8" x14ac:dyDescent="0.25">
      <c r="A9" s="17"/>
      <c r="B9" s="93"/>
      <c r="C9" s="93"/>
      <c r="D9" s="30"/>
      <c r="E9" s="35" t="s">
        <v>1</v>
      </c>
      <c r="F9" s="39" t="str">
        <f>VLOOKUP(CHIFFRAGE!$F$8,f_cl,2,FALSE)</f>
        <v>rue de la Gare</v>
      </c>
      <c r="G9" s="39"/>
      <c r="H9" s="17"/>
    </row>
    <row r="10" spans="1:8" x14ac:dyDescent="0.25">
      <c r="A10" s="17"/>
      <c r="B10" s="93"/>
      <c r="C10" s="93"/>
      <c r="D10" s="30"/>
      <c r="E10" s="35"/>
      <c r="F10" s="38"/>
      <c r="G10" s="38"/>
      <c r="H10" s="17"/>
    </row>
    <row r="11" spans="1:8" x14ac:dyDescent="0.25">
      <c r="A11" s="17"/>
      <c r="B11" s="93"/>
      <c r="C11" s="93"/>
      <c r="D11" s="30"/>
      <c r="E11" s="35" t="s">
        <v>3</v>
      </c>
      <c r="F11" s="39" t="str">
        <f>VLOOKUP(CHIFFRAGE!$F$8,f_cl,3,FALSE) &amp; "-" &amp; VLOOKUP(CHIFFRAGE!$F$8,f_cl,4,FALSE)</f>
        <v>75000-PARIS</v>
      </c>
      <c r="G11" s="39"/>
      <c r="H11" s="17"/>
    </row>
    <row r="12" spans="1:8" x14ac:dyDescent="0.25">
      <c r="A12" s="17"/>
      <c r="B12" s="93"/>
      <c r="C12" s="93"/>
      <c r="D12" s="30"/>
      <c r="E12" s="35" t="s">
        <v>7</v>
      </c>
      <c r="F12" s="39" t="str">
        <f>VLOOKUP(CHIFFRAGE!$F$8,f_cl,5,FALSE)</f>
        <v>galopin @gmail.fr</v>
      </c>
      <c r="G12" s="39"/>
      <c r="H12" s="17"/>
    </row>
    <row r="13" spans="1:8" x14ac:dyDescent="0.25">
      <c r="A13" s="17"/>
      <c r="B13" s="93"/>
      <c r="C13" s="93"/>
      <c r="D13" s="32"/>
      <c r="E13" s="35" t="s">
        <v>2</v>
      </c>
      <c r="F13" s="40">
        <f>VLOOKUP(CHIFFRAGE!$F$8,f_cl,6,FALSE)</f>
        <v>9876543210</v>
      </c>
      <c r="G13" s="40"/>
      <c r="H13" s="17"/>
    </row>
    <row r="14" spans="1:8" x14ac:dyDescent="0.25">
      <c r="A14" s="17"/>
      <c r="B14" s="96"/>
      <c r="C14" s="96"/>
      <c r="D14" s="30"/>
      <c r="E14" s="23"/>
      <c r="F14" s="23"/>
      <c r="G14" s="23"/>
      <c r="H14" s="17"/>
    </row>
    <row r="15" spans="1:8" x14ac:dyDescent="0.25">
      <c r="A15" s="1"/>
      <c r="B15" s="70"/>
      <c r="C15" s="70"/>
      <c r="D15" s="13"/>
      <c r="E15" s="23"/>
      <c r="F15" s="23"/>
      <c r="G15" s="23"/>
      <c r="H15" s="1"/>
    </row>
    <row r="16" spans="1:8" x14ac:dyDescent="0.25">
      <c r="A16" s="1"/>
      <c r="B16" s="6"/>
      <c r="C16" s="6"/>
      <c r="D16" s="5"/>
      <c r="E16" s="24"/>
      <c r="F16" s="24"/>
      <c r="G16" s="24"/>
      <c r="H16" s="1"/>
    </row>
    <row r="17" spans="1:8" ht="19.5" x14ac:dyDescent="0.25">
      <c r="A17" s="1"/>
      <c r="B17" s="6"/>
      <c r="C17" s="6"/>
      <c r="D17" s="45" t="s">
        <v>338</v>
      </c>
      <c r="E17" s="44" t="str">
        <f ca="1">CONCATENATE("F-",YEAR(NOW()),"",MONTH(NOW()),"0",DAY(NOW()))</f>
        <v>F-201910010</v>
      </c>
      <c r="F17" s="24"/>
      <c r="G17" s="24"/>
      <c r="H17" s="1"/>
    </row>
    <row r="18" spans="1:8" x14ac:dyDescent="0.25">
      <c r="A18" s="1"/>
      <c r="B18" s="6"/>
      <c r="C18" s="6"/>
      <c r="D18" s="14" t="s">
        <v>26</v>
      </c>
      <c r="E18" s="36">
        <f ca="1">TODAY()</f>
        <v>43748</v>
      </c>
      <c r="F18" s="24"/>
      <c r="G18" s="24"/>
      <c r="H18" s="1"/>
    </row>
    <row r="19" spans="1:8" x14ac:dyDescent="0.25">
      <c r="A19" s="1"/>
      <c r="B19" s="2"/>
      <c r="C19" s="2"/>
      <c r="D19" s="14" t="s">
        <v>23</v>
      </c>
      <c r="E19" s="37">
        <f ca="1">TODAY()+30</f>
        <v>43778</v>
      </c>
      <c r="F19" s="24"/>
      <c r="G19" s="24"/>
      <c r="H19" s="1"/>
    </row>
    <row r="20" spans="1:8" ht="12.6" customHeight="1" x14ac:dyDescent="0.25">
      <c r="A20" s="1"/>
      <c r="B20" s="3"/>
      <c r="C20" s="4"/>
      <c r="D20" s="4"/>
      <c r="E20" s="25"/>
      <c r="F20" s="25"/>
      <c r="G20" s="25"/>
      <c r="H20" s="1"/>
    </row>
    <row r="21" spans="1:8" ht="24" customHeight="1" x14ac:dyDescent="0.25">
      <c r="A21" s="97" t="s">
        <v>29</v>
      </c>
      <c r="B21" s="98" t="s">
        <v>12</v>
      </c>
      <c r="C21" s="99" t="s">
        <v>8</v>
      </c>
      <c r="D21" s="99"/>
      <c r="E21" s="101" t="s">
        <v>13</v>
      </c>
      <c r="F21" s="101" t="s">
        <v>14</v>
      </c>
      <c r="G21" s="102" t="s">
        <v>40</v>
      </c>
      <c r="H21" s="1"/>
    </row>
    <row r="22" spans="1:8" x14ac:dyDescent="0.25">
      <c r="A22" s="97"/>
      <c r="B22" s="98"/>
      <c r="C22" s="99"/>
      <c r="D22" s="99"/>
      <c r="E22" s="101"/>
      <c r="F22" s="101"/>
      <c r="G22" s="102"/>
      <c r="H22" s="1"/>
    </row>
    <row r="23" spans="1:8" x14ac:dyDescent="0.25">
      <c r="A23" s="50"/>
      <c r="B23" s="48"/>
      <c r="C23" s="100" t="str">
        <f>IF($A23="","",(INDEX(Base!C:E,MATCH($A23,Base!#REF!,0),2)))</f>
        <v/>
      </c>
      <c r="D23" s="100"/>
      <c r="E23" s="26" t="str">
        <f>IF($A23="","",(INDEX(Base!C:E,MATCH($A23,CODA,0),6)))</f>
        <v/>
      </c>
      <c r="F23" s="26" t="str">
        <f t="shared" ref="F23:F57" si="0">IF(C23="","",E23*B23)</f>
        <v/>
      </c>
      <c r="G23" s="64"/>
      <c r="H23" s="1"/>
    </row>
    <row r="24" spans="1:8" x14ac:dyDescent="0.25">
      <c r="A24" s="50"/>
      <c r="B24" s="48"/>
      <c r="C24" s="100" t="str">
        <f>IF($A24="","",(INDEX(Base!C:E,MATCH($A24,Base!#REF!,0),2)))</f>
        <v/>
      </c>
      <c r="D24" s="100"/>
      <c r="E24" s="26" t="str">
        <f>IF($A24="","",(INDEX(Base!C:E,MATCH($A24,CODA,0),6)))</f>
        <v/>
      </c>
      <c r="F24" s="26" t="str">
        <f t="shared" si="0"/>
        <v/>
      </c>
      <c r="G24" s="64"/>
      <c r="H24" s="1"/>
    </row>
    <row r="25" spans="1:8" x14ac:dyDescent="0.25">
      <c r="A25" s="50"/>
      <c r="B25" s="48"/>
      <c r="C25" s="100" t="str">
        <f>IF($A25="","",(INDEX(Base!C:E,MATCH($A25,Base!#REF!,0),2)))</f>
        <v/>
      </c>
      <c r="D25" s="100"/>
      <c r="E25" s="26" t="str">
        <f>IF($A25="","",(INDEX(Base!C:E,MATCH($A25,CODA,0),6)))</f>
        <v/>
      </c>
      <c r="F25" s="26" t="str">
        <f t="shared" si="0"/>
        <v/>
      </c>
      <c r="G25" s="64"/>
      <c r="H25" s="1"/>
    </row>
    <row r="26" spans="1:8" x14ac:dyDescent="0.25">
      <c r="A26" s="50"/>
      <c r="B26" s="48"/>
      <c r="C26" s="100" t="str">
        <f>IF($A26="","",(INDEX(Base!C:E,MATCH($A26,Base!#REF!,0),2)))</f>
        <v/>
      </c>
      <c r="D26" s="100"/>
      <c r="E26" s="26" t="str">
        <f>IF($A26="","",(INDEX(Base!C:E,MATCH($A26,CODA,0),6)))</f>
        <v/>
      </c>
      <c r="F26" s="26" t="str">
        <f t="shared" si="0"/>
        <v/>
      </c>
      <c r="G26" s="64"/>
      <c r="H26" s="1"/>
    </row>
    <row r="27" spans="1:8" x14ac:dyDescent="0.25">
      <c r="A27" s="50"/>
      <c r="B27" s="48"/>
      <c r="C27" s="100" t="str">
        <f>IF($A27="","",(INDEX(Base!C:E,MATCH($A27,Base!#REF!,0),2)))</f>
        <v/>
      </c>
      <c r="D27" s="100"/>
      <c r="E27" s="26" t="str">
        <f>IF($A27="","",(INDEX(Base!C:E,MATCH($A27,CODA,0),6)))</f>
        <v/>
      </c>
      <c r="F27" s="26" t="str">
        <f t="shared" si="0"/>
        <v/>
      </c>
      <c r="G27" s="64"/>
      <c r="H27" s="1"/>
    </row>
    <row r="28" spans="1:8" x14ac:dyDescent="0.25">
      <c r="A28" s="50"/>
      <c r="B28" s="48"/>
      <c r="C28" s="100" t="str">
        <f>IF($A28="","",(INDEX(Base!C:E,MATCH($A28,Base!#REF!,0),2)))</f>
        <v/>
      </c>
      <c r="D28" s="100"/>
      <c r="E28" s="26" t="str">
        <f>IF($A28="","",(INDEX(Base!C:E,MATCH($A28,CODA,0),6)))</f>
        <v/>
      </c>
      <c r="F28" s="26" t="str">
        <f t="shared" si="0"/>
        <v/>
      </c>
      <c r="G28" s="64"/>
      <c r="H28" s="1"/>
    </row>
    <row r="29" spans="1:8" x14ac:dyDescent="0.25">
      <c r="A29" s="50"/>
      <c r="B29" s="48"/>
      <c r="C29" s="100" t="str">
        <f>IF($A29="","",(INDEX(Base!C:E,MATCH($A29,Base!#REF!,0),2)))</f>
        <v/>
      </c>
      <c r="D29" s="100"/>
      <c r="E29" s="26" t="str">
        <f>IF($A29="","",(INDEX(Base!C:E,MATCH($A29,CODA,0),6)))</f>
        <v/>
      </c>
      <c r="F29" s="26" t="str">
        <f t="shared" si="0"/>
        <v/>
      </c>
      <c r="G29" s="64"/>
      <c r="H29" s="1"/>
    </row>
    <row r="30" spans="1:8" x14ac:dyDescent="0.25">
      <c r="A30" s="50"/>
      <c r="B30" s="48"/>
      <c r="C30" s="100" t="str">
        <f>IF($A30="","",(INDEX(Base!C:E,MATCH($A30,Base!#REF!,0),2)))</f>
        <v/>
      </c>
      <c r="D30" s="100"/>
      <c r="E30" s="26" t="str">
        <f>IF($A30="","",(INDEX(Base!C:E,MATCH($A30,CODA,0),6)))</f>
        <v/>
      </c>
      <c r="F30" s="26" t="str">
        <f t="shared" si="0"/>
        <v/>
      </c>
      <c r="G30" s="64"/>
      <c r="H30" s="1"/>
    </row>
    <row r="31" spans="1:8" x14ac:dyDescent="0.25">
      <c r="A31" s="50"/>
      <c r="B31" s="48"/>
      <c r="C31" s="100" t="str">
        <f>IF($A31="","",(INDEX(Base!C:E,MATCH($A31,Base!#REF!,0),2)))</f>
        <v/>
      </c>
      <c r="D31" s="100"/>
      <c r="E31" s="26" t="str">
        <f>IF($A31="","",(INDEX(Base!C:E,MATCH($A31,CODA,0),6)))</f>
        <v/>
      </c>
      <c r="F31" s="26" t="str">
        <f t="shared" si="0"/>
        <v/>
      </c>
      <c r="G31" s="64"/>
      <c r="H31" s="1"/>
    </row>
    <row r="32" spans="1:8" x14ac:dyDescent="0.25">
      <c r="A32" s="51"/>
      <c r="B32" s="48"/>
      <c r="C32" s="100" t="str">
        <f>IF($A32="","",(INDEX(Base!C:E,MATCH($A32,Base!#REF!,0),2)))</f>
        <v/>
      </c>
      <c r="D32" s="100"/>
      <c r="E32" s="26" t="str">
        <f>IF($A32="","",(INDEX(Base!C:E,MATCH($A32,CODA,0),6)))</f>
        <v/>
      </c>
      <c r="F32" s="26" t="str">
        <f t="shared" si="0"/>
        <v/>
      </c>
      <c r="G32" s="64"/>
      <c r="H32" s="1"/>
    </row>
    <row r="33" spans="1:8" x14ac:dyDescent="0.25">
      <c r="A33" s="51"/>
      <c r="B33" s="48"/>
      <c r="C33" s="100" t="str">
        <f>IF($A33="","",(INDEX(Base!C:E,MATCH($A33,Base!#REF!,0),2)))</f>
        <v/>
      </c>
      <c r="D33" s="100"/>
      <c r="E33" s="26" t="str">
        <f>IF($A33="","",(INDEX(Base!C:E,MATCH($A33,CODA,0),6)))</f>
        <v/>
      </c>
      <c r="F33" s="26" t="str">
        <f t="shared" si="0"/>
        <v/>
      </c>
      <c r="G33" s="64"/>
      <c r="H33" s="1"/>
    </row>
    <row r="34" spans="1:8" x14ac:dyDescent="0.25">
      <c r="A34" s="51"/>
      <c r="B34" s="48"/>
      <c r="C34" s="100" t="str">
        <f>IF($A34="","",(INDEX(Base!C:E,MATCH($A34,Base!#REF!,0),2)))</f>
        <v/>
      </c>
      <c r="D34" s="100"/>
      <c r="E34" s="26" t="str">
        <f>IF($A34="","",(INDEX(Base!C:E,MATCH($A34,CODA,0),6)))</f>
        <v/>
      </c>
      <c r="F34" s="26" t="str">
        <f t="shared" si="0"/>
        <v/>
      </c>
      <c r="G34" s="64"/>
      <c r="H34" s="1"/>
    </row>
    <row r="35" spans="1:8" x14ac:dyDescent="0.25">
      <c r="A35" s="51"/>
      <c r="B35" s="48"/>
      <c r="C35" s="100" t="str">
        <f>IF($A35="","",(INDEX(Base!C:E,MATCH($A35,Base!#REF!,0),2)))</f>
        <v/>
      </c>
      <c r="D35" s="100"/>
      <c r="E35" s="26" t="str">
        <f>IF($A35="","",(INDEX(Base!C:E,MATCH($A35,CODA,0),6)))</f>
        <v/>
      </c>
      <c r="F35" s="26" t="str">
        <f t="shared" si="0"/>
        <v/>
      </c>
      <c r="G35" s="64"/>
      <c r="H35" s="1"/>
    </row>
    <row r="36" spans="1:8" x14ac:dyDescent="0.25">
      <c r="A36" s="51"/>
      <c r="B36" s="48"/>
      <c r="C36" s="100" t="str">
        <f>IF($A36="","",(INDEX(Base!C:E,MATCH($A36,Base!#REF!,0),2)))</f>
        <v/>
      </c>
      <c r="D36" s="100"/>
      <c r="E36" s="26" t="str">
        <f>IF($A36="","",(INDEX(Base!C:E,MATCH($A36,CODA,0),6)))</f>
        <v/>
      </c>
      <c r="F36" s="26" t="str">
        <f t="shared" si="0"/>
        <v/>
      </c>
      <c r="G36" s="64"/>
      <c r="H36" s="1"/>
    </row>
    <row r="37" spans="1:8" x14ac:dyDescent="0.25">
      <c r="A37" s="51"/>
      <c r="B37" s="48"/>
      <c r="C37" s="100" t="str">
        <f>IF($A37="","",(INDEX(Base!C:E,MATCH($A37,Base!#REF!,0),2)))</f>
        <v/>
      </c>
      <c r="D37" s="100"/>
      <c r="E37" s="26" t="str">
        <f>IF($A37="","",(INDEX(Base!C:E,MATCH($A37,CODA,0),6)))</f>
        <v/>
      </c>
      <c r="F37" s="26" t="str">
        <f t="shared" si="0"/>
        <v/>
      </c>
      <c r="G37" s="64"/>
      <c r="H37" s="1"/>
    </row>
    <row r="38" spans="1:8" x14ac:dyDescent="0.25">
      <c r="A38" s="51"/>
      <c r="B38" s="48"/>
      <c r="C38" s="100" t="str">
        <f>IF($A38="","",(INDEX(Base!C:E,MATCH($A38,Base!#REF!,0),2)))</f>
        <v/>
      </c>
      <c r="D38" s="100"/>
      <c r="E38" s="26" t="str">
        <f>IF($A38="","",(INDEX(Base!C:E,MATCH($A38,CODA,0),6)))</f>
        <v/>
      </c>
      <c r="F38" s="26" t="str">
        <f t="shared" si="0"/>
        <v/>
      </c>
      <c r="G38" s="64"/>
      <c r="H38" s="1"/>
    </row>
    <row r="39" spans="1:8" x14ac:dyDescent="0.25">
      <c r="A39" s="51"/>
      <c r="B39" s="48"/>
      <c r="C39" s="100" t="str">
        <f>IF($A39="","",(INDEX(Base!C:E,MATCH($A39,Base!#REF!,0),2)))</f>
        <v/>
      </c>
      <c r="D39" s="100"/>
      <c r="E39" s="26" t="str">
        <f>IF($A39="","",(INDEX(Base!C:E,MATCH($A39,CODA,0),6)))</f>
        <v/>
      </c>
      <c r="F39" s="26" t="str">
        <f t="shared" si="0"/>
        <v/>
      </c>
      <c r="G39" s="64"/>
      <c r="H39" s="1"/>
    </row>
    <row r="40" spans="1:8" x14ac:dyDescent="0.25">
      <c r="A40" s="51"/>
      <c r="B40" s="48"/>
      <c r="C40" s="100" t="str">
        <f>IF($A40="","",(INDEX(Base!C:E,MATCH($A40,Base!#REF!,0),2)))</f>
        <v/>
      </c>
      <c r="D40" s="100"/>
      <c r="E40" s="26" t="str">
        <f>IF($A40="","",(INDEX(Base!C:E,MATCH($A40,CODA,0),6)))</f>
        <v/>
      </c>
      <c r="F40" s="26" t="str">
        <f t="shared" si="0"/>
        <v/>
      </c>
      <c r="G40" s="64"/>
      <c r="H40" s="1"/>
    </row>
    <row r="41" spans="1:8" x14ac:dyDescent="0.25">
      <c r="A41" s="51"/>
      <c r="B41" s="48"/>
      <c r="C41" s="100" t="str">
        <f>IF($A41="","",(INDEX(Base!C:E,MATCH($A41,Base!#REF!,0),2)))</f>
        <v/>
      </c>
      <c r="D41" s="100"/>
      <c r="E41" s="26" t="str">
        <f>IF($A41="","",(INDEX(Base!C:E,MATCH($A41,CODA,0),6)))</f>
        <v/>
      </c>
      <c r="F41" s="26" t="str">
        <f t="shared" si="0"/>
        <v/>
      </c>
      <c r="G41" s="64"/>
      <c r="H41" s="1"/>
    </row>
    <row r="42" spans="1:8" x14ac:dyDescent="0.25">
      <c r="A42" s="51"/>
      <c r="B42" s="48"/>
      <c r="C42" s="100" t="str">
        <f>IF($A42="","",(INDEX(Base!C:E,MATCH($A42,Base!#REF!,0),2)))</f>
        <v/>
      </c>
      <c r="D42" s="100"/>
      <c r="E42" s="26" t="str">
        <f>IF($A42="","",(INDEX(Base!C:E,MATCH($A42,CODA,0),6)))</f>
        <v/>
      </c>
      <c r="F42" s="26" t="str">
        <f t="shared" si="0"/>
        <v/>
      </c>
      <c r="G42" s="64"/>
      <c r="H42" s="1"/>
    </row>
    <row r="43" spans="1:8" x14ac:dyDescent="0.25">
      <c r="A43" s="51"/>
      <c r="B43" s="48"/>
      <c r="C43" s="100" t="str">
        <f>IF($A43="","",(INDEX(Base!C:E,MATCH($A43,Base!#REF!,0),2)))</f>
        <v/>
      </c>
      <c r="D43" s="100"/>
      <c r="E43" s="26" t="str">
        <f>IF($A43="","",(INDEX(Base!C:E,MATCH($A43,CODA,0),6)))</f>
        <v/>
      </c>
      <c r="F43" s="26" t="str">
        <f t="shared" si="0"/>
        <v/>
      </c>
      <c r="G43" s="64"/>
      <c r="H43" s="1"/>
    </row>
    <row r="44" spans="1:8" x14ac:dyDescent="0.25">
      <c r="A44" s="51"/>
      <c r="B44" s="48"/>
      <c r="C44" s="100" t="str">
        <f>IF($A44="","",(INDEX(Base!C:E,MATCH($A44,Base!#REF!,0),2)))</f>
        <v/>
      </c>
      <c r="D44" s="100"/>
      <c r="E44" s="26" t="str">
        <f>IF($A44="","",(INDEX(Base!C:E,MATCH($A44,CODA,0),6)))</f>
        <v/>
      </c>
      <c r="F44" s="26" t="str">
        <f t="shared" si="0"/>
        <v/>
      </c>
      <c r="G44" s="64"/>
      <c r="H44" s="1"/>
    </row>
    <row r="45" spans="1:8" x14ac:dyDescent="0.25">
      <c r="A45" s="51"/>
      <c r="B45" s="48"/>
      <c r="C45" s="100" t="str">
        <f>IF($A45="","",(INDEX(Base!C:E,MATCH($A45,Base!#REF!,0),2)))</f>
        <v/>
      </c>
      <c r="D45" s="100"/>
      <c r="E45" s="26" t="str">
        <f>IF($A45="","",(INDEX(Base!C:E,MATCH($A45,CODA,0),6)))</f>
        <v/>
      </c>
      <c r="F45" s="26" t="str">
        <f t="shared" si="0"/>
        <v/>
      </c>
      <c r="G45" s="64"/>
      <c r="H45" s="1"/>
    </row>
    <row r="46" spans="1:8" x14ac:dyDescent="0.25">
      <c r="A46" s="51"/>
      <c r="B46" s="48"/>
      <c r="C46" s="100" t="str">
        <f>IF($A46="","",(INDEX(Base!C:E,MATCH($A46,Base!#REF!,0),2)))</f>
        <v/>
      </c>
      <c r="D46" s="100"/>
      <c r="E46" s="26" t="str">
        <f>IF($A46="","",(INDEX(Base!C:E,MATCH($A46,CODA,0),6)))</f>
        <v/>
      </c>
      <c r="F46" s="26" t="str">
        <f t="shared" si="0"/>
        <v/>
      </c>
      <c r="G46" s="64"/>
      <c r="H46" s="1"/>
    </row>
    <row r="47" spans="1:8" x14ac:dyDescent="0.25">
      <c r="A47" s="51"/>
      <c r="B47" s="48"/>
      <c r="C47" s="100" t="str">
        <f>IF($A47="","",(INDEX(Base!C:E,MATCH($A47,Base!#REF!,0),2)))</f>
        <v/>
      </c>
      <c r="D47" s="100"/>
      <c r="E47" s="26" t="str">
        <f>IF($A47="","",(INDEX(Base!C:E,MATCH($A47,CODA,0),6)))</f>
        <v/>
      </c>
      <c r="F47" s="26" t="str">
        <f t="shared" si="0"/>
        <v/>
      </c>
      <c r="G47" s="64"/>
      <c r="H47" s="1"/>
    </row>
    <row r="48" spans="1:8" x14ac:dyDescent="0.25">
      <c r="A48" s="51"/>
      <c r="B48" s="48"/>
      <c r="C48" s="100" t="str">
        <f>IF($A48="","",(INDEX(Base!C:E,MATCH($A48,Base!#REF!,0),2)))</f>
        <v/>
      </c>
      <c r="D48" s="100"/>
      <c r="E48" s="26" t="str">
        <f>IF($A48="","",(INDEX(Base!C:E,MATCH($A48,CODA,0),6)))</f>
        <v/>
      </c>
      <c r="F48" s="26" t="str">
        <f t="shared" si="0"/>
        <v/>
      </c>
      <c r="G48" s="64"/>
      <c r="H48" s="1"/>
    </row>
    <row r="49" spans="1:8" x14ac:dyDescent="0.25">
      <c r="A49" s="51"/>
      <c r="B49" s="48"/>
      <c r="C49" s="100" t="str">
        <f>IF($A49="","",(INDEX(Base!C:E,MATCH($A49,Base!#REF!,0),2)))</f>
        <v/>
      </c>
      <c r="D49" s="100"/>
      <c r="E49" s="26" t="str">
        <f>IF($A49="","",(INDEX(Base!C:E,MATCH($A49,CODA,0),6)))</f>
        <v/>
      </c>
      <c r="F49" s="26" t="str">
        <f t="shared" si="0"/>
        <v/>
      </c>
      <c r="G49" s="64"/>
      <c r="H49" s="1"/>
    </row>
    <row r="50" spans="1:8" x14ac:dyDescent="0.25">
      <c r="A50" s="51"/>
      <c r="B50" s="48"/>
      <c r="C50" s="100" t="str">
        <f>IF($A50="","",(INDEX(Base!C:E,MATCH($A50,Base!#REF!,0),2)))</f>
        <v/>
      </c>
      <c r="D50" s="100"/>
      <c r="E50" s="26" t="str">
        <f>IF($A50="","",(INDEX(Base!C:E,MATCH($A50,CODA,0),6)))</f>
        <v/>
      </c>
      <c r="F50" s="26" t="str">
        <f t="shared" si="0"/>
        <v/>
      </c>
      <c r="G50" s="64"/>
      <c r="H50" s="1"/>
    </row>
    <row r="51" spans="1:8" x14ac:dyDescent="0.25">
      <c r="A51" s="51"/>
      <c r="B51" s="48"/>
      <c r="C51" s="100" t="str">
        <f>IF($A51="","",(INDEX(Base!C:E,MATCH($A51,Base!#REF!,0),2)))</f>
        <v/>
      </c>
      <c r="D51" s="100"/>
      <c r="E51" s="26" t="str">
        <f>IF($A51="","",(INDEX(Base!C:E,MATCH($A51,CODA,0),6)))</f>
        <v/>
      </c>
      <c r="F51" s="26" t="str">
        <f t="shared" si="0"/>
        <v/>
      </c>
      <c r="G51" s="64"/>
      <c r="H51" s="1"/>
    </row>
    <row r="52" spans="1:8" x14ac:dyDescent="0.25">
      <c r="A52" s="51"/>
      <c r="B52" s="48"/>
      <c r="C52" s="100" t="str">
        <f>IF($A52="","",(INDEX(Base!C:E,MATCH($A52,Base!#REF!,0),2)))</f>
        <v/>
      </c>
      <c r="D52" s="100"/>
      <c r="E52" s="26" t="str">
        <f>IF($A52="","",(INDEX(Base!C:E,MATCH($A52,CODA,0),6)))</f>
        <v/>
      </c>
      <c r="F52" s="26" t="str">
        <f t="shared" si="0"/>
        <v/>
      </c>
      <c r="G52" s="64"/>
      <c r="H52" s="1"/>
    </row>
    <row r="53" spans="1:8" x14ac:dyDescent="0.25">
      <c r="A53" s="51"/>
      <c r="B53" s="48"/>
      <c r="C53" s="100" t="str">
        <f>IF($A53="","",(INDEX(Base!C:E,MATCH($A53,Base!#REF!,0),2)))</f>
        <v/>
      </c>
      <c r="D53" s="100"/>
      <c r="E53" s="26" t="str">
        <f>IF($A53="","",(INDEX(Base!C:E,MATCH($A53,CODA,0),6)))</f>
        <v/>
      </c>
      <c r="F53" s="26" t="str">
        <f t="shared" si="0"/>
        <v/>
      </c>
      <c r="G53" s="64"/>
      <c r="H53" s="1"/>
    </row>
    <row r="54" spans="1:8" ht="19.5" x14ac:dyDescent="0.25">
      <c r="A54" s="49"/>
      <c r="B54" s="18" t="s">
        <v>12</v>
      </c>
      <c r="C54" s="104" t="s">
        <v>31</v>
      </c>
      <c r="D54" s="104"/>
      <c r="E54" s="26" t="str">
        <f>IF($A54="","",(INDEX(Base!C:E,MATCH($A54,CODA,0),6)))</f>
        <v/>
      </c>
      <c r="F54" s="26" t="e">
        <f t="shared" si="0"/>
        <v>#VALUE!</v>
      </c>
      <c r="G54" s="65" t="s">
        <v>45</v>
      </c>
      <c r="H54" s="1"/>
    </row>
    <row r="55" spans="1:8" x14ac:dyDescent="0.25">
      <c r="A55" s="49"/>
      <c r="B55" s="42"/>
      <c r="C55" s="103"/>
      <c r="D55" s="103"/>
      <c r="E55" s="26" t="str">
        <f>IF($A55="","",(INDEX(Base!C:E,MATCH($A55,CODA,0),6)))</f>
        <v/>
      </c>
      <c r="F55" s="26" t="str">
        <f t="shared" si="0"/>
        <v/>
      </c>
      <c r="G55" s="64"/>
      <c r="H55" s="1"/>
    </row>
    <row r="56" spans="1:8" x14ac:dyDescent="0.25">
      <c r="A56" s="49"/>
      <c r="B56" s="42"/>
      <c r="C56" s="103"/>
      <c r="D56" s="103"/>
      <c r="E56" s="26" t="str">
        <f>IF($A56="","",(INDEX(Base!C:E,MATCH($A56,CODA,0),6)))</f>
        <v/>
      </c>
      <c r="F56" s="26" t="str">
        <f t="shared" si="0"/>
        <v/>
      </c>
      <c r="G56" s="64"/>
      <c r="H56" s="1"/>
    </row>
    <row r="57" spans="1:8" x14ac:dyDescent="0.25">
      <c r="A57" s="49"/>
      <c r="B57" s="42"/>
      <c r="C57" s="103"/>
      <c r="D57" s="103"/>
      <c r="E57" s="26" t="str">
        <f>IF($A57="","",(INDEX(Base!C:E,MATCH($A57,CODA,0),6)))</f>
        <v/>
      </c>
      <c r="F57" s="26" t="str">
        <f t="shared" si="0"/>
        <v/>
      </c>
      <c r="G57" s="64"/>
      <c r="H57" s="1"/>
    </row>
    <row r="58" spans="1:8" x14ac:dyDescent="0.25">
      <c r="A58" s="1"/>
      <c r="B58" s="15"/>
      <c r="C58" s="108"/>
      <c r="D58" s="108"/>
      <c r="E58" s="27"/>
      <c r="F58" s="27"/>
      <c r="G58" s="27"/>
      <c r="H58" s="1"/>
    </row>
    <row r="59" spans="1:8" ht="21" x14ac:dyDescent="0.25">
      <c r="A59" s="1"/>
      <c r="B59" s="109" t="s">
        <v>40</v>
      </c>
      <c r="C59" s="110"/>
      <c r="D59" s="58"/>
      <c r="E59" s="67" t="s">
        <v>5</v>
      </c>
      <c r="F59" s="66" t="e">
        <f>SUM(M_HT)</f>
        <v>#VALUE!</v>
      </c>
      <c r="G59" s="24"/>
      <c r="H59" s="1"/>
    </row>
    <row r="60" spans="1:8" ht="19.5" x14ac:dyDescent="0.25">
      <c r="A60" s="1"/>
      <c r="B60" s="56" t="s">
        <v>41</v>
      </c>
      <c r="C60" s="57" t="s">
        <v>42</v>
      </c>
      <c r="D60" s="16" t="s">
        <v>43</v>
      </c>
      <c r="E60" s="68" t="str">
        <f>"TVA "</f>
        <v xml:space="preserve">TVA </v>
      </c>
      <c r="F60" s="66">
        <f>D63</f>
        <v>0</v>
      </c>
      <c r="G60" s="24"/>
      <c r="H60" s="1"/>
    </row>
    <row r="61" spans="1:8" ht="21" x14ac:dyDescent="0.25">
      <c r="A61" s="1"/>
      <c r="B61" s="60">
        <v>1</v>
      </c>
      <c r="C61" s="59">
        <f>I1</f>
        <v>0</v>
      </c>
      <c r="D61" s="62">
        <f>SUMIF(ctva,1,M_HT)*I1/100</f>
        <v>0</v>
      </c>
      <c r="E61" s="67" t="s">
        <v>6</v>
      </c>
      <c r="F61" s="66" t="e">
        <f>F59+F60</f>
        <v>#VALUE!</v>
      </c>
      <c r="G61" s="24"/>
      <c r="H61" s="1"/>
    </row>
    <row r="62" spans="1:8" x14ac:dyDescent="0.25">
      <c r="A62" s="1"/>
      <c r="B62" s="60">
        <v>2</v>
      </c>
      <c r="C62" s="59">
        <f>I2</f>
        <v>0</v>
      </c>
      <c r="D62" s="63">
        <f>SUMIF(ctva,2,M_HT)*I2/100</f>
        <v>0</v>
      </c>
      <c r="E62" s="28"/>
      <c r="F62" s="24"/>
      <c r="G62" s="24"/>
      <c r="H62" s="1"/>
    </row>
    <row r="63" spans="1:8" ht="15.75" thickBot="1" x14ac:dyDescent="0.3">
      <c r="A63" s="1"/>
      <c r="B63" s="111" t="s">
        <v>44</v>
      </c>
      <c r="C63" s="112"/>
      <c r="D63" s="61">
        <f>D61+D62</f>
        <v>0</v>
      </c>
      <c r="E63" s="24"/>
      <c r="F63" s="24"/>
      <c r="G63" s="24"/>
      <c r="H63" s="1"/>
    </row>
    <row r="64" spans="1:8" ht="15.75" thickTop="1" x14ac:dyDescent="0.25">
      <c r="A64" s="1"/>
      <c r="B64" s="113" t="s">
        <v>11</v>
      </c>
      <c r="C64" s="113"/>
      <c r="D64" s="113"/>
      <c r="E64" s="113"/>
      <c r="F64" s="113"/>
      <c r="G64" s="113"/>
      <c r="H64" s="1"/>
    </row>
    <row r="65" spans="1:8" x14ac:dyDescent="0.25">
      <c r="A65" s="1"/>
      <c r="B65" s="113"/>
      <c r="C65" s="113"/>
      <c r="D65" s="113"/>
      <c r="E65" s="113"/>
      <c r="F65" s="113"/>
      <c r="G65" s="113"/>
      <c r="H65" s="1"/>
    </row>
    <row r="66" spans="1:8" x14ac:dyDescent="0.25">
      <c r="A66" s="1"/>
      <c r="B66" s="113"/>
      <c r="C66" s="113"/>
      <c r="D66" s="113"/>
      <c r="E66" s="113"/>
      <c r="F66" s="113"/>
      <c r="G66" s="113"/>
      <c r="H66" s="1"/>
    </row>
    <row r="67" spans="1:8" x14ac:dyDescent="0.25">
      <c r="A67" s="1"/>
      <c r="B67" s="113"/>
      <c r="C67" s="113"/>
      <c r="D67" s="113"/>
      <c r="E67" s="113"/>
      <c r="F67" s="113"/>
      <c r="G67" s="113"/>
      <c r="H67" s="1"/>
    </row>
    <row r="68" spans="1:8" x14ac:dyDescent="0.25">
      <c r="A68" s="1"/>
      <c r="B68" s="113"/>
      <c r="C68" s="113"/>
      <c r="D68" s="113"/>
      <c r="E68" s="113"/>
      <c r="F68" s="113"/>
      <c r="G68" s="113"/>
      <c r="H68" s="1"/>
    </row>
    <row r="69" spans="1:8" ht="15.75" thickBot="1" x14ac:dyDescent="0.3">
      <c r="A69" s="1"/>
      <c r="B69" s="113"/>
      <c r="C69" s="113"/>
      <c r="D69" s="113"/>
      <c r="E69" s="113"/>
      <c r="F69" s="113"/>
      <c r="G69" s="113"/>
      <c r="H69" s="1"/>
    </row>
    <row r="70" spans="1:8" x14ac:dyDescent="0.25">
      <c r="A70" s="1"/>
      <c r="B70" s="105" t="s">
        <v>9</v>
      </c>
      <c r="C70" s="106"/>
      <c r="D70" s="106"/>
      <c r="E70" s="106"/>
      <c r="F70" s="106"/>
      <c r="G70" s="106"/>
      <c r="H70" s="1"/>
    </row>
    <row r="71" spans="1:8" x14ac:dyDescent="0.25">
      <c r="A71" s="1"/>
      <c r="B71" s="107"/>
      <c r="C71" s="107"/>
      <c r="D71" s="107"/>
      <c r="E71" s="107"/>
      <c r="F71" s="107"/>
      <c r="G71" s="107"/>
      <c r="H71" s="1"/>
    </row>
    <row r="72" spans="1:8" x14ac:dyDescent="0.25">
      <c r="A72" s="1"/>
      <c r="B72" s="107"/>
      <c r="C72" s="107"/>
      <c r="D72" s="107"/>
      <c r="E72" s="107"/>
      <c r="F72" s="107"/>
      <c r="G72" s="107"/>
      <c r="H72" s="1"/>
    </row>
  </sheetData>
  <mergeCells count="55">
    <mergeCell ref="B70:G72"/>
    <mergeCell ref="C56:D56"/>
    <mergeCell ref="C57:D57"/>
    <mergeCell ref="C58:D58"/>
    <mergeCell ref="B59:C59"/>
    <mergeCell ref="B63:C63"/>
    <mergeCell ref="B64:G69"/>
    <mergeCell ref="C55:D55"/>
    <mergeCell ref="C44:D44"/>
    <mergeCell ref="C45:D45"/>
    <mergeCell ref="C46:D46"/>
    <mergeCell ref="C47:D47"/>
    <mergeCell ref="C48:D48"/>
    <mergeCell ref="C49:D49"/>
    <mergeCell ref="C50:D50"/>
    <mergeCell ref="C51:D51"/>
    <mergeCell ref="C52:D52"/>
    <mergeCell ref="C53:D53"/>
    <mergeCell ref="C54:D54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E21:E22"/>
    <mergeCell ref="F21:F22"/>
    <mergeCell ref="G21:G22"/>
    <mergeCell ref="C23:D23"/>
    <mergeCell ref="C24:D24"/>
    <mergeCell ref="C25:D25"/>
    <mergeCell ref="C26:D26"/>
    <mergeCell ref="C27:D27"/>
    <mergeCell ref="C28:D28"/>
    <mergeCell ref="C29:D29"/>
    <mergeCell ref="C30:D30"/>
    <mergeCell ref="B12:C12"/>
    <mergeCell ref="B13:C13"/>
    <mergeCell ref="B14:C14"/>
    <mergeCell ref="A21:A22"/>
    <mergeCell ref="B21:B22"/>
    <mergeCell ref="C21:D22"/>
    <mergeCell ref="B11:C11"/>
    <mergeCell ref="B1:D2"/>
    <mergeCell ref="B7:C7"/>
    <mergeCell ref="B8:C8"/>
    <mergeCell ref="B9:C9"/>
    <mergeCell ref="B10:C10"/>
  </mergeCells>
  <conditionalFormatting sqref="B70 B64">
    <cfRule type="cellIs" dxfId="2" priority="1" stopIfTrue="1" operator="equal">
      <formula>#REF!</formula>
    </cfRule>
  </conditionalFormatting>
  <dataValidations count="3">
    <dataValidation type="list" allowBlank="1" showInputMessage="1" showErrorMessage="1" sqref="C55:D57" xr:uid="{B4B468B6-A521-4058-B5BA-5D51D7D41D89}">
      <formula1>MO</formula1>
    </dataValidation>
    <dataValidation type="list" allowBlank="1" showInputMessage="1" showErrorMessage="1" sqref="F8:G8" xr:uid="{DC582DF8-0336-42BC-A110-BBB39DA51FF9}">
      <formula1>client</formula1>
    </dataValidation>
    <dataValidation type="whole" allowBlank="1" showInputMessage="1" showErrorMessage="1" error="Saisir 1 ou 2" sqref="G23:G53 G55:G57" xr:uid="{3EFF81B0-9700-4CBB-A4AC-EC4477432FCB}">
      <formula1>1</formula1>
      <formula2>2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2DD51-CDEF-42FC-BC67-8A03FB5C8F5F}">
  <sheetPr codeName="Feuil1"/>
  <dimension ref="A1:T72"/>
  <sheetViews>
    <sheetView tabSelected="1" topLeftCell="A52" zoomScale="85" zoomScaleNormal="85" workbookViewId="0">
      <selection activeCell="C53" sqref="C53:P53"/>
    </sheetView>
  </sheetViews>
  <sheetFormatPr baseColWidth="10" defaultRowHeight="15" x14ac:dyDescent="0.25"/>
  <cols>
    <col min="1" max="1" width="4.28515625" customWidth="1"/>
    <col min="2" max="2" width="10.28515625" customWidth="1"/>
    <col min="3" max="4" width="13.7109375" customWidth="1"/>
    <col min="5" max="16" width="4.85546875" customWidth="1"/>
    <col min="17" max="17" width="26.42578125" customWidth="1"/>
    <col min="18" max="18" width="33" customWidth="1"/>
    <col min="19" max="19" width="3.28515625" customWidth="1"/>
    <col min="20" max="20" width="35.28515625"/>
  </cols>
  <sheetData>
    <row r="1" spans="1:20" x14ac:dyDescent="0.25">
      <c r="A1" s="1"/>
      <c r="B1" s="94" t="s">
        <v>4</v>
      </c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21"/>
      <c r="R1" s="21"/>
      <c r="S1" s="21"/>
      <c r="T1" s="1"/>
    </row>
    <row r="2" spans="1:20" ht="19.149999999999999" customHeight="1" x14ac:dyDescent="0.25">
      <c r="A2" s="1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22"/>
      <c r="R2" s="22"/>
      <c r="S2" s="22"/>
      <c r="T2" s="1"/>
    </row>
    <row r="3" spans="1:20" x14ac:dyDescent="0.25">
      <c r="A3" s="1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21"/>
      <c r="R3" s="21"/>
      <c r="S3" s="21"/>
      <c r="T3" s="1"/>
    </row>
    <row r="4" spans="1:20" x14ac:dyDescent="0.25">
      <c r="A4" s="1"/>
      <c r="B4" s="7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7"/>
      <c r="Q4" s="23"/>
      <c r="R4" s="23"/>
      <c r="S4" s="23"/>
      <c r="T4" s="1"/>
    </row>
    <row r="5" spans="1:20" ht="30" customHeight="1" x14ac:dyDescent="0.25">
      <c r="A5" s="1"/>
      <c r="B5" s="7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8"/>
      <c r="Q5" s="23"/>
      <c r="R5" s="23"/>
      <c r="S5" s="23"/>
      <c r="T5" s="1"/>
    </row>
    <row r="6" spans="1:20" x14ac:dyDescent="0.25">
      <c r="A6" s="1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23"/>
      <c r="R6" s="23"/>
      <c r="S6" s="23"/>
      <c r="T6" s="1"/>
    </row>
    <row r="7" spans="1:20" x14ac:dyDescent="0.25">
      <c r="A7" s="17"/>
      <c r="B7" s="95"/>
      <c r="C7" s="95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30"/>
      <c r="Q7" s="55" t="s">
        <v>10</v>
      </c>
      <c r="R7" s="34"/>
      <c r="S7" s="34"/>
      <c r="T7" s="17"/>
    </row>
    <row r="8" spans="1:20" ht="22.15" customHeight="1" x14ac:dyDescent="0.25">
      <c r="A8" s="17"/>
      <c r="B8" s="93"/>
      <c r="C8" s="93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30"/>
      <c r="Q8" s="35" t="s">
        <v>0</v>
      </c>
      <c r="R8" s="43"/>
      <c r="S8" s="43"/>
      <c r="T8" s="17"/>
    </row>
    <row r="9" spans="1:20" ht="23.65" customHeight="1" x14ac:dyDescent="0.25">
      <c r="A9" s="17"/>
      <c r="B9" s="93"/>
      <c r="C9" s="93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30"/>
      <c r="Q9" s="35" t="s">
        <v>1</v>
      </c>
      <c r="R9" s="39" t="str">
        <f>VLOOKUP(CHIFFRAGE!$F$8,f_cl,2,FALSE)</f>
        <v>rue de la Gare</v>
      </c>
      <c r="S9" s="39"/>
      <c r="T9" s="17"/>
    </row>
    <row r="10" spans="1:20" x14ac:dyDescent="0.25">
      <c r="A10" s="17"/>
      <c r="B10" s="93"/>
      <c r="C10" s="93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30"/>
      <c r="Q10" s="35"/>
      <c r="R10" s="38"/>
      <c r="S10" s="38"/>
      <c r="T10" s="17"/>
    </row>
    <row r="11" spans="1:20" x14ac:dyDescent="0.25">
      <c r="A11" s="17"/>
      <c r="B11" s="93"/>
      <c r="C11" s="93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30"/>
      <c r="Q11" s="35" t="s">
        <v>3</v>
      </c>
      <c r="R11" s="39" t="str">
        <f>VLOOKUP(CHIFFRAGE!$F$8,f_cl,3,FALSE) &amp; "-" &amp; VLOOKUP(CHIFFRAGE!$F$8,f_cl,4,FALSE)</f>
        <v>75000-PARIS</v>
      </c>
      <c r="S11" s="39"/>
      <c r="T11" s="17"/>
    </row>
    <row r="12" spans="1:20" x14ac:dyDescent="0.25">
      <c r="A12" s="17"/>
      <c r="B12" s="93"/>
      <c r="C12" s="93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30"/>
      <c r="Q12" s="35" t="s">
        <v>7</v>
      </c>
      <c r="R12" s="39" t="str">
        <f>VLOOKUP(CHIFFRAGE!$F$8,f_cl,5,FALSE)</f>
        <v>galopin @gmail.fr</v>
      </c>
      <c r="S12" s="39"/>
      <c r="T12" s="17"/>
    </row>
    <row r="13" spans="1:20" x14ac:dyDescent="0.25">
      <c r="A13" s="17"/>
      <c r="B13" s="93"/>
      <c r="C13" s="93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32"/>
      <c r="Q13" s="35" t="s">
        <v>2</v>
      </c>
      <c r="R13" s="40">
        <f>VLOOKUP(CHIFFRAGE!$F$8,f_cl,6,FALSE)</f>
        <v>9876543210</v>
      </c>
      <c r="S13" s="40"/>
      <c r="T13" s="17"/>
    </row>
    <row r="14" spans="1:20" x14ac:dyDescent="0.25">
      <c r="A14" s="17"/>
      <c r="B14" s="96"/>
      <c r="C14" s="96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30"/>
      <c r="Q14" s="23"/>
      <c r="R14" s="23"/>
      <c r="S14" s="23"/>
      <c r="T14" s="17"/>
    </row>
    <row r="15" spans="1:20" x14ac:dyDescent="0.25">
      <c r="A15" s="1"/>
      <c r="B15" s="53"/>
      <c r="C15" s="53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13"/>
      <c r="Q15" s="23"/>
      <c r="R15" s="23"/>
      <c r="S15" s="23"/>
      <c r="T15" s="1"/>
    </row>
    <row r="16" spans="1:20" x14ac:dyDescent="0.25">
      <c r="A16" s="1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5"/>
      <c r="Q16" s="24"/>
      <c r="R16" s="24"/>
      <c r="S16" s="24"/>
      <c r="T16" s="1"/>
    </row>
    <row r="17" spans="1:20" ht="19.5" x14ac:dyDescent="0.25">
      <c r="A17" s="1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45" t="s">
        <v>336</v>
      </c>
      <c r="Q17" s="44" t="str">
        <f ca="1">CONCATENATE("D-",YEAR(NOW()),"",MONTH(NOW()),"0",DAY(NOW()))</f>
        <v>D-201910010</v>
      </c>
      <c r="R17" s="24"/>
      <c r="S17" s="24"/>
      <c r="T17" s="1"/>
    </row>
    <row r="18" spans="1:20" x14ac:dyDescent="0.25">
      <c r="A18" s="1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14" t="s">
        <v>26</v>
      </c>
      <c r="Q18" s="36">
        <f ca="1">TODAY()</f>
        <v>43748</v>
      </c>
      <c r="R18" s="24"/>
      <c r="S18" s="24"/>
      <c r="T18" s="1"/>
    </row>
    <row r="19" spans="1:20" x14ac:dyDescent="0.2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14" t="s">
        <v>23</v>
      </c>
      <c r="Q19" s="37">
        <f ca="1">TODAY()+30</f>
        <v>43778</v>
      </c>
      <c r="R19" s="24"/>
      <c r="S19" s="24"/>
      <c r="T19" s="1"/>
    </row>
    <row r="20" spans="1:20" x14ac:dyDescent="0.25">
      <c r="A20" s="1"/>
      <c r="B20" s="3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25"/>
      <c r="R20" s="25"/>
      <c r="S20" s="25"/>
      <c r="T20" s="1"/>
    </row>
    <row r="21" spans="1:20" x14ac:dyDescent="0.25">
      <c r="A21" s="97" t="s">
        <v>29</v>
      </c>
      <c r="B21" s="98" t="s">
        <v>12</v>
      </c>
      <c r="C21" s="99" t="s">
        <v>8</v>
      </c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101" t="s">
        <v>13</v>
      </c>
      <c r="R21" s="101" t="s">
        <v>14</v>
      </c>
      <c r="S21" s="102" t="s">
        <v>40</v>
      </c>
      <c r="T21" s="1"/>
    </row>
    <row r="22" spans="1:20" ht="22.9" customHeight="1" x14ac:dyDescent="0.25">
      <c r="A22" s="97"/>
      <c r="B22" s="98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101"/>
      <c r="R22" s="101"/>
      <c r="S22" s="102"/>
      <c r="T22" s="1"/>
    </row>
    <row r="23" spans="1:20" x14ac:dyDescent="0.25">
      <c r="A23" s="50"/>
      <c r="B23" s="48"/>
      <c r="C23" s="100" t="str">
        <f>IF($A23="","",(INDEX(Base!C:E,MATCH($A23,Base!#REF!,0),2)))</f>
        <v/>
      </c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26" t="str">
        <f>IF($A23="","",(INDEX(Base!C:E,MATCH($A23,CODA,0),6)))</f>
        <v/>
      </c>
      <c r="R23" s="26" t="str">
        <f t="shared" ref="R23:R57" si="0">IF(C23="","",Q23*B23)</f>
        <v/>
      </c>
      <c r="S23" s="64"/>
      <c r="T23" s="1"/>
    </row>
    <row r="24" spans="1:20" x14ac:dyDescent="0.25">
      <c r="A24" s="50"/>
      <c r="B24" s="48"/>
      <c r="C24" s="100" t="str">
        <f>IF($A24="","",(INDEX(Base!C:E,MATCH($A24,Base!#REF!,0),2)))</f>
        <v/>
      </c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26" t="str">
        <f>IF($A24="","",(INDEX(Base!C:E,MATCH($A24,CODA,0),6)))</f>
        <v/>
      </c>
      <c r="R24" s="26" t="str">
        <f t="shared" si="0"/>
        <v/>
      </c>
      <c r="S24" s="64"/>
      <c r="T24" s="1"/>
    </row>
    <row r="25" spans="1:20" x14ac:dyDescent="0.25">
      <c r="A25" s="50"/>
      <c r="B25" s="48"/>
      <c r="C25" s="100" t="str">
        <f>IF($A25="","",(INDEX(Base!C:E,MATCH($A25,Base!#REF!,0),2)))</f>
        <v/>
      </c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26" t="str">
        <f>IF($A25="","",(INDEX(Base!C:E,MATCH($A25,CODA,0),6)))</f>
        <v/>
      </c>
      <c r="R25" s="26" t="str">
        <f t="shared" si="0"/>
        <v/>
      </c>
      <c r="S25" s="64"/>
      <c r="T25" s="1"/>
    </row>
    <row r="26" spans="1:20" x14ac:dyDescent="0.25">
      <c r="A26" s="50"/>
      <c r="B26" s="48"/>
      <c r="C26" s="100" t="str">
        <f>IF($A26="","",(INDEX(Base!C:E,MATCH($A26,Base!#REF!,0),2)))</f>
        <v/>
      </c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26" t="str">
        <f>IF($A26="","",(INDEX(Base!C:E,MATCH($A26,CODA,0),6)))</f>
        <v/>
      </c>
      <c r="R26" s="26" t="str">
        <f t="shared" si="0"/>
        <v/>
      </c>
      <c r="S26" s="64"/>
      <c r="T26" s="1"/>
    </row>
    <row r="27" spans="1:20" x14ac:dyDescent="0.25">
      <c r="A27" s="50"/>
      <c r="B27" s="48"/>
      <c r="C27" s="100" t="str">
        <f>IF($A27="","",(INDEX(Base!C:E,MATCH($A27,Base!#REF!,0),2)))</f>
        <v/>
      </c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26" t="str">
        <f>IF($A27="","",(INDEX(Base!C:E,MATCH($A27,CODA,0),6)))</f>
        <v/>
      </c>
      <c r="R27" s="26" t="str">
        <f t="shared" si="0"/>
        <v/>
      </c>
      <c r="S27" s="64"/>
      <c r="T27" s="1"/>
    </row>
    <row r="28" spans="1:20" x14ac:dyDescent="0.25">
      <c r="A28" s="50"/>
      <c r="B28" s="48"/>
      <c r="C28" s="100" t="str">
        <f>IF($A28="","",(INDEX(Base!C:E,MATCH($A28,Base!#REF!,0),2)))</f>
        <v/>
      </c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26" t="str">
        <f>IF($A28="","",(INDEX(Base!C:E,MATCH($A28,CODA,0),6)))</f>
        <v/>
      </c>
      <c r="R28" s="26" t="str">
        <f t="shared" si="0"/>
        <v/>
      </c>
      <c r="S28" s="64"/>
      <c r="T28" s="1"/>
    </row>
    <row r="29" spans="1:20" x14ac:dyDescent="0.25">
      <c r="A29" s="50"/>
      <c r="B29" s="48"/>
      <c r="C29" s="100" t="str">
        <f>IF($A29="","",(INDEX(Base!C:E,MATCH($A29,Base!#REF!,0),2)))</f>
        <v/>
      </c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26" t="str">
        <f>IF($A29="","",(INDEX(Base!C:E,MATCH($A29,CODA,0),6)))</f>
        <v/>
      </c>
      <c r="R29" s="26" t="str">
        <f t="shared" si="0"/>
        <v/>
      </c>
      <c r="S29" s="64"/>
      <c r="T29" s="1"/>
    </row>
    <row r="30" spans="1:20" x14ac:dyDescent="0.25">
      <c r="A30" s="50"/>
      <c r="B30" s="48"/>
      <c r="C30" s="100" t="str">
        <f>IF($A30="","",(INDEX(Base!C:E,MATCH($A30,Base!#REF!,0),2)))</f>
        <v/>
      </c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26" t="str">
        <f>IF($A30="","",(INDEX(Base!C:E,MATCH($A30,CODA,0),6)))</f>
        <v/>
      </c>
      <c r="R30" s="26" t="str">
        <f t="shared" si="0"/>
        <v/>
      </c>
      <c r="S30" s="64"/>
      <c r="T30" s="1"/>
    </row>
    <row r="31" spans="1:20" x14ac:dyDescent="0.25">
      <c r="A31" s="50"/>
      <c r="B31" s="48"/>
      <c r="C31" s="100" t="str">
        <f>IF($A31="","",(INDEX(Base!C:E,MATCH($A31,Base!#REF!,0),2)))</f>
        <v/>
      </c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26" t="str">
        <f>IF($A31="","",(INDEX(Base!C:E,MATCH($A31,CODA,0),6)))</f>
        <v/>
      </c>
      <c r="R31" s="26" t="str">
        <f t="shared" si="0"/>
        <v/>
      </c>
      <c r="S31" s="64"/>
      <c r="T31" s="1"/>
    </row>
    <row r="32" spans="1:20" x14ac:dyDescent="0.25">
      <c r="A32" s="51"/>
      <c r="B32" s="48"/>
      <c r="C32" s="100" t="str">
        <f>IF($A32="","",(INDEX(Base!C:E,MATCH($A32,Base!#REF!,0),2)))</f>
        <v/>
      </c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26" t="str">
        <f>IF($A32="","",(INDEX(Base!C:E,MATCH($A32,CODA,0),6)))</f>
        <v/>
      </c>
      <c r="R32" s="26" t="str">
        <f t="shared" si="0"/>
        <v/>
      </c>
      <c r="S32" s="64"/>
      <c r="T32" s="1"/>
    </row>
    <row r="33" spans="1:20" x14ac:dyDescent="0.25">
      <c r="A33" s="51"/>
      <c r="B33" s="48"/>
      <c r="C33" s="100" t="str">
        <f>IF($A33="","",(INDEX(Base!C:E,MATCH($A33,Base!#REF!,0),2)))</f>
        <v/>
      </c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26" t="str">
        <f>IF($A33="","",(INDEX(Base!C:E,MATCH($A33,CODA,0),6)))</f>
        <v/>
      </c>
      <c r="R33" s="26" t="str">
        <f t="shared" si="0"/>
        <v/>
      </c>
      <c r="S33" s="64"/>
      <c r="T33" s="1"/>
    </row>
    <row r="34" spans="1:20" x14ac:dyDescent="0.25">
      <c r="A34" s="51"/>
      <c r="B34" s="48"/>
      <c r="C34" s="100" t="str">
        <f>IF($A34="","",(INDEX(Base!C:E,MATCH($A34,Base!#REF!,0),2)))</f>
        <v/>
      </c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26" t="str">
        <f>IF($A34="","",(INDEX(Base!C:E,MATCH($A34,CODA,0),6)))</f>
        <v/>
      </c>
      <c r="R34" s="26" t="str">
        <f t="shared" si="0"/>
        <v/>
      </c>
      <c r="S34" s="64"/>
      <c r="T34" s="1"/>
    </row>
    <row r="35" spans="1:20" x14ac:dyDescent="0.25">
      <c r="A35" s="51"/>
      <c r="B35" s="48"/>
      <c r="C35" s="100" t="str">
        <f>IF($A35="","",(INDEX(Base!C:E,MATCH($A35,Base!#REF!,0),2)))</f>
        <v/>
      </c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26" t="str">
        <f>IF($A35="","",(INDEX(Base!C:E,MATCH($A35,CODA,0),6)))</f>
        <v/>
      </c>
      <c r="R35" s="26" t="str">
        <f t="shared" si="0"/>
        <v/>
      </c>
      <c r="S35" s="64"/>
      <c r="T35" s="1"/>
    </row>
    <row r="36" spans="1:20" x14ac:dyDescent="0.25">
      <c r="A36" s="51"/>
      <c r="B36" s="48"/>
      <c r="C36" s="100" t="str">
        <f>IF($A36="","",(INDEX(Base!C:E,MATCH($A36,Base!#REF!,0),2)))</f>
        <v/>
      </c>
      <c r="D36" s="100"/>
      <c r="E36" s="100"/>
      <c r="F36" s="100"/>
      <c r="G36" s="100"/>
      <c r="H36" s="100"/>
      <c r="I36" s="100"/>
      <c r="J36" s="100"/>
      <c r="K36" s="100"/>
      <c r="L36" s="100"/>
      <c r="M36" s="100"/>
      <c r="N36" s="100"/>
      <c r="O36" s="100"/>
      <c r="P36" s="100"/>
      <c r="Q36" s="26" t="str">
        <f>IF($A36="","",(INDEX(Base!C:E,MATCH($A36,CODA,0),6)))</f>
        <v/>
      </c>
      <c r="R36" s="26" t="str">
        <f t="shared" si="0"/>
        <v/>
      </c>
      <c r="S36" s="64"/>
      <c r="T36" s="1"/>
    </row>
    <row r="37" spans="1:20" x14ac:dyDescent="0.25">
      <c r="A37" s="51"/>
      <c r="B37" s="48"/>
      <c r="C37" s="100" t="str">
        <f>IF($A37="","",(INDEX(Base!C:E,MATCH($A37,Base!#REF!,0),2)))</f>
        <v/>
      </c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/>
      <c r="O37" s="100"/>
      <c r="P37" s="100"/>
      <c r="Q37" s="26" t="str">
        <f>IF($A37="","",(INDEX(Base!C:E,MATCH($A37,CODA,0),6)))</f>
        <v/>
      </c>
      <c r="R37" s="26" t="str">
        <f t="shared" si="0"/>
        <v/>
      </c>
      <c r="S37" s="64"/>
      <c r="T37" s="1"/>
    </row>
    <row r="38" spans="1:20" x14ac:dyDescent="0.25">
      <c r="A38" s="51"/>
      <c r="B38" s="48"/>
      <c r="C38" s="100" t="str">
        <f>IF($A38="","",(INDEX(Base!C:E,MATCH($A38,Base!#REF!,0),2)))</f>
        <v/>
      </c>
      <c r="D38" s="100"/>
      <c r="E38" s="100"/>
      <c r="F38" s="100"/>
      <c r="G38" s="100"/>
      <c r="H38" s="100"/>
      <c r="I38" s="100"/>
      <c r="J38" s="100"/>
      <c r="K38" s="100"/>
      <c r="L38" s="100"/>
      <c r="M38" s="100"/>
      <c r="N38" s="100"/>
      <c r="O38" s="100"/>
      <c r="P38" s="100"/>
      <c r="Q38" s="26" t="str">
        <f>IF($A38="","",(INDEX(Base!C:E,MATCH($A38,CODA,0),6)))</f>
        <v/>
      </c>
      <c r="R38" s="26" t="str">
        <f t="shared" si="0"/>
        <v/>
      </c>
      <c r="S38" s="64"/>
      <c r="T38" s="1"/>
    </row>
    <row r="39" spans="1:20" x14ac:dyDescent="0.25">
      <c r="A39" s="51"/>
      <c r="B39" s="48"/>
      <c r="C39" s="100" t="str">
        <f>IF($A39="","",(INDEX(Base!C:E,MATCH($A39,Base!#REF!,0),2)))</f>
        <v/>
      </c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26" t="str">
        <f>IF($A39="","",(INDEX(Base!C:E,MATCH($A39,CODA,0),6)))</f>
        <v/>
      </c>
      <c r="R39" s="26" t="str">
        <f t="shared" si="0"/>
        <v/>
      </c>
      <c r="S39" s="64"/>
      <c r="T39" s="1"/>
    </row>
    <row r="40" spans="1:20" x14ac:dyDescent="0.25">
      <c r="A40" s="51"/>
      <c r="B40" s="48"/>
      <c r="C40" s="100" t="str">
        <f>IF($A40="","",(INDEX(Base!C:E,MATCH($A40,Base!#REF!,0),2)))</f>
        <v/>
      </c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  <c r="Q40" s="26" t="str">
        <f>IF($A40="","",(INDEX(Base!C:E,MATCH($A40,CODA,0),6)))</f>
        <v/>
      </c>
      <c r="R40" s="26" t="str">
        <f t="shared" si="0"/>
        <v/>
      </c>
      <c r="S40" s="64"/>
      <c r="T40" s="1"/>
    </row>
    <row r="41" spans="1:20" x14ac:dyDescent="0.25">
      <c r="A41" s="51"/>
      <c r="B41" s="48"/>
      <c r="C41" s="100" t="str">
        <f>IF($A41="","",(INDEX(Base!C:E,MATCH($A41,Base!#REF!,0),2)))</f>
        <v/>
      </c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26" t="str">
        <f>IF($A41="","",(INDEX(Base!C:E,MATCH($A41,CODA,0),6)))</f>
        <v/>
      </c>
      <c r="R41" s="26" t="str">
        <f t="shared" si="0"/>
        <v/>
      </c>
      <c r="S41" s="64"/>
      <c r="T41" s="1"/>
    </row>
    <row r="42" spans="1:20" x14ac:dyDescent="0.25">
      <c r="A42" s="51"/>
      <c r="B42" s="48"/>
      <c r="C42" s="100" t="str">
        <f>IF($A42="","",(INDEX(Base!C:E,MATCH($A42,Base!#REF!,0),2)))</f>
        <v/>
      </c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26" t="str">
        <f>IF($A42="","",(INDEX(Base!C:E,MATCH($A42,CODA,0),6)))</f>
        <v/>
      </c>
      <c r="R42" s="26" t="str">
        <f t="shared" si="0"/>
        <v/>
      </c>
      <c r="S42" s="64"/>
      <c r="T42" s="1"/>
    </row>
    <row r="43" spans="1:20" x14ac:dyDescent="0.25">
      <c r="A43" s="51"/>
      <c r="B43" s="48"/>
      <c r="C43" s="100" t="str">
        <f>IF($A43="","",(INDEX(Base!C:E,MATCH($A43,Base!#REF!,0),2)))</f>
        <v/>
      </c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26" t="str">
        <f>IF($A43="","",(INDEX(Base!C:E,MATCH($A43,CODA,0),6)))</f>
        <v/>
      </c>
      <c r="R43" s="26" t="str">
        <f t="shared" si="0"/>
        <v/>
      </c>
      <c r="S43" s="64"/>
      <c r="T43" s="1"/>
    </row>
    <row r="44" spans="1:20" x14ac:dyDescent="0.25">
      <c r="A44" s="51"/>
      <c r="B44" s="48"/>
      <c r="C44" s="100" t="str">
        <f>IF($A44="","",(INDEX(Base!C:E,MATCH($A44,Base!#REF!,0),2)))</f>
        <v/>
      </c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Q44" s="26" t="str">
        <f>IF($A44="","",(INDEX(Base!C:E,MATCH($A44,CODA,0),6)))</f>
        <v/>
      </c>
      <c r="R44" s="26" t="str">
        <f t="shared" si="0"/>
        <v/>
      </c>
      <c r="S44" s="64"/>
      <c r="T44" s="1"/>
    </row>
    <row r="45" spans="1:20" x14ac:dyDescent="0.25">
      <c r="A45" s="51"/>
      <c r="B45" s="48"/>
      <c r="C45" s="100" t="str">
        <f>IF($A45="","",(INDEX(Base!C:E,MATCH($A45,Base!#REF!,0),2)))</f>
        <v/>
      </c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26" t="str">
        <f>IF($A45="","",(INDEX(Base!C:E,MATCH($A45,CODA,0),6)))</f>
        <v/>
      </c>
      <c r="R45" s="26" t="str">
        <f t="shared" si="0"/>
        <v/>
      </c>
      <c r="S45" s="64"/>
      <c r="T45" s="1"/>
    </row>
    <row r="46" spans="1:20" x14ac:dyDescent="0.25">
      <c r="A46" s="51"/>
      <c r="B46" s="48"/>
      <c r="C46" s="100" t="str">
        <f>IF($A46="","",(INDEX(Base!C:E,MATCH($A46,Base!#REF!,0),2)))</f>
        <v/>
      </c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26" t="str">
        <f>IF($A46="","",(INDEX(Base!C:E,MATCH($A46,CODA,0),6)))</f>
        <v/>
      </c>
      <c r="R46" s="26" t="str">
        <f t="shared" si="0"/>
        <v/>
      </c>
      <c r="S46" s="64"/>
      <c r="T46" s="1"/>
    </row>
    <row r="47" spans="1:20" x14ac:dyDescent="0.25">
      <c r="A47" s="51"/>
      <c r="B47" s="48"/>
      <c r="C47" s="100" t="str">
        <f>IF($A47="","",(INDEX(Base!C:E,MATCH($A47,Base!#REF!,0),2)))</f>
        <v/>
      </c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26" t="str">
        <f>IF($A47="","",(INDEX(Base!C:E,MATCH($A47,CODA,0),6)))</f>
        <v/>
      </c>
      <c r="R47" s="26" t="str">
        <f t="shared" si="0"/>
        <v/>
      </c>
      <c r="S47" s="64"/>
      <c r="T47" s="1"/>
    </row>
    <row r="48" spans="1:20" x14ac:dyDescent="0.25">
      <c r="A48" s="51"/>
      <c r="B48" s="48"/>
      <c r="C48" s="100" t="str">
        <f>IF($A48="","",(INDEX(Base!C:E,MATCH($A48,Base!#REF!,0),2)))</f>
        <v/>
      </c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  <c r="Q48" s="26" t="str">
        <f>IF($A48="","",(INDEX(Base!C:E,MATCH($A48,CODA,0),6)))</f>
        <v/>
      </c>
      <c r="R48" s="26" t="str">
        <f t="shared" si="0"/>
        <v/>
      </c>
      <c r="S48" s="64"/>
      <c r="T48" s="1"/>
    </row>
    <row r="49" spans="1:20" x14ac:dyDescent="0.25">
      <c r="A49" s="51"/>
      <c r="B49" s="48"/>
      <c r="C49" s="100" t="str">
        <f>IF($A49="","",(INDEX(Base!C:E,MATCH($A49,Base!#REF!,0),2)))</f>
        <v/>
      </c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26" t="str">
        <f>IF($A49="","",(INDEX(Base!C:E,MATCH($A49,CODA,0),6)))</f>
        <v/>
      </c>
      <c r="R49" s="26" t="str">
        <f t="shared" si="0"/>
        <v/>
      </c>
      <c r="S49" s="64"/>
      <c r="T49" s="1"/>
    </row>
    <row r="50" spans="1:20" x14ac:dyDescent="0.25">
      <c r="A50" s="51"/>
      <c r="B50" s="48"/>
      <c r="C50" s="100" t="str">
        <f>IF($A50="","",(INDEX(Base!C:E,MATCH($A50,Base!#REF!,0),2)))</f>
        <v/>
      </c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Q50" s="26" t="str">
        <f>IF($A50="","",(INDEX(Base!C:E,MATCH($A50,CODA,0),6)))</f>
        <v/>
      </c>
      <c r="R50" s="26" t="str">
        <f t="shared" si="0"/>
        <v/>
      </c>
      <c r="S50" s="64"/>
      <c r="T50" s="1"/>
    </row>
    <row r="51" spans="1:20" x14ac:dyDescent="0.25">
      <c r="A51" s="51"/>
      <c r="B51" s="48"/>
      <c r="C51" s="100" t="str">
        <f>IF($A51="","",(INDEX(Base!C:E,MATCH($A51,Base!#REF!,0),2)))</f>
        <v/>
      </c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Q51" s="26" t="str">
        <f>IF($A51="","",(INDEX(Base!C:E,MATCH($A51,CODA,0),6)))</f>
        <v/>
      </c>
      <c r="R51" s="26" t="str">
        <f t="shared" si="0"/>
        <v/>
      </c>
      <c r="S51" s="64"/>
      <c r="T51" s="1"/>
    </row>
    <row r="52" spans="1:20" x14ac:dyDescent="0.25">
      <c r="A52" s="51"/>
      <c r="B52" s="48"/>
      <c r="C52" s="100" t="str">
        <f>IF($A52="","",(INDEX(Base!C:E,MATCH($A52,Base!#REF!,0),2)))</f>
        <v/>
      </c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  <c r="Q52" s="26" t="str">
        <f>IF($A52="","",(INDEX(Base!C:E,MATCH($A52,CODA,0),6)))</f>
        <v/>
      </c>
      <c r="R52" s="26" t="str">
        <f t="shared" si="0"/>
        <v/>
      </c>
      <c r="S52" s="64"/>
      <c r="T52" s="1"/>
    </row>
    <row r="53" spans="1:20" x14ac:dyDescent="0.25">
      <c r="A53" s="51"/>
      <c r="B53" s="48"/>
      <c r="C53" s="100" t="str">
        <f>IF($A53="","",(INDEX(Base!C:E,MATCH($A53,Base!#REF!,0),2)))</f>
        <v/>
      </c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26" t="str">
        <f>IF($A53="","",(INDEX(Base!C:E,MATCH($A53,CODA,0),6)))</f>
        <v/>
      </c>
      <c r="R53" s="26" t="str">
        <f t="shared" si="0"/>
        <v/>
      </c>
      <c r="S53" s="64"/>
      <c r="T53" s="1"/>
    </row>
    <row r="54" spans="1:20" ht="19.5" x14ac:dyDescent="0.25">
      <c r="A54" s="49"/>
      <c r="B54" s="18" t="s">
        <v>12</v>
      </c>
      <c r="C54" s="104" t="s">
        <v>31</v>
      </c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26" t="str">
        <f>IF($A54="","",(INDEX(Base!C:E,MATCH($A54,CODA,0),6)))</f>
        <v/>
      </c>
      <c r="R54" s="26" t="e">
        <f t="shared" si="0"/>
        <v>#VALUE!</v>
      </c>
      <c r="S54" s="65" t="s">
        <v>45</v>
      </c>
      <c r="T54" s="1"/>
    </row>
    <row r="55" spans="1:20" x14ac:dyDescent="0.25">
      <c r="A55" s="49"/>
      <c r="B55" s="42"/>
      <c r="C55" s="103"/>
      <c r="D55" s="103"/>
      <c r="E55" s="103"/>
      <c r="F55" s="103"/>
      <c r="G55" s="103"/>
      <c r="H55" s="103"/>
      <c r="I55" s="103"/>
      <c r="J55" s="103"/>
      <c r="K55" s="103"/>
      <c r="L55" s="103"/>
      <c r="M55" s="103"/>
      <c r="N55" s="103"/>
      <c r="O55" s="103"/>
      <c r="P55" s="103"/>
      <c r="Q55" s="26" t="str">
        <f>IF($A55="","",(INDEX(Base!C:E,MATCH($A55,CODA,0),6)))</f>
        <v/>
      </c>
      <c r="R55" s="26" t="str">
        <f t="shared" si="0"/>
        <v/>
      </c>
      <c r="S55" s="64"/>
      <c r="T55" s="1"/>
    </row>
    <row r="56" spans="1:20" x14ac:dyDescent="0.25">
      <c r="A56" s="49"/>
      <c r="B56" s="42"/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26" t="str">
        <f>IF($A56="","",(INDEX(Base!C:E,MATCH($A56,CODA,0),6)))</f>
        <v/>
      </c>
      <c r="R56" s="26" t="str">
        <f t="shared" si="0"/>
        <v/>
      </c>
      <c r="S56" s="64"/>
      <c r="T56" s="1"/>
    </row>
    <row r="57" spans="1:20" x14ac:dyDescent="0.25">
      <c r="A57" s="49"/>
      <c r="B57" s="42"/>
      <c r="C57" s="103"/>
      <c r="D57" s="103"/>
      <c r="E57" s="103"/>
      <c r="F57" s="103"/>
      <c r="G57" s="103"/>
      <c r="H57" s="103"/>
      <c r="I57" s="103"/>
      <c r="J57" s="103"/>
      <c r="K57" s="103"/>
      <c r="L57" s="103"/>
      <c r="M57" s="103"/>
      <c r="N57" s="103"/>
      <c r="O57" s="103"/>
      <c r="P57" s="103"/>
      <c r="Q57" s="26" t="str">
        <f>IF($A57="","",(INDEX(Base!C:E,MATCH($A57,CODA,0),6)))</f>
        <v/>
      </c>
      <c r="R57" s="26" t="str">
        <f t="shared" si="0"/>
        <v/>
      </c>
      <c r="S57" s="64"/>
      <c r="T57" s="1"/>
    </row>
    <row r="58" spans="1:20" x14ac:dyDescent="0.25">
      <c r="A58" s="1"/>
      <c r="B58" s="15"/>
      <c r="C58" s="108"/>
      <c r="D58" s="108"/>
      <c r="E58" s="108"/>
      <c r="F58" s="108"/>
      <c r="G58" s="108"/>
      <c r="H58" s="108"/>
      <c r="I58" s="108"/>
      <c r="J58" s="108"/>
      <c r="K58" s="108"/>
      <c r="L58" s="108"/>
      <c r="M58" s="108"/>
      <c r="N58" s="108"/>
      <c r="O58" s="108"/>
      <c r="P58" s="108"/>
      <c r="Q58" s="27"/>
      <c r="R58" s="27"/>
      <c r="S58" s="27"/>
      <c r="T58" s="1"/>
    </row>
    <row r="59" spans="1:20" ht="21" x14ac:dyDescent="0.25">
      <c r="A59" s="1"/>
      <c r="B59" s="109" t="s">
        <v>40</v>
      </c>
      <c r="C59" s="110"/>
      <c r="D59" s="136"/>
      <c r="E59" s="136"/>
      <c r="F59" s="136"/>
      <c r="G59" s="136"/>
      <c r="H59" s="136"/>
      <c r="I59" s="136"/>
      <c r="J59" s="136"/>
      <c r="K59" s="136"/>
      <c r="L59" s="136"/>
      <c r="M59" s="136"/>
      <c r="N59" s="136"/>
      <c r="O59" s="136"/>
      <c r="P59" s="58"/>
      <c r="Q59" s="67" t="s">
        <v>5</v>
      </c>
      <c r="R59" s="66" t="e">
        <f>SUM(M_HT)</f>
        <v>#VALUE!</v>
      </c>
      <c r="S59" s="24"/>
      <c r="T59" s="1"/>
    </row>
    <row r="60" spans="1:20" ht="19.5" x14ac:dyDescent="0.25">
      <c r="A60" s="1"/>
      <c r="B60" s="56" t="s">
        <v>41</v>
      </c>
      <c r="C60" s="57" t="s">
        <v>42</v>
      </c>
      <c r="D60" s="16" t="s">
        <v>43</v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Q60" s="68" t="str">
        <f>"TVA "</f>
        <v xml:space="preserve">TVA </v>
      </c>
      <c r="R60" s="66">
        <f>D63</f>
        <v>0</v>
      </c>
      <c r="S60" s="24"/>
      <c r="T60" s="1"/>
    </row>
    <row r="61" spans="1:20" ht="21" x14ac:dyDescent="0.25">
      <c r="A61" s="1"/>
      <c r="B61" s="60">
        <v>1</v>
      </c>
      <c r="C61" s="59">
        <f>U1</f>
        <v>0</v>
      </c>
      <c r="D61" s="62">
        <f>SUMIF(ctva,1,M_HT)*U1/100</f>
        <v>0</v>
      </c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Q61" s="67" t="s">
        <v>6</v>
      </c>
      <c r="R61" s="66" t="e">
        <f>R59+R60</f>
        <v>#VALUE!</v>
      </c>
      <c r="S61" s="24"/>
      <c r="T61" s="1"/>
    </row>
    <row r="62" spans="1:20" x14ac:dyDescent="0.25">
      <c r="A62" s="1"/>
      <c r="B62" s="60">
        <v>2</v>
      </c>
      <c r="C62" s="59">
        <f>U2</f>
        <v>0</v>
      </c>
      <c r="D62" s="63">
        <f>SUMIF(ctva,2,M_HT)*U2/100</f>
        <v>0</v>
      </c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Q62" s="28"/>
      <c r="R62" s="24"/>
      <c r="S62" s="24"/>
      <c r="T62" s="1"/>
    </row>
    <row r="63" spans="1:20" ht="15.75" thickBot="1" x14ac:dyDescent="0.3">
      <c r="A63" s="1"/>
      <c r="B63" s="111" t="s">
        <v>44</v>
      </c>
      <c r="C63" s="112"/>
      <c r="D63" s="61">
        <f>D61+D62</f>
        <v>0</v>
      </c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Q63" s="24"/>
      <c r="R63" s="24"/>
      <c r="S63" s="24"/>
      <c r="T63" s="1"/>
    </row>
    <row r="64" spans="1:20" ht="15.75" thickTop="1" x14ac:dyDescent="0.25">
      <c r="A64" s="1"/>
      <c r="B64" s="113" t="s">
        <v>11</v>
      </c>
      <c r="C64" s="113"/>
      <c r="D64" s="113"/>
      <c r="E64" s="113"/>
      <c r="F64" s="113"/>
      <c r="G64" s="113"/>
      <c r="H64" s="113"/>
      <c r="I64" s="113"/>
      <c r="J64" s="113"/>
      <c r="K64" s="113"/>
      <c r="L64" s="113"/>
      <c r="M64" s="113"/>
      <c r="N64" s="113"/>
      <c r="O64" s="113"/>
      <c r="P64" s="113"/>
      <c r="Q64" s="113"/>
      <c r="R64" s="113"/>
      <c r="S64" s="113"/>
      <c r="T64" s="1"/>
    </row>
    <row r="65" spans="1:20" x14ac:dyDescent="0.25">
      <c r="A65" s="1"/>
      <c r="B65" s="113"/>
      <c r="C65" s="113"/>
      <c r="D65" s="113"/>
      <c r="E65" s="113"/>
      <c r="F65" s="113"/>
      <c r="G65" s="113"/>
      <c r="H65" s="113"/>
      <c r="I65" s="113"/>
      <c r="J65" s="113"/>
      <c r="K65" s="113"/>
      <c r="L65" s="113"/>
      <c r="M65" s="113"/>
      <c r="N65" s="113"/>
      <c r="O65" s="113"/>
      <c r="P65" s="113"/>
      <c r="Q65" s="113"/>
      <c r="R65" s="113"/>
      <c r="S65" s="113"/>
      <c r="T65" s="1"/>
    </row>
    <row r="66" spans="1:20" x14ac:dyDescent="0.25">
      <c r="A66" s="1"/>
      <c r="B66" s="113"/>
      <c r="C66" s="113"/>
      <c r="D66" s="113"/>
      <c r="E66" s="113"/>
      <c r="F66" s="113"/>
      <c r="G66" s="113"/>
      <c r="H66" s="113"/>
      <c r="I66" s="113"/>
      <c r="J66" s="113"/>
      <c r="K66" s="113"/>
      <c r="L66" s="113"/>
      <c r="M66" s="113"/>
      <c r="N66" s="113"/>
      <c r="O66" s="113"/>
      <c r="P66" s="113"/>
      <c r="Q66" s="113"/>
      <c r="R66" s="113"/>
      <c r="S66" s="113"/>
      <c r="T66" s="1"/>
    </row>
    <row r="67" spans="1:20" ht="30.6" customHeight="1" x14ac:dyDescent="0.25">
      <c r="A67" s="1"/>
      <c r="B67" s="113"/>
      <c r="C67" s="113"/>
      <c r="D67" s="113"/>
      <c r="E67" s="113"/>
      <c r="F67" s="113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  <c r="T67" s="1"/>
    </row>
    <row r="68" spans="1:20" x14ac:dyDescent="0.25">
      <c r="A68" s="1"/>
      <c r="B68" s="113"/>
      <c r="C68" s="113"/>
      <c r="D68" s="113"/>
      <c r="E68" s="113"/>
      <c r="F68" s="113"/>
      <c r="G68" s="113"/>
      <c r="H68" s="113"/>
      <c r="I68" s="113"/>
      <c r="J68" s="113"/>
      <c r="K68" s="113"/>
      <c r="L68" s="113"/>
      <c r="M68" s="113"/>
      <c r="N68" s="113"/>
      <c r="O68" s="113"/>
      <c r="P68" s="113"/>
      <c r="Q68" s="113"/>
      <c r="R68" s="113"/>
      <c r="S68" s="113"/>
      <c r="T68" s="1"/>
    </row>
    <row r="69" spans="1:20" ht="27.6" customHeight="1" thickBot="1" x14ac:dyDescent="0.3">
      <c r="A69" s="1"/>
      <c r="B69" s="113"/>
      <c r="C69" s="113"/>
      <c r="D69" s="113"/>
      <c r="E69" s="113"/>
      <c r="F69" s="113"/>
      <c r="G69" s="113"/>
      <c r="H69" s="113"/>
      <c r="I69" s="113"/>
      <c r="J69" s="113"/>
      <c r="K69" s="113"/>
      <c r="L69" s="113"/>
      <c r="M69" s="113"/>
      <c r="N69" s="113"/>
      <c r="O69" s="113"/>
      <c r="P69" s="113"/>
      <c r="Q69" s="113"/>
      <c r="R69" s="113"/>
      <c r="S69" s="113"/>
      <c r="T69" s="1"/>
    </row>
    <row r="70" spans="1:20" x14ac:dyDescent="0.25">
      <c r="A70" s="1"/>
      <c r="B70" s="105" t="s">
        <v>9</v>
      </c>
      <c r="C70" s="106"/>
      <c r="D70" s="106"/>
      <c r="E70" s="106"/>
      <c r="F70" s="106"/>
      <c r="G70" s="106"/>
      <c r="H70" s="106"/>
      <c r="I70" s="106"/>
      <c r="J70" s="106"/>
      <c r="K70" s="106"/>
      <c r="L70" s="106"/>
      <c r="M70" s="106"/>
      <c r="N70" s="106"/>
      <c r="O70" s="106"/>
      <c r="P70" s="106"/>
      <c r="Q70" s="106"/>
      <c r="R70" s="106"/>
      <c r="S70" s="106"/>
      <c r="T70" s="1"/>
    </row>
    <row r="71" spans="1:20" x14ac:dyDescent="0.25">
      <c r="A71" s="1"/>
      <c r="B71" s="107"/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"/>
    </row>
    <row r="72" spans="1:20" x14ac:dyDescent="0.25">
      <c r="A72" s="1"/>
      <c r="B72" s="107"/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"/>
    </row>
  </sheetData>
  <mergeCells count="55">
    <mergeCell ref="B11:C11"/>
    <mergeCell ref="B1:P2"/>
    <mergeCell ref="B7:C7"/>
    <mergeCell ref="B8:C8"/>
    <mergeCell ref="B9:C9"/>
    <mergeCell ref="B10:C10"/>
    <mergeCell ref="B12:C12"/>
    <mergeCell ref="B13:C13"/>
    <mergeCell ref="B14:C14"/>
    <mergeCell ref="A21:A22"/>
    <mergeCell ref="B21:B22"/>
    <mergeCell ref="C21:P22"/>
    <mergeCell ref="C31:P31"/>
    <mergeCell ref="Q21:Q22"/>
    <mergeCell ref="R21:R22"/>
    <mergeCell ref="S21:S22"/>
    <mergeCell ref="C23:P23"/>
    <mergeCell ref="C24:P24"/>
    <mergeCell ref="C25:P25"/>
    <mergeCell ref="C26:P26"/>
    <mergeCell ref="C27:P27"/>
    <mergeCell ref="C28:P28"/>
    <mergeCell ref="C29:P29"/>
    <mergeCell ref="C30:P30"/>
    <mergeCell ref="C43:P43"/>
    <mergeCell ref="C32:P32"/>
    <mergeCell ref="C33:P33"/>
    <mergeCell ref="C34:P34"/>
    <mergeCell ref="C35:P35"/>
    <mergeCell ref="C36:P36"/>
    <mergeCell ref="C37:P37"/>
    <mergeCell ref="C38:P38"/>
    <mergeCell ref="C39:P39"/>
    <mergeCell ref="C40:P40"/>
    <mergeCell ref="C41:P41"/>
    <mergeCell ref="C42:P42"/>
    <mergeCell ref="C55:P55"/>
    <mergeCell ref="C44:P44"/>
    <mergeCell ref="C45:P45"/>
    <mergeCell ref="C46:P46"/>
    <mergeCell ref="C47:P47"/>
    <mergeCell ref="C48:P48"/>
    <mergeCell ref="C49:P49"/>
    <mergeCell ref="C50:P50"/>
    <mergeCell ref="C51:P51"/>
    <mergeCell ref="C52:P52"/>
    <mergeCell ref="C53:P53"/>
    <mergeCell ref="C54:P54"/>
    <mergeCell ref="B70:S72"/>
    <mergeCell ref="C56:P56"/>
    <mergeCell ref="C57:P57"/>
    <mergeCell ref="C58:P58"/>
    <mergeCell ref="B59:C59"/>
    <mergeCell ref="B63:C63"/>
    <mergeCell ref="B64:S69"/>
  </mergeCells>
  <conditionalFormatting sqref="B70 B64">
    <cfRule type="cellIs" dxfId="1" priority="1" stopIfTrue="1" operator="equal">
      <formula>#REF!</formula>
    </cfRule>
  </conditionalFormatting>
  <dataValidations disablePrompts="1" count="3">
    <dataValidation type="whole" allowBlank="1" showInputMessage="1" showErrorMessage="1" error="Saisir 1 ou 2" sqref="S23:S53 S55:S57" xr:uid="{47D7A97B-66C0-4462-817A-06FA0BA84ACC}">
      <formula1>1</formula1>
      <formula2>2</formula2>
    </dataValidation>
    <dataValidation type="list" allowBlank="1" showInputMessage="1" showErrorMessage="1" sqref="R8:S8" xr:uid="{C95CFD8B-B423-46EB-891D-08E295FF0A83}">
      <formula1>client</formula1>
    </dataValidation>
    <dataValidation type="list" allowBlank="1" showInputMessage="1" showErrorMessage="1" sqref="C55:P57" xr:uid="{758F5DB0-40E7-4ECC-9E79-3EAE1FECEBA4}">
      <formula1>MO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73"/>
  <sheetViews>
    <sheetView zoomScale="84" zoomScaleNormal="84" workbookViewId="0">
      <selection activeCell="K5" sqref="K5"/>
    </sheetView>
  </sheetViews>
  <sheetFormatPr baseColWidth="10" defaultColWidth="35.28515625" defaultRowHeight="23.25" customHeight="1" x14ac:dyDescent="0.25"/>
  <cols>
    <col min="1" max="1" width="4.28515625" style="1" customWidth="1"/>
    <col min="2" max="2" width="10.28515625" style="1" customWidth="1"/>
    <col min="3" max="3" width="13.7109375" style="1" customWidth="1"/>
    <col min="4" max="4" width="71.28515625" style="1" customWidth="1"/>
    <col min="5" max="5" width="26.42578125" style="29" customWidth="1"/>
    <col min="6" max="6" width="33" style="29" customWidth="1"/>
    <col min="7" max="7" width="3.28515625" style="29" customWidth="1"/>
    <col min="8" max="8" width="27.140625" style="1" customWidth="1"/>
    <col min="9" max="19" width="16.28515625" style="1" customWidth="1"/>
    <col min="20" max="16384" width="35.28515625" style="1"/>
  </cols>
  <sheetData>
    <row r="1" spans="2:11" ht="23.25" customHeight="1" thickTop="1" x14ac:dyDescent="0.25">
      <c r="B1" s="94" t="s">
        <v>4</v>
      </c>
      <c r="C1" s="94"/>
      <c r="D1" s="94"/>
      <c r="E1" s="21"/>
      <c r="F1" s="21"/>
      <c r="G1" s="21"/>
      <c r="H1" s="128" t="s">
        <v>32</v>
      </c>
      <c r="J1" s="47">
        <v>20</v>
      </c>
      <c r="K1" s="46">
        <f>(100+J1)/100</f>
        <v>1.2</v>
      </c>
    </row>
    <row r="2" spans="2:11" ht="23.25" customHeight="1" thickBot="1" x14ac:dyDescent="0.3">
      <c r="B2" s="94"/>
      <c r="C2" s="94"/>
      <c r="D2" s="94"/>
      <c r="E2" s="22"/>
      <c r="F2" s="22"/>
      <c r="G2" s="22"/>
      <c r="H2" s="129"/>
      <c r="J2" s="47">
        <v>0</v>
      </c>
      <c r="K2" s="46">
        <f>(100+J2)/100</f>
        <v>1</v>
      </c>
    </row>
    <row r="3" spans="2:11" ht="23.25" customHeight="1" thickTop="1" thickBot="1" x14ac:dyDescent="0.3">
      <c r="B3" s="7"/>
      <c r="C3" s="7"/>
      <c r="D3" s="7"/>
      <c r="E3" s="21"/>
      <c r="F3" s="21"/>
      <c r="G3" s="21"/>
    </row>
    <row r="4" spans="2:11" ht="23.25" customHeight="1" thickTop="1" x14ac:dyDescent="0.25">
      <c r="B4" s="7"/>
      <c r="C4" s="9"/>
      <c r="D4" s="7"/>
      <c r="E4" s="23"/>
      <c r="F4" s="23"/>
      <c r="G4" s="23"/>
      <c r="H4" s="114" t="s">
        <v>35</v>
      </c>
    </row>
    <row r="5" spans="2:11" ht="23.65" customHeight="1" thickBot="1" x14ac:dyDescent="0.3">
      <c r="B5" s="7"/>
      <c r="C5" s="11"/>
      <c r="D5" s="8"/>
      <c r="E5" s="23"/>
      <c r="F5" s="23"/>
      <c r="G5" s="23"/>
      <c r="H5" s="115"/>
    </row>
    <row r="6" spans="2:11" ht="23.25" customHeight="1" thickTop="1" thickBot="1" x14ac:dyDescent="0.3">
      <c r="B6" s="10"/>
      <c r="C6" s="10"/>
      <c r="D6" s="10"/>
      <c r="E6" s="23"/>
      <c r="F6" s="23"/>
      <c r="G6" s="23"/>
    </row>
    <row r="7" spans="2:11" s="17" customFormat="1" ht="18.75" customHeight="1" thickTop="1" x14ac:dyDescent="0.25">
      <c r="B7" s="95"/>
      <c r="C7" s="95"/>
      <c r="D7" s="30"/>
      <c r="E7" s="31" t="s">
        <v>10</v>
      </c>
      <c r="F7" s="34"/>
      <c r="G7" s="34"/>
      <c r="H7" s="116" t="s">
        <v>36</v>
      </c>
    </row>
    <row r="8" spans="2:11" s="17" customFormat="1" ht="18.75" customHeight="1" thickBot="1" x14ac:dyDescent="0.3">
      <c r="B8" s="93"/>
      <c r="C8" s="93"/>
      <c r="D8" s="30"/>
      <c r="E8" s="35" t="s">
        <v>0</v>
      </c>
      <c r="F8" s="43" t="s">
        <v>342</v>
      </c>
      <c r="G8" s="43"/>
      <c r="H8" s="117"/>
    </row>
    <row r="9" spans="2:11" s="17" customFormat="1" ht="18.75" customHeight="1" thickTop="1" thickBot="1" x14ac:dyDescent="0.3">
      <c r="B9" s="93"/>
      <c r="C9" s="93"/>
      <c r="D9" s="30"/>
      <c r="E9" s="35" t="s">
        <v>1</v>
      </c>
      <c r="F9" s="39" t="str">
        <f>VLOOKUP(CHIFFRAGE!$F$8,f_cl,2,FALSE)</f>
        <v>rue de la Gare</v>
      </c>
      <c r="G9" s="39"/>
      <c r="H9" s="52"/>
    </row>
    <row r="10" spans="2:11" s="17" customFormat="1" ht="18.75" customHeight="1" thickTop="1" x14ac:dyDescent="0.25">
      <c r="B10" s="93"/>
      <c r="C10" s="93"/>
      <c r="D10" s="30"/>
      <c r="E10" s="35"/>
      <c r="F10" s="38"/>
      <c r="G10" s="38"/>
      <c r="H10" s="118" t="s">
        <v>37</v>
      </c>
    </row>
    <row r="11" spans="2:11" s="17" customFormat="1" ht="18.75" customHeight="1" thickBot="1" x14ac:dyDescent="0.3">
      <c r="B11" s="93"/>
      <c r="C11" s="93"/>
      <c r="D11" s="30"/>
      <c r="E11" s="35" t="s">
        <v>3</v>
      </c>
      <c r="F11" s="39" t="str">
        <f>VLOOKUP(CHIFFRAGE!$F$8,f_cl,3,FALSE) &amp; "-" &amp; VLOOKUP(CHIFFRAGE!$F$8,f_cl,4,FALSE)</f>
        <v>75000-PARIS</v>
      </c>
      <c r="G11" s="39"/>
      <c r="H11" s="119"/>
    </row>
    <row r="12" spans="2:11" s="17" customFormat="1" ht="18.75" customHeight="1" thickTop="1" thickBot="1" x14ac:dyDescent="0.3">
      <c r="B12" s="93"/>
      <c r="C12" s="93"/>
      <c r="D12" s="30"/>
      <c r="E12" s="35" t="s">
        <v>7</v>
      </c>
      <c r="F12" s="39" t="str">
        <f>VLOOKUP(CHIFFRAGE!$F$8,f_cl,5,FALSE)</f>
        <v>galopin @gmail.fr</v>
      </c>
      <c r="G12" s="39"/>
    </row>
    <row r="13" spans="2:11" s="17" customFormat="1" ht="18.75" customHeight="1" thickTop="1" x14ac:dyDescent="0.25">
      <c r="B13" s="93"/>
      <c r="C13" s="93"/>
      <c r="D13" s="32"/>
      <c r="E13" s="35" t="s">
        <v>2</v>
      </c>
      <c r="F13" s="40">
        <f>VLOOKUP(CHIFFRAGE!$F$8,f_cl,6,FALSE)</f>
        <v>9876543210</v>
      </c>
      <c r="G13" s="40"/>
      <c r="H13" s="130" t="s">
        <v>33</v>
      </c>
    </row>
    <row r="14" spans="2:11" s="17" customFormat="1" ht="18.75" customHeight="1" x14ac:dyDescent="0.25">
      <c r="B14" s="96"/>
      <c r="C14" s="96"/>
      <c r="D14" s="30"/>
      <c r="E14" s="23"/>
      <c r="F14" s="23"/>
      <c r="G14" s="23"/>
      <c r="H14" s="131"/>
    </row>
    <row r="15" spans="2:11" ht="23.25" customHeight="1" thickBot="1" x14ac:dyDescent="0.3">
      <c r="B15" s="12"/>
      <c r="C15" s="12"/>
      <c r="D15" s="13"/>
      <c r="E15" s="23"/>
      <c r="F15" s="23"/>
      <c r="G15" s="23"/>
      <c r="H15" s="132"/>
    </row>
    <row r="16" spans="2:11" ht="23.25" customHeight="1" thickTop="1" thickBot="1" x14ac:dyDescent="0.3">
      <c r="B16" s="6"/>
      <c r="C16" s="6"/>
      <c r="D16" s="5"/>
      <c r="E16" s="24"/>
      <c r="F16" s="24"/>
      <c r="G16" s="24"/>
    </row>
    <row r="17" spans="1:13" ht="23.25" customHeight="1" thickTop="1" x14ac:dyDescent="0.25">
      <c r="B17" s="6"/>
      <c r="C17" s="6"/>
      <c r="D17" s="45" t="s">
        <v>334</v>
      </c>
      <c r="E17" s="44" t="str">
        <f ca="1">CONCATENATE("C-",YEAR(NOW()),"",MONTH(NOW()),"0",DAY(NOW()))</f>
        <v>C-201910010</v>
      </c>
      <c r="F17" s="24"/>
      <c r="G17" s="24"/>
      <c r="H17" s="120" t="s">
        <v>38</v>
      </c>
    </row>
    <row r="18" spans="1:13" ht="23.25" customHeight="1" x14ac:dyDescent="0.25">
      <c r="B18" s="6"/>
      <c r="C18" s="6"/>
      <c r="D18" s="14" t="s">
        <v>26</v>
      </c>
      <c r="E18" s="36">
        <f ca="1">TODAY()</f>
        <v>43748</v>
      </c>
      <c r="F18" s="24"/>
      <c r="G18" s="24"/>
      <c r="H18" s="121"/>
    </row>
    <row r="19" spans="1:13" ht="23.25" customHeight="1" thickBot="1" x14ac:dyDescent="0.3">
      <c r="B19" s="2"/>
      <c r="C19" s="2"/>
      <c r="D19" s="14" t="s">
        <v>23</v>
      </c>
      <c r="E19" s="37">
        <f ca="1">TODAY()+30</f>
        <v>43778</v>
      </c>
      <c r="F19" s="24"/>
      <c r="G19" s="24"/>
      <c r="H19" s="122"/>
    </row>
    <row r="20" spans="1:13" ht="23.25" customHeight="1" thickTop="1" x14ac:dyDescent="0.25">
      <c r="B20" s="3"/>
      <c r="C20" s="4"/>
      <c r="D20" s="4"/>
      <c r="E20" s="25"/>
      <c r="F20" s="25"/>
      <c r="G20" s="25"/>
    </row>
    <row r="21" spans="1:13" ht="23.25" customHeight="1" x14ac:dyDescent="0.25">
      <c r="A21" s="97" t="s">
        <v>29</v>
      </c>
      <c r="B21" s="98" t="s">
        <v>12</v>
      </c>
      <c r="C21" s="99" t="s">
        <v>8</v>
      </c>
      <c r="D21" s="99"/>
      <c r="E21" s="101" t="s">
        <v>13</v>
      </c>
      <c r="F21" s="101" t="s">
        <v>14</v>
      </c>
      <c r="G21" s="102" t="s">
        <v>40</v>
      </c>
    </row>
    <row r="22" spans="1:13" ht="23.25" customHeight="1" x14ac:dyDescent="0.25">
      <c r="A22" s="97"/>
      <c r="B22" s="98"/>
      <c r="C22" s="99"/>
      <c r="D22" s="99"/>
      <c r="E22" s="101"/>
      <c r="F22" s="101"/>
      <c r="G22" s="102"/>
    </row>
    <row r="23" spans="1:13" ht="23.25" customHeight="1" x14ac:dyDescent="0.25">
      <c r="A23" s="54"/>
      <c r="B23" s="72"/>
      <c r="C23" s="123" t="s">
        <v>337</v>
      </c>
      <c r="D23" s="124"/>
      <c r="E23" s="73"/>
      <c r="F23" s="73"/>
      <c r="G23" s="74"/>
      <c r="I23" s="1" t="s">
        <v>353</v>
      </c>
    </row>
    <row r="24" spans="1:13" ht="23.25" customHeight="1" x14ac:dyDescent="0.25">
      <c r="A24" s="50">
        <v>3</v>
      </c>
      <c r="B24" s="48">
        <v>2</v>
      </c>
      <c r="C24" s="135" t="str">
        <f>IF($A24="","",VLOOKUP(A24,TNom[],3,FALSE))</f>
        <v>TCA 30X1,5</v>
      </c>
      <c r="D24" s="135" t="str">
        <f>IF($A24="","",VLOOKUP(A24,TNom[],4,FALSE))</f>
        <v>TUBE CARRE 30X30X1,5</v>
      </c>
      <c r="E24" s="26">
        <f>K24</f>
        <v>76.5</v>
      </c>
      <c r="F24" s="26">
        <f t="shared" ref="F24:F58" si="0">IF(C24="","",E24*B24)</f>
        <v>153</v>
      </c>
      <c r="G24" s="64">
        <v>1</v>
      </c>
      <c r="H24" s="41" t="s">
        <v>34</v>
      </c>
      <c r="J24" s="134">
        <f>IF($A24="","",VLOOKUP(A24,TNom[],5,FALSE))</f>
        <v>51</v>
      </c>
      <c r="K24" s="134">
        <f>IF(J24&lt;&gt;"",J24+J24*0.5,"")</f>
        <v>76.5</v>
      </c>
      <c r="L24" s="134"/>
      <c r="M24" s="134"/>
    </row>
    <row r="25" spans="1:13" ht="23.25" customHeight="1" x14ac:dyDescent="0.25">
      <c r="A25" s="50"/>
      <c r="B25" s="48"/>
      <c r="C25" s="135" t="str">
        <f>IF($A25="","",VLOOKUP(A25,TNom[],3,FALSE))</f>
        <v/>
      </c>
      <c r="D25" s="135" t="str">
        <f>IF($A25="","",VLOOKUP(A25,TNom[],4,FALSE))</f>
        <v/>
      </c>
      <c r="E25" s="26" t="str">
        <f t="shared" ref="E25:E37" si="1">K25</f>
        <v/>
      </c>
      <c r="F25" s="26" t="str">
        <f t="shared" ref="F25:F37" si="2">IF(C25="","",E25*B25)</f>
        <v/>
      </c>
      <c r="G25" s="64"/>
      <c r="H25" s="41" t="s">
        <v>46</v>
      </c>
      <c r="J25" s="134" t="str">
        <f>IF($A25="","",VLOOKUP(A25,TNom[],5,FALSE))</f>
        <v/>
      </c>
      <c r="K25" s="134" t="str">
        <f>IF(J25&lt;&gt;"",J25+J25*0.5,"")</f>
        <v/>
      </c>
      <c r="L25" s="134"/>
      <c r="M25" s="134"/>
    </row>
    <row r="26" spans="1:13" ht="23.25" customHeight="1" x14ac:dyDescent="0.25">
      <c r="A26" s="50"/>
      <c r="B26" s="48"/>
      <c r="C26" s="135" t="str">
        <f>IF($A26="","",VLOOKUP(A26,TNom[],3,FALSE))</f>
        <v/>
      </c>
      <c r="D26" s="135" t="str">
        <f>IF($A26="","",VLOOKUP(A26,TNom[],4,FALSE))</f>
        <v/>
      </c>
      <c r="E26" s="26" t="str">
        <f t="shared" si="1"/>
        <v/>
      </c>
      <c r="F26" s="26" t="str">
        <f t="shared" si="2"/>
        <v/>
      </c>
      <c r="G26" s="64"/>
      <c r="J26" s="134" t="str">
        <f>IF($A26="","",VLOOKUP(A26,TNom[],5,FALSE))</f>
        <v/>
      </c>
      <c r="K26" s="134" t="str">
        <f t="shared" ref="K26:K37" si="3">IF(J26&lt;&gt;"",J26+J26*0.5,"")</f>
        <v/>
      </c>
      <c r="L26" s="134"/>
      <c r="M26" s="134"/>
    </row>
    <row r="27" spans="1:13" ht="23.25" customHeight="1" x14ac:dyDescent="0.25">
      <c r="A27" s="50"/>
      <c r="B27" s="48"/>
      <c r="C27" s="135" t="str">
        <f>IF($A27="","",VLOOKUP(A27,TNom[],3,FALSE))</f>
        <v/>
      </c>
      <c r="D27" s="135" t="str">
        <f>IF($A27="","",VLOOKUP(A27,TNom[],4,FALSE))</f>
        <v/>
      </c>
      <c r="E27" s="26" t="str">
        <f t="shared" si="1"/>
        <v/>
      </c>
      <c r="F27" s="26" t="str">
        <f t="shared" si="2"/>
        <v/>
      </c>
      <c r="G27" s="64"/>
      <c r="J27" s="134" t="str">
        <f>IF($A27="","",VLOOKUP(A27,TNom[],5,FALSE))</f>
        <v/>
      </c>
      <c r="K27" s="134" t="str">
        <f t="shared" si="3"/>
        <v/>
      </c>
      <c r="L27" s="134"/>
      <c r="M27" s="134"/>
    </row>
    <row r="28" spans="1:13" ht="23.25" customHeight="1" x14ac:dyDescent="0.25">
      <c r="A28" s="50"/>
      <c r="B28" s="48"/>
      <c r="C28" s="135" t="str">
        <f>IF($A28="","",VLOOKUP(A28,TNom[],3,FALSE))</f>
        <v/>
      </c>
      <c r="D28" s="135" t="str">
        <f>IF($A28="","",VLOOKUP(A28,TNom[],4,FALSE))</f>
        <v/>
      </c>
      <c r="E28" s="26" t="str">
        <f t="shared" si="1"/>
        <v/>
      </c>
      <c r="F28" s="26" t="str">
        <f t="shared" si="2"/>
        <v/>
      </c>
      <c r="G28" s="64"/>
      <c r="J28" s="134" t="str">
        <f>IF($A28="","",VLOOKUP(A28,TNom[],5,FALSE))</f>
        <v/>
      </c>
      <c r="K28" s="134" t="str">
        <f t="shared" si="3"/>
        <v/>
      </c>
      <c r="L28" s="134"/>
      <c r="M28" s="134"/>
    </row>
    <row r="29" spans="1:13" ht="23.25" customHeight="1" x14ac:dyDescent="0.25">
      <c r="A29" s="50"/>
      <c r="B29" s="48"/>
      <c r="C29" s="135" t="str">
        <f>IF($A29="","",VLOOKUP(A29,TNom[],3,FALSE))</f>
        <v/>
      </c>
      <c r="D29" s="135" t="str">
        <f>IF($A29="","",VLOOKUP(A29,TNom[],4,FALSE))</f>
        <v/>
      </c>
      <c r="E29" s="26" t="str">
        <f t="shared" si="1"/>
        <v/>
      </c>
      <c r="F29" s="26" t="str">
        <f t="shared" si="2"/>
        <v/>
      </c>
      <c r="G29" s="64"/>
      <c r="J29" s="134" t="str">
        <f>IF($A29="","",VLOOKUP(A29,TNom[],5,FALSE))</f>
        <v/>
      </c>
      <c r="K29" s="134" t="str">
        <f t="shared" si="3"/>
        <v/>
      </c>
      <c r="L29" s="134"/>
      <c r="M29" s="134"/>
    </row>
    <row r="30" spans="1:13" ht="23.25" customHeight="1" x14ac:dyDescent="0.25">
      <c r="A30" s="50"/>
      <c r="B30" s="48"/>
      <c r="C30" s="135" t="str">
        <f>IF($A30="","",VLOOKUP(A30,TNom[],3,FALSE))</f>
        <v/>
      </c>
      <c r="D30" s="135" t="str">
        <f>IF($A30="","",VLOOKUP(A30,TNom[],4,FALSE))</f>
        <v/>
      </c>
      <c r="E30" s="26" t="str">
        <f t="shared" si="1"/>
        <v/>
      </c>
      <c r="F30" s="26" t="str">
        <f t="shared" si="2"/>
        <v/>
      </c>
      <c r="G30" s="64"/>
      <c r="J30" s="134" t="str">
        <f>IF($A30="","",VLOOKUP(A30,TNom[],5,FALSE))</f>
        <v/>
      </c>
      <c r="K30" s="134" t="str">
        <f t="shared" si="3"/>
        <v/>
      </c>
      <c r="L30" s="134"/>
      <c r="M30" s="134"/>
    </row>
    <row r="31" spans="1:13" ht="23.25" customHeight="1" x14ac:dyDescent="0.25">
      <c r="A31" s="50"/>
      <c r="B31" s="48"/>
      <c r="C31" s="135" t="str">
        <f>IF($A31="","",VLOOKUP(A31,TNom[],3,FALSE))</f>
        <v/>
      </c>
      <c r="D31" s="135" t="str">
        <f>IF($A31="","",VLOOKUP(A31,TNom[],4,FALSE))</f>
        <v/>
      </c>
      <c r="E31" s="26" t="str">
        <f t="shared" si="1"/>
        <v/>
      </c>
      <c r="F31" s="26" t="str">
        <f t="shared" si="2"/>
        <v/>
      </c>
      <c r="G31" s="64"/>
      <c r="J31" s="134" t="str">
        <f>IF($A31="","",VLOOKUP(A31,TNom[],5,FALSE))</f>
        <v/>
      </c>
      <c r="K31" s="134" t="str">
        <f t="shared" si="3"/>
        <v/>
      </c>
      <c r="L31" s="134"/>
      <c r="M31" s="134"/>
    </row>
    <row r="32" spans="1:13" ht="23.25" customHeight="1" x14ac:dyDescent="0.25">
      <c r="A32" s="50"/>
      <c r="B32" s="48"/>
      <c r="C32" s="135" t="str">
        <f>IF($A32="","",VLOOKUP(A32,TNom[],3,FALSE))</f>
        <v/>
      </c>
      <c r="D32" s="135" t="str">
        <f>IF($A32="","",VLOOKUP(A32,TNom[],4,FALSE))</f>
        <v/>
      </c>
      <c r="E32" s="26" t="str">
        <f t="shared" si="1"/>
        <v/>
      </c>
      <c r="F32" s="26" t="str">
        <f t="shared" si="2"/>
        <v/>
      </c>
      <c r="G32" s="64"/>
      <c r="J32" s="134" t="str">
        <f>IF($A32="","",VLOOKUP(A32,TNom[],5,FALSE))</f>
        <v/>
      </c>
      <c r="K32" s="134" t="str">
        <f t="shared" si="3"/>
        <v/>
      </c>
      <c r="L32" s="134"/>
      <c r="M32" s="134"/>
    </row>
    <row r="33" spans="1:13" ht="23.25" customHeight="1" x14ac:dyDescent="0.2">
      <c r="A33" s="51"/>
      <c r="B33" s="48"/>
      <c r="C33" s="135" t="str">
        <f>IF($A33="","",VLOOKUP(A33,TNom[],3,FALSE))</f>
        <v/>
      </c>
      <c r="D33" s="135" t="str">
        <f>IF($A33="","",VLOOKUP(A33,TNom[],4,FALSE))</f>
        <v/>
      </c>
      <c r="E33" s="26" t="str">
        <f t="shared" si="1"/>
        <v/>
      </c>
      <c r="F33" s="26" t="str">
        <f t="shared" si="2"/>
        <v/>
      </c>
      <c r="G33" s="64"/>
      <c r="J33" s="134" t="str">
        <f>IF($A33="","",VLOOKUP(A33,TNom[],5,FALSE))</f>
        <v/>
      </c>
      <c r="K33" s="134" t="str">
        <f t="shared" si="3"/>
        <v/>
      </c>
      <c r="L33" s="134"/>
      <c r="M33" s="134"/>
    </row>
    <row r="34" spans="1:13" ht="23.25" customHeight="1" x14ac:dyDescent="0.2">
      <c r="A34" s="51"/>
      <c r="B34" s="48"/>
      <c r="C34" s="135" t="str">
        <f>IF($A34="","",VLOOKUP(A34,TNom[],3,FALSE))</f>
        <v/>
      </c>
      <c r="D34" s="135" t="str">
        <f>IF($A34="","",VLOOKUP(A34,TNom[],4,FALSE))</f>
        <v/>
      </c>
      <c r="E34" s="26" t="str">
        <f t="shared" si="1"/>
        <v/>
      </c>
      <c r="F34" s="26" t="str">
        <f t="shared" si="2"/>
        <v/>
      </c>
      <c r="G34" s="64"/>
      <c r="J34" s="134" t="str">
        <f>IF($A34="","",VLOOKUP(A34,TNom[],5,FALSE))</f>
        <v/>
      </c>
      <c r="K34" s="134" t="str">
        <f t="shared" si="3"/>
        <v/>
      </c>
      <c r="L34" s="134"/>
      <c r="M34" s="134"/>
    </row>
    <row r="35" spans="1:13" ht="23.25" customHeight="1" x14ac:dyDescent="0.2">
      <c r="A35" s="51"/>
      <c r="B35" s="48"/>
      <c r="C35" s="135" t="str">
        <f>IF($A35="","",VLOOKUP(A35,TNom[],3,FALSE))</f>
        <v/>
      </c>
      <c r="D35" s="135" t="str">
        <f>IF($A35="","",VLOOKUP(A35,TNom[],4,FALSE))</f>
        <v/>
      </c>
      <c r="E35" s="26" t="str">
        <f t="shared" si="1"/>
        <v/>
      </c>
      <c r="F35" s="26" t="str">
        <f t="shared" si="2"/>
        <v/>
      </c>
      <c r="G35" s="64"/>
      <c r="J35" s="134" t="str">
        <f>IF($A35="","",VLOOKUP(A35,TNom[],5,FALSE))</f>
        <v/>
      </c>
      <c r="K35" s="134" t="str">
        <f t="shared" si="3"/>
        <v/>
      </c>
      <c r="L35" s="134"/>
      <c r="M35" s="134"/>
    </row>
    <row r="36" spans="1:13" ht="23.25" customHeight="1" x14ac:dyDescent="0.2">
      <c r="A36" s="51"/>
      <c r="B36" s="48"/>
      <c r="C36" s="135" t="str">
        <f>IF($A36="","",VLOOKUP(A36,TNom[],3,FALSE))</f>
        <v/>
      </c>
      <c r="D36" s="135" t="str">
        <f>IF($A36="","",VLOOKUP(A36,TNom[],4,FALSE))</f>
        <v/>
      </c>
      <c r="E36" s="26" t="str">
        <f t="shared" si="1"/>
        <v/>
      </c>
      <c r="F36" s="26" t="str">
        <f t="shared" si="2"/>
        <v/>
      </c>
      <c r="G36" s="64"/>
      <c r="J36" s="134" t="str">
        <f>IF($A36="","",VLOOKUP(A36,TNom[],5,FALSE))</f>
        <v/>
      </c>
      <c r="K36" s="134" t="str">
        <f t="shared" si="3"/>
        <v/>
      </c>
      <c r="L36" s="134"/>
      <c r="M36" s="134"/>
    </row>
    <row r="37" spans="1:13" ht="23.25" customHeight="1" x14ac:dyDescent="0.2">
      <c r="A37" s="51"/>
      <c r="B37" s="48"/>
      <c r="C37" s="135" t="str">
        <f>IF($A37="","",VLOOKUP(A37,TNom[],3,FALSE))</f>
        <v/>
      </c>
      <c r="D37" s="135" t="str">
        <f>IF($A37="","",VLOOKUP(A37,TNom[],4,FALSE))</f>
        <v/>
      </c>
      <c r="E37" s="26" t="str">
        <f t="shared" si="1"/>
        <v/>
      </c>
      <c r="F37" s="26" t="str">
        <f t="shared" si="2"/>
        <v/>
      </c>
      <c r="G37" s="64"/>
      <c r="J37" s="134" t="str">
        <f>IF($A37="","",VLOOKUP(A37,TNom[],5,FALSE))</f>
        <v/>
      </c>
      <c r="K37" s="134" t="str">
        <f t="shared" si="3"/>
        <v/>
      </c>
      <c r="L37" s="134"/>
      <c r="M37" s="134"/>
    </row>
    <row r="38" spans="1:13" ht="23.25" customHeight="1" x14ac:dyDescent="0.2">
      <c r="A38" s="51"/>
      <c r="B38" s="75"/>
      <c r="C38" s="133" t="s">
        <v>335</v>
      </c>
      <c r="D38" s="133"/>
      <c r="E38" s="76"/>
      <c r="F38" s="76"/>
      <c r="G38" s="77"/>
      <c r="J38" s="134"/>
      <c r="K38" s="134"/>
      <c r="L38" s="134"/>
      <c r="M38" s="134"/>
    </row>
    <row r="39" spans="1:13" ht="23.25" customHeight="1" x14ac:dyDescent="0.2">
      <c r="A39" s="51"/>
      <c r="B39" s="48"/>
      <c r="C39" s="100" t="str">
        <f>IF($A39="","",(INDEX(Base!C:E,MATCH($A39,Base!#REF!,0),2)))</f>
        <v/>
      </c>
      <c r="D39" s="100"/>
      <c r="E39" s="26" t="str">
        <f>IF($A39="","",(INDEX(Base!C:E,MATCH($A39,CODA,0),6)))</f>
        <v/>
      </c>
      <c r="F39" s="26" t="str">
        <f t="shared" si="0"/>
        <v/>
      </c>
      <c r="G39" s="64"/>
      <c r="J39" s="134"/>
      <c r="K39" s="134"/>
      <c r="L39" s="134"/>
      <c r="M39" s="134"/>
    </row>
    <row r="40" spans="1:13" ht="23.25" customHeight="1" x14ac:dyDescent="0.2">
      <c r="A40" s="51"/>
      <c r="B40" s="48"/>
      <c r="C40" s="100" t="str">
        <f>IF($A40="","",(INDEX(Base!C:E,MATCH($A40,Base!#REF!,0),2)))</f>
        <v/>
      </c>
      <c r="D40" s="100"/>
      <c r="E40" s="26" t="str">
        <f>IF($A40="","",(INDEX(Base!C:E,MATCH($A40,CODA,0),6)))</f>
        <v/>
      </c>
      <c r="F40" s="26" t="str">
        <f t="shared" si="0"/>
        <v/>
      </c>
      <c r="G40" s="64"/>
      <c r="J40" s="134"/>
      <c r="K40" s="134"/>
      <c r="L40" s="134"/>
      <c r="M40" s="134"/>
    </row>
    <row r="41" spans="1:13" ht="23.25" customHeight="1" x14ac:dyDescent="0.2">
      <c r="A41" s="51"/>
      <c r="B41" s="48"/>
      <c r="C41" s="100" t="str">
        <f>IF($A41="","",(INDEX(Base!C:E,MATCH($A41,Base!#REF!,0),2)))</f>
        <v/>
      </c>
      <c r="D41" s="100"/>
      <c r="E41" s="26" t="str">
        <f>IF($A41="","",(INDEX(Base!C:E,MATCH($A41,CODA,0),6)))</f>
        <v/>
      </c>
      <c r="F41" s="26" t="str">
        <f t="shared" si="0"/>
        <v/>
      </c>
      <c r="G41" s="64"/>
      <c r="J41" s="134"/>
      <c r="K41" s="134"/>
      <c r="L41" s="134"/>
      <c r="M41" s="134"/>
    </row>
    <row r="42" spans="1:13" ht="23.25" customHeight="1" x14ac:dyDescent="0.2">
      <c r="A42" s="51"/>
      <c r="B42" s="48"/>
      <c r="C42" s="100" t="str">
        <f>IF($A42="","",(INDEX(Base!C:E,MATCH($A42,Base!#REF!,0),2)))</f>
        <v/>
      </c>
      <c r="D42" s="100"/>
      <c r="E42" s="26" t="str">
        <f>IF($A42="","",(INDEX(Base!C:E,MATCH($A42,CODA,0),6)))</f>
        <v/>
      </c>
      <c r="F42" s="26" t="str">
        <f t="shared" si="0"/>
        <v/>
      </c>
      <c r="G42" s="64"/>
      <c r="J42" s="134"/>
      <c r="K42" s="134"/>
      <c r="L42" s="134"/>
      <c r="M42" s="134"/>
    </row>
    <row r="43" spans="1:13" ht="23.25" customHeight="1" x14ac:dyDescent="0.2">
      <c r="A43" s="51"/>
      <c r="B43" s="48"/>
      <c r="C43" s="100" t="str">
        <f>IF($A43="","",(INDEX(Base!C:E,MATCH($A43,Base!#REF!,0),2)))</f>
        <v/>
      </c>
      <c r="D43" s="100"/>
      <c r="E43" s="26" t="str">
        <f>IF($A43="","",(INDEX(Base!C:E,MATCH($A43,CODA,0),6)))</f>
        <v/>
      </c>
      <c r="F43" s="26" t="str">
        <f t="shared" si="0"/>
        <v/>
      </c>
      <c r="G43" s="64"/>
      <c r="J43" s="134"/>
      <c r="K43" s="134"/>
      <c r="L43" s="134"/>
      <c r="M43" s="134"/>
    </row>
    <row r="44" spans="1:13" ht="23.25" customHeight="1" x14ac:dyDescent="0.2">
      <c r="A44" s="51"/>
      <c r="B44" s="48"/>
      <c r="C44" s="100" t="str">
        <f>IF($A44="","",(INDEX(Base!C:E,MATCH($A44,Base!#REF!,0),2)))</f>
        <v/>
      </c>
      <c r="D44" s="100"/>
      <c r="E44" s="26" t="str">
        <f>IF($A44="","",(INDEX(Base!C:E,MATCH($A44,CODA,0),6)))</f>
        <v/>
      </c>
      <c r="F44" s="26" t="str">
        <f t="shared" si="0"/>
        <v/>
      </c>
      <c r="G44" s="64"/>
      <c r="J44" s="134"/>
      <c r="K44" s="134"/>
      <c r="L44" s="134"/>
      <c r="M44" s="134"/>
    </row>
    <row r="45" spans="1:13" ht="23.25" customHeight="1" x14ac:dyDescent="0.2">
      <c r="A45" s="51"/>
      <c r="B45" s="48"/>
      <c r="C45" s="100" t="str">
        <f>IF($A45="","",(INDEX(Base!C:E,MATCH($A45,Base!#REF!,0),2)))</f>
        <v/>
      </c>
      <c r="D45" s="100"/>
      <c r="E45" s="26" t="str">
        <f>IF($A45="","",(INDEX(Base!C:E,MATCH($A45,CODA,0),6)))</f>
        <v/>
      </c>
      <c r="F45" s="26" t="str">
        <f t="shared" si="0"/>
        <v/>
      </c>
      <c r="G45" s="64"/>
      <c r="J45" s="134"/>
      <c r="K45" s="134"/>
      <c r="L45" s="134"/>
      <c r="M45" s="134"/>
    </row>
    <row r="46" spans="1:13" ht="23.25" customHeight="1" x14ac:dyDescent="0.2">
      <c r="A46" s="51"/>
      <c r="B46" s="48"/>
      <c r="C46" s="100" t="str">
        <f>IF($A46="","",(INDEX(Base!C:E,MATCH($A46,Base!#REF!,0),2)))</f>
        <v/>
      </c>
      <c r="D46" s="100"/>
      <c r="E46" s="26" t="str">
        <f>IF($A46="","",(INDEX(Base!C:E,MATCH($A46,CODA,0),6)))</f>
        <v/>
      </c>
      <c r="F46" s="26" t="str">
        <f t="shared" si="0"/>
        <v/>
      </c>
      <c r="G46" s="64"/>
      <c r="J46" s="134"/>
      <c r="K46" s="134"/>
      <c r="L46" s="134"/>
      <c r="M46" s="134"/>
    </row>
    <row r="47" spans="1:13" ht="23.25" customHeight="1" x14ac:dyDescent="0.2">
      <c r="A47" s="51"/>
      <c r="B47" s="48"/>
      <c r="C47" s="100" t="str">
        <f>IF($A47="","",(INDEX(Base!C:E,MATCH($A47,Base!#REF!,0),2)))</f>
        <v/>
      </c>
      <c r="D47" s="100"/>
      <c r="E47" s="26" t="str">
        <f>IF($A47="","",(INDEX(Base!C:E,MATCH($A47,CODA,0),6)))</f>
        <v/>
      </c>
      <c r="F47" s="26" t="str">
        <f t="shared" si="0"/>
        <v/>
      </c>
      <c r="G47" s="64"/>
      <c r="J47" s="134"/>
      <c r="K47" s="134"/>
      <c r="L47" s="134"/>
      <c r="M47" s="134"/>
    </row>
    <row r="48" spans="1:13" ht="23.25" customHeight="1" x14ac:dyDescent="0.2">
      <c r="A48" s="51"/>
      <c r="B48" s="48"/>
      <c r="C48" s="100" t="str">
        <f>IF($A48="","",(INDEX(Base!C:E,MATCH($A48,Base!#REF!,0),2)))</f>
        <v/>
      </c>
      <c r="D48" s="100"/>
      <c r="E48" s="26" t="str">
        <f>IF($A48="","",(INDEX(Base!C:E,MATCH($A48,CODA,0),6)))</f>
        <v/>
      </c>
      <c r="F48" s="26" t="str">
        <f t="shared" si="0"/>
        <v/>
      </c>
      <c r="G48" s="64"/>
      <c r="J48" s="134"/>
      <c r="K48" s="134"/>
      <c r="L48" s="134"/>
      <c r="M48" s="134"/>
    </row>
    <row r="49" spans="1:13" ht="23.25" customHeight="1" x14ac:dyDescent="0.2">
      <c r="A49" s="51"/>
      <c r="B49" s="48"/>
      <c r="C49" s="100" t="str">
        <f>IF($A49="","",(INDEX(Base!C:E,MATCH($A49,Base!#REF!,0),2)))</f>
        <v/>
      </c>
      <c r="D49" s="100"/>
      <c r="E49" s="26" t="str">
        <f>IF($A49="","",(INDEX(Base!C:E,MATCH($A49,CODA,0),6)))</f>
        <v/>
      </c>
      <c r="F49" s="26" t="str">
        <f t="shared" si="0"/>
        <v/>
      </c>
      <c r="G49" s="64"/>
      <c r="J49" s="134"/>
      <c r="K49" s="134"/>
      <c r="L49" s="134"/>
      <c r="M49" s="134"/>
    </row>
    <row r="50" spans="1:13" ht="23.25" customHeight="1" x14ac:dyDescent="0.2">
      <c r="A50" s="51"/>
      <c r="B50" s="48"/>
      <c r="C50" s="100" t="str">
        <f>IF($A50="","",(INDEX(Base!C:E,MATCH($A50,Base!#REF!,0),2)))</f>
        <v/>
      </c>
      <c r="D50" s="100"/>
      <c r="E50" s="26" t="str">
        <f>IF($A50="","",(INDEX(Base!C:E,MATCH($A50,CODA,0),6)))</f>
        <v/>
      </c>
      <c r="F50" s="26" t="str">
        <f t="shared" si="0"/>
        <v/>
      </c>
      <c r="G50" s="64"/>
      <c r="J50" s="134"/>
      <c r="K50" s="134"/>
      <c r="L50" s="134"/>
      <c r="M50" s="134"/>
    </row>
    <row r="51" spans="1:13" ht="23.25" customHeight="1" x14ac:dyDescent="0.2">
      <c r="A51" s="51"/>
      <c r="B51" s="48"/>
      <c r="C51" s="100" t="str">
        <f>IF($A51="","",(INDEX(Base!C:E,MATCH($A51,Base!#REF!,0),2)))</f>
        <v/>
      </c>
      <c r="D51" s="100"/>
      <c r="E51" s="26" t="str">
        <f>IF($A51="","",(INDEX(Base!C:E,MATCH($A51,CODA,0),6)))</f>
        <v/>
      </c>
      <c r="F51" s="26" t="str">
        <f t="shared" si="0"/>
        <v/>
      </c>
      <c r="G51" s="64"/>
      <c r="J51" s="134"/>
      <c r="K51" s="134"/>
      <c r="L51" s="134"/>
      <c r="M51" s="134"/>
    </row>
    <row r="52" spans="1:13" ht="23.25" customHeight="1" x14ac:dyDescent="0.2">
      <c r="A52" s="51"/>
      <c r="B52" s="48"/>
      <c r="C52" s="100" t="str">
        <f>IF($A52="","",(INDEX(Base!C:E,MATCH($A52,Base!#REF!,0),2)))</f>
        <v/>
      </c>
      <c r="D52" s="100"/>
      <c r="E52" s="26" t="str">
        <f>IF($A52="","",(INDEX(Base!C:E,MATCH($A52,CODA,0),6)))</f>
        <v/>
      </c>
      <c r="F52" s="26" t="str">
        <f t="shared" si="0"/>
        <v/>
      </c>
      <c r="G52" s="64"/>
      <c r="J52" s="134"/>
      <c r="K52" s="134"/>
      <c r="L52" s="134"/>
      <c r="M52" s="134"/>
    </row>
    <row r="53" spans="1:13" ht="23.25" customHeight="1" x14ac:dyDescent="0.2">
      <c r="A53" s="51"/>
      <c r="B53" s="48"/>
      <c r="C53" s="100" t="str">
        <f>IF($A53="","",(INDEX(Base!C:E,MATCH($A53,Base!#REF!,0),2)))</f>
        <v/>
      </c>
      <c r="D53" s="100"/>
      <c r="E53" s="26" t="str">
        <f>IF($A53="","",(INDEX(Base!C:E,MATCH($A53,CODA,0),6)))</f>
        <v/>
      </c>
      <c r="F53" s="26" t="str">
        <f t="shared" si="0"/>
        <v/>
      </c>
      <c r="G53" s="64"/>
      <c r="J53" s="134"/>
      <c r="K53" s="134"/>
      <c r="L53" s="134"/>
      <c r="M53" s="134"/>
    </row>
    <row r="54" spans="1:13" ht="23.25" customHeight="1" x14ac:dyDescent="0.2">
      <c r="A54" s="51"/>
      <c r="B54" s="48"/>
      <c r="C54" s="100" t="str">
        <f>IF($A54="","",(INDEX(Base!C:E,MATCH($A54,Base!#REF!,0),2)))</f>
        <v/>
      </c>
      <c r="D54" s="100"/>
      <c r="E54" s="26" t="str">
        <f>IF($A54="","",(INDEX(Base!C:E,MATCH($A54,CODA,0),6)))</f>
        <v/>
      </c>
      <c r="F54" s="26" t="str">
        <f t="shared" si="0"/>
        <v/>
      </c>
      <c r="G54" s="64"/>
      <c r="J54" s="134"/>
      <c r="K54" s="134"/>
      <c r="L54" s="134"/>
      <c r="M54" s="134"/>
    </row>
    <row r="55" spans="1:13" ht="23.25" customHeight="1" x14ac:dyDescent="0.2">
      <c r="A55" s="49"/>
      <c r="B55" s="18" t="s">
        <v>12</v>
      </c>
      <c r="C55" s="104" t="s">
        <v>31</v>
      </c>
      <c r="D55" s="104"/>
      <c r="E55" s="26" t="str">
        <f>IF($A55="","",(INDEX(Base!C:E,MATCH($A55,CODA,0),6)))</f>
        <v/>
      </c>
      <c r="F55" s="26" t="e">
        <f t="shared" si="0"/>
        <v>#VALUE!</v>
      </c>
      <c r="G55" s="65" t="s">
        <v>45</v>
      </c>
      <c r="J55" s="134"/>
      <c r="K55" s="134"/>
      <c r="L55" s="134"/>
      <c r="M55" s="134"/>
    </row>
    <row r="56" spans="1:13" ht="23.25" customHeight="1" x14ac:dyDescent="0.2">
      <c r="A56" s="49"/>
      <c r="B56" s="42"/>
      <c r="C56" s="103"/>
      <c r="D56" s="103"/>
      <c r="E56" s="26" t="str">
        <f>IF($A56="","",(INDEX(Base!C:E,MATCH($A56,CODA,0),6)))</f>
        <v/>
      </c>
      <c r="F56" s="26" t="str">
        <f t="shared" si="0"/>
        <v/>
      </c>
      <c r="G56" s="64"/>
      <c r="H56" s="41" t="s">
        <v>30</v>
      </c>
      <c r="J56" s="134"/>
      <c r="K56" s="134"/>
      <c r="L56" s="134"/>
      <c r="M56" s="134"/>
    </row>
    <row r="57" spans="1:13" ht="23.25" customHeight="1" x14ac:dyDescent="0.2">
      <c r="A57" s="49"/>
      <c r="B57" s="42"/>
      <c r="C57" s="103"/>
      <c r="D57" s="103"/>
      <c r="E57" s="26" t="str">
        <f>IF($A57="","",(INDEX(Base!C:E,MATCH($A57,CODA,0),6)))</f>
        <v/>
      </c>
      <c r="F57" s="26" t="str">
        <f t="shared" si="0"/>
        <v/>
      </c>
      <c r="G57" s="64"/>
      <c r="H57" s="41" t="s">
        <v>25</v>
      </c>
      <c r="J57" s="134"/>
      <c r="K57" s="134"/>
      <c r="L57" s="134"/>
      <c r="M57" s="134"/>
    </row>
    <row r="58" spans="1:13" ht="23.25" customHeight="1" x14ac:dyDescent="0.2">
      <c r="A58" s="49"/>
      <c r="B58" s="42"/>
      <c r="C58" s="103"/>
      <c r="D58" s="103"/>
      <c r="E58" s="26" t="str">
        <f>IF($A58="","",(INDEX(Base!C:E,MATCH($A58,CODA,0),6)))</f>
        <v/>
      </c>
      <c r="F58" s="26" t="str">
        <f t="shared" si="0"/>
        <v/>
      </c>
      <c r="G58" s="64"/>
      <c r="J58" s="134"/>
      <c r="K58" s="134"/>
      <c r="L58" s="134"/>
      <c r="M58" s="134"/>
    </row>
    <row r="59" spans="1:13" ht="9" customHeight="1" x14ac:dyDescent="0.25">
      <c r="B59" s="15"/>
      <c r="C59" s="108"/>
      <c r="D59" s="108"/>
      <c r="E59" s="27"/>
      <c r="F59" s="27"/>
      <c r="G59" s="27"/>
      <c r="J59" s="134"/>
      <c r="K59" s="134"/>
      <c r="L59" s="134"/>
      <c r="M59" s="134"/>
    </row>
    <row r="60" spans="1:13" ht="19.5" customHeight="1" x14ac:dyDescent="0.25">
      <c r="B60" s="109" t="s">
        <v>40</v>
      </c>
      <c r="C60" s="110"/>
      <c r="D60" s="58"/>
      <c r="E60" s="67" t="s">
        <v>5</v>
      </c>
      <c r="F60" s="66" t="e">
        <f>SUM(M_HT)</f>
        <v>#VALUE!</v>
      </c>
      <c r="G60" s="24"/>
      <c r="J60" s="134"/>
      <c r="K60" s="134"/>
      <c r="L60" s="134"/>
      <c r="M60" s="134"/>
    </row>
    <row r="61" spans="1:13" ht="19.5" customHeight="1" x14ac:dyDescent="0.25">
      <c r="B61" s="56" t="s">
        <v>41</v>
      </c>
      <c r="C61" s="57" t="s">
        <v>42</v>
      </c>
      <c r="D61" s="16" t="s">
        <v>43</v>
      </c>
      <c r="E61" s="68" t="str">
        <f>"TVA "</f>
        <v xml:space="preserve">TVA </v>
      </c>
      <c r="F61" s="66">
        <f>D64</f>
        <v>30.6</v>
      </c>
      <c r="G61" s="24"/>
      <c r="H61" s="41" t="s">
        <v>27</v>
      </c>
      <c r="J61" s="134"/>
      <c r="K61" s="134"/>
      <c r="L61" s="134"/>
      <c r="M61" s="134"/>
    </row>
    <row r="62" spans="1:13" ht="24.75" customHeight="1" x14ac:dyDescent="0.25">
      <c r="B62" s="60">
        <v>1</v>
      </c>
      <c r="C62" s="59">
        <f>J1</f>
        <v>20</v>
      </c>
      <c r="D62" s="62">
        <f>SUMIF(ctva,1,M_HT)*J1/100</f>
        <v>30.6</v>
      </c>
      <c r="E62" s="67" t="s">
        <v>6</v>
      </c>
      <c r="F62" s="66" t="e">
        <f>F60+F61</f>
        <v>#VALUE!</v>
      </c>
      <c r="G62" s="24"/>
      <c r="H62" s="41" t="s">
        <v>28</v>
      </c>
      <c r="J62" s="134"/>
      <c r="K62" s="134"/>
      <c r="L62" s="134"/>
      <c r="M62" s="134"/>
    </row>
    <row r="63" spans="1:13" ht="19.5" customHeight="1" x14ac:dyDescent="0.25">
      <c r="B63" s="60">
        <v>2</v>
      </c>
      <c r="C63" s="59">
        <f>J2</f>
        <v>0</v>
      </c>
      <c r="D63" s="63">
        <f>SUMIF(ctva,2,M_HT)*J2/100</f>
        <v>0</v>
      </c>
      <c r="E63" s="28"/>
      <c r="F63" s="24"/>
      <c r="G63" s="24"/>
      <c r="J63" s="134"/>
      <c r="K63" s="134"/>
      <c r="L63" s="134"/>
      <c r="M63" s="134"/>
    </row>
    <row r="64" spans="1:13" ht="19.5" customHeight="1" thickBot="1" x14ac:dyDescent="0.3">
      <c r="B64" s="111" t="s">
        <v>44</v>
      </c>
      <c r="C64" s="112"/>
      <c r="D64" s="61">
        <f>D62+D63</f>
        <v>30.6</v>
      </c>
      <c r="E64" s="24"/>
      <c r="F64" s="24"/>
      <c r="G64" s="24"/>
      <c r="J64" s="134"/>
      <c r="K64" s="134"/>
      <c r="L64" s="134"/>
      <c r="M64" s="134"/>
    </row>
    <row r="65" spans="2:13" ht="29.65" customHeight="1" thickTop="1" x14ac:dyDescent="0.25">
      <c r="B65" s="113" t="s">
        <v>11</v>
      </c>
      <c r="C65" s="113"/>
      <c r="D65" s="113"/>
      <c r="E65" s="113"/>
      <c r="F65" s="113"/>
      <c r="G65" s="113"/>
      <c r="J65" s="134"/>
      <c r="K65" s="134"/>
      <c r="L65" s="134"/>
      <c r="M65" s="134"/>
    </row>
    <row r="66" spans="2:13" ht="23.25" customHeight="1" thickBot="1" x14ac:dyDescent="0.3">
      <c r="B66" s="113"/>
      <c r="C66" s="113"/>
      <c r="D66" s="113"/>
      <c r="E66" s="113"/>
      <c r="F66" s="113"/>
      <c r="G66" s="113"/>
    </row>
    <row r="67" spans="2:13" ht="23.25" customHeight="1" thickTop="1" x14ac:dyDescent="0.25">
      <c r="B67" s="113"/>
      <c r="C67" s="113"/>
      <c r="D67" s="113"/>
      <c r="E67" s="113"/>
      <c r="F67" s="113"/>
      <c r="G67" s="113"/>
      <c r="H67" s="125" t="s">
        <v>39</v>
      </c>
    </row>
    <row r="68" spans="2:13" ht="23.25" customHeight="1" x14ac:dyDescent="0.25">
      <c r="B68" s="113"/>
      <c r="C68" s="113"/>
      <c r="D68" s="113"/>
      <c r="E68" s="113"/>
      <c r="F68" s="113"/>
      <c r="G68" s="113"/>
      <c r="H68" s="126"/>
    </row>
    <row r="69" spans="2:13" ht="23.25" customHeight="1" thickBot="1" x14ac:dyDescent="0.3">
      <c r="B69" s="113"/>
      <c r="C69" s="113"/>
      <c r="D69" s="113"/>
      <c r="E69" s="113"/>
      <c r="F69" s="113"/>
      <c r="G69" s="113"/>
      <c r="H69" s="127"/>
    </row>
    <row r="70" spans="2:13" ht="23.25" customHeight="1" thickTop="1" thickBot="1" x14ac:dyDescent="0.3">
      <c r="B70" s="113"/>
      <c r="C70" s="113"/>
      <c r="D70" s="113"/>
      <c r="E70" s="113"/>
      <c r="F70" s="113"/>
      <c r="G70" s="113"/>
    </row>
    <row r="71" spans="2:13" ht="23.25" customHeight="1" x14ac:dyDescent="0.25">
      <c r="B71" s="105" t="s">
        <v>9</v>
      </c>
      <c r="C71" s="106"/>
      <c r="D71" s="106"/>
      <c r="E71" s="106"/>
      <c r="F71" s="106"/>
      <c r="G71" s="106"/>
    </row>
    <row r="72" spans="2:13" ht="23.25" customHeight="1" x14ac:dyDescent="0.25">
      <c r="B72" s="107"/>
      <c r="C72" s="107"/>
      <c r="D72" s="107"/>
      <c r="E72" s="107"/>
      <c r="F72" s="107"/>
      <c r="G72" s="107"/>
    </row>
    <row r="73" spans="2:13" ht="23.25" customHeight="1" x14ac:dyDescent="0.25">
      <c r="B73" s="107"/>
      <c r="C73" s="107"/>
      <c r="D73" s="107"/>
      <c r="E73" s="107"/>
      <c r="F73" s="107"/>
      <c r="G73" s="107"/>
    </row>
  </sheetData>
  <sheetProtection selectLockedCells="1"/>
  <mergeCells count="49">
    <mergeCell ref="B1:D2"/>
    <mergeCell ref="B7:C7"/>
    <mergeCell ref="F21:F22"/>
    <mergeCell ref="E21:E22"/>
    <mergeCell ref="B8:C8"/>
    <mergeCell ref="B9:C9"/>
    <mergeCell ref="B10:C10"/>
    <mergeCell ref="B11:C11"/>
    <mergeCell ref="B12:C12"/>
    <mergeCell ref="B13:C13"/>
    <mergeCell ref="B14:C14"/>
    <mergeCell ref="H67:H69"/>
    <mergeCell ref="H1:H2"/>
    <mergeCell ref="H13:H15"/>
    <mergeCell ref="C42:D42"/>
    <mergeCell ref="C38:D38"/>
    <mergeCell ref="C39:D39"/>
    <mergeCell ref="C40:D40"/>
    <mergeCell ref="C41:D41"/>
    <mergeCell ref="C43:D43"/>
    <mergeCell ref="C47:D47"/>
    <mergeCell ref="C48:D48"/>
    <mergeCell ref="C44:D44"/>
    <mergeCell ref="C45:D45"/>
    <mergeCell ref="C46:D46"/>
    <mergeCell ref="C59:D59"/>
    <mergeCell ref="C57:D57"/>
    <mergeCell ref="C54:D54"/>
    <mergeCell ref="C49:D49"/>
    <mergeCell ref="C51:D51"/>
    <mergeCell ref="C52:D52"/>
    <mergeCell ref="C53:D53"/>
    <mergeCell ref="C50:D50"/>
    <mergeCell ref="B65:G70"/>
    <mergeCell ref="B71:G73"/>
    <mergeCell ref="C55:D55"/>
    <mergeCell ref="C56:D56"/>
    <mergeCell ref="C58:D58"/>
    <mergeCell ref="B64:C64"/>
    <mergeCell ref="B60:C60"/>
    <mergeCell ref="A21:A22"/>
    <mergeCell ref="B21:B22"/>
    <mergeCell ref="C21:D22"/>
    <mergeCell ref="C23:D23"/>
    <mergeCell ref="H4:H5"/>
    <mergeCell ref="H7:H8"/>
    <mergeCell ref="H10:H11"/>
    <mergeCell ref="H17:H19"/>
    <mergeCell ref="G21:G22"/>
  </mergeCells>
  <conditionalFormatting sqref="B71 B65">
    <cfRule type="cellIs" dxfId="0" priority="2" stopIfTrue="1" operator="equal">
      <formula>#REF!</formula>
    </cfRule>
  </conditionalFormatting>
  <dataValidations count="3">
    <dataValidation type="list" allowBlank="1" showInputMessage="1" showErrorMessage="1" sqref="C56:D58" xr:uid="{00000000-0002-0000-0000-000000000000}">
      <formula1>MO</formula1>
    </dataValidation>
    <dataValidation type="list" allowBlank="1" showInputMessage="1" showErrorMessage="1" sqref="F8:G8" xr:uid="{00000000-0002-0000-0000-000001000000}">
      <formula1>client</formula1>
    </dataValidation>
    <dataValidation type="whole" allowBlank="1" showInputMessage="1" showErrorMessage="1" error="Saisir 1 ou 2" sqref="G24:G54 G56:G58" xr:uid="{00000000-0002-0000-0000-000002000000}">
      <formula1>1</formula1>
      <formula2>2</formula2>
    </dataValidation>
  </dataValidations>
  <pageMargins left="0.51181102362204722" right="0.39370078740157483" top="0.74803149606299213" bottom="0.74803149606299213" header="0.31496062992125984" footer="0.31496062992125984"/>
  <pageSetup paperSize="9" scale="50" orientation="portrait" r:id="rId1"/>
  <headerFooter>
    <oddHeader>&amp;LNOM de la SOCIETE (ou LOGO)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372"/>
  <sheetViews>
    <sheetView workbookViewId="0">
      <selection activeCell="H17" sqref="H17"/>
    </sheetView>
  </sheetViews>
  <sheetFormatPr baseColWidth="10" defaultRowHeight="15" customHeight="1" x14ac:dyDescent="0.25"/>
  <cols>
    <col min="1" max="1" width="6.85546875" customWidth="1"/>
    <col min="2" max="2" width="6.85546875" style="92" customWidth="1"/>
    <col min="3" max="3" width="16.42578125" style="71" customWidth="1"/>
    <col min="4" max="4" width="42" style="71" customWidth="1"/>
    <col min="5" max="5" width="10.85546875" style="83"/>
  </cols>
  <sheetData>
    <row r="1" spans="1:9" ht="55.5" customHeight="1" x14ac:dyDescent="0.25">
      <c r="A1" t="s">
        <v>343</v>
      </c>
      <c r="B1" s="92" t="s">
        <v>346</v>
      </c>
      <c r="C1" s="84" t="s">
        <v>15</v>
      </c>
      <c r="D1" s="84" t="s">
        <v>8</v>
      </c>
      <c r="E1" s="85" t="s">
        <v>13</v>
      </c>
      <c r="G1" s="91" t="s">
        <v>135</v>
      </c>
      <c r="H1" s="88"/>
      <c r="I1" s="88"/>
    </row>
    <row r="2" spans="1:9" ht="15" customHeight="1" x14ac:dyDescent="0.25">
      <c r="A2" s="90">
        <v>1</v>
      </c>
      <c r="B2" s="92">
        <v>1</v>
      </c>
      <c r="C2" s="81" t="s">
        <v>48</v>
      </c>
      <c r="D2" s="81" t="s">
        <v>47</v>
      </c>
      <c r="E2" s="82">
        <v>10</v>
      </c>
      <c r="F2" s="86"/>
      <c r="G2" s="87" t="s">
        <v>339</v>
      </c>
    </row>
    <row r="3" spans="1:9" ht="15" customHeight="1" x14ac:dyDescent="0.25">
      <c r="A3" s="90">
        <v>2</v>
      </c>
      <c r="B3" s="92">
        <v>1</v>
      </c>
      <c r="C3" s="81" t="s">
        <v>49</v>
      </c>
      <c r="D3" s="81" t="s">
        <v>50</v>
      </c>
      <c r="E3" s="82">
        <v>102</v>
      </c>
      <c r="F3" s="86"/>
    </row>
    <row r="4" spans="1:9" ht="15" customHeight="1" x14ac:dyDescent="0.25">
      <c r="A4" s="90">
        <v>3</v>
      </c>
      <c r="B4" s="92">
        <v>1</v>
      </c>
      <c r="C4" s="81" t="s">
        <v>51</v>
      </c>
      <c r="D4" s="81" t="s">
        <v>52</v>
      </c>
      <c r="E4" s="82">
        <v>51</v>
      </c>
    </row>
    <row r="5" spans="1:9" ht="15" customHeight="1" x14ac:dyDescent="0.25">
      <c r="A5" s="90">
        <v>4</v>
      </c>
      <c r="B5" s="92">
        <v>1</v>
      </c>
      <c r="C5" s="81" t="s">
        <v>53</v>
      </c>
      <c r="D5" s="81" t="s">
        <v>129</v>
      </c>
      <c r="E5" s="82">
        <v>2</v>
      </c>
    </row>
    <row r="6" spans="1:9" ht="15" customHeight="1" x14ac:dyDescent="0.25">
      <c r="A6" s="90">
        <v>5</v>
      </c>
      <c r="B6" s="92">
        <v>1</v>
      </c>
      <c r="C6" s="81" t="s">
        <v>54</v>
      </c>
      <c r="D6" s="81" t="s">
        <v>132</v>
      </c>
      <c r="E6" s="82">
        <v>50</v>
      </c>
    </row>
    <row r="7" spans="1:9" ht="15" customHeight="1" x14ac:dyDescent="0.25">
      <c r="A7" s="90">
        <v>6</v>
      </c>
      <c r="B7" s="92">
        <v>1</v>
      </c>
      <c r="C7" s="81" t="s">
        <v>55</v>
      </c>
      <c r="D7" s="81" t="s">
        <v>134</v>
      </c>
      <c r="E7" s="82">
        <v>56</v>
      </c>
    </row>
    <row r="8" spans="1:9" ht="15" customHeight="1" x14ac:dyDescent="0.25">
      <c r="A8" s="90">
        <v>7</v>
      </c>
      <c r="B8" s="92">
        <v>1</v>
      </c>
      <c r="C8" s="81" t="s">
        <v>56</v>
      </c>
      <c r="D8" s="81" t="s">
        <v>130</v>
      </c>
      <c r="E8" s="82">
        <v>153</v>
      </c>
    </row>
    <row r="9" spans="1:9" ht="15" customHeight="1" x14ac:dyDescent="0.25">
      <c r="A9" s="90">
        <v>8</v>
      </c>
      <c r="B9" s="92">
        <v>1</v>
      </c>
      <c r="C9" s="81" t="s">
        <v>57</v>
      </c>
      <c r="D9" s="81" t="s">
        <v>133</v>
      </c>
      <c r="E9" s="82">
        <v>25</v>
      </c>
    </row>
    <row r="10" spans="1:9" ht="15" customHeight="1" x14ac:dyDescent="0.25">
      <c r="A10" s="90">
        <v>9</v>
      </c>
      <c r="B10" s="92">
        <v>1</v>
      </c>
      <c r="C10" s="81" t="s">
        <v>58</v>
      </c>
      <c r="D10" s="81" t="s">
        <v>131</v>
      </c>
      <c r="E10" s="82">
        <v>115</v>
      </c>
    </row>
    <row r="11" spans="1:9" ht="15" customHeight="1" x14ac:dyDescent="0.25">
      <c r="A11" s="90">
        <v>10</v>
      </c>
      <c r="B11" s="92">
        <v>1</v>
      </c>
      <c r="C11" s="81" t="s">
        <v>59</v>
      </c>
      <c r="D11" s="81"/>
      <c r="E11" s="82"/>
    </row>
    <row r="12" spans="1:9" ht="15" customHeight="1" x14ac:dyDescent="0.25">
      <c r="A12" s="90">
        <v>11</v>
      </c>
      <c r="B12" s="92">
        <v>1</v>
      </c>
      <c r="C12" s="81" t="s">
        <v>60</v>
      </c>
      <c r="D12" s="81"/>
      <c r="E12" s="82"/>
    </row>
    <row r="13" spans="1:9" ht="15" customHeight="1" x14ac:dyDescent="0.25">
      <c r="A13" s="90">
        <v>12</v>
      </c>
      <c r="B13" s="92">
        <v>1</v>
      </c>
      <c r="C13" s="81" t="s">
        <v>61</v>
      </c>
      <c r="D13" s="81"/>
      <c r="E13" s="82"/>
    </row>
    <row r="14" spans="1:9" ht="15" customHeight="1" x14ac:dyDescent="0.25">
      <c r="A14" s="90">
        <v>13</v>
      </c>
      <c r="B14" s="92">
        <v>1</v>
      </c>
      <c r="C14" s="81" t="s">
        <v>62</v>
      </c>
      <c r="D14" s="81"/>
      <c r="E14" s="82"/>
    </row>
    <row r="15" spans="1:9" ht="15" customHeight="1" x14ac:dyDescent="0.25">
      <c r="A15" s="90">
        <v>14</v>
      </c>
      <c r="B15" s="92">
        <v>1</v>
      </c>
      <c r="C15" s="81" t="s">
        <v>63</v>
      </c>
      <c r="D15" s="81"/>
      <c r="E15" s="82"/>
    </row>
    <row r="16" spans="1:9" ht="15" customHeight="1" x14ac:dyDescent="0.25">
      <c r="A16" s="90">
        <v>15</v>
      </c>
      <c r="B16" s="92">
        <v>1</v>
      </c>
      <c r="C16" s="81" t="s">
        <v>64</v>
      </c>
      <c r="D16" s="81"/>
      <c r="E16" s="82"/>
    </row>
    <row r="17" spans="1:5" ht="15" customHeight="1" x14ac:dyDescent="0.25">
      <c r="A17" s="90">
        <v>16</v>
      </c>
      <c r="B17" s="92">
        <v>1</v>
      </c>
      <c r="C17" s="81" t="s">
        <v>65</v>
      </c>
      <c r="D17" s="81"/>
      <c r="E17" s="82"/>
    </row>
    <row r="18" spans="1:5" ht="15" customHeight="1" x14ac:dyDescent="0.25">
      <c r="A18" s="90">
        <v>17</v>
      </c>
      <c r="B18" s="92">
        <v>1</v>
      </c>
      <c r="C18" s="81" t="s">
        <v>66</v>
      </c>
      <c r="D18" s="81"/>
      <c r="E18" s="82"/>
    </row>
    <row r="19" spans="1:5" ht="15" customHeight="1" x14ac:dyDescent="0.25">
      <c r="A19" s="90">
        <v>18</v>
      </c>
      <c r="B19" s="92">
        <v>1</v>
      </c>
      <c r="C19" s="81" t="s">
        <v>67</v>
      </c>
      <c r="D19" s="81"/>
      <c r="E19" s="82"/>
    </row>
    <row r="20" spans="1:5" ht="15" customHeight="1" x14ac:dyDescent="0.25">
      <c r="A20" s="90">
        <v>19</v>
      </c>
      <c r="B20" s="92">
        <v>1</v>
      </c>
      <c r="C20" s="81" t="s">
        <v>68</v>
      </c>
      <c r="D20" s="81"/>
      <c r="E20" s="82"/>
    </row>
    <row r="21" spans="1:5" ht="15" customHeight="1" x14ac:dyDescent="0.25">
      <c r="A21" s="90">
        <v>20</v>
      </c>
      <c r="B21" s="92">
        <v>1</v>
      </c>
      <c r="C21" s="81" t="s">
        <v>69</v>
      </c>
      <c r="D21" s="81"/>
      <c r="E21" s="82"/>
    </row>
    <row r="22" spans="1:5" ht="15" customHeight="1" x14ac:dyDescent="0.25">
      <c r="A22" s="90">
        <v>21</v>
      </c>
      <c r="B22" s="92">
        <v>1</v>
      </c>
      <c r="C22" s="81" t="s">
        <v>70</v>
      </c>
      <c r="D22" s="81"/>
      <c r="E22" s="82"/>
    </row>
    <row r="23" spans="1:5" ht="15" customHeight="1" x14ac:dyDescent="0.25">
      <c r="A23" s="90">
        <v>22</v>
      </c>
      <c r="B23" s="92">
        <v>1</v>
      </c>
      <c r="C23" s="81" t="s">
        <v>71</v>
      </c>
      <c r="D23" s="81"/>
      <c r="E23" s="82"/>
    </row>
    <row r="24" spans="1:5" ht="15" customHeight="1" x14ac:dyDescent="0.25">
      <c r="A24" s="90">
        <v>23</v>
      </c>
      <c r="B24" s="92">
        <v>1</v>
      </c>
      <c r="C24" s="81" t="s">
        <v>72</v>
      </c>
      <c r="D24" s="81"/>
      <c r="E24" s="82"/>
    </row>
    <row r="25" spans="1:5" ht="15" customHeight="1" x14ac:dyDescent="0.25">
      <c r="A25" s="90">
        <v>24</v>
      </c>
      <c r="B25" s="92">
        <v>1</v>
      </c>
      <c r="C25" s="81" t="s">
        <v>73</v>
      </c>
      <c r="D25" s="81"/>
      <c r="E25" s="82"/>
    </row>
    <row r="26" spans="1:5" ht="15" customHeight="1" x14ac:dyDescent="0.25">
      <c r="A26" s="90">
        <v>25</v>
      </c>
      <c r="B26" s="92">
        <v>1</v>
      </c>
      <c r="C26" s="81" t="s">
        <v>74</v>
      </c>
      <c r="D26" s="81"/>
      <c r="E26" s="82"/>
    </row>
    <row r="27" spans="1:5" ht="15" customHeight="1" x14ac:dyDescent="0.25">
      <c r="A27" s="90">
        <v>26</v>
      </c>
      <c r="B27" s="92">
        <v>1</v>
      </c>
      <c r="C27" s="81" t="s">
        <v>75</v>
      </c>
      <c r="D27" s="81"/>
      <c r="E27" s="82"/>
    </row>
    <row r="28" spans="1:5" ht="15" customHeight="1" x14ac:dyDescent="0.25">
      <c r="A28" s="90">
        <v>27</v>
      </c>
      <c r="B28" s="92">
        <v>1</v>
      </c>
      <c r="C28" s="81" t="s">
        <v>76</v>
      </c>
      <c r="D28" s="81"/>
      <c r="E28" s="82"/>
    </row>
    <row r="29" spans="1:5" ht="15" customHeight="1" x14ac:dyDescent="0.25">
      <c r="A29" s="90">
        <v>28</v>
      </c>
      <c r="B29" s="92">
        <v>1</v>
      </c>
      <c r="C29" s="81" t="s">
        <v>77</v>
      </c>
      <c r="D29" s="81"/>
      <c r="E29" s="82"/>
    </row>
    <row r="30" spans="1:5" ht="15" customHeight="1" x14ac:dyDescent="0.25">
      <c r="A30" s="90">
        <v>29</v>
      </c>
      <c r="B30" s="92">
        <v>1</v>
      </c>
      <c r="C30" s="81" t="s">
        <v>78</v>
      </c>
      <c r="D30" s="81"/>
      <c r="E30" s="82"/>
    </row>
    <row r="31" spans="1:5" ht="15" customHeight="1" x14ac:dyDescent="0.25">
      <c r="A31" s="90">
        <v>30</v>
      </c>
      <c r="B31" s="92">
        <v>1</v>
      </c>
      <c r="C31" s="81" t="s">
        <v>79</v>
      </c>
      <c r="D31" s="81"/>
      <c r="E31" s="82"/>
    </row>
    <row r="32" spans="1:5" ht="15" customHeight="1" x14ac:dyDescent="0.25">
      <c r="A32" s="90">
        <v>31</v>
      </c>
      <c r="B32" s="92">
        <v>1</v>
      </c>
      <c r="C32" s="81" t="s">
        <v>80</v>
      </c>
      <c r="D32" s="81"/>
      <c r="E32" s="82"/>
    </row>
    <row r="33" spans="1:5" ht="15" customHeight="1" x14ac:dyDescent="0.25">
      <c r="A33" s="90">
        <v>32</v>
      </c>
      <c r="B33" s="92">
        <v>1</v>
      </c>
      <c r="C33" s="81" t="s">
        <v>81</v>
      </c>
      <c r="D33" s="81"/>
      <c r="E33" s="82"/>
    </row>
    <row r="34" spans="1:5" ht="15" customHeight="1" x14ac:dyDescent="0.25">
      <c r="A34" s="90">
        <v>33</v>
      </c>
      <c r="B34" s="92">
        <v>1</v>
      </c>
      <c r="C34" s="81" t="s">
        <v>82</v>
      </c>
      <c r="D34" s="81"/>
      <c r="E34" s="82"/>
    </row>
    <row r="35" spans="1:5" ht="15" customHeight="1" x14ac:dyDescent="0.25">
      <c r="A35" s="90">
        <v>34</v>
      </c>
      <c r="B35" s="92">
        <v>1</v>
      </c>
      <c r="C35" s="81" t="s">
        <v>83</v>
      </c>
      <c r="D35" s="81"/>
      <c r="E35" s="82"/>
    </row>
    <row r="36" spans="1:5" ht="15" customHeight="1" x14ac:dyDescent="0.25">
      <c r="A36" s="90">
        <v>35</v>
      </c>
      <c r="B36" s="92">
        <v>1</v>
      </c>
      <c r="C36" s="81" t="s">
        <v>84</v>
      </c>
      <c r="D36" s="81"/>
      <c r="E36" s="82"/>
    </row>
    <row r="37" spans="1:5" ht="15" customHeight="1" x14ac:dyDescent="0.25">
      <c r="A37" s="90">
        <v>36</v>
      </c>
      <c r="B37" s="92">
        <v>1</v>
      </c>
      <c r="C37" s="81" t="s">
        <v>85</v>
      </c>
      <c r="D37" s="81"/>
      <c r="E37" s="82"/>
    </row>
    <row r="38" spans="1:5" ht="15" customHeight="1" x14ac:dyDescent="0.25">
      <c r="A38" s="90">
        <v>37</v>
      </c>
      <c r="B38" s="92">
        <v>1</v>
      </c>
      <c r="C38" s="81" t="s">
        <v>86</v>
      </c>
      <c r="D38" s="81"/>
      <c r="E38" s="82"/>
    </row>
    <row r="39" spans="1:5" ht="15" customHeight="1" x14ac:dyDescent="0.25">
      <c r="A39" s="90">
        <v>38</v>
      </c>
      <c r="B39" s="92">
        <v>1</v>
      </c>
      <c r="C39" s="81" t="s">
        <v>87</v>
      </c>
      <c r="D39" s="81"/>
      <c r="E39" s="82"/>
    </row>
    <row r="40" spans="1:5" ht="15" customHeight="1" x14ac:dyDescent="0.25">
      <c r="A40" s="90">
        <v>39</v>
      </c>
      <c r="B40" s="92">
        <v>1</v>
      </c>
      <c r="C40" s="81" t="s">
        <v>88</v>
      </c>
      <c r="D40" s="81"/>
      <c r="E40" s="82"/>
    </row>
    <row r="41" spans="1:5" ht="15" customHeight="1" x14ac:dyDescent="0.25">
      <c r="A41" s="90">
        <v>40</v>
      </c>
      <c r="B41" s="92">
        <v>1</v>
      </c>
      <c r="C41" s="81" t="s">
        <v>89</v>
      </c>
      <c r="D41" s="81"/>
      <c r="E41" s="82"/>
    </row>
    <row r="42" spans="1:5" ht="15" customHeight="1" x14ac:dyDescent="0.25">
      <c r="A42" s="90">
        <v>41</v>
      </c>
      <c r="B42" s="92">
        <v>1</v>
      </c>
      <c r="C42" s="81" t="s">
        <v>90</v>
      </c>
      <c r="D42" s="81"/>
      <c r="E42" s="82"/>
    </row>
    <row r="43" spans="1:5" ht="15" customHeight="1" x14ac:dyDescent="0.25">
      <c r="A43" s="90">
        <v>42</v>
      </c>
      <c r="B43" s="92">
        <v>1</v>
      </c>
      <c r="C43" s="81" t="s">
        <v>91</v>
      </c>
      <c r="D43" s="81"/>
      <c r="E43" s="82"/>
    </row>
    <row r="44" spans="1:5" ht="15" customHeight="1" x14ac:dyDescent="0.25">
      <c r="A44" s="90">
        <v>43</v>
      </c>
      <c r="B44" s="92">
        <v>1</v>
      </c>
      <c r="C44" s="81" t="s">
        <v>92</v>
      </c>
      <c r="D44" s="81"/>
      <c r="E44" s="82"/>
    </row>
    <row r="45" spans="1:5" ht="15" customHeight="1" x14ac:dyDescent="0.25">
      <c r="A45" s="90">
        <v>44</v>
      </c>
      <c r="B45" s="92">
        <v>1</v>
      </c>
      <c r="C45" s="81" t="s">
        <v>93</v>
      </c>
      <c r="D45" s="81"/>
      <c r="E45" s="82"/>
    </row>
    <row r="46" spans="1:5" ht="15" customHeight="1" x14ac:dyDescent="0.25">
      <c r="A46" s="90">
        <v>45</v>
      </c>
      <c r="B46" s="92">
        <v>1</v>
      </c>
      <c r="C46" s="81" t="s">
        <v>94</v>
      </c>
      <c r="D46" s="81"/>
      <c r="E46" s="82"/>
    </row>
    <row r="47" spans="1:5" ht="15" customHeight="1" x14ac:dyDescent="0.25">
      <c r="A47" s="90">
        <v>46</v>
      </c>
      <c r="B47" s="92">
        <v>1</v>
      </c>
      <c r="C47" s="81" t="s">
        <v>95</v>
      </c>
      <c r="D47" s="81"/>
      <c r="E47" s="82"/>
    </row>
    <row r="48" spans="1:5" ht="15" customHeight="1" x14ac:dyDescent="0.25">
      <c r="A48" s="90">
        <v>47</v>
      </c>
      <c r="B48" s="92">
        <v>1</v>
      </c>
      <c r="C48" s="81" t="s">
        <v>96</v>
      </c>
      <c r="D48" s="81"/>
      <c r="E48" s="82"/>
    </row>
    <row r="49" spans="1:5" ht="15" customHeight="1" x14ac:dyDescent="0.25">
      <c r="A49" s="90">
        <v>48</v>
      </c>
      <c r="B49" s="92">
        <v>1</v>
      </c>
      <c r="C49" s="81" t="s">
        <v>97</v>
      </c>
      <c r="D49" s="81"/>
      <c r="E49" s="82"/>
    </row>
    <row r="50" spans="1:5" ht="15" customHeight="1" x14ac:dyDescent="0.25">
      <c r="A50" s="90">
        <v>49</v>
      </c>
      <c r="B50" s="92">
        <v>1</v>
      </c>
      <c r="C50" s="81" t="s">
        <v>98</v>
      </c>
      <c r="D50" s="81"/>
      <c r="E50" s="82"/>
    </row>
    <row r="51" spans="1:5" ht="15" customHeight="1" x14ac:dyDescent="0.25">
      <c r="A51" s="90">
        <v>50</v>
      </c>
      <c r="B51" s="92">
        <v>1</v>
      </c>
      <c r="C51" s="81" t="s">
        <v>99</v>
      </c>
      <c r="D51" s="81"/>
      <c r="E51" s="82"/>
    </row>
    <row r="52" spans="1:5" ht="15" customHeight="1" x14ac:dyDescent="0.25">
      <c r="A52" s="90">
        <v>51</v>
      </c>
      <c r="B52" s="92">
        <v>1</v>
      </c>
      <c r="C52" s="81" t="s">
        <v>100</v>
      </c>
      <c r="D52" s="81"/>
      <c r="E52" s="82"/>
    </row>
    <row r="53" spans="1:5" ht="15" customHeight="1" x14ac:dyDescent="0.25">
      <c r="A53" s="90">
        <v>52</v>
      </c>
      <c r="B53" s="92">
        <v>1</v>
      </c>
      <c r="C53" s="81" t="s">
        <v>101</v>
      </c>
      <c r="D53" s="81"/>
      <c r="E53" s="82"/>
    </row>
    <row r="54" spans="1:5" ht="15" customHeight="1" x14ac:dyDescent="0.25">
      <c r="A54" s="90">
        <v>53</v>
      </c>
      <c r="B54" s="92">
        <v>1</v>
      </c>
      <c r="C54" s="81" t="s">
        <v>102</v>
      </c>
      <c r="D54" s="81"/>
      <c r="E54" s="82"/>
    </row>
    <row r="55" spans="1:5" ht="15" customHeight="1" x14ac:dyDescent="0.25">
      <c r="A55" s="90">
        <v>54</v>
      </c>
      <c r="B55" s="92">
        <v>1</v>
      </c>
      <c r="C55" s="81" t="s">
        <v>103</v>
      </c>
      <c r="D55" s="81"/>
      <c r="E55" s="82"/>
    </row>
    <row r="56" spans="1:5" ht="15" customHeight="1" x14ac:dyDescent="0.25">
      <c r="A56" s="90">
        <v>55</v>
      </c>
      <c r="B56" s="92">
        <v>1</v>
      </c>
      <c r="C56" s="81" t="s">
        <v>104</v>
      </c>
      <c r="D56" s="81"/>
      <c r="E56" s="82"/>
    </row>
    <row r="57" spans="1:5" ht="15" customHeight="1" x14ac:dyDescent="0.25">
      <c r="A57" s="90">
        <v>56</v>
      </c>
      <c r="B57" s="92">
        <v>1</v>
      </c>
      <c r="C57" s="81" t="s">
        <v>105</v>
      </c>
      <c r="D57" s="81"/>
      <c r="E57" s="82"/>
    </row>
    <row r="58" spans="1:5" ht="15" customHeight="1" x14ac:dyDescent="0.25">
      <c r="A58" s="90">
        <v>57</v>
      </c>
      <c r="B58" s="92">
        <v>1</v>
      </c>
      <c r="C58" s="81" t="s">
        <v>106</v>
      </c>
      <c r="D58" s="81"/>
      <c r="E58" s="82"/>
    </row>
    <row r="59" spans="1:5" ht="15" customHeight="1" x14ac:dyDescent="0.25">
      <c r="A59" s="90">
        <v>58</v>
      </c>
      <c r="B59" s="92">
        <v>1</v>
      </c>
      <c r="C59" s="81" t="s">
        <v>107</v>
      </c>
      <c r="D59" s="81"/>
      <c r="E59" s="82"/>
    </row>
    <row r="60" spans="1:5" ht="15" customHeight="1" x14ac:dyDescent="0.25">
      <c r="A60" s="90">
        <v>59</v>
      </c>
      <c r="B60" s="92">
        <v>1</v>
      </c>
      <c r="C60" s="81" t="s">
        <v>108</v>
      </c>
      <c r="D60" s="81"/>
      <c r="E60" s="82"/>
    </row>
    <row r="61" spans="1:5" ht="15" customHeight="1" x14ac:dyDescent="0.25">
      <c r="A61" s="90">
        <v>60</v>
      </c>
      <c r="B61" s="92">
        <v>1</v>
      </c>
      <c r="C61" s="81" t="s">
        <v>109</v>
      </c>
      <c r="D61" s="81"/>
      <c r="E61" s="82"/>
    </row>
    <row r="62" spans="1:5" ht="15" customHeight="1" x14ac:dyDescent="0.25">
      <c r="A62" s="90">
        <v>61</v>
      </c>
      <c r="B62" s="92">
        <v>1</v>
      </c>
      <c r="C62" s="81" t="s">
        <v>110</v>
      </c>
      <c r="D62" s="81"/>
      <c r="E62" s="82"/>
    </row>
    <row r="63" spans="1:5" ht="15" customHeight="1" x14ac:dyDescent="0.25">
      <c r="A63" s="90">
        <v>62</v>
      </c>
      <c r="B63" s="92">
        <v>1</v>
      </c>
      <c r="C63" s="81" t="s">
        <v>111</v>
      </c>
      <c r="D63" s="81"/>
      <c r="E63" s="82"/>
    </row>
    <row r="64" spans="1:5" ht="15" customHeight="1" x14ac:dyDescent="0.25">
      <c r="A64" s="90">
        <v>63</v>
      </c>
      <c r="B64" s="92">
        <v>1</v>
      </c>
      <c r="C64" s="81" t="s">
        <v>112</v>
      </c>
      <c r="D64" s="81"/>
      <c r="E64" s="82"/>
    </row>
    <row r="65" spans="1:5" ht="15" customHeight="1" x14ac:dyDescent="0.25">
      <c r="A65" s="90">
        <v>64</v>
      </c>
      <c r="B65" s="92">
        <v>1</v>
      </c>
      <c r="C65" s="81" t="s">
        <v>113</v>
      </c>
      <c r="D65" s="81"/>
      <c r="E65" s="82"/>
    </row>
    <row r="66" spans="1:5" ht="15" customHeight="1" x14ac:dyDescent="0.25">
      <c r="A66" s="90">
        <v>65</v>
      </c>
      <c r="B66" s="92">
        <v>1</v>
      </c>
      <c r="C66" s="81" t="s">
        <v>114</v>
      </c>
      <c r="D66" s="81"/>
      <c r="E66" s="82"/>
    </row>
    <row r="67" spans="1:5" ht="15" customHeight="1" x14ac:dyDescent="0.25">
      <c r="A67" s="90">
        <v>66</v>
      </c>
      <c r="B67" s="92">
        <v>1</v>
      </c>
      <c r="C67" s="81" t="s">
        <v>115</v>
      </c>
      <c r="D67" s="81"/>
      <c r="E67" s="82"/>
    </row>
    <row r="68" spans="1:5" ht="15" customHeight="1" x14ac:dyDescent="0.25">
      <c r="A68" s="90">
        <v>67</v>
      </c>
      <c r="B68" s="92">
        <v>1</v>
      </c>
      <c r="C68" s="81" t="s">
        <v>116</v>
      </c>
      <c r="D68" s="81"/>
      <c r="E68" s="82"/>
    </row>
    <row r="69" spans="1:5" ht="15" customHeight="1" x14ac:dyDescent="0.25">
      <c r="A69" s="90">
        <v>68</v>
      </c>
      <c r="B69" s="92">
        <v>1</v>
      </c>
      <c r="C69" s="81" t="s">
        <v>117</v>
      </c>
      <c r="D69" s="81"/>
      <c r="E69" s="82"/>
    </row>
    <row r="70" spans="1:5" ht="15" customHeight="1" x14ac:dyDescent="0.25">
      <c r="A70" s="90">
        <v>69</v>
      </c>
      <c r="B70" s="92">
        <v>1</v>
      </c>
      <c r="C70" s="81" t="s">
        <v>118</v>
      </c>
      <c r="D70" s="81"/>
      <c r="E70" s="82"/>
    </row>
    <row r="71" spans="1:5" ht="15" customHeight="1" x14ac:dyDescent="0.25">
      <c r="A71" s="90">
        <v>70</v>
      </c>
      <c r="B71" s="92">
        <v>1</v>
      </c>
      <c r="C71" s="81" t="s">
        <v>119</v>
      </c>
      <c r="D71" s="81"/>
      <c r="E71" s="82"/>
    </row>
    <row r="72" spans="1:5" ht="15" customHeight="1" x14ac:dyDescent="0.25">
      <c r="A72" s="90">
        <v>71</v>
      </c>
      <c r="B72" s="92">
        <v>1</v>
      </c>
      <c r="C72" s="81" t="s">
        <v>120</v>
      </c>
      <c r="D72" s="81"/>
      <c r="E72" s="82"/>
    </row>
    <row r="73" spans="1:5" ht="15" customHeight="1" x14ac:dyDescent="0.25">
      <c r="A73" s="90">
        <v>72</v>
      </c>
      <c r="B73" s="92">
        <v>1</v>
      </c>
      <c r="C73" s="81" t="s">
        <v>121</v>
      </c>
      <c r="D73" s="81"/>
      <c r="E73" s="82"/>
    </row>
    <row r="74" spans="1:5" ht="15" customHeight="1" x14ac:dyDescent="0.25">
      <c r="A74" s="90">
        <v>73</v>
      </c>
      <c r="B74" s="92">
        <v>1</v>
      </c>
      <c r="C74" s="81" t="s">
        <v>122</v>
      </c>
      <c r="D74" s="81"/>
      <c r="E74" s="82"/>
    </row>
    <row r="75" spans="1:5" ht="15" customHeight="1" x14ac:dyDescent="0.25">
      <c r="A75" s="90">
        <v>74</v>
      </c>
      <c r="B75" s="92">
        <v>1</v>
      </c>
      <c r="C75" s="81" t="s">
        <v>123</v>
      </c>
      <c r="D75" s="81"/>
      <c r="E75" s="82"/>
    </row>
    <row r="76" spans="1:5" ht="15" customHeight="1" x14ac:dyDescent="0.25">
      <c r="A76" s="90">
        <v>75</v>
      </c>
      <c r="B76" s="92">
        <v>1</v>
      </c>
      <c r="C76" s="81" t="s">
        <v>124</v>
      </c>
      <c r="D76" s="81"/>
      <c r="E76" s="82"/>
    </row>
    <row r="77" spans="1:5" ht="15" customHeight="1" x14ac:dyDescent="0.25">
      <c r="A77" s="90">
        <v>76</v>
      </c>
      <c r="B77" s="92">
        <v>1</v>
      </c>
      <c r="C77" s="81" t="s">
        <v>125</v>
      </c>
      <c r="D77" s="81"/>
      <c r="E77" s="82"/>
    </row>
    <row r="78" spans="1:5" ht="15" customHeight="1" x14ac:dyDescent="0.25">
      <c r="A78" s="90">
        <v>77</v>
      </c>
      <c r="B78" s="92">
        <v>1</v>
      </c>
      <c r="C78" s="81" t="s">
        <v>126</v>
      </c>
      <c r="D78" s="81"/>
      <c r="E78" s="82"/>
    </row>
    <row r="79" spans="1:5" ht="15" customHeight="1" x14ac:dyDescent="0.25">
      <c r="A79" s="90">
        <v>78</v>
      </c>
      <c r="B79" s="92">
        <v>1</v>
      </c>
      <c r="C79" s="81" t="s">
        <v>127</v>
      </c>
      <c r="D79" s="81"/>
      <c r="E79" s="82"/>
    </row>
    <row r="80" spans="1:5" ht="15" customHeight="1" x14ac:dyDescent="0.25">
      <c r="A80" s="90">
        <v>79</v>
      </c>
      <c r="B80" s="92">
        <v>1</v>
      </c>
      <c r="C80" s="81" t="s">
        <v>128</v>
      </c>
      <c r="D80" s="81"/>
      <c r="E80" s="82"/>
    </row>
    <row r="81" spans="1:5" ht="15" customHeight="1" x14ac:dyDescent="0.25">
      <c r="A81" s="90">
        <v>80</v>
      </c>
      <c r="B81" s="92">
        <v>2</v>
      </c>
      <c r="C81" s="81" t="s">
        <v>136</v>
      </c>
      <c r="D81" s="81"/>
      <c r="E81" s="82"/>
    </row>
    <row r="82" spans="1:5" ht="15" customHeight="1" x14ac:dyDescent="0.25">
      <c r="A82" s="90">
        <v>81</v>
      </c>
      <c r="B82" s="92">
        <v>2</v>
      </c>
      <c r="C82" s="81" t="s">
        <v>137</v>
      </c>
      <c r="D82" s="81"/>
      <c r="E82" s="82"/>
    </row>
    <row r="83" spans="1:5" ht="15" customHeight="1" x14ac:dyDescent="0.25">
      <c r="A83" s="90">
        <v>82</v>
      </c>
      <c r="B83" s="92">
        <v>2</v>
      </c>
      <c r="C83" s="81" t="s">
        <v>138</v>
      </c>
      <c r="D83" s="81"/>
      <c r="E83" s="82"/>
    </row>
    <row r="84" spans="1:5" ht="15" customHeight="1" x14ac:dyDescent="0.25">
      <c r="A84" s="90">
        <v>83</v>
      </c>
      <c r="B84" s="92">
        <v>2</v>
      </c>
      <c r="C84" s="81" t="s">
        <v>139</v>
      </c>
      <c r="D84" s="81"/>
      <c r="E84" s="82"/>
    </row>
    <row r="85" spans="1:5" ht="15" customHeight="1" x14ac:dyDescent="0.25">
      <c r="A85" s="90">
        <v>84</v>
      </c>
      <c r="B85" s="92">
        <v>2</v>
      </c>
      <c r="C85" s="81" t="s">
        <v>140</v>
      </c>
      <c r="D85" s="81"/>
      <c r="E85" s="82"/>
    </row>
    <row r="86" spans="1:5" ht="15" customHeight="1" x14ac:dyDescent="0.25">
      <c r="A86" s="90">
        <v>85</v>
      </c>
      <c r="B86" s="92">
        <v>2</v>
      </c>
      <c r="C86" s="81" t="s">
        <v>141</v>
      </c>
      <c r="D86" s="81"/>
      <c r="E86" s="82"/>
    </row>
    <row r="87" spans="1:5" ht="15" customHeight="1" x14ac:dyDescent="0.25">
      <c r="A87" s="90">
        <v>86</v>
      </c>
      <c r="B87" s="92">
        <v>2</v>
      </c>
      <c r="C87" s="81" t="s">
        <v>142</v>
      </c>
      <c r="D87" s="81"/>
      <c r="E87" s="82"/>
    </row>
    <row r="88" spans="1:5" ht="15" customHeight="1" x14ac:dyDescent="0.25">
      <c r="A88" s="90">
        <v>87</v>
      </c>
      <c r="B88" s="92">
        <v>2</v>
      </c>
      <c r="C88" s="81" t="s">
        <v>143</v>
      </c>
      <c r="D88" s="81"/>
      <c r="E88" s="82"/>
    </row>
    <row r="89" spans="1:5" ht="15" customHeight="1" x14ac:dyDescent="0.25">
      <c r="A89" s="90">
        <v>88</v>
      </c>
      <c r="B89" s="92">
        <v>2</v>
      </c>
      <c r="C89" s="81" t="s">
        <v>144</v>
      </c>
      <c r="D89" s="81"/>
      <c r="E89" s="82"/>
    </row>
    <row r="90" spans="1:5" ht="15" customHeight="1" x14ac:dyDescent="0.25">
      <c r="A90" s="90">
        <v>89</v>
      </c>
      <c r="B90" s="92">
        <v>2</v>
      </c>
      <c r="C90" s="81" t="s">
        <v>145</v>
      </c>
      <c r="D90" s="81"/>
      <c r="E90" s="82"/>
    </row>
    <row r="91" spans="1:5" ht="15" customHeight="1" x14ac:dyDescent="0.25">
      <c r="A91" s="90">
        <v>90</v>
      </c>
      <c r="B91" s="92">
        <v>2</v>
      </c>
      <c r="C91" s="81" t="s">
        <v>146</v>
      </c>
      <c r="D91" s="81"/>
      <c r="E91" s="82"/>
    </row>
    <row r="92" spans="1:5" ht="15" customHeight="1" x14ac:dyDescent="0.25">
      <c r="A92" s="90">
        <v>91</v>
      </c>
      <c r="B92" s="92">
        <v>2</v>
      </c>
      <c r="C92" s="81" t="s">
        <v>147</v>
      </c>
      <c r="D92" s="81"/>
      <c r="E92" s="82"/>
    </row>
    <row r="93" spans="1:5" ht="15" customHeight="1" x14ac:dyDescent="0.25">
      <c r="A93" s="90">
        <v>92</v>
      </c>
      <c r="B93" s="92">
        <v>2</v>
      </c>
      <c r="C93" s="81" t="s">
        <v>148</v>
      </c>
      <c r="D93" s="81"/>
      <c r="E93" s="82"/>
    </row>
    <row r="94" spans="1:5" ht="15" customHeight="1" x14ac:dyDescent="0.25">
      <c r="A94" s="90">
        <v>93</v>
      </c>
      <c r="B94" s="92">
        <v>2</v>
      </c>
      <c r="C94" s="81" t="s">
        <v>149</v>
      </c>
      <c r="D94" s="81"/>
      <c r="E94" s="82"/>
    </row>
    <row r="95" spans="1:5" ht="15" customHeight="1" x14ac:dyDescent="0.25">
      <c r="A95" s="90">
        <v>94</v>
      </c>
      <c r="B95" s="92">
        <v>2</v>
      </c>
      <c r="C95" s="81" t="s">
        <v>150</v>
      </c>
      <c r="D95" s="81"/>
      <c r="E95" s="82"/>
    </row>
    <row r="96" spans="1:5" ht="15" customHeight="1" x14ac:dyDescent="0.25">
      <c r="A96" s="90">
        <v>95</v>
      </c>
      <c r="B96" s="92">
        <v>2</v>
      </c>
      <c r="C96" s="81" t="s">
        <v>151</v>
      </c>
      <c r="D96" s="81"/>
      <c r="E96" s="82"/>
    </row>
    <row r="97" spans="1:5" ht="15" customHeight="1" x14ac:dyDescent="0.25">
      <c r="A97" s="90">
        <v>96</v>
      </c>
      <c r="B97" s="92">
        <v>2</v>
      </c>
      <c r="C97" s="81" t="s">
        <v>152</v>
      </c>
      <c r="D97" s="81"/>
      <c r="E97" s="82"/>
    </row>
    <row r="98" spans="1:5" ht="15" customHeight="1" x14ac:dyDescent="0.25">
      <c r="A98" s="90">
        <v>97</v>
      </c>
      <c r="B98" s="92">
        <v>2</v>
      </c>
      <c r="C98" s="81" t="s">
        <v>153</v>
      </c>
      <c r="D98" s="81"/>
      <c r="E98" s="82"/>
    </row>
    <row r="99" spans="1:5" ht="15" customHeight="1" x14ac:dyDescent="0.25">
      <c r="A99" s="90">
        <v>98</v>
      </c>
      <c r="B99" s="92">
        <v>2</v>
      </c>
      <c r="C99" s="81" t="s">
        <v>154</v>
      </c>
      <c r="D99" s="81"/>
      <c r="E99" s="82"/>
    </row>
    <row r="100" spans="1:5" ht="15" customHeight="1" x14ac:dyDescent="0.25">
      <c r="A100" s="90">
        <v>99</v>
      </c>
      <c r="B100" s="92">
        <v>2</v>
      </c>
      <c r="C100" s="81" t="s">
        <v>155</v>
      </c>
      <c r="D100" s="81"/>
      <c r="E100" s="82"/>
    </row>
    <row r="101" spans="1:5" ht="15" customHeight="1" x14ac:dyDescent="0.25">
      <c r="A101" s="90">
        <v>100</v>
      </c>
      <c r="B101" s="92">
        <v>2</v>
      </c>
      <c r="C101" s="81" t="s">
        <v>156</v>
      </c>
      <c r="D101" s="81"/>
      <c r="E101" s="82"/>
    </row>
    <row r="102" spans="1:5" ht="15" customHeight="1" x14ac:dyDescent="0.25">
      <c r="A102" s="90">
        <v>101</v>
      </c>
      <c r="B102" s="92">
        <v>2</v>
      </c>
      <c r="C102" s="81" t="s">
        <v>157</v>
      </c>
      <c r="D102" s="81"/>
      <c r="E102" s="82"/>
    </row>
    <row r="103" spans="1:5" ht="15" customHeight="1" x14ac:dyDescent="0.25">
      <c r="A103" s="90">
        <v>102</v>
      </c>
      <c r="B103" s="92">
        <v>2</v>
      </c>
      <c r="C103" s="81" t="s">
        <v>158</v>
      </c>
      <c r="D103" s="81"/>
      <c r="E103" s="82"/>
    </row>
    <row r="104" spans="1:5" ht="15" customHeight="1" x14ac:dyDescent="0.25">
      <c r="A104" s="90">
        <v>103</v>
      </c>
      <c r="B104" s="92">
        <v>2</v>
      </c>
      <c r="C104" s="81" t="s">
        <v>159</v>
      </c>
      <c r="D104" s="81"/>
      <c r="E104" s="82"/>
    </row>
    <row r="105" spans="1:5" ht="15" customHeight="1" x14ac:dyDescent="0.25">
      <c r="A105" s="90">
        <v>104</v>
      </c>
      <c r="B105" s="92">
        <v>2</v>
      </c>
      <c r="C105" s="81" t="s">
        <v>160</v>
      </c>
      <c r="D105" s="81"/>
      <c r="E105" s="82"/>
    </row>
    <row r="106" spans="1:5" ht="15" customHeight="1" x14ac:dyDescent="0.25">
      <c r="A106" s="90">
        <v>105</v>
      </c>
      <c r="B106" s="92">
        <v>2</v>
      </c>
      <c r="C106" s="81" t="s">
        <v>161</v>
      </c>
      <c r="D106" s="81"/>
      <c r="E106" s="82"/>
    </row>
    <row r="107" spans="1:5" ht="15" customHeight="1" x14ac:dyDescent="0.25">
      <c r="A107" s="90">
        <v>106</v>
      </c>
      <c r="B107" s="92">
        <v>2</v>
      </c>
      <c r="C107" s="81" t="s">
        <v>162</v>
      </c>
      <c r="D107" s="81"/>
      <c r="E107" s="82"/>
    </row>
    <row r="108" spans="1:5" ht="15" customHeight="1" x14ac:dyDescent="0.25">
      <c r="A108" s="90">
        <v>107</v>
      </c>
      <c r="B108" s="92">
        <v>2</v>
      </c>
      <c r="C108" s="81" t="s">
        <v>163</v>
      </c>
      <c r="D108" s="81"/>
      <c r="E108" s="82"/>
    </row>
    <row r="109" spans="1:5" ht="15" customHeight="1" x14ac:dyDescent="0.25">
      <c r="A109" s="90">
        <v>108</v>
      </c>
      <c r="B109" s="92">
        <v>2</v>
      </c>
      <c r="C109" s="81" t="s">
        <v>164</v>
      </c>
      <c r="D109" s="81"/>
      <c r="E109" s="82"/>
    </row>
    <row r="110" spans="1:5" ht="15" customHeight="1" x14ac:dyDescent="0.25">
      <c r="A110" s="90">
        <v>109</v>
      </c>
      <c r="B110" s="92">
        <v>2</v>
      </c>
      <c r="C110" s="81" t="s">
        <v>165</v>
      </c>
      <c r="D110" s="81"/>
      <c r="E110" s="82"/>
    </row>
    <row r="111" spans="1:5" ht="15" customHeight="1" x14ac:dyDescent="0.25">
      <c r="A111" s="90">
        <v>110</v>
      </c>
      <c r="B111" s="92">
        <v>2</v>
      </c>
      <c r="C111" s="81" t="s">
        <v>166</v>
      </c>
      <c r="D111" s="81"/>
      <c r="E111" s="82"/>
    </row>
    <row r="112" spans="1:5" ht="15" customHeight="1" x14ac:dyDescent="0.25">
      <c r="A112" s="90">
        <v>111</v>
      </c>
      <c r="B112" s="92">
        <v>2</v>
      </c>
      <c r="C112" s="81" t="s">
        <v>167</v>
      </c>
      <c r="D112" s="81"/>
      <c r="E112" s="82"/>
    </row>
    <row r="113" spans="1:5" ht="15" customHeight="1" x14ac:dyDescent="0.25">
      <c r="A113" s="90">
        <v>112</v>
      </c>
      <c r="B113" s="92">
        <v>2</v>
      </c>
      <c r="C113" s="81" t="s">
        <v>168</v>
      </c>
      <c r="D113" s="81"/>
      <c r="E113" s="82"/>
    </row>
    <row r="114" spans="1:5" ht="15" customHeight="1" x14ac:dyDescent="0.25">
      <c r="A114" s="90">
        <v>113</v>
      </c>
      <c r="B114" s="92">
        <v>2</v>
      </c>
      <c r="C114" s="81" t="s">
        <v>169</v>
      </c>
      <c r="D114" s="81"/>
      <c r="E114" s="82"/>
    </row>
    <row r="115" spans="1:5" ht="15" customHeight="1" x14ac:dyDescent="0.25">
      <c r="A115" s="90">
        <v>114</v>
      </c>
      <c r="B115" s="92">
        <v>2</v>
      </c>
      <c r="C115" s="81" t="s">
        <v>170</v>
      </c>
      <c r="D115" s="81"/>
      <c r="E115" s="82"/>
    </row>
    <row r="116" spans="1:5" ht="15" customHeight="1" x14ac:dyDescent="0.25">
      <c r="A116" s="90">
        <v>115</v>
      </c>
      <c r="B116" s="92">
        <v>2</v>
      </c>
      <c r="C116" s="81" t="s">
        <v>171</v>
      </c>
      <c r="D116" s="81"/>
      <c r="E116" s="82"/>
    </row>
    <row r="117" spans="1:5" ht="15" customHeight="1" x14ac:dyDescent="0.25">
      <c r="A117" s="90">
        <v>116</v>
      </c>
      <c r="B117" s="92">
        <v>2</v>
      </c>
      <c r="C117" s="81" t="s">
        <v>172</v>
      </c>
      <c r="D117" s="81"/>
      <c r="E117" s="82"/>
    </row>
    <row r="118" spans="1:5" ht="15" customHeight="1" x14ac:dyDescent="0.25">
      <c r="A118" s="90">
        <v>117</v>
      </c>
      <c r="B118" s="92">
        <v>2</v>
      </c>
      <c r="C118" s="81" t="s">
        <v>173</v>
      </c>
      <c r="D118" s="81"/>
      <c r="E118" s="82"/>
    </row>
    <row r="119" spans="1:5" ht="15" customHeight="1" x14ac:dyDescent="0.25">
      <c r="A119" s="90">
        <v>118</v>
      </c>
      <c r="B119" s="92">
        <v>2</v>
      </c>
      <c r="C119" s="81" t="s">
        <v>174</v>
      </c>
      <c r="D119" s="81"/>
      <c r="E119" s="82"/>
    </row>
    <row r="120" spans="1:5" ht="15" customHeight="1" x14ac:dyDescent="0.25">
      <c r="A120" s="90">
        <v>119</v>
      </c>
      <c r="B120" s="92">
        <v>2</v>
      </c>
      <c r="C120" s="81" t="s">
        <v>175</v>
      </c>
      <c r="D120" s="81"/>
      <c r="E120" s="82"/>
    </row>
    <row r="121" spans="1:5" ht="15" customHeight="1" x14ac:dyDescent="0.25">
      <c r="A121" s="90">
        <v>120</v>
      </c>
      <c r="B121" s="92">
        <v>2</v>
      </c>
      <c r="C121" s="81" t="s">
        <v>176</v>
      </c>
      <c r="D121" s="81"/>
      <c r="E121" s="82"/>
    </row>
    <row r="122" spans="1:5" ht="15" customHeight="1" x14ac:dyDescent="0.25">
      <c r="A122" s="90">
        <v>121</v>
      </c>
      <c r="B122" s="92">
        <v>2</v>
      </c>
      <c r="C122" s="81" t="s">
        <v>177</v>
      </c>
      <c r="D122" s="81"/>
      <c r="E122" s="82"/>
    </row>
    <row r="123" spans="1:5" ht="15" customHeight="1" x14ac:dyDescent="0.25">
      <c r="A123" s="90">
        <v>122</v>
      </c>
      <c r="B123" s="92">
        <v>2</v>
      </c>
      <c r="C123" s="81" t="s">
        <v>178</v>
      </c>
      <c r="D123" s="81"/>
      <c r="E123" s="82"/>
    </row>
    <row r="124" spans="1:5" ht="15" customHeight="1" x14ac:dyDescent="0.25">
      <c r="A124" s="90">
        <v>123</v>
      </c>
      <c r="B124" s="92">
        <v>2</v>
      </c>
      <c r="C124" s="81" t="s">
        <v>179</v>
      </c>
      <c r="D124" s="81"/>
      <c r="E124" s="82"/>
    </row>
    <row r="125" spans="1:5" ht="15" customHeight="1" x14ac:dyDescent="0.25">
      <c r="A125" s="90">
        <v>124</v>
      </c>
      <c r="B125" s="92">
        <v>2</v>
      </c>
      <c r="C125" s="81" t="s">
        <v>180</v>
      </c>
      <c r="D125" s="81"/>
      <c r="E125" s="82"/>
    </row>
    <row r="126" spans="1:5" ht="15" customHeight="1" x14ac:dyDescent="0.25">
      <c r="A126" s="90">
        <v>125</v>
      </c>
      <c r="B126" s="92">
        <v>2</v>
      </c>
      <c r="C126" s="81" t="s">
        <v>181</v>
      </c>
      <c r="D126" s="81"/>
      <c r="E126" s="82"/>
    </row>
    <row r="127" spans="1:5" ht="15" customHeight="1" x14ac:dyDescent="0.25">
      <c r="A127" s="90">
        <v>126</v>
      </c>
      <c r="B127" s="92">
        <v>2</v>
      </c>
      <c r="C127" s="81" t="s">
        <v>182</v>
      </c>
      <c r="D127" s="81"/>
      <c r="E127" s="82"/>
    </row>
    <row r="128" spans="1:5" ht="15" customHeight="1" x14ac:dyDescent="0.25">
      <c r="A128" s="90">
        <v>127</v>
      </c>
      <c r="B128" s="92">
        <v>2</v>
      </c>
      <c r="C128" s="81" t="s">
        <v>183</v>
      </c>
      <c r="D128" s="81"/>
      <c r="E128" s="82"/>
    </row>
    <row r="129" spans="1:5" ht="15" customHeight="1" x14ac:dyDescent="0.25">
      <c r="A129" s="90">
        <v>128</v>
      </c>
      <c r="B129" s="92">
        <v>2</v>
      </c>
      <c r="C129" s="81" t="s">
        <v>184</v>
      </c>
      <c r="D129" s="81"/>
      <c r="E129" s="82"/>
    </row>
    <row r="130" spans="1:5" ht="15" customHeight="1" x14ac:dyDescent="0.25">
      <c r="A130" s="90">
        <v>129</v>
      </c>
      <c r="B130" s="92">
        <v>2</v>
      </c>
      <c r="C130" s="81" t="s">
        <v>185</v>
      </c>
      <c r="D130" s="81"/>
      <c r="E130" s="82"/>
    </row>
    <row r="131" spans="1:5" ht="15" customHeight="1" x14ac:dyDescent="0.25">
      <c r="A131" s="90">
        <v>130</v>
      </c>
      <c r="B131" s="92">
        <v>2</v>
      </c>
      <c r="C131" s="81" t="s">
        <v>186</v>
      </c>
      <c r="D131" s="81"/>
      <c r="E131" s="82"/>
    </row>
    <row r="132" spans="1:5" ht="15" customHeight="1" x14ac:dyDescent="0.25">
      <c r="A132" s="90">
        <v>131</v>
      </c>
      <c r="B132" s="92">
        <v>2</v>
      </c>
      <c r="C132" s="81" t="s">
        <v>187</v>
      </c>
      <c r="D132" s="81"/>
      <c r="E132" s="82"/>
    </row>
    <row r="133" spans="1:5" ht="15" customHeight="1" x14ac:dyDescent="0.25">
      <c r="A133" s="90">
        <v>132</v>
      </c>
      <c r="B133" s="92">
        <v>2</v>
      </c>
      <c r="C133" s="81" t="s">
        <v>188</v>
      </c>
      <c r="D133" s="81"/>
      <c r="E133" s="82"/>
    </row>
    <row r="134" spans="1:5" ht="15" customHeight="1" x14ac:dyDescent="0.25">
      <c r="A134" s="90">
        <v>133</v>
      </c>
      <c r="B134" s="92">
        <v>2</v>
      </c>
      <c r="C134" s="81" t="s">
        <v>189</v>
      </c>
      <c r="D134" s="81"/>
      <c r="E134" s="82"/>
    </row>
    <row r="135" spans="1:5" ht="15" customHeight="1" x14ac:dyDescent="0.25">
      <c r="A135" s="90">
        <v>134</v>
      </c>
      <c r="B135" s="92">
        <v>2</v>
      </c>
      <c r="C135" s="81" t="s">
        <v>190</v>
      </c>
      <c r="D135" s="81"/>
      <c r="E135" s="82"/>
    </row>
    <row r="136" spans="1:5" ht="15" customHeight="1" x14ac:dyDescent="0.25">
      <c r="A136" s="90">
        <v>135</v>
      </c>
      <c r="B136" s="92">
        <v>2</v>
      </c>
      <c r="C136" s="81" t="s">
        <v>191</v>
      </c>
      <c r="D136" s="81"/>
      <c r="E136" s="82"/>
    </row>
    <row r="137" spans="1:5" ht="15" customHeight="1" x14ac:dyDescent="0.25">
      <c r="A137" s="90">
        <v>136</v>
      </c>
      <c r="B137" s="92">
        <v>2</v>
      </c>
      <c r="C137" s="81" t="s">
        <v>192</v>
      </c>
      <c r="D137" s="81"/>
      <c r="E137" s="82"/>
    </row>
    <row r="138" spans="1:5" ht="15" customHeight="1" x14ac:dyDescent="0.25">
      <c r="A138" s="90">
        <v>137</v>
      </c>
      <c r="B138" s="92">
        <v>2</v>
      </c>
      <c r="C138" s="81" t="s">
        <v>193</v>
      </c>
      <c r="D138" s="81"/>
      <c r="E138" s="82"/>
    </row>
    <row r="139" spans="1:5" ht="15" customHeight="1" x14ac:dyDescent="0.25">
      <c r="A139" s="90">
        <v>138</v>
      </c>
      <c r="B139" s="92">
        <v>2</v>
      </c>
      <c r="C139" s="81" t="s">
        <v>194</v>
      </c>
      <c r="D139" s="81"/>
      <c r="E139" s="82"/>
    </row>
    <row r="140" spans="1:5" ht="15" customHeight="1" x14ac:dyDescent="0.25">
      <c r="A140" s="90">
        <v>139</v>
      </c>
      <c r="B140" s="92">
        <v>2</v>
      </c>
      <c r="C140" s="81" t="s">
        <v>195</v>
      </c>
      <c r="D140" s="81"/>
      <c r="E140" s="82"/>
    </row>
    <row r="141" spans="1:5" ht="15" customHeight="1" x14ac:dyDescent="0.25">
      <c r="A141" s="90">
        <v>140</v>
      </c>
      <c r="B141" s="92">
        <v>2</v>
      </c>
      <c r="C141" s="81" t="s">
        <v>196</v>
      </c>
      <c r="D141" s="81"/>
      <c r="E141" s="82"/>
    </row>
    <row r="142" spans="1:5" ht="15" customHeight="1" x14ac:dyDescent="0.25">
      <c r="A142" s="90">
        <v>141</v>
      </c>
      <c r="B142" s="92">
        <v>2</v>
      </c>
      <c r="C142" s="81" t="s">
        <v>197</v>
      </c>
      <c r="D142" s="81"/>
      <c r="E142" s="82"/>
    </row>
    <row r="143" spans="1:5" ht="15" customHeight="1" x14ac:dyDescent="0.25">
      <c r="A143" s="90">
        <v>142</v>
      </c>
      <c r="B143" s="92">
        <v>2</v>
      </c>
      <c r="C143" s="81" t="s">
        <v>198</v>
      </c>
      <c r="D143" s="81"/>
      <c r="E143" s="82"/>
    </row>
    <row r="144" spans="1:5" ht="15" customHeight="1" x14ac:dyDescent="0.25">
      <c r="A144" s="90">
        <v>143</v>
      </c>
      <c r="B144" s="92">
        <v>2</v>
      </c>
      <c r="C144" s="81" t="s">
        <v>199</v>
      </c>
      <c r="D144" s="81"/>
      <c r="E144" s="82"/>
    </row>
    <row r="145" spans="1:5" ht="15" customHeight="1" x14ac:dyDescent="0.25">
      <c r="A145" s="90">
        <v>144</v>
      </c>
      <c r="B145" s="92">
        <v>2</v>
      </c>
      <c r="C145" s="81" t="s">
        <v>200</v>
      </c>
      <c r="D145" s="81"/>
      <c r="E145" s="82"/>
    </row>
    <row r="146" spans="1:5" ht="15" customHeight="1" x14ac:dyDescent="0.25">
      <c r="A146" s="90">
        <v>145</v>
      </c>
      <c r="B146" s="92">
        <v>2</v>
      </c>
      <c r="C146" s="81" t="s">
        <v>201</v>
      </c>
      <c r="D146" s="81"/>
      <c r="E146" s="82"/>
    </row>
    <row r="147" spans="1:5" ht="15" customHeight="1" x14ac:dyDescent="0.25">
      <c r="A147" s="90">
        <v>146</v>
      </c>
      <c r="B147" s="92">
        <v>2</v>
      </c>
      <c r="C147" s="81" t="s">
        <v>202</v>
      </c>
      <c r="D147" s="81"/>
      <c r="E147" s="82"/>
    </row>
    <row r="148" spans="1:5" ht="15" customHeight="1" x14ac:dyDescent="0.25">
      <c r="A148" s="90">
        <v>147</v>
      </c>
      <c r="B148" s="92">
        <v>2</v>
      </c>
      <c r="C148" s="81" t="s">
        <v>203</v>
      </c>
      <c r="D148" s="81"/>
      <c r="E148" s="82"/>
    </row>
    <row r="149" spans="1:5" ht="15" customHeight="1" x14ac:dyDescent="0.25">
      <c r="A149" s="90">
        <v>148</v>
      </c>
      <c r="B149" s="92">
        <v>2</v>
      </c>
      <c r="C149" s="81" t="s">
        <v>204</v>
      </c>
      <c r="D149" s="81"/>
      <c r="E149" s="82"/>
    </row>
    <row r="150" spans="1:5" ht="15" customHeight="1" x14ac:dyDescent="0.25">
      <c r="A150" s="90">
        <v>149</v>
      </c>
      <c r="B150" s="92">
        <v>2</v>
      </c>
      <c r="C150" s="81" t="s">
        <v>205</v>
      </c>
      <c r="D150" s="81"/>
      <c r="E150" s="82"/>
    </row>
    <row r="151" spans="1:5" ht="15" customHeight="1" x14ac:dyDescent="0.25">
      <c r="A151" s="90">
        <v>150</v>
      </c>
      <c r="B151" s="92">
        <v>2</v>
      </c>
      <c r="C151" s="81" t="s">
        <v>206</v>
      </c>
      <c r="D151" s="81"/>
      <c r="E151" s="82"/>
    </row>
    <row r="152" spans="1:5" ht="15" customHeight="1" x14ac:dyDescent="0.25">
      <c r="A152" s="90">
        <v>151</v>
      </c>
      <c r="B152" s="92">
        <v>2</v>
      </c>
      <c r="C152" s="81" t="s">
        <v>207</v>
      </c>
      <c r="D152" s="81"/>
      <c r="E152" s="82"/>
    </row>
    <row r="153" spans="1:5" ht="15" customHeight="1" x14ac:dyDescent="0.25">
      <c r="A153" s="90">
        <v>152</v>
      </c>
      <c r="B153" s="92">
        <v>2</v>
      </c>
      <c r="C153" s="81" t="s">
        <v>208</v>
      </c>
      <c r="D153" s="81"/>
      <c r="E153" s="82"/>
    </row>
    <row r="154" spans="1:5" ht="15" customHeight="1" x14ac:dyDescent="0.25">
      <c r="A154" s="90">
        <v>153</v>
      </c>
      <c r="B154" s="92">
        <v>2</v>
      </c>
      <c r="C154" s="81" t="s">
        <v>209</v>
      </c>
      <c r="D154" s="81"/>
      <c r="E154" s="82"/>
    </row>
    <row r="155" spans="1:5" ht="15" customHeight="1" x14ac:dyDescent="0.25">
      <c r="A155" s="90">
        <v>154</v>
      </c>
      <c r="B155" s="92">
        <v>2</v>
      </c>
      <c r="C155" s="81" t="s">
        <v>210</v>
      </c>
      <c r="D155" s="81"/>
      <c r="E155" s="82"/>
    </row>
    <row r="156" spans="1:5" ht="15" customHeight="1" x14ac:dyDescent="0.25">
      <c r="A156" s="90">
        <v>155</v>
      </c>
      <c r="B156" s="92">
        <v>2</v>
      </c>
      <c r="C156" s="81" t="s">
        <v>211</v>
      </c>
      <c r="D156" s="81"/>
      <c r="E156" s="82"/>
    </row>
    <row r="157" spans="1:5" ht="15" customHeight="1" x14ac:dyDescent="0.25">
      <c r="A157" s="90">
        <v>156</v>
      </c>
      <c r="B157" s="92">
        <v>2</v>
      </c>
      <c r="C157" s="81" t="s">
        <v>212</v>
      </c>
      <c r="D157" s="81"/>
      <c r="E157" s="82"/>
    </row>
    <row r="158" spans="1:5" ht="15" customHeight="1" x14ac:dyDescent="0.25">
      <c r="A158" s="90">
        <v>157</v>
      </c>
      <c r="B158" s="92">
        <v>2</v>
      </c>
      <c r="C158" s="81" t="s">
        <v>213</v>
      </c>
      <c r="D158" s="81"/>
      <c r="E158" s="82"/>
    </row>
    <row r="159" spans="1:5" ht="15" customHeight="1" x14ac:dyDescent="0.25">
      <c r="A159" s="90">
        <v>158</v>
      </c>
      <c r="B159" s="92">
        <v>2</v>
      </c>
      <c r="C159" s="81" t="s">
        <v>214</v>
      </c>
      <c r="D159" s="81"/>
      <c r="E159" s="82"/>
    </row>
    <row r="160" spans="1:5" ht="15" customHeight="1" x14ac:dyDescent="0.25">
      <c r="A160" s="90">
        <v>159</v>
      </c>
      <c r="B160" s="92">
        <v>2</v>
      </c>
      <c r="C160" s="81" t="s">
        <v>215</v>
      </c>
      <c r="D160" s="81"/>
      <c r="E160" s="82"/>
    </row>
    <row r="161" spans="1:5" ht="15" customHeight="1" x14ac:dyDescent="0.25">
      <c r="A161" s="90">
        <v>160</v>
      </c>
      <c r="B161" s="92">
        <v>2</v>
      </c>
      <c r="C161" s="81" t="s">
        <v>216</v>
      </c>
      <c r="D161" s="81"/>
      <c r="E161" s="82"/>
    </row>
    <row r="162" spans="1:5" ht="15" customHeight="1" x14ac:dyDescent="0.25">
      <c r="A162" s="90">
        <v>161</v>
      </c>
      <c r="B162" s="92">
        <v>2</v>
      </c>
      <c r="C162" s="81" t="s">
        <v>217</v>
      </c>
      <c r="D162" s="81"/>
      <c r="E162" s="82"/>
    </row>
    <row r="163" spans="1:5" ht="15" customHeight="1" x14ac:dyDescent="0.25">
      <c r="A163" s="90">
        <v>162</v>
      </c>
      <c r="B163" s="92">
        <v>2</v>
      </c>
      <c r="C163" s="81" t="s">
        <v>218</v>
      </c>
      <c r="D163" s="81"/>
      <c r="E163" s="82"/>
    </row>
    <row r="164" spans="1:5" ht="15" customHeight="1" x14ac:dyDescent="0.25">
      <c r="A164" s="90">
        <v>163</v>
      </c>
      <c r="B164" s="92">
        <v>2</v>
      </c>
      <c r="C164" s="81" t="s">
        <v>219</v>
      </c>
      <c r="D164" s="81"/>
      <c r="E164" s="82"/>
    </row>
    <row r="165" spans="1:5" ht="15" customHeight="1" x14ac:dyDescent="0.25">
      <c r="A165" s="90">
        <v>164</v>
      </c>
      <c r="B165" s="92">
        <v>2</v>
      </c>
      <c r="C165" s="81" t="s">
        <v>220</v>
      </c>
      <c r="D165" s="81"/>
      <c r="E165" s="82"/>
    </row>
    <row r="166" spans="1:5" ht="15" customHeight="1" x14ac:dyDescent="0.25">
      <c r="A166" s="90">
        <v>165</v>
      </c>
      <c r="B166" s="92">
        <v>2</v>
      </c>
      <c r="C166" s="81" t="s">
        <v>221</v>
      </c>
      <c r="D166" s="81"/>
      <c r="E166" s="82"/>
    </row>
    <row r="167" spans="1:5" ht="15" customHeight="1" x14ac:dyDescent="0.25">
      <c r="A167" s="90">
        <v>166</v>
      </c>
      <c r="B167" s="92">
        <v>2</v>
      </c>
      <c r="C167" s="81" t="s">
        <v>222</v>
      </c>
      <c r="D167" s="81"/>
      <c r="E167" s="82"/>
    </row>
    <row r="168" spans="1:5" ht="15" customHeight="1" x14ac:dyDescent="0.25">
      <c r="A168" s="90">
        <v>167</v>
      </c>
      <c r="B168" s="92">
        <v>2</v>
      </c>
      <c r="C168" s="81" t="s">
        <v>223</v>
      </c>
      <c r="D168" s="81"/>
      <c r="E168" s="82"/>
    </row>
    <row r="169" spans="1:5" ht="15" customHeight="1" x14ac:dyDescent="0.25">
      <c r="A169" s="90">
        <v>168</v>
      </c>
      <c r="B169" s="92">
        <v>2</v>
      </c>
      <c r="C169" s="81" t="s">
        <v>224</v>
      </c>
      <c r="D169" s="81"/>
      <c r="E169" s="82"/>
    </row>
    <row r="170" spans="1:5" ht="15" customHeight="1" x14ac:dyDescent="0.25">
      <c r="A170" s="90">
        <v>169</v>
      </c>
      <c r="B170" s="92">
        <v>2</v>
      </c>
      <c r="C170" s="81" t="s">
        <v>225</v>
      </c>
      <c r="D170" s="81"/>
      <c r="E170" s="82"/>
    </row>
    <row r="171" spans="1:5" ht="15" customHeight="1" x14ac:dyDescent="0.25">
      <c r="A171" s="90">
        <v>170</v>
      </c>
      <c r="B171" s="92">
        <v>2</v>
      </c>
      <c r="C171" s="81" t="s">
        <v>226</v>
      </c>
      <c r="D171" s="81"/>
      <c r="E171" s="82"/>
    </row>
    <row r="172" spans="1:5" ht="15" customHeight="1" x14ac:dyDescent="0.25">
      <c r="A172" s="90">
        <v>171</v>
      </c>
      <c r="B172" s="92">
        <v>2</v>
      </c>
      <c r="C172" s="81" t="s">
        <v>227</v>
      </c>
      <c r="D172" s="81"/>
      <c r="E172" s="82"/>
    </row>
    <row r="173" spans="1:5" ht="15" customHeight="1" x14ac:dyDescent="0.25">
      <c r="A173" s="90">
        <v>172</v>
      </c>
      <c r="B173" s="92">
        <v>2</v>
      </c>
      <c r="C173" s="81" t="s">
        <v>228</v>
      </c>
      <c r="D173" s="81"/>
      <c r="E173" s="82"/>
    </row>
    <row r="174" spans="1:5" ht="15" customHeight="1" x14ac:dyDescent="0.25">
      <c r="A174" s="90">
        <v>173</v>
      </c>
      <c r="B174" s="92">
        <v>2</v>
      </c>
      <c r="C174" s="81" t="s">
        <v>229</v>
      </c>
      <c r="D174" s="81"/>
      <c r="E174" s="82"/>
    </row>
    <row r="175" spans="1:5" ht="15" customHeight="1" x14ac:dyDescent="0.25">
      <c r="A175" s="90">
        <v>174</v>
      </c>
      <c r="B175" s="92">
        <v>2</v>
      </c>
      <c r="C175" s="81" t="s">
        <v>230</v>
      </c>
      <c r="D175" s="81"/>
      <c r="E175" s="82"/>
    </row>
    <row r="176" spans="1:5" ht="15" customHeight="1" x14ac:dyDescent="0.25">
      <c r="A176" s="90">
        <v>175</v>
      </c>
      <c r="B176" s="92">
        <v>2</v>
      </c>
      <c r="C176" s="81" t="s">
        <v>231</v>
      </c>
      <c r="D176" s="81"/>
      <c r="E176" s="82"/>
    </row>
    <row r="177" spans="1:5" ht="15" customHeight="1" x14ac:dyDescent="0.25">
      <c r="A177" s="90">
        <v>176</v>
      </c>
      <c r="B177" s="92">
        <v>2</v>
      </c>
      <c r="C177" s="81" t="s">
        <v>232</v>
      </c>
      <c r="D177" s="81"/>
      <c r="E177" s="82"/>
    </row>
    <row r="178" spans="1:5" ht="15" customHeight="1" x14ac:dyDescent="0.25">
      <c r="A178" s="90">
        <v>177</v>
      </c>
      <c r="B178" s="92">
        <v>2</v>
      </c>
      <c r="C178" s="81" t="s">
        <v>233</v>
      </c>
      <c r="D178" s="81"/>
      <c r="E178" s="82"/>
    </row>
    <row r="179" spans="1:5" ht="15" customHeight="1" x14ac:dyDescent="0.25">
      <c r="A179" s="90">
        <v>178</v>
      </c>
      <c r="B179" s="92">
        <v>2</v>
      </c>
      <c r="C179" s="81" t="s">
        <v>234</v>
      </c>
      <c r="D179" s="81"/>
      <c r="E179" s="82"/>
    </row>
    <row r="180" spans="1:5" ht="15" customHeight="1" x14ac:dyDescent="0.25">
      <c r="A180" s="90">
        <v>179</v>
      </c>
      <c r="B180" s="92">
        <v>2</v>
      </c>
      <c r="C180" s="81" t="s">
        <v>235</v>
      </c>
      <c r="D180" s="81"/>
      <c r="E180" s="82"/>
    </row>
    <row r="181" spans="1:5" ht="15" customHeight="1" x14ac:dyDescent="0.25">
      <c r="A181" s="90">
        <v>180</v>
      </c>
      <c r="B181" s="92">
        <v>2</v>
      </c>
      <c r="C181" s="81" t="s">
        <v>236</v>
      </c>
      <c r="D181" s="81"/>
      <c r="E181" s="82"/>
    </row>
    <row r="182" spans="1:5" ht="15" customHeight="1" x14ac:dyDescent="0.25">
      <c r="A182" s="90">
        <v>181</v>
      </c>
      <c r="B182" s="92">
        <v>2</v>
      </c>
      <c r="C182" s="81" t="s">
        <v>237</v>
      </c>
      <c r="D182" s="81"/>
      <c r="E182" s="82"/>
    </row>
    <row r="183" spans="1:5" ht="15" customHeight="1" x14ac:dyDescent="0.25">
      <c r="A183" s="90">
        <v>182</v>
      </c>
      <c r="B183" s="92">
        <v>2</v>
      </c>
      <c r="C183" s="81" t="s">
        <v>238</v>
      </c>
      <c r="D183" s="81"/>
      <c r="E183" s="82"/>
    </row>
    <row r="184" spans="1:5" ht="15" customHeight="1" x14ac:dyDescent="0.25">
      <c r="A184" s="90">
        <v>183</v>
      </c>
      <c r="B184" s="92">
        <v>2</v>
      </c>
      <c r="C184" s="81" t="s">
        <v>239</v>
      </c>
      <c r="D184" s="81"/>
      <c r="E184" s="82"/>
    </row>
    <row r="185" spans="1:5" ht="15" customHeight="1" x14ac:dyDescent="0.25">
      <c r="A185" s="90">
        <v>184</v>
      </c>
      <c r="B185" s="92">
        <v>2</v>
      </c>
      <c r="C185" s="81" t="s">
        <v>240</v>
      </c>
      <c r="D185" s="81"/>
      <c r="E185" s="82"/>
    </row>
    <row r="186" spans="1:5" ht="15" customHeight="1" x14ac:dyDescent="0.25">
      <c r="A186" s="90">
        <v>185</v>
      </c>
      <c r="B186" s="92">
        <v>2</v>
      </c>
      <c r="C186" s="81" t="s">
        <v>241</v>
      </c>
      <c r="D186" s="81"/>
      <c r="E186" s="82"/>
    </row>
    <row r="187" spans="1:5" ht="15" customHeight="1" x14ac:dyDescent="0.25">
      <c r="A187" s="90">
        <v>186</v>
      </c>
      <c r="B187" s="92">
        <v>2</v>
      </c>
      <c r="C187" s="81" t="s">
        <v>242</v>
      </c>
      <c r="D187" s="81"/>
      <c r="E187" s="82"/>
    </row>
    <row r="188" spans="1:5" ht="15" customHeight="1" x14ac:dyDescent="0.25">
      <c r="A188" s="90">
        <v>187</v>
      </c>
      <c r="B188" s="92">
        <v>2</v>
      </c>
      <c r="C188" s="81" t="s">
        <v>243</v>
      </c>
      <c r="D188" s="81"/>
      <c r="E188" s="82"/>
    </row>
    <row r="189" spans="1:5" ht="15" customHeight="1" x14ac:dyDescent="0.25">
      <c r="A189" s="90">
        <v>188</v>
      </c>
      <c r="B189" s="92">
        <v>2</v>
      </c>
      <c r="C189" s="81" t="s">
        <v>244</v>
      </c>
      <c r="D189" s="81"/>
      <c r="E189" s="82"/>
    </row>
    <row r="190" spans="1:5" ht="15" customHeight="1" x14ac:dyDescent="0.25">
      <c r="A190" s="90">
        <v>189</v>
      </c>
      <c r="B190" s="92">
        <v>2</v>
      </c>
      <c r="C190" s="81" t="s">
        <v>245</v>
      </c>
      <c r="D190" s="81"/>
      <c r="E190" s="82"/>
    </row>
    <row r="191" spans="1:5" ht="15" customHeight="1" x14ac:dyDescent="0.25">
      <c r="A191" s="90">
        <v>190</v>
      </c>
      <c r="B191" s="92">
        <v>2</v>
      </c>
      <c r="C191" s="81" t="s">
        <v>246</v>
      </c>
      <c r="D191" s="81"/>
      <c r="E191" s="82"/>
    </row>
    <row r="192" spans="1:5" ht="15" customHeight="1" x14ac:dyDescent="0.25">
      <c r="A192" s="90">
        <v>191</v>
      </c>
      <c r="B192" s="92">
        <v>2</v>
      </c>
      <c r="C192" s="81" t="s">
        <v>247</v>
      </c>
      <c r="D192" s="81"/>
      <c r="E192" s="82"/>
    </row>
    <row r="193" spans="1:5" ht="15" customHeight="1" x14ac:dyDescent="0.25">
      <c r="A193" s="90">
        <v>192</v>
      </c>
      <c r="B193" s="92">
        <v>2</v>
      </c>
      <c r="C193" s="81" t="s">
        <v>344</v>
      </c>
      <c r="D193" s="81"/>
      <c r="E193" s="82"/>
    </row>
    <row r="194" spans="1:5" ht="15" customHeight="1" x14ac:dyDescent="0.25">
      <c r="A194" s="90">
        <v>193</v>
      </c>
      <c r="B194" s="92">
        <v>2</v>
      </c>
      <c r="C194" s="81" t="s">
        <v>345</v>
      </c>
      <c r="D194" s="81"/>
      <c r="E194" s="82"/>
    </row>
    <row r="195" spans="1:5" ht="15" customHeight="1" x14ac:dyDescent="0.25">
      <c r="A195" s="90">
        <v>194</v>
      </c>
      <c r="B195" s="92">
        <v>2</v>
      </c>
      <c r="C195" s="81" t="s">
        <v>248</v>
      </c>
      <c r="D195" s="81"/>
      <c r="E195" s="82"/>
    </row>
    <row r="196" spans="1:5" ht="15" customHeight="1" x14ac:dyDescent="0.25">
      <c r="A196" s="90">
        <v>195</v>
      </c>
      <c r="B196" s="92">
        <v>2</v>
      </c>
      <c r="C196" s="81" t="s">
        <v>249</v>
      </c>
      <c r="D196" s="81"/>
      <c r="E196" s="82"/>
    </row>
    <row r="197" spans="1:5" ht="15" customHeight="1" x14ac:dyDescent="0.25">
      <c r="A197" s="90">
        <v>196</v>
      </c>
      <c r="B197" s="92">
        <v>2</v>
      </c>
      <c r="C197" s="81" t="s">
        <v>250</v>
      </c>
      <c r="D197" s="81"/>
      <c r="E197" s="82"/>
    </row>
    <row r="198" spans="1:5" ht="15" customHeight="1" x14ac:dyDescent="0.25">
      <c r="A198" s="90">
        <v>197</v>
      </c>
      <c r="B198" s="92">
        <v>2</v>
      </c>
      <c r="C198" s="81" t="s">
        <v>251</v>
      </c>
      <c r="D198" s="81"/>
      <c r="E198" s="82"/>
    </row>
    <row r="199" spans="1:5" ht="15" customHeight="1" x14ac:dyDescent="0.25">
      <c r="A199" s="90">
        <v>198</v>
      </c>
      <c r="B199" s="92">
        <v>2</v>
      </c>
      <c r="C199" s="81" t="s">
        <v>252</v>
      </c>
      <c r="D199" s="81"/>
      <c r="E199" s="82"/>
    </row>
    <row r="200" spans="1:5" ht="15" customHeight="1" x14ac:dyDescent="0.25">
      <c r="A200" s="90">
        <v>199</v>
      </c>
      <c r="B200" s="92">
        <v>3</v>
      </c>
      <c r="C200" s="81" t="s">
        <v>253</v>
      </c>
      <c r="D200" s="81"/>
      <c r="E200" s="82"/>
    </row>
    <row r="201" spans="1:5" ht="15" customHeight="1" x14ac:dyDescent="0.25">
      <c r="A201" s="90">
        <v>200</v>
      </c>
      <c r="B201" s="92">
        <v>3</v>
      </c>
      <c r="C201" s="81" t="s">
        <v>254</v>
      </c>
      <c r="D201" s="81"/>
      <c r="E201" s="82"/>
    </row>
    <row r="202" spans="1:5" ht="15" customHeight="1" x14ac:dyDescent="0.25">
      <c r="A202" s="90">
        <v>201</v>
      </c>
      <c r="B202" s="92">
        <v>3</v>
      </c>
      <c r="C202" s="81" t="s">
        <v>255</v>
      </c>
      <c r="D202" s="81"/>
      <c r="E202" s="82"/>
    </row>
    <row r="203" spans="1:5" ht="15" customHeight="1" x14ac:dyDescent="0.25">
      <c r="A203" s="90">
        <v>202</v>
      </c>
      <c r="B203" s="92">
        <v>3</v>
      </c>
      <c r="C203" s="81" t="s">
        <v>256</v>
      </c>
      <c r="D203" s="81"/>
      <c r="E203" s="82"/>
    </row>
    <row r="204" spans="1:5" ht="15" customHeight="1" x14ac:dyDescent="0.25">
      <c r="A204" s="90">
        <v>203</v>
      </c>
      <c r="B204" s="92">
        <v>3</v>
      </c>
      <c r="C204" s="81" t="s">
        <v>257</v>
      </c>
      <c r="D204" s="81"/>
      <c r="E204" s="82"/>
    </row>
    <row r="205" spans="1:5" ht="15" customHeight="1" x14ac:dyDescent="0.25">
      <c r="A205" s="90">
        <v>204</v>
      </c>
      <c r="B205" s="92">
        <v>3</v>
      </c>
      <c r="C205" s="81" t="s">
        <v>258</v>
      </c>
      <c r="D205" s="81"/>
      <c r="E205" s="82"/>
    </row>
    <row r="206" spans="1:5" ht="15" customHeight="1" x14ac:dyDescent="0.25">
      <c r="A206" s="90">
        <v>205</v>
      </c>
      <c r="B206" s="92">
        <v>3</v>
      </c>
      <c r="C206" s="81" t="s">
        <v>259</v>
      </c>
      <c r="D206" s="81"/>
      <c r="E206" s="82"/>
    </row>
    <row r="207" spans="1:5" ht="15" customHeight="1" x14ac:dyDescent="0.25">
      <c r="A207" s="90">
        <v>206</v>
      </c>
      <c r="B207" s="92">
        <v>3</v>
      </c>
      <c r="C207" s="81" t="s">
        <v>260</v>
      </c>
      <c r="D207" s="81"/>
      <c r="E207" s="82"/>
    </row>
    <row r="208" spans="1:5" ht="15" customHeight="1" x14ac:dyDescent="0.25">
      <c r="A208" s="90">
        <v>207</v>
      </c>
      <c r="B208" s="92">
        <v>3</v>
      </c>
      <c r="C208" s="81" t="s">
        <v>261</v>
      </c>
      <c r="D208" s="81"/>
      <c r="E208" s="82"/>
    </row>
    <row r="209" spans="1:5" ht="15" customHeight="1" x14ac:dyDescent="0.25">
      <c r="A209" s="90">
        <v>208</v>
      </c>
      <c r="B209" s="92">
        <v>3</v>
      </c>
      <c r="C209" s="81" t="s">
        <v>262</v>
      </c>
      <c r="D209" s="81"/>
      <c r="E209" s="82"/>
    </row>
    <row r="210" spans="1:5" ht="15" customHeight="1" x14ac:dyDescent="0.25">
      <c r="A210" s="90">
        <v>209</v>
      </c>
      <c r="B210" s="92">
        <v>3</v>
      </c>
      <c r="C210" s="81" t="s">
        <v>263</v>
      </c>
      <c r="D210" s="81"/>
      <c r="E210" s="82"/>
    </row>
    <row r="211" spans="1:5" ht="15" customHeight="1" x14ac:dyDescent="0.25">
      <c r="A211" s="90">
        <v>210</v>
      </c>
      <c r="B211" s="92">
        <v>3</v>
      </c>
      <c r="C211" s="81" t="s">
        <v>264</v>
      </c>
      <c r="D211" s="81"/>
      <c r="E211" s="82"/>
    </row>
    <row r="212" spans="1:5" ht="15" customHeight="1" x14ac:dyDescent="0.25">
      <c r="A212" s="90">
        <v>211</v>
      </c>
      <c r="B212" s="92">
        <v>3</v>
      </c>
      <c r="C212" s="81" t="s">
        <v>265</v>
      </c>
      <c r="D212" s="81"/>
      <c r="E212" s="82"/>
    </row>
    <row r="213" spans="1:5" ht="15" customHeight="1" x14ac:dyDescent="0.25">
      <c r="A213" s="90">
        <v>212</v>
      </c>
      <c r="B213" s="92">
        <v>3</v>
      </c>
      <c r="C213" s="81" t="s">
        <v>266</v>
      </c>
      <c r="D213" s="81"/>
      <c r="E213" s="82"/>
    </row>
    <row r="214" spans="1:5" ht="15" customHeight="1" x14ac:dyDescent="0.25">
      <c r="A214" s="90">
        <v>213</v>
      </c>
      <c r="B214" s="92">
        <v>3</v>
      </c>
      <c r="C214" s="81" t="s">
        <v>267</v>
      </c>
      <c r="D214" s="81"/>
      <c r="E214" s="82"/>
    </row>
    <row r="215" spans="1:5" ht="15" customHeight="1" x14ac:dyDescent="0.25">
      <c r="A215" s="90">
        <v>214</v>
      </c>
      <c r="B215" s="92">
        <v>3</v>
      </c>
      <c r="C215" s="81" t="s">
        <v>268</v>
      </c>
      <c r="D215" s="81"/>
      <c r="E215" s="82"/>
    </row>
    <row r="216" spans="1:5" ht="15" customHeight="1" x14ac:dyDescent="0.25">
      <c r="A216" s="90">
        <v>215</v>
      </c>
      <c r="B216" s="92">
        <v>3</v>
      </c>
      <c r="C216" s="81" t="s">
        <v>269</v>
      </c>
      <c r="D216" s="81"/>
      <c r="E216" s="82"/>
    </row>
    <row r="217" spans="1:5" ht="15" customHeight="1" x14ac:dyDescent="0.25">
      <c r="A217" s="90">
        <v>216</v>
      </c>
      <c r="B217" s="92">
        <v>3</v>
      </c>
      <c r="C217" s="81" t="s">
        <v>270</v>
      </c>
      <c r="D217" s="81"/>
      <c r="E217" s="82"/>
    </row>
    <row r="218" spans="1:5" ht="15" customHeight="1" x14ac:dyDescent="0.25">
      <c r="A218" s="90">
        <v>217</v>
      </c>
      <c r="B218" s="92">
        <v>3</v>
      </c>
      <c r="C218" s="81" t="s">
        <v>271</v>
      </c>
      <c r="D218" s="81"/>
      <c r="E218" s="82"/>
    </row>
    <row r="219" spans="1:5" ht="15" customHeight="1" x14ac:dyDescent="0.25">
      <c r="A219" s="90">
        <v>218</v>
      </c>
      <c r="B219" s="92">
        <v>3</v>
      </c>
      <c r="C219" s="81" t="s">
        <v>272</v>
      </c>
      <c r="D219" s="81"/>
      <c r="E219" s="82"/>
    </row>
    <row r="220" spans="1:5" ht="15" customHeight="1" x14ac:dyDescent="0.25">
      <c r="A220" s="90">
        <v>219</v>
      </c>
      <c r="B220" s="92">
        <v>3</v>
      </c>
      <c r="C220" s="81" t="s">
        <v>273</v>
      </c>
      <c r="D220" s="81"/>
      <c r="E220" s="82"/>
    </row>
    <row r="221" spans="1:5" ht="15" customHeight="1" x14ac:dyDescent="0.25">
      <c r="A221" s="90">
        <v>220</v>
      </c>
      <c r="B221" s="92">
        <v>3</v>
      </c>
      <c r="C221" s="81" t="s">
        <v>274</v>
      </c>
      <c r="D221" s="81"/>
      <c r="E221" s="82"/>
    </row>
    <row r="222" spans="1:5" ht="15" customHeight="1" x14ac:dyDescent="0.25">
      <c r="A222" s="90">
        <v>221</v>
      </c>
      <c r="B222" s="92">
        <v>3</v>
      </c>
      <c r="C222" s="81" t="s">
        <v>275</v>
      </c>
      <c r="D222" s="81"/>
      <c r="E222" s="82"/>
    </row>
    <row r="223" spans="1:5" ht="15" customHeight="1" x14ac:dyDescent="0.25">
      <c r="A223" s="90">
        <v>222</v>
      </c>
      <c r="B223" s="92">
        <v>3</v>
      </c>
      <c r="C223" s="81" t="s">
        <v>276</v>
      </c>
      <c r="D223" s="81"/>
      <c r="E223" s="82"/>
    </row>
    <row r="224" spans="1:5" ht="15" customHeight="1" x14ac:dyDescent="0.25">
      <c r="A224" s="90">
        <v>223</v>
      </c>
      <c r="B224" s="92">
        <v>3</v>
      </c>
      <c r="C224" s="81" t="s">
        <v>277</v>
      </c>
      <c r="D224" s="81"/>
      <c r="E224" s="82"/>
    </row>
    <row r="225" spans="1:5" ht="15" customHeight="1" x14ac:dyDescent="0.25">
      <c r="A225" s="90">
        <v>224</v>
      </c>
      <c r="B225" s="92">
        <v>3</v>
      </c>
      <c r="C225" s="81" t="s">
        <v>278</v>
      </c>
      <c r="D225" s="81"/>
      <c r="E225" s="82"/>
    </row>
    <row r="226" spans="1:5" ht="15" customHeight="1" x14ac:dyDescent="0.25">
      <c r="A226" s="90">
        <v>225</v>
      </c>
      <c r="B226" s="92">
        <v>3</v>
      </c>
      <c r="C226" s="81" t="s">
        <v>279</v>
      </c>
      <c r="D226" s="81"/>
      <c r="E226" s="82"/>
    </row>
    <row r="227" spans="1:5" ht="15" customHeight="1" x14ac:dyDescent="0.25">
      <c r="A227" s="90">
        <v>226</v>
      </c>
      <c r="B227" s="92">
        <v>3</v>
      </c>
      <c r="C227" s="81" t="s">
        <v>280</v>
      </c>
      <c r="D227" s="81"/>
      <c r="E227" s="82"/>
    </row>
    <row r="228" spans="1:5" ht="15" customHeight="1" x14ac:dyDescent="0.25">
      <c r="A228" s="90">
        <v>227</v>
      </c>
      <c r="B228" s="92">
        <v>3</v>
      </c>
      <c r="C228" s="81" t="s">
        <v>282</v>
      </c>
      <c r="D228" s="81"/>
      <c r="E228" s="82"/>
    </row>
    <row r="229" spans="1:5" ht="15" customHeight="1" x14ac:dyDescent="0.25">
      <c r="A229" s="90">
        <v>228</v>
      </c>
      <c r="B229" s="92">
        <v>3</v>
      </c>
      <c r="C229" s="81" t="s">
        <v>283</v>
      </c>
      <c r="D229" s="81"/>
      <c r="E229" s="82"/>
    </row>
    <row r="230" spans="1:5" ht="15" customHeight="1" x14ac:dyDescent="0.25">
      <c r="A230" s="90">
        <v>229</v>
      </c>
      <c r="B230" s="92">
        <v>3</v>
      </c>
      <c r="C230" s="81" t="s">
        <v>281</v>
      </c>
      <c r="D230" s="81"/>
      <c r="E230" s="82"/>
    </row>
    <row r="231" spans="1:5" ht="15" customHeight="1" x14ac:dyDescent="0.25">
      <c r="A231" s="90">
        <v>230</v>
      </c>
      <c r="B231" s="92">
        <v>3</v>
      </c>
      <c r="C231" s="81" t="s">
        <v>284</v>
      </c>
      <c r="D231" s="81"/>
      <c r="E231" s="82"/>
    </row>
    <row r="232" spans="1:5" ht="15" customHeight="1" x14ac:dyDescent="0.25">
      <c r="A232" s="90">
        <v>231</v>
      </c>
      <c r="B232" s="92">
        <v>3</v>
      </c>
      <c r="C232" s="81" t="s">
        <v>285</v>
      </c>
      <c r="D232" s="81"/>
      <c r="E232" s="82"/>
    </row>
    <row r="233" spans="1:5" ht="15" customHeight="1" x14ac:dyDescent="0.25">
      <c r="A233" s="90">
        <v>232</v>
      </c>
      <c r="B233" s="92">
        <v>3</v>
      </c>
      <c r="C233" s="81" t="s">
        <v>288</v>
      </c>
      <c r="D233" s="81"/>
      <c r="E233" s="82"/>
    </row>
    <row r="234" spans="1:5" ht="15" customHeight="1" x14ac:dyDescent="0.25">
      <c r="A234" s="90">
        <v>233</v>
      </c>
      <c r="B234" s="92">
        <v>3</v>
      </c>
      <c r="C234" s="81" t="s">
        <v>286</v>
      </c>
      <c r="D234" s="81"/>
      <c r="E234" s="82"/>
    </row>
    <row r="235" spans="1:5" ht="15" customHeight="1" x14ac:dyDescent="0.25">
      <c r="A235" s="90">
        <v>234</v>
      </c>
      <c r="B235" s="92">
        <v>3</v>
      </c>
      <c r="C235" s="81" t="s">
        <v>287</v>
      </c>
      <c r="D235" s="81"/>
      <c r="E235" s="82"/>
    </row>
    <row r="236" spans="1:5" ht="15" customHeight="1" x14ac:dyDescent="0.25">
      <c r="A236" s="90">
        <v>235</v>
      </c>
      <c r="B236" s="92">
        <v>3</v>
      </c>
      <c r="C236" s="81" t="s">
        <v>289</v>
      </c>
      <c r="D236" s="81"/>
      <c r="E236" s="82"/>
    </row>
    <row r="237" spans="1:5" ht="15" customHeight="1" x14ac:dyDescent="0.25">
      <c r="A237" s="90">
        <v>236</v>
      </c>
      <c r="B237" s="92">
        <v>3</v>
      </c>
      <c r="C237" s="81" t="s">
        <v>290</v>
      </c>
      <c r="D237" s="81"/>
      <c r="E237" s="82"/>
    </row>
    <row r="238" spans="1:5" ht="15" customHeight="1" x14ac:dyDescent="0.25">
      <c r="A238" s="90">
        <v>237</v>
      </c>
      <c r="B238" s="92">
        <v>3</v>
      </c>
      <c r="C238" s="81" t="s">
        <v>293</v>
      </c>
      <c r="D238" s="81"/>
      <c r="E238" s="82"/>
    </row>
    <row r="239" spans="1:5" ht="15" customHeight="1" x14ac:dyDescent="0.25">
      <c r="A239" s="90">
        <v>238</v>
      </c>
      <c r="B239" s="92">
        <v>3</v>
      </c>
      <c r="C239" s="81" t="s">
        <v>291</v>
      </c>
      <c r="D239" s="81"/>
      <c r="E239" s="82"/>
    </row>
    <row r="240" spans="1:5" ht="15" customHeight="1" x14ac:dyDescent="0.25">
      <c r="A240" s="90">
        <v>239</v>
      </c>
      <c r="B240" s="92">
        <v>3</v>
      </c>
      <c r="C240" s="81" t="s">
        <v>292</v>
      </c>
      <c r="D240" s="81"/>
      <c r="E240" s="82"/>
    </row>
    <row r="241" spans="1:5" ht="15" customHeight="1" x14ac:dyDescent="0.25">
      <c r="A241" s="90">
        <v>240</v>
      </c>
      <c r="B241" s="92">
        <v>3</v>
      </c>
      <c r="C241" s="81" t="s">
        <v>294</v>
      </c>
      <c r="D241" s="81"/>
      <c r="E241" s="82"/>
    </row>
    <row r="242" spans="1:5" ht="15" customHeight="1" x14ac:dyDescent="0.25">
      <c r="A242" s="90">
        <v>241</v>
      </c>
      <c r="B242" s="92">
        <v>3</v>
      </c>
      <c r="C242" s="81" t="s">
        <v>295</v>
      </c>
      <c r="D242" s="81"/>
      <c r="E242" s="82"/>
    </row>
    <row r="243" spans="1:5" ht="15" customHeight="1" x14ac:dyDescent="0.25">
      <c r="A243" s="90">
        <v>242</v>
      </c>
      <c r="B243" s="92">
        <v>3</v>
      </c>
      <c r="C243" s="81" t="s">
        <v>298</v>
      </c>
      <c r="D243" s="81"/>
      <c r="E243" s="82"/>
    </row>
    <row r="244" spans="1:5" ht="15" customHeight="1" x14ac:dyDescent="0.25">
      <c r="A244" s="90">
        <v>243</v>
      </c>
      <c r="B244" s="92">
        <v>3</v>
      </c>
      <c r="C244" s="81" t="s">
        <v>296</v>
      </c>
      <c r="D244" s="81"/>
      <c r="E244" s="82"/>
    </row>
    <row r="245" spans="1:5" ht="15" customHeight="1" x14ac:dyDescent="0.25">
      <c r="A245" s="90">
        <v>244</v>
      </c>
      <c r="B245" s="92">
        <v>3</v>
      </c>
      <c r="C245" s="81" t="s">
        <v>297</v>
      </c>
      <c r="D245" s="81"/>
      <c r="E245" s="82"/>
    </row>
    <row r="246" spans="1:5" ht="15" customHeight="1" x14ac:dyDescent="0.25">
      <c r="A246" s="90">
        <v>245</v>
      </c>
      <c r="B246" s="92">
        <v>3</v>
      </c>
      <c r="C246" s="81" t="s">
        <v>299</v>
      </c>
      <c r="D246" s="81"/>
      <c r="E246" s="82"/>
    </row>
    <row r="247" spans="1:5" ht="15" customHeight="1" x14ac:dyDescent="0.25">
      <c r="A247" s="90">
        <v>246</v>
      </c>
      <c r="B247" s="92">
        <v>3</v>
      </c>
      <c r="C247" s="81" t="s">
        <v>300</v>
      </c>
      <c r="D247" s="81"/>
      <c r="E247" s="82"/>
    </row>
    <row r="248" spans="1:5" ht="15" customHeight="1" x14ac:dyDescent="0.25">
      <c r="A248" s="90">
        <v>247</v>
      </c>
      <c r="B248" s="92">
        <v>3</v>
      </c>
      <c r="C248" s="81" t="s">
        <v>301</v>
      </c>
      <c r="D248" s="81"/>
      <c r="E248" s="82"/>
    </row>
    <row r="249" spans="1:5" ht="15" customHeight="1" x14ac:dyDescent="0.25">
      <c r="A249" s="90">
        <v>248</v>
      </c>
      <c r="B249" s="92">
        <v>3</v>
      </c>
      <c r="C249" s="81" t="s">
        <v>302</v>
      </c>
      <c r="D249" s="81"/>
      <c r="E249" s="82"/>
    </row>
    <row r="250" spans="1:5" ht="15" customHeight="1" x14ac:dyDescent="0.25">
      <c r="A250" s="90">
        <v>249</v>
      </c>
      <c r="B250" s="92">
        <v>3</v>
      </c>
      <c r="C250" s="81" t="s">
        <v>303</v>
      </c>
      <c r="D250" s="81"/>
      <c r="E250" s="82"/>
    </row>
    <row r="251" spans="1:5" ht="15" customHeight="1" x14ac:dyDescent="0.25">
      <c r="A251" s="90">
        <v>250</v>
      </c>
      <c r="B251" s="92">
        <v>3</v>
      </c>
      <c r="C251" s="81" t="s">
        <v>304</v>
      </c>
      <c r="D251" s="81"/>
      <c r="E251" s="82"/>
    </row>
    <row r="252" spans="1:5" ht="15" customHeight="1" x14ac:dyDescent="0.25">
      <c r="A252" s="90">
        <v>251</v>
      </c>
      <c r="B252" s="92">
        <v>3</v>
      </c>
      <c r="C252" s="81" t="s">
        <v>305</v>
      </c>
      <c r="D252" s="81"/>
      <c r="E252" s="82"/>
    </row>
    <row r="253" spans="1:5" ht="15" customHeight="1" x14ac:dyDescent="0.25">
      <c r="A253" s="90">
        <v>252</v>
      </c>
      <c r="B253" s="92">
        <v>3</v>
      </c>
      <c r="C253" s="81" t="s">
        <v>306</v>
      </c>
      <c r="D253" s="81"/>
      <c r="E253" s="82"/>
    </row>
    <row r="254" spans="1:5" ht="15" customHeight="1" x14ac:dyDescent="0.25">
      <c r="A254" s="90">
        <v>253</v>
      </c>
      <c r="B254" s="92">
        <v>3</v>
      </c>
      <c r="C254" s="81" t="s">
        <v>307</v>
      </c>
      <c r="D254" s="81"/>
      <c r="E254" s="82"/>
    </row>
    <row r="255" spans="1:5" ht="15" customHeight="1" x14ac:dyDescent="0.25">
      <c r="A255" s="90">
        <v>254</v>
      </c>
      <c r="B255" s="92">
        <v>3</v>
      </c>
      <c r="C255" s="81" t="s">
        <v>308</v>
      </c>
      <c r="D255" s="81"/>
      <c r="E255" s="82"/>
    </row>
    <row r="256" spans="1:5" ht="15" customHeight="1" x14ac:dyDescent="0.25">
      <c r="A256" s="90">
        <v>255</v>
      </c>
      <c r="B256" s="92">
        <v>3</v>
      </c>
      <c r="C256" s="81" t="s">
        <v>309</v>
      </c>
      <c r="D256" s="81"/>
      <c r="E256" s="82"/>
    </row>
    <row r="257" spans="1:5" ht="15" customHeight="1" x14ac:dyDescent="0.25">
      <c r="A257" s="90">
        <v>256</v>
      </c>
      <c r="B257" s="92">
        <v>3</v>
      </c>
      <c r="C257" s="81" t="s">
        <v>310</v>
      </c>
      <c r="D257" s="81"/>
      <c r="E257" s="82"/>
    </row>
    <row r="258" spans="1:5" ht="15" customHeight="1" x14ac:dyDescent="0.25">
      <c r="A258" s="90">
        <v>257</v>
      </c>
      <c r="B258" s="92">
        <v>3</v>
      </c>
      <c r="C258" s="81" t="s">
        <v>311</v>
      </c>
      <c r="D258" s="81"/>
      <c r="E258" s="82"/>
    </row>
    <row r="259" spans="1:5" ht="15" customHeight="1" x14ac:dyDescent="0.25">
      <c r="A259" s="90">
        <v>258</v>
      </c>
      <c r="B259" s="92">
        <v>3</v>
      </c>
      <c r="C259" s="81" t="s">
        <v>312</v>
      </c>
      <c r="D259" s="81"/>
      <c r="E259" s="82"/>
    </row>
    <row r="260" spans="1:5" ht="15" customHeight="1" x14ac:dyDescent="0.25">
      <c r="A260" s="90">
        <v>259</v>
      </c>
      <c r="B260" s="92">
        <v>3</v>
      </c>
      <c r="C260" s="81" t="s">
        <v>313</v>
      </c>
      <c r="D260" s="81"/>
      <c r="E260" s="82"/>
    </row>
    <row r="261" spans="1:5" ht="15" customHeight="1" x14ac:dyDescent="0.25">
      <c r="A261" s="90">
        <v>260</v>
      </c>
      <c r="B261" s="92">
        <v>3</v>
      </c>
      <c r="C261" s="81" t="s">
        <v>314</v>
      </c>
      <c r="D261" s="81"/>
      <c r="E261" s="82"/>
    </row>
    <row r="262" spans="1:5" ht="15" customHeight="1" x14ac:dyDescent="0.25">
      <c r="A262" s="90">
        <v>261</v>
      </c>
      <c r="B262" s="92">
        <v>3</v>
      </c>
      <c r="C262" s="81" t="s">
        <v>317</v>
      </c>
      <c r="D262" s="81"/>
      <c r="E262" s="82"/>
    </row>
    <row r="263" spans="1:5" ht="15" customHeight="1" x14ac:dyDescent="0.25">
      <c r="A263" s="90">
        <v>262</v>
      </c>
      <c r="B263" s="92">
        <v>3</v>
      </c>
      <c r="C263" s="81" t="s">
        <v>315</v>
      </c>
      <c r="D263" s="81"/>
      <c r="E263" s="82"/>
    </row>
    <row r="264" spans="1:5" ht="15" customHeight="1" x14ac:dyDescent="0.25">
      <c r="A264" s="90">
        <v>263</v>
      </c>
      <c r="B264" s="92">
        <v>3</v>
      </c>
      <c r="C264" s="81" t="s">
        <v>316</v>
      </c>
      <c r="D264" s="81"/>
      <c r="E264" s="82"/>
    </row>
    <row r="265" spans="1:5" ht="15" customHeight="1" x14ac:dyDescent="0.25">
      <c r="A265" s="90">
        <v>264</v>
      </c>
      <c r="B265" s="92">
        <v>3</v>
      </c>
      <c r="C265" s="81" t="s">
        <v>318</v>
      </c>
      <c r="D265" s="81"/>
      <c r="E265" s="82"/>
    </row>
    <row r="266" spans="1:5" ht="15" customHeight="1" x14ac:dyDescent="0.25">
      <c r="A266" s="90">
        <v>265</v>
      </c>
      <c r="B266" s="92">
        <v>3</v>
      </c>
      <c r="C266" s="81" t="s">
        <v>321</v>
      </c>
      <c r="D266" s="81"/>
      <c r="E266" s="82"/>
    </row>
    <row r="267" spans="1:5" ht="15" customHeight="1" x14ac:dyDescent="0.25">
      <c r="A267" s="90">
        <v>266</v>
      </c>
      <c r="B267" s="92">
        <v>3</v>
      </c>
      <c r="C267" s="81" t="s">
        <v>319</v>
      </c>
      <c r="D267" s="81"/>
      <c r="E267" s="82"/>
    </row>
    <row r="268" spans="1:5" ht="15" customHeight="1" x14ac:dyDescent="0.25">
      <c r="A268" s="90">
        <v>267</v>
      </c>
      <c r="B268" s="92">
        <v>3</v>
      </c>
      <c r="C268" s="81" t="s">
        <v>320</v>
      </c>
      <c r="D268" s="81"/>
      <c r="E268" s="82"/>
    </row>
    <row r="269" spans="1:5" ht="15" customHeight="1" x14ac:dyDescent="0.25">
      <c r="A269" s="90">
        <v>268</v>
      </c>
      <c r="B269" s="92">
        <v>3</v>
      </c>
      <c r="C269" s="81" t="s">
        <v>322</v>
      </c>
      <c r="D269" s="81"/>
      <c r="E269" s="82"/>
    </row>
    <row r="270" spans="1:5" ht="15" customHeight="1" x14ac:dyDescent="0.25">
      <c r="A270" s="90">
        <v>269</v>
      </c>
      <c r="B270" s="92">
        <v>3</v>
      </c>
      <c r="C270" s="81" t="s">
        <v>323</v>
      </c>
      <c r="D270" s="81"/>
      <c r="E270" s="82"/>
    </row>
    <row r="271" spans="1:5" ht="15" customHeight="1" x14ac:dyDescent="0.25">
      <c r="A271" s="90">
        <v>270</v>
      </c>
      <c r="B271" s="92">
        <v>3</v>
      </c>
      <c r="C271" s="81" t="s">
        <v>324</v>
      </c>
      <c r="D271" s="81"/>
      <c r="E271" s="82"/>
    </row>
    <row r="272" spans="1:5" ht="15" customHeight="1" x14ac:dyDescent="0.25">
      <c r="A272" s="90">
        <v>271</v>
      </c>
      <c r="B272" s="92">
        <v>3</v>
      </c>
      <c r="C272" s="81" t="s">
        <v>325</v>
      </c>
      <c r="D272" s="81"/>
      <c r="E272" s="82"/>
    </row>
    <row r="273" spans="1:5" ht="15" customHeight="1" x14ac:dyDescent="0.25">
      <c r="A273" s="90">
        <v>272</v>
      </c>
      <c r="B273" s="92">
        <v>3</v>
      </c>
      <c r="C273" s="81" t="s">
        <v>326</v>
      </c>
      <c r="D273" s="81"/>
      <c r="E273" s="82"/>
    </row>
    <row r="274" spans="1:5" ht="15" customHeight="1" x14ac:dyDescent="0.25">
      <c r="A274" s="90">
        <v>273</v>
      </c>
      <c r="B274" s="92">
        <v>3</v>
      </c>
      <c r="C274" s="81" t="s">
        <v>327</v>
      </c>
      <c r="D274" s="81"/>
      <c r="E274" s="82"/>
    </row>
    <row r="275" spans="1:5" ht="15" customHeight="1" x14ac:dyDescent="0.25">
      <c r="A275" s="90">
        <v>274</v>
      </c>
      <c r="B275" s="92">
        <v>3</v>
      </c>
      <c r="C275" s="81" t="s">
        <v>328</v>
      </c>
      <c r="D275" s="81"/>
      <c r="E275" s="82"/>
    </row>
    <row r="276" spans="1:5" ht="15" customHeight="1" x14ac:dyDescent="0.25">
      <c r="A276" s="90">
        <v>275</v>
      </c>
      <c r="B276" s="92">
        <v>3</v>
      </c>
      <c r="C276" s="81" t="s">
        <v>329</v>
      </c>
      <c r="D276" s="81"/>
      <c r="E276" s="82"/>
    </row>
    <row r="277" spans="1:5" ht="15" customHeight="1" x14ac:dyDescent="0.25">
      <c r="A277" s="90">
        <v>276</v>
      </c>
      <c r="B277" s="92">
        <v>3</v>
      </c>
      <c r="C277" s="81" t="s">
        <v>330</v>
      </c>
      <c r="D277" s="81"/>
      <c r="E277" s="82"/>
    </row>
    <row r="278" spans="1:5" ht="15" customHeight="1" x14ac:dyDescent="0.25">
      <c r="A278" s="90">
        <v>277</v>
      </c>
      <c r="B278" s="92">
        <v>3</v>
      </c>
      <c r="C278" s="81" t="s">
        <v>331</v>
      </c>
      <c r="D278" s="81"/>
      <c r="E278" s="82"/>
    </row>
    <row r="279" spans="1:5" ht="15" customHeight="1" x14ac:dyDescent="0.25">
      <c r="A279" s="90">
        <v>278</v>
      </c>
      <c r="B279" s="92">
        <v>3</v>
      </c>
      <c r="C279" s="81" t="s">
        <v>332</v>
      </c>
      <c r="D279" s="81"/>
      <c r="E279" s="82"/>
    </row>
    <row r="280" spans="1:5" ht="15" customHeight="1" x14ac:dyDescent="0.25">
      <c r="A280" s="90">
        <v>279</v>
      </c>
      <c r="B280" s="92">
        <v>3</v>
      </c>
      <c r="C280" s="81" t="s">
        <v>333</v>
      </c>
      <c r="D280" s="81"/>
      <c r="E280" s="82"/>
    </row>
    <row r="281" spans="1:5" ht="15" customHeight="1" x14ac:dyDescent="0.25">
      <c r="C281"/>
      <c r="D281"/>
      <c r="E281"/>
    </row>
    <row r="282" spans="1:5" ht="15" customHeight="1" x14ac:dyDescent="0.25">
      <c r="C282"/>
      <c r="D282"/>
      <c r="E282"/>
    </row>
    <row r="283" spans="1:5" ht="15" customHeight="1" x14ac:dyDescent="0.25">
      <c r="C283"/>
      <c r="D283"/>
      <c r="E283"/>
    </row>
    <row r="284" spans="1:5" ht="15" customHeight="1" x14ac:dyDescent="0.25">
      <c r="C284"/>
      <c r="D284"/>
      <c r="E284"/>
    </row>
    <row r="285" spans="1:5" ht="15" customHeight="1" x14ac:dyDescent="0.25">
      <c r="C285"/>
      <c r="D285"/>
      <c r="E285"/>
    </row>
    <row r="286" spans="1:5" ht="15" customHeight="1" x14ac:dyDescent="0.25">
      <c r="C286"/>
      <c r="D286"/>
      <c r="E286"/>
    </row>
    <row r="287" spans="1:5" ht="15" customHeight="1" x14ac:dyDescent="0.25">
      <c r="C287"/>
      <c r="D287"/>
      <c r="E287"/>
    </row>
    <row r="288" spans="1:5" ht="15" customHeight="1" x14ac:dyDescent="0.25">
      <c r="C288"/>
      <c r="D288"/>
      <c r="E288"/>
    </row>
    <row r="289" spans="3:5" ht="15" customHeight="1" x14ac:dyDescent="0.25">
      <c r="C289"/>
      <c r="D289"/>
      <c r="E289"/>
    </row>
    <row r="290" spans="3:5" ht="15" customHeight="1" x14ac:dyDescent="0.25">
      <c r="C290"/>
      <c r="D290"/>
      <c r="E290"/>
    </row>
    <row r="291" spans="3:5" ht="15" customHeight="1" x14ac:dyDescent="0.25">
      <c r="C291"/>
      <c r="D291"/>
      <c r="E291"/>
    </row>
    <row r="292" spans="3:5" ht="15" customHeight="1" x14ac:dyDescent="0.25">
      <c r="C292"/>
      <c r="D292"/>
      <c r="E292"/>
    </row>
    <row r="293" spans="3:5" ht="15" customHeight="1" x14ac:dyDescent="0.25">
      <c r="C293"/>
      <c r="D293"/>
      <c r="E293"/>
    </row>
    <row r="294" spans="3:5" ht="15" customHeight="1" x14ac:dyDescent="0.25">
      <c r="C294"/>
      <c r="D294"/>
      <c r="E294"/>
    </row>
    <row r="295" spans="3:5" ht="15" customHeight="1" x14ac:dyDescent="0.25">
      <c r="C295"/>
      <c r="D295"/>
      <c r="E295"/>
    </row>
    <row r="296" spans="3:5" ht="15" customHeight="1" x14ac:dyDescent="0.25">
      <c r="C296"/>
      <c r="D296"/>
      <c r="E296"/>
    </row>
    <row r="297" spans="3:5" ht="15" customHeight="1" x14ac:dyDescent="0.25">
      <c r="C297"/>
      <c r="D297"/>
      <c r="E297"/>
    </row>
    <row r="298" spans="3:5" ht="15" customHeight="1" x14ac:dyDescent="0.25">
      <c r="C298"/>
      <c r="D298"/>
      <c r="E298"/>
    </row>
    <row r="299" spans="3:5" ht="15" customHeight="1" x14ac:dyDescent="0.25">
      <c r="C299"/>
      <c r="D299"/>
      <c r="E299"/>
    </row>
    <row r="300" spans="3:5" ht="15" customHeight="1" x14ac:dyDescent="0.25">
      <c r="C300"/>
      <c r="D300"/>
      <c r="E300"/>
    </row>
    <row r="301" spans="3:5" ht="15" customHeight="1" x14ac:dyDescent="0.25">
      <c r="C301"/>
      <c r="D301"/>
      <c r="E301"/>
    </row>
    <row r="302" spans="3:5" ht="15" customHeight="1" x14ac:dyDescent="0.25">
      <c r="C302"/>
      <c r="D302"/>
      <c r="E302"/>
    </row>
    <row r="303" spans="3:5" ht="15" customHeight="1" x14ac:dyDescent="0.25">
      <c r="C303"/>
      <c r="D303"/>
      <c r="E303"/>
    </row>
    <row r="304" spans="3:5" ht="15" customHeight="1" x14ac:dyDescent="0.25">
      <c r="C304"/>
      <c r="D304"/>
      <c r="E304"/>
    </row>
    <row r="305" spans="3:5" ht="15" customHeight="1" x14ac:dyDescent="0.25">
      <c r="C305"/>
      <c r="D305"/>
      <c r="E305"/>
    </row>
    <row r="306" spans="3:5" ht="15" customHeight="1" x14ac:dyDescent="0.25">
      <c r="C306"/>
      <c r="D306"/>
      <c r="E306"/>
    </row>
    <row r="307" spans="3:5" ht="15" customHeight="1" x14ac:dyDescent="0.25">
      <c r="C307"/>
      <c r="D307"/>
      <c r="E307"/>
    </row>
    <row r="308" spans="3:5" ht="15" customHeight="1" x14ac:dyDescent="0.25">
      <c r="C308"/>
      <c r="D308"/>
      <c r="E308"/>
    </row>
    <row r="309" spans="3:5" ht="15" customHeight="1" x14ac:dyDescent="0.25">
      <c r="C309"/>
      <c r="D309"/>
      <c r="E309"/>
    </row>
    <row r="310" spans="3:5" ht="15" customHeight="1" x14ac:dyDescent="0.25">
      <c r="C310"/>
      <c r="D310"/>
      <c r="E310"/>
    </row>
    <row r="311" spans="3:5" ht="15" customHeight="1" x14ac:dyDescent="0.25">
      <c r="C311"/>
      <c r="D311"/>
      <c r="E311"/>
    </row>
    <row r="312" spans="3:5" ht="15" customHeight="1" x14ac:dyDescent="0.25">
      <c r="C312"/>
      <c r="D312"/>
      <c r="E312"/>
    </row>
    <row r="313" spans="3:5" ht="15" customHeight="1" x14ac:dyDescent="0.25">
      <c r="C313"/>
      <c r="D313"/>
      <c r="E313"/>
    </row>
    <row r="314" spans="3:5" ht="15" customHeight="1" x14ac:dyDescent="0.25">
      <c r="C314"/>
      <c r="D314"/>
      <c r="E314"/>
    </row>
    <row r="315" spans="3:5" ht="15" customHeight="1" x14ac:dyDescent="0.25">
      <c r="C315"/>
      <c r="D315"/>
      <c r="E315"/>
    </row>
    <row r="316" spans="3:5" ht="15" customHeight="1" x14ac:dyDescent="0.25">
      <c r="C316"/>
      <c r="D316"/>
      <c r="E316"/>
    </row>
    <row r="317" spans="3:5" ht="15" customHeight="1" x14ac:dyDescent="0.25">
      <c r="C317"/>
      <c r="D317"/>
      <c r="E317"/>
    </row>
    <row r="318" spans="3:5" ht="15" customHeight="1" x14ac:dyDescent="0.25">
      <c r="C318"/>
      <c r="D318"/>
      <c r="E318"/>
    </row>
    <row r="319" spans="3:5" ht="15" customHeight="1" x14ac:dyDescent="0.25">
      <c r="C319"/>
      <c r="D319"/>
      <c r="E319"/>
    </row>
    <row r="320" spans="3:5" ht="15" customHeight="1" x14ac:dyDescent="0.25">
      <c r="C320"/>
      <c r="D320"/>
      <c r="E320"/>
    </row>
    <row r="321" spans="3:5" ht="15" customHeight="1" x14ac:dyDescent="0.25">
      <c r="C321"/>
      <c r="D321"/>
      <c r="E321"/>
    </row>
    <row r="322" spans="3:5" ht="15" customHeight="1" x14ac:dyDescent="0.25">
      <c r="C322"/>
      <c r="D322"/>
      <c r="E322"/>
    </row>
    <row r="323" spans="3:5" ht="15" customHeight="1" x14ac:dyDescent="0.25">
      <c r="C323"/>
      <c r="D323"/>
      <c r="E323"/>
    </row>
    <row r="324" spans="3:5" ht="15" customHeight="1" x14ac:dyDescent="0.25">
      <c r="C324"/>
      <c r="D324"/>
      <c r="E324"/>
    </row>
    <row r="325" spans="3:5" ht="15" customHeight="1" x14ac:dyDescent="0.25">
      <c r="C325"/>
      <c r="D325"/>
      <c r="E325"/>
    </row>
    <row r="326" spans="3:5" ht="15" customHeight="1" x14ac:dyDescent="0.25">
      <c r="C326"/>
      <c r="D326"/>
      <c r="E326"/>
    </row>
    <row r="327" spans="3:5" ht="15" customHeight="1" x14ac:dyDescent="0.25">
      <c r="C327"/>
      <c r="D327"/>
      <c r="E327"/>
    </row>
    <row r="328" spans="3:5" ht="15" customHeight="1" x14ac:dyDescent="0.25">
      <c r="C328"/>
      <c r="D328"/>
      <c r="E328"/>
    </row>
    <row r="329" spans="3:5" ht="15" customHeight="1" x14ac:dyDescent="0.25">
      <c r="C329"/>
      <c r="D329"/>
      <c r="E329"/>
    </row>
    <row r="330" spans="3:5" ht="15" customHeight="1" x14ac:dyDescent="0.25">
      <c r="C330"/>
      <c r="D330"/>
      <c r="E330"/>
    </row>
    <row r="331" spans="3:5" ht="15" customHeight="1" x14ac:dyDescent="0.25">
      <c r="C331"/>
      <c r="D331"/>
      <c r="E331"/>
    </row>
    <row r="332" spans="3:5" ht="15" customHeight="1" x14ac:dyDescent="0.25">
      <c r="C332"/>
      <c r="D332"/>
      <c r="E332"/>
    </row>
    <row r="333" spans="3:5" ht="15" customHeight="1" x14ac:dyDescent="0.25">
      <c r="C333"/>
      <c r="D333"/>
      <c r="E333"/>
    </row>
    <row r="334" spans="3:5" ht="15" customHeight="1" x14ac:dyDescent="0.25">
      <c r="C334"/>
      <c r="D334"/>
      <c r="E334"/>
    </row>
    <row r="335" spans="3:5" ht="15" customHeight="1" x14ac:dyDescent="0.25">
      <c r="C335"/>
      <c r="D335"/>
      <c r="E335"/>
    </row>
    <row r="336" spans="3:5" ht="15" customHeight="1" x14ac:dyDescent="0.25">
      <c r="C336"/>
      <c r="D336"/>
      <c r="E336"/>
    </row>
    <row r="337" spans="3:5" ht="15" customHeight="1" x14ac:dyDescent="0.25">
      <c r="C337"/>
      <c r="D337"/>
      <c r="E337"/>
    </row>
    <row r="338" spans="3:5" ht="15" customHeight="1" x14ac:dyDescent="0.25">
      <c r="C338"/>
      <c r="D338"/>
      <c r="E338"/>
    </row>
    <row r="339" spans="3:5" ht="15" customHeight="1" x14ac:dyDescent="0.25">
      <c r="C339"/>
      <c r="D339"/>
      <c r="E339"/>
    </row>
    <row r="340" spans="3:5" ht="15" customHeight="1" x14ac:dyDescent="0.25">
      <c r="C340"/>
      <c r="D340"/>
      <c r="E340"/>
    </row>
    <row r="341" spans="3:5" ht="15" customHeight="1" x14ac:dyDescent="0.25">
      <c r="C341"/>
      <c r="D341"/>
      <c r="E341"/>
    </row>
    <row r="342" spans="3:5" ht="15" customHeight="1" x14ac:dyDescent="0.25">
      <c r="C342"/>
      <c r="D342"/>
      <c r="E342"/>
    </row>
    <row r="343" spans="3:5" ht="15" customHeight="1" x14ac:dyDescent="0.25">
      <c r="C343"/>
      <c r="D343"/>
      <c r="E343"/>
    </row>
    <row r="344" spans="3:5" ht="15" customHeight="1" x14ac:dyDescent="0.25">
      <c r="C344"/>
      <c r="D344"/>
      <c r="E344"/>
    </row>
    <row r="345" spans="3:5" ht="15" customHeight="1" x14ac:dyDescent="0.25">
      <c r="C345"/>
      <c r="D345"/>
      <c r="E345"/>
    </row>
    <row r="346" spans="3:5" ht="15" customHeight="1" x14ac:dyDescent="0.25">
      <c r="C346"/>
      <c r="D346"/>
      <c r="E346"/>
    </row>
    <row r="347" spans="3:5" ht="15" customHeight="1" x14ac:dyDescent="0.25">
      <c r="C347"/>
      <c r="D347"/>
      <c r="E347"/>
    </row>
    <row r="348" spans="3:5" ht="15" customHeight="1" x14ac:dyDescent="0.25">
      <c r="C348"/>
      <c r="D348"/>
      <c r="E348"/>
    </row>
    <row r="349" spans="3:5" ht="15" customHeight="1" x14ac:dyDescent="0.25">
      <c r="C349"/>
      <c r="D349"/>
      <c r="E349"/>
    </row>
    <row r="350" spans="3:5" ht="15" customHeight="1" x14ac:dyDescent="0.25">
      <c r="C350"/>
      <c r="D350"/>
      <c r="E350"/>
    </row>
    <row r="351" spans="3:5" ht="15" customHeight="1" x14ac:dyDescent="0.25">
      <c r="C351"/>
      <c r="D351"/>
      <c r="E351"/>
    </row>
    <row r="352" spans="3:5" ht="15" customHeight="1" x14ac:dyDescent="0.25">
      <c r="C352"/>
      <c r="D352"/>
      <c r="E352"/>
    </row>
    <row r="353" spans="3:5" ht="15" customHeight="1" x14ac:dyDescent="0.25">
      <c r="C353"/>
      <c r="D353"/>
      <c r="E353"/>
    </row>
    <row r="354" spans="3:5" ht="15" customHeight="1" x14ac:dyDescent="0.25">
      <c r="C354"/>
      <c r="D354"/>
      <c r="E354"/>
    </row>
    <row r="355" spans="3:5" ht="15" customHeight="1" x14ac:dyDescent="0.25">
      <c r="C355"/>
      <c r="D355"/>
      <c r="E355"/>
    </row>
    <row r="356" spans="3:5" ht="15" customHeight="1" x14ac:dyDescent="0.25">
      <c r="C356"/>
      <c r="D356"/>
      <c r="E356"/>
    </row>
    <row r="357" spans="3:5" ht="15" customHeight="1" x14ac:dyDescent="0.25">
      <c r="C357"/>
      <c r="D357"/>
      <c r="E357"/>
    </row>
    <row r="358" spans="3:5" ht="15" customHeight="1" x14ac:dyDescent="0.25">
      <c r="C358"/>
      <c r="D358"/>
      <c r="E358"/>
    </row>
    <row r="359" spans="3:5" ht="15" customHeight="1" x14ac:dyDescent="0.25">
      <c r="C359"/>
      <c r="D359"/>
      <c r="E359"/>
    </row>
    <row r="360" spans="3:5" ht="15" customHeight="1" x14ac:dyDescent="0.25">
      <c r="C360"/>
      <c r="D360"/>
      <c r="E360"/>
    </row>
    <row r="361" spans="3:5" ht="15" customHeight="1" x14ac:dyDescent="0.25">
      <c r="C361"/>
      <c r="D361"/>
      <c r="E361"/>
    </row>
    <row r="362" spans="3:5" ht="15" customHeight="1" x14ac:dyDescent="0.25">
      <c r="C362"/>
      <c r="D362"/>
      <c r="E362"/>
    </row>
    <row r="363" spans="3:5" ht="15" customHeight="1" x14ac:dyDescent="0.25">
      <c r="C363"/>
      <c r="D363"/>
      <c r="E363"/>
    </row>
    <row r="364" spans="3:5" ht="15" customHeight="1" x14ac:dyDescent="0.25">
      <c r="C364"/>
      <c r="D364"/>
      <c r="E364"/>
    </row>
    <row r="365" spans="3:5" ht="15" customHeight="1" x14ac:dyDescent="0.25">
      <c r="C365"/>
      <c r="D365"/>
      <c r="E365"/>
    </row>
    <row r="366" spans="3:5" ht="15" customHeight="1" x14ac:dyDescent="0.25">
      <c r="C366"/>
      <c r="D366"/>
      <c r="E366"/>
    </row>
    <row r="367" spans="3:5" ht="15" customHeight="1" x14ac:dyDescent="0.25">
      <c r="C367"/>
      <c r="D367"/>
      <c r="E367"/>
    </row>
    <row r="368" spans="3:5" ht="15" customHeight="1" x14ac:dyDescent="0.25">
      <c r="C368"/>
      <c r="D368"/>
      <c r="E368"/>
    </row>
    <row r="369" spans="3:5" ht="15" customHeight="1" x14ac:dyDescent="0.25">
      <c r="C369"/>
      <c r="D369"/>
      <c r="E369"/>
    </row>
    <row r="370" spans="3:5" ht="15" customHeight="1" x14ac:dyDescent="0.25">
      <c r="C370"/>
      <c r="D370"/>
      <c r="E370"/>
    </row>
    <row r="371" spans="3:5" ht="15" customHeight="1" x14ac:dyDescent="0.25">
      <c r="C371"/>
      <c r="D371"/>
      <c r="E371"/>
    </row>
    <row r="372" spans="3:5" ht="15" customHeight="1" x14ac:dyDescent="0.25">
      <c r="C372"/>
      <c r="D372"/>
      <c r="E372"/>
    </row>
  </sheetData>
  <phoneticPr fontId="3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99"/>
  <sheetViews>
    <sheetView workbookViewId="0">
      <selection activeCell="C20" sqref="C20"/>
    </sheetView>
  </sheetViews>
  <sheetFormatPr baseColWidth="10" defaultRowHeight="15" x14ac:dyDescent="0.25"/>
  <cols>
    <col min="2" max="2" width="19.28515625" customWidth="1"/>
    <col min="3" max="3" width="45.140625" customWidth="1"/>
    <col min="6" max="6" width="23.28515625" customWidth="1"/>
    <col min="7" max="7" width="15.140625" style="20" customWidth="1"/>
  </cols>
  <sheetData>
    <row r="1" spans="1:7" x14ac:dyDescent="0.25">
      <c r="A1" t="s">
        <v>340</v>
      </c>
      <c r="B1" t="s">
        <v>17</v>
      </c>
      <c r="C1" t="s">
        <v>18</v>
      </c>
      <c r="D1" t="s">
        <v>19</v>
      </c>
      <c r="E1" t="s">
        <v>20</v>
      </c>
      <c r="F1" t="s">
        <v>21</v>
      </c>
      <c r="G1" s="20" t="s">
        <v>22</v>
      </c>
    </row>
    <row r="2" spans="1:7" x14ac:dyDescent="0.25">
      <c r="A2" s="89">
        <v>1</v>
      </c>
      <c r="B2" t="s">
        <v>341</v>
      </c>
      <c r="C2" t="s">
        <v>348</v>
      </c>
      <c r="D2">
        <v>69000</v>
      </c>
      <c r="E2" t="s">
        <v>350</v>
      </c>
      <c r="F2" s="19" t="s">
        <v>351</v>
      </c>
      <c r="G2" s="20">
        <v>123456789</v>
      </c>
    </row>
    <row r="3" spans="1:7" x14ac:dyDescent="0.25">
      <c r="A3" s="89">
        <v>2</v>
      </c>
      <c r="B3" t="s">
        <v>342</v>
      </c>
      <c r="C3" t="s">
        <v>347</v>
      </c>
      <c r="D3">
        <v>75000</v>
      </c>
      <c r="E3" t="s">
        <v>349</v>
      </c>
      <c r="F3" s="19" t="s">
        <v>352</v>
      </c>
      <c r="G3" s="20">
        <v>9876543210</v>
      </c>
    </row>
    <row r="4" spans="1:7" x14ac:dyDescent="0.25">
      <c r="F4" s="19"/>
    </row>
    <row r="5" spans="1:7" x14ac:dyDescent="0.25">
      <c r="F5" s="19"/>
    </row>
    <row r="6" spans="1:7" x14ac:dyDescent="0.25">
      <c r="F6" s="19"/>
    </row>
    <row r="7" spans="1:7" x14ac:dyDescent="0.25">
      <c r="F7" s="19"/>
    </row>
    <row r="8" spans="1:7" x14ac:dyDescent="0.25">
      <c r="F8" s="19"/>
    </row>
    <row r="9" spans="1:7" x14ac:dyDescent="0.25">
      <c r="F9" s="19"/>
    </row>
    <row r="10" spans="1:7" x14ac:dyDescent="0.25">
      <c r="F10" s="19"/>
    </row>
    <row r="11" spans="1:7" x14ac:dyDescent="0.25">
      <c r="F11" s="19"/>
    </row>
    <row r="12" spans="1:7" x14ac:dyDescent="0.25">
      <c r="F12" s="19"/>
    </row>
    <row r="13" spans="1:7" x14ac:dyDescent="0.25">
      <c r="F13" s="19"/>
    </row>
    <row r="14" spans="1:7" x14ac:dyDescent="0.25">
      <c r="F14" s="19"/>
    </row>
    <row r="15" spans="1:7" x14ac:dyDescent="0.25">
      <c r="F15" s="19"/>
    </row>
    <row r="16" spans="1:7" x14ac:dyDescent="0.25">
      <c r="F16" s="19"/>
    </row>
    <row r="17" spans="6:6" x14ac:dyDescent="0.25">
      <c r="F17" s="19"/>
    </row>
    <row r="18" spans="6:6" x14ac:dyDescent="0.25">
      <c r="F18" s="19"/>
    </row>
    <row r="19" spans="6:6" x14ac:dyDescent="0.25">
      <c r="F19" s="19"/>
    </row>
    <row r="20" spans="6:6" x14ac:dyDescent="0.25">
      <c r="F20" s="19"/>
    </row>
    <row r="21" spans="6:6" x14ac:dyDescent="0.25">
      <c r="F21" s="19"/>
    </row>
    <row r="22" spans="6:6" x14ac:dyDescent="0.25">
      <c r="F22" s="19"/>
    </row>
    <row r="23" spans="6:6" x14ac:dyDescent="0.25">
      <c r="F23" s="19"/>
    </row>
    <row r="24" spans="6:6" x14ac:dyDescent="0.25">
      <c r="F24" s="19"/>
    </row>
    <row r="25" spans="6:6" x14ac:dyDescent="0.25">
      <c r="F25" s="19"/>
    </row>
    <row r="26" spans="6:6" x14ac:dyDescent="0.25">
      <c r="F26" s="19"/>
    </row>
    <row r="27" spans="6:6" x14ac:dyDescent="0.25">
      <c r="F27" s="19"/>
    </row>
    <row r="28" spans="6:6" x14ac:dyDescent="0.25">
      <c r="F28" s="19"/>
    </row>
    <row r="29" spans="6:6" x14ac:dyDescent="0.25">
      <c r="F29" s="19"/>
    </row>
    <row r="30" spans="6:6" x14ac:dyDescent="0.25">
      <c r="F30" s="19"/>
    </row>
    <row r="31" spans="6:6" x14ac:dyDescent="0.25">
      <c r="F31" s="19"/>
    </row>
    <row r="32" spans="6:6" x14ac:dyDescent="0.25">
      <c r="F32" s="19"/>
    </row>
    <row r="33" spans="6:6" x14ac:dyDescent="0.25">
      <c r="F33" s="19"/>
    </row>
    <row r="34" spans="6:6" x14ac:dyDescent="0.25">
      <c r="F34" s="19"/>
    </row>
    <row r="35" spans="6:6" x14ac:dyDescent="0.25">
      <c r="F35" s="19"/>
    </row>
    <row r="36" spans="6:6" x14ac:dyDescent="0.25">
      <c r="F36" s="19"/>
    </row>
    <row r="37" spans="6:6" x14ac:dyDescent="0.25">
      <c r="F37" s="19"/>
    </row>
    <row r="38" spans="6:6" x14ac:dyDescent="0.25">
      <c r="F38" s="19"/>
    </row>
    <row r="39" spans="6:6" x14ac:dyDescent="0.25">
      <c r="F39" s="19"/>
    </row>
    <row r="40" spans="6:6" x14ac:dyDescent="0.25">
      <c r="F40" s="19"/>
    </row>
    <row r="41" spans="6:6" x14ac:dyDescent="0.25">
      <c r="F41" s="19"/>
    </row>
    <row r="42" spans="6:6" x14ac:dyDescent="0.25">
      <c r="F42" s="19"/>
    </row>
    <row r="43" spans="6:6" x14ac:dyDescent="0.25">
      <c r="F43" s="19"/>
    </row>
    <row r="44" spans="6:6" x14ac:dyDescent="0.25">
      <c r="F44" s="19"/>
    </row>
    <row r="45" spans="6:6" x14ac:dyDescent="0.25">
      <c r="F45" s="19"/>
    </row>
    <row r="46" spans="6:6" x14ac:dyDescent="0.25">
      <c r="F46" s="19"/>
    </row>
    <row r="47" spans="6:6" x14ac:dyDescent="0.25">
      <c r="F47" s="19"/>
    </row>
    <row r="48" spans="6:6" x14ac:dyDescent="0.25">
      <c r="F48" s="19"/>
    </row>
    <row r="49" spans="6:6" x14ac:dyDescent="0.25">
      <c r="F49" s="19"/>
    </row>
    <row r="50" spans="6:6" x14ac:dyDescent="0.25">
      <c r="F50" s="19"/>
    </row>
    <row r="51" spans="6:6" x14ac:dyDescent="0.25">
      <c r="F51" s="19"/>
    </row>
    <row r="52" spans="6:6" x14ac:dyDescent="0.25">
      <c r="F52" s="19"/>
    </row>
    <row r="53" spans="6:6" x14ac:dyDescent="0.25">
      <c r="F53" s="19"/>
    </row>
    <row r="54" spans="6:6" x14ac:dyDescent="0.25">
      <c r="F54" s="19"/>
    </row>
    <row r="55" spans="6:6" x14ac:dyDescent="0.25">
      <c r="F55" s="19"/>
    </row>
    <row r="56" spans="6:6" x14ac:dyDescent="0.25">
      <c r="F56" s="19"/>
    </row>
    <row r="57" spans="6:6" x14ac:dyDescent="0.25">
      <c r="F57" s="19"/>
    </row>
    <row r="58" spans="6:6" x14ac:dyDescent="0.25">
      <c r="F58" s="19"/>
    </row>
    <row r="59" spans="6:6" x14ac:dyDescent="0.25">
      <c r="F59" s="19"/>
    </row>
    <row r="60" spans="6:6" x14ac:dyDescent="0.25">
      <c r="F60" s="19"/>
    </row>
    <row r="61" spans="6:6" x14ac:dyDescent="0.25">
      <c r="F61" s="19"/>
    </row>
    <row r="62" spans="6:6" x14ac:dyDescent="0.25">
      <c r="F62" s="19"/>
    </row>
    <row r="63" spans="6:6" x14ac:dyDescent="0.25">
      <c r="F63" s="19"/>
    </row>
    <row r="64" spans="6:6" x14ac:dyDescent="0.25">
      <c r="F64" s="19"/>
    </row>
    <row r="65" spans="6:6" x14ac:dyDescent="0.25">
      <c r="F65" s="19"/>
    </row>
    <row r="66" spans="6:6" x14ac:dyDescent="0.25">
      <c r="F66" s="19"/>
    </row>
    <row r="67" spans="6:6" x14ac:dyDescent="0.25">
      <c r="F67" s="19"/>
    </row>
    <row r="68" spans="6:6" x14ac:dyDescent="0.25">
      <c r="F68" s="19"/>
    </row>
    <row r="69" spans="6:6" x14ac:dyDescent="0.25">
      <c r="F69" s="19"/>
    </row>
    <row r="70" spans="6:6" x14ac:dyDescent="0.25">
      <c r="F70" s="19"/>
    </row>
    <row r="71" spans="6:6" x14ac:dyDescent="0.25">
      <c r="F71" s="19"/>
    </row>
    <row r="72" spans="6:6" x14ac:dyDescent="0.25">
      <c r="F72" s="19"/>
    </row>
    <row r="73" spans="6:6" x14ac:dyDescent="0.25">
      <c r="F73" s="19"/>
    </row>
    <row r="74" spans="6:6" x14ac:dyDescent="0.25">
      <c r="F74" s="19"/>
    </row>
    <row r="75" spans="6:6" x14ac:dyDescent="0.25">
      <c r="F75" s="19"/>
    </row>
    <row r="76" spans="6:6" x14ac:dyDescent="0.25">
      <c r="F76" s="19"/>
    </row>
    <row r="77" spans="6:6" x14ac:dyDescent="0.25">
      <c r="F77" s="19"/>
    </row>
    <row r="78" spans="6:6" x14ac:dyDescent="0.25">
      <c r="F78" s="19"/>
    </row>
    <row r="79" spans="6:6" x14ac:dyDescent="0.25">
      <c r="F79" s="19"/>
    </row>
    <row r="80" spans="6:6" x14ac:dyDescent="0.25">
      <c r="F80" s="19"/>
    </row>
    <row r="81" spans="6:6" x14ac:dyDescent="0.25">
      <c r="F81" s="19"/>
    </row>
    <row r="82" spans="6:6" x14ac:dyDescent="0.25">
      <c r="F82" s="19"/>
    </row>
    <row r="83" spans="6:6" x14ac:dyDescent="0.25">
      <c r="F83" s="19"/>
    </row>
    <row r="84" spans="6:6" x14ac:dyDescent="0.25">
      <c r="F84" s="19"/>
    </row>
    <row r="85" spans="6:6" x14ac:dyDescent="0.25">
      <c r="F85" s="19"/>
    </row>
    <row r="86" spans="6:6" x14ac:dyDescent="0.25">
      <c r="F86" s="19"/>
    </row>
    <row r="87" spans="6:6" x14ac:dyDescent="0.25">
      <c r="F87" s="19"/>
    </row>
    <row r="88" spans="6:6" x14ac:dyDescent="0.25">
      <c r="F88" s="19"/>
    </row>
    <row r="89" spans="6:6" x14ac:dyDescent="0.25">
      <c r="F89" s="19"/>
    </row>
    <row r="90" spans="6:6" x14ac:dyDescent="0.25">
      <c r="F90" s="19"/>
    </row>
    <row r="91" spans="6:6" x14ac:dyDescent="0.25">
      <c r="F91" s="19"/>
    </row>
    <row r="92" spans="6:6" x14ac:dyDescent="0.25">
      <c r="F92" s="19"/>
    </row>
    <row r="93" spans="6:6" x14ac:dyDescent="0.25">
      <c r="F93" s="19"/>
    </row>
    <row r="94" spans="6:6" x14ac:dyDescent="0.25">
      <c r="F94" s="19"/>
    </row>
    <row r="95" spans="6:6" x14ac:dyDescent="0.25">
      <c r="F95" s="19"/>
    </row>
    <row r="96" spans="6:6" x14ac:dyDescent="0.25">
      <c r="F96" s="19"/>
    </row>
    <row r="97" spans="6:6" x14ac:dyDescent="0.25">
      <c r="F97" s="19"/>
    </row>
    <row r="98" spans="6:6" x14ac:dyDescent="0.25">
      <c r="F98" s="19"/>
    </row>
    <row r="99" spans="6:6" x14ac:dyDescent="0.25">
      <c r="F99" s="1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B3"/>
  <sheetViews>
    <sheetView workbookViewId="0">
      <selection activeCell="A2" sqref="A2"/>
    </sheetView>
  </sheetViews>
  <sheetFormatPr baseColWidth="10" defaultRowHeight="15" x14ac:dyDescent="0.25"/>
  <cols>
    <col min="1" max="1" width="44" customWidth="1"/>
    <col min="2" max="2" width="10.85546875" style="33"/>
  </cols>
  <sheetData>
    <row r="1" spans="1:2" x14ac:dyDescent="0.25">
      <c r="A1" t="s">
        <v>8</v>
      </c>
      <c r="B1" s="33" t="s">
        <v>13</v>
      </c>
    </row>
    <row r="2" spans="1:2" x14ac:dyDescent="0.25">
      <c r="A2" t="s">
        <v>24</v>
      </c>
      <c r="B2" s="33">
        <v>35</v>
      </c>
    </row>
    <row r="3" spans="1:2" x14ac:dyDescent="0.25">
      <c r="A3" t="s">
        <v>16</v>
      </c>
      <c r="B3" s="33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FACTURE</vt:lpstr>
      <vt:lpstr>DEVIS</vt:lpstr>
      <vt:lpstr>CHIFFRAGE</vt:lpstr>
      <vt:lpstr>Base</vt:lpstr>
      <vt:lpstr>BDCli</vt:lpstr>
      <vt:lpstr>MO</vt:lpstr>
      <vt:lpstr>BD_MO</vt:lpstr>
      <vt:lpstr>ctva</vt:lpstr>
      <vt:lpstr>Equip_Maison</vt:lpstr>
      <vt:lpstr>f_cl</vt:lpstr>
      <vt:lpstr>M_HT</vt:lpstr>
      <vt:lpstr>MO</vt:lpstr>
      <vt:lpstr>CHIFFRAGE!Zone_d_impression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Roger</cp:lastModifiedBy>
  <cp:lastPrinted>2019-10-09T15:26:09Z</cp:lastPrinted>
  <dcterms:created xsi:type="dcterms:W3CDTF">2013-02-21T12:37:54Z</dcterms:created>
  <dcterms:modified xsi:type="dcterms:W3CDTF">2019-10-10T04:35:48Z</dcterms:modified>
</cp:coreProperties>
</file>