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-15" windowWidth="14940" windowHeight="10545" firstSheet="2" activeTab="2"/>
  </bookViews>
  <sheets>
    <sheet name="Format A4" sheetId="2" state="hidden" r:id="rId1"/>
    <sheet name="Param" sheetId="3" state="veryHidden" r:id="rId2"/>
    <sheet name="Feuil1" sheetId="4" r:id="rId3"/>
  </sheets>
  <definedNames>
    <definedName name="An">'Format A4'!$S$5</definedName>
    <definedName name="Ferie">Param!$A$2:$A$13</definedName>
    <definedName name="JSem">Param!$C$2:$C$8</definedName>
    <definedName name="ListAn">Param!$D$2:$D$9</definedName>
    <definedName name="MMth">Param!$E$2:$E$13</definedName>
    <definedName name="NColM">Param!$F$2</definedName>
    <definedName name="SLF">DATE(An,COLUMN()/NColM+1,ROW('Format A4'!1048565:19))</definedName>
    <definedName name="_SLF1">INDEX(JSem,WEEKDAY('Format A4'!XFD1,2))</definedName>
    <definedName name="_xlnm.Print_Area" localSheetId="0">'Format A4'!$A$1:$AJ$43</definedName>
  </definedNames>
  <calcPr calcId="145621" fullCalcOnLoad="1"/>
</workbook>
</file>

<file path=xl/calcChain.xml><?xml version="1.0" encoding="utf-8"?>
<calcChain xmlns="http://schemas.openxmlformats.org/spreadsheetml/2006/main">
  <c r="A13" i="2" l="1"/>
  <c r="D40" i="2"/>
  <c r="D41" i="2" s="1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E42" i="2"/>
  <c r="AE41" i="2"/>
  <c r="AE40" i="2"/>
  <c r="AE39" i="2"/>
  <c r="AE38" i="2"/>
  <c r="AE37" i="2"/>
  <c r="AE36" i="2"/>
  <c r="AE35" i="2"/>
  <c r="AE34" i="2"/>
  <c r="AE33" i="2"/>
  <c r="AE32" i="2"/>
  <c r="AE31" i="2"/>
  <c r="AE30" i="2"/>
  <c r="AE29" i="2"/>
  <c r="AE28" i="2"/>
  <c r="AE27" i="2"/>
  <c r="AE26" i="2"/>
  <c r="AE25" i="2"/>
  <c r="AE24" i="2"/>
  <c r="AE23" i="2"/>
  <c r="AE22" i="2"/>
  <c r="AE21" i="2"/>
  <c r="AE20" i="2"/>
  <c r="AE19" i="2"/>
  <c r="AE18" i="2"/>
  <c r="AE17" i="2"/>
  <c r="AE16" i="2"/>
  <c r="AE15" i="2"/>
  <c r="AE14" i="2"/>
  <c r="AE13" i="2"/>
  <c r="Y42" i="2"/>
  <c r="Y41" i="2"/>
  <c r="Y40" i="2"/>
  <c r="Y39" i="2"/>
  <c r="Y38" i="2"/>
  <c r="Y37" i="2"/>
  <c r="Y36" i="2"/>
  <c r="Y35" i="2"/>
  <c r="Y34" i="2"/>
  <c r="Y33" i="2"/>
  <c r="Y32" i="2"/>
  <c r="Y31" i="2"/>
  <c r="Y30" i="2"/>
  <c r="Y29" i="2"/>
  <c r="Y28" i="2"/>
  <c r="Y27" i="2"/>
  <c r="Y26" i="2"/>
  <c r="Y25" i="2"/>
  <c r="Y24" i="2"/>
  <c r="Y23" i="2"/>
  <c r="Y22" i="2"/>
  <c r="Y21" i="2"/>
  <c r="Y20" i="2"/>
  <c r="Y19" i="2"/>
  <c r="Y18" i="2"/>
  <c r="Y17" i="2"/>
  <c r="Y16" i="2"/>
  <c r="Y15" i="2"/>
  <c r="Y14" i="2"/>
  <c r="Y13" i="2"/>
  <c r="P42" i="2"/>
  <c r="P41" i="2"/>
  <c r="P40" i="2"/>
  <c r="P39" i="2"/>
  <c r="P38" i="2"/>
  <c r="P37" i="2"/>
  <c r="P36" i="2"/>
  <c r="P35" i="2"/>
  <c r="P34" i="2"/>
  <c r="P33" i="2"/>
  <c r="P32" i="2"/>
  <c r="P31" i="2"/>
  <c r="P30" i="2"/>
  <c r="P29" i="2"/>
  <c r="P28" i="2"/>
  <c r="P27" i="2"/>
  <c r="P26" i="2"/>
  <c r="P25" i="2"/>
  <c r="P24" i="2"/>
  <c r="P23" i="2"/>
  <c r="P22" i="2"/>
  <c r="P21" i="2"/>
  <c r="P20" i="2"/>
  <c r="P19" i="2"/>
  <c r="P18" i="2"/>
  <c r="P17" i="2"/>
  <c r="P16" i="2"/>
  <c r="P15" i="2"/>
  <c r="P14" i="2"/>
  <c r="P1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AH43" i="2"/>
  <c r="AH42" i="2"/>
  <c r="AH41" i="2"/>
  <c r="AH40" i="2"/>
  <c r="AH39" i="2"/>
  <c r="AH38" i="2"/>
  <c r="AH37" i="2"/>
  <c r="AH36" i="2"/>
  <c r="AH35" i="2"/>
  <c r="AH34" i="2"/>
  <c r="AH33" i="2"/>
  <c r="AH32" i="2"/>
  <c r="AH31" i="2"/>
  <c r="AH30" i="2"/>
  <c r="AH29" i="2"/>
  <c r="AH28" i="2"/>
  <c r="AH27" i="2"/>
  <c r="AH26" i="2"/>
  <c r="AH25" i="2"/>
  <c r="AH24" i="2"/>
  <c r="AH23" i="2"/>
  <c r="AH22" i="2"/>
  <c r="AH21" i="2"/>
  <c r="AH20" i="2"/>
  <c r="AH19" i="2"/>
  <c r="AH18" i="2"/>
  <c r="AH17" i="2"/>
  <c r="AH16" i="2"/>
  <c r="AH15" i="2"/>
  <c r="AH14" i="2"/>
  <c r="AH13" i="2"/>
  <c r="AB43" i="2"/>
  <c r="AB42" i="2"/>
  <c r="AB41" i="2"/>
  <c r="AB40" i="2"/>
  <c r="AB39" i="2"/>
  <c r="AB38" i="2"/>
  <c r="AB37" i="2"/>
  <c r="AB36" i="2"/>
  <c r="AB35" i="2"/>
  <c r="AB34" i="2"/>
  <c r="AB33" i="2"/>
  <c r="AB32" i="2"/>
  <c r="AB31" i="2"/>
  <c r="AB30" i="2"/>
  <c r="AB29" i="2"/>
  <c r="AB28" i="2"/>
  <c r="AB27" i="2"/>
  <c r="AB26" i="2"/>
  <c r="AB25" i="2"/>
  <c r="AB24" i="2"/>
  <c r="AB23" i="2"/>
  <c r="AB22" i="2"/>
  <c r="AB21" i="2"/>
  <c r="AB20" i="2"/>
  <c r="AB19" i="2"/>
  <c r="AB18" i="2"/>
  <c r="AB17" i="2"/>
  <c r="AB16" i="2"/>
  <c r="AB15" i="2"/>
  <c r="AB14" i="2"/>
  <c r="AB13" i="2"/>
  <c r="V43" i="2"/>
  <c r="V42" i="2"/>
  <c r="V41" i="2"/>
  <c r="V40" i="2"/>
  <c r="V39" i="2"/>
  <c r="V38" i="2"/>
  <c r="V37" i="2"/>
  <c r="V36" i="2"/>
  <c r="V35" i="2"/>
  <c r="V34" i="2"/>
  <c r="V33" i="2"/>
  <c r="V32" i="2"/>
  <c r="V31" i="2"/>
  <c r="V30" i="2"/>
  <c r="V29" i="2"/>
  <c r="V28" i="2"/>
  <c r="V27" i="2"/>
  <c r="V26" i="2"/>
  <c r="V25" i="2"/>
  <c r="V24" i="2"/>
  <c r="V23" i="2"/>
  <c r="V22" i="2"/>
  <c r="V21" i="2"/>
  <c r="V20" i="2"/>
  <c r="V19" i="2"/>
  <c r="V18" i="2"/>
  <c r="V17" i="2"/>
  <c r="V16" i="2"/>
  <c r="V15" i="2"/>
  <c r="V14" i="2"/>
  <c r="V13" i="2"/>
  <c r="S43" i="2"/>
  <c r="S42" i="2"/>
  <c r="S41" i="2"/>
  <c r="S40" i="2"/>
  <c r="S39" i="2"/>
  <c r="S38" i="2"/>
  <c r="S37" i="2"/>
  <c r="S36" i="2"/>
  <c r="S35" i="2"/>
  <c r="S34" i="2"/>
  <c r="S33" i="2"/>
  <c r="S32" i="2"/>
  <c r="S31" i="2"/>
  <c r="S30" i="2"/>
  <c r="S29" i="2"/>
  <c r="S28" i="2"/>
  <c r="S27" i="2"/>
  <c r="S26" i="2"/>
  <c r="S25" i="2"/>
  <c r="S24" i="2"/>
  <c r="S23" i="2"/>
  <c r="S22" i="2"/>
  <c r="S21" i="2"/>
  <c r="S20" i="2"/>
  <c r="S19" i="2"/>
  <c r="S18" i="2"/>
  <c r="S17" i="2"/>
  <c r="S16" i="2"/>
  <c r="S15" i="2"/>
  <c r="S14" i="2"/>
  <c r="S13" i="2"/>
  <c r="M43" i="2"/>
  <c r="M42" i="2"/>
  <c r="M41" i="2"/>
  <c r="M40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AH12" i="2"/>
  <c r="AE12" i="2"/>
  <c r="AB12" i="2"/>
  <c r="Y12" i="2"/>
  <c r="V12" i="2"/>
  <c r="S12" i="2"/>
  <c r="P12" i="2"/>
  <c r="M12" i="2"/>
  <c r="J12" i="2"/>
  <c r="G12" i="2"/>
  <c r="D12" i="2"/>
  <c r="A12" i="2"/>
  <c r="A1" i="3"/>
  <c r="AI43" i="2"/>
  <c r="AI42" i="2"/>
  <c r="AI41" i="2"/>
  <c r="AI40" i="2"/>
  <c r="AI39" i="2"/>
  <c r="AI38" i="2"/>
  <c r="AI37" i="2"/>
  <c r="AI36" i="2"/>
  <c r="AI35" i="2"/>
  <c r="AI34" i="2"/>
  <c r="AI33" i="2"/>
  <c r="AI32" i="2"/>
  <c r="AI31" i="2"/>
  <c r="AI30" i="2"/>
  <c r="AI29" i="2"/>
  <c r="AI28" i="2"/>
  <c r="AI27" i="2"/>
  <c r="AI26" i="2"/>
  <c r="AI25" i="2"/>
  <c r="AI24" i="2"/>
  <c r="AI23" i="2"/>
  <c r="AI22" i="2"/>
  <c r="AI21" i="2"/>
  <c r="AI20" i="2"/>
  <c r="AI19" i="2"/>
  <c r="AI18" i="2"/>
  <c r="AI17" i="2"/>
  <c r="AI16" i="2"/>
  <c r="AI15" i="2"/>
  <c r="AI14" i="2"/>
  <c r="AI13" i="2"/>
  <c r="AC43" i="2"/>
  <c r="AC42" i="2"/>
  <c r="AC41" i="2"/>
  <c r="AC40" i="2"/>
  <c r="AC39" i="2"/>
  <c r="AC38" i="2"/>
  <c r="AC37" i="2"/>
  <c r="AC36" i="2"/>
  <c r="AC35" i="2"/>
  <c r="AC34" i="2"/>
  <c r="AC33" i="2"/>
  <c r="AC32" i="2"/>
  <c r="AC31" i="2"/>
  <c r="AC30" i="2"/>
  <c r="AC29" i="2"/>
  <c r="AC28" i="2"/>
  <c r="AC27" i="2"/>
  <c r="AC26" i="2"/>
  <c r="AC25" i="2"/>
  <c r="AC24" i="2"/>
  <c r="AC23" i="2"/>
  <c r="AC22" i="2"/>
  <c r="AC21" i="2"/>
  <c r="AC20" i="2"/>
  <c r="AC19" i="2"/>
  <c r="AC18" i="2"/>
  <c r="AC17" i="2"/>
  <c r="AC16" i="2"/>
  <c r="AC15" i="2"/>
  <c r="AC14" i="2"/>
  <c r="AC13" i="2"/>
  <c r="W43" i="2"/>
  <c r="W42" i="2"/>
  <c r="W41" i="2"/>
  <c r="W40" i="2"/>
  <c r="W39" i="2"/>
  <c r="W38" i="2"/>
  <c r="W37" i="2"/>
  <c r="W36" i="2"/>
  <c r="W35" i="2"/>
  <c r="W34" i="2"/>
  <c r="W33" i="2"/>
  <c r="W32" i="2"/>
  <c r="W31" i="2"/>
  <c r="W30" i="2"/>
  <c r="W29" i="2"/>
  <c r="W28" i="2"/>
  <c r="W27" i="2"/>
  <c r="W26" i="2"/>
  <c r="W25" i="2"/>
  <c r="W24" i="2"/>
  <c r="W23" i="2"/>
  <c r="W22" i="2"/>
  <c r="W21" i="2"/>
  <c r="W20" i="2"/>
  <c r="W19" i="2"/>
  <c r="W18" i="2"/>
  <c r="W17" i="2"/>
  <c r="W16" i="2"/>
  <c r="W15" i="2"/>
  <c r="W14" i="2"/>
  <c r="W13" i="2"/>
  <c r="T43" i="2"/>
  <c r="T42" i="2"/>
  <c r="T41" i="2"/>
  <c r="T40" i="2"/>
  <c r="T39" i="2"/>
  <c r="T38" i="2"/>
  <c r="T37" i="2"/>
  <c r="T36" i="2"/>
  <c r="T35" i="2"/>
  <c r="T34" i="2"/>
  <c r="T33" i="2"/>
  <c r="T32" i="2"/>
  <c r="T31" i="2"/>
  <c r="T30" i="2"/>
  <c r="T29" i="2"/>
  <c r="T28" i="2"/>
  <c r="T27" i="2"/>
  <c r="T26" i="2"/>
  <c r="T25" i="2"/>
  <c r="T24" i="2"/>
  <c r="T23" i="2"/>
  <c r="T22" i="2"/>
  <c r="T21" i="2"/>
  <c r="T20" i="2"/>
  <c r="T19" i="2"/>
  <c r="T18" i="2"/>
  <c r="T17" i="2"/>
  <c r="T16" i="2"/>
  <c r="T15" i="2"/>
  <c r="T14" i="2"/>
  <c r="T13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AF42" i="2"/>
  <c r="AF41" i="2"/>
  <c r="AF40" i="2"/>
  <c r="AF39" i="2"/>
  <c r="AF38" i="2"/>
  <c r="AF37" i="2"/>
  <c r="AF36" i="2"/>
  <c r="AF35" i="2"/>
  <c r="AF34" i="2"/>
  <c r="AF33" i="2"/>
  <c r="AF32" i="2"/>
  <c r="AF31" i="2"/>
  <c r="AF30" i="2"/>
  <c r="AF29" i="2"/>
  <c r="AF28" i="2"/>
  <c r="AF27" i="2"/>
  <c r="AF26" i="2"/>
  <c r="AF25" i="2"/>
  <c r="AF24" i="2"/>
  <c r="AF23" i="2"/>
  <c r="AF22" i="2"/>
  <c r="AF21" i="2"/>
  <c r="AF20" i="2"/>
  <c r="AF19" i="2"/>
  <c r="AF18" i="2"/>
  <c r="AF17" i="2"/>
  <c r="AF16" i="2"/>
  <c r="AF15" i="2"/>
  <c r="AF14" i="2"/>
  <c r="AF13" i="2"/>
  <c r="Z42" i="2"/>
  <c r="Z41" i="2"/>
  <c r="Z40" i="2"/>
  <c r="Z39" i="2"/>
  <c r="Z38" i="2"/>
  <c r="Z37" i="2"/>
  <c r="Z36" i="2"/>
  <c r="Z35" i="2"/>
  <c r="Z34" i="2"/>
  <c r="Z33" i="2"/>
  <c r="Z32" i="2"/>
  <c r="Z31" i="2"/>
  <c r="Z30" i="2"/>
  <c r="Z29" i="2"/>
  <c r="Z28" i="2"/>
  <c r="Z27" i="2"/>
  <c r="Z26" i="2"/>
  <c r="Z25" i="2"/>
  <c r="Z24" i="2"/>
  <c r="Z23" i="2"/>
  <c r="Z22" i="2"/>
  <c r="Z21" i="2"/>
  <c r="Z20" i="2"/>
  <c r="Z19" i="2"/>
  <c r="Z18" i="2"/>
  <c r="Z17" i="2"/>
  <c r="Z16" i="2"/>
  <c r="Z15" i="2"/>
  <c r="Z14" i="2"/>
  <c r="Z13" i="2"/>
  <c r="Q42" i="2"/>
  <c r="Q41" i="2"/>
  <c r="Q40" i="2"/>
  <c r="Q39" i="2"/>
  <c r="Q38" i="2"/>
  <c r="Q37" i="2"/>
  <c r="Q36" i="2"/>
  <c r="Q35" i="2"/>
  <c r="Q34" i="2"/>
  <c r="Q33" i="2"/>
  <c r="Q32" i="2"/>
  <c r="Q31" i="2"/>
  <c r="Q30" i="2"/>
  <c r="Q29" i="2"/>
  <c r="Q28" i="2"/>
  <c r="Q27" i="2"/>
  <c r="Q26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A3" i="3"/>
  <c r="A7" i="3" s="1"/>
  <c r="A13" i="3"/>
  <c r="A12" i="3"/>
  <c r="A11" i="3"/>
  <c r="A10" i="3"/>
  <c r="A9" i="3"/>
  <c r="A6" i="3"/>
  <c r="A5" i="3"/>
  <c r="A2" i="3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AK38" i="2"/>
  <c r="BW17" i="2" s="1"/>
  <c r="P10" i="2"/>
  <c r="R10" i="2" s="1"/>
  <c r="Q10" i="2"/>
  <c r="K3" i="2"/>
  <c r="L3" i="2"/>
  <c r="J3" i="2"/>
  <c r="O1" i="2"/>
  <c r="N1" i="2"/>
  <c r="M1" i="2"/>
  <c r="BX12" i="2"/>
  <c r="BX14" i="2" s="1"/>
  <c r="CD12" i="2"/>
  <c r="CD13" i="2"/>
  <c r="AP14" i="2"/>
  <c r="BA14" i="2" s="1"/>
  <c r="AQ14" i="2"/>
  <c r="AV14" i="2"/>
  <c r="BF14" i="2"/>
  <c r="CD14" i="2"/>
  <c r="CD15" i="2"/>
  <c r="CD16" i="2"/>
  <c r="CD17" i="2"/>
  <c r="CD18" i="2"/>
  <c r="BW19" i="2"/>
  <c r="BX19" i="2"/>
  <c r="AK40" i="2"/>
  <c r="E9" i="2"/>
  <c r="A3" i="2"/>
  <c r="BX15" i="2" l="1"/>
  <c r="BX17" i="2"/>
  <c r="AP13" i="2"/>
  <c r="BX16" i="2"/>
  <c r="E41" i="2"/>
  <c r="BX18" i="2"/>
  <c r="BX13" i="2"/>
  <c r="BW13" i="2"/>
  <c r="BW14" i="2"/>
  <c r="BW18" i="2"/>
  <c r="AK43" i="2"/>
  <c r="AW38" i="2"/>
  <c r="AY38" i="2" s="1"/>
  <c r="BW16" i="2"/>
  <c r="AK41" i="2"/>
  <c r="AU41" i="2" s="1"/>
  <c r="BW15" i="2"/>
  <c r="AK42" i="2"/>
  <c r="A4" i="3"/>
  <c r="A8" i="3"/>
  <c r="AQ13" i="2" l="1"/>
  <c r="BA13" i="2"/>
  <c r="BF13" i="2"/>
  <c r="AV13" i="2"/>
  <c r="I6" i="2" s="1"/>
  <c r="AU42" i="2"/>
  <c r="H6" i="2" l="1"/>
</calcChain>
</file>

<file path=xl/comments1.xml><?xml version="1.0" encoding="utf-8"?>
<comments xmlns="http://schemas.openxmlformats.org/spreadsheetml/2006/main">
  <authors>
    <author>Utilisateur</author>
  </authors>
  <commentList>
    <comment ref="F2" authorId="0">
      <text>
        <r>
          <rPr>
            <b/>
            <sz val="8"/>
            <color indexed="81"/>
            <rFont val="Tahoma"/>
          </rPr>
          <t>Ce nombre indique le nombre de colonnes utilisées pour 1 mois</t>
        </r>
      </text>
    </comment>
  </commentList>
</comments>
</file>

<file path=xl/sharedStrings.xml><?xml version="1.0" encoding="utf-8"?>
<sst xmlns="http://schemas.openxmlformats.org/spreadsheetml/2006/main" count="522" uniqueCount="116">
  <si>
    <t>RHINAU</t>
  </si>
  <si>
    <t>MARCKOLSHEIM</t>
  </si>
  <si>
    <t>A</t>
  </si>
  <si>
    <t>B</t>
  </si>
  <si>
    <t>C</t>
  </si>
  <si>
    <t>D</t>
  </si>
  <si>
    <t>E</t>
  </si>
  <si>
    <t>F</t>
  </si>
  <si>
    <t>M</t>
  </si>
  <si>
    <t>N</t>
  </si>
  <si>
    <t>J</t>
  </si>
  <si>
    <t>KEMBS</t>
  </si>
  <si>
    <t>OTTMARSHEIM</t>
  </si>
  <si>
    <t>FESSENHEIM</t>
  </si>
  <si>
    <t>VOGELGRUN</t>
  </si>
  <si>
    <t>STRASBOURG</t>
  </si>
  <si>
    <t>GERSTHEIM</t>
  </si>
  <si>
    <t>GROUPEMENT DE</t>
  </si>
  <si>
    <t>ROULEMENT DE QUART</t>
  </si>
  <si>
    <t>ANNÉE</t>
  </si>
  <si>
    <t>ÉQUIPE -</t>
  </si>
  <si>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</si>
  <si>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</si>
  <si>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</si>
  <si>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</si>
  <si>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</si>
  <si>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</si>
  <si>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</si>
  <si>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</si>
  <si>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</si>
  <si>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Éclusier de quart :</t>
  </si>
  <si>
    <t>KELLER M.</t>
  </si>
  <si>
    <t>Téléphone :</t>
  </si>
  <si>
    <t>N° fax :</t>
  </si>
  <si>
    <t>Adresse mail :</t>
  </si>
  <si>
    <t>½ J</t>
  </si>
  <si>
    <t>Quart du Matin</t>
  </si>
  <si>
    <t>Quart d'Après-midi</t>
  </si>
  <si>
    <t>Quart de Nuit</t>
  </si>
  <si>
    <t>Journée 7h-12h &amp; 13h30-16h30</t>
  </si>
  <si>
    <t>½ journée 7h-12h</t>
  </si>
  <si>
    <t>APPENZELLER M.</t>
  </si>
  <si>
    <t>STAEDLIN M.</t>
  </si>
  <si>
    <t>RUCKLIN C.</t>
  </si>
  <si>
    <t>ÉQUIPE</t>
  </si>
  <si>
    <t>G</t>
  </si>
  <si>
    <t>DURAIN A.</t>
  </si>
  <si>
    <t>LORENTZ G.</t>
  </si>
  <si>
    <t>TUGLER P.</t>
  </si>
  <si>
    <t>GUTHMANN C.</t>
  </si>
  <si>
    <t>EBERLIN B.</t>
  </si>
  <si>
    <t>FAESSEL P.</t>
  </si>
  <si>
    <t>SCHELLINGER J.</t>
  </si>
  <si>
    <t>KUSTER F.</t>
  </si>
  <si>
    <t>HILDWEIN J.-P.</t>
  </si>
  <si>
    <t>SCHELCHER M.</t>
  </si>
  <si>
    <t>MOMPER T.</t>
  </si>
  <si>
    <t>WIRTH P.</t>
  </si>
  <si>
    <t>GEIGER P.</t>
  </si>
  <si>
    <t>TAGLANG M.</t>
  </si>
  <si>
    <t>STEIN R.</t>
  </si>
  <si>
    <t>DOME G.</t>
  </si>
  <si>
    <t>ELTER D.</t>
  </si>
  <si>
    <t>PETIT G.</t>
  </si>
  <si>
    <t>MULLER B.</t>
  </si>
  <si>
    <t>ADRIAN F.</t>
  </si>
  <si>
    <t>ZIMMER B.</t>
  </si>
  <si>
    <t>ANDRÉ D.</t>
  </si>
  <si>
    <t>MANOUSAKIS D.</t>
  </si>
  <si>
    <t>DIRRINGER T.</t>
  </si>
  <si>
    <t>LAWIN P.</t>
  </si>
  <si>
    <t>DOHM J.-C.</t>
  </si>
  <si>
    <t>TUGLER L.</t>
  </si>
  <si>
    <t>ULL G.</t>
  </si>
  <si>
    <t>KREMPP B.</t>
  </si>
  <si>
    <t>WEISS B.</t>
  </si>
  <si>
    <t>SCHEEK J.-C.</t>
  </si>
  <si>
    <t>FEHLMANN E.</t>
  </si>
  <si>
    <t>MANSUY P.</t>
  </si>
  <si>
    <t>WIOLAND C.</t>
  </si>
  <si>
    <t>Téléphone 1</t>
  </si>
  <si>
    <t>Téléphone 2</t>
  </si>
  <si>
    <t>N° FAX</t>
  </si>
  <si>
    <t>Adresse internet</t>
  </si>
  <si>
    <t>½J</t>
  </si>
  <si>
    <t>GINTHER P.</t>
  </si>
  <si>
    <t>WERTERLIN D.</t>
  </si>
  <si>
    <t>ANTONY P.</t>
  </si>
  <si>
    <t>ALLEMANN C.</t>
  </si>
  <si>
    <t>KETTERER P.</t>
  </si>
  <si>
    <t>SCHWEISS B.</t>
  </si>
  <si>
    <t>DIDIER S.</t>
  </si>
  <si>
    <t>MIESCH M.</t>
  </si>
  <si>
    <t>HEILIG R.</t>
  </si>
  <si>
    <t>MUTELET</t>
  </si>
  <si>
    <t>DOUR J.</t>
  </si>
  <si>
    <t>RA</t>
  </si>
  <si>
    <t>RH</t>
  </si>
  <si>
    <t>Année</t>
  </si>
  <si>
    <t>Lun</t>
  </si>
  <si>
    <t>Mar</t>
  </si>
  <si>
    <t>Mer</t>
  </si>
  <si>
    <t>Jeu</t>
  </si>
  <si>
    <t>Ven</t>
  </si>
  <si>
    <t>Sam</t>
  </si>
  <si>
    <t>Dim</t>
  </si>
  <si>
    <t>JSem</t>
  </si>
  <si>
    <t>Mois</t>
  </si>
  <si>
    <t>FEVRIER</t>
  </si>
  <si>
    <t>AOUT</t>
  </si>
  <si>
    <t>DECEMBRE</t>
  </si>
  <si>
    <t>Pâques</t>
  </si>
  <si>
    <t>Ascension</t>
  </si>
  <si>
    <t>Pentecote</t>
  </si>
  <si>
    <t>NColM</t>
  </si>
  <si>
    <t>Cycle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</si>
</sst>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2" formatCode="0#&quot; &quot;##&quot; &quot;##&quot; &quot;##&quot; &quot;##"/>
    <numFmt numFmtId="173" formatCode="yyyy"/>
    <numFmt numFmtId="175" formatCode="dddd\ dd\ mmmm\ yyyy"/>
    <numFmt numFmtId="178" formatCode="mmmm"/>
    <numFmt numFmtId="180" formatCode="d"/>
    <numFmt numFmtId="181" formatCode="d/m/yy;@"/>
  </numFmts>
  <fonts count="14" x14ac:knownFonts="1">
    <font>
      <sz val="10"/>
      <name val="Arial"/>
    </font>
    <font>
      <sz val="10"/>
      <name val="MS Sans Serif"/>
      <family val="2"/>
    </font>
    <font>
      <b/>
      <sz val="10"/>
      <name val="MS Sans Serif"/>
      <family val="2"/>
    </font>
    <font>
      <i/>
      <sz val="10"/>
      <name val="MS Sans Serif"/>
      <family val="2"/>
    </font>
    <font>
      <sz val="8"/>
      <name val="MS Sans Serif"/>
      <family val="2"/>
    </font>
    <font>
      <b/>
      <sz val="18"/>
      <name val="MS Sans Serif"/>
      <family val="2"/>
    </font>
    <font>
      <b/>
      <sz val="12"/>
      <name val="MS Sans Serif"/>
      <family val="2"/>
    </font>
    <font>
      <u val="doubleAccounting"/>
      <sz val="10"/>
      <name val="MS Sans Serif"/>
      <family val="2"/>
    </font>
    <font>
      <sz val="8"/>
      <name val="Arial"/>
    </font>
    <font>
      <sz val="10"/>
      <color indexed="9"/>
      <name val="MS Sans Serif"/>
      <family val="2"/>
    </font>
    <font>
      <b/>
      <sz val="10"/>
      <name val="Arial"/>
    </font>
    <font>
      <sz val="8.5"/>
      <name val="MS Sans Serif"/>
      <family val="2"/>
    </font>
    <font>
      <b/>
      <sz val="10"/>
      <name val="Arial"/>
      <family val="2"/>
    </font>
    <font>
      <b/>
      <sz val="8"/>
      <color indexed="81"/>
      <name val="Tahoma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 vertical="center" shrinkToFit="1"/>
      <protection hidden="1"/>
    </xf>
    <xf numFmtId="0" fontId="1" fillId="0" borderId="0" xfId="0" applyFont="1" applyFill="1" applyAlignment="1" applyProtection="1">
      <alignment vertical="center" shrinkToFit="1"/>
      <protection hidden="1"/>
    </xf>
    <xf numFmtId="173" fontId="1" fillId="0" borderId="0" xfId="0" applyNumberFormat="1" applyFont="1" applyFill="1" applyAlignment="1" applyProtection="1">
      <alignment horizontal="center" vertical="center" shrinkToFit="1"/>
      <protection hidden="1"/>
    </xf>
    <xf numFmtId="0" fontId="1" fillId="2" borderId="0" xfId="0" applyFont="1" applyFill="1" applyAlignment="1" applyProtection="1">
      <alignment horizontal="center" vertical="center" shrinkToFit="1"/>
      <protection hidden="1"/>
    </xf>
    <xf numFmtId="0" fontId="1" fillId="3" borderId="0" xfId="0" applyFont="1" applyFill="1" applyAlignment="1" applyProtection="1">
      <alignment horizontal="center" vertical="center" shrinkToFit="1"/>
      <protection hidden="1"/>
    </xf>
    <xf numFmtId="0" fontId="1" fillId="4" borderId="0" xfId="0" applyFont="1" applyFill="1" applyAlignment="1" applyProtection="1">
      <alignment horizontal="center" vertical="center" shrinkToFit="1"/>
      <protection hidden="1"/>
    </xf>
    <xf numFmtId="0" fontId="1" fillId="5" borderId="0" xfId="0" applyFont="1" applyFill="1" applyAlignment="1" applyProtection="1">
      <alignment horizontal="center" vertical="center" shrinkToFit="1"/>
      <protection hidden="1"/>
    </xf>
    <xf numFmtId="0" fontId="1" fillId="7" borderId="0" xfId="0" applyFont="1" applyFill="1" applyAlignment="1" applyProtection="1">
      <alignment horizontal="center" vertical="center" shrinkToFit="1"/>
      <protection hidden="1"/>
    </xf>
    <xf numFmtId="0" fontId="9" fillId="0" borderId="0" xfId="0" applyFont="1" applyFill="1" applyAlignment="1" applyProtection="1">
      <alignment vertical="center" shrinkToFit="1"/>
      <protection hidden="1"/>
    </xf>
    <xf numFmtId="0" fontId="4" fillId="0" borderId="0" xfId="0" applyFont="1" applyFill="1" applyBorder="1" applyAlignment="1" applyProtection="1">
      <alignment horizontal="center" vertical="center" shrinkToFit="1"/>
      <protection hidden="1"/>
    </xf>
    <xf numFmtId="0" fontId="9" fillId="0" borderId="0" xfId="0" applyFont="1" applyFill="1" applyAlignment="1" applyProtection="1">
      <alignment vertical="center"/>
      <protection hidden="1"/>
    </xf>
    <xf numFmtId="0" fontId="9" fillId="0" borderId="0" xfId="0" applyFont="1" applyFill="1" applyAlignment="1" applyProtection="1">
      <alignment horizontal="center" vertical="center"/>
      <protection hidden="1"/>
    </xf>
    <xf numFmtId="0" fontId="9" fillId="0" borderId="0" xfId="0" applyFont="1" applyFill="1" applyAlignment="1" applyProtection="1">
      <alignment horizontal="left" vertical="center"/>
      <protection hidden="1"/>
    </xf>
    <xf numFmtId="0" fontId="9" fillId="0" borderId="0" xfId="0" applyFont="1" applyFill="1" applyAlignment="1" applyProtection="1">
      <alignment horizontal="right" vertical="center"/>
      <protection hidden="1"/>
    </xf>
    <xf numFmtId="0" fontId="9" fillId="0" borderId="0" xfId="0" applyNumberFormat="1" applyFont="1" applyFill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9" fillId="0" borderId="0" xfId="0" applyFont="1" applyFill="1" applyAlignment="1" applyProtection="1">
      <alignment vertical="center" shrinkToFit="1"/>
      <protection locked="0"/>
    </xf>
    <xf numFmtId="0" fontId="9" fillId="6" borderId="0" xfId="0" applyFont="1" applyFill="1" applyAlignment="1" applyProtection="1">
      <alignment vertical="center" shrinkToFit="1"/>
      <protection hidden="1"/>
    </xf>
    <xf numFmtId="14" fontId="1" fillId="0" borderId="0" xfId="0" applyNumberFormat="1" applyFont="1" applyFill="1" applyAlignment="1" applyProtection="1">
      <alignment vertical="center" shrinkToFit="1"/>
      <protection hidden="1"/>
    </xf>
    <xf numFmtId="0" fontId="4" fillId="2" borderId="0" xfId="0" applyFont="1" applyFill="1" applyBorder="1" applyAlignment="1" applyProtection="1">
      <alignment horizontal="center" vertical="center" shrinkToFit="1"/>
      <protection hidden="1"/>
    </xf>
    <xf numFmtId="0" fontId="4" fillId="4" borderId="0" xfId="0" applyFont="1" applyFill="1" applyBorder="1" applyAlignment="1" applyProtection="1">
      <alignment horizontal="center" vertical="center" shrinkToFit="1"/>
      <protection hidden="1"/>
    </xf>
    <xf numFmtId="0" fontId="4" fillId="5" borderId="0" xfId="0" applyFont="1" applyFill="1" applyBorder="1" applyAlignment="1" applyProtection="1">
      <alignment horizontal="center" vertical="center" shrinkToFit="1"/>
      <protection hidden="1"/>
    </xf>
    <xf numFmtId="180" fontId="4" fillId="0" borderId="0" xfId="0" applyNumberFormat="1" applyFont="1" applyFill="1" applyBorder="1" applyAlignment="1" applyProtection="1">
      <alignment horizontal="center" vertical="center" shrinkToFit="1"/>
      <protection hidden="1"/>
    </xf>
    <xf numFmtId="0" fontId="4" fillId="3" borderId="0" xfId="0" applyFont="1" applyFill="1" applyBorder="1" applyAlignment="1" applyProtection="1">
      <alignment horizontal="center" vertical="center" shrinkToFit="1"/>
      <protection hidden="1"/>
    </xf>
    <xf numFmtId="180" fontId="4" fillId="0" borderId="1" xfId="0" applyNumberFormat="1" applyFont="1" applyFill="1" applyBorder="1" applyAlignment="1" applyProtection="1">
      <alignment horizontal="center" vertical="center" shrinkToFit="1"/>
      <protection hidden="1"/>
    </xf>
    <xf numFmtId="180" fontId="4" fillId="0" borderId="2" xfId="0" applyNumberFormat="1" applyFont="1" applyFill="1" applyBorder="1" applyAlignment="1" applyProtection="1">
      <alignment horizontal="center" vertical="center" shrinkToFit="1"/>
      <protection hidden="1"/>
    </xf>
    <xf numFmtId="0" fontId="4" fillId="0" borderId="3" xfId="0" applyFont="1" applyFill="1" applyBorder="1" applyAlignment="1" applyProtection="1">
      <alignment horizontal="center" vertical="center" shrinkToFit="1"/>
      <protection hidden="1"/>
    </xf>
    <xf numFmtId="0" fontId="4" fillId="7" borderId="0" xfId="0" applyFont="1" applyFill="1" applyBorder="1" applyAlignment="1" applyProtection="1">
      <alignment horizontal="center" vertical="center" shrinkToFit="1"/>
      <protection hidden="1"/>
    </xf>
    <xf numFmtId="0" fontId="4" fillId="2" borderId="3" xfId="0" applyFont="1" applyFill="1" applyBorder="1" applyAlignment="1" applyProtection="1">
      <alignment horizontal="center" vertical="center" shrinkToFit="1"/>
      <protection hidden="1"/>
    </xf>
    <xf numFmtId="0" fontId="4" fillId="0" borderId="2" xfId="0" applyFont="1" applyFill="1" applyBorder="1" applyAlignment="1" applyProtection="1">
      <alignment horizontal="center" vertical="center" shrinkToFit="1"/>
      <protection hidden="1"/>
    </xf>
    <xf numFmtId="0" fontId="4" fillId="5" borderId="3" xfId="0" applyFont="1" applyFill="1" applyBorder="1" applyAlignment="1" applyProtection="1">
      <alignment horizontal="center" vertical="center" shrinkToFit="1"/>
      <protection hidden="1"/>
    </xf>
    <xf numFmtId="0" fontId="4" fillId="4" borderId="3" xfId="0" applyFont="1" applyFill="1" applyBorder="1" applyAlignment="1" applyProtection="1">
      <alignment horizontal="center" vertical="center" shrinkToFit="1"/>
      <protection hidden="1"/>
    </xf>
    <xf numFmtId="181" fontId="10" fillId="0" borderId="0" xfId="0" applyNumberFormat="1" applyFont="1" applyBorder="1" applyAlignment="1">
      <alignment horizontal="left"/>
    </xf>
    <xf numFmtId="181" fontId="10" fillId="0" borderId="0" xfId="0" applyNumberFormat="1" applyFont="1" applyAlignment="1">
      <alignment horizontal="left"/>
    </xf>
    <xf numFmtId="180" fontId="1" fillId="0" borderId="0" xfId="0" applyNumberFormat="1" applyFont="1" applyFill="1" applyAlignment="1" applyProtection="1">
      <alignment vertical="center"/>
      <protection hidden="1"/>
    </xf>
    <xf numFmtId="178" fontId="11" fillId="0" borderId="4" xfId="0" applyNumberFormat="1" applyFont="1" applyBorder="1" applyAlignment="1" applyProtection="1">
      <alignment horizontal="centerContinuous" vertical="center"/>
      <protection hidden="1"/>
    </xf>
    <xf numFmtId="178" fontId="11" fillId="0" borderId="5" xfId="0" applyNumberFormat="1" applyFont="1" applyBorder="1" applyAlignment="1" applyProtection="1">
      <alignment horizontal="centerContinuous" vertical="center"/>
      <protection hidden="1"/>
    </xf>
    <xf numFmtId="178" fontId="11" fillId="0" borderId="6" xfId="0" applyNumberFormat="1" applyFont="1" applyBorder="1" applyAlignment="1" applyProtection="1">
      <alignment horizontal="centerContinuous" vertical="center"/>
      <protection hidden="1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/>
    </xf>
    <xf numFmtId="0" fontId="4" fillId="0" borderId="7" xfId="0" applyFont="1" applyFill="1" applyBorder="1" applyAlignment="1" applyProtection="1">
      <alignment horizontal="center" vertical="center" shrinkToFit="1"/>
      <protection hidden="1"/>
    </xf>
    <xf numFmtId="0" fontId="4" fillId="2" borderId="7" xfId="0" applyFont="1" applyFill="1" applyBorder="1" applyAlignment="1" applyProtection="1">
      <alignment horizontal="center" vertical="center" shrinkToFit="1"/>
      <protection hidden="1"/>
    </xf>
    <xf numFmtId="0" fontId="4" fillId="3" borderId="7" xfId="0" applyFont="1" applyFill="1" applyBorder="1" applyAlignment="1" applyProtection="1">
      <alignment horizontal="center" vertical="center" shrinkToFit="1"/>
      <protection hidden="1"/>
    </xf>
    <xf numFmtId="0" fontId="4" fillId="4" borderId="7" xfId="0" applyFont="1" applyFill="1" applyBorder="1" applyAlignment="1" applyProtection="1">
      <alignment horizontal="center" vertical="center" shrinkToFit="1"/>
      <protection hidden="1"/>
    </xf>
    <xf numFmtId="0" fontId="4" fillId="4" borderId="8" xfId="0" applyFont="1" applyFill="1" applyBorder="1" applyAlignment="1" applyProtection="1">
      <alignment horizontal="center" vertical="center" shrinkToFit="1"/>
      <protection hidden="1"/>
    </xf>
    <xf numFmtId="0" fontId="0" fillId="0" borderId="0" xfId="0" applyFill="1" applyProtection="1">
      <protection hidden="1"/>
    </xf>
    <xf numFmtId="0" fontId="0" fillId="2" borderId="0" xfId="0" applyFill="1" applyProtection="1">
      <protection hidden="1"/>
    </xf>
    <xf numFmtId="0" fontId="0" fillId="3" borderId="0" xfId="0" applyFill="1" applyProtection="1">
      <protection hidden="1"/>
    </xf>
    <xf numFmtId="0" fontId="4" fillId="0" borderId="8" xfId="0" applyFont="1" applyFill="1" applyBorder="1" applyAlignment="1" applyProtection="1">
      <alignment horizontal="center" vertical="center" shrinkToFit="1"/>
      <protection hidden="1"/>
    </xf>
    <xf numFmtId="172" fontId="9" fillId="0" borderId="0" xfId="0" applyNumberFormat="1" applyFont="1" applyFill="1" applyAlignment="1" applyProtection="1">
      <alignment horizontal="center" vertical="center"/>
      <protection hidden="1"/>
    </xf>
    <xf numFmtId="175" fontId="9" fillId="0" borderId="0" xfId="0" applyNumberFormat="1" applyFont="1" applyFill="1" applyAlignment="1" applyProtection="1">
      <alignment horizontal="center" vertical="center"/>
      <protection hidden="1"/>
    </xf>
    <xf numFmtId="0" fontId="9" fillId="0" borderId="0" xfId="0" applyNumberFormat="1" applyFont="1" applyFill="1" applyAlignment="1" applyProtection="1">
      <alignment horizontal="center" vertical="center"/>
      <protection hidden="1"/>
    </xf>
    <xf numFmtId="0" fontId="9" fillId="0" borderId="0" xfId="0" applyFont="1" applyFill="1" applyAlignment="1" applyProtection="1">
      <alignment horizontal="center" vertical="center"/>
      <protection hidden="1"/>
    </xf>
    <xf numFmtId="0" fontId="1" fillId="0" borderId="9" xfId="0" applyFont="1" applyFill="1" applyBorder="1" applyAlignment="1" applyProtection="1">
      <alignment horizontal="center" vertical="center"/>
      <protection hidden="1"/>
    </xf>
    <xf numFmtId="0" fontId="1" fillId="0" borderId="10" xfId="0" applyFont="1" applyFill="1" applyBorder="1" applyAlignment="1" applyProtection="1">
      <alignment horizontal="center" vertical="center"/>
      <protection hidden="1"/>
    </xf>
    <xf numFmtId="0" fontId="1" fillId="0" borderId="11" xfId="0" applyFont="1" applyFill="1" applyBorder="1" applyAlignment="1" applyProtection="1">
      <alignment horizontal="center" vertical="center"/>
      <protection hidden="1"/>
    </xf>
    <xf numFmtId="0" fontId="1" fillId="0" borderId="15" xfId="0" applyFont="1" applyFill="1" applyBorder="1" applyAlignment="1" applyProtection="1">
      <alignment horizontal="center" vertical="center"/>
      <protection hidden="1"/>
    </xf>
    <xf numFmtId="0" fontId="1" fillId="0" borderId="16" xfId="0" applyFont="1" applyFill="1" applyBorder="1" applyAlignment="1" applyProtection="1">
      <alignment horizontal="center" vertical="center"/>
      <protection hidden="1"/>
    </xf>
    <xf numFmtId="0" fontId="1" fillId="0" borderId="17" xfId="0" applyFont="1" applyFill="1" applyBorder="1" applyAlignment="1" applyProtection="1">
      <alignment horizontal="center" vertical="center"/>
      <protection hidden="1"/>
    </xf>
    <xf numFmtId="0" fontId="1" fillId="0" borderId="12" xfId="0" applyFont="1" applyFill="1" applyBorder="1" applyAlignment="1" applyProtection="1">
      <alignment horizontal="center" vertical="center"/>
      <protection hidden="1"/>
    </xf>
    <xf numFmtId="0" fontId="1" fillId="0" borderId="13" xfId="0" applyFont="1" applyFill="1" applyBorder="1" applyAlignment="1" applyProtection="1">
      <alignment horizontal="center" vertical="center"/>
      <protection hidden="1"/>
    </xf>
    <xf numFmtId="0" fontId="1" fillId="0" borderId="14" xfId="0" applyFont="1" applyFill="1" applyBorder="1" applyAlignment="1" applyProtection="1">
      <alignment horizontal="center" vertical="center"/>
      <protection hidden="1"/>
    </xf>
    <xf numFmtId="0" fontId="1" fillId="0" borderId="9" xfId="0" applyFont="1" applyFill="1" applyBorder="1" applyAlignment="1" applyProtection="1">
      <alignment horizontal="center" vertical="center" shrinkToFit="1"/>
      <protection locked="0"/>
    </xf>
    <xf numFmtId="0" fontId="1" fillId="0" borderId="10" xfId="0" applyFont="1" applyFill="1" applyBorder="1" applyAlignment="1" applyProtection="1">
      <alignment horizontal="center" vertical="center" shrinkToFit="1"/>
      <protection locked="0"/>
    </xf>
    <xf numFmtId="0" fontId="1" fillId="0" borderId="11" xfId="0" applyFont="1" applyFill="1" applyBorder="1" applyAlignment="1" applyProtection="1">
      <alignment horizontal="center" vertical="center" shrinkToFit="1"/>
      <protection locked="0"/>
    </xf>
    <xf numFmtId="0" fontId="1" fillId="0" borderId="15" xfId="0" applyFont="1" applyFill="1" applyBorder="1" applyAlignment="1" applyProtection="1">
      <alignment horizontal="center" vertical="center" shrinkToFit="1"/>
      <protection locked="0"/>
    </xf>
    <xf numFmtId="0" fontId="1" fillId="0" borderId="16" xfId="0" applyFont="1" applyFill="1" applyBorder="1" applyAlignment="1" applyProtection="1">
      <alignment horizontal="center" vertical="center" shrinkToFit="1"/>
      <protection locked="0"/>
    </xf>
    <xf numFmtId="0" fontId="1" fillId="0" borderId="17" xfId="0" applyFont="1" applyFill="1" applyBorder="1" applyAlignment="1" applyProtection="1">
      <alignment horizontal="center" vertical="center" shrinkToFit="1"/>
      <protection locked="0"/>
    </xf>
    <xf numFmtId="0" fontId="1" fillId="0" borderId="12" xfId="0" applyFont="1" applyFill="1" applyBorder="1" applyAlignment="1" applyProtection="1">
      <alignment horizontal="center" vertical="center" shrinkToFit="1"/>
      <protection hidden="1"/>
    </xf>
    <xf numFmtId="0" fontId="1" fillId="0" borderId="13" xfId="0" applyFont="1" applyFill="1" applyBorder="1" applyAlignment="1" applyProtection="1">
      <alignment horizontal="center" vertical="center" shrinkToFit="1"/>
      <protection hidden="1"/>
    </xf>
    <xf numFmtId="0" fontId="1" fillId="0" borderId="14" xfId="0" applyFont="1" applyFill="1" applyBorder="1" applyAlignment="1" applyProtection="1">
      <alignment horizontal="center" vertical="center" shrinkToFit="1"/>
      <protection hidden="1"/>
    </xf>
    <xf numFmtId="0" fontId="1" fillId="0" borderId="0" xfId="0" applyFont="1" applyFill="1" applyAlignment="1" applyProtection="1">
      <alignment horizontal="center" vertical="center" shrinkToFit="1"/>
      <protection hidden="1"/>
    </xf>
    <xf numFmtId="0" fontId="5" fillId="0" borderId="0" xfId="0" applyFont="1" applyFill="1" applyAlignment="1" applyProtection="1">
      <alignment horizontal="right" vertical="center" shrinkToFit="1"/>
      <protection hidden="1"/>
    </xf>
    <xf numFmtId="1" fontId="5" fillId="0" borderId="0" xfId="0" applyNumberFormat="1" applyFont="1" applyFill="1" applyAlignment="1" applyProtection="1">
      <alignment horizontal="left" vertical="center" shrinkToFit="1"/>
      <protection locked="0"/>
    </xf>
    <xf numFmtId="0" fontId="7" fillId="0" borderId="0" xfId="0" applyFont="1" applyFill="1" applyAlignment="1" applyProtection="1">
      <alignment horizontal="center" vertical="center" shrinkToFit="1"/>
      <protection hidden="1"/>
    </xf>
    <xf numFmtId="173" fontId="6" fillId="0" borderId="0" xfId="0" applyNumberFormat="1" applyFont="1" applyFill="1" applyAlignment="1" applyProtection="1">
      <alignment horizontal="center" vertical="center" shrinkToFit="1"/>
      <protection hidden="1"/>
    </xf>
    <xf numFmtId="0" fontId="4" fillId="0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vertical="center" wrapText="1"/>
      <protection hidden="1"/>
    </xf>
    <xf numFmtId="0" fontId="5" fillId="0" borderId="0" xfId="0" applyFont="1" applyFill="1" applyAlignment="1" applyProtection="1">
      <alignment horizontal="center" vertical="center" shrinkToFit="1"/>
      <protection hidden="1"/>
    </xf>
    <xf numFmtId="0" fontId="1" fillId="0" borderId="0" xfId="0" applyFont="1" applyFill="1" applyAlignment="1" applyProtection="1">
      <alignment horizontal="right" vertical="center" shrinkToFit="1"/>
      <protection hidden="1"/>
    </xf>
    <xf numFmtId="0" fontId="2" fillId="0" borderId="0" xfId="0" applyFont="1" applyFill="1" applyAlignment="1" applyProtection="1">
      <alignment horizontal="right" vertical="center" shrinkToFit="1"/>
      <protection hidden="1"/>
    </xf>
    <xf numFmtId="0" fontId="2" fillId="0" borderId="0" xfId="0" applyFont="1" applyFill="1" applyAlignment="1" applyProtection="1">
      <alignment horizontal="left" vertical="center" shrinkToFit="1"/>
      <protection hidden="1"/>
    </xf>
    <xf numFmtId="0" fontId="1" fillId="0" borderId="0" xfId="0" applyFont="1" applyFill="1" applyAlignment="1" applyProtection="1">
      <alignment horizontal="left" vertical="center" shrinkToFit="1"/>
      <protection hidden="1"/>
    </xf>
    <xf numFmtId="172" fontId="2" fillId="0" borderId="0" xfId="0" applyNumberFormat="1" applyFont="1" applyFill="1" applyAlignment="1" applyProtection="1">
      <alignment horizontal="center" vertical="center" shrinkToFit="1"/>
      <protection hidden="1"/>
    </xf>
    <xf numFmtId="172" fontId="3" fillId="0" borderId="0" xfId="0" applyNumberFormat="1" applyFont="1" applyFill="1" applyAlignment="1" applyProtection="1">
      <alignment horizontal="left" vertical="center" shrinkToFit="1"/>
      <protection hidden="1"/>
    </xf>
  </cellXfs>
  <cellStyles count="1">
    <cellStyle name="Normal" xfId="0" builtinId="0"/>
  </cellStyles>
  <dxfs count="8"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 val="0"/>
        <i val="0"/>
        <condense val="0"/>
        <extend val="0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123825</xdr:colOff>
          <xdr:row>8</xdr:row>
          <xdr:rowOff>171450</xdr:rowOff>
        </xdr:from>
        <xdr:to>
          <xdr:col>66</xdr:col>
          <xdr:colOff>114300</xdr:colOff>
          <xdr:row>11</xdr:row>
          <xdr:rowOff>66675</xdr:rowOff>
        </xdr:to>
        <xdr:sp macro="" textlink="">
          <xdr:nvSpPr>
            <xdr:cNvPr id="2076" name="CommandButton3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95250</xdr:colOff>
          <xdr:row>8</xdr:row>
          <xdr:rowOff>114300</xdr:rowOff>
        </xdr:from>
        <xdr:to>
          <xdr:col>31</xdr:col>
          <xdr:colOff>9525</xdr:colOff>
          <xdr:row>10</xdr:row>
          <xdr:rowOff>38100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95250</xdr:colOff>
          <xdr:row>6</xdr:row>
          <xdr:rowOff>114300</xdr:rowOff>
        </xdr:from>
        <xdr:to>
          <xdr:col>31</xdr:col>
          <xdr:colOff>9525</xdr:colOff>
          <xdr:row>8</xdr:row>
          <xdr:rowOff>38100</xdr:rowOff>
        </xdr:to>
        <xdr:sp macro="" textlink="">
          <xdr:nvSpPr>
            <xdr:cNvPr id="2075" name="CommandButton2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254000</xdr:colOff>
          <xdr:row>0</xdr:row>
          <xdr:rowOff>114300</xdr:rowOff>
        </xdr:from>
        <xdr:to>
          <xdr:col>43</xdr:col>
          <xdr:colOff>530225</xdr:colOff>
          <xdr:row>34</xdr:row>
          <xdr:rowOff>133350</xdr:rowOff>
        </xdr:to>
        <xdr:pic>
          <xdr:nvPicPr>
            <xdr:cNvPr id="2" name="Image 1"/>
            <xdr:cNvPicPr>
              <a:picLocks noChangeAspect="1" noChangeArrowheads="1"/>
              <a:extLst>
                <a:ext uri="{84589F7E-364E-4C9E-8A38-B11213B215E9}">
                  <a14:cameraTool cellRange="'Format A4'!$A$12:$AJ$43" spid="_x0000_s409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5400000" y="114300"/>
              <a:ext cx="7896225" cy="55245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I43"/>
  <sheetViews>
    <sheetView showGridLines="0" topLeftCell="A19" workbookViewId="0">
      <selection activeCell="A12" sqref="A12:AJ43"/>
    </sheetView>
  </sheetViews>
  <sheetFormatPr baseColWidth="10" defaultColWidth="2.7109375" defaultRowHeight="12" customHeight="1" x14ac:dyDescent="0.2"/>
  <cols>
    <col min="1" max="36" width="3.28515625" style="4" customWidth="1"/>
    <col min="37" max="47" width="2.7109375" style="1" hidden="1" customWidth="1"/>
    <col min="48" max="49" width="2.7109375" style="2" hidden="1" customWidth="1"/>
    <col min="50" max="50" width="2.7109375" style="1" hidden="1" customWidth="1"/>
    <col min="51" max="52" width="2.7109375" style="2" hidden="1" customWidth="1"/>
    <col min="53" max="53" width="2.7109375" style="1" hidden="1" customWidth="1"/>
    <col min="54" max="55" width="2.7109375" style="2" hidden="1" customWidth="1"/>
    <col min="56" max="56" width="2.7109375" style="1" hidden="1" customWidth="1"/>
    <col min="57" max="58" width="2.7109375" style="2" hidden="1" customWidth="1"/>
    <col min="59" max="59" width="2.7109375" style="1" hidden="1" customWidth="1"/>
    <col min="60" max="61" width="2.7109375" style="2" hidden="1" customWidth="1"/>
    <col min="62" max="62" width="2.7109375" style="1" hidden="1" customWidth="1"/>
    <col min="63" max="64" width="2.7109375" style="2" hidden="1" customWidth="1"/>
    <col min="65" max="65" width="2.7109375" style="1" hidden="1" customWidth="1"/>
    <col min="66" max="67" width="2.7109375" style="2" hidden="1" customWidth="1"/>
    <col min="68" max="68" width="2.7109375" style="1" hidden="1" customWidth="1"/>
    <col min="69" max="70" width="2.7109375" style="2" hidden="1" customWidth="1"/>
    <col min="71" max="71" width="2.7109375" style="1" hidden="1" customWidth="1"/>
    <col min="72" max="73" width="2.7109375" style="2" hidden="1" customWidth="1"/>
    <col min="74" max="74" width="2.7109375" style="1" hidden="1" customWidth="1"/>
    <col min="75" max="76" width="2.7109375" style="2" hidden="1" customWidth="1"/>
    <col min="77" max="77" width="2.7109375" style="1" hidden="1" customWidth="1"/>
    <col min="78" max="79" width="2.7109375" style="2" hidden="1" customWidth="1"/>
    <col min="80" max="80" width="2.7109375" style="1" hidden="1" customWidth="1"/>
    <col min="81" max="82" width="2.7109375" style="2" hidden="1" customWidth="1"/>
    <col min="83" max="86" width="2.7109375" style="1" hidden="1" customWidth="1"/>
    <col min="87" max="87" width="1.42578125" style="1" hidden="1" customWidth="1"/>
    <col min="88" max="99" width="2.7109375" style="18" customWidth="1"/>
    <col min="100" max="153" width="11.42578125" style="18" customWidth="1"/>
    <col min="154" max="16384" width="2.7109375" style="18"/>
  </cols>
  <sheetData>
    <row r="1" spans="1:87" ht="14.25" customHeight="1" x14ac:dyDescent="0.2">
      <c r="A1" s="83" t="s">
        <v>17</v>
      </c>
      <c r="B1" s="83"/>
      <c r="C1" s="83"/>
      <c r="D1" s="83"/>
      <c r="E1" s="83"/>
      <c r="F1" s="84"/>
      <c r="G1" s="84"/>
      <c r="H1" s="84"/>
      <c r="I1" s="84"/>
      <c r="J1" s="84"/>
      <c r="K1" s="84"/>
      <c r="L1" s="84"/>
      <c r="M1" s="20">
        <f>IF(S5="","",O1+N1)</f>
        <v>1</v>
      </c>
      <c r="N1" s="20">
        <f>IF(F1="",0,1)</f>
        <v>0</v>
      </c>
      <c r="O1" s="20">
        <f>IF(S5="","",1)</f>
        <v>1</v>
      </c>
      <c r="AK1" s="62" t="s">
        <v>44</v>
      </c>
      <c r="AL1" s="63"/>
      <c r="AM1" s="64"/>
      <c r="AN1" s="71" t="s">
        <v>11</v>
      </c>
      <c r="AO1" s="72"/>
      <c r="AP1" s="72"/>
      <c r="AQ1" s="72"/>
      <c r="AR1" s="72"/>
      <c r="AS1" s="73"/>
      <c r="AT1" s="71" t="s">
        <v>12</v>
      </c>
      <c r="AU1" s="72"/>
      <c r="AV1" s="72"/>
      <c r="AW1" s="72"/>
      <c r="AX1" s="72"/>
      <c r="AY1" s="73"/>
      <c r="AZ1" s="71" t="s">
        <v>13</v>
      </c>
      <c r="BA1" s="72"/>
      <c r="BB1" s="72"/>
      <c r="BC1" s="72"/>
      <c r="BD1" s="72"/>
      <c r="BE1" s="73"/>
      <c r="BF1" s="71" t="s">
        <v>14</v>
      </c>
      <c r="BG1" s="72"/>
      <c r="BH1" s="72"/>
      <c r="BI1" s="72"/>
      <c r="BJ1" s="72"/>
      <c r="BK1" s="73"/>
      <c r="BL1" s="71" t="s">
        <v>1</v>
      </c>
      <c r="BM1" s="72"/>
      <c r="BN1" s="72"/>
      <c r="BO1" s="72"/>
      <c r="BP1" s="72"/>
      <c r="BQ1" s="73"/>
      <c r="BR1" s="71" t="s">
        <v>0</v>
      </c>
      <c r="BS1" s="72"/>
      <c r="BT1" s="72"/>
      <c r="BU1" s="72"/>
      <c r="BV1" s="72"/>
      <c r="BW1" s="73"/>
      <c r="BX1" s="71" t="s">
        <v>16</v>
      </c>
      <c r="BY1" s="72"/>
      <c r="BZ1" s="72"/>
      <c r="CA1" s="72"/>
      <c r="CB1" s="72"/>
      <c r="CC1" s="73"/>
      <c r="CD1" s="71" t="s">
        <v>15</v>
      </c>
      <c r="CE1" s="72"/>
      <c r="CF1" s="72"/>
      <c r="CG1" s="72"/>
      <c r="CH1" s="72"/>
      <c r="CI1" s="73"/>
    </row>
    <row r="2" spans="1:87" ht="14.25" customHeight="1" x14ac:dyDescent="0.2">
      <c r="A2" s="83"/>
      <c r="B2" s="83"/>
      <c r="C2" s="83"/>
      <c r="D2" s="83"/>
      <c r="E2" s="83"/>
      <c r="F2" s="84"/>
      <c r="G2" s="84"/>
      <c r="H2" s="84"/>
      <c r="I2" s="84"/>
      <c r="J2" s="84"/>
      <c r="K2" s="84"/>
      <c r="L2" s="84"/>
      <c r="M2" s="81" t="s">
        <v>18</v>
      </c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AG2" s="6" t="s">
        <v>8</v>
      </c>
      <c r="AH2" s="74" t="s">
        <v>36</v>
      </c>
      <c r="AI2" s="74"/>
      <c r="AJ2" s="74"/>
      <c r="AK2" s="56" t="s">
        <v>2</v>
      </c>
      <c r="AL2" s="57"/>
      <c r="AM2" s="58"/>
      <c r="AN2" s="65" t="s">
        <v>85</v>
      </c>
      <c r="AO2" s="66"/>
      <c r="AP2" s="66"/>
      <c r="AQ2" s="66"/>
      <c r="AR2" s="66"/>
      <c r="AS2" s="67"/>
      <c r="AT2" s="65" t="s">
        <v>89</v>
      </c>
      <c r="AU2" s="66"/>
      <c r="AV2" s="66"/>
      <c r="AW2" s="66"/>
      <c r="AX2" s="66"/>
      <c r="AY2" s="67"/>
      <c r="AZ2" s="65" t="s">
        <v>48</v>
      </c>
      <c r="BA2" s="66"/>
      <c r="BB2" s="66"/>
      <c r="BC2" s="66"/>
      <c r="BD2" s="66"/>
      <c r="BE2" s="67"/>
      <c r="BF2" s="65" t="s">
        <v>53</v>
      </c>
      <c r="BG2" s="66"/>
      <c r="BH2" s="66"/>
      <c r="BI2" s="66"/>
      <c r="BJ2" s="66"/>
      <c r="BK2" s="67"/>
      <c r="BL2" s="65" t="s">
        <v>58</v>
      </c>
      <c r="BM2" s="66"/>
      <c r="BN2" s="66"/>
      <c r="BO2" s="66"/>
      <c r="BP2" s="66"/>
      <c r="BQ2" s="67"/>
      <c r="BR2" s="65" t="s">
        <v>63</v>
      </c>
      <c r="BS2" s="66"/>
      <c r="BT2" s="66"/>
      <c r="BU2" s="66"/>
      <c r="BV2" s="66"/>
      <c r="BW2" s="67"/>
      <c r="BX2" s="65" t="s">
        <v>74</v>
      </c>
      <c r="BY2" s="66"/>
      <c r="BZ2" s="66"/>
      <c r="CA2" s="66"/>
      <c r="CB2" s="66"/>
      <c r="CC2" s="67"/>
      <c r="CD2" s="65" t="s">
        <v>68</v>
      </c>
      <c r="CE2" s="66"/>
      <c r="CF2" s="66"/>
      <c r="CG2" s="66"/>
      <c r="CH2" s="66"/>
      <c r="CI2" s="67"/>
    </row>
    <row r="3" spans="1:87" ht="14.25" customHeight="1" x14ac:dyDescent="0.2">
      <c r="A3" s="83" t="str">
        <f>IF(E3="OTTMARSHEIM","ÉCLUSE D'","ÉCLUSE DE")</f>
        <v>ÉCLUSE DE</v>
      </c>
      <c r="B3" s="83"/>
      <c r="C3" s="83"/>
      <c r="D3" s="83"/>
      <c r="E3" s="84"/>
      <c r="F3" s="84"/>
      <c r="G3" s="84"/>
      <c r="H3" s="84"/>
      <c r="I3" s="84"/>
      <c r="J3" s="11" t="str">
        <f>IF(L3="","",K3+L3)</f>
        <v/>
      </c>
      <c r="K3" s="11">
        <f>IF(E3="",0,1)</f>
        <v>0</v>
      </c>
      <c r="L3" s="11" t="str">
        <f>IF(F1="","",1)</f>
        <v/>
      </c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AG3" s="3"/>
      <c r="AK3" s="56" t="s">
        <v>3</v>
      </c>
      <c r="AL3" s="57"/>
      <c r="AM3" s="58"/>
      <c r="AN3" s="65" t="s">
        <v>86</v>
      </c>
      <c r="AO3" s="66"/>
      <c r="AP3" s="66"/>
      <c r="AQ3" s="66"/>
      <c r="AR3" s="66"/>
      <c r="AS3" s="67"/>
      <c r="AT3" s="65" t="s">
        <v>51</v>
      </c>
      <c r="AU3" s="66"/>
      <c r="AV3" s="66"/>
      <c r="AW3" s="66"/>
      <c r="AX3" s="66"/>
      <c r="AY3" s="67"/>
      <c r="AZ3" s="65" t="s">
        <v>49</v>
      </c>
      <c r="BA3" s="66"/>
      <c r="BB3" s="66"/>
      <c r="BC3" s="66"/>
      <c r="BD3" s="66"/>
      <c r="BE3" s="67"/>
      <c r="BF3" s="65" t="s">
        <v>54</v>
      </c>
      <c r="BG3" s="66"/>
      <c r="BH3" s="66"/>
      <c r="BI3" s="66"/>
      <c r="BJ3" s="66"/>
      <c r="BK3" s="67"/>
      <c r="BL3" s="65" t="s">
        <v>59</v>
      </c>
      <c r="BM3" s="66"/>
      <c r="BN3" s="66"/>
      <c r="BO3" s="66"/>
      <c r="BP3" s="66"/>
      <c r="BQ3" s="67"/>
      <c r="BR3" s="65" t="s">
        <v>64</v>
      </c>
      <c r="BS3" s="66"/>
      <c r="BT3" s="66"/>
      <c r="BU3" s="66"/>
      <c r="BV3" s="66"/>
      <c r="BW3" s="67"/>
      <c r="BX3" s="65" t="s">
        <v>75</v>
      </c>
      <c r="BY3" s="66"/>
      <c r="BZ3" s="66"/>
      <c r="CA3" s="66"/>
      <c r="CB3" s="66"/>
      <c r="CC3" s="67"/>
      <c r="CD3" s="65" t="s">
        <v>69</v>
      </c>
      <c r="CE3" s="66"/>
      <c r="CF3" s="66"/>
      <c r="CG3" s="66"/>
      <c r="CH3" s="66"/>
      <c r="CI3" s="67"/>
    </row>
    <row r="4" spans="1:87" ht="14.25" customHeight="1" x14ac:dyDescent="0.2">
      <c r="A4" s="83"/>
      <c r="B4" s="83"/>
      <c r="C4" s="83"/>
      <c r="D4" s="83"/>
      <c r="E4" s="84"/>
      <c r="F4" s="84"/>
      <c r="G4" s="84"/>
      <c r="H4" s="84"/>
      <c r="I4" s="84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AG4" s="7" t="s">
        <v>2</v>
      </c>
      <c r="AH4" s="74" t="s">
        <v>37</v>
      </c>
      <c r="AI4" s="74"/>
      <c r="AJ4" s="74"/>
      <c r="AK4" s="56" t="s">
        <v>4</v>
      </c>
      <c r="AL4" s="57"/>
      <c r="AM4" s="58"/>
      <c r="AN4" s="65" t="s">
        <v>87</v>
      </c>
      <c r="AO4" s="66"/>
      <c r="AP4" s="66"/>
      <c r="AQ4" s="66"/>
      <c r="AR4" s="66"/>
      <c r="AS4" s="67"/>
      <c r="AT4" s="65" t="s">
        <v>41</v>
      </c>
      <c r="AU4" s="66"/>
      <c r="AV4" s="66"/>
      <c r="AW4" s="66"/>
      <c r="AX4" s="66"/>
      <c r="AY4" s="67"/>
      <c r="AZ4" s="65" t="s">
        <v>91</v>
      </c>
      <c r="BA4" s="66"/>
      <c r="BB4" s="66"/>
      <c r="BC4" s="66"/>
      <c r="BD4" s="66"/>
      <c r="BE4" s="67"/>
      <c r="BF4" s="65" t="s">
        <v>55</v>
      </c>
      <c r="BG4" s="66"/>
      <c r="BH4" s="66"/>
      <c r="BI4" s="66"/>
      <c r="BJ4" s="66"/>
      <c r="BK4" s="67"/>
      <c r="BL4" s="65" t="s">
        <v>94</v>
      </c>
      <c r="BM4" s="66"/>
      <c r="BN4" s="66"/>
      <c r="BO4" s="66"/>
      <c r="BP4" s="66"/>
      <c r="BQ4" s="67"/>
      <c r="BR4" s="65" t="s">
        <v>65</v>
      </c>
      <c r="BS4" s="66"/>
      <c r="BT4" s="66"/>
      <c r="BU4" s="66"/>
      <c r="BV4" s="66"/>
      <c r="BW4" s="67"/>
      <c r="BX4" s="65" t="s">
        <v>76</v>
      </c>
      <c r="BY4" s="66"/>
      <c r="BZ4" s="66"/>
      <c r="CA4" s="66"/>
      <c r="CB4" s="66"/>
      <c r="CC4" s="67"/>
      <c r="CD4" s="65" t="s">
        <v>70</v>
      </c>
      <c r="CE4" s="66"/>
      <c r="CF4" s="66"/>
      <c r="CG4" s="66"/>
      <c r="CH4" s="66"/>
      <c r="CI4" s="67"/>
    </row>
    <row r="5" spans="1:87" ht="14.25" customHeight="1" x14ac:dyDescent="0.2">
      <c r="A5" s="82" t="s">
        <v>30</v>
      </c>
      <c r="B5" s="82"/>
      <c r="C5" s="82"/>
      <c r="D5" s="82"/>
      <c r="E5" s="84"/>
      <c r="F5" s="84"/>
      <c r="G5" s="84"/>
      <c r="H5" s="84"/>
      <c r="M5" s="75" t="s">
        <v>19</v>
      </c>
      <c r="N5" s="75"/>
      <c r="O5" s="75"/>
      <c r="P5" s="75"/>
      <c r="Q5" s="75"/>
      <c r="R5" s="75"/>
      <c r="S5" s="76">
        <v>2010</v>
      </c>
      <c r="T5" s="76"/>
      <c r="U5" s="76"/>
      <c r="V5" s="76"/>
      <c r="W5" s="76"/>
      <c r="X5" s="76"/>
      <c r="AG5" s="3"/>
      <c r="AK5" s="56" t="s">
        <v>5</v>
      </c>
      <c r="AL5" s="57"/>
      <c r="AM5" s="58"/>
      <c r="AN5" s="65" t="s">
        <v>42</v>
      </c>
      <c r="AO5" s="66"/>
      <c r="AP5" s="66"/>
      <c r="AQ5" s="66"/>
      <c r="AR5" s="66"/>
      <c r="AS5" s="67"/>
      <c r="AT5" s="65" t="s">
        <v>90</v>
      </c>
      <c r="AU5" s="66"/>
      <c r="AV5" s="66"/>
      <c r="AW5" s="66"/>
      <c r="AX5" s="66"/>
      <c r="AY5" s="67"/>
      <c r="AZ5" s="65" t="s">
        <v>50</v>
      </c>
      <c r="BA5" s="66"/>
      <c r="BB5" s="66"/>
      <c r="BC5" s="66"/>
      <c r="BD5" s="66"/>
      <c r="BE5" s="67"/>
      <c r="BF5" s="65" t="s">
        <v>93</v>
      </c>
      <c r="BG5" s="66"/>
      <c r="BH5" s="66"/>
      <c r="BI5" s="66"/>
      <c r="BJ5" s="66"/>
      <c r="BK5" s="67"/>
      <c r="BL5" s="65" t="s">
        <v>60</v>
      </c>
      <c r="BM5" s="66"/>
      <c r="BN5" s="66"/>
      <c r="BO5" s="66"/>
      <c r="BP5" s="66"/>
      <c r="BQ5" s="67"/>
      <c r="BR5" s="65" t="s">
        <v>66</v>
      </c>
      <c r="BS5" s="66"/>
      <c r="BT5" s="66"/>
      <c r="BU5" s="66"/>
      <c r="BV5" s="66"/>
      <c r="BW5" s="67"/>
      <c r="BX5" s="65" t="s">
        <v>77</v>
      </c>
      <c r="BY5" s="66"/>
      <c r="BZ5" s="66"/>
      <c r="CA5" s="66"/>
      <c r="CB5" s="66"/>
      <c r="CC5" s="67"/>
      <c r="CD5" s="65" t="s">
        <v>71</v>
      </c>
      <c r="CE5" s="66"/>
      <c r="CF5" s="66"/>
      <c r="CG5" s="66"/>
      <c r="CH5" s="66"/>
      <c r="CI5" s="67"/>
    </row>
    <row r="6" spans="1:87" ht="14.25" customHeight="1" x14ac:dyDescent="0.2">
      <c r="A6" s="82" t="s">
        <v>32</v>
      </c>
      <c r="B6" s="82"/>
      <c r="C6" s="82"/>
      <c r="D6" s="82"/>
      <c r="E6" s="86"/>
      <c r="F6" s="86"/>
      <c r="G6" s="86"/>
      <c r="H6" s="3" t="str">
        <f>IF(I6="","","-")</f>
        <v/>
      </c>
      <c r="I6" s="87" t="str">
        <f>IF(AK38="","",IF(AV13="",AV14,AV13))</f>
        <v/>
      </c>
      <c r="J6" s="87"/>
      <c r="K6" s="87"/>
      <c r="M6" s="75"/>
      <c r="N6" s="75"/>
      <c r="O6" s="75"/>
      <c r="P6" s="75"/>
      <c r="Q6" s="75"/>
      <c r="R6" s="75"/>
      <c r="S6" s="76"/>
      <c r="T6" s="76"/>
      <c r="U6" s="76"/>
      <c r="V6" s="76"/>
      <c r="W6" s="76"/>
      <c r="X6" s="76"/>
      <c r="AG6" s="8" t="s">
        <v>9</v>
      </c>
      <c r="AH6" s="74" t="s">
        <v>38</v>
      </c>
      <c r="AI6" s="74"/>
      <c r="AJ6" s="74"/>
      <c r="AK6" s="56" t="s">
        <v>6</v>
      </c>
      <c r="AL6" s="57"/>
      <c r="AM6" s="58"/>
      <c r="AN6" s="65" t="s">
        <v>43</v>
      </c>
      <c r="AO6" s="66"/>
      <c r="AP6" s="66"/>
      <c r="AQ6" s="66"/>
      <c r="AR6" s="66"/>
      <c r="AS6" s="67"/>
      <c r="AT6" s="65" t="s">
        <v>46</v>
      </c>
      <c r="AU6" s="66"/>
      <c r="AV6" s="66"/>
      <c r="AW6" s="66"/>
      <c r="AX6" s="66"/>
      <c r="AY6" s="67"/>
      <c r="AZ6" s="65" t="s">
        <v>92</v>
      </c>
      <c r="BA6" s="66"/>
      <c r="BB6" s="66"/>
      <c r="BC6" s="66"/>
      <c r="BD6" s="66"/>
      <c r="BE6" s="67"/>
      <c r="BF6" s="65" t="s">
        <v>56</v>
      </c>
      <c r="BG6" s="66"/>
      <c r="BH6" s="66"/>
      <c r="BI6" s="66"/>
      <c r="BJ6" s="66"/>
      <c r="BK6" s="67"/>
      <c r="BL6" s="65" t="s">
        <v>61</v>
      </c>
      <c r="BM6" s="66"/>
      <c r="BN6" s="66"/>
      <c r="BO6" s="66"/>
      <c r="BP6" s="66"/>
      <c r="BQ6" s="67"/>
      <c r="BR6" s="65" t="s">
        <v>31</v>
      </c>
      <c r="BS6" s="66"/>
      <c r="BT6" s="66"/>
      <c r="BU6" s="66"/>
      <c r="BV6" s="66"/>
      <c r="BW6" s="67"/>
      <c r="BX6" s="65" t="s">
        <v>78</v>
      </c>
      <c r="BY6" s="66"/>
      <c r="BZ6" s="66"/>
      <c r="CA6" s="66"/>
      <c r="CB6" s="66"/>
      <c r="CC6" s="67"/>
      <c r="CD6" s="65" t="s">
        <v>72</v>
      </c>
      <c r="CE6" s="66"/>
      <c r="CF6" s="66"/>
      <c r="CG6" s="66"/>
      <c r="CH6" s="66"/>
      <c r="CI6" s="67"/>
    </row>
    <row r="7" spans="1:87" ht="14.25" customHeight="1" x14ac:dyDescent="0.2">
      <c r="A7" s="82" t="s">
        <v>33</v>
      </c>
      <c r="B7" s="82"/>
      <c r="C7" s="82"/>
      <c r="D7" s="82"/>
      <c r="E7" s="86"/>
      <c r="F7" s="86"/>
      <c r="G7" s="86"/>
      <c r="AG7" s="3"/>
      <c r="AK7" s="56" t="s">
        <v>7</v>
      </c>
      <c r="AL7" s="57"/>
      <c r="AM7" s="58"/>
      <c r="AN7" s="65" t="s">
        <v>88</v>
      </c>
      <c r="AO7" s="66"/>
      <c r="AP7" s="66"/>
      <c r="AQ7" s="66"/>
      <c r="AR7" s="66"/>
      <c r="AS7" s="67"/>
      <c r="AT7" s="65" t="s">
        <v>47</v>
      </c>
      <c r="AU7" s="66"/>
      <c r="AV7" s="66"/>
      <c r="AW7" s="66"/>
      <c r="AX7" s="66"/>
      <c r="AY7" s="67"/>
      <c r="AZ7" s="65" t="s">
        <v>52</v>
      </c>
      <c r="BA7" s="66"/>
      <c r="BB7" s="66"/>
      <c r="BC7" s="66"/>
      <c r="BD7" s="66"/>
      <c r="BE7" s="67"/>
      <c r="BF7" s="65" t="s">
        <v>57</v>
      </c>
      <c r="BG7" s="66"/>
      <c r="BH7" s="66"/>
      <c r="BI7" s="66"/>
      <c r="BJ7" s="66"/>
      <c r="BK7" s="67"/>
      <c r="BL7" s="65" t="s">
        <v>62</v>
      </c>
      <c r="BM7" s="66"/>
      <c r="BN7" s="66"/>
      <c r="BO7" s="66"/>
      <c r="BP7" s="66"/>
      <c r="BQ7" s="67"/>
      <c r="BR7" s="65" t="s">
        <v>67</v>
      </c>
      <c r="BS7" s="66"/>
      <c r="BT7" s="66"/>
      <c r="BU7" s="66"/>
      <c r="BV7" s="66"/>
      <c r="BW7" s="67"/>
      <c r="BX7" s="65" t="s">
        <v>95</v>
      </c>
      <c r="BY7" s="66"/>
      <c r="BZ7" s="66"/>
      <c r="CA7" s="66"/>
      <c r="CB7" s="66"/>
      <c r="CC7" s="67"/>
      <c r="CD7" s="65" t="s">
        <v>73</v>
      </c>
      <c r="CE7" s="66"/>
      <c r="CF7" s="66"/>
      <c r="CG7" s="66"/>
      <c r="CH7" s="66"/>
      <c r="CI7" s="67"/>
    </row>
    <row r="8" spans="1:87" ht="14.25" customHeight="1" x14ac:dyDescent="0.2">
      <c r="A8" s="82" t="s">
        <v>34</v>
      </c>
      <c r="B8" s="82"/>
      <c r="C8" s="82"/>
      <c r="D8" s="82"/>
      <c r="E8" s="85"/>
      <c r="F8" s="85"/>
      <c r="G8" s="85"/>
      <c r="H8" s="85"/>
      <c r="I8" s="85"/>
      <c r="J8" s="85"/>
      <c r="K8" s="85"/>
      <c r="Q8" s="77" t="s">
        <v>20</v>
      </c>
      <c r="R8" s="77"/>
      <c r="S8" s="78" t="s">
        <v>3</v>
      </c>
      <c r="T8" s="78"/>
      <c r="AG8" s="9" t="s">
        <v>10</v>
      </c>
      <c r="AH8" s="79" t="s">
        <v>39</v>
      </c>
      <c r="AI8" s="79"/>
      <c r="AJ8" s="79"/>
      <c r="AK8" s="59" t="s">
        <v>45</v>
      </c>
      <c r="AL8" s="60"/>
      <c r="AM8" s="61"/>
      <c r="AN8" s="68">
        <v>40179</v>
      </c>
      <c r="AO8" s="69"/>
      <c r="AP8" s="69"/>
      <c r="AQ8" s="69"/>
      <c r="AR8" s="69"/>
      <c r="AS8" s="70"/>
      <c r="AT8" s="68"/>
      <c r="AU8" s="69"/>
      <c r="AV8" s="69"/>
      <c r="AW8" s="69"/>
      <c r="AX8" s="69"/>
      <c r="AY8" s="70"/>
      <c r="AZ8" s="68"/>
      <c r="BA8" s="69"/>
      <c r="BB8" s="69"/>
      <c r="BC8" s="69"/>
      <c r="BD8" s="69"/>
      <c r="BE8" s="70"/>
      <c r="BF8" s="68"/>
      <c r="BG8" s="69"/>
      <c r="BH8" s="69"/>
      <c r="BI8" s="69"/>
      <c r="BJ8" s="69"/>
      <c r="BK8" s="70"/>
      <c r="BL8" s="68"/>
      <c r="BM8" s="69"/>
      <c r="BN8" s="69"/>
      <c r="BO8" s="69"/>
      <c r="BP8" s="69"/>
      <c r="BQ8" s="70"/>
      <c r="BR8" s="68"/>
      <c r="BS8" s="69"/>
      <c r="BT8" s="69"/>
      <c r="BU8" s="69"/>
      <c r="BV8" s="69"/>
      <c r="BW8" s="70"/>
      <c r="BX8" s="68" t="s">
        <v>79</v>
      </c>
      <c r="BY8" s="69"/>
      <c r="BZ8" s="69"/>
      <c r="CA8" s="69"/>
      <c r="CB8" s="69"/>
      <c r="CC8" s="70"/>
      <c r="CD8" s="68"/>
      <c r="CE8" s="69"/>
      <c r="CF8" s="69"/>
      <c r="CG8" s="69"/>
      <c r="CH8" s="69"/>
      <c r="CI8" s="70"/>
    </row>
    <row r="9" spans="1:87" ht="14.25" customHeight="1" x14ac:dyDescent="0.2">
      <c r="A9" s="19"/>
      <c r="E9" s="85" t="str">
        <f>IF(A9="","",IF(A9="@","michel-geh-rhin.keller@edf.fr"))</f>
        <v/>
      </c>
      <c r="F9" s="85"/>
      <c r="G9" s="85"/>
      <c r="H9" s="85"/>
      <c r="I9" s="85"/>
      <c r="J9" s="85"/>
      <c r="K9" s="85"/>
      <c r="Q9" s="77"/>
      <c r="R9" s="77"/>
      <c r="S9" s="78"/>
      <c r="T9" s="78"/>
      <c r="U9" s="5"/>
      <c r="V9" s="5"/>
      <c r="AG9" s="3"/>
      <c r="AH9" s="80"/>
      <c r="AI9" s="80"/>
      <c r="AJ9" s="80"/>
    </row>
    <row r="10" spans="1:87" ht="14.25" customHeight="1" x14ac:dyDescent="0.2">
      <c r="A10" s="21"/>
      <c r="P10" s="11" t="str">
        <f>IF(E3="","",1)</f>
        <v/>
      </c>
      <c r="Q10" s="11">
        <f>IF(S8="",0,1)</f>
        <v>1</v>
      </c>
      <c r="R10" s="11" t="str">
        <f>IF(P10="","",Q10+P10)</f>
        <v/>
      </c>
      <c r="AG10" s="10" t="s">
        <v>35</v>
      </c>
      <c r="AH10" s="74" t="s">
        <v>40</v>
      </c>
      <c r="AI10" s="74"/>
      <c r="AJ10" s="74"/>
    </row>
    <row r="11" spans="1:87" ht="6" customHeight="1" x14ac:dyDescent="0.2"/>
    <row r="12" spans="1:87" ht="15.75" customHeight="1" x14ac:dyDescent="0.2">
      <c r="A12" s="38" t="str">
        <f>INDEX(MMth,MONTH(A13))</f>
        <v>JANVIER</v>
      </c>
      <c r="B12" s="39"/>
      <c r="C12" s="39"/>
      <c r="D12" s="38" t="str">
        <f>INDEX(MMth,MONTH(D13))</f>
        <v>FEVRIER</v>
      </c>
      <c r="E12" s="39"/>
      <c r="F12" s="39"/>
      <c r="G12" s="38" t="str">
        <f>INDEX(MMth,MONTH(G13))</f>
        <v>MARS</v>
      </c>
      <c r="H12" s="39"/>
      <c r="I12" s="39"/>
      <c r="J12" s="38" t="str">
        <f>INDEX(MMth,MONTH(J13))</f>
        <v>AVRIL</v>
      </c>
      <c r="K12" s="39"/>
      <c r="L12" s="39"/>
      <c r="M12" s="38" t="str">
        <f>INDEX(MMth,MONTH(M13))</f>
        <v>MAI</v>
      </c>
      <c r="N12" s="39"/>
      <c r="O12" s="39"/>
      <c r="P12" s="38" t="str">
        <f>INDEX(MMth,MONTH(P13))</f>
        <v>JUIN</v>
      </c>
      <c r="Q12" s="39"/>
      <c r="R12" s="39"/>
      <c r="S12" s="38" t="str">
        <f>INDEX(MMth,MONTH(S13))</f>
        <v>JUILLET</v>
      </c>
      <c r="T12" s="39"/>
      <c r="U12" s="39"/>
      <c r="V12" s="38" t="str">
        <f>INDEX(MMth,MONTH(V13))</f>
        <v>AOUT</v>
      </c>
      <c r="W12" s="39"/>
      <c r="X12" s="39"/>
      <c r="Y12" s="38" t="str">
        <f>INDEX(MMth,MONTH(Y13))</f>
        <v>SEPTEMBRE</v>
      </c>
      <c r="Z12" s="39"/>
      <c r="AA12" s="39"/>
      <c r="AB12" s="38" t="str">
        <f>INDEX(MMth,MONTH(AB13))</f>
        <v>OCTOBRE</v>
      </c>
      <c r="AC12" s="39"/>
      <c r="AD12" s="39"/>
      <c r="AE12" s="38" t="str">
        <f>INDEX(MMth,MONTH(AE13))</f>
        <v>NOVEMBRE</v>
      </c>
      <c r="AF12" s="39"/>
      <c r="AG12" s="39"/>
      <c r="AH12" s="38" t="str">
        <f>INDEX(MMth,MONTH(AH13))</f>
        <v>DECEMBRE</v>
      </c>
      <c r="AI12" s="39"/>
      <c r="AJ12" s="40"/>
      <c r="AK12" s="13"/>
      <c r="AL12" s="13"/>
      <c r="AM12" s="13"/>
      <c r="AN12" s="13"/>
      <c r="AO12" s="13"/>
      <c r="AP12" s="13"/>
      <c r="AQ12" s="55" t="s">
        <v>80</v>
      </c>
      <c r="AR12" s="55"/>
      <c r="AS12" s="55"/>
      <c r="AT12" s="55"/>
      <c r="AU12" s="55"/>
      <c r="AV12" s="55" t="s">
        <v>81</v>
      </c>
      <c r="AW12" s="55"/>
      <c r="AX12" s="55"/>
      <c r="AY12" s="55"/>
      <c r="AZ12" s="55"/>
      <c r="BA12" s="55" t="s">
        <v>82</v>
      </c>
      <c r="BB12" s="55"/>
      <c r="BC12" s="55"/>
      <c r="BD12" s="55"/>
      <c r="BE12" s="55"/>
      <c r="BF12" s="15" t="s">
        <v>83</v>
      </c>
      <c r="BG12" s="13"/>
      <c r="BH12" s="14"/>
      <c r="BI12" s="14"/>
      <c r="BJ12" s="13"/>
      <c r="BK12" s="14"/>
      <c r="BL12" s="14"/>
      <c r="BM12" s="13"/>
      <c r="BN12" s="14"/>
      <c r="BO12" s="14"/>
      <c r="BP12" s="13"/>
      <c r="BQ12" s="14"/>
      <c r="BR12" s="14"/>
      <c r="BS12" s="13"/>
      <c r="BT12" s="14"/>
      <c r="BU12" s="14"/>
      <c r="BV12" s="13"/>
      <c r="BW12" s="14"/>
      <c r="BX12" s="55" t="str">
        <f>IF($E$3=AN1,$E$3,IF($E$3=AZ1,$E$3,IF($E$3=BL1,$E$3,IF($E$3=BX1,$E$3,""))))</f>
        <v/>
      </c>
      <c r="BY12" s="55"/>
      <c r="BZ12" s="55"/>
      <c r="CA12" s="55"/>
      <c r="CB12" s="55"/>
      <c r="CC12" s="55"/>
      <c r="CD12" s="55" t="str">
        <f>IF($E$3=AT1,$E$3,IF($E$3=BF1,$E$3,IF($E$3=BR1,$E$3,IF($E$3=CD1,$E$3,""))))</f>
        <v/>
      </c>
      <c r="CE12" s="55"/>
      <c r="CF12" s="55"/>
      <c r="CG12" s="55"/>
      <c r="CH12" s="55"/>
      <c r="CI12" s="55"/>
    </row>
    <row r="13" spans="1:87" ht="13.5" customHeight="1" x14ac:dyDescent="0.2">
      <c r="A13" s="27">
        <f t="shared" ref="A13:A43" si="0">SLF</f>
        <v>40179</v>
      </c>
      <c r="B13" s="12" t="str">
        <f t="shared" ref="B13:B43" si="1">_SLF1</f>
        <v>Ven</v>
      </c>
      <c r="C13" s="48" t="s">
        <v>96</v>
      </c>
      <c r="D13" s="27">
        <f t="shared" ref="D13:D40" si="2">SLF</f>
        <v>40210</v>
      </c>
      <c r="E13" s="12" t="str">
        <f t="shared" ref="E13:E40" si="3">_SLF1</f>
        <v>Lun</v>
      </c>
      <c r="F13" s="24" t="s">
        <v>10</v>
      </c>
      <c r="G13" s="27">
        <f t="shared" ref="G13:G43" si="4">SLF</f>
        <v>40238</v>
      </c>
      <c r="H13" s="12" t="str">
        <f t="shared" ref="H13:H43" si="5">_SLF1</f>
        <v>Lun</v>
      </c>
      <c r="I13" s="26" t="s">
        <v>2</v>
      </c>
      <c r="J13" s="27">
        <f t="shared" ref="J13:J42" si="6">SLF</f>
        <v>40269</v>
      </c>
      <c r="K13" s="12" t="str">
        <f t="shared" ref="K13:K42" si="7">_SLF1</f>
        <v>Jeu</v>
      </c>
      <c r="L13" s="26" t="s">
        <v>2</v>
      </c>
      <c r="M13" s="27">
        <f t="shared" ref="M13:M43" si="8">SLF</f>
        <v>40299</v>
      </c>
      <c r="N13" s="12" t="str">
        <f t="shared" ref="N13:N43" si="9">_SLF1</f>
        <v>Sam</v>
      </c>
      <c r="O13" s="12" t="s">
        <v>96</v>
      </c>
      <c r="P13" s="27">
        <f t="shared" ref="P13:P42" si="10">SLF</f>
        <v>40330</v>
      </c>
      <c r="Q13" s="12" t="str">
        <f t="shared" ref="Q13:Q42" si="11">_SLF1</f>
        <v>Mar</v>
      </c>
      <c r="R13" s="26" t="s">
        <v>2</v>
      </c>
      <c r="S13" s="27">
        <f t="shared" ref="S13:S43" si="12">SLF</f>
        <v>40360</v>
      </c>
      <c r="T13" s="12" t="str">
        <f t="shared" ref="T13:T43" si="13">_SLF1</f>
        <v>Jeu</v>
      </c>
      <c r="U13" s="22" t="s">
        <v>8</v>
      </c>
      <c r="V13" s="27">
        <f t="shared" ref="V13:V43" si="14">SLF</f>
        <v>40391</v>
      </c>
      <c r="W13" s="12" t="str">
        <f t="shared" ref="W13:W43" si="15">_SLF1</f>
        <v>Dim</v>
      </c>
      <c r="X13" s="12" t="s">
        <v>97</v>
      </c>
      <c r="Y13" s="27">
        <f t="shared" ref="Y13:Y42" si="16">SLF</f>
        <v>40422</v>
      </c>
      <c r="Z13" s="12" t="str">
        <f t="shared" ref="Z13:Z42" si="17">_SLF1</f>
        <v>Mer</v>
      </c>
      <c r="AA13" s="24" t="s">
        <v>10</v>
      </c>
      <c r="AB13" s="27">
        <f t="shared" ref="AB13:AB43" si="18">SLF</f>
        <v>40452</v>
      </c>
      <c r="AC13" s="12" t="str">
        <f t="shared" ref="AC13:AC43" si="19">_SLF1</f>
        <v>Ven</v>
      </c>
      <c r="AD13" s="12" t="s">
        <v>97</v>
      </c>
      <c r="AE13" s="27">
        <f t="shared" ref="AE13:AE42" si="20">SLF</f>
        <v>40483</v>
      </c>
      <c r="AF13" s="12" t="str">
        <f t="shared" ref="AF13:AF42" si="21">_SLF1</f>
        <v>Lun</v>
      </c>
      <c r="AG13" s="23" t="s">
        <v>9</v>
      </c>
      <c r="AH13" s="27">
        <f t="shared" ref="AH13:AH43" si="22">SLF</f>
        <v>40513</v>
      </c>
      <c r="AI13" s="12" t="str">
        <f t="shared" ref="AI13:AI43" si="23">_SLF1</f>
        <v>Mer</v>
      </c>
      <c r="AJ13" s="43" t="s">
        <v>96</v>
      </c>
      <c r="AK13" s="13"/>
      <c r="AL13" s="13"/>
      <c r="AM13" s="13"/>
      <c r="AN13" s="13"/>
      <c r="AO13" s="13"/>
      <c r="AP13" s="16" t="str">
        <f>IF(BX12="","",BX12)</f>
        <v/>
      </c>
      <c r="AQ13" s="52" t="str">
        <f>IF(AP13="","",IF(AP13=AN1,389483566,IF(AP13=AZ1,389486340,IF(AP13=BL1,388582577,IF(AP13=BX1,388648577)))))</f>
        <v/>
      </c>
      <c r="AR13" s="52"/>
      <c r="AS13" s="52"/>
      <c r="AT13" s="52"/>
      <c r="AU13" s="52"/>
      <c r="AV13" s="52" t="str">
        <f>IF(AP13="","",IF(AP13=AN1,"NC",IF(AP13=AZ1,"NC",IF(AP13=BL1,388925338,IF(AP13=BX1,388983346)))))</f>
        <v/>
      </c>
      <c r="AW13" s="52"/>
      <c r="AX13" s="52"/>
      <c r="AY13" s="52"/>
      <c r="AZ13" s="52"/>
      <c r="BA13" s="52" t="str">
        <f>IF(AP13="","",IF(AP13=AN1,389832575,IF(AP13=AZ1,389837575,IF(AP13=BL1,388582575,IF(AP13=BX1,388648575)))))</f>
        <v/>
      </c>
      <c r="BB13" s="52"/>
      <c r="BC13" s="52"/>
      <c r="BD13" s="52"/>
      <c r="BE13" s="52"/>
      <c r="BF13" s="17" t="str">
        <f>IF(AP13="","",IF(AP13=AN1,"ecluse.kembs@edf.fr",IF(AP13=AZ1,"ecluse.fessenheim@edf.fr",IF(AP13=BL1,"ecluse.marckolsheim@edf.fr",IF(AP13=BX1,"ecluse.gerstheim@edf.fr")))))</f>
        <v/>
      </c>
      <c r="BG13" s="13"/>
      <c r="BH13" s="14"/>
      <c r="BI13" s="14"/>
      <c r="BJ13" s="13"/>
      <c r="BK13" s="14"/>
      <c r="BL13" s="14"/>
      <c r="BM13" s="13"/>
      <c r="BN13" s="14"/>
      <c r="BO13" s="14"/>
      <c r="BP13" s="13"/>
      <c r="BQ13" s="14"/>
      <c r="BR13" s="14"/>
      <c r="BS13" s="13"/>
      <c r="BT13" s="14"/>
      <c r="BU13" s="14"/>
      <c r="BV13" s="13"/>
      <c r="BW13" s="14" t="str">
        <f>IF(AK38="","","A")</f>
        <v>A</v>
      </c>
      <c r="BX13" s="55" t="str">
        <f t="shared" ref="BX13:BX18" si="24">IF($BX$12=$AN$1,AN2,IF($BX$12=$AZ$1,AZ2,IF($BX$12=$BL$1,BL2,IF($BX$12=$BX$1,BX2,""))))</f>
        <v/>
      </c>
      <c r="BY13" s="55"/>
      <c r="BZ13" s="55"/>
      <c r="CA13" s="55"/>
      <c r="CB13" s="55"/>
      <c r="CC13" s="55"/>
      <c r="CD13" s="55" t="str">
        <f t="shared" ref="CD13:CD18" si="25">IF($CD$12=$AT$1,AT2,IF($CD$12=$BF$1,BF2,IF($CD$12=$BR$1,BR2,IF($CD$12=$CD$1,CD2,""))))</f>
        <v/>
      </c>
      <c r="CE13" s="55"/>
      <c r="CF13" s="55"/>
      <c r="CG13" s="55"/>
      <c r="CH13" s="55"/>
      <c r="CI13" s="55"/>
    </row>
    <row r="14" spans="1:87" ht="13.5" customHeight="1" x14ac:dyDescent="0.2">
      <c r="A14" s="27">
        <f t="shared" si="0"/>
        <v>40180</v>
      </c>
      <c r="B14" s="12" t="str">
        <f t="shared" si="1"/>
        <v>Sam</v>
      </c>
      <c r="C14" s="48" t="s">
        <v>96</v>
      </c>
      <c r="D14" s="27">
        <f t="shared" si="2"/>
        <v>40211</v>
      </c>
      <c r="E14" s="12" t="str">
        <f t="shared" si="3"/>
        <v>Mar</v>
      </c>
      <c r="F14" s="24" t="s">
        <v>10</v>
      </c>
      <c r="G14" s="27">
        <f t="shared" si="4"/>
        <v>40239</v>
      </c>
      <c r="H14" s="12" t="str">
        <f t="shared" si="5"/>
        <v>Mar</v>
      </c>
      <c r="I14" s="23" t="s">
        <v>9</v>
      </c>
      <c r="J14" s="27">
        <f t="shared" si="6"/>
        <v>40270</v>
      </c>
      <c r="K14" s="12" t="str">
        <f t="shared" si="7"/>
        <v>Ven</v>
      </c>
      <c r="L14" s="26" t="s">
        <v>2</v>
      </c>
      <c r="M14" s="27">
        <f t="shared" si="8"/>
        <v>40300</v>
      </c>
      <c r="N14" s="12" t="str">
        <f t="shared" si="9"/>
        <v>Dim</v>
      </c>
      <c r="O14" s="12" t="s">
        <v>97</v>
      </c>
      <c r="P14" s="27">
        <f t="shared" si="10"/>
        <v>40331</v>
      </c>
      <c r="Q14" s="12" t="str">
        <f t="shared" si="11"/>
        <v>Mer</v>
      </c>
      <c r="R14" s="26" t="s">
        <v>2</v>
      </c>
      <c r="S14" s="27">
        <f t="shared" si="12"/>
        <v>40361</v>
      </c>
      <c r="T14" s="12" t="str">
        <f t="shared" si="13"/>
        <v>Ven</v>
      </c>
      <c r="U14" s="22" t="s">
        <v>8</v>
      </c>
      <c r="V14" s="27">
        <f t="shared" si="14"/>
        <v>40392</v>
      </c>
      <c r="W14" s="12" t="str">
        <f t="shared" si="15"/>
        <v>Lun</v>
      </c>
      <c r="X14" s="12" t="s">
        <v>97</v>
      </c>
      <c r="Y14" s="27">
        <f t="shared" si="16"/>
        <v>40423</v>
      </c>
      <c r="Z14" s="12" t="str">
        <f t="shared" si="17"/>
        <v>Jeu</v>
      </c>
      <c r="AA14" s="24" t="s">
        <v>10</v>
      </c>
      <c r="AB14" s="27">
        <f t="shared" si="18"/>
        <v>40453</v>
      </c>
      <c r="AC14" s="12" t="str">
        <f t="shared" si="19"/>
        <v>Sam</v>
      </c>
      <c r="AD14" s="22" t="s">
        <v>8</v>
      </c>
      <c r="AE14" s="27">
        <f t="shared" si="20"/>
        <v>40484</v>
      </c>
      <c r="AF14" s="12" t="str">
        <f t="shared" si="21"/>
        <v>Mar</v>
      </c>
      <c r="AG14" s="12" t="s">
        <v>96</v>
      </c>
      <c r="AH14" s="27">
        <f t="shared" si="22"/>
        <v>40514</v>
      </c>
      <c r="AI14" s="12" t="str">
        <f t="shared" si="23"/>
        <v>Jeu</v>
      </c>
      <c r="AJ14" s="43" t="s">
        <v>96</v>
      </c>
      <c r="AK14" s="13"/>
      <c r="AL14" s="13"/>
      <c r="AM14" s="13"/>
      <c r="AN14" s="13"/>
      <c r="AO14" s="13"/>
      <c r="AP14" s="16" t="str">
        <f>IF(CD12="","",CD12)</f>
        <v/>
      </c>
      <c r="AQ14" s="52" t="str">
        <f>IF(AP14="","",IF(AP14=AT1,389260822,IF(AP14=BF1,389726373,IF(AP14=BR1,388086577,IF(AP14=CD1,388657577)))))</f>
        <v/>
      </c>
      <c r="AR14" s="52"/>
      <c r="AS14" s="52"/>
      <c r="AT14" s="52"/>
      <c r="AU14" s="52"/>
      <c r="AV14" s="52" t="str">
        <f>IF(AP14="","",IF(AP14=AT1,"NC",IF(AP14=BF1,"NC",IF(AP14=BR1,388748179,IF(AP14=CD1,388391261)))))</f>
        <v/>
      </c>
      <c r="AW14" s="52"/>
      <c r="AX14" s="52"/>
      <c r="AY14" s="52"/>
      <c r="AZ14" s="52"/>
      <c r="BA14" s="52" t="str">
        <f>IF(AP14="","",IF(AP14=AT1,389283575,IF(AP14=BF1,389721575,IF(AP14=BR1,388086575,IF(AP14=CD1,388657575)))))</f>
        <v/>
      </c>
      <c r="BB14" s="52"/>
      <c r="BC14" s="52"/>
      <c r="BD14" s="52"/>
      <c r="BE14" s="52"/>
      <c r="BF14" s="17" t="str">
        <f>IF(AP14="","",IF(AP14=AT1,"ecluse.ottmarsheim@edf.fr",IF(AP14=BF1,"ecluse.vogelgrun@edf.fr",IF(AP14=BR1,"ecluse.rhinau@edf.fr",IF(AP14=CD1,"ecluse.strasbourg@edf.fr")))))</f>
        <v/>
      </c>
      <c r="BG14" s="13"/>
      <c r="BH14" s="14"/>
      <c r="BI14" s="14"/>
      <c r="BJ14" s="13"/>
      <c r="BK14" s="14"/>
      <c r="BL14" s="14"/>
      <c r="BM14" s="13"/>
      <c r="BN14" s="14"/>
      <c r="BO14" s="14"/>
      <c r="BP14" s="13"/>
      <c r="BQ14" s="14"/>
      <c r="BR14" s="14"/>
      <c r="BS14" s="13"/>
      <c r="BT14" s="14"/>
      <c r="BU14" s="14"/>
      <c r="BV14" s="13"/>
      <c r="BW14" s="14" t="str">
        <f>IF(AK38="","","B")</f>
        <v>B</v>
      </c>
      <c r="BX14" s="55" t="str">
        <f t="shared" si="24"/>
        <v/>
      </c>
      <c r="BY14" s="55"/>
      <c r="BZ14" s="55"/>
      <c r="CA14" s="55"/>
      <c r="CB14" s="55"/>
      <c r="CC14" s="55"/>
      <c r="CD14" s="55" t="str">
        <f t="shared" si="25"/>
        <v/>
      </c>
      <c r="CE14" s="55"/>
      <c r="CF14" s="55"/>
      <c r="CG14" s="55"/>
      <c r="CH14" s="55"/>
      <c r="CI14" s="55"/>
    </row>
    <row r="15" spans="1:87" ht="13.5" customHeight="1" x14ac:dyDescent="0.2">
      <c r="A15" s="27">
        <f t="shared" si="0"/>
        <v>40181</v>
      </c>
      <c r="B15" s="12" t="str">
        <f t="shared" si="1"/>
        <v>Dim</v>
      </c>
      <c r="C15" s="48" t="s">
        <v>97</v>
      </c>
      <c r="D15" s="27">
        <f t="shared" si="2"/>
        <v>40212</v>
      </c>
      <c r="E15" s="12" t="str">
        <f t="shared" si="3"/>
        <v>Mer</v>
      </c>
      <c r="F15" s="24" t="s">
        <v>10</v>
      </c>
      <c r="G15" s="27">
        <f t="shared" si="4"/>
        <v>40240</v>
      </c>
      <c r="H15" s="12" t="str">
        <f t="shared" si="5"/>
        <v>Mer</v>
      </c>
      <c r="I15" s="23" t="s">
        <v>9</v>
      </c>
      <c r="J15" s="27">
        <f t="shared" si="6"/>
        <v>40271</v>
      </c>
      <c r="K15" s="12" t="str">
        <f t="shared" si="7"/>
        <v>Sam</v>
      </c>
      <c r="L15" s="23" t="s">
        <v>9</v>
      </c>
      <c r="M15" s="27">
        <f t="shared" si="8"/>
        <v>40301</v>
      </c>
      <c r="N15" s="12" t="str">
        <f t="shared" si="9"/>
        <v>Lun</v>
      </c>
      <c r="O15" s="30" t="s">
        <v>84</v>
      </c>
      <c r="P15" s="27">
        <f t="shared" si="10"/>
        <v>40332</v>
      </c>
      <c r="Q15" s="12" t="str">
        <f t="shared" si="11"/>
        <v>Jeu</v>
      </c>
      <c r="R15" s="23" t="s">
        <v>9</v>
      </c>
      <c r="S15" s="27">
        <f t="shared" si="12"/>
        <v>40362</v>
      </c>
      <c r="T15" s="12" t="str">
        <f t="shared" si="13"/>
        <v>Sam</v>
      </c>
      <c r="U15" s="26" t="s">
        <v>2</v>
      </c>
      <c r="V15" s="27">
        <f t="shared" si="14"/>
        <v>40393</v>
      </c>
      <c r="W15" s="12" t="str">
        <f t="shared" si="15"/>
        <v>Mar</v>
      </c>
      <c r="X15" s="22" t="s">
        <v>8</v>
      </c>
      <c r="Y15" s="27">
        <f t="shared" si="16"/>
        <v>40424</v>
      </c>
      <c r="Z15" s="12" t="str">
        <f t="shared" si="17"/>
        <v>Ven</v>
      </c>
      <c r="AA15" s="30" t="s">
        <v>84</v>
      </c>
      <c r="AB15" s="27">
        <f t="shared" si="18"/>
        <v>40454</v>
      </c>
      <c r="AC15" s="12" t="str">
        <f t="shared" si="19"/>
        <v>Dim</v>
      </c>
      <c r="AD15" s="22" t="s">
        <v>8</v>
      </c>
      <c r="AE15" s="27">
        <f t="shared" si="20"/>
        <v>40485</v>
      </c>
      <c r="AF15" s="12" t="str">
        <f t="shared" si="21"/>
        <v>Mer</v>
      </c>
      <c r="AG15" s="12" t="s">
        <v>97</v>
      </c>
      <c r="AH15" s="27">
        <f t="shared" si="22"/>
        <v>40515</v>
      </c>
      <c r="AI15" s="12" t="str">
        <f t="shared" si="23"/>
        <v>Ven</v>
      </c>
      <c r="AJ15" s="43" t="s">
        <v>96</v>
      </c>
      <c r="AK15" s="13"/>
      <c r="AL15" s="13"/>
      <c r="AM15" s="13"/>
      <c r="AN15" s="13"/>
      <c r="AO15" s="13"/>
      <c r="AP15" s="13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14"/>
      <c r="BL15" s="14"/>
      <c r="BM15" s="13"/>
      <c r="BN15" s="14"/>
      <c r="BO15" s="14"/>
      <c r="BP15" s="13"/>
      <c r="BQ15" s="14"/>
      <c r="BR15" s="14"/>
      <c r="BS15" s="13"/>
      <c r="BT15" s="14"/>
      <c r="BU15" s="14"/>
      <c r="BV15" s="13"/>
      <c r="BW15" s="14" t="str">
        <f>IF(AK38="","","C")</f>
        <v>C</v>
      </c>
      <c r="BX15" s="55" t="str">
        <f t="shared" si="24"/>
        <v/>
      </c>
      <c r="BY15" s="55"/>
      <c r="BZ15" s="55"/>
      <c r="CA15" s="55"/>
      <c r="CB15" s="55"/>
      <c r="CC15" s="55"/>
      <c r="CD15" s="55" t="str">
        <f t="shared" si="25"/>
        <v/>
      </c>
      <c r="CE15" s="55"/>
      <c r="CF15" s="55"/>
      <c r="CG15" s="55"/>
      <c r="CH15" s="55"/>
      <c r="CI15" s="55"/>
    </row>
    <row r="16" spans="1:87" ht="13.5" customHeight="1" x14ac:dyDescent="0.2">
      <c r="A16" s="27">
        <f t="shared" si="0"/>
        <v>40182</v>
      </c>
      <c r="B16" s="12" t="str">
        <f t="shared" si="1"/>
        <v>Lun</v>
      </c>
      <c r="C16" s="48" t="s">
        <v>97</v>
      </c>
      <c r="D16" s="27">
        <f t="shared" si="2"/>
        <v>40213</v>
      </c>
      <c r="E16" s="12" t="str">
        <f t="shared" si="3"/>
        <v>Jeu</v>
      </c>
      <c r="F16" s="24" t="s">
        <v>10</v>
      </c>
      <c r="G16" s="27">
        <f t="shared" si="4"/>
        <v>40241</v>
      </c>
      <c r="H16" s="12" t="str">
        <f t="shared" si="5"/>
        <v>Jeu</v>
      </c>
      <c r="I16" s="12" t="s">
        <v>96</v>
      </c>
      <c r="J16" s="27">
        <f t="shared" si="6"/>
        <v>40272</v>
      </c>
      <c r="K16" s="12" t="str">
        <f t="shared" si="7"/>
        <v>Dim</v>
      </c>
      <c r="L16" s="23" t="s">
        <v>9</v>
      </c>
      <c r="M16" s="27">
        <f t="shared" si="8"/>
        <v>40302</v>
      </c>
      <c r="N16" s="12" t="str">
        <f t="shared" si="9"/>
        <v>Mar</v>
      </c>
      <c r="O16" s="12" t="s">
        <v>96</v>
      </c>
      <c r="P16" s="27">
        <f t="shared" si="10"/>
        <v>40333</v>
      </c>
      <c r="Q16" s="12" t="str">
        <f t="shared" si="11"/>
        <v>Ven</v>
      </c>
      <c r="R16" s="23" t="s">
        <v>9</v>
      </c>
      <c r="S16" s="27">
        <f t="shared" si="12"/>
        <v>40363</v>
      </c>
      <c r="T16" s="12" t="str">
        <f t="shared" si="13"/>
        <v>Dim</v>
      </c>
      <c r="U16" s="26" t="s">
        <v>2</v>
      </c>
      <c r="V16" s="27">
        <f t="shared" si="14"/>
        <v>40394</v>
      </c>
      <c r="W16" s="12" t="str">
        <f t="shared" si="15"/>
        <v>Mer</v>
      </c>
      <c r="X16" s="22" t="s">
        <v>8</v>
      </c>
      <c r="Y16" s="27">
        <f t="shared" si="16"/>
        <v>40425</v>
      </c>
      <c r="Z16" s="12" t="str">
        <f t="shared" si="17"/>
        <v>Sam</v>
      </c>
      <c r="AA16" s="12" t="s">
        <v>96</v>
      </c>
      <c r="AB16" s="27">
        <f t="shared" si="18"/>
        <v>40455</v>
      </c>
      <c r="AC16" s="12" t="str">
        <f t="shared" si="19"/>
        <v>Lun</v>
      </c>
      <c r="AD16" s="22" t="s">
        <v>8</v>
      </c>
      <c r="AE16" s="27">
        <f t="shared" si="20"/>
        <v>40486</v>
      </c>
      <c r="AF16" s="12" t="str">
        <f t="shared" si="21"/>
        <v>Jeu</v>
      </c>
      <c r="AG16" s="22" t="s">
        <v>8</v>
      </c>
      <c r="AH16" s="27">
        <f t="shared" si="22"/>
        <v>40516</v>
      </c>
      <c r="AI16" s="12" t="str">
        <f t="shared" si="23"/>
        <v>Sam</v>
      </c>
      <c r="AJ16" s="43" t="s">
        <v>96</v>
      </c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4"/>
      <c r="AW16" s="14"/>
      <c r="AX16" s="13"/>
      <c r="AY16" s="14"/>
      <c r="AZ16" s="14"/>
      <c r="BA16" s="13"/>
      <c r="BB16" s="14"/>
      <c r="BC16" s="14"/>
      <c r="BD16" s="13"/>
      <c r="BE16" s="14"/>
      <c r="BF16" s="14"/>
      <c r="BG16" s="13"/>
      <c r="BH16" s="14"/>
      <c r="BI16" s="14"/>
      <c r="BJ16" s="13"/>
      <c r="BK16" s="14"/>
      <c r="BL16" s="14"/>
      <c r="BM16" s="13"/>
      <c r="BN16" s="14"/>
      <c r="BO16" s="14"/>
      <c r="BP16" s="13"/>
      <c r="BQ16" s="14"/>
      <c r="BR16" s="14"/>
      <c r="BS16" s="13"/>
      <c r="BT16" s="14"/>
      <c r="BU16" s="14"/>
      <c r="BV16" s="13"/>
      <c r="BW16" s="14" t="str">
        <f>IF(AK38="","","D")</f>
        <v>D</v>
      </c>
      <c r="BX16" s="55" t="str">
        <f t="shared" si="24"/>
        <v/>
      </c>
      <c r="BY16" s="55"/>
      <c r="BZ16" s="55"/>
      <c r="CA16" s="55"/>
      <c r="CB16" s="55"/>
      <c r="CC16" s="55"/>
      <c r="CD16" s="55" t="str">
        <f t="shared" si="25"/>
        <v/>
      </c>
      <c r="CE16" s="55"/>
      <c r="CF16" s="55"/>
      <c r="CG16" s="55"/>
      <c r="CH16" s="55"/>
      <c r="CI16" s="55"/>
    </row>
    <row r="17" spans="1:87" ht="13.5" customHeight="1" x14ac:dyDescent="0.2">
      <c r="A17" s="27">
        <f t="shared" si="0"/>
        <v>40183</v>
      </c>
      <c r="B17" s="12" t="str">
        <f t="shared" si="1"/>
        <v>Mar</v>
      </c>
      <c r="C17" s="49" t="s">
        <v>8</v>
      </c>
      <c r="D17" s="27">
        <f t="shared" si="2"/>
        <v>40214</v>
      </c>
      <c r="E17" s="12" t="str">
        <f t="shared" si="3"/>
        <v>Ven</v>
      </c>
      <c r="F17" s="30" t="s">
        <v>84</v>
      </c>
      <c r="G17" s="27">
        <f t="shared" si="4"/>
        <v>40242</v>
      </c>
      <c r="H17" s="12" t="str">
        <f t="shared" si="5"/>
        <v>Ven</v>
      </c>
      <c r="I17" s="12" t="s">
        <v>97</v>
      </c>
      <c r="J17" s="27">
        <f t="shared" si="6"/>
        <v>40273</v>
      </c>
      <c r="K17" s="12" t="str">
        <f t="shared" si="7"/>
        <v>Lun</v>
      </c>
      <c r="L17" s="23" t="s">
        <v>9</v>
      </c>
      <c r="M17" s="27">
        <f t="shared" si="8"/>
        <v>40303</v>
      </c>
      <c r="N17" s="12" t="str">
        <f t="shared" si="9"/>
        <v>Mer</v>
      </c>
      <c r="O17" s="12" t="s">
        <v>96</v>
      </c>
      <c r="P17" s="27">
        <f t="shared" si="10"/>
        <v>40334</v>
      </c>
      <c r="Q17" s="12" t="str">
        <f t="shared" si="11"/>
        <v>Sam</v>
      </c>
      <c r="R17" s="12" t="s">
        <v>96</v>
      </c>
      <c r="S17" s="27">
        <f t="shared" si="12"/>
        <v>40364</v>
      </c>
      <c r="T17" s="12" t="str">
        <f t="shared" si="13"/>
        <v>Lun</v>
      </c>
      <c r="U17" s="26" t="s">
        <v>2</v>
      </c>
      <c r="V17" s="27">
        <f t="shared" si="14"/>
        <v>40395</v>
      </c>
      <c r="W17" s="12" t="str">
        <f t="shared" si="15"/>
        <v>Jeu</v>
      </c>
      <c r="X17" s="26" t="s">
        <v>2</v>
      </c>
      <c r="Y17" s="27">
        <f t="shared" si="16"/>
        <v>40426</v>
      </c>
      <c r="Z17" s="12" t="str">
        <f t="shared" si="17"/>
        <v>Dim</v>
      </c>
      <c r="AA17" s="12" t="s">
        <v>97</v>
      </c>
      <c r="AB17" s="27">
        <f t="shared" si="18"/>
        <v>40456</v>
      </c>
      <c r="AC17" s="12" t="str">
        <f t="shared" si="19"/>
        <v>Mar</v>
      </c>
      <c r="AD17" s="26" t="s">
        <v>2</v>
      </c>
      <c r="AE17" s="27">
        <f t="shared" si="20"/>
        <v>40487</v>
      </c>
      <c r="AF17" s="12" t="str">
        <f t="shared" si="21"/>
        <v>Ven</v>
      </c>
      <c r="AG17" s="22" t="s">
        <v>8</v>
      </c>
      <c r="AH17" s="27">
        <f t="shared" si="22"/>
        <v>40517</v>
      </c>
      <c r="AI17" s="12" t="str">
        <f t="shared" si="23"/>
        <v>Dim</v>
      </c>
      <c r="AJ17" s="43" t="s">
        <v>97</v>
      </c>
      <c r="AK17" s="13"/>
      <c r="AL17" s="13"/>
      <c r="AM17" s="13"/>
      <c r="AN17" s="13"/>
      <c r="AO17" s="37"/>
      <c r="AP17" s="13"/>
      <c r="AQ17" s="13"/>
      <c r="AR17" s="13"/>
      <c r="AS17" s="13"/>
      <c r="AT17" s="13"/>
      <c r="AU17" s="13"/>
      <c r="AV17" s="14"/>
      <c r="AW17" s="14"/>
      <c r="AX17" s="13"/>
      <c r="AY17" s="14"/>
      <c r="AZ17" s="14"/>
      <c r="BA17" s="13"/>
      <c r="BB17" s="14"/>
      <c r="BC17" s="14"/>
      <c r="BD17" s="13"/>
      <c r="BE17" s="14"/>
      <c r="BF17" s="14"/>
      <c r="BG17" s="13"/>
      <c r="BH17" s="14"/>
      <c r="BI17" s="14"/>
      <c r="BJ17" s="13"/>
      <c r="BK17" s="14"/>
      <c r="BL17" s="14"/>
      <c r="BM17" s="13"/>
      <c r="BN17" s="14"/>
      <c r="BO17" s="14"/>
      <c r="BP17" s="13"/>
      <c r="BQ17" s="14"/>
      <c r="BR17" s="14"/>
      <c r="BS17" s="13"/>
      <c r="BT17" s="14"/>
      <c r="BU17" s="14"/>
      <c r="BV17" s="13"/>
      <c r="BW17" s="14" t="str">
        <f>IF(AK38="","","E")</f>
        <v>E</v>
      </c>
      <c r="BX17" s="55" t="str">
        <f t="shared" si="24"/>
        <v/>
      </c>
      <c r="BY17" s="55"/>
      <c r="BZ17" s="55"/>
      <c r="CA17" s="55"/>
      <c r="CB17" s="55"/>
      <c r="CC17" s="55"/>
      <c r="CD17" s="55" t="str">
        <f t="shared" si="25"/>
        <v/>
      </c>
      <c r="CE17" s="55"/>
      <c r="CF17" s="55"/>
      <c r="CG17" s="55"/>
      <c r="CH17" s="55"/>
      <c r="CI17" s="55"/>
    </row>
    <row r="18" spans="1:87" ht="13.5" customHeight="1" x14ac:dyDescent="0.2">
      <c r="A18" s="27">
        <f t="shared" si="0"/>
        <v>40184</v>
      </c>
      <c r="B18" s="12" t="str">
        <f t="shared" si="1"/>
        <v>Mer</v>
      </c>
      <c r="C18" s="49" t="s">
        <v>8</v>
      </c>
      <c r="D18" s="27">
        <f t="shared" si="2"/>
        <v>40215</v>
      </c>
      <c r="E18" s="12" t="str">
        <f t="shared" si="3"/>
        <v>Sam</v>
      </c>
      <c r="F18" s="12" t="s">
        <v>96</v>
      </c>
      <c r="G18" s="27">
        <f t="shared" si="4"/>
        <v>40243</v>
      </c>
      <c r="H18" s="12" t="str">
        <f t="shared" si="5"/>
        <v>Sam</v>
      </c>
      <c r="I18" s="22" t="s">
        <v>8</v>
      </c>
      <c r="J18" s="27">
        <f t="shared" si="6"/>
        <v>40274</v>
      </c>
      <c r="K18" s="12" t="str">
        <f t="shared" si="7"/>
        <v>Mar</v>
      </c>
      <c r="L18" s="12" t="s">
        <v>96</v>
      </c>
      <c r="M18" s="27">
        <f t="shared" si="8"/>
        <v>40304</v>
      </c>
      <c r="N18" s="12" t="str">
        <f t="shared" si="9"/>
        <v>Jeu</v>
      </c>
      <c r="O18" s="12" t="s">
        <v>96</v>
      </c>
      <c r="P18" s="27">
        <f t="shared" si="10"/>
        <v>40335</v>
      </c>
      <c r="Q18" s="12" t="str">
        <f t="shared" si="11"/>
        <v>Dim</v>
      </c>
      <c r="R18" s="12" t="s">
        <v>97</v>
      </c>
      <c r="S18" s="27">
        <f t="shared" si="12"/>
        <v>40365</v>
      </c>
      <c r="T18" s="12" t="str">
        <f t="shared" si="13"/>
        <v>Mar</v>
      </c>
      <c r="U18" s="23" t="s">
        <v>9</v>
      </c>
      <c r="V18" s="27">
        <f t="shared" si="14"/>
        <v>40396</v>
      </c>
      <c r="W18" s="12" t="str">
        <f t="shared" si="15"/>
        <v>Ven</v>
      </c>
      <c r="X18" s="26" t="s">
        <v>2</v>
      </c>
      <c r="Y18" s="27">
        <f t="shared" si="16"/>
        <v>40427</v>
      </c>
      <c r="Z18" s="12" t="str">
        <f t="shared" si="17"/>
        <v>Lun</v>
      </c>
      <c r="AA18" s="30" t="s">
        <v>84</v>
      </c>
      <c r="AB18" s="27">
        <f t="shared" si="18"/>
        <v>40457</v>
      </c>
      <c r="AC18" s="12" t="str">
        <f t="shared" si="19"/>
        <v>Mer</v>
      </c>
      <c r="AD18" s="26" t="s">
        <v>2</v>
      </c>
      <c r="AE18" s="27">
        <f t="shared" si="20"/>
        <v>40488</v>
      </c>
      <c r="AF18" s="12" t="str">
        <f t="shared" si="21"/>
        <v>Sam</v>
      </c>
      <c r="AG18" s="26" t="s">
        <v>2</v>
      </c>
      <c r="AH18" s="27">
        <f t="shared" si="22"/>
        <v>40518</v>
      </c>
      <c r="AI18" s="12" t="str">
        <f t="shared" si="23"/>
        <v>Lun</v>
      </c>
      <c r="AJ18" s="43" t="s">
        <v>97</v>
      </c>
      <c r="AK18" s="13"/>
      <c r="AL18" s="13"/>
      <c r="AM18" s="13"/>
      <c r="AN18" s="13"/>
      <c r="AO18" s="37"/>
      <c r="AP18" s="13"/>
      <c r="AQ18" s="13"/>
      <c r="AR18" s="13"/>
      <c r="AS18" s="13"/>
      <c r="AT18" s="13"/>
      <c r="AU18" s="13"/>
      <c r="AV18" s="14"/>
      <c r="AW18" s="14"/>
      <c r="AX18" s="13"/>
      <c r="AY18" s="14"/>
      <c r="AZ18" s="14"/>
      <c r="BA18" s="13"/>
      <c r="BB18" s="14"/>
      <c r="BC18" s="14"/>
      <c r="BD18" s="13"/>
      <c r="BE18" s="14"/>
      <c r="BF18" s="14"/>
      <c r="BG18" s="13"/>
      <c r="BH18" s="14"/>
      <c r="BI18" s="14"/>
      <c r="BJ18" s="13"/>
      <c r="BK18" s="14"/>
      <c r="BL18" s="14"/>
      <c r="BM18" s="13"/>
      <c r="BN18" s="14"/>
      <c r="BO18" s="14"/>
      <c r="BP18" s="13"/>
      <c r="BQ18" s="14"/>
      <c r="BR18" s="14"/>
      <c r="BS18" s="13"/>
      <c r="BT18" s="14"/>
      <c r="BU18" s="14"/>
      <c r="BV18" s="13"/>
      <c r="BW18" s="14" t="str">
        <f>IF(AK38="","","F")</f>
        <v>F</v>
      </c>
      <c r="BX18" s="55" t="str">
        <f t="shared" si="24"/>
        <v/>
      </c>
      <c r="BY18" s="55"/>
      <c r="BZ18" s="55"/>
      <c r="CA18" s="55"/>
      <c r="CB18" s="55"/>
      <c r="CC18" s="55"/>
      <c r="CD18" s="55" t="str">
        <f t="shared" si="25"/>
        <v/>
      </c>
      <c r="CE18" s="55"/>
      <c r="CF18" s="55"/>
      <c r="CG18" s="55"/>
      <c r="CH18" s="55"/>
      <c r="CI18" s="55"/>
    </row>
    <row r="19" spans="1:87" ht="13.5" customHeight="1" x14ac:dyDescent="0.2">
      <c r="A19" s="27">
        <f t="shared" si="0"/>
        <v>40185</v>
      </c>
      <c r="B19" s="12" t="str">
        <f t="shared" si="1"/>
        <v>Jeu</v>
      </c>
      <c r="C19" s="50" t="s">
        <v>2</v>
      </c>
      <c r="D19" s="27">
        <f t="shared" si="2"/>
        <v>40216</v>
      </c>
      <c r="E19" s="12" t="str">
        <f t="shared" si="3"/>
        <v>Dim</v>
      </c>
      <c r="F19" s="12" t="s">
        <v>97</v>
      </c>
      <c r="G19" s="27">
        <f t="shared" si="4"/>
        <v>40244</v>
      </c>
      <c r="H19" s="12" t="str">
        <f t="shared" si="5"/>
        <v>Dim</v>
      </c>
      <c r="I19" s="22" t="s">
        <v>8</v>
      </c>
      <c r="J19" s="27">
        <f t="shared" si="6"/>
        <v>40275</v>
      </c>
      <c r="K19" s="12" t="str">
        <f t="shared" si="7"/>
        <v>Mer</v>
      </c>
      <c r="L19" s="12" t="s">
        <v>97</v>
      </c>
      <c r="M19" s="27">
        <f t="shared" si="8"/>
        <v>40305</v>
      </c>
      <c r="N19" s="12" t="str">
        <f t="shared" si="9"/>
        <v>Ven</v>
      </c>
      <c r="O19" s="12" t="s">
        <v>96</v>
      </c>
      <c r="P19" s="27">
        <f t="shared" si="10"/>
        <v>40336</v>
      </c>
      <c r="Q19" s="12" t="str">
        <f t="shared" si="11"/>
        <v>Lun</v>
      </c>
      <c r="R19" s="24" t="s">
        <v>10</v>
      </c>
      <c r="S19" s="27">
        <f t="shared" si="12"/>
        <v>40366</v>
      </c>
      <c r="T19" s="12" t="str">
        <f t="shared" si="13"/>
        <v>Mer</v>
      </c>
      <c r="U19" s="23" t="s">
        <v>9</v>
      </c>
      <c r="V19" s="27">
        <f t="shared" si="14"/>
        <v>40397</v>
      </c>
      <c r="W19" s="12" t="str">
        <f t="shared" si="15"/>
        <v>Sam</v>
      </c>
      <c r="X19" s="23" t="s">
        <v>9</v>
      </c>
      <c r="Y19" s="27">
        <f t="shared" si="16"/>
        <v>40428</v>
      </c>
      <c r="Z19" s="12" t="str">
        <f t="shared" si="17"/>
        <v>Mar</v>
      </c>
      <c r="AA19" s="12" t="s">
        <v>96</v>
      </c>
      <c r="AB19" s="27">
        <f t="shared" si="18"/>
        <v>40458</v>
      </c>
      <c r="AC19" s="12" t="str">
        <f t="shared" si="19"/>
        <v>Jeu</v>
      </c>
      <c r="AD19" s="23" t="s">
        <v>9</v>
      </c>
      <c r="AE19" s="27">
        <f t="shared" si="20"/>
        <v>40489</v>
      </c>
      <c r="AF19" s="12" t="str">
        <f t="shared" si="21"/>
        <v>Dim</v>
      </c>
      <c r="AG19" s="26" t="s">
        <v>2</v>
      </c>
      <c r="AH19" s="27">
        <f t="shared" si="22"/>
        <v>40519</v>
      </c>
      <c r="AI19" s="12" t="str">
        <f t="shared" si="23"/>
        <v>Mar</v>
      </c>
      <c r="AJ19" s="44" t="s">
        <v>8</v>
      </c>
      <c r="AK19" s="13"/>
      <c r="AL19" s="13"/>
      <c r="AM19" s="13"/>
      <c r="AN19" s="13"/>
      <c r="AO19" s="37"/>
      <c r="AP19" s="13"/>
      <c r="AQ19" s="13"/>
      <c r="AR19" s="13"/>
      <c r="AS19" s="13"/>
      <c r="AT19" s="13"/>
      <c r="AU19" s="13"/>
      <c r="AV19" s="14"/>
      <c r="AW19" s="14"/>
      <c r="AX19" s="13"/>
      <c r="AY19" s="14"/>
      <c r="AZ19" s="14"/>
      <c r="BA19" s="13"/>
      <c r="BB19" s="14"/>
      <c r="BC19" s="14"/>
      <c r="BD19" s="13"/>
      <c r="BE19" s="14"/>
      <c r="BF19" s="14"/>
      <c r="BG19" s="13"/>
      <c r="BH19" s="14"/>
      <c r="BI19" s="14"/>
      <c r="BJ19" s="13"/>
      <c r="BK19" s="14"/>
      <c r="BL19" s="14"/>
      <c r="BM19" s="13"/>
      <c r="BN19" s="14"/>
      <c r="BO19" s="14"/>
      <c r="BP19" s="13"/>
      <c r="BQ19" s="14"/>
      <c r="BR19" s="14"/>
      <c r="BS19" s="13"/>
      <c r="BT19" s="14"/>
      <c r="BU19" s="14"/>
      <c r="BV19" s="13"/>
      <c r="BW19" s="14" t="str">
        <f>IF(E3="GERSTHEIM","G","")</f>
        <v/>
      </c>
      <c r="BX19" s="55" t="str">
        <f>IF(BW19="","",IF($BX$12=$AN$1,AN8,IF($BX$12=$AZ$1,AZ8,IF($BX$12=$BL$1,BL8,IF($BX$12=$BX$1,BX8,"")))))</f>
        <v/>
      </c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</row>
    <row r="20" spans="1:87" ht="13.5" customHeight="1" x14ac:dyDescent="0.2">
      <c r="A20" s="27">
        <f t="shared" si="0"/>
        <v>40186</v>
      </c>
      <c r="B20" s="12" t="str">
        <f t="shared" si="1"/>
        <v>Ven</v>
      </c>
      <c r="C20" s="50" t="s">
        <v>2</v>
      </c>
      <c r="D20" s="27">
        <f t="shared" si="2"/>
        <v>40217</v>
      </c>
      <c r="E20" s="12" t="str">
        <f t="shared" si="3"/>
        <v>Lun</v>
      </c>
      <c r="F20" s="30" t="s">
        <v>84</v>
      </c>
      <c r="G20" s="27">
        <f t="shared" si="4"/>
        <v>40245</v>
      </c>
      <c r="H20" s="12" t="str">
        <f t="shared" si="5"/>
        <v>Lun</v>
      </c>
      <c r="I20" s="22" t="s">
        <v>8</v>
      </c>
      <c r="J20" s="27">
        <f t="shared" si="6"/>
        <v>40276</v>
      </c>
      <c r="K20" s="12" t="str">
        <f t="shared" si="7"/>
        <v>Jeu</v>
      </c>
      <c r="L20" s="22" t="s">
        <v>8</v>
      </c>
      <c r="M20" s="27">
        <f t="shared" si="8"/>
        <v>40306</v>
      </c>
      <c r="N20" s="12" t="str">
        <f t="shared" si="9"/>
        <v>Sam</v>
      </c>
      <c r="O20" s="12" t="s">
        <v>96</v>
      </c>
      <c r="P20" s="27">
        <f t="shared" si="10"/>
        <v>40337</v>
      </c>
      <c r="Q20" s="12" t="str">
        <f t="shared" si="11"/>
        <v>Mar</v>
      </c>
      <c r="R20" s="24" t="s">
        <v>10</v>
      </c>
      <c r="S20" s="27">
        <f t="shared" si="12"/>
        <v>40367</v>
      </c>
      <c r="T20" s="12" t="str">
        <f t="shared" si="13"/>
        <v>Jeu</v>
      </c>
      <c r="U20" s="12" t="s">
        <v>96</v>
      </c>
      <c r="V20" s="27">
        <f t="shared" si="14"/>
        <v>40398</v>
      </c>
      <c r="W20" s="12" t="str">
        <f t="shared" si="15"/>
        <v>Dim</v>
      </c>
      <c r="X20" s="23" t="s">
        <v>9</v>
      </c>
      <c r="Y20" s="27">
        <f t="shared" si="16"/>
        <v>40429</v>
      </c>
      <c r="Z20" s="12" t="str">
        <f t="shared" si="17"/>
        <v>Mer</v>
      </c>
      <c r="AA20" s="12" t="s">
        <v>96</v>
      </c>
      <c r="AB20" s="27">
        <f t="shared" si="18"/>
        <v>40459</v>
      </c>
      <c r="AC20" s="12" t="str">
        <f t="shared" si="19"/>
        <v>Ven</v>
      </c>
      <c r="AD20" s="23" t="s">
        <v>9</v>
      </c>
      <c r="AE20" s="27">
        <f t="shared" si="20"/>
        <v>40490</v>
      </c>
      <c r="AF20" s="12" t="str">
        <f t="shared" si="21"/>
        <v>Lun</v>
      </c>
      <c r="AG20" s="26" t="s">
        <v>2</v>
      </c>
      <c r="AH20" s="27">
        <f t="shared" si="22"/>
        <v>40520</v>
      </c>
      <c r="AI20" s="12" t="str">
        <f t="shared" si="23"/>
        <v>Mer</v>
      </c>
      <c r="AJ20" s="44" t="s">
        <v>8</v>
      </c>
      <c r="AK20" s="13"/>
      <c r="AL20" s="13"/>
      <c r="AM20" s="13"/>
      <c r="AN20" s="13"/>
      <c r="AO20" s="37"/>
      <c r="AP20" s="13"/>
      <c r="AQ20" s="13"/>
      <c r="AR20" s="13"/>
      <c r="AS20" s="13"/>
      <c r="AT20" s="13"/>
      <c r="AU20" s="13"/>
      <c r="AV20" s="14"/>
      <c r="AW20" s="14"/>
      <c r="AX20" s="13"/>
      <c r="AY20" s="14"/>
      <c r="AZ20" s="14"/>
      <c r="BA20" s="13"/>
      <c r="BB20" s="14"/>
      <c r="BC20" s="14"/>
      <c r="BD20" s="13"/>
      <c r="BE20" s="14"/>
      <c r="BF20" s="15"/>
      <c r="BG20" s="15"/>
      <c r="BH20" s="14"/>
      <c r="BI20" s="14"/>
      <c r="BJ20" s="13"/>
      <c r="BK20" s="14"/>
      <c r="BL20" s="14"/>
      <c r="BM20" s="13"/>
      <c r="BN20" s="14"/>
      <c r="BO20" s="14"/>
      <c r="BP20" s="13"/>
      <c r="BQ20" s="14"/>
      <c r="BR20" s="14"/>
      <c r="BS20" s="13"/>
      <c r="BT20" s="14"/>
      <c r="BU20" s="14"/>
      <c r="BV20" s="13"/>
      <c r="BW20" s="14"/>
      <c r="BX20" s="14"/>
      <c r="BY20" s="13"/>
      <c r="BZ20" s="14"/>
      <c r="CA20" s="14"/>
      <c r="CB20" s="13"/>
      <c r="CC20" s="14"/>
      <c r="CD20" s="14"/>
      <c r="CE20" s="13"/>
      <c r="CF20" s="13"/>
      <c r="CG20" s="13"/>
      <c r="CH20" s="13"/>
      <c r="CI20" s="13"/>
    </row>
    <row r="21" spans="1:87" ht="13.5" customHeight="1" x14ac:dyDescent="0.2">
      <c r="A21" s="27">
        <f t="shared" si="0"/>
        <v>40187</v>
      </c>
      <c r="B21" s="12" t="str">
        <f t="shared" si="1"/>
        <v>Sam</v>
      </c>
      <c r="C21" s="23" t="s">
        <v>9</v>
      </c>
      <c r="D21" s="27">
        <f t="shared" si="2"/>
        <v>40218</v>
      </c>
      <c r="E21" s="12" t="str">
        <f t="shared" si="3"/>
        <v>Mar</v>
      </c>
      <c r="F21" s="12" t="s">
        <v>96</v>
      </c>
      <c r="G21" s="27">
        <f t="shared" si="4"/>
        <v>40246</v>
      </c>
      <c r="H21" s="12" t="str">
        <f t="shared" si="5"/>
        <v>Mar</v>
      </c>
      <c r="I21" s="26" t="s">
        <v>2</v>
      </c>
      <c r="J21" s="27">
        <f t="shared" si="6"/>
        <v>40277</v>
      </c>
      <c r="K21" s="12" t="str">
        <f t="shared" si="7"/>
        <v>Ven</v>
      </c>
      <c r="L21" s="22" t="s">
        <v>8</v>
      </c>
      <c r="M21" s="27">
        <f t="shared" si="8"/>
        <v>40307</v>
      </c>
      <c r="N21" s="12" t="str">
        <f t="shared" si="9"/>
        <v>Dim</v>
      </c>
      <c r="O21" s="12" t="s">
        <v>97</v>
      </c>
      <c r="P21" s="27">
        <f t="shared" si="10"/>
        <v>40338</v>
      </c>
      <c r="Q21" s="12" t="str">
        <f t="shared" si="11"/>
        <v>Mer</v>
      </c>
      <c r="R21" s="24" t="s">
        <v>10</v>
      </c>
      <c r="S21" s="27">
        <f t="shared" si="12"/>
        <v>40368</v>
      </c>
      <c r="T21" s="12" t="str">
        <f t="shared" si="13"/>
        <v>Ven</v>
      </c>
      <c r="U21" s="12" t="s">
        <v>97</v>
      </c>
      <c r="V21" s="27">
        <f t="shared" si="14"/>
        <v>40399</v>
      </c>
      <c r="W21" s="12" t="str">
        <f t="shared" si="15"/>
        <v>Lun</v>
      </c>
      <c r="X21" s="23" t="s">
        <v>9</v>
      </c>
      <c r="Y21" s="27">
        <f t="shared" si="16"/>
        <v>40430</v>
      </c>
      <c r="Z21" s="12" t="str">
        <f t="shared" si="17"/>
        <v>Jeu</v>
      </c>
      <c r="AA21" s="12" t="s">
        <v>96</v>
      </c>
      <c r="AB21" s="27">
        <f t="shared" si="18"/>
        <v>40460</v>
      </c>
      <c r="AC21" s="12" t="str">
        <f t="shared" si="19"/>
        <v>Sam</v>
      </c>
      <c r="AD21" s="12" t="s">
        <v>96</v>
      </c>
      <c r="AE21" s="27">
        <f t="shared" si="20"/>
        <v>40491</v>
      </c>
      <c r="AF21" s="12" t="str">
        <f t="shared" si="21"/>
        <v>Mar</v>
      </c>
      <c r="AG21" s="23" t="s">
        <v>9</v>
      </c>
      <c r="AH21" s="27">
        <f t="shared" si="22"/>
        <v>40521</v>
      </c>
      <c r="AI21" s="12" t="str">
        <f t="shared" si="23"/>
        <v>Jeu</v>
      </c>
      <c r="AJ21" s="45" t="s">
        <v>2</v>
      </c>
      <c r="AK21" s="13"/>
      <c r="AL21" s="13"/>
      <c r="AM21" s="13"/>
      <c r="AN21" s="13"/>
      <c r="AO21" s="37"/>
      <c r="AP21" s="13"/>
      <c r="AQ21" s="13"/>
      <c r="AR21" s="13"/>
      <c r="AS21" s="13"/>
      <c r="AT21" s="13"/>
      <c r="AU21" s="13"/>
      <c r="AV21" s="14"/>
      <c r="AW21" s="14"/>
      <c r="AX21" s="13"/>
      <c r="AY21" s="14"/>
      <c r="AZ21" s="14"/>
      <c r="BA21" s="13"/>
      <c r="BB21" s="14"/>
      <c r="BC21" s="14"/>
      <c r="BD21" s="13"/>
      <c r="BE21" s="14"/>
      <c r="BF21" s="14"/>
      <c r="BG21" s="13"/>
      <c r="BH21" s="14"/>
      <c r="BI21" s="14"/>
      <c r="BJ21" s="13"/>
      <c r="BK21" s="14"/>
      <c r="BL21" s="14"/>
      <c r="BM21" s="13"/>
      <c r="BN21" s="14"/>
      <c r="BO21" s="14"/>
      <c r="BP21" s="13"/>
      <c r="BQ21" s="14"/>
      <c r="BR21" s="14"/>
      <c r="BS21" s="13"/>
      <c r="BT21" s="14"/>
      <c r="BU21" s="14"/>
      <c r="BV21" s="13"/>
      <c r="BW21" s="14"/>
      <c r="BX21" s="14"/>
      <c r="BY21" s="13"/>
      <c r="BZ21" s="14"/>
      <c r="CA21" s="14"/>
      <c r="CB21" s="13"/>
      <c r="CC21" s="14"/>
      <c r="CD21" s="14"/>
      <c r="CE21" s="13"/>
      <c r="CF21" s="13"/>
      <c r="CG21" s="13"/>
      <c r="CH21" s="13"/>
      <c r="CI21" s="13"/>
    </row>
    <row r="22" spans="1:87" ht="13.5" customHeight="1" x14ac:dyDescent="0.2">
      <c r="A22" s="27">
        <f t="shared" si="0"/>
        <v>40188</v>
      </c>
      <c r="B22" s="12" t="str">
        <f t="shared" si="1"/>
        <v>Dim</v>
      </c>
      <c r="C22" s="23" t="s">
        <v>9</v>
      </c>
      <c r="D22" s="27">
        <f t="shared" si="2"/>
        <v>40219</v>
      </c>
      <c r="E22" s="12" t="str">
        <f t="shared" si="3"/>
        <v>Mer</v>
      </c>
      <c r="F22" s="12" t="s">
        <v>96</v>
      </c>
      <c r="G22" s="27">
        <f t="shared" si="4"/>
        <v>40247</v>
      </c>
      <c r="H22" s="12" t="str">
        <f t="shared" si="5"/>
        <v>Mer</v>
      </c>
      <c r="I22" s="26" t="s">
        <v>2</v>
      </c>
      <c r="J22" s="27">
        <f t="shared" si="6"/>
        <v>40278</v>
      </c>
      <c r="K22" s="12" t="str">
        <f t="shared" si="7"/>
        <v>Sam</v>
      </c>
      <c r="L22" s="26" t="s">
        <v>2</v>
      </c>
      <c r="M22" s="27">
        <f t="shared" si="8"/>
        <v>40308</v>
      </c>
      <c r="N22" s="12" t="str">
        <f t="shared" si="9"/>
        <v>Lun</v>
      </c>
      <c r="O22" s="12" t="s">
        <v>97</v>
      </c>
      <c r="P22" s="27">
        <f t="shared" si="10"/>
        <v>40339</v>
      </c>
      <c r="Q22" s="12" t="str">
        <f t="shared" si="11"/>
        <v>Jeu</v>
      </c>
      <c r="R22" s="24" t="s">
        <v>10</v>
      </c>
      <c r="S22" s="27">
        <f t="shared" si="12"/>
        <v>40369</v>
      </c>
      <c r="T22" s="12" t="str">
        <f t="shared" si="13"/>
        <v>Sam</v>
      </c>
      <c r="U22" s="22" t="s">
        <v>8</v>
      </c>
      <c r="V22" s="27">
        <f t="shared" si="14"/>
        <v>40400</v>
      </c>
      <c r="W22" s="12" t="str">
        <f t="shared" si="15"/>
        <v>Mar</v>
      </c>
      <c r="X22" s="12" t="s">
        <v>96</v>
      </c>
      <c r="Y22" s="27">
        <f t="shared" si="16"/>
        <v>40431</v>
      </c>
      <c r="Z22" s="12" t="str">
        <f t="shared" si="17"/>
        <v>Ven</v>
      </c>
      <c r="AA22" s="12" t="s">
        <v>96</v>
      </c>
      <c r="AB22" s="27">
        <f t="shared" si="18"/>
        <v>40461</v>
      </c>
      <c r="AC22" s="12" t="str">
        <f t="shared" si="19"/>
        <v>Dim</v>
      </c>
      <c r="AD22" s="12" t="s">
        <v>97</v>
      </c>
      <c r="AE22" s="27">
        <f t="shared" si="20"/>
        <v>40492</v>
      </c>
      <c r="AF22" s="12" t="str">
        <f t="shared" si="21"/>
        <v>Mer</v>
      </c>
      <c r="AG22" s="23" t="s">
        <v>9</v>
      </c>
      <c r="AH22" s="27">
        <f t="shared" si="22"/>
        <v>40522</v>
      </c>
      <c r="AI22" s="12" t="str">
        <f t="shared" si="23"/>
        <v>Ven</v>
      </c>
      <c r="AJ22" s="45" t="s">
        <v>2</v>
      </c>
      <c r="AK22" s="13"/>
      <c r="AL22" s="13"/>
      <c r="AM22" s="13"/>
      <c r="AN22" s="13"/>
      <c r="AO22" s="37"/>
      <c r="AP22" s="13"/>
      <c r="AQ22" s="13"/>
      <c r="AR22" s="13"/>
      <c r="AS22" s="13"/>
      <c r="AT22" s="13"/>
      <c r="AU22" s="13"/>
      <c r="AV22" s="14"/>
      <c r="AW22" s="14"/>
      <c r="AX22" s="13"/>
      <c r="AY22" s="14"/>
      <c r="AZ22" s="14"/>
      <c r="BA22" s="13"/>
      <c r="BB22" s="14"/>
      <c r="BC22" s="14"/>
      <c r="BD22" s="13"/>
      <c r="BE22" s="14"/>
      <c r="BF22" s="14"/>
      <c r="BG22" s="13"/>
      <c r="BH22" s="14"/>
      <c r="BI22" s="14"/>
      <c r="BJ22" s="13"/>
      <c r="BK22" s="14"/>
      <c r="BL22" s="14"/>
      <c r="BM22" s="13"/>
      <c r="BN22" s="14"/>
      <c r="BO22" s="14"/>
      <c r="BP22" s="13"/>
      <c r="BQ22" s="14"/>
      <c r="BR22" s="14"/>
      <c r="BS22" s="13"/>
      <c r="BT22" s="14"/>
      <c r="BU22" s="14"/>
      <c r="BV22" s="13"/>
      <c r="BW22" s="14"/>
      <c r="BX22" s="14"/>
      <c r="BY22" s="13"/>
      <c r="BZ22" s="14"/>
      <c r="CA22" s="14"/>
      <c r="CB22" s="13"/>
      <c r="CC22" s="14"/>
      <c r="CD22" s="14"/>
      <c r="CE22" s="13"/>
      <c r="CF22" s="13"/>
      <c r="CG22" s="13"/>
      <c r="CH22" s="13"/>
      <c r="CI22" s="13"/>
    </row>
    <row r="23" spans="1:87" ht="13.5" customHeight="1" x14ac:dyDescent="0.2">
      <c r="A23" s="27">
        <f t="shared" si="0"/>
        <v>40189</v>
      </c>
      <c r="B23" s="12" t="str">
        <f t="shared" si="1"/>
        <v>Lun</v>
      </c>
      <c r="C23" s="23" t="s">
        <v>9</v>
      </c>
      <c r="D23" s="27">
        <f t="shared" si="2"/>
        <v>40220</v>
      </c>
      <c r="E23" s="12" t="str">
        <f t="shared" si="3"/>
        <v>Jeu</v>
      </c>
      <c r="F23" s="12" t="s">
        <v>96</v>
      </c>
      <c r="G23" s="27">
        <f t="shared" si="4"/>
        <v>40248</v>
      </c>
      <c r="H23" s="12" t="str">
        <f t="shared" si="5"/>
        <v>Jeu</v>
      </c>
      <c r="I23" s="23" t="s">
        <v>9</v>
      </c>
      <c r="J23" s="27">
        <f t="shared" si="6"/>
        <v>40279</v>
      </c>
      <c r="K23" s="12" t="str">
        <f t="shared" si="7"/>
        <v>Dim</v>
      </c>
      <c r="L23" s="26" t="s">
        <v>2</v>
      </c>
      <c r="M23" s="27">
        <f t="shared" si="8"/>
        <v>40309</v>
      </c>
      <c r="N23" s="12" t="str">
        <f t="shared" si="9"/>
        <v>Mar</v>
      </c>
      <c r="O23" s="22" t="s">
        <v>8</v>
      </c>
      <c r="P23" s="27">
        <f t="shared" si="10"/>
        <v>40340</v>
      </c>
      <c r="Q23" s="12" t="str">
        <f t="shared" si="11"/>
        <v>Ven</v>
      </c>
      <c r="R23" s="30" t="s">
        <v>84</v>
      </c>
      <c r="S23" s="27">
        <f t="shared" si="12"/>
        <v>40370</v>
      </c>
      <c r="T23" s="12" t="str">
        <f t="shared" si="13"/>
        <v>Dim</v>
      </c>
      <c r="U23" s="22" t="s">
        <v>8</v>
      </c>
      <c r="V23" s="27">
        <f t="shared" si="14"/>
        <v>40401</v>
      </c>
      <c r="W23" s="12" t="str">
        <f t="shared" si="15"/>
        <v>Mer</v>
      </c>
      <c r="X23" s="12" t="s">
        <v>97</v>
      </c>
      <c r="Y23" s="27">
        <f t="shared" si="16"/>
        <v>40432</v>
      </c>
      <c r="Z23" s="12" t="str">
        <f t="shared" si="17"/>
        <v>Sam</v>
      </c>
      <c r="AA23" s="12" t="s">
        <v>96</v>
      </c>
      <c r="AB23" s="27">
        <f t="shared" si="18"/>
        <v>40462</v>
      </c>
      <c r="AC23" s="12" t="str">
        <f t="shared" si="19"/>
        <v>Lun</v>
      </c>
      <c r="AD23" s="24" t="s">
        <v>10</v>
      </c>
      <c r="AE23" s="27">
        <f t="shared" si="20"/>
        <v>40493</v>
      </c>
      <c r="AF23" s="12" t="str">
        <f t="shared" si="21"/>
        <v>Jeu</v>
      </c>
      <c r="AG23" s="12" t="s">
        <v>96</v>
      </c>
      <c r="AH23" s="27">
        <f t="shared" si="22"/>
        <v>40523</v>
      </c>
      <c r="AI23" s="12" t="str">
        <f t="shared" si="23"/>
        <v>Sam</v>
      </c>
      <c r="AJ23" s="46" t="s">
        <v>9</v>
      </c>
      <c r="AK23" s="13"/>
      <c r="AL23" s="13"/>
      <c r="AM23" s="13"/>
      <c r="AN23" s="13"/>
      <c r="AO23" s="37"/>
      <c r="AP23" s="13"/>
      <c r="AQ23" s="13"/>
      <c r="AR23" s="13"/>
      <c r="AS23" s="13"/>
      <c r="AT23" s="13"/>
      <c r="AU23" s="13"/>
      <c r="AV23" s="14"/>
      <c r="AW23" s="14"/>
      <c r="AX23" s="13"/>
      <c r="AY23" s="14"/>
      <c r="AZ23" s="14"/>
      <c r="BA23" s="13"/>
      <c r="BB23" s="14"/>
      <c r="BC23" s="14"/>
      <c r="BD23" s="13"/>
      <c r="BE23" s="14"/>
      <c r="BF23" s="14"/>
      <c r="BG23" s="13"/>
      <c r="BH23" s="14"/>
      <c r="BI23" s="14"/>
      <c r="BJ23" s="13"/>
      <c r="BK23" s="14"/>
      <c r="BL23" s="14"/>
      <c r="BM23" s="13"/>
      <c r="BN23" s="14"/>
      <c r="BO23" s="14"/>
      <c r="BP23" s="13"/>
      <c r="BQ23" s="14"/>
      <c r="BR23" s="14"/>
      <c r="BS23" s="13"/>
      <c r="BT23" s="14"/>
      <c r="BU23" s="14"/>
      <c r="BV23" s="13"/>
      <c r="BW23" s="14"/>
      <c r="BX23" s="14"/>
      <c r="BY23" s="13"/>
      <c r="BZ23" s="14"/>
      <c r="CA23" s="14"/>
      <c r="CB23" s="13"/>
      <c r="CC23" s="14"/>
      <c r="CD23" s="14"/>
      <c r="CE23" s="13"/>
      <c r="CF23" s="13"/>
      <c r="CG23" s="13"/>
      <c r="CH23" s="13"/>
      <c r="CI23" s="13"/>
    </row>
    <row r="24" spans="1:87" ht="13.5" customHeight="1" x14ac:dyDescent="0.2">
      <c r="A24" s="27">
        <f t="shared" si="0"/>
        <v>40190</v>
      </c>
      <c r="B24" s="12" t="str">
        <f t="shared" si="1"/>
        <v>Mar</v>
      </c>
      <c r="C24" s="12" t="s">
        <v>96</v>
      </c>
      <c r="D24" s="27">
        <f t="shared" si="2"/>
        <v>40221</v>
      </c>
      <c r="E24" s="12" t="str">
        <f t="shared" si="3"/>
        <v>Ven</v>
      </c>
      <c r="F24" s="12" t="s">
        <v>96</v>
      </c>
      <c r="G24" s="27">
        <f t="shared" si="4"/>
        <v>40249</v>
      </c>
      <c r="H24" s="12" t="str">
        <f t="shared" si="5"/>
        <v>Ven</v>
      </c>
      <c r="I24" s="23" t="s">
        <v>9</v>
      </c>
      <c r="J24" s="27">
        <f t="shared" si="6"/>
        <v>40280</v>
      </c>
      <c r="K24" s="12" t="str">
        <f t="shared" si="7"/>
        <v>Lun</v>
      </c>
      <c r="L24" s="26" t="s">
        <v>2</v>
      </c>
      <c r="M24" s="27">
        <f t="shared" si="8"/>
        <v>40310</v>
      </c>
      <c r="N24" s="12" t="str">
        <f t="shared" si="9"/>
        <v>Mer</v>
      </c>
      <c r="O24" s="22" t="s">
        <v>8</v>
      </c>
      <c r="P24" s="27">
        <f t="shared" si="10"/>
        <v>40341</v>
      </c>
      <c r="Q24" s="12" t="str">
        <f t="shared" si="11"/>
        <v>Sam</v>
      </c>
      <c r="R24" s="12" t="s">
        <v>96</v>
      </c>
      <c r="S24" s="27">
        <f t="shared" si="12"/>
        <v>40371</v>
      </c>
      <c r="T24" s="12" t="str">
        <f t="shared" si="13"/>
        <v>Lun</v>
      </c>
      <c r="U24" s="22" t="s">
        <v>8</v>
      </c>
      <c r="V24" s="27">
        <f t="shared" si="14"/>
        <v>40402</v>
      </c>
      <c r="W24" s="12" t="str">
        <f t="shared" si="15"/>
        <v>Jeu</v>
      </c>
      <c r="X24" s="22" t="s">
        <v>8</v>
      </c>
      <c r="Y24" s="27">
        <f t="shared" si="16"/>
        <v>40433</v>
      </c>
      <c r="Z24" s="12" t="str">
        <f t="shared" si="17"/>
        <v>Dim</v>
      </c>
      <c r="AA24" s="12" t="s">
        <v>97</v>
      </c>
      <c r="AB24" s="27">
        <f t="shared" si="18"/>
        <v>40463</v>
      </c>
      <c r="AC24" s="12" t="str">
        <f t="shared" si="19"/>
        <v>Mar</v>
      </c>
      <c r="AD24" s="24" t="s">
        <v>10</v>
      </c>
      <c r="AE24" s="27">
        <f t="shared" si="20"/>
        <v>40494</v>
      </c>
      <c r="AF24" s="12" t="str">
        <f t="shared" si="21"/>
        <v>Ven</v>
      </c>
      <c r="AG24" s="12" t="s">
        <v>97</v>
      </c>
      <c r="AH24" s="27">
        <f t="shared" si="22"/>
        <v>40524</v>
      </c>
      <c r="AI24" s="12" t="str">
        <f t="shared" si="23"/>
        <v>Dim</v>
      </c>
      <c r="AJ24" s="46" t="s">
        <v>9</v>
      </c>
      <c r="AK24" s="13"/>
      <c r="AL24" s="13"/>
      <c r="AM24" s="13"/>
      <c r="AN24" s="13"/>
      <c r="AO24" s="37"/>
      <c r="AP24" s="13"/>
      <c r="AQ24" s="13"/>
      <c r="AR24" s="13"/>
      <c r="AS24" s="13"/>
      <c r="AT24" s="13"/>
      <c r="AU24" s="13"/>
      <c r="AV24" s="14"/>
      <c r="AW24" s="14"/>
      <c r="AX24" s="13"/>
      <c r="AY24" s="14"/>
      <c r="AZ24" s="14"/>
      <c r="BA24" s="13"/>
      <c r="BB24" s="14"/>
      <c r="BC24" s="14"/>
      <c r="BD24" s="13"/>
      <c r="BE24" s="14"/>
      <c r="BF24" s="14"/>
      <c r="BG24" s="13"/>
      <c r="BH24" s="14"/>
      <c r="BI24" s="14"/>
      <c r="BJ24" s="13"/>
      <c r="BK24" s="14"/>
      <c r="BL24" s="14"/>
      <c r="BM24" s="13"/>
      <c r="BN24" s="14"/>
      <c r="BO24" s="14"/>
      <c r="BP24" s="13"/>
      <c r="BQ24" s="14"/>
      <c r="BR24" s="14"/>
      <c r="BS24" s="13"/>
      <c r="BT24" s="14"/>
      <c r="BU24" s="14"/>
      <c r="BV24" s="13"/>
      <c r="BW24" s="14"/>
      <c r="BX24" s="14"/>
      <c r="BY24" s="13"/>
      <c r="BZ24" s="14"/>
      <c r="CA24" s="14"/>
      <c r="CB24" s="13"/>
      <c r="CC24" s="14"/>
      <c r="CD24" s="14"/>
      <c r="CE24" s="13"/>
      <c r="CF24" s="13"/>
      <c r="CG24" s="13"/>
      <c r="CH24" s="13"/>
      <c r="CI24" s="13"/>
    </row>
    <row r="25" spans="1:87" ht="13.5" customHeight="1" x14ac:dyDescent="0.2">
      <c r="A25" s="27">
        <f t="shared" si="0"/>
        <v>40191</v>
      </c>
      <c r="B25" s="12" t="str">
        <f t="shared" si="1"/>
        <v>Mer</v>
      </c>
      <c r="C25" s="12" t="s">
        <v>97</v>
      </c>
      <c r="D25" s="27">
        <f t="shared" si="2"/>
        <v>40222</v>
      </c>
      <c r="E25" s="12" t="str">
        <f t="shared" si="3"/>
        <v>Sam</v>
      </c>
      <c r="F25" s="12" t="s">
        <v>96</v>
      </c>
      <c r="G25" s="27">
        <f t="shared" si="4"/>
        <v>40250</v>
      </c>
      <c r="H25" s="12" t="str">
        <f t="shared" si="5"/>
        <v>Sam</v>
      </c>
      <c r="I25" s="12" t="s">
        <v>96</v>
      </c>
      <c r="J25" s="27">
        <f t="shared" si="6"/>
        <v>40281</v>
      </c>
      <c r="K25" s="12" t="str">
        <f t="shared" si="7"/>
        <v>Mar</v>
      </c>
      <c r="L25" s="23" t="s">
        <v>9</v>
      </c>
      <c r="M25" s="27">
        <f t="shared" si="8"/>
        <v>40311</v>
      </c>
      <c r="N25" s="12" t="str">
        <f t="shared" si="9"/>
        <v>Jeu</v>
      </c>
      <c r="O25" s="26" t="s">
        <v>2</v>
      </c>
      <c r="P25" s="27">
        <f t="shared" si="10"/>
        <v>40342</v>
      </c>
      <c r="Q25" s="12" t="str">
        <f t="shared" si="11"/>
        <v>Dim</v>
      </c>
      <c r="R25" s="12" t="s">
        <v>97</v>
      </c>
      <c r="S25" s="27">
        <f t="shared" si="12"/>
        <v>40372</v>
      </c>
      <c r="T25" s="12" t="str">
        <f t="shared" si="13"/>
        <v>Mar</v>
      </c>
      <c r="U25" s="26" t="s">
        <v>2</v>
      </c>
      <c r="V25" s="27">
        <f t="shared" si="14"/>
        <v>40403</v>
      </c>
      <c r="W25" s="12" t="str">
        <f t="shared" si="15"/>
        <v>Ven</v>
      </c>
      <c r="X25" s="22" t="s">
        <v>8</v>
      </c>
      <c r="Y25" s="27">
        <f t="shared" si="16"/>
        <v>40434</v>
      </c>
      <c r="Z25" s="12" t="str">
        <f t="shared" si="17"/>
        <v>Lun</v>
      </c>
      <c r="AA25" s="12" t="s">
        <v>97</v>
      </c>
      <c r="AB25" s="27">
        <f t="shared" si="18"/>
        <v>40464</v>
      </c>
      <c r="AC25" s="12" t="str">
        <f t="shared" si="19"/>
        <v>Mer</v>
      </c>
      <c r="AD25" s="24" t="s">
        <v>10</v>
      </c>
      <c r="AE25" s="27">
        <f t="shared" si="20"/>
        <v>40495</v>
      </c>
      <c r="AF25" s="12" t="str">
        <f t="shared" si="21"/>
        <v>Sam</v>
      </c>
      <c r="AG25" s="22" t="s">
        <v>8</v>
      </c>
      <c r="AH25" s="27">
        <f t="shared" si="22"/>
        <v>40525</v>
      </c>
      <c r="AI25" s="12" t="str">
        <f t="shared" si="23"/>
        <v>Lun</v>
      </c>
      <c r="AJ25" s="46" t="s">
        <v>9</v>
      </c>
      <c r="AK25" s="13"/>
      <c r="AL25" s="13"/>
      <c r="AM25" s="13"/>
      <c r="AN25" s="13"/>
      <c r="AO25" s="37"/>
      <c r="AP25" s="13"/>
      <c r="AQ25" s="13"/>
      <c r="AR25" s="13"/>
      <c r="AS25" s="13"/>
      <c r="AT25" s="13"/>
      <c r="AU25" s="13"/>
      <c r="AV25" s="14"/>
      <c r="AW25" s="14"/>
      <c r="AX25" s="13"/>
      <c r="AY25" s="14"/>
      <c r="AZ25" s="14"/>
      <c r="BA25" s="13"/>
      <c r="BB25" s="14"/>
      <c r="BC25" s="14"/>
      <c r="BD25" s="13"/>
      <c r="BE25" s="14"/>
      <c r="BF25" s="14"/>
      <c r="BG25" s="13"/>
      <c r="BH25" s="14"/>
      <c r="BI25" s="14"/>
      <c r="BJ25" s="13"/>
      <c r="BK25" s="14"/>
      <c r="BL25" s="14"/>
      <c r="BM25" s="13"/>
      <c r="BN25" s="14"/>
      <c r="BO25" s="14"/>
      <c r="BP25" s="13"/>
      <c r="BQ25" s="14"/>
      <c r="BR25" s="14"/>
      <c r="BS25" s="13"/>
      <c r="BT25" s="14"/>
      <c r="BU25" s="14"/>
      <c r="BV25" s="13"/>
      <c r="BW25" s="14"/>
      <c r="BX25" s="14"/>
      <c r="BY25" s="13"/>
      <c r="BZ25" s="14"/>
      <c r="CA25" s="14"/>
      <c r="CB25" s="13"/>
      <c r="CC25" s="14"/>
      <c r="CD25" s="14"/>
      <c r="CE25" s="13"/>
      <c r="CF25" s="13"/>
      <c r="CG25" s="13"/>
      <c r="CH25" s="13"/>
      <c r="CI25" s="13"/>
    </row>
    <row r="26" spans="1:87" ht="13.5" customHeight="1" x14ac:dyDescent="0.2">
      <c r="A26" s="27">
        <f t="shared" si="0"/>
        <v>40192</v>
      </c>
      <c r="B26" s="12" t="str">
        <f t="shared" si="1"/>
        <v>Jeu</v>
      </c>
      <c r="C26" s="22" t="s">
        <v>8</v>
      </c>
      <c r="D26" s="27">
        <f t="shared" si="2"/>
        <v>40223</v>
      </c>
      <c r="E26" s="12" t="str">
        <f t="shared" si="3"/>
        <v>Dim</v>
      </c>
      <c r="F26" s="12" t="s">
        <v>97</v>
      </c>
      <c r="G26" s="27">
        <f t="shared" si="4"/>
        <v>40251</v>
      </c>
      <c r="H26" s="12" t="str">
        <f t="shared" si="5"/>
        <v>Dim</v>
      </c>
      <c r="I26" s="12" t="s">
        <v>97</v>
      </c>
      <c r="J26" s="27">
        <f t="shared" si="6"/>
        <v>40282</v>
      </c>
      <c r="K26" s="12" t="str">
        <f t="shared" si="7"/>
        <v>Mer</v>
      </c>
      <c r="L26" s="23" t="s">
        <v>9</v>
      </c>
      <c r="M26" s="27">
        <f t="shared" si="8"/>
        <v>40312</v>
      </c>
      <c r="N26" s="12" t="str">
        <f t="shared" si="9"/>
        <v>Ven</v>
      </c>
      <c r="O26" s="26" t="s">
        <v>2</v>
      </c>
      <c r="P26" s="27">
        <f t="shared" si="10"/>
        <v>40343</v>
      </c>
      <c r="Q26" s="12" t="str">
        <f t="shared" si="11"/>
        <v>Lun</v>
      </c>
      <c r="R26" s="30" t="s">
        <v>84</v>
      </c>
      <c r="S26" s="27">
        <f t="shared" si="12"/>
        <v>40373</v>
      </c>
      <c r="T26" s="12" t="str">
        <f t="shared" si="13"/>
        <v>Mer</v>
      </c>
      <c r="U26" s="26" t="s">
        <v>2</v>
      </c>
      <c r="V26" s="27">
        <f t="shared" si="14"/>
        <v>40404</v>
      </c>
      <c r="W26" s="12" t="str">
        <f t="shared" si="15"/>
        <v>Sam</v>
      </c>
      <c r="X26" s="26" t="s">
        <v>2</v>
      </c>
      <c r="Y26" s="27">
        <f t="shared" si="16"/>
        <v>40435</v>
      </c>
      <c r="Z26" s="12" t="str">
        <f t="shared" si="17"/>
        <v>Mar</v>
      </c>
      <c r="AA26" s="22" t="s">
        <v>8</v>
      </c>
      <c r="AB26" s="27">
        <f t="shared" si="18"/>
        <v>40465</v>
      </c>
      <c r="AC26" s="12" t="str">
        <f t="shared" si="19"/>
        <v>Jeu</v>
      </c>
      <c r="AD26" s="24" t="s">
        <v>10</v>
      </c>
      <c r="AE26" s="27">
        <f t="shared" si="20"/>
        <v>40496</v>
      </c>
      <c r="AF26" s="12" t="str">
        <f t="shared" si="21"/>
        <v>Dim</v>
      </c>
      <c r="AG26" s="22" t="s">
        <v>8</v>
      </c>
      <c r="AH26" s="27">
        <f t="shared" si="22"/>
        <v>40526</v>
      </c>
      <c r="AI26" s="12" t="str">
        <f t="shared" si="23"/>
        <v>Mar</v>
      </c>
      <c r="AJ26" s="43" t="s">
        <v>96</v>
      </c>
      <c r="AK26" s="13"/>
      <c r="AL26" s="13"/>
      <c r="AM26" s="13"/>
      <c r="AN26" s="13"/>
      <c r="AO26" s="37"/>
      <c r="AP26" s="13"/>
      <c r="AQ26" s="13"/>
      <c r="AR26" s="13"/>
      <c r="AS26" s="13"/>
      <c r="AT26" s="13"/>
      <c r="AU26" s="13"/>
      <c r="AV26" s="14"/>
      <c r="AW26" s="14"/>
      <c r="AX26" s="13"/>
      <c r="AY26" s="14"/>
      <c r="AZ26" s="14"/>
      <c r="BA26" s="13"/>
      <c r="BB26" s="14"/>
      <c r="BC26" s="14"/>
      <c r="BD26" s="13"/>
      <c r="BE26" s="14"/>
      <c r="BF26" s="14"/>
      <c r="BG26" s="13"/>
      <c r="BH26" s="14"/>
      <c r="BI26" s="14"/>
      <c r="BJ26" s="13"/>
      <c r="BK26" s="14"/>
      <c r="BL26" s="14"/>
      <c r="BM26" s="13"/>
      <c r="BN26" s="14"/>
      <c r="BO26" s="14"/>
      <c r="BP26" s="13"/>
      <c r="BQ26" s="14"/>
      <c r="BR26" s="14"/>
      <c r="BS26" s="13"/>
      <c r="BT26" s="14"/>
      <c r="BU26" s="14"/>
      <c r="BV26" s="13"/>
      <c r="BW26" s="14"/>
      <c r="BX26" s="14"/>
      <c r="BY26" s="13"/>
      <c r="BZ26" s="14"/>
      <c r="CA26" s="14"/>
      <c r="CB26" s="13"/>
      <c r="CC26" s="14"/>
      <c r="CD26" s="14"/>
      <c r="CE26" s="13"/>
      <c r="CF26" s="13"/>
      <c r="CG26" s="13"/>
      <c r="CH26" s="13"/>
      <c r="CI26" s="13"/>
    </row>
    <row r="27" spans="1:87" ht="13.5" customHeight="1" x14ac:dyDescent="0.2">
      <c r="A27" s="27">
        <f t="shared" si="0"/>
        <v>40193</v>
      </c>
      <c r="B27" s="12" t="str">
        <f t="shared" si="1"/>
        <v>Ven</v>
      </c>
      <c r="C27" s="22" t="s">
        <v>8</v>
      </c>
      <c r="D27" s="27">
        <f t="shared" si="2"/>
        <v>40224</v>
      </c>
      <c r="E27" s="12" t="str">
        <f t="shared" si="3"/>
        <v>Lun</v>
      </c>
      <c r="F27" s="12" t="s">
        <v>97</v>
      </c>
      <c r="G27" s="27">
        <f t="shared" si="4"/>
        <v>40252</v>
      </c>
      <c r="H27" s="12" t="str">
        <f t="shared" si="5"/>
        <v>Lun</v>
      </c>
      <c r="I27" s="24" t="s">
        <v>10</v>
      </c>
      <c r="J27" s="27">
        <f t="shared" si="6"/>
        <v>40283</v>
      </c>
      <c r="K27" s="12" t="str">
        <f t="shared" si="7"/>
        <v>Jeu</v>
      </c>
      <c r="L27" s="12" t="s">
        <v>96</v>
      </c>
      <c r="M27" s="27">
        <f t="shared" si="8"/>
        <v>40313</v>
      </c>
      <c r="N27" s="12" t="str">
        <f t="shared" si="9"/>
        <v>Sam</v>
      </c>
      <c r="O27" s="23" t="s">
        <v>9</v>
      </c>
      <c r="P27" s="27">
        <f t="shared" si="10"/>
        <v>40344</v>
      </c>
      <c r="Q27" s="12" t="str">
        <f t="shared" si="11"/>
        <v>Mar</v>
      </c>
      <c r="R27" s="12" t="s">
        <v>96</v>
      </c>
      <c r="S27" s="27">
        <f t="shared" si="12"/>
        <v>40374</v>
      </c>
      <c r="T27" s="12" t="str">
        <f t="shared" si="13"/>
        <v>Jeu</v>
      </c>
      <c r="U27" s="23" t="s">
        <v>9</v>
      </c>
      <c r="V27" s="27">
        <f t="shared" si="14"/>
        <v>40405</v>
      </c>
      <c r="W27" s="12" t="str">
        <f t="shared" si="15"/>
        <v>Dim</v>
      </c>
      <c r="X27" s="26" t="s">
        <v>2</v>
      </c>
      <c r="Y27" s="27">
        <f t="shared" si="16"/>
        <v>40436</v>
      </c>
      <c r="Z27" s="12" t="str">
        <f t="shared" si="17"/>
        <v>Mer</v>
      </c>
      <c r="AA27" s="22" t="s">
        <v>8</v>
      </c>
      <c r="AB27" s="27">
        <f t="shared" si="18"/>
        <v>40466</v>
      </c>
      <c r="AC27" s="12" t="str">
        <f t="shared" si="19"/>
        <v>Ven</v>
      </c>
      <c r="AD27" s="30" t="s">
        <v>84</v>
      </c>
      <c r="AE27" s="27">
        <f t="shared" si="20"/>
        <v>40497</v>
      </c>
      <c r="AF27" s="12" t="str">
        <f t="shared" si="21"/>
        <v>Lun</v>
      </c>
      <c r="AG27" s="22" t="s">
        <v>8</v>
      </c>
      <c r="AH27" s="27">
        <f t="shared" si="22"/>
        <v>40527</v>
      </c>
      <c r="AI27" s="12" t="str">
        <f t="shared" si="23"/>
        <v>Mer</v>
      </c>
      <c r="AJ27" s="43" t="s">
        <v>97</v>
      </c>
      <c r="AK27" s="13"/>
      <c r="AL27" s="13"/>
      <c r="AM27" s="13"/>
      <c r="AN27" s="13"/>
      <c r="AO27" s="37"/>
      <c r="AP27" s="13"/>
      <c r="AQ27" s="13"/>
      <c r="AR27" s="13"/>
      <c r="AS27" s="13"/>
      <c r="AT27" s="13"/>
      <c r="AU27" s="13"/>
      <c r="AV27" s="14"/>
      <c r="AW27" s="14"/>
      <c r="AX27" s="13"/>
      <c r="AY27" s="14"/>
      <c r="AZ27" s="14"/>
      <c r="BA27" s="13"/>
      <c r="BB27" s="14"/>
      <c r="BC27" s="14"/>
      <c r="BD27" s="13"/>
      <c r="BE27" s="14"/>
      <c r="BF27" s="14"/>
      <c r="BG27" s="13"/>
      <c r="BH27" s="14"/>
      <c r="BI27" s="14"/>
      <c r="BJ27" s="13"/>
      <c r="BK27" s="14"/>
      <c r="BL27" s="14"/>
      <c r="BM27" s="13"/>
      <c r="BN27" s="14"/>
      <c r="BO27" s="14"/>
      <c r="BP27" s="13"/>
      <c r="BQ27" s="14"/>
      <c r="BR27" s="14"/>
      <c r="BS27" s="13"/>
      <c r="BT27" s="14"/>
      <c r="BU27" s="14"/>
      <c r="BV27" s="13"/>
      <c r="BW27" s="14"/>
      <c r="BX27" s="14"/>
      <c r="BY27" s="13"/>
      <c r="BZ27" s="14"/>
      <c r="CA27" s="14"/>
      <c r="CB27" s="13"/>
      <c r="CC27" s="14"/>
      <c r="CD27" s="14"/>
      <c r="CE27" s="13"/>
      <c r="CF27" s="13"/>
      <c r="CG27" s="13"/>
      <c r="CH27" s="13"/>
      <c r="CI27" s="13"/>
    </row>
    <row r="28" spans="1:87" ht="13.5" customHeight="1" x14ac:dyDescent="0.2">
      <c r="A28" s="27">
        <f t="shared" si="0"/>
        <v>40194</v>
      </c>
      <c r="B28" s="12" t="str">
        <f t="shared" si="1"/>
        <v>Sam</v>
      </c>
      <c r="C28" s="26" t="s">
        <v>2</v>
      </c>
      <c r="D28" s="27">
        <f t="shared" si="2"/>
        <v>40225</v>
      </c>
      <c r="E28" s="12" t="str">
        <f t="shared" si="3"/>
        <v>Mar</v>
      </c>
      <c r="F28" s="22" t="s">
        <v>8</v>
      </c>
      <c r="G28" s="27">
        <f t="shared" si="4"/>
        <v>40253</v>
      </c>
      <c r="H28" s="12" t="str">
        <f t="shared" si="5"/>
        <v>Mar</v>
      </c>
      <c r="I28" s="24" t="s">
        <v>10</v>
      </c>
      <c r="J28" s="27">
        <f t="shared" si="6"/>
        <v>40284</v>
      </c>
      <c r="K28" s="12" t="str">
        <f t="shared" si="7"/>
        <v>Ven</v>
      </c>
      <c r="L28" s="12" t="s">
        <v>97</v>
      </c>
      <c r="M28" s="27">
        <f t="shared" si="8"/>
        <v>40314</v>
      </c>
      <c r="N28" s="12" t="str">
        <f t="shared" si="9"/>
        <v>Dim</v>
      </c>
      <c r="O28" s="23" t="s">
        <v>9</v>
      </c>
      <c r="P28" s="27">
        <f t="shared" si="10"/>
        <v>40345</v>
      </c>
      <c r="Q28" s="12" t="str">
        <f t="shared" si="11"/>
        <v>Mer</v>
      </c>
      <c r="R28" s="12" t="s">
        <v>96</v>
      </c>
      <c r="S28" s="27">
        <f t="shared" si="12"/>
        <v>40375</v>
      </c>
      <c r="T28" s="12" t="str">
        <f t="shared" si="13"/>
        <v>Ven</v>
      </c>
      <c r="U28" s="23" t="s">
        <v>9</v>
      </c>
      <c r="V28" s="27">
        <f t="shared" si="14"/>
        <v>40406</v>
      </c>
      <c r="W28" s="12" t="str">
        <f t="shared" si="15"/>
        <v>Lun</v>
      </c>
      <c r="X28" s="26" t="s">
        <v>2</v>
      </c>
      <c r="Y28" s="27">
        <f t="shared" si="16"/>
        <v>40437</v>
      </c>
      <c r="Z28" s="12" t="str">
        <f t="shared" si="17"/>
        <v>Jeu</v>
      </c>
      <c r="AA28" s="26" t="s">
        <v>2</v>
      </c>
      <c r="AB28" s="27">
        <f t="shared" si="18"/>
        <v>40467</v>
      </c>
      <c r="AC28" s="12" t="str">
        <f t="shared" si="19"/>
        <v>Sam</v>
      </c>
      <c r="AD28" s="12" t="s">
        <v>96</v>
      </c>
      <c r="AE28" s="27">
        <f t="shared" si="20"/>
        <v>40498</v>
      </c>
      <c r="AF28" s="12" t="str">
        <f t="shared" si="21"/>
        <v>Mar</v>
      </c>
      <c r="AG28" s="26" t="s">
        <v>2</v>
      </c>
      <c r="AH28" s="27">
        <f t="shared" si="22"/>
        <v>40528</v>
      </c>
      <c r="AI28" s="12" t="str">
        <f t="shared" si="23"/>
        <v>Jeu</v>
      </c>
      <c r="AJ28" s="44" t="s">
        <v>8</v>
      </c>
      <c r="AK28" s="13"/>
      <c r="AL28" s="13"/>
      <c r="AM28" s="13"/>
      <c r="AN28" s="13"/>
      <c r="AO28" s="37"/>
      <c r="AP28" s="13"/>
      <c r="AQ28" s="13"/>
      <c r="AR28" s="13"/>
      <c r="AS28" s="13"/>
      <c r="AT28" s="13"/>
      <c r="AU28" s="13"/>
      <c r="AV28" s="14"/>
      <c r="AW28" s="14"/>
      <c r="AX28" s="13"/>
      <c r="AY28" s="14"/>
      <c r="AZ28" s="14"/>
      <c r="BA28" s="13"/>
      <c r="BB28" s="14"/>
      <c r="BC28" s="14"/>
      <c r="BD28" s="13"/>
      <c r="BE28" s="14"/>
      <c r="BF28" s="14"/>
      <c r="BG28" s="13"/>
      <c r="BH28" s="14"/>
      <c r="BI28" s="14"/>
      <c r="BJ28" s="13"/>
      <c r="BK28" s="14"/>
      <c r="BL28" s="14"/>
      <c r="BM28" s="13"/>
      <c r="BN28" s="14"/>
      <c r="BO28" s="14"/>
      <c r="BP28" s="13"/>
      <c r="BQ28" s="14"/>
      <c r="BR28" s="14"/>
      <c r="BS28" s="13"/>
      <c r="BT28" s="14"/>
      <c r="BU28" s="14"/>
      <c r="BV28" s="13"/>
      <c r="BW28" s="14"/>
      <c r="BX28" s="14"/>
      <c r="BY28" s="13"/>
      <c r="BZ28" s="14"/>
      <c r="CA28" s="14"/>
      <c r="CB28" s="13"/>
      <c r="CC28" s="14"/>
      <c r="CD28" s="14"/>
      <c r="CE28" s="13"/>
      <c r="CF28" s="13"/>
      <c r="CG28" s="13"/>
      <c r="CH28" s="13"/>
      <c r="CI28" s="13"/>
    </row>
    <row r="29" spans="1:87" ht="13.5" customHeight="1" x14ac:dyDescent="0.2">
      <c r="A29" s="27">
        <f t="shared" si="0"/>
        <v>40195</v>
      </c>
      <c r="B29" s="12" t="str">
        <f t="shared" si="1"/>
        <v>Dim</v>
      </c>
      <c r="C29" s="26" t="s">
        <v>2</v>
      </c>
      <c r="D29" s="27">
        <f t="shared" si="2"/>
        <v>40226</v>
      </c>
      <c r="E29" s="12" t="str">
        <f t="shared" si="3"/>
        <v>Mer</v>
      </c>
      <c r="F29" s="22" t="s">
        <v>8</v>
      </c>
      <c r="G29" s="27">
        <f t="shared" si="4"/>
        <v>40254</v>
      </c>
      <c r="H29" s="12" t="str">
        <f t="shared" si="5"/>
        <v>Mer</v>
      </c>
      <c r="I29" s="24" t="s">
        <v>10</v>
      </c>
      <c r="J29" s="27">
        <f t="shared" si="6"/>
        <v>40285</v>
      </c>
      <c r="K29" s="12" t="str">
        <f t="shared" si="7"/>
        <v>Sam</v>
      </c>
      <c r="L29" s="22" t="s">
        <v>8</v>
      </c>
      <c r="M29" s="27">
        <f t="shared" si="8"/>
        <v>40315</v>
      </c>
      <c r="N29" s="12" t="str">
        <f t="shared" si="9"/>
        <v>Lun</v>
      </c>
      <c r="O29" s="23" t="s">
        <v>9</v>
      </c>
      <c r="P29" s="27">
        <f t="shared" si="10"/>
        <v>40346</v>
      </c>
      <c r="Q29" s="12" t="str">
        <f t="shared" si="11"/>
        <v>Jeu</v>
      </c>
      <c r="R29" s="12" t="s">
        <v>96</v>
      </c>
      <c r="S29" s="27">
        <f t="shared" si="12"/>
        <v>40376</v>
      </c>
      <c r="T29" s="12" t="str">
        <f t="shared" si="13"/>
        <v>Sam</v>
      </c>
      <c r="U29" s="12" t="s">
        <v>96</v>
      </c>
      <c r="V29" s="27">
        <f t="shared" si="14"/>
        <v>40407</v>
      </c>
      <c r="W29" s="12" t="str">
        <f t="shared" si="15"/>
        <v>Mar</v>
      </c>
      <c r="X29" s="23" t="s">
        <v>9</v>
      </c>
      <c r="Y29" s="27">
        <f t="shared" si="16"/>
        <v>40438</v>
      </c>
      <c r="Z29" s="12" t="str">
        <f t="shared" si="17"/>
        <v>Ven</v>
      </c>
      <c r="AA29" s="26" t="s">
        <v>2</v>
      </c>
      <c r="AB29" s="27">
        <f t="shared" si="18"/>
        <v>40468</v>
      </c>
      <c r="AC29" s="12" t="str">
        <f t="shared" si="19"/>
        <v>Dim</v>
      </c>
      <c r="AD29" s="12" t="s">
        <v>97</v>
      </c>
      <c r="AE29" s="27">
        <f t="shared" si="20"/>
        <v>40499</v>
      </c>
      <c r="AF29" s="12" t="str">
        <f t="shared" si="21"/>
        <v>Mer</v>
      </c>
      <c r="AG29" s="26" t="s">
        <v>2</v>
      </c>
      <c r="AH29" s="27">
        <f t="shared" si="22"/>
        <v>40529</v>
      </c>
      <c r="AI29" s="12" t="str">
        <f t="shared" si="23"/>
        <v>Ven</v>
      </c>
      <c r="AJ29" s="44" t="s">
        <v>8</v>
      </c>
      <c r="AK29" s="13"/>
      <c r="AL29" s="13"/>
      <c r="AM29" s="13"/>
      <c r="AN29" s="13"/>
      <c r="AO29" s="37"/>
      <c r="AP29" s="13"/>
      <c r="AQ29" s="13"/>
      <c r="AR29" s="13"/>
      <c r="AS29" s="13"/>
      <c r="AT29" s="13"/>
      <c r="AU29" s="13"/>
      <c r="AV29" s="14"/>
      <c r="AW29" s="14"/>
      <c r="AX29" s="13"/>
      <c r="AY29" s="14"/>
      <c r="AZ29" s="14"/>
      <c r="BA29" s="13"/>
      <c r="BB29" s="14"/>
      <c r="BC29" s="14"/>
      <c r="BD29" s="13"/>
      <c r="BE29" s="14"/>
      <c r="BF29" s="14"/>
      <c r="BG29" s="13"/>
      <c r="BH29" s="14"/>
      <c r="BI29" s="14"/>
      <c r="BJ29" s="13"/>
      <c r="BK29" s="14"/>
      <c r="BL29" s="14"/>
      <c r="BM29" s="13"/>
      <c r="BN29" s="14"/>
      <c r="BO29" s="14"/>
      <c r="BP29" s="13"/>
      <c r="BQ29" s="14"/>
      <c r="BR29" s="14"/>
      <c r="BS29" s="13"/>
      <c r="BT29" s="14"/>
      <c r="BU29" s="14"/>
      <c r="BV29" s="13"/>
      <c r="BW29" s="14"/>
      <c r="BX29" s="14"/>
      <c r="BY29" s="13"/>
      <c r="BZ29" s="14"/>
      <c r="CA29" s="14"/>
      <c r="CB29" s="13"/>
      <c r="CC29" s="14"/>
      <c r="CD29" s="14"/>
      <c r="CE29" s="13"/>
      <c r="CF29" s="13"/>
      <c r="CG29" s="13"/>
      <c r="CH29" s="13"/>
      <c r="CI29" s="13"/>
    </row>
    <row r="30" spans="1:87" ht="13.5" customHeight="1" x14ac:dyDescent="0.2">
      <c r="A30" s="27">
        <f t="shared" si="0"/>
        <v>40196</v>
      </c>
      <c r="B30" s="12" t="str">
        <f t="shared" si="1"/>
        <v>Lun</v>
      </c>
      <c r="C30" s="26" t="s">
        <v>2</v>
      </c>
      <c r="D30" s="27">
        <f t="shared" si="2"/>
        <v>40227</v>
      </c>
      <c r="E30" s="12" t="str">
        <f t="shared" si="3"/>
        <v>Jeu</v>
      </c>
      <c r="F30" s="26" t="s">
        <v>2</v>
      </c>
      <c r="G30" s="27">
        <f t="shared" si="4"/>
        <v>40255</v>
      </c>
      <c r="H30" s="12" t="str">
        <f t="shared" si="5"/>
        <v>Jeu</v>
      </c>
      <c r="I30" s="24" t="s">
        <v>10</v>
      </c>
      <c r="J30" s="27">
        <f t="shared" si="6"/>
        <v>40286</v>
      </c>
      <c r="K30" s="12" t="str">
        <f t="shared" si="7"/>
        <v>Dim</v>
      </c>
      <c r="L30" s="22" t="s">
        <v>8</v>
      </c>
      <c r="M30" s="27">
        <f t="shared" si="8"/>
        <v>40316</v>
      </c>
      <c r="N30" s="12" t="str">
        <f t="shared" si="9"/>
        <v>Mar</v>
      </c>
      <c r="O30" s="12" t="s">
        <v>96</v>
      </c>
      <c r="P30" s="27">
        <f t="shared" si="10"/>
        <v>40347</v>
      </c>
      <c r="Q30" s="12" t="str">
        <f t="shared" si="11"/>
        <v>Ven</v>
      </c>
      <c r="R30" s="12" t="s">
        <v>96</v>
      </c>
      <c r="S30" s="27">
        <f t="shared" si="12"/>
        <v>40377</v>
      </c>
      <c r="T30" s="12" t="str">
        <f t="shared" si="13"/>
        <v>Dim</v>
      </c>
      <c r="U30" s="12" t="s">
        <v>97</v>
      </c>
      <c r="V30" s="27">
        <f t="shared" si="14"/>
        <v>40408</v>
      </c>
      <c r="W30" s="12" t="str">
        <f t="shared" si="15"/>
        <v>Mer</v>
      </c>
      <c r="X30" s="23" t="s">
        <v>9</v>
      </c>
      <c r="Y30" s="27">
        <f t="shared" si="16"/>
        <v>40439</v>
      </c>
      <c r="Z30" s="12" t="str">
        <f t="shared" si="17"/>
        <v>Sam</v>
      </c>
      <c r="AA30" s="23" t="s">
        <v>9</v>
      </c>
      <c r="AB30" s="27">
        <f t="shared" si="18"/>
        <v>40469</v>
      </c>
      <c r="AC30" s="12" t="str">
        <f t="shared" si="19"/>
        <v>Lun</v>
      </c>
      <c r="AD30" s="30" t="s">
        <v>84</v>
      </c>
      <c r="AE30" s="27">
        <f t="shared" si="20"/>
        <v>40500</v>
      </c>
      <c r="AF30" s="12" t="str">
        <f t="shared" si="21"/>
        <v>Jeu</v>
      </c>
      <c r="AG30" s="23" t="s">
        <v>9</v>
      </c>
      <c r="AH30" s="27">
        <f t="shared" si="22"/>
        <v>40530</v>
      </c>
      <c r="AI30" s="12" t="str">
        <f t="shared" si="23"/>
        <v>Sam</v>
      </c>
      <c r="AJ30" s="45" t="s">
        <v>2</v>
      </c>
      <c r="AK30" s="13"/>
      <c r="AL30" s="13"/>
      <c r="AM30" s="13"/>
      <c r="AN30" s="13"/>
      <c r="AO30" s="37"/>
      <c r="AP30" s="13"/>
      <c r="AQ30" s="13"/>
      <c r="AR30" s="13"/>
      <c r="AS30" s="13"/>
      <c r="AT30" s="13"/>
      <c r="AU30" s="13"/>
      <c r="AV30" s="14"/>
      <c r="AW30" s="14"/>
      <c r="AX30" s="13"/>
      <c r="AY30" s="14"/>
      <c r="AZ30" s="14"/>
      <c r="BA30" s="13"/>
      <c r="BB30" s="14"/>
      <c r="BC30" s="14"/>
      <c r="BD30" s="13"/>
      <c r="BE30" s="14"/>
      <c r="BF30" s="14"/>
      <c r="BG30" s="13"/>
      <c r="BH30" s="14"/>
      <c r="BI30" s="14"/>
      <c r="BJ30" s="13"/>
      <c r="BK30" s="14"/>
      <c r="BL30" s="14"/>
      <c r="BM30" s="13"/>
      <c r="BN30" s="14"/>
      <c r="BO30" s="14"/>
      <c r="BP30" s="13"/>
      <c r="BQ30" s="14"/>
      <c r="BR30" s="14"/>
      <c r="BS30" s="13"/>
      <c r="BT30" s="14"/>
      <c r="BU30" s="14"/>
      <c r="BV30" s="13"/>
      <c r="BW30" s="14"/>
      <c r="BX30" s="14"/>
      <c r="BY30" s="13"/>
      <c r="BZ30" s="14"/>
      <c r="CA30" s="14"/>
      <c r="CB30" s="13"/>
      <c r="CC30" s="14"/>
      <c r="CD30" s="14"/>
      <c r="CE30" s="13"/>
      <c r="CF30" s="13"/>
      <c r="CG30" s="13"/>
      <c r="CH30" s="13"/>
      <c r="CI30" s="13"/>
    </row>
    <row r="31" spans="1:87" ht="13.5" customHeight="1" x14ac:dyDescent="0.2">
      <c r="A31" s="27">
        <f t="shared" si="0"/>
        <v>40197</v>
      </c>
      <c r="B31" s="12" t="str">
        <f t="shared" si="1"/>
        <v>Mar</v>
      </c>
      <c r="C31" s="23" t="s">
        <v>9</v>
      </c>
      <c r="D31" s="27">
        <f t="shared" si="2"/>
        <v>40228</v>
      </c>
      <c r="E31" s="12" t="str">
        <f t="shared" si="3"/>
        <v>Ven</v>
      </c>
      <c r="F31" s="26" t="s">
        <v>2</v>
      </c>
      <c r="G31" s="27">
        <f t="shared" si="4"/>
        <v>40256</v>
      </c>
      <c r="H31" s="12" t="str">
        <f t="shared" si="5"/>
        <v>Ven</v>
      </c>
      <c r="I31" s="30" t="s">
        <v>84</v>
      </c>
      <c r="J31" s="27">
        <f t="shared" si="6"/>
        <v>40287</v>
      </c>
      <c r="K31" s="12" t="str">
        <f t="shared" si="7"/>
        <v>Lun</v>
      </c>
      <c r="L31" s="22" t="s">
        <v>8</v>
      </c>
      <c r="M31" s="27">
        <f t="shared" si="8"/>
        <v>40317</v>
      </c>
      <c r="N31" s="12" t="str">
        <f t="shared" si="9"/>
        <v>Mer</v>
      </c>
      <c r="O31" s="12" t="s">
        <v>97</v>
      </c>
      <c r="P31" s="27">
        <f t="shared" si="10"/>
        <v>40348</v>
      </c>
      <c r="Q31" s="12" t="str">
        <f t="shared" si="11"/>
        <v>Sam</v>
      </c>
      <c r="R31" s="12" t="s">
        <v>96</v>
      </c>
      <c r="S31" s="27">
        <f t="shared" si="12"/>
        <v>40378</v>
      </c>
      <c r="T31" s="12" t="str">
        <f t="shared" si="13"/>
        <v>Lun</v>
      </c>
      <c r="U31" s="24" t="s">
        <v>10</v>
      </c>
      <c r="V31" s="27">
        <f t="shared" si="14"/>
        <v>40409</v>
      </c>
      <c r="W31" s="12" t="str">
        <f t="shared" si="15"/>
        <v>Jeu</v>
      </c>
      <c r="X31" s="12" t="s">
        <v>96</v>
      </c>
      <c r="Y31" s="27">
        <f t="shared" si="16"/>
        <v>40440</v>
      </c>
      <c r="Z31" s="12" t="str">
        <f t="shared" si="17"/>
        <v>Dim</v>
      </c>
      <c r="AA31" s="23" t="s">
        <v>9</v>
      </c>
      <c r="AB31" s="27">
        <f t="shared" si="18"/>
        <v>40470</v>
      </c>
      <c r="AC31" s="12" t="str">
        <f t="shared" si="19"/>
        <v>Mar</v>
      </c>
      <c r="AD31" s="12" t="s">
        <v>96</v>
      </c>
      <c r="AE31" s="27">
        <f t="shared" si="20"/>
        <v>40501</v>
      </c>
      <c r="AF31" s="12" t="str">
        <f t="shared" si="21"/>
        <v>Ven</v>
      </c>
      <c r="AG31" s="23" t="s">
        <v>9</v>
      </c>
      <c r="AH31" s="27">
        <f t="shared" si="22"/>
        <v>40531</v>
      </c>
      <c r="AI31" s="12" t="str">
        <f t="shared" si="23"/>
        <v>Dim</v>
      </c>
      <c r="AJ31" s="45" t="s">
        <v>2</v>
      </c>
      <c r="AK31" s="13"/>
      <c r="AL31" s="13"/>
      <c r="AM31" s="13"/>
      <c r="AN31" s="13"/>
      <c r="AO31" s="37"/>
      <c r="AP31" s="13"/>
      <c r="AQ31" s="13"/>
      <c r="AR31" s="13"/>
      <c r="AS31" s="13"/>
      <c r="AT31" s="13"/>
      <c r="AU31" s="13"/>
      <c r="AV31" s="14"/>
      <c r="AW31" s="14"/>
      <c r="AX31" s="13"/>
      <c r="AY31" s="14"/>
      <c r="AZ31" s="14"/>
      <c r="BA31" s="13"/>
      <c r="BB31" s="14"/>
      <c r="BC31" s="14"/>
      <c r="BD31" s="13"/>
      <c r="BE31" s="14"/>
      <c r="BF31" s="14"/>
      <c r="BG31" s="13"/>
      <c r="BH31" s="14"/>
      <c r="BI31" s="14"/>
      <c r="BJ31" s="13"/>
      <c r="BK31" s="14"/>
      <c r="BL31" s="14"/>
      <c r="BM31" s="13"/>
      <c r="BN31" s="14"/>
      <c r="BO31" s="14"/>
      <c r="BP31" s="13"/>
      <c r="BQ31" s="14"/>
      <c r="BR31" s="14"/>
      <c r="BS31" s="13"/>
      <c r="BT31" s="14"/>
      <c r="BU31" s="14"/>
      <c r="BV31" s="13"/>
      <c r="BW31" s="14"/>
      <c r="BX31" s="14"/>
      <c r="BY31" s="13"/>
      <c r="BZ31" s="14"/>
      <c r="CA31" s="14"/>
      <c r="CB31" s="13"/>
      <c r="CC31" s="14"/>
      <c r="CD31" s="14"/>
      <c r="CE31" s="13"/>
      <c r="CF31" s="13"/>
      <c r="CG31" s="13"/>
      <c r="CH31" s="13"/>
      <c r="CI31" s="13"/>
    </row>
    <row r="32" spans="1:87" ht="13.5" customHeight="1" x14ac:dyDescent="0.2">
      <c r="A32" s="27">
        <f t="shared" si="0"/>
        <v>40198</v>
      </c>
      <c r="B32" s="12" t="str">
        <f t="shared" si="1"/>
        <v>Mer</v>
      </c>
      <c r="C32" s="23" t="s">
        <v>9</v>
      </c>
      <c r="D32" s="27">
        <f t="shared" si="2"/>
        <v>40229</v>
      </c>
      <c r="E32" s="12" t="str">
        <f t="shared" si="3"/>
        <v>Sam</v>
      </c>
      <c r="F32" s="23" t="s">
        <v>9</v>
      </c>
      <c r="G32" s="27">
        <f t="shared" si="4"/>
        <v>40257</v>
      </c>
      <c r="H32" s="12" t="str">
        <f t="shared" si="5"/>
        <v>Sam</v>
      </c>
      <c r="I32" s="12" t="s">
        <v>96</v>
      </c>
      <c r="J32" s="27">
        <f t="shared" si="6"/>
        <v>40288</v>
      </c>
      <c r="K32" s="12" t="str">
        <f t="shared" si="7"/>
        <v>Mar</v>
      </c>
      <c r="L32" s="26" t="s">
        <v>2</v>
      </c>
      <c r="M32" s="27">
        <f t="shared" si="8"/>
        <v>40318</v>
      </c>
      <c r="N32" s="12" t="str">
        <f t="shared" si="9"/>
        <v>Jeu</v>
      </c>
      <c r="O32" s="22" t="s">
        <v>8</v>
      </c>
      <c r="P32" s="27">
        <f t="shared" si="10"/>
        <v>40349</v>
      </c>
      <c r="Q32" s="12" t="str">
        <f t="shared" si="11"/>
        <v>Dim</v>
      </c>
      <c r="R32" s="12" t="s">
        <v>97</v>
      </c>
      <c r="S32" s="27">
        <f t="shared" si="12"/>
        <v>40379</v>
      </c>
      <c r="T32" s="12" t="str">
        <f t="shared" si="13"/>
        <v>Mar</v>
      </c>
      <c r="U32" s="24" t="s">
        <v>10</v>
      </c>
      <c r="V32" s="27">
        <f t="shared" si="14"/>
        <v>40410</v>
      </c>
      <c r="W32" s="12" t="str">
        <f t="shared" si="15"/>
        <v>Ven</v>
      </c>
      <c r="X32" s="12" t="s">
        <v>97</v>
      </c>
      <c r="Y32" s="27">
        <f t="shared" si="16"/>
        <v>40441</v>
      </c>
      <c r="Z32" s="12" t="str">
        <f t="shared" si="17"/>
        <v>Lun</v>
      </c>
      <c r="AA32" s="23" t="s">
        <v>9</v>
      </c>
      <c r="AB32" s="27">
        <f t="shared" si="18"/>
        <v>40471</v>
      </c>
      <c r="AC32" s="12" t="str">
        <f t="shared" si="19"/>
        <v>Mer</v>
      </c>
      <c r="AD32" s="12" t="s">
        <v>96</v>
      </c>
      <c r="AE32" s="27">
        <f t="shared" si="20"/>
        <v>40502</v>
      </c>
      <c r="AF32" s="12" t="str">
        <f t="shared" si="21"/>
        <v>Sam</v>
      </c>
      <c r="AG32" s="12" t="s">
        <v>96</v>
      </c>
      <c r="AH32" s="27">
        <f t="shared" si="22"/>
        <v>40532</v>
      </c>
      <c r="AI32" s="12" t="str">
        <f t="shared" si="23"/>
        <v>Lun</v>
      </c>
      <c r="AJ32" s="45" t="s">
        <v>2</v>
      </c>
      <c r="AK32" s="13"/>
      <c r="AL32" s="13"/>
      <c r="AM32" s="13"/>
      <c r="AN32" s="13"/>
      <c r="AO32" s="37"/>
      <c r="AP32" s="13"/>
      <c r="AQ32" s="13"/>
      <c r="AR32" s="13"/>
      <c r="AS32" s="13"/>
      <c r="AT32" s="13"/>
      <c r="AU32" s="13"/>
      <c r="AV32" s="14"/>
      <c r="AW32" s="14"/>
      <c r="AX32" s="13"/>
      <c r="AY32" s="14"/>
      <c r="AZ32" s="14"/>
      <c r="BA32" s="13"/>
      <c r="BB32" s="14"/>
      <c r="BC32" s="14"/>
      <c r="BD32" s="13"/>
      <c r="BE32" s="14"/>
      <c r="BF32" s="14"/>
      <c r="BG32" s="13"/>
      <c r="BH32" s="14"/>
      <c r="BI32" s="14"/>
      <c r="BJ32" s="13"/>
      <c r="BK32" s="14"/>
      <c r="BL32" s="14"/>
      <c r="BM32" s="13"/>
      <c r="BN32" s="14"/>
      <c r="BO32" s="14"/>
      <c r="BP32" s="13"/>
      <c r="BQ32" s="14"/>
      <c r="BR32" s="14"/>
      <c r="BS32" s="13"/>
      <c r="BT32" s="14"/>
      <c r="BU32" s="14"/>
      <c r="BV32" s="13"/>
      <c r="BW32" s="14"/>
      <c r="BX32" s="14"/>
      <c r="BY32" s="13"/>
      <c r="BZ32" s="14"/>
      <c r="CA32" s="14"/>
      <c r="CB32" s="13"/>
      <c r="CC32" s="14"/>
      <c r="CD32" s="14"/>
      <c r="CE32" s="13"/>
      <c r="CF32" s="13"/>
      <c r="CG32" s="13"/>
      <c r="CH32" s="13"/>
      <c r="CI32" s="13"/>
    </row>
    <row r="33" spans="1:87" ht="13.5" customHeight="1" x14ac:dyDescent="0.2">
      <c r="A33" s="27">
        <f t="shared" si="0"/>
        <v>40199</v>
      </c>
      <c r="B33" s="12" t="str">
        <f t="shared" si="1"/>
        <v>Jeu</v>
      </c>
      <c r="C33" s="12" t="s">
        <v>96</v>
      </c>
      <c r="D33" s="27">
        <f t="shared" si="2"/>
        <v>40230</v>
      </c>
      <c r="E33" s="12" t="str">
        <f t="shared" si="3"/>
        <v>Dim</v>
      </c>
      <c r="F33" s="23" t="s">
        <v>9</v>
      </c>
      <c r="G33" s="27">
        <f t="shared" si="4"/>
        <v>40258</v>
      </c>
      <c r="H33" s="12" t="str">
        <f t="shared" si="5"/>
        <v>Dim</v>
      </c>
      <c r="I33" s="12" t="s">
        <v>97</v>
      </c>
      <c r="J33" s="27">
        <f t="shared" si="6"/>
        <v>40289</v>
      </c>
      <c r="K33" s="12" t="str">
        <f t="shared" si="7"/>
        <v>Mer</v>
      </c>
      <c r="L33" s="26" t="s">
        <v>2</v>
      </c>
      <c r="M33" s="27">
        <f t="shared" si="8"/>
        <v>40319</v>
      </c>
      <c r="N33" s="12" t="str">
        <f t="shared" si="9"/>
        <v>Ven</v>
      </c>
      <c r="O33" s="22" t="s">
        <v>8</v>
      </c>
      <c r="P33" s="27">
        <f t="shared" si="10"/>
        <v>40350</v>
      </c>
      <c r="Q33" s="12" t="str">
        <f t="shared" si="11"/>
        <v>Lun</v>
      </c>
      <c r="R33" s="12" t="s">
        <v>97</v>
      </c>
      <c r="S33" s="27">
        <f t="shared" si="12"/>
        <v>40380</v>
      </c>
      <c r="T33" s="12" t="str">
        <f t="shared" si="13"/>
        <v>Mer</v>
      </c>
      <c r="U33" s="24" t="s">
        <v>10</v>
      </c>
      <c r="V33" s="27">
        <f t="shared" si="14"/>
        <v>40411</v>
      </c>
      <c r="W33" s="12" t="str">
        <f t="shared" si="15"/>
        <v>Sam</v>
      </c>
      <c r="X33" s="22" t="s">
        <v>8</v>
      </c>
      <c r="Y33" s="27">
        <f t="shared" si="16"/>
        <v>40442</v>
      </c>
      <c r="Z33" s="12" t="str">
        <f t="shared" si="17"/>
        <v>Mar</v>
      </c>
      <c r="AA33" s="12" t="s">
        <v>96</v>
      </c>
      <c r="AB33" s="27">
        <f t="shared" si="18"/>
        <v>40472</v>
      </c>
      <c r="AC33" s="12" t="str">
        <f t="shared" si="19"/>
        <v>Jeu</v>
      </c>
      <c r="AD33" s="12" t="s">
        <v>96</v>
      </c>
      <c r="AE33" s="27">
        <f t="shared" si="20"/>
        <v>40503</v>
      </c>
      <c r="AF33" s="12" t="str">
        <f t="shared" si="21"/>
        <v>Dim</v>
      </c>
      <c r="AG33" s="12" t="s">
        <v>97</v>
      </c>
      <c r="AH33" s="27">
        <f t="shared" si="22"/>
        <v>40533</v>
      </c>
      <c r="AI33" s="12" t="str">
        <f t="shared" si="23"/>
        <v>Mar</v>
      </c>
      <c r="AJ33" s="46" t="s">
        <v>9</v>
      </c>
      <c r="AK33" s="13"/>
      <c r="AL33" s="13"/>
      <c r="AM33" s="13"/>
      <c r="AN33" s="13"/>
      <c r="AO33" s="37"/>
      <c r="AP33" s="13"/>
      <c r="AQ33" s="13"/>
      <c r="AR33" s="13"/>
      <c r="AS33" s="13"/>
      <c r="AT33" s="13"/>
      <c r="AU33" s="13"/>
      <c r="AV33" s="14"/>
      <c r="AW33" s="14"/>
      <c r="AX33" s="13"/>
      <c r="AY33" s="14"/>
      <c r="AZ33" s="14"/>
      <c r="BA33" s="13"/>
      <c r="BB33" s="14"/>
      <c r="BC33" s="14"/>
      <c r="BD33" s="13"/>
      <c r="BE33" s="14"/>
      <c r="BF33" s="14"/>
      <c r="BG33" s="13"/>
      <c r="BH33" s="14"/>
      <c r="BI33" s="14"/>
      <c r="BJ33" s="13"/>
      <c r="BK33" s="14"/>
      <c r="BL33" s="14"/>
      <c r="BM33" s="13"/>
      <c r="BN33" s="14"/>
      <c r="BO33" s="14"/>
      <c r="BP33" s="13"/>
      <c r="BQ33" s="14"/>
      <c r="BR33" s="14"/>
      <c r="BS33" s="13"/>
      <c r="BT33" s="14"/>
      <c r="BU33" s="14"/>
      <c r="BV33" s="13"/>
      <c r="BW33" s="14"/>
      <c r="BX33" s="14"/>
      <c r="BY33" s="13"/>
      <c r="BZ33" s="14"/>
      <c r="CA33" s="14"/>
      <c r="CB33" s="13"/>
      <c r="CC33" s="14"/>
      <c r="CD33" s="14"/>
      <c r="CE33" s="13"/>
      <c r="CF33" s="13"/>
      <c r="CG33" s="13"/>
      <c r="CH33" s="13"/>
      <c r="CI33" s="13"/>
    </row>
    <row r="34" spans="1:87" ht="13.5" customHeight="1" x14ac:dyDescent="0.2">
      <c r="A34" s="27">
        <f t="shared" si="0"/>
        <v>40200</v>
      </c>
      <c r="B34" s="12" t="str">
        <f t="shared" si="1"/>
        <v>Ven</v>
      </c>
      <c r="C34" s="12" t="s">
        <v>97</v>
      </c>
      <c r="D34" s="27">
        <f t="shared" si="2"/>
        <v>40231</v>
      </c>
      <c r="E34" s="12" t="str">
        <f t="shared" si="3"/>
        <v>Lun</v>
      </c>
      <c r="F34" s="23" t="s">
        <v>9</v>
      </c>
      <c r="G34" s="27">
        <f t="shared" si="4"/>
        <v>40259</v>
      </c>
      <c r="H34" s="12" t="str">
        <f t="shared" si="5"/>
        <v>Lun</v>
      </c>
      <c r="I34" s="30" t="s">
        <v>84</v>
      </c>
      <c r="J34" s="27">
        <f t="shared" si="6"/>
        <v>40290</v>
      </c>
      <c r="K34" s="12" t="str">
        <f t="shared" si="7"/>
        <v>Jeu</v>
      </c>
      <c r="L34" s="23" t="s">
        <v>9</v>
      </c>
      <c r="M34" s="27">
        <f t="shared" si="8"/>
        <v>40320</v>
      </c>
      <c r="N34" s="12" t="str">
        <f t="shared" si="9"/>
        <v>Sam</v>
      </c>
      <c r="O34" s="26" t="s">
        <v>2</v>
      </c>
      <c r="P34" s="27">
        <f t="shared" si="10"/>
        <v>40351</v>
      </c>
      <c r="Q34" s="12" t="str">
        <f t="shared" si="11"/>
        <v>Mar</v>
      </c>
      <c r="R34" s="22" t="s">
        <v>8</v>
      </c>
      <c r="S34" s="27">
        <f t="shared" si="12"/>
        <v>40381</v>
      </c>
      <c r="T34" s="12" t="str">
        <f t="shared" si="13"/>
        <v>Jeu</v>
      </c>
      <c r="U34" s="24" t="s">
        <v>10</v>
      </c>
      <c r="V34" s="27">
        <f t="shared" si="14"/>
        <v>40412</v>
      </c>
      <c r="W34" s="12" t="str">
        <f t="shared" si="15"/>
        <v>Dim</v>
      </c>
      <c r="X34" s="22" t="s">
        <v>8</v>
      </c>
      <c r="Y34" s="27">
        <f t="shared" si="16"/>
        <v>40443</v>
      </c>
      <c r="Z34" s="12" t="str">
        <f t="shared" si="17"/>
        <v>Mer</v>
      </c>
      <c r="AA34" s="12" t="s">
        <v>97</v>
      </c>
      <c r="AB34" s="27">
        <f t="shared" si="18"/>
        <v>40473</v>
      </c>
      <c r="AC34" s="12" t="str">
        <f t="shared" si="19"/>
        <v>Ven</v>
      </c>
      <c r="AD34" s="12" t="s">
        <v>96</v>
      </c>
      <c r="AE34" s="27">
        <f t="shared" si="20"/>
        <v>40504</v>
      </c>
      <c r="AF34" s="12" t="str">
        <f t="shared" si="21"/>
        <v>Lun</v>
      </c>
      <c r="AG34" s="24" t="s">
        <v>10</v>
      </c>
      <c r="AH34" s="27">
        <f t="shared" si="22"/>
        <v>40534</v>
      </c>
      <c r="AI34" s="12" t="str">
        <f t="shared" si="23"/>
        <v>Mer</v>
      </c>
      <c r="AJ34" s="46" t="s">
        <v>9</v>
      </c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4"/>
      <c r="AW34" s="14"/>
      <c r="AX34" s="13"/>
      <c r="AY34" s="14"/>
      <c r="AZ34" s="14"/>
      <c r="BA34" s="13"/>
      <c r="BB34" s="14"/>
      <c r="BC34" s="14"/>
      <c r="BD34" s="13"/>
      <c r="BE34" s="14"/>
      <c r="BF34" s="14"/>
      <c r="BG34" s="13"/>
      <c r="BH34" s="14"/>
      <c r="BI34" s="14"/>
      <c r="BJ34" s="13"/>
      <c r="BK34" s="14"/>
      <c r="BL34" s="14"/>
      <c r="BM34" s="13"/>
      <c r="BN34" s="14"/>
      <c r="BO34" s="14"/>
      <c r="BP34" s="13"/>
      <c r="BQ34" s="14"/>
      <c r="BR34" s="14"/>
      <c r="BS34" s="13"/>
      <c r="BT34" s="14"/>
      <c r="BU34" s="14"/>
      <c r="BV34" s="13"/>
      <c r="BW34" s="14"/>
      <c r="BX34" s="14"/>
      <c r="BY34" s="13"/>
      <c r="BZ34" s="14"/>
      <c r="CA34" s="14"/>
      <c r="CB34" s="13"/>
      <c r="CC34" s="14"/>
      <c r="CD34" s="14"/>
      <c r="CE34" s="13"/>
      <c r="CF34" s="13"/>
      <c r="CG34" s="13"/>
      <c r="CH34" s="13"/>
      <c r="CI34" s="13"/>
    </row>
    <row r="35" spans="1:87" ht="13.5" customHeight="1" x14ac:dyDescent="0.2">
      <c r="A35" s="27">
        <f t="shared" si="0"/>
        <v>40201</v>
      </c>
      <c r="B35" s="12" t="str">
        <f t="shared" si="1"/>
        <v>Sam</v>
      </c>
      <c r="C35" s="22" t="s">
        <v>8</v>
      </c>
      <c r="D35" s="27">
        <f t="shared" si="2"/>
        <v>40232</v>
      </c>
      <c r="E35" s="12" t="str">
        <f t="shared" si="3"/>
        <v>Mar</v>
      </c>
      <c r="F35" s="12" t="s">
        <v>96</v>
      </c>
      <c r="G35" s="27">
        <f t="shared" si="4"/>
        <v>40260</v>
      </c>
      <c r="H35" s="12" t="str">
        <f t="shared" si="5"/>
        <v>Mar</v>
      </c>
      <c r="I35" s="12" t="s">
        <v>96</v>
      </c>
      <c r="J35" s="27">
        <f t="shared" si="6"/>
        <v>40291</v>
      </c>
      <c r="K35" s="12" t="str">
        <f t="shared" si="7"/>
        <v>Ven</v>
      </c>
      <c r="L35" s="23" t="s">
        <v>9</v>
      </c>
      <c r="M35" s="27">
        <f t="shared" si="8"/>
        <v>40321</v>
      </c>
      <c r="N35" s="12" t="str">
        <f t="shared" si="9"/>
        <v>Dim</v>
      </c>
      <c r="O35" s="26" t="s">
        <v>2</v>
      </c>
      <c r="P35" s="27">
        <f t="shared" si="10"/>
        <v>40352</v>
      </c>
      <c r="Q35" s="12" t="str">
        <f t="shared" si="11"/>
        <v>Mer</v>
      </c>
      <c r="R35" s="22" t="s">
        <v>8</v>
      </c>
      <c r="S35" s="27">
        <f t="shared" si="12"/>
        <v>40382</v>
      </c>
      <c r="T35" s="12" t="str">
        <f t="shared" si="13"/>
        <v>Ven</v>
      </c>
      <c r="U35" s="30" t="s">
        <v>84</v>
      </c>
      <c r="V35" s="27">
        <f t="shared" si="14"/>
        <v>40413</v>
      </c>
      <c r="W35" s="12" t="str">
        <f t="shared" si="15"/>
        <v>Lun</v>
      </c>
      <c r="X35" s="22" t="s">
        <v>8</v>
      </c>
      <c r="Y35" s="27">
        <f t="shared" si="16"/>
        <v>40444</v>
      </c>
      <c r="Z35" s="12" t="str">
        <f t="shared" si="17"/>
        <v>Jeu</v>
      </c>
      <c r="AA35" s="22" t="s">
        <v>8</v>
      </c>
      <c r="AB35" s="27">
        <f t="shared" si="18"/>
        <v>40474</v>
      </c>
      <c r="AC35" s="12" t="str">
        <f t="shared" si="19"/>
        <v>Sam</v>
      </c>
      <c r="AD35" s="12" t="s">
        <v>96</v>
      </c>
      <c r="AE35" s="27">
        <f t="shared" si="20"/>
        <v>40505</v>
      </c>
      <c r="AF35" s="12" t="str">
        <f t="shared" si="21"/>
        <v>Mar</v>
      </c>
      <c r="AG35" s="24" t="s">
        <v>10</v>
      </c>
      <c r="AH35" s="27">
        <f t="shared" si="22"/>
        <v>40535</v>
      </c>
      <c r="AI35" s="12" t="str">
        <f t="shared" si="23"/>
        <v>Jeu</v>
      </c>
      <c r="AJ35" s="43" t="s">
        <v>96</v>
      </c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4"/>
      <c r="AW35" s="14"/>
      <c r="AX35" s="13"/>
      <c r="AY35" s="14"/>
      <c r="AZ35" s="14"/>
      <c r="BA35" s="13"/>
      <c r="BB35" s="14"/>
      <c r="BC35" s="14"/>
      <c r="BD35" s="13"/>
      <c r="BE35" s="14"/>
      <c r="BF35" s="14"/>
      <c r="BG35" s="13"/>
      <c r="BH35" s="14"/>
      <c r="BI35" s="14"/>
      <c r="BJ35" s="13"/>
      <c r="BK35" s="14"/>
      <c r="BL35" s="14"/>
      <c r="BM35" s="13"/>
      <c r="BN35" s="14"/>
      <c r="BO35" s="14"/>
      <c r="BP35" s="13"/>
      <c r="BQ35" s="14"/>
      <c r="BR35" s="14"/>
      <c r="BS35" s="13"/>
      <c r="BT35" s="14"/>
      <c r="BU35" s="14"/>
      <c r="BV35" s="13"/>
      <c r="BW35" s="14"/>
      <c r="BX35" s="14"/>
      <c r="BY35" s="13"/>
      <c r="BZ35" s="14"/>
      <c r="CA35" s="14"/>
      <c r="CB35" s="13"/>
      <c r="CC35" s="14"/>
      <c r="CD35" s="14"/>
      <c r="CE35" s="13"/>
      <c r="CF35" s="13"/>
      <c r="CG35" s="13"/>
      <c r="CH35" s="13"/>
      <c r="CI35" s="13"/>
    </row>
    <row r="36" spans="1:87" ht="13.5" customHeight="1" x14ac:dyDescent="0.2">
      <c r="A36" s="27">
        <f t="shared" si="0"/>
        <v>40202</v>
      </c>
      <c r="B36" s="12" t="str">
        <f t="shared" si="1"/>
        <v>Dim</v>
      </c>
      <c r="C36" s="22" t="s">
        <v>8</v>
      </c>
      <c r="D36" s="27">
        <f t="shared" si="2"/>
        <v>40233</v>
      </c>
      <c r="E36" s="12" t="str">
        <f t="shared" si="3"/>
        <v>Mer</v>
      </c>
      <c r="F36" s="12" t="s">
        <v>97</v>
      </c>
      <c r="G36" s="27">
        <f t="shared" si="4"/>
        <v>40261</v>
      </c>
      <c r="H36" s="12" t="str">
        <f t="shared" si="5"/>
        <v>Mer</v>
      </c>
      <c r="I36" s="12" t="s">
        <v>96</v>
      </c>
      <c r="J36" s="27">
        <f t="shared" si="6"/>
        <v>40292</v>
      </c>
      <c r="K36" s="12" t="str">
        <f t="shared" si="7"/>
        <v>Sam</v>
      </c>
      <c r="L36" s="12" t="s">
        <v>96</v>
      </c>
      <c r="M36" s="27">
        <f t="shared" si="8"/>
        <v>40322</v>
      </c>
      <c r="N36" s="12" t="str">
        <f t="shared" si="9"/>
        <v>Lun</v>
      </c>
      <c r="O36" s="26" t="s">
        <v>2</v>
      </c>
      <c r="P36" s="27">
        <f t="shared" si="10"/>
        <v>40353</v>
      </c>
      <c r="Q36" s="12" t="str">
        <f t="shared" si="11"/>
        <v>Jeu</v>
      </c>
      <c r="R36" s="26" t="s">
        <v>2</v>
      </c>
      <c r="S36" s="27">
        <f t="shared" si="12"/>
        <v>40383</v>
      </c>
      <c r="T36" s="12" t="str">
        <f t="shared" si="13"/>
        <v>Sam</v>
      </c>
      <c r="U36" s="12" t="s">
        <v>96</v>
      </c>
      <c r="V36" s="27">
        <f t="shared" si="14"/>
        <v>40414</v>
      </c>
      <c r="W36" s="12" t="str">
        <f t="shared" si="15"/>
        <v>Mar</v>
      </c>
      <c r="X36" s="26" t="s">
        <v>2</v>
      </c>
      <c r="Y36" s="27">
        <f t="shared" si="16"/>
        <v>40445</v>
      </c>
      <c r="Z36" s="12" t="str">
        <f t="shared" si="17"/>
        <v>Ven</v>
      </c>
      <c r="AA36" s="22" t="s">
        <v>8</v>
      </c>
      <c r="AB36" s="27">
        <f t="shared" si="18"/>
        <v>40475</v>
      </c>
      <c r="AC36" s="12" t="str">
        <f t="shared" si="19"/>
        <v>Dim</v>
      </c>
      <c r="AD36" s="12" t="s">
        <v>97</v>
      </c>
      <c r="AE36" s="27">
        <f t="shared" si="20"/>
        <v>40506</v>
      </c>
      <c r="AF36" s="12" t="str">
        <f t="shared" si="21"/>
        <v>Mer</v>
      </c>
      <c r="AG36" s="24" t="s">
        <v>10</v>
      </c>
      <c r="AH36" s="27">
        <f t="shared" si="22"/>
        <v>40536</v>
      </c>
      <c r="AI36" s="12" t="str">
        <f t="shared" si="23"/>
        <v>Ven</v>
      </c>
      <c r="AJ36" s="43" t="s">
        <v>97</v>
      </c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4"/>
      <c r="AW36" s="14"/>
      <c r="AX36" s="13"/>
      <c r="AY36" s="14"/>
      <c r="AZ36" s="14"/>
      <c r="BA36" s="13"/>
      <c r="BB36" s="14"/>
      <c r="BC36" s="14"/>
      <c r="BD36" s="13"/>
      <c r="BE36" s="14"/>
      <c r="BF36" s="14"/>
      <c r="BG36" s="13"/>
      <c r="BH36" s="14"/>
      <c r="BI36" s="14"/>
      <c r="BJ36" s="13"/>
      <c r="BK36" s="14"/>
      <c r="BL36" s="14"/>
      <c r="BM36" s="13"/>
      <c r="BN36" s="14"/>
      <c r="BO36" s="14"/>
      <c r="BP36" s="13"/>
      <c r="BQ36" s="14"/>
      <c r="BR36" s="14"/>
      <c r="BS36" s="13"/>
      <c r="BT36" s="14"/>
      <c r="BU36" s="14"/>
      <c r="BV36" s="13"/>
      <c r="BW36" s="14"/>
      <c r="BX36" s="14"/>
      <c r="BY36" s="13"/>
      <c r="BZ36" s="14"/>
      <c r="CA36" s="14"/>
      <c r="CB36" s="13"/>
      <c r="CC36" s="14"/>
      <c r="CD36" s="14"/>
      <c r="CE36" s="13"/>
      <c r="CF36" s="13"/>
      <c r="CG36" s="13"/>
      <c r="CH36" s="13"/>
      <c r="CI36" s="13"/>
    </row>
    <row r="37" spans="1:87" ht="13.5" customHeight="1" x14ac:dyDescent="0.2">
      <c r="A37" s="27">
        <f t="shared" si="0"/>
        <v>40203</v>
      </c>
      <c r="B37" s="12" t="str">
        <f t="shared" si="1"/>
        <v>Lun</v>
      </c>
      <c r="C37" s="22" t="s">
        <v>8</v>
      </c>
      <c r="D37" s="27">
        <f t="shared" si="2"/>
        <v>40234</v>
      </c>
      <c r="E37" s="12" t="str">
        <f t="shared" si="3"/>
        <v>Jeu</v>
      </c>
      <c r="F37" s="22" t="s">
        <v>8</v>
      </c>
      <c r="G37" s="27">
        <f t="shared" si="4"/>
        <v>40262</v>
      </c>
      <c r="H37" s="12" t="str">
        <f t="shared" si="5"/>
        <v>Jeu</v>
      </c>
      <c r="I37" s="12" t="s">
        <v>96</v>
      </c>
      <c r="J37" s="27">
        <f t="shared" si="6"/>
        <v>40293</v>
      </c>
      <c r="K37" s="12" t="str">
        <f t="shared" si="7"/>
        <v>Dim</v>
      </c>
      <c r="L37" s="12" t="s">
        <v>97</v>
      </c>
      <c r="M37" s="27">
        <f t="shared" si="8"/>
        <v>40323</v>
      </c>
      <c r="N37" s="12" t="str">
        <f t="shared" si="9"/>
        <v>Mar</v>
      </c>
      <c r="O37" s="23" t="s">
        <v>9</v>
      </c>
      <c r="P37" s="27">
        <f t="shared" si="10"/>
        <v>40354</v>
      </c>
      <c r="Q37" s="12" t="str">
        <f t="shared" si="11"/>
        <v>Ven</v>
      </c>
      <c r="R37" s="26" t="s">
        <v>2</v>
      </c>
      <c r="S37" s="27">
        <f t="shared" si="12"/>
        <v>40384</v>
      </c>
      <c r="T37" s="12" t="str">
        <f t="shared" si="13"/>
        <v>Dim</v>
      </c>
      <c r="U37" s="12" t="s">
        <v>97</v>
      </c>
      <c r="V37" s="27">
        <f t="shared" si="14"/>
        <v>40415</v>
      </c>
      <c r="W37" s="12" t="str">
        <f t="shared" si="15"/>
        <v>Mer</v>
      </c>
      <c r="X37" s="26" t="s">
        <v>2</v>
      </c>
      <c r="Y37" s="27">
        <f t="shared" si="16"/>
        <v>40446</v>
      </c>
      <c r="Z37" s="12" t="str">
        <f t="shared" si="17"/>
        <v>Sam</v>
      </c>
      <c r="AA37" s="26" t="s">
        <v>2</v>
      </c>
      <c r="AB37" s="27">
        <f t="shared" si="18"/>
        <v>40476</v>
      </c>
      <c r="AC37" s="12" t="str">
        <f t="shared" si="19"/>
        <v>Lun</v>
      </c>
      <c r="AD37" s="12" t="s">
        <v>97</v>
      </c>
      <c r="AE37" s="27">
        <f t="shared" si="20"/>
        <v>40507</v>
      </c>
      <c r="AF37" s="12" t="str">
        <f t="shared" si="21"/>
        <v>Jeu</v>
      </c>
      <c r="AG37" s="24" t="s">
        <v>10</v>
      </c>
      <c r="AH37" s="27">
        <f t="shared" si="22"/>
        <v>40537</v>
      </c>
      <c r="AI37" s="12" t="str">
        <f t="shared" si="23"/>
        <v>Sam</v>
      </c>
      <c r="AJ37" s="44" t="s">
        <v>8</v>
      </c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4"/>
      <c r="AW37" s="14"/>
      <c r="AX37" s="13"/>
      <c r="AY37" s="14"/>
      <c r="AZ37" s="14"/>
      <c r="BA37" s="13"/>
      <c r="BB37" s="14"/>
      <c r="BC37" s="14"/>
      <c r="BD37" s="13"/>
      <c r="BE37" s="14"/>
      <c r="BF37" s="14"/>
      <c r="BG37" s="13"/>
      <c r="BH37" s="14"/>
      <c r="BI37" s="14"/>
      <c r="BJ37" s="13"/>
      <c r="BK37" s="14"/>
      <c r="BL37" s="14"/>
      <c r="BM37" s="13"/>
      <c r="BN37" s="14"/>
      <c r="BO37" s="14"/>
      <c r="BP37" s="13"/>
      <c r="BQ37" s="14"/>
      <c r="BR37" s="14"/>
      <c r="BS37" s="13"/>
      <c r="BT37" s="14"/>
      <c r="BU37" s="14"/>
      <c r="BV37" s="13"/>
      <c r="BW37" s="14"/>
      <c r="BX37" s="14"/>
      <c r="BY37" s="13"/>
      <c r="BZ37" s="14"/>
      <c r="CA37" s="14"/>
      <c r="CB37" s="13"/>
      <c r="CC37" s="14"/>
      <c r="CD37" s="14"/>
      <c r="CE37" s="13"/>
      <c r="CF37" s="13"/>
      <c r="CG37" s="13"/>
      <c r="CH37" s="13"/>
      <c r="CI37" s="13"/>
    </row>
    <row r="38" spans="1:87" ht="13.5" customHeight="1" x14ac:dyDescent="0.2">
      <c r="A38" s="27">
        <f t="shared" si="0"/>
        <v>40204</v>
      </c>
      <c r="B38" s="12" t="str">
        <f t="shared" si="1"/>
        <v>Mar</v>
      </c>
      <c r="C38" s="26" t="s">
        <v>2</v>
      </c>
      <c r="D38" s="27">
        <f t="shared" si="2"/>
        <v>40235</v>
      </c>
      <c r="E38" s="12" t="str">
        <f t="shared" si="3"/>
        <v>Ven</v>
      </c>
      <c r="F38" s="22" t="s">
        <v>8</v>
      </c>
      <c r="G38" s="27">
        <f t="shared" si="4"/>
        <v>40263</v>
      </c>
      <c r="H38" s="12" t="str">
        <f t="shared" si="5"/>
        <v>Ven</v>
      </c>
      <c r="I38" s="12" t="s">
        <v>96</v>
      </c>
      <c r="J38" s="27">
        <f t="shared" si="6"/>
        <v>40294</v>
      </c>
      <c r="K38" s="12" t="str">
        <f t="shared" si="7"/>
        <v>Lun</v>
      </c>
      <c r="L38" s="24" t="s">
        <v>10</v>
      </c>
      <c r="M38" s="27">
        <f t="shared" si="8"/>
        <v>40324</v>
      </c>
      <c r="N38" s="12" t="str">
        <f t="shared" si="9"/>
        <v>Mer</v>
      </c>
      <c r="O38" s="23" t="s">
        <v>9</v>
      </c>
      <c r="P38" s="27">
        <f t="shared" si="10"/>
        <v>40355</v>
      </c>
      <c r="Q38" s="12" t="str">
        <f t="shared" si="11"/>
        <v>Sam</v>
      </c>
      <c r="R38" s="23" t="s">
        <v>9</v>
      </c>
      <c r="S38" s="27">
        <f t="shared" si="12"/>
        <v>40385</v>
      </c>
      <c r="T38" s="12" t="str">
        <f t="shared" si="13"/>
        <v>Lun</v>
      </c>
      <c r="U38" s="30" t="s">
        <v>84</v>
      </c>
      <c r="V38" s="27">
        <f t="shared" si="14"/>
        <v>40416</v>
      </c>
      <c r="W38" s="12" t="str">
        <f t="shared" si="15"/>
        <v>Jeu</v>
      </c>
      <c r="X38" s="23" t="s">
        <v>9</v>
      </c>
      <c r="Y38" s="27">
        <f t="shared" si="16"/>
        <v>40447</v>
      </c>
      <c r="Z38" s="12" t="str">
        <f t="shared" si="17"/>
        <v>Dim</v>
      </c>
      <c r="AA38" s="26" t="s">
        <v>2</v>
      </c>
      <c r="AB38" s="27">
        <f t="shared" si="18"/>
        <v>40477</v>
      </c>
      <c r="AC38" s="12" t="str">
        <f t="shared" si="19"/>
        <v>Mar</v>
      </c>
      <c r="AD38" s="22" t="s">
        <v>8</v>
      </c>
      <c r="AE38" s="27">
        <f t="shared" si="20"/>
        <v>40508</v>
      </c>
      <c r="AF38" s="12" t="str">
        <f t="shared" si="21"/>
        <v>Ven</v>
      </c>
      <c r="AG38" s="30" t="s">
        <v>84</v>
      </c>
      <c r="AH38" s="27">
        <f t="shared" si="22"/>
        <v>40538</v>
      </c>
      <c r="AI38" s="12" t="str">
        <f t="shared" si="23"/>
        <v>Dim</v>
      </c>
      <c r="AJ38" s="44" t="s">
        <v>8</v>
      </c>
      <c r="AK38" s="53">
        <f>IF(S5="","",S5)</f>
        <v>2010</v>
      </c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4" t="str">
        <f>TEXT(AK38,"jjj")</f>
        <v>dim</v>
      </c>
      <c r="AX38" s="54"/>
      <c r="AY38" s="55" t="str">
        <f>PROPER(AW38)</f>
        <v>Dim</v>
      </c>
      <c r="AZ38" s="55"/>
      <c r="BA38" s="13"/>
      <c r="BB38" s="14"/>
      <c r="BC38" s="14"/>
      <c r="BD38" s="13"/>
      <c r="BE38" s="14"/>
      <c r="BF38" s="14"/>
      <c r="BG38" s="13"/>
      <c r="BH38" s="14"/>
      <c r="BI38" s="14"/>
      <c r="BJ38" s="13"/>
      <c r="BK38" s="14"/>
      <c r="BL38" s="14"/>
      <c r="BM38" s="13"/>
      <c r="BN38" s="14"/>
      <c r="BO38" s="14"/>
      <c r="BP38" s="13"/>
      <c r="BQ38" s="14"/>
      <c r="BR38" s="14"/>
      <c r="BS38" s="13"/>
      <c r="BT38" s="14"/>
      <c r="BU38" s="14"/>
      <c r="BV38" s="13"/>
      <c r="BW38" s="14"/>
      <c r="BX38" s="14"/>
      <c r="BY38" s="13"/>
      <c r="BZ38" s="14"/>
      <c r="CA38" s="14"/>
      <c r="CB38" s="13"/>
      <c r="CC38" s="14"/>
      <c r="CD38" s="14"/>
      <c r="CE38" s="13"/>
      <c r="CF38" s="13"/>
      <c r="CG38" s="13"/>
      <c r="CH38" s="13"/>
      <c r="CI38" s="13"/>
    </row>
    <row r="39" spans="1:87" ht="13.5" customHeight="1" x14ac:dyDescent="0.2">
      <c r="A39" s="27">
        <f t="shared" si="0"/>
        <v>40205</v>
      </c>
      <c r="B39" s="12" t="str">
        <f t="shared" si="1"/>
        <v>Mer</v>
      </c>
      <c r="C39" s="26" t="s">
        <v>2</v>
      </c>
      <c r="D39" s="27">
        <f t="shared" si="2"/>
        <v>40236</v>
      </c>
      <c r="E39" s="12" t="str">
        <f t="shared" si="3"/>
        <v>Sam</v>
      </c>
      <c r="F39" s="26" t="s">
        <v>2</v>
      </c>
      <c r="G39" s="27">
        <f t="shared" si="4"/>
        <v>40264</v>
      </c>
      <c r="H39" s="12" t="str">
        <f t="shared" si="5"/>
        <v>Sam</v>
      </c>
      <c r="I39" s="12" t="s">
        <v>96</v>
      </c>
      <c r="J39" s="27">
        <f t="shared" si="6"/>
        <v>40295</v>
      </c>
      <c r="K39" s="12" t="str">
        <f t="shared" si="7"/>
        <v>Mar</v>
      </c>
      <c r="L39" s="24" t="s">
        <v>10</v>
      </c>
      <c r="M39" s="27">
        <f t="shared" si="8"/>
        <v>40325</v>
      </c>
      <c r="N39" s="12" t="str">
        <f t="shared" si="9"/>
        <v>Jeu</v>
      </c>
      <c r="O39" s="12" t="s">
        <v>96</v>
      </c>
      <c r="P39" s="27">
        <f t="shared" si="10"/>
        <v>40356</v>
      </c>
      <c r="Q39" s="12" t="str">
        <f t="shared" si="11"/>
        <v>Dim</v>
      </c>
      <c r="R39" s="23" t="s">
        <v>9</v>
      </c>
      <c r="S39" s="27">
        <f t="shared" si="12"/>
        <v>40386</v>
      </c>
      <c r="T39" s="12" t="str">
        <f t="shared" si="13"/>
        <v>Mar</v>
      </c>
      <c r="U39" s="12" t="s">
        <v>96</v>
      </c>
      <c r="V39" s="27">
        <f t="shared" si="14"/>
        <v>40417</v>
      </c>
      <c r="W39" s="12" t="str">
        <f t="shared" si="15"/>
        <v>Ven</v>
      </c>
      <c r="X39" s="23" t="s">
        <v>9</v>
      </c>
      <c r="Y39" s="27">
        <f t="shared" si="16"/>
        <v>40448</v>
      </c>
      <c r="Z39" s="12" t="str">
        <f t="shared" si="17"/>
        <v>Lun</v>
      </c>
      <c r="AA39" s="26" t="s">
        <v>2</v>
      </c>
      <c r="AB39" s="27">
        <f t="shared" si="18"/>
        <v>40478</v>
      </c>
      <c r="AC39" s="12" t="str">
        <f t="shared" si="19"/>
        <v>Mer</v>
      </c>
      <c r="AD39" s="22" t="s">
        <v>8</v>
      </c>
      <c r="AE39" s="27">
        <f t="shared" si="20"/>
        <v>40509</v>
      </c>
      <c r="AF39" s="12" t="str">
        <f t="shared" si="21"/>
        <v>Sam</v>
      </c>
      <c r="AG39" s="12" t="s">
        <v>96</v>
      </c>
      <c r="AH39" s="27">
        <f t="shared" si="22"/>
        <v>40539</v>
      </c>
      <c r="AI39" s="12" t="str">
        <f t="shared" si="23"/>
        <v>Lun</v>
      </c>
      <c r="AJ39" s="44" t="s">
        <v>8</v>
      </c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4"/>
      <c r="AW39" s="14"/>
      <c r="AX39" s="13"/>
      <c r="AY39" s="14"/>
      <c r="AZ39" s="14"/>
      <c r="BA39" s="13"/>
      <c r="BB39" s="14"/>
      <c r="BC39" s="14"/>
      <c r="BD39" s="13"/>
      <c r="BE39" s="14"/>
      <c r="BF39" s="14"/>
      <c r="BG39" s="13"/>
      <c r="BH39" s="14"/>
      <c r="BI39" s="14"/>
      <c r="BJ39" s="13"/>
      <c r="BK39" s="14"/>
      <c r="BL39" s="14"/>
      <c r="BM39" s="13"/>
      <c r="BN39" s="14"/>
      <c r="BO39" s="14"/>
      <c r="BP39" s="13"/>
      <c r="BQ39" s="14"/>
      <c r="BR39" s="14"/>
      <c r="BS39" s="13"/>
      <c r="BT39" s="14"/>
      <c r="BU39" s="14"/>
      <c r="BV39" s="13"/>
      <c r="BW39" s="14"/>
      <c r="BX39" s="14"/>
      <c r="BY39" s="13"/>
      <c r="BZ39" s="14"/>
      <c r="CA39" s="14"/>
      <c r="CB39" s="13"/>
      <c r="CC39" s="14"/>
      <c r="CD39" s="14"/>
      <c r="CE39" s="13"/>
      <c r="CF39" s="13"/>
      <c r="CG39" s="13"/>
      <c r="CH39" s="13"/>
      <c r="CI39" s="13"/>
    </row>
    <row r="40" spans="1:87" ht="13.5" customHeight="1" x14ac:dyDescent="0.2">
      <c r="A40" s="27">
        <f t="shared" si="0"/>
        <v>40206</v>
      </c>
      <c r="B40" s="12" t="str">
        <f t="shared" si="1"/>
        <v>Jeu</v>
      </c>
      <c r="C40" s="23" t="s">
        <v>9</v>
      </c>
      <c r="D40" s="27">
        <f t="shared" si="2"/>
        <v>40237</v>
      </c>
      <c r="E40" s="12" t="str">
        <f t="shared" si="3"/>
        <v>Dim</v>
      </c>
      <c r="F40" s="26" t="s">
        <v>2</v>
      </c>
      <c r="G40" s="27">
        <f t="shared" si="4"/>
        <v>40265</v>
      </c>
      <c r="H40" s="12" t="str">
        <f t="shared" si="5"/>
        <v>Dim</v>
      </c>
      <c r="I40" s="12" t="s">
        <v>97</v>
      </c>
      <c r="J40" s="27">
        <f t="shared" si="6"/>
        <v>40296</v>
      </c>
      <c r="K40" s="12" t="str">
        <f t="shared" si="7"/>
        <v>Mer</v>
      </c>
      <c r="L40" s="24" t="s">
        <v>10</v>
      </c>
      <c r="M40" s="27">
        <f t="shared" si="8"/>
        <v>40326</v>
      </c>
      <c r="N40" s="12" t="str">
        <f t="shared" si="9"/>
        <v>Ven</v>
      </c>
      <c r="O40" s="12" t="s">
        <v>97</v>
      </c>
      <c r="P40" s="27">
        <f t="shared" si="10"/>
        <v>40357</v>
      </c>
      <c r="Q40" s="12" t="str">
        <f t="shared" si="11"/>
        <v>Lun</v>
      </c>
      <c r="R40" s="23" t="s">
        <v>9</v>
      </c>
      <c r="S40" s="27">
        <f t="shared" si="12"/>
        <v>40387</v>
      </c>
      <c r="T40" s="12" t="str">
        <f t="shared" si="13"/>
        <v>Mer</v>
      </c>
      <c r="U40" s="12" t="s">
        <v>96</v>
      </c>
      <c r="V40" s="27">
        <f t="shared" si="14"/>
        <v>40418</v>
      </c>
      <c r="W40" s="12" t="str">
        <f t="shared" si="15"/>
        <v>Sam</v>
      </c>
      <c r="X40" s="12" t="s">
        <v>96</v>
      </c>
      <c r="Y40" s="27">
        <f t="shared" si="16"/>
        <v>40449</v>
      </c>
      <c r="Z40" s="12" t="str">
        <f t="shared" si="17"/>
        <v>Mar</v>
      </c>
      <c r="AA40" s="23" t="s">
        <v>9</v>
      </c>
      <c r="AB40" s="27">
        <f t="shared" si="18"/>
        <v>40479</v>
      </c>
      <c r="AC40" s="12" t="str">
        <f t="shared" si="19"/>
        <v>Jeu</v>
      </c>
      <c r="AD40" s="26" t="s">
        <v>2</v>
      </c>
      <c r="AE40" s="27">
        <f t="shared" si="20"/>
        <v>40510</v>
      </c>
      <c r="AF40" s="12" t="str">
        <f t="shared" si="21"/>
        <v>Dim</v>
      </c>
      <c r="AG40" s="12" t="s">
        <v>97</v>
      </c>
      <c r="AH40" s="27">
        <f t="shared" si="22"/>
        <v>40540</v>
      </c>
      <c r="AI40" s="12" t="str">
        <f t="shared" si="23"/>
        <v>Mar</v>
      </c>
      <c r="AJ40" s="45" t="s">
        <v>2</v>
      </c>
      <c r="AK40" s="15" t="str">
        <f>IF(AK38="","","KEMBS / OTTMARSHEIM")</f>
        <v>KEMBS / OTTMARSHEIM</v>
      </c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4"/>
      <c r="AW40" s="14"/>
      <c r="AX40" s="13"/>
      <c r="AY40" s="14"/>
      <c r="AZ40" s="14"/>
      <c r="BA40" s="13"/>
      <c r="BB40" s="14"/>
      <c r="BC40" s="14"/>
      <c r="BD40" s="13"/>
      <c r="BE40" s="14"/>
      <c r="BF40" s="14"/>
      <c r="BG40" s="13"/>
      <c r="BH40" s="14"/>
      <c r="BI40" s="14"/>
      <c r="BJ40" s="13"/>
      <c r="BK40" s="14"/>
      <c r="BL40" s="14"/>
      <c r="BM40" s="13"/>
      <c r="BN40" s="14"/>
      <c r="BO40" s="14"/>
      <c r="BP40" s="13"/>
      <c r="BQ40" s="14"/>
      <c r="BR40" s="14"/>
      <c r="BS40" s="13"/>
      <c r="BT40" s="14"/>
      <c r="BU40" s="14"/>
      <c r="BV40" s="13"/>
      <c r="BW40" s="14"/>
      <c r="BX40" s="14"/>
      <c r="BY40" s="13"/>
      <c r="BZ40" s="14"/>
      <c r="CA40" s="14"/>
      <c r="CB40" s="13"/>
      <c r="CC40" s="14"/>
      <c r="CD40" s="14"/>
      <c r="CE40" s="13"/>
      <c r="CF40" s="13"/>
      <c r="CG40" s="13"/>
      <c r="CH40" s="13"/>
      <c r="CI40" s="13"/>
    </row>
    <row r="41" spans="1:87" ht="13.5" customHeight="1" x14ac:dyDescent="0.2">
      <c r="A41" s="27">
        <f t="shared" si="0"/>
        <v>40207</v>
      </c>
      <c r="B41" s="12" t="str">
        <f t="shared" si="1"/>
        <v>Ven</v>
      </c>
      <c r="C41" s="46" t="s">
        <v>9</v>
      </c>
      <c r="D41" s="25" t="str">
        <f>IF(MONTH(D40)=MONTH(D40+1),D40+1,"")</f>
        <v/>
      </c>
      <c r="E41" s="12" t="str">
        <f>IF(D41&lt;&gt;"",INDEX(JSem,WEEKDAY(D41,2)),"")</f>
        <v/>
      </c>
      <c r="F41" s="12"/>
      <c r="G41" s="27">
        <f t="shared" si="4"/>
        <v>40266</v>
      </c>
      <c r="H41" s="12" t="str">
        <f t="shared" si="5"/>
        <v>Lun</v>
      </c>
      <c r="I41" s="12" t="s">
        <v>97</v>
      </c>
      <c r="J41" s="27">
        <f t="shared" si="6"/>
        <v>40297</v>
      </c>
      <c r="K41" s="12" t="str">
        <f t="shared" si="7"/>
        <v>Jeu</v>
      </c>
      <c r="L41" s="24" t="s">
        <v>10</v>
      </c>
      <c r="M41" s="27">
        <f t="shared" si="8"/>
        <v>40327</v>
      </c>
      <c r="N41" s="12" t="str">
        <f t="shared" si="9"/>
        <v>Sam</v>
      </c>
      <c r="O41" s="22" t="s">
        <v>8</v>
      </c>
      <c r="P41" s="27">
        <f t="shared" si="10"/>
        <v>40358</v>
      </c>
      <c r="Q41" s="12" t="str">
        <f t="shared" si="11"/>
        <v>Mar</v>
      </c>
      <c r="R41" s="12" t="s">
        <v>96</v>
      </c>
      <c r="S41" s="27">
        <f t="shared" si="12"/>
        <v>40388</v>
      </c>
      <c r="T41" s="12" t="str">
        <f t="shared" si="13"/>
        <v>Jeu</v>
      </c>
      <c r="U41" s="12" t="s">
        <v>96</v>
      </c>
      <c r="V41" s="27">
        <f t="shared" si="14"/>
        <v>40419</v>
      </c>
      <c r="W41" s="12" t="str">
        <f t="shared" si="15"/>
        <v>Dim</v>
      </c>
      <c r="X41" s="12" t="s">
        <v>97</v>
      </c>
      <c r="Y41" s="27">
        <f t="shared" si="16"/>
        <v>40450</v>
      </c>
      <c r="Z41" s="12" t="str">
        <f t="shared" si="17"/>
        <v>Mer</v>
      </c>
      <c r="AA41" s="23" t="s">
        <v>9</v>
      </c>
      <c r="AB41" s="27">
        <f t="shared" si="18"/>
        <v>40480</v>
      </c>
      <c r="AC41" s="12" t="str">
        <f t="shared" si="19"/>
        <v>Ven</v>
      </c>
      <c r="AD41" s="26" t="s">
        <v>2</v>
      </c>
      <c r="AE41" s="27">
        <f t="shared" si="20"/>
        <v>40511</v>
      </c>
      <c r="AF41" s="12" t="str">
        <f t="shared" si="21"/>
        <v>Lun</v>
      </c>
      <c r="AG41" s="30" t="s">
        <v>84</v>
      </c>
      <c r="AH41" s="27">
        <f t="shared" si="22"/>
        <v>40541</v>
      </c>
      <c r="AI41" s="12" t="str">
        <f t="shared" si="23"/>
        <v>Mer</v>
      </c>
      <c r="AJ41" s="45" t="s">
        <v>2</v>
      </c>
      <c r="AK41" s="15" t="str">
        <f>IF(AK38="","","FESSENHEIM / VOGELGRUN")</f>
        <v>FESSENHEIM / VOGELGRUN</v>
      </c>
      <c r="AL41" s="13"/>
      <c r="AM41" s="13"/>
      <c r="AN41" s="13"/>
      <c r="AO41" s="13"/>
      <c r="AP41" s="13"/>
      <c r="AQ41" s="13"/>
      <c r="AR41" s="13"/>
      <c r="AS41" s="13"/>
      <c r="AT41" s="13"/>
      <c r="AU41" s="13" t="str">
        <f>IF(AK38="","",IF(F1=AK40,"KEMBS",IF(F1=AK41,"FESSENHEIM",IF(F1=AK42,"MARCKOLSHEIM",IF(F1=AK43,"STRASBOURG","")))))</f>
        <v/>
      </c>
      <c r="AV41" s="14"/>
      <c r="AW41" s="14"/>
      <c r="AX41" s="13"/>
      <c r="AY41" s="14"/>
      <c r="AZ41" s="14"/>
      <c r="BA41" s="13"/>
      <c r="BB41" s="14"/>
      <c r="BC41" s="14"/>
      <c r="BD41" s="13"/>
      <c r="BE41" s="14"/>
      <c r="BF41" s="14"/>
      <c r="BG41" s="13"/>
      <c r="BH41" s="14"/>
      <c r="BI41" s="14"/>
      <c r="BJ41" s="13"/>
      <c r="BK41" s="14"/>
      <c r="BL41" s="14"/>
      <c r="BM41" s="13"/>
      <c r="BN41" s="14"/>
      <c r="BO41" s="14"/>
      <c r="BP41" s="13"/>
      <c r="BQ41" s="14"/>
      <c r="BR41" s="14"/>
      <c r="BS41" s="13"/>
      <c r="BT41" s="14"/>
      <c r="BU41" s="14"/>
      <c r="BV41" s="13"/>
      <c r="BW41" s="14"/>
      <c r="BX41" s="14"/>
      <c r="BY41" s="13"/>
      <c r="BZ41" s="14"/>
      <c r="CA41" s="14"/>
      <c r="CB41" s="13"/>
      <c r="CC41" s="14"/>
      <c r="CD41" s="14"/>
      <c r="CE41" s="13"/>
      <c r="CF41" s="13"/>
      <c r="CG41" s="13"/>
      <c r="CH41" s="13"/>
      <c r="CI41" s="13"/>
    </row>
    <row r="42" spans="1:87" ht="13.5" customHeight="1" x14ac:dyDescent="0.2">
      <c r="A42" s="27">
        <f t="shared" si="0"/>
        <v>40208</v>
      </c>
      <c r="B42" s="12" t="str">
        <f t="shared" si="1"/>
        <v>Sam</v>
      </c>
      <c r="C42" s="43" t="s">
        <v>96</v>
      </c>
      <c r="D42" s="25"/>
      <c r="E42" s="12"/>
      <c r="F42" s="12"/>
      <c r="G42" s="27">
        <f t="shared" si="4"/>
        <v>40267</v>
      </c>
      <c r="H42" s="12" t="str">
        <f t="shared" si="5"/>
        <v>Mar</v>
      </c>
      <c r="I42" s="22" t="s">
        <v>8</v>
      </c>
      <c r="J42" s="27">
        <f t="shared" si="6"/>
        <v>40298</v>
      </c>
      <c r="K42" s="12" t="str">
        <f t="shared" si="7"/>
        <v>Ven</v>
      </c>
      <c r="L42" s="30" t="s">
        <v>84</v>
      </c>
      <c r="M42" s="27">
        <f t="shared" si="8"/>
        <v>40328</v>
      </c>
      <c r="N42" s="12" t="str">
        <f t="shared" si="9"/>
        <v>Dim</v>
      </c>
      <c r="O42" s="22" t="s">
        <v>8</v>
      </c>
      <c r="P42" s="27">
        <f t="shared" si="10"/>
        <v>40359</v>
      </c>
      <c r="Q42" s="12" t="str">
        <f t="shared" si="11"/>
        <v>Mer</v>
      </c>
      <c r="R42" s="12" t="s">
        <v>97</v>
      </c>
      <c r="S42" s="27">
        <f t="shared" si="12"/>
        <v>40389</v>
      </c>
      <c r="T42" s="12" t="str">
        <f t="shared" si="13"/>
        <v>Ven</v>
      </c>
      <c r="U42" s="12" t="s">
        <v>96</v>
      </c>
      <c r="V42" s="27">
        <f t="shared" si="14"/>
        <v>40420</v>
      </c>
      <c r="W42" s="12" t="str">
        <f t="shared" si="15"/>
        <v>Lun</v>
      </c>
      <c r="X42" s="24" t="s">
        <v>10</v>
      </c>
      <c r="Y42" s="27">
        <f t="shared" si="16"/>
        <v>40451</v>
      </c>
      <c r="Z42" s="12" t="str">
        <f t="shared" si="17"/>
        <v>Jeu</v>
      </c>
      <c r="AA42" s="12" t="s">
        <v>96</v>
      </c>
      <c r="AB42" s="27">
        <f t="shared" si="18"/>
        <v>40481</v>
      </c>
      <c r="AC42" s="12" t="str">
        <f t="shared" si="19"/>
        <v>Sam</v>
      </c>
      <c r="AD42" s="23" t="s">
        <v>9</v>
      </c>
      <c r="AE42" s="27">
        <f t="shared" si="20"/>
        <v>40512</v>
      </c>
      <c r="AF42" s="12" t="str">
        <f t="shared" si="21"/>
        <v>Mar</v>
      </c>
      <c r="AG42" s="12" t="s">
        <v>96</v>
      </c>
      <c r="AH42" s="27">
        <f t="shared" si="22"/>
        <v>40542</v>
      </c>
      <c r="AI42" s="12" t="str">
        <f t="shared" si="23"/>
        <v>Jeu</v>
      </c>
      <c r="AJ42" s="46" t="s">
        <v>9</v>
      </c>
      <c r="AK42" s="15" t="str">
        <f>IF(AK38="","","MARCKOLSHEIM / RHINAU")</f>
        <v>MARCKOLSHEIM / RHINAU</v>
      </c>
      <c r="AL42" s="13"/>
      <c r="AM42" s="13"/>
      <c r="AN42" s="13"/>
      <c r="AO42" s="13"/>
      <c r="AP42" s="13"/>
      <c r="AQ42" s="13"/>
      <c r="AR42" s="13"/>
      <c r="AS42" s="13"/>
      <c r="AT42" s="13"/>
      <c r="AU42" s="13" t="str">
        <f>IF(AK38="","",IF(F1=AK40,"OTTMARSHEIM",IF(F1=AK41,"VOGELGRUN",IF(F1=AK42,"RHINAU",IF(F1=AK43,"GERSTHEIM","")))))</f>
        <v/>
      </c>
      <c r="AV42" s="14"/>
      <c r="AW42" s="14"/>
      <c r="AX42" s="13"/>
      <c r="AY42" s="14"/>
      <c r="AZ42" s="14"/>
      <c r="BA42" s="13"/>
      <c r="BB42" s="14"/>
      <c r="BC42" s="14"/>
      <c r="BD42" s="13"/>
      <c r="BE42" s="14"/>
      <c r="BF42" s="14"/>
      <c r="BG42" s="13"/>
      <c r="BH42" s="14"/>
      <c r="BI42" s="14"/>
      <c r="BJ42" s="13"/>
      <c r="BK42" s="14"/>
      <c r="BL42" s="14"/>
      <c r="BM42" s="13"/>
      <c r="BN42" s="14"/>
      <c r="BO42" s="14"/>
      <c r="BP42" s="13"/>
      <c r="BQ42" s="14"/>
      <c r="BR42" s="14"/>
      <c r="BS42" s="13"/>
      <c r="BT42" s="14"/>
      <c r="BU42" s="14"/>
      <c r="BV42" s="13"/>
      <c r="BW42" s="14"/>
      <c r="BX42" s="14"/>
      <c r="BY42" s="13"/>
      <c r="BZ42" s="14"/>
      <c r="CA42" s="14"/>
      <c r="CB42" s="13"/>
      <c r="CC42" s="14"/>
      <c r="CD42" s="14"/>
      <c r="CE42" s="13"/>
      <c r="CF42" s="13"/>
      <c r="CG42" s="13"/>
      <c r="CH42" s="13"/>
      <c r="CI42" s="13"/>
    </row>
    <row r="43" spans="1:87" ht="13.5" customHeight="1" x14ac:dyDescent="0.2">
      <c r="A43" s="28">
        <f t="shared" si="0"/>
        <v>40209</v>
      </c>
      <c r="B43" s="29" t="str">
        <f t="shared" si="1"/>
        <v>Dim</v>
      </c>
      <c r="C43" s="51" t="s">
        <v>97</v>
      </c>
      <c r="D43" s="29"/>
      <c r="E43" s="29"/>
      <c r="F43" s="29"/>
      <c r="G43" s="28">
        <f t="shared" si="4"/>
        <v>40268</v>
      </c>
      <c r="H43" s="29" t="str">
        <f t="shared" si="5"/>
        <v>Mer</v>
      </c>
      <c r="I43" s="31" t="s">
        <v>8</v>
      </c>
      <c r="J43" s="32"/>
      <c r="K43" s="29"/>
      <c r="L43" s="29"/>
      <c r="M43" s="28">
        <f t="shared" si="8"/>
        <v>40329</v>
      </c>
      <c r="N43" s="29" t="str">
        <f t="shared" si="9"/>
        <v>Lun</v>
      </c>
      <c r="O43" s="31" t="s">
        <v>8</v>
      </c>
      <c r="P43" s="32"/>
      <c r="Q43" s="29"/>
      <c r="R43" s="29"/>
      <c r="S43" s="28">
        <f t="shared" si="12"/>
        <v>40390</v>
      </c>
      <c r="T43" s="29" t="str">
        <f t="shared" si="13"/>
        <v>Sam</v>
      </c>
      <c r="U43" s="29" t="s">
        <v>96</v>
      </c>
      <c r="V43" s="28">
        <f t="shared" si="14"/>
        <v>40421</v>
      </c>
      <c r="W43" s="29" t="str">
        <f t="shared" si="15"/>
        <v>Mar</v>
      </c>
      <c r="X43" s="33" t="s">
        <v>10</v>
      </c>
      <c r="Y43" s="32"/>
      <c r="Z43" s="29"/>
      <c r="AA43" s="29"/>
      <c r="AB43" s="28">
        <f t="shared" si="18"/>
        <v>40482</v>
      </c>
      <c r="AC43" s="29" t="str">
        <f t="shared" si="19"/>
        <v>Dim</v>
      </c>
      <c r="AD43" s="34" t="s">
        <v>9</v>
      </c>
      <c r="AE43" s="32"/>
      <c r="AF43" s="29"/>
      <c r="AG43" s="29"/>
      <c r="AH43" s="28">
        <f t="shared" si="22"/>
        <v>40543</v>
      </c>
      <c r="AI43" s="29" t="str">
        <f t="shared" si="23"/>
        <v>Ven</v>
      </c>
      <c r="AJ43" s="47" t="s">
        <v>9</v>
      </c>
      <c r="AK43" s="15" t="str">
        <f>IF(AK38="","","STRASBOURG / GERSTHEIM")</f>
        <v>STRASBOURG / GERSTHEIM</v>
      </c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4"/>
      <c r="AW43" s="14"/>
      <c r="AX43" s="13"/>
      <c r="AY43" s="14"/>
      <c r="AZ43" s="14"/>
      <c r="BA43" s="13"/>
      <c r="BB43" s="14"/>
      <c r="BC43" s="14"/>
      <c r="BD43" s="13"/>
      <c r="BE43" s="14"/>
      <c r="BF43" s="14"/>
      <c r="BG43" s="13"/>
      <c r="BH43" s="14"/>
      <c r="BI43" s="14"/>
      <c r="BJ43" s="13"/>
      <c r="BK43" s="14"/>
      <c r="BL43" s="14"/>
      <c r="BM43" s="13"/>
      <c r="BN43" s="14"/>
      <c r="BO43" s="14"/>
      <c r="BP43" s="13"/>
      <c r="BQ43" s="14"/>
      <c r="BR43" s="14"/>
      <c r="BS43" s="13"/>
      <c r="BT43" s="14"/>
      <c r="BU43" s="14"/>
      <c r="BV43" s="13"/>
      <c r="BW43" s="14"/>
      <c r="BX43" s="14"/>
      <c r="BY43" s="13"/>
      <c r="BZ43" s="14"/>
      <c r="CA43" s="14"/>
      <c r="CB43" s="13"/>
      <c r="CC43" s="14"/>
      <c r="CD43" s="14"/>
      <c r="CE43" s="13"/>
      <c r="CF43" s="13"/>
      <c r="CG43" s="13"/>
      <c r="CH43" s="13"/>
      <c r="CI43" s="13"/>
    </row>
  </sheetData>
  <mergeCells count="128">
    <mergeCell ref="E9:K9"/>
    <mergeCell ref="E7:G7"/>
    <mergeCell ref="I6:K6"/>
    <mergeCell ref="A6:D6"/>
    <mergeCell ref="A7:D7"/>
    <mergeCell ref="E6:G6"/>
    <mergeCell ref="E8:K8"/>
    <mergeCell ref="M2:X4"/>
    <mergeCell ref="A8:D8"/>
    <mergeCell ref="A1:E2"/>
    <mergeCell ref="F1:L2"/>
    <mergeCell ref="E3:I4"/>
    <mergeCell ref="A3:D4"/>
    <mergeCell ref="A5:D5"/>
    <mergeCell ref="E5:H5"/>
    <mergeCell ref="M5:R6"/>
    <mergeCell ref="S5:X6"/>
    <mergeCell ref="Q8:R9"/>
    <mergeCell ref="S8:T9"/>
    <mergeCell ref="AH10:AJ10"/>
    <mergeCell ref="AH8:AJ9"/>
    <mergeCell ref="AH2:AJ2"/>
    <mergeCell ref="AH4:AJ4"/>
    <mergeCell ref="AN7:AS7"/>
    <mergeCell ref="AZ2:BE2"/>
    <mergeCell ref="AZ3:BE3"/>
    <mergeCell ref="AZ4:BE4"/>
    <mergeCell ref="AZ7:BE7"/>
    <mergeCell ref="AH6:AJ6"/>
    <mergeCell ref="AT1:AY1"/>
    <mergeCell ref="AT2:AY2"/>
    <mergeCell ref="AN5:AS5"/>
    <mergeCell ref="AN6:AS6"/>
    <mergeCell ref="AN1:AS1"/>
    <mergeCell ref="AN2:AS2"/>
    <mergeCell ref="AN3:AS3"/>
    <mergeCell ref="AN4:AS4"/>
    <mergeCell ref="AN8:AS8"/>
    <mergeCell ref="AT5:AY5"/>
    <mergeCell ref="AT6:AY6"/>
    <mergeCell ref="BF1:BK1"/>
    <mergeCell ref="BF2:BK2"/>
    <mergeCell ref="AZ5:BE5"/>
    <mergeCell ref="AZ6:BE6"/>
    <mergeCell ref="BF3:BK3"/>
    <mergeCell ref="BF4:BK4"/>
    <mergeCell ref="AZ1:BE1"/>
    <mergeCell ref="BL1:BQ1"/>
    <mergeCell ref="BL2:BQ2"/>
    <mergeCell ref="BL3:BQ3"/>
    <mergeCell ref="BL4:BQ4"/>
    <mergeCell ref="AZ8:BE8"/>
    <mergeCell ref="BF5:BK5"/>
    <mergeCell ref="BF6:BK6"/>
    <mergeCell ref="BF7:BK7"/>
    <mergeCell ref="BF8:BK8"/>
    <mergeCell ref="BL5:BQ5"/>
    <mergeCell ref="BR1:BW1"/>
    <mergeCell ref="BR2:BW2"/>
    <mergeCell ref="BR3:BW3"/>
    <mergeCell ref="BR4:BW4"/>
    <mergeCell ref="BR5:BW5"/>
    <mergeCell ref="BR6:BW6"/>
    <mergeCell ref="CD6:CI6"/>
    <mergeCell ref="CD7:CI7"/>
    <mergeCell ref="BX8:CC8"/>
    <mergeCell ref="BL6:BQ6"/>
    <mergeCell ref="BL7:BQ7"/>
    <mergeCell ref="BL8:BQ8"/>
    <mergeCell ref="BR7:BW7"/>
    <mergeCell ref="BX6:CC6"/>
    <mergeCell ref="BX7:CC7"/>
    <mergeCell ref="BX1:CC1"/>
    <mergeCell ref="CD2:CI2"/>
    <mergeCell ref="CD3:CI3"/>
    <mergeCell ref="CD4:CI4"/>
    <mergeCell ref="CD1:CI1"/>
    <mergeCell ref="CD5:CI5"/>
    <mergeCell ref="BX2:CC2"/>
    <mergeCell ref="BX3:CC3"/>
    <mergeCell ref="BX4:CC4"/>
    <mergeCell ref="BX5:CC5"/>
    <mergeCell ref="CD8:CI8"/>
    <mergeCell ref="BX12:CC12"/>
    <mergeCell ref="CD12:CI12"/>
    <mergeCell ref="BX13:CC13"/>
    <mergeCell ref="CD13:CI13"/>
    <mergeCell ref="BR8:BW8"/>
    <mergeCell ref="AQ13:AU13"/>
    <mergeCell ref="AV13:AZ13"/>
    <mergeCell ref="BX16:CC16"/>
    <mergeCell ref="CD16:CI16"/>
    <mergeCell ref="BX17:CC17"/>
    <mergeCell ref="CD17:CI17"/>
    <mergeCell ref="BX14:CC14"/>
    <mergeCell ref="CD14:CI14"/>
    <mergeCell ref="BX15:CC15"/>
    <mergeCell ref="CD15:CI15"/>
    <mergeCell ref="AK1:AM1"/>
    <mergeCell ref="AK2:AM2"/>
    <mergeCell ref="AK3:AM3"/>
    <mergeCell ref="AK4:AM4"/>
    <mergeCell ref="BX18:CC18"/>
    <mergeCell ref="AT3:AY3"/>
    <mergeCell ref="AT4:AY4"/>
    <mergeCell ref="AT7:AY7"/>
    <mergeCell ref="AT8:AY8"/>
    <mergeCell ref="AQ12:AU12"/>
    <mergeCell ref="AQ15:AU15"/>
    <mergeCell ref="AV15:AZ15"/>
    <mergeCell ref="BA15:BE15"/>
    <mergeCell ref="BF15:BJ15"/>
    <mergeCell ref="AK5:AM5"/>
    <mergeCell ref="AK6:AM6"/>
    <mergeCell ref="AK7:AM7"/>
    <mergeCell ref="AK8:AM8"/>
    <mergeCell ref="AV12:AZ12"/>
    <mergeCell ref="BA12:BE12"/>
    <mergeCell ref="BA13:BE13"/>
    <mergeCell ref="AK38:AV38"/>
    <mergeCell ref="AW38:AX38"/>
    <mergeCell ref="AY38:AZ38"/>
    <mergeCell ref="CD18:CI18"/>
    <mergeCell ref="BX19:CC19"/>
    <mergeCell ref="CD19:CI19"/>
    <mergeCell ref="AQ14:AU14"/>
    <mergeCell ref="AV14:AZ14"/>
    <mergeCell ref="BA14:BE14"/>
  </mergeCells>
  <phoneticPr fontId="0" type="noConversion"/>
  <conditionalFormatting sqref="B13:B43 E13:E40 K13:K42 Q13:Q42 Z13:Z42 AF13:AF42 H13:H43 N13:N43 T13:T43 W13:W43 AC13:AC43 AI13:AI43">
    <cfRule type="expression" dxfId="7" priority="1" stopIfTrue="1">
      <formula>WEEKDAY(A13,2)=7</formula>
    </cfRule>
    <cfRule type="expression" dxfId="6" priority="2" stopIfTrue="1">
      <formula>VLOOKUP(A13,Ferie,1,0)=A13</formula>
    </cfRule>
  </conditionalFormatting>
  <conditionalFormatting sqref="AH13:AH43 AE13:AE42 AB13:AB43 Y13:Y42 V13:V43 S13:S43 P13:P42 M13:M43 J13:J42 G13:G43 D13:D40 A13:A43">
    <cfRule type="expression" dxfId="5" priority="3" stopIfTrue="1">
      <formula>WEEKDAY(A13,2)=7</formula>
    </cfRule>
    <cfRule type="expression" dxfId="4" priority="4" stopIfTrue="1">
      <formula>VLOOKUP(A13,Ferie,1,0)</formula>
    </cfRule>
  </conditionalFormatting>
  <conditionalFormatting sqref="S5:X6">
    <cfRule type="cellIs" dxfId="3" priority="5" stopIfTrue="1" operator="equal">
      <formula>""</formula>
    </cfRule>
  </conditionalFormatting>
  <conditionalFormatting sqref="S8:T9">
    <cfRule type="expression" dxfId="2" priority="6" stopIfTrue="1">
      <formula>$R$10=1</formula>
    </cfRule>
  </conditionalFormatting>
  <conditionalFormatting sqref="F1:L2">
    <cfRule type="expression" dxfId="1" priority="7" stopIfTrue="1">
      <formula>$M$1=1</formula>
    </cfRule>
  </conditionalFormatting>
  <conditionalFormatting sqref="E3:I4">
    <cfRule type="expression" dxfId="0" priority="8" stopIfTrue="1">
      <formula>$J$3=1</formula>
    </cfRule>
  </conditionalFormatting>
  <dataValidations xWindow="50" yWindow="234" count="4">
    <dataValidation type="list" allowBlank="1" showInputMessage="1" showErrorMessage="1" sqref="S8:T9">
      <formula1>$BW$12:$BW$20</formula1>
    </dataValidation>
    <dataValidation type="list" allowBlank="1" showInputMessage="1" showErrorMessage="1" sqref="S5:X6">
      <formula1>ListAn</formula1>
    </dataValidation>
    <dataValidation type="list" allowBlank="1" showInputMessage="1" showErrorMessage="1" sqref="E3">
      <formula1>$AU$40:$AU$43</formula1>
    </dataValidation>
    <dataValidation type="list" allowBlank="1" showInputMessage="1" showErrorMessage="1" sqref="F1:L2">
      <formula1>$AK$39:$AK$44</formula1>
    </dataValidation>
  </dataValidations>
  <printOptions horizontalCentered="1" verticalCentered="1"/>
  <pageMargins left="0" right="0" top="0" bottom="0" header="0" footer="0"/>
  <pageSetup paperSize="9" scale="90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75" r:id="rId4" name="CommandButton2">
          <controlPr defaultSize="0" print="0" autoLine="0" r:id="rId5">
            <anchor moveWithCells="1">
              <from>
                <xdr:col>25</xdr:col>
                <xdr:colOff>95250</xdr:colOff>
                <xdr:row>6</xdr:row>
                <xdr:rowOff>114300</xdr:rowOff>
              </from>
              <to>
                <xdr:col>31</xdr:col>
                <xdr:colOff>9525</xdr:colOff>
                <xdr:row>8</xdr:row>
                <xdr:rowOff>38100</xdr:rowOff>
              </to>
            </anchor>
          </controlPr>
        </control>
      </mc:Choice>
      <mc:Fallback>
        <control shapeId="2075" r:id="rId4" name="CommandButton2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print="0" autoLine="0" r:id="rId7">
            <anchor moveWithCells="1">
              <from>
                <xdr:col>25</xdr:col>
                <xdr:colOff>95250</xdr:colOff>
                <xdr:row>8</xdr:row>
                <xdr:rowOff>114300</xdr:rowOff>
              </from>
              <to>
                <xdr:col>31</xdr:col>
                <xdr:colOff>9525</xdr:colOff>
                <xdr:row>10</xdr:row>
                <xdr:rowOff>38100</xdr:rowOff>
              </to>
            </anchor>
          </controlPr>
        </control>
      </mc:Choice>
      <mc:Fallback>
        <control shapeId="2049" r:id="rId6" name="CommandButton1"/>
      </mc:Fallback>
    </mc:AlternateContent>
    <mc:AlternateContent xmlns:mc="http://schemas.openxmlformats.org/markup-compatibility/2006">
      <mc:Choice Requires="x14">
        <control shapeId="2076" r:id="rId8" name="CommandButton3">
          <controlPr defaultSize="0" print="0" autoFill="0" autoLine="0" r:id="rId9">
            <anchor moveWithCells="1" sizeWithCells="1">
              <from>
                <xdr:col>58</xdr:col>
                <xdr:colOff>123825</xdr:colOff>
                <xdr:row>8</xdr:row>
                <xdr:rowOff>171450</xdr:rowOff>
              </from>
              <to>
                <xdr:col>66</xdr:col>
                <xdr:colOff>114300</xdr:colOff>
                <xdr:row>11</xdr:row>
                <xdr:rowOff>66675</xdr:rowOff>
              </to>
            </anchor>
          </controlPr>
        </control>
      </mc:Choice>
      <mc:Fallback>
        <control shapeId="2076" r:id="rId8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G43"/>
  <sheetViews>
    <sheetView workbookViewId="0">
      <selection activeCell="D10" sqref="D10"/>
    </sheetView>
  </sheetViews>
  <sheetFormatPr baseColWidth="10" defaultRowHeight="12.75" x14ac:dyDescent="0.2"/>
  <sheetData>
    <row r="1" spans="1:7" x14ac:dyDescent="0.2">
      <c r="A1" s="42">
        <f>An</f>
        <v>2010</v>
      </c>
      <c r="B1" s="41"/>
      <c r="C1" s="41" t="s">
        <v>106</v>
      </c>
      <c r="D1" s="41" t="s">
        <v>98</v>
      </c>
      <c r="E1" s="41" t="s">
        <v>107</v>
      </c>
      <c r="F1" s="41" t="s">
        <v>114</v>
      </c>
      <c r="G1" s="41" t="s">
        <v>115</v>
      </c>
    </row>
    <row r="2" spans="1:7" x14ac:dyDescent="0.2">
      <c r="A2" s="35">
        <f>DATE(An,1,1)</f>
        <v>40179</v>
      </c>
      <c r="C2" t="s">
        <v>99</v>
      </c>
      <c r="D2">
        <v>2010</v>
      </c>
      <c r="E2" t="s">
        <v>21</v>
      </c>
      <c r="F2" s="41">
        <v>3</v>
      </c>
      <c r="G2" s="26" t="s">
        <v>2</v>
      </c>
    </row>
    <row r="3" spans="1:7" x14ac:dyDescent="0.2">
      <c r="A3" s="36">
        <f>DOLLAR((DAY(MINUTE(A1/38)/2+55)&amp;"/4/"&amp;A1)/7,)*7-6</f>
        <v>40272</v>
      </c>
      <c r="B3" t="s">
        <v>111</v>
      </c>
      <c r="C3" t="s">
        <v>100</v>
      </c>
      <c r="D3">
        <v>2011</v>
      </c>
      <c r="E3" t="s">
        <v>108</v>
      </c>
      <c r="G3" s="26" t="s">
        <v>2</v>
      </c>
    </row>
    <row r="4" spans="1:7" x14ac:dyDescent="0.2">
      <c r="A4" s="36">
        <f>A3+1</f>
        <v>40273</v>
      </c>
      <c r="C4" t="s">
        <v>101</v>
      </c>
      <c r="D4">
        <v>2012</v>
      </c>
      <c r="E4" t="s">
        <v>22</v>
      </c>
      <c r="G4" s="26" t="s">
        <v>2</v>
      </c>
    </row>
    <row r="5" spans="1:7" x14ac:dyDescent="0.2">
      <c r="A5" s="35">
        <f>DATE(An,5,1)</f>
        <v>40299</v>
      </c>
      <c r="C5" t="s">
        <v>102</v>
      </c>
      <c r="D5">
        <v>2013</v>
      </c>
      <c r="E5" t="s">
        <v>23</v>
      </c>
      <c r="G5" s="23" t="s">
        <v>9</v>
      </c>
    </row>
    <row r="6" spans="1:7" x14ac:dyDescent="0.2">
      <c r="A6" s="35">
        <f>DATE(An,5,8)</f>
        <v>40306</v>
      </c>
      <c r="C6" t="s">
        <v>103</v>
      </c>
      <c r="D6">
        <v>2014</v>
      </c>
      <c r="E6" t="s">
        <v>24</v>
      </c>
      <c r="G6" s="23" t="s">
        <v>9</v>
      </c>
    </row>
    <row r="7" spans="1:7" x14ac:dyDescent="0.2">
      <c r="A7" s="36">
        <f>A3+39</f>
        <v>40311</v>
      </c>
      <c r="B7" t="s">
        <v>112</v>
      </c>
      <c r="C7" t="s">
        <v>104</v>
      </c>
      <c r="D7">
        <v>2015</v>
      </c>
      <c r="E7" t="s">
        <v>25</v>
      </c>
      <c r="G7" s="12" t="s">
        <v>96</v>
      </c>
    </row>
    <row r="8" spans="1:7" x14ac:dyDescent="0.2">
      <c r="A8" s="36">
        <f>A3+50</f>
        <v>40322</v>
      </c>
      <c r="B8" t="s">
        <v>113</v>
      </c>
      <c r="C8" t="s">
        <v>105</v>
      </c>
      <c r="D8">
        <v>2016</v>
      </c>
      <c r="E8" t="s">
        <v>26</v>
      </c>
      <c r="G8" s="12" t="s">
        <v>97</v>
      </c>
    </row>
    <row r="9" spans="1:7" x14ac:dyDescent="0.2">
      <c r="A9" s="35">
        <f>DATE(An,7,14)</f>
        <v>40373</v>
      </c>
      <c r="D9">
        <v>2017</v>
      </c>
      <c r="E9" t="s">
        <v>109</v>
      </c>
      <c r="G9" s="22" t="s">
        <v>8</v>
      </c>
    </row>
    <row r="10" spans="1:7" x14ac:dyDescent="0.2">
      <c r="A10" s="35">
        <f>DATE(An,8,15)</f>
        <v>40405</v>
      </c>
      <c r="E10" t="s">
        <v>27</v>
      </c>
      <c r="G10" s="22" t="s">
        <v>8</v>
      </c>
    </row>
    <row r="11" spans="1:7" x14ac:dyDescent="0.2">
      <c r="A11" s="35">
        <f>DATE(An,11,1)</f>
        <v>40483</v>
      </c>
      <c r="E11" t="s">
        <v>28</v>
      </c>
      <c r="G11" s="22" t="s">
        <v>8</v>
      </c>
    </row>
    <row r="12" spans="1:7" x14ac:dyDescent="0.2">
      <c r="A12" s="35">
        <f>DATE(An,11,11)</f>
        <v>40493</v>
      </c>
      <c r="E12" t="s">
        <v>29</v>
      </c>
      <c r="G12" s="26" t="s">
        <v>2</v>
      </c>
    </row>
    <row r="13" spans="1:7" x14ac:dyDescent="0.2">
      <c r="A13" s="35">
        <f>DATE(An,12,25)</f>
        <v>40537</v>
      </c>
      <c r="E13" t="s">
        <v>110</v>
      </c>
      <c r="G13" s="26" t="s">
        <v>2</v>
      </c>
    </row>
    <row r="14" spans="1:7" x14ac:dyDescent="0.2">
      <c r="G14" s="23" t="s">
        <v>9</v>
      </c>
    </row>
    <row r="15" spans="1:7" x14ac:dyDescent="0.2">
      <c r="G15" s="23" t="s">
        <v>9</v>
      </c>
    </row>
    <row r="16" spans="1:7" x14ac:dyDescent="0.2">
      <c r="G16" s="12" t="s">
        <v>96</v>
      </c>
    </row>
    <row r="17" spans="7:7" x14ac:dyDescent="0.2">
      <c r="G17" s="12" t="s">
        <v>97</v>
      </c>
    </row>
    <row r="18" spans="7:7" x14ac:dyDescent="0.2">
      <c r="G18" s="24" t="s">
        <v>10</v>
      </c>
    </row>
    <row r="19" spans="7:7" x14ac:dyDescent="0.2">
      <c r="G19" s="24" t="s">
        <v>10</v>
      </c>
    </row>
    <row r="20" spans="7:7" x14ac:dyDescent="0.2">
      <c r="G20" s="24" t="s">
        <v>10</v>
      </c>
    </row>
    <row r="21" spans="7:7" x14ac:dyDescent="0.2">
      <c r="G21" s="24" t="s">
        <v>10</v>
      </c>
    </row>
    <row r="22" spans="7:7" x14ac:dyDescent="0.2">
      <c r="G22" s="30" t="s">
        <v>84</v>
      </c>
    </row>
    <row r="23" spans="7:7" x14ac:dyDescent="0.2">
      <c r="G23" s="12" t="s">
        <v>96</v>
      </c>
    </row>
    <row r="24" spans="7:7" x14ac:dyDescent="0.2">
      <c r="G24" s="12" t="s">
        <v>97</v>
      </c>
    </row>
    <row r="25" spans="7:7" x14ac:dyDescent="0.2">
      <c r="G25" s="30" t="s">
        <v>84</v>
      </c>
    </row>
    <row r="26" spans="7:7" x14ac:dyDescent="0.2">
      <c r="G26" s="12" t="s">
        <v>96</v>
      </c>
    </row>
    <row r="27" spans="7:7" x14ac:dyDescent="0.2">
      <c r="G27" s="12" t="s">
        <v>96</v>
      </c>
    </row>
    <row r="28" spans="7:7" x14ac:dyDescent="0.2">
      <c r="G28" s="12" t="s">
        <v>96</v>
      </c>
    </row>
    <row r="29" spans="7:7" x14ac:dyDescent="0.2">
      <c r="G29" s="12" t="s">
        <v>96</v>
      </c>
    </row>
    <row r="30" spans="7:7" x14ac:dyDescent="0.2">
      <c r="G30" s="12" t="s">
        <v>96</v>
      </c>
    </row>
    <row r="31" spans="7:7" x14ac:dyDescent="0.2">
      <c r="G31" s="12" t="s">
        <v>97</v>
      </c>
    </row>
    <row r="32" spans="7:7" x14ac:dyDescent="0.2">
      <c r="G32" s="12" t="s">
        <v>97</v>
      </c>
    </row>
    <row r="33" spans="7:7" x14ac:dyDescent="0.2">
      <c r="G33" s="22" t="s">
        <v>8</v>
      </c>
    </row>
    <row r="34" spans="7:7" x14ac:dyDescent="0.2">
      <c r="G34" s="22" t="s">
        <v>8</v>
      </c>
    </row>
    <row r="35" spans="7:7" x14ac:dyDescent="0.2">
      <c r="G35" s="26" t="s">
        <v>2</v>
      </c>
    </row>
    <row r="36" spans="7:7" x14ac:dyDescent="0.2">
      <c r="G36" s="26" t="s">
        <v>2</v>
      </c>
    </row>
    <row r="37" spans="7:7" x14ac:dyDescent="0.2">
      <c r="G37" s="23" t="s">
        <v>9</v>
      </c>
    </row>
    <row r="38" spans="7:7" x14ac:dyDescent="0.2">
      <c r="G38" s="23" t="s">
        <v>9</v>
      </c>
    </row>
    <row r="39" spans="7:7" x14ac:dyDescent="0.2">
      <c r="G39" s="23" t="s">
        <v>9</v>
      </c>
    </row>
    <row r="40" spans="7:7" x14ac:dyDescent="0.2">
      <c r="G40" s="12" t="s">
        <v>96</v>
      </c>
    </row>
    <row r="41" spans="7:7" x14ac:dyDescent="0.2">
      <c r="G41" s="12" t="s">
        <v>97</v>
      </c>
    </row>
    <row r="42" spans="7:7" x14ac:dyDescent="0.2">
      <c r="G42" s="22" t="s">
        <v>8</v>
      </c>
    </row>
    <row r="43" spans="7:7" x14ac:dyDescent="0.2">
      <c r="G43" s="22" t="s">
        <v>8</v>
      </c>
    </row>
  </sheetData>
  <phoneticPr fontId="8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O4" sqref="O4"/>
    </sheetView>
  </sheetViews>
  <sheetFormatPr baseColWidth="10" defaultRowHeight="12.75" x14ac:dyDescent="0.2"/>
  <sheetData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Format A4</vt:lpstr>
      <vt:lpstr>Feuil1</vt:lpstr>
      <vt:lpstr>An</vt:lpstr>
      <vt:lpstr>Ferie</vt:lpstr>
      <vt:lpstr>JSem</vt:lpstr>
      <vt:lpstr>ListAn</vt:lpstr>
      <vt:lpstr>MMth</vt:lpstr>
      <vt:lpstr>NColM</vt:lpstr>
      <vt:lpstr>'Format A4'!Zone_d_impression</vt:lpstr>
    </vt:vector>
  </TitlesOfParts>
  <Company>EDF-GDF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RH_KELLE</dc:creator>
  <cp:lastModifiedBy> </cp:lastModifiedBy>
  <cp:lastPrinted>2009-12-13T06:38:09Z</cp:lastPrinted>
  <dcterms:created xsi:type="dcterms:W3CDTF">2003-12-25T19:01:00Z</dcterms:created>
  <dcterms:modified xsi:type="dcterms:W3CDTF">2015-01-08T23:47:14Z</dcterms:modified>
</cp:coreProperties>
</file>