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000" windowHeight="9000"/>
  </bookViews>
  <sheets>
    <sheet name="SECTION" sheetId="1" r:id="rId1"/>
    <sheet name="EXPORT" sheetId="2" r:id="rId2"/>
    <sheet name="Récap" sheetId="3" r:id="rId3"/>
    <sheet name="Feuil1" sheetId="4" r:id="rId4"/>
  </sheets>
  <definedNames>
    <definedName name="_xlnm._FilterDatabase" localSheetId="1" hidden="1">EXPORT!$D$1:$D$13</definedName>
    <definedName name="_xlnm._FilterDatabase" localSheetId="0" hidden="1">SECTION!$F$13:$G$29</definedName>
  </definedNames>
  <calcPr calcId="145621"/>
</workbook>
</file>

<file path=xl/calcChain.xml><?xml version="1.0" encoding="utf-8"?>
<calcChain xmlns="http://schemas.openxmlformats.org/spreadsheetml/2006/main">
  <c r="Y91" i="2" l="1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AA3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2" i="2"/>
  <c r="Z3" i="2"/>
  <c r="Z4" i="2"/>
  <c r="Z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49" i="2"/>
  <c r="Z50" i="2"/>
  <c r="Z51" i="2"/>
  <c r="Z52" i="2"/>
  <c r="Z53" i="2"/>
  <c r="Z54" i="2"/>
  <c r="Z55" i="2"/>
  <c r="Z56" i="2"/>
  <c r="Z57" i="2"/>
  <c r="Z58" i="2"/>
  <c r="Z59" i="2"/>
  <c r="Z60" i="2"/>
  <c r="Z61" i="2"/>
  <c r="Z62" i="2"/>
  <c r="Z63" i="2"/>
  <c r="Z64" i="2"/>
  <c r="Z65" i="2"/>
  <c r="Z66" i="2"/>
  <c r="Z67" i="2"/>
  <c r="Z68" i="2"/>
  <c r="Z69" i="2"/>
  <c r="Z70" i="2"/>
  <c r="Z71" i="2"/>
  <c r="Z72" i="2"/>
  <c r="Z73" i="2"/>
  <c r="Z74" i="2"/>
  <c r="Z75" i="2"/>
  <c r="Z76" i="2"/>
  <c r="Z77" i="2"/>
  <c r="Z78" i="2"/>
  <c r="Z79" i="2"/>
  <c r="Z80" i="2"/>
  <c r="Z81" i="2"/>
  <c r="Z82" i="2"/>
  <c r="Z83" i="2"/>
  <c r="Z84" i="2"/>
  <c r="Z85" i="2"/>
  <c r="Z86" i="2"/>
  <c r="Z87" i="2"/>
  <c r="Z88" i="2"/>
  <c r="Z89" i="2"/>
  <c r="Z90" i="2"/>
  <c r="Z91" i="2"/>
  <c r="Z92" i="2"/>
  <c r="Z2" i="2"/>
  <c r="W3" i="2"/>
  <c r="W4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2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2" i="2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2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35" i="2"/>
  <c r="A36" i="2"/>
  <c r="A37" i="2"/>
  <c r="A38" i="2"/>
  <c r="A39" i="2"/>
  <c r="A40" i="2"/>
  <c r="A41" i="2"/>
  <c r="A42" i="2"/>
  <c r="A43" i="2"/>
  <c r="A44" i="2"/>
  <c r="A45" i="2"/>
  <c r="I16" i="3"/>
  <c r="H16" i="3"/>
  <c r="G16" i="3"/>
  <c r="F16" i="3"/>
  <c r="E16" i="3"/>
  <c r="D16" i="3"/>
  <c r="C16" i="3"/>
  <c r="B16" i="3"/>
  <c r="I14" i="3"/>
  <c r="H14" i="3"/>
  <c r="G14" i="3"/>
  <c r="F14" i="3"/>
  <c r="E14" i="3"/>
  <c r="D14" i="3"/>
  <c r="C14" i="3"/>
  <c r="B14" i="3"/>
  <c r="B12" i="3"/>
  <c r="B10" i="3"/>
  <c r="B8" i="3"/>
  <c r="G6" i="3"/>
  <c r="F6" i="3"/>
  <c r="E6" i="3"/>
  <c r="D6" i="3"/>
  <c r="C6" i="3"/>
  <c r="B6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B2" i="3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2" i="2"/>
  <c r="A2" i="2"/>
  <c r="P2" i="2"/>
  <c r="O2" i="3"/>
  <c r="N2" i="3"/>
  <c r="M2" i="3"/>
  <c r="L2" i="3"/>
  <c r="K2" i="3"/>
  <c r="J2" i="3"/>
  <c r="I2" i="3"/>
  <c r="H2" i="3"/>
  <c r="G2" i="3"/>
  <c r="F2" i="3"/>
  <c r="E2" i="3"/>
  <c r="D2" i="3"/>
  <c r="C2" i="3"/>
  <c r="K2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2" i="2"/>
  <c r="O2" i="2"/>
</calcChain>
</file>

<file path=xl/sharedStrings.xml><?xml version="1.0" encoding="utf-8"?>
<sst xmlns="http://schemas.openxmlformats.org/spreadsheetml/2006/main" count="247" uniqueCount="90">
  <si>
    <t>TIERS</t>
  </si>
  <si>
    <t>REF</t>
  </si>
  <si>
    <t>S</t>
  </si>
  <si>
    <t>XL</t>
  </si>
  <si>
    <t>CODE CLIENT</t>
  </si>
  <si>
    <t>SREF2</t>
  </si>
  <si>
    <t>PIREF</t>
  </si>
  <si>
    <t>26 RUE CHATEAUBRIAND</t>
  </si>
  <si>
    <t>NOM</t>
  </si>
  <si>
    <t>SECTION</t>
  </si>
  <si>
    <t>ADRESSE</t>
  </si>
  <si>
    <t>PINO</t>
  </si>
  <si>
    <t>PINOTIERS</t>
  </si>
  <si>
    <t>SREF1</t>
  </si>
  <si>
    <t>OP</t>
  </si>
  <si>
    <t>CE4</t>
  </si>
  <si>
    <t>PUB</t>
  </si>
  <si>
    <t>REM1</t>
  </si>
  <si>
    <t>PUBTYP</t>
  </si>
  <si>
    <t>EXCLUBP</t>
  </si>
  <si>
    <t>DELDEMDT</t>
  </si>
  <si>
    <t>LIV_NOM</t>
  </si>
  <si>
    <t>LIV_CPL1</t>
  </si>
  <si>
    <t>LIV_CPL2</t>
  </si>
  <si>
    <t>LIV_RUE</t>
  </si>
  <si>
    <t>LIV_LOC</t>
  </si>
  <si>
    <t>LIV_CP</t>
  </si>
  <si>
    <t>LIV_VIL</t>
  </si>
  <si>
    <t>LIV_PAY</t>
  </si>
  <si>
    <t>QTE</t>
  </si>
  <si>
    <t>C9</t>
  </si>
  <si>
    <t>DEPOT</t>
  </si>
  <si>
    <t>C4</t>
  </si>
  <si>
    <t>POSE LOGO</t>
  </si>
  <si>
    <t>OLONNE SUR MER</t>
  </si>
  <si>
    <t>PRODUIT PAR PERS</t>
  </si>
  <si>
    <t>LOGO SUR</t>
  </si>
  <si>
    <t>VALERE MATHE</t>
  </si>
  <si>
    <t>MOFITNBLUEVEF</t>
  </si>
  <si>
    <t>MOFITNBLUEJUPE</t>
  </si>
  <si>
    <t>ROTENERIFEMLBL</t>
  </si>
  <si>
    <t>BUISLAVNOECOUS15</t>
  </si>
  <si>
    <t>MOLT</t>
  </si>
  <si>
    <t>ROTAPISENO</t>
  </si>
  <si>
    <t>ROBALIUM</t>
  </si>
  <si>
    <t>PBVBLOUSHCBLPRES</t>
  </si>
  <si>
    <t>ROTABPISENO</t>
  </si>
  <si>
    <t>L</t>
  </si>
  <si>
    <t>SOASIC</t>
  </si>
  <si>
    <t>FABIENNE</t>
  </si>
  <si>
    <t>MISESACHET</t>
  </si>
  <si>
    <t>BAC PRO RESTAURANT FILLE</t>
  </si>
  <si>
    <t>PARTISALARIE</t>
  </si>
  <si>
    <t>VESTE</t>
  </si>
  <si>
    <t>PANTALON</t>
  </si>
  <si>
    <t>CRAVATE</t>
  </si>
  <si>
    <t>LITEAU</t>
  </si>
  <si>
    <t>TABLIER</t>
  </si>
  <si>
    <t>CHAUSSURE</t>
  </si>
  <si>
    <t>BLOUSE</t>
  </si>
  <si>
    <t>CHEMISIER</t>
  </si>
  <si>
    <t>C99001237</t>
  </si>
  <si>
    <t>*</t>
  </si>
  <si>
    <t>UN-ESTMARQUE</t>
  </si>
  <si>
    <t>Tailles</t>
  </si>
  <si>
    <t>REGL</t>
  </si>
  <si>
    <t>DEPO</t>
  </si>
  <si>
    <t>DELAI</t>
  </si>
  <si>
    <t>ACOMPTE</t>
  </si>
  <si>
    <t>REGLEMENT</t>
  </si>
  <si>
    <t>ACMT</t>
  </si>
  <si>
    <t>CBA</t>
  </si>
  <si>
    <t>CHQA</t>
  </si>
  <si>
    <t>XS</t>
  </si>
  <si>
    <t>M</t>
  </si>
  <si>
    <t>XXL</t>
  </si>
  <si>
    <t>TEST</t>
  </si>
  <si>
    <t>FABIENNE ESCALIER</t>
  </si>
  <si>
    <t>151 ROUTE DES SORINIERES</t>
  </si>
  <si>
    <t>REZE</t>
  </si>
  <si>
    <t>SOASIC CHAUVIN</t>
  </si>
  <si>
    <t>54 RUE BEL AIR</t>
  </si>
  <si>
    <t>BOUYE</t>
  </si>
  <si>
    <t xml:space="preserve">TEST A </t>
  </si>
  <si>
    <t>RUE TEST</t>
  </si>
  <si>
    <t>ben</t>
  </si>
  <si>
    <t>s</t>
  </si>
  <si>
    <t>moi</t>
  </si>
  <si>
    <t>QTE2</t>
  </si>
  <si>
    <t>QTE3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</si>
</sst>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9"/>
      <color rgb="FFFF0000"/>
      <name val="Arial Black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3" borderId="1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right"/>
    </xf>
    <xf numFmtId="0" fontId="3" fillId="4" borderId="1" xfId="0" applyFont="1" applyFill="1" applyBorder="1"/>
    <xf numFmtId="0" fontId="2" fillId="3" borderId="1" xfId="0" applyFont="1" applyFill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" xfId="0" applyFont="1" applyBorder="1" applyAlignment="1"/>
    <xf numFmtId="0" fontId="7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8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2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vertical="top"/>
    </xf>
    <xf numFmtId="0" fontId="9" fillId="4" borderId="1" xfId="0" applyFont="1" applyFill="1" applyBorder="1" applyAlignment="1">
      <alignment horizontal="center" vertical="top" wrapText="1"/>
    </xf>
    <xf numFmtId="0" fontId="10" fillId="7" borderId="1" xfId="0" applyFont="1" applyFill="1" applyBorder="1" applyAlignment="1">
      <alignment horizontal="center" vertical="top" wrapText="1"/>
    </xf>
    <xf numFmtId="0" fontId="10" fillId="8" borderId="1" xfId="0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vertical="top" wrapText="1"/>
    </xf>
    <xf numFmtId="0" fontId="0" fillId="0" borderId="1" xfId="0" applyNumberForma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/>
    </xf>
    <xf numFmtId="0" fontId="3" fillId="8" borderId="9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14" fontId="0" fillId="0" borderId="0" xfId="0" applyNumberFormat="1" applyFont="1" applyBorder="1" applyAlignment="1">
      <alignment horizontal="center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457200</xdr:colOff>
          <xdr:row>22</xdr:row>
          <xdr:rowOff>9525</xdr:rowOff>
        </xdr:from>
        <xdr:to>
          <xdr:col>13</xdr:col>
          <xdr:colOff>466725</xdr:colOff>
          <xdr:row>23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 Black"/>
                </a:rPr>
                <a:t>MISE A JOUR</a:t>
              </a:r>
            </a:p>
            <a:p>
              <a:pPr algn="ctr" rtl="0">
                <a:defRPr sz="1000"/>
              </a:pPr>
              <a:endParaRPr lang="fr-FR" sz="900" b="0" i="0" u="none" strike="noStrike" baseline="0">
                <a:solidFill>
                  <a:srgbClr val="FF0000"/>
                </a:solidFill>
                <a:latin typeface="Arial Black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3:G29" totalsRowShown="0" headerRowDxfId="28" dataDxfId="27" headerRowCellStyle="Normal" dataCellStyle="Normal">
  <tableColumns count="7">
    <tableColumn id="1" name="NOM" dataDxfId="26" dataCellStyle="Normal"/>
    <tableColumn id="2" name="MOFITNBLUEVEF" dataDxfId="25" dataCellStyle="Normal"/>
    <tableColumn id="14" name="QTE" dataDxfId="2"/>
    <tableColumn id="3" name="MOFITNBLUEJUPE" dataDxfId="24" dataCellStyle="Normal"/>
    <tableColumn id="15" name="QTE2" dataDxfId="1"/>
    <tableColumn id="4" name="ROTENERIFEMLBL" dataDxfId="23" dataCellStyle="Normal"/>
    <tableColumn id="16" name="QTE3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E13" totalsRowShown="0" headerRowDxfId="22" dataDxfId="21">
  <tableColumns count="3">
    <tableColumn id="1" name="PIREF" dataDxfId="20"/>
    <tableColumn id="5" name="REF" dataDxfId="19"/>
    <tableColumn id="4" name="SREF2" dataDxfId="1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3:M29" totalsRowShown="0" headerRowDxfId="17" dataDxfId="16" headerRowCellStyle="Normal" dataCellStyle="Normal">
  <tableColumns count="13">
    <tableColumn id="1" name="NOM" dataDxfId="15" dataCellStyle="Normal"/>
    <tableColumn id="2" name="MOFITNBLUEVEF" dataDxfId="14" dataCellStyle="Normal"/>
    <tableColumn id="10" name="QTE" dataDxfId="3"/>
    <tableColumn id="3" name="MOFITNBLUEJUPE" dataDxfId="13" dataCellStyle="Normal"/>
    <tableColumn id="4" name="ROTENERIFEMLBL" dataDxfId="12" dataCellStyle="Normal"/>
    <tableColumn id="5" name="BUISLAVNOECOUS15" dataDxfId="11" dataCellStyle="Normal"/>
    <tableColumn id="6" name="MOLT" dataDxfId="10"/>
    <tableColumn id="7" name="ROTABPISENO" dataDxfId="9"/>
    <tableColumn id="8" name="ROBALIUM" dataDxfId="8"/>
    <tableColumn id="9" name="PBVBLOUSHCBLPRES" dataDxfId="7"/>
    <tableColumn id="11" name="MISESACHET" dataDxfId="6" dataCellStyle="Normal"/>
    <tableColumn id="12" name="POSE LOGO" dataDxfId="5" dataCellStyle="Normal"/>
    <tableColumn id="13" name="PARTISALARIE" dataDxfId="4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9"/>
  <sheetViews>
    <sheetView tabSelected="1" zoomScale="85" zoomScaleNormal="85" workbookViewId="0">
      <selection activeCell="K8" sqref="K8"/>
    </sheetView>
  </sheetViews>
  <sheetFormatPr baseColWidth="10" defaultColWidth="14.42578125" defaultRowHeight="15.75" customHeight="1" x14ac:dyDescent="0.2"/>
  <cols>
    <col min="1" max="1" width="14.42578125" style="19"/>
    <col min="2" max="2" width="24.85546875" style="19" customWidth="1"/>
    <col min="3" max="3" width="7.7109375" style="19" customWidth="1"/>
    <col min="4" max="4" width="21" style="19" customWidth="1"/>
    <col min="5" max="5" width="8.7109375" style="19" customWidth="1"/>
    <col min="6" max="6" width="16.42578125" style="19" customWidth="1"/>
    <col min="7" max="7" width="9" style="19" customWidth="1"/>
    <col min="8" max="11" width="23.5703125" style="19" customWidth="1"/>
    <col min="12" max="12" width="15.7109375" style="19" customWidth="1"/>
    <col min="13" max="13" width="21.7109375" style="19" customWidth="1"/>
    <col min="14" max="14" width="13.28515625" style="19" customWidth="1"/>
    <col min="15" max="15" width="14.28515625" style="19" customWidth="1"/>
    <col min="16" max="16" width="22.42578125" style="19" customWidth="1"/>
    <col min="17" max="20" width="14.28515625" style="19" customWidth="1"/>
    <col min="21" max="21" width="14.42578125" style="19"/>
    <col min="22" max="23" width="19.85546875" style="19" customWidth="1"/>
    <col min="24" max="16384" width="14.42578125" style="19"/>
  </cols>
  <sheetData>
    <row r="1" spans="1:17" s="17" customFormat="1" ht="15.75" customHeight="1" x14ac:dyDescent="0.2">
      <c r="A1" s="12" t="s">
        <v>4</v>
      </c>
      <c r="B1" s="12" t="s">
        <v>10</v>
      </c>
      <c r="C1" s="44"/>
      <c r="D1" s="13"/>
      <c r="E1" s="13"/>
      <c r="F1" s="12" t="s">
        <v>9</v>
      </c>
      <c r="G1" s="14"/>
      <c r="H1" s="14" t="s">
        <v>14</v>
      </c>
      <c r="I1" s="14" t="s">
        <v>31</v>
      </c>
      <c r="J1" s="14" t="s">
        <v>32</v>
      </c>
      <c r="K1" s="14" t="s">
        <v>19</v>
      </c>
      <c r="L1" s="15"/>
      <c r="M1" s="44"/>
      <c r="N1" s="44"/>
      <c r="O1" s="44"/>
      <c r="P1" s="44"/>
      <c r="Q1" s="44"/>
    </row>
    <row r="2" spans="1:17" ht="15.75" customHeight="1" x14ac:dyDescent="0.2">
      <c r="A2" s="10" t="s">
        <v>61</v>
      </c>
      <c r="B2" s="10" t="s">
        <v>37</v>
      </c>
      <c r="C2" s="21"/>
      <c r="D2" s="13"/>
      <c r="E2" s="13"/>
      <c r="F2" s="10" t="s">
        <v>51</v>
      </c>
      <c r="G2" s="10"/>
      <c r="H2" s="10" t="s">
        <v>30</v>
      </c>
      <c r="I2" s="18">
        <v>1</v>
      </c>
      <c r="J2" s="18">
        <v>2</v>
      </c>
      <c r="K2" s="18">
        <v>2</v>
      </c>
      <c r="M2" s="21"/>
      <c r="N2" s="21"/>
      <c r="O2" s="21"/>
      <c r="P2" s="21"/>
      <c r="Q2" s="21"/>
    </row>
    <row r="3" spans="1:17" ht="15.75" customHeight="1" x14ac:dyDescent="0.2">
      <c r="A3" s="10"/>
      <c r="B3" s="10" t="s">
        <v>7</v>
      </c>
      <c r="C3" s="21"/>
      <c r="D3" s="13"/>
      <c r="E3" s="13"/>
      <c r="F3" s="44" t="s">
        <v>67</v>
      </c>
      <c r="G3" s="44"/>
      <c r="H3" s="22"/>
      <c r="I3" s="22"/>
      <c r="J3" s="22"/>
      <c r="K3" s="22"/>
      <c r="M3" s="22"/>
      <c r="N3" s="22"/>
      <c r="O3" s="22"/>
      <c r="P3" s="22"/>
      <c r="Q3" s="22"/>
    </row>
    <row r="4" spans="1:17" ht="15.75" customHeight="1" x14ac:dyDescent="0.2">
      <c r="A4" s="24"/>
      <c r="B4" s="10">
        <v>85340</v>
      </c>
      <c r="C4" s="21"/>
      <c r="D4" s="13"/>
      <c r="E4" s="13"/>
      <c r="F4" s="45">
        <v>43130</v>
      </c>
      <c r="G4" s="65"/>
      <c r="H4" s="22"/>
      <c r="I4" s="22"/>
      <c r="J4" s="22"/>
      <c r="K4" s="22"/>
      <c r="M4" s="22"/>
      <c r="N4" s="22"/>
      <c r="O4" s="22"/>
      <c r="P4" s="22"/>
      <c r="Q4" s="22"/>
    </row>
    <row r="5" spans="1:17" ht="15.75" customHeight="1" x14ac:dyDescent="0.2">
      <c r="A5" s="22"/>
      <c r="B5" s="25" t="s">
        <v>34</v>
      </c>
      <c r="C5" s="26"/>
      <c r="D5" s="13"/>
      <c r="E5" s="13"/>
      <c r="F5" s="22"/>
      <c r="G5" s="22"/>
      <c r="H5" s="22"/>
      <c r="I5" s="22"/>
      <c r="J5" s="22"/>
      <c r="K5" s="22"/>
      <c r="M5" s="22"/>
      <c r="N5" s="22"/>
      <c r="O5" s="22"/>
      <c r="P5" s="22"/>
      <c r="Q5" s="22"/>
    </row>
    <row r="6" spans="1:17" ht="15.75" customHeight="1" x14ac:dyDescent="0.2">
      <c r="A6" s="22"/>
      <c r="B6" s="26"/>
      <c r="C6" s="26"/>
      <c r="D6" s="13"/>
      <c r="E6" s="13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15.75" customHeight="1" x14ac:dyDescent="0.2">
      <c r="A7" s="22"/>
      <c r="B7" s="26"/>
      <c r="C7" s="26"/>
      <c r="D7" s="13"/>
      <c r="E7" s="13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</row>
    <row r="8" spans="1:17" ht="15.75" customHeight="1" x14ac:dyDescent="0.2">
      <c r="A8" s="22"/>
      <c r="B8" s="26"/>
      <c r="C8" s="26"/>
      <c r="D8" s="13"/>
      <c r="E8" s="13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</row>
    <row r="9" spans="1:17" ht="15.75" customHeight="1" x14ac:dyDescent="0.2">
      <c r="A9" s="22"/>
      <c r="B9" s="26"/>
      <c r="C9" s="26"/>
      <c r="D9" s="13"/>
      <c r="E9" s="13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</row>
    <row r="10" spans="1:17" ht="12.75" customHeight="1" x14ac:dyDescent="0.2">
      <c r="A10" s="22"/>
      <c r="B10" s="26"/>
      <c r="C10" s="26"/>
      <c r="D10" s="13"/>
      <c r="E10" s="13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</row>
    <row r="11" spans="1:17" ht="15.75" customHeight="1" x14ac:dyDescent="0.2">
      <c r="A11" s="22"/>
      <c r="B11" s="26"/>
      <c r="C11" s="26"/>
      <c r="D11" s="13"/>
      <c r="E11" s="13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</row>
    <row r="12" spans="1:17" ht="15.75" customHeight="1" x14ac:dyDescent="0.2">
      <c r="A12" s="22"/>
      <c r="B12" s="61" t="s">
        <v>53</v>
      </c>
      <c r="C12" s="62"/>
      <c r="D12" s="63" t="s">
        <v>54</v>
      </c>
      <c r="E12" s="64"/>
      <c r="F12" s="61" t="s">
        <v>60</v>
      </c>
      <c r="G12" s="62"/>
      <c r="H12" s="22"/>
      <c r="I12" s="22"/>
      <c r="J12" s="22"/>
      <c r="K12" s="22"/>
      <c r="L12" s="22"/>
    </row>
    <row r="13" spans="1:17" ht="12.75" x14ac:dyDescent="0.2">
      <c r="A13" s="29" t="s">
        <v>8</v>
      </c>
      <c r="B13" s="29" t="s">
        <v>38</v>
      </c>
      <c r="C13" s="29" t="s">
        <v>29</v>
      </c>
      <c r="D13" s="29" t="s">
        <v>39</v>
      </c>
      <c r="E13" s="29" t="s">
        <v>88</v>
      </c>
      <c r="F13" s="30" t="s">
        <v>40</v>
      </c>
      <c r="G13" s="30" t="s">
        <v>89</v>
      </c>
      <c r="H13" s="47" t="s">
        <v>21</v>
      </c>
      <c r="I13" s="47" t="s">
        <v>24</v>
      </c>
      <c r="J13" s="47" t="s">
        <v>26</v>
      </c>
      <c r="K13" s="47" t="s">
        <v>27</v>
      </c>
      <c r="L13" s="47" t="s">
        <v>69</v>
      </c>
      <c r="M13" s="47" t="s">
        <v>68</v>
      </c>
    </row>
    <row r="14" spans="1:17" ht="12.75" x14ac:dyDescent="0.2">
      <c r="A14" s="55" t="s">
        <v>49</v>
      </c>
      <c r="B14" s="55">
        <v>40</v>
      </c>
      <c r="C14" s="55"/>
      <c r="D14" s="55">
        <v>40</v>
      </c>
      <c r="E14" s="55"/>
      <c r="F14" s="55" t="s">
        <v>3</v>
      </c>
      <c r="G14" s="55"/>
      <c r="H14" s="60" t="s">
        <v>77</v>
      </c>
      <c r="I14" s="25" t="s">
        <v>78</v>
      </c>
      <c r="J14" s="32">
        <v>44400</v>
      </c>
      <c r="K14" s="25" t="s">
        <v>79</v>
      </c>
      <c r="L14" s="25" t="s">
        <v>71</v>
      </c>
      <c r="M14" s="18">
        <v>20</v>
      </c>
    </row>
    <row r="15" spans="1:17" ht="12.75" x14ac:dyDescent="0.2">
      <c r="A15" s="55" t="s">
        <v>48</v>
      </c>
      <c r="B15" s="55">
        <v>36</v>
      </c>
      <c r="C15" s="55"/>
      <c r="D15" s="55">
        <v>36</v>
      </c>
      <c r="E15" s="55"/>
      <c r="F15" s="55" t="s">
        <v>2</v>
      </c>
      <c r="G15" s="55"/>
      <c r="H15" s="60" t="s">
        <v>80</v>
      </c>
      <c r="I15" s="25" t="s">
        <v>81</v>
      </c>
      <c r="J15" s="32">
        <v>44000</v>
      </c>
      <c r="K15" s="25" t="s">
        <v>82</v>
      </c>
      <c r="L15" s="25" t="s">
        <v>72</v>
      </c>
      <c r="M15" s="18">
        <v>10</v>
      </c>
    </row>
    <row r="16" spans="1:17" ht="12.75" x14ac:dyDescent="0.2">
      <c r="A16" s="55" t="s">
        <v>76</v>
      </c>
      <c r="B16" s="55">
        <v>38</v>
      </c>
      <c r="C16" s="55"/>
      <c r="D16" s="55">
        <v>38</v>
      </c>
      <c r="E16" s="55"/>
      <c r="F16" s="55" t="s">
        <v>73</v>
      </c>
      <c r="G16" s="55"/>
      <c r="H16" s="60" t="s">
        <v>83</v>
      </c>
      <c r="I16" s="25" t="s">
        <v>84</v>
      </c>
      <c r="J16" s="32">
        <v>56000</v>
      </c>
      <c r="K16" s="25" t="s">
        <v>76</v>
      </c>
      <c r="L16" s="25" t="s">
        <v>71</v>
      </c>
      <c r="M16" s="18">
        <v>50</v>
      </c>
    </row>
    <row r="17" spans="1:13" ht="12.75" x14ac:dyDescent="0.2">
      <c r="A17" s="55" t="s">
        <v>85</v>
      </c>
      <c r="B17" s="55">
        <v>36</v>
      </c>
      <c r="C17" s="55"/>
      <c r="D17" s="55">
        <v>36</v>
      </c>
      <c r="E17" s="55"/>
      <c r="F17" s="55" t="s">
        <v>86</v>
      </c>
      <c r="G17" s="55"/>
      <c r="H17" s="60" t="s">
        <v>87</v>
      </c>
      <c r="I17" s="25" t="s">
        <v>87</v>
      </c>
      <c r="J17" s="32">
        <v>45666</v>
      </c>
      <c r="K17" s="25" t="s">
        <v>87</v>
      </c>
      <c r="L17" s="25" t="s">
        <v>72</v>
      </c>
      <c r="M17" s="18">
        <v>50</v>
      </c>
    </row>
    <row r="18" spans="1:13" ht="12.75" x14ac:dyDescent="0.2">
      <c r="A18" s="55"/>
      <c r="B18" s="55"/>
      <c r="C18" s="55"/>
      <c r="D18" s="55"/>
      <c r="E18" s="55"/>
      <c r="F18" s="55"/>
      <c r="G18" s="55"/>
      <c r="H18" s="54"/>
      <c r="I18" s="32"/>
      <c r="J18" s="32"/>
      <c r="K18" s="32"/>
      <c r="L18" s="32"/>
      <c r="M18" s="18"/>
    </row>
    <row r="19" spans="1:13" ht="12.75" x14ac:dyDescent="0.2">
      <c r="A19" s="55"/>
      <c r="B19" s="55"/>
      <c r="C19" s="55"/>
      <c r="D19" s="55"/>
      <c r="E19" s="55"/>
      <c r="F19" s="55"/>
      <c r="G19" s="55"/>
      <c r="H19" s="54"/>
      <c r="I19" s="32"/>
      <c r="J19" s="32"/>
      <c r="K19" s="32"/>
      <c r="L19" s="32"/>
      <c r="M19" s="18"/>
    </row>
    <row r="20" spans="1:13" ht="12.75" x14ac:dyDescent="0.2">
      <c r="A20" s="55"/>
      <c r="B20" s="55"/>
      <c r="C20" s="55"/>
      <c r="D20" s="55"/>
      <c r="E20" s="55"/>
      <c r="F20" s="55"/>
      <c r="G20" s="55"/>
      <c r="H20" s="54"/>
      <c r="I20" s="32"/>
      <c r="J20" s="32"/>
      <c r="K20" s="32"/>
      <c r="L20" s="32"/>
      <c r="M20" s="18"/>
    </row>
    <row r="21" spans="1:13" ht="12.75" x14ac:dyDescent="0.2">
      <c r="A21" s="55"/>
      <c r="B21" s="55"/>
      <c r="C21" s="55"/>
      <c r="D21" s="55"/>
      <c r="E21" s="55"/>
      <c r="F21" s="55"/>
      <c r="G21" s="55"/>
      <c r="H21" s="54"/>
      <c r="I21" s="32"/>
      <c r="J21" s="32"/>
      <c r="K21" s="32"/>
      <c r="L21" s="32"/>
      <c r="M21" s="18"/>
    </row>
    <row r="22" spans="1:13" ht="12.75" x14ac:dyDescent="0.2">
      <c r="A22" s="55"/>
      <c r="B22" s="55"/>
      <c r="C22" s="55"/>
      <c r="D22" s="55"/>
      <c r="E22" s="55"/>
      <c r="F22" s="55"/>
      <c r="G22" s="55"/>
      <c r="H22" s="54"/>
      <c r="I22" s="32"/>
      <c r="J22" s="32"/>
      <c r="K22" s="32"/>
      <c r="L22" s="32"/>
      <c r="M22" s="18"/>
    </row>
    <row r="23" spans="1:13" ht="12.75" x14ac:dyDescent="0.2">
      <c r="A23" s="55"/>
      <c r="B23" s="55"/>
      <c r="C23" s="55"/>
      <c r="D23" s="55"/>
      <c r="E23" s="55"/>
      <c r="F23" s="55"/>
      <c r="G23" s="55"/>
      <c r="H23" s="54"/>
      <c r="I23" s="32"/>
      <c r="J23" s="32"/>
      <c r="K23" s="32"/>
      <c r="L23" s="32"/>
      <c r="M23" s="18"/>
    </row>
    <row r="24" spans="1:13" ht="12.75" x14ac:dyDescent="0.2">
      <c r="A24" s="55"/>
      <c r="B24" s="55"/>
      <c r="C24" s="55"/>
      <c r="D24" s="55"/>
      <c r="E24" s="55"/>
      <c r="F24" s="55"/>
      <c r="G24" s="55"/>
      <c r="H24" s="54"/>
      <c r="I24" s="32"/>
      <c r="J24" s="32"/>
      <c r="K24" s="32"/>
      <c r="L24" s="32"/>
      <c r="M24" s="18"/>
    </row>
    <row r="25" spans="1:13" ht="15.75" customHeight="1" x14ac:dyDescent="0.2">
      <c r="A25" s="55"/>
      <c r="B25" s="55"/>
      <c r="C25" s="55"/>
      <c r="D25" s="55"/>
      <c r="E25" s="55"/>
      <c r="F25" s="55"/>
      <c r="G25" s="55"/>
      <c r="H25" s="54"/>
      <c r="I25" s="32"/>
      <c r="J25" s="32"/>
      <c r="K25" s="32"/>
      <c r="L25" s="32"/>
      <c r="M25" s="18"/>
    </row>
    <row r="26" spans="1:13" ht="15.75" customHeight="1" x14ac:dyDescent="0.2">
      <c r="A26" s="55"/>
      <c r="B26" s="55"/>
      <c r="C26" s="55"/>
      <c r="D26" s="55"/>
      <c r="E26" s="55"/>
      <c r="F26" s="55"/>
      <c r="G26" s="55"/>
      <c r="H26" s="54"/>
      <c r="I26" s="32"/>
      <c r="J26" s="32"/>
      <c r="K26" s="32"/>
      <c r="L26" s="32"/>
      <c r="M26" s="18"/>
    </row>
    <row r="27" spans="1:13" ht="15.75" customHeight="1" x14ac:dyDescent="0.2">
      <c r="A27" s="55"/>
      <c r="B27" s="55"/>
      <c r="C27" s="55"/>
      <c r="D27" s="55"/>
      <c r="E27" s="55"/>
      <c r="F27" s="55"/>
      <c r="G27" s="55"/>
      <c r="H27" s="54"/>
      <c r="I27" s="32"/>
      <c r="J27" s="32"/>
      <c r="K27" s="32"/>
      <c r="L27" s="32"/>
      <c r="M27" s="18"/>
    </row>
    <row r="28" spans="1:13" ht="15.75" customHeight="1" x14ac:dyDescent="0.2">
      <c r="A28" s="58"/>
      <c r="B28" s="57"/>
      <c r="C28" s="57"/>
      <c r="D28" s="57"/>
      <c r="E28" s="57"/>
      <c r="F28" s="57"/>
      <c r="G28" s="59"/>
      <c r="H28" s="54"/>
      <c r="I28" s="33"/>
      <c r="J28" s="33"/>
      <c r="K28" s="33"/>
      <c r="L28" s="18"/>
      <c r="M28" s="18"/>
    </row>
    <row r="29" spans="1:13" ht="15.75" customHeight="1" x14ac:dyDescent="0.2">
      <c r="A29" s="58"/>
      <c r="B29" s="57"/>
      <c r="C29" s="57"/>
      <c r="D29" s="57"/>
      <c r="E29" s="57"/>
      <c r="F29" s="57"/>
      <c r="G29" s="59"/>
      <c r="H29" s="54"/>
      <c r="I29" s="32"/>
      <c r="J29" s="32"/>
      <c r="K29" s="32"/>
      <c r="L29" s="18"/>
      <c r="M29" s="18"/>
    </row>
  </sheetData>
  <mergeCells count="3">
    <mergeCell ref="B12:C12"/>
    <mergeCell ref="D12:E12"/>
    <mergeCell ref="F12:G1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400"/>
  <sheetViews>
    <sheetView showGridLines="0" zoomScale="55" zoomScaleNormal="55" workbookViewId="0">
      <selection activeCell="T24" sqref="T24"/>
    </sheetView>
  </sheetViews>
  <sheetFormatPr baseColWidth="10" defaultColWidth="14.42578125" defaultRowHeight="12.75" x14ac:dyDescent="0.2"/>
  <cols>
    <col min="1" max="2" width="14.42578125" style="2"/>
    <col min="3" max="3" width="11.5703125" style="2" customWidth="1"/>
    <col min="4" max="4" width="25.42578125" style="2" customWidth="1"/>
    <col min="5" max="5" width="11.5703125" style="2" customWidth="1"/>
    <col min="6" max="6" width="15.140625" style="7" customWidth="1"/>
    <col min="7" max="7" width="29.5703125" style="7" customWidth="1"/>
    <col min="8" max="10" width="14.42578125" style="7"/>
    <col min="11" max="11" width="23.140625" style="7" customWidth="1"/>
    <col min="12" max="16" width="14.42578125" style="7"/>
    <col min="17" max="17" width="16.140625" style="7" customWidth="1"/>
    <col min="18" max="18" width="9.85546875" style="7" customWidth="1"/>
    <col min="19" max="19" width="12.85546875" style="7" customWidth="1"/>
    <col min="20" max="20" width="26.5703125" style="7" customWidth="1"/>
    <col min="21" max="22" width="14.42578125" style="7"/>
    <col min="23" max="23" width="18" style="7" customWidth="1"/>
    <col min="24" max="24" width="14.42578125" style="7"/>
    <col min="25" max="25" width="14.42578125" style="8"/>
    <col min="26" max="16384" width="14.42578125" style="2"/>
  </cols>
  <sheetData>
    <row r="1" spans="1:27" x14ac:dyDescent="0.2">
      <c r="A1" s="4" t="s">
        <v>0</v>
      </c>
      <c r="B1" s="4" t="s">
        <v>11</v>
      </c>
      <c r="C1" s="4" t="s">
        <v>6</v>
      </c>
      <c r="D1" s="4" t="s">
        <v>1</v>
      </c>
      <c r="E1" s="4" t="s">
        <v>5</v>
      </c>
      <c r="F1" s="9" t="s">
        <v>13</v>
      </c>
      <c r="G1" s="9" t="s">
        <v>12</v>
      </c>
      <c r="H1" s="9" t="s">
        <v>14</v>
      </c>
      <c r="I1" s="9" t="s">
        <v>66</v>
      </c>
      <c r="J1" s="9" t="s">
        <v>15</v>
      </c>
      <c r="K1" s="9" t="s">
        <v>63</v>
      </c>
      <c r="L1" s="9" t="s">
        <v>16</v>
      </c>
      <c r="M1" s="9" t="s">
        <v>17</v>
      </c>
      <c r="N1" s="9" t="s">
        <v>18</v>
      </c>
      <c r="O1" s="9" t="s">
        <v>19</v>
      </c>
      <c r="P1" s="9" t="s">
        <v>20</v>
      </c>
      <c r="Q1" s="9" t="s">
        <v>21</v>
      </c>
      <c r="R1" s="9" t="s">
        <v>22</v>
      </c>
      <c r="S1" s="9" t="s">
        <v>23</v>
      </c>
      <c r="T1" s="9" t="s">
        <v>24</v>
      </c>
      <c r="U1" s="9" t="s">
        <v>25</v>
      </c>
      <c r="V1" s="9" t="s">
        <v>26</v>
      </c>
      <c r="W1" s="9" t="s">
        <v>27</v>
      </c>
      <c r="X1" s="9" t="s">
        <v>28</v>
      </c>
      <c r="Y1" s="4" t="s">
        <v>29</v>
      </c>
      <c r="Z1" s="4" t="s">
        <v>65</v>
      </c>
      <c r="AA1" s="4" t="s">
        <v>70</v>
      </c>
    </row>
    <row r="2" spans="1:27" x14ac:dyDescent="0.2">
      <c r="A2" s="1" t="str">
        <f>IF(ISTEXT(Tableau2[[#This Row],[PIREF]]),SECTION!$A$2,"")</f>
        <v>C99001237</v>
      </c>
      <c r="B2" s="36" t="s">
        <v>49</v>
      </c>
      <c r="C2" s="36" t="s">
        <v>49</v>
      </c>
      <c r="D2" s="10" t="s">
        <v>38</v>
      </c>
      <c r="E2" s="11">
        <v>40</v>
      </c>
      <c r="G2" s="7" t="str">
        <f>IF(ISTEXT(Tableau2[[#This Row],[PIREF]]),SECTION!$F$2,"")</f>
        <v>BAC PRO RESTAURANT FILLE</v>
      </c>
      <c r="H2" s="7" t="str">
        <f>IF(ISTEXT(Tableau2[[#This Row],[PIREF]]),SECTION!$H$2,"")</f>
        <v>C9</v>
      </c>
      <c r="I2" s="7">
        <f>IF(ISTEXT(Tableau2[[#This Row],[PIREF]]),SECTION!$I$2,"")</f>
        <v>1</v>
      </c>
      <c r="J2" s="7">
        <f>IF(ISTEXT(Tableau2[[#This Row],[PIREF]]),SECTION!$J$2,"")</f>
        <v>2</v>
      </c>
      <c r="K2" s="7" t="str">
        <f>IF(D:D="ROTABPISENO","2","")</f>
        <v/>
      </c>
      <c r="O2" s="7">
        <f>IF(ISTEXT(Tableau2[[#This Row],[PIREF]]),SECTION!$K$2,"")</f>
        <v>2</v>
      </c>
      <c r="P2" s="46">
        <f>IF(ISTEXT(Tableau2[[#This Row],[PIREF]]),SECTION!$F$4,"")</f>
        <v>43130</v>
      </c>
      <c r="Q2" s="7">
        <f>IF(ISTEXT(Tableau2[[#This Row],[PIREF]]),INDEX(SECTION!P:P,MATCH(Tableau2[[#This Row],[PIREF]],SECTION!A:A,0)),"")</f>
        <v>0</v>
      </c>
      <c r="T2" s="7">
        <f>IF(ISTEXT(Tableau2[[#This Row],[PIREF]]),INDEX(SECTION!Q:Q,MATCH(Tableau2[[#This Row],[PIREF]],SECTION!A:A,0)),"")</f>
        <v>0</v>
      </c>
      <c r="V2" s="7">
        <f>IF(ISTEXT(Tableau2[[#This Row],[PIREF]]),INDEX(SECTION!R:R,MATCH(Tableau2[[#This Row],[PIREF]],SECTION!A:A,0)),"")</f>
        <v>0</v>
      </c>
      <c r="W2" s="7">
        <f>IF(ISTEXT(Tableau2[[#This Row],[PIREF]]),INDEX(SECTION!S:S,MATCH(Tableau2[[#This Row],[PIREF]],SECTION!A:A,0)),"")</f>
        <v>0</v>
      </c>
      <c r="Z2" s="2">
        <f>IF(ISTEXT(Tableau2[[#This Row],[PIREF]]),INDEX(SECTION!T:T,MATCH(Tableau2[[#This Row],[PIREF]],SECTION!A:A,0)),"")</f>
        <v>0</v>
      </c>
      <c r="AA2" s="2">
        <f>IF(ISTEXT(Tableau2[[#This Row],[PIREF]]),INDEX(SECTION!U:U,MATCH(Tableau2[[#This Row],[PIREF]],SECTION!A:A,0)),"")</f>
        <v>0</v>
      </c>
    </row>
    <row r="3" spans="1:27" x14ac:dyDescent="0.2">
      <c r="A3" s="1" t="str">
        <f>IF(ISTEXT(Tableau2[[#This Row],[PIREF]]),SECTION!$A$2,"")</f>
        <v>C99001237</v>
      </c>
      <c r="B3" s="5" t="s">
        <v>49</v>
      </c>
      <c r="C3" s="5" t="s">
        <v>49</v>
      </c>
      <c r="D3" s="3" t="s">
        <v>39</v>
      </c>
      <c r="E3" s="6">
        <v>40</v>
      </c>
      <c r="G3" s="7" t="str">
        <f>IF(ISTEXT(Tableau2[[#This Row],[PIREF]]),SECTION!$F$2,"")</f>
        <v>BAC PRO RESTAURANT FILLE</v>
      </c>
      <c r="H3" s="7" t="str">
        <f>IF(ISTEXT(Tableau2[[#This Row],[PIREF]]),SECTION!$H$2,"")</f>
        <v>C9</v>
      </c>
      <c r="I3" s="7">
        <f>IF(ISTEXT(Tableau2[[#This Row],[PIREF]]),SECTION!$I$2,"")</f>
        <v>1</v>
      </c>
      <c r="J3" s="7">
        <f>IF(ISTEXT(Tableau2[[#This Row],[PIREF]]),SECTION!$J$2,"")</f>
        <v>2</v>
      </c>
      <c r="K3" s="7" t="str">
        <f>IF(D:D="ROTABPISENO","2","")</f>
        <v/>
      </c>
      <c r="O3" s="7">
        <f>IF(ISTEXT(Tableau2[[#This Row],[PIREF]]),SECTION!$K$2,"")</f>
        <v>2</v>
      </c>
      <c r="P3" s="46">
        <f>IF(ISTEXT(Tableau2[[#This Row],[PIREF]]),SECTION!$F$4,"")</f>
        <v>43130</v>
      </c>
      <c r="Q3" s="7">
        <f>IF(ISTEXT(Tableau2[[#This Row],[PIREF]]),INDEX(SECTION!P:P,MATCH(Tableau2[[#This Row],[PIREF]],SECTION!A:A,0)),"")</f>
        <v>0</v>
      </c>
      <c r="T3" s="7">
        <f>IF(ISTEXT(Tableau2[[#This Row],[PIREF]]),INDEX(SECTION!Q:Q,MATCH(Tableau2[[#This Row],[PIREF]],SECTION!A:A,0)),"")</f>
        <v>0</v>
      </c>
      <c r="V3" s="7">
        <f>IF(ISTEXT(Tableau2[[#This Row],[PIREF]]),INDEX(SECTION!R:R,MATCH(Tableau2[[#This Row],[PIREF]],SECTION!A:A,0)),"")</f>
        <v>0</v>
      </c>
      <c r="W3" s="7">
        <f>IF(ISTEXT(Tableau2[[#This Row],[PIREF]]),INDEX(SECTION!S:S,MATCH(Tableau2[[#This Row],[PIREF]],SECTION!A:A,0)),"")</f>
        <v>0</v>
      </c>
      <c r="Z3" s="2">
        <f>IF(ISTEXT(Tableau2[[#This Row],[PIREF]]),INDEX(SECTION!T:T,MATCH(Tableau2[[#This Row],[PIREF]],SECTION!A:A,0)),"")</f>
        <v>0</v>
      </c>
      <c r="AA3" s="2">
        <f>IF(ISTEXT(Tableau2[[#This Row],[PIREF]]),INDEX(SECTION!U:U,MATCH(Tableau2[[#This Row],[PIREF]],SECTION!A:A,0)),"")</f>
        <v>0</v>
      </c>
    </row>
    <row r="4" spans="1:27" x14ac:dyDescent="0.2">
      <c r="A4" s="1" t="str">
        <f>IF(ISTEXT(Tableau2[[#This Row],[PIREF]]),SECTION!$A$2,"")</f>
        <v>C99001237</v>
      </c>
      <c r="B4" s="5" t="s">
        <v>49</v>
      </c>
      <c r="C4" s="5" t="s">
        <v>49</v>
      </c>
      <c r="D4" s="3" t="s">
        <v>40</v>
      </c>
      <c r="E4" s="6" t="s">
        <v>3</v>
      </c>
      <c r="G4" s="7" t="str">
        <f>IF(ISTEXT(Tableau2[[#This Row],[PIREF]]),SECTION!$F$2,"")</f>
        <v>BAC PRO RESTAURANT FILLE</v>
      </c>
      <c r="H4" s="7" t="str">
        <f>IF(ISTEXT(Tableau2[[#This Row],[PIREF]]),SECTION!$H$2,"")</f>
        <v>C9</v>
      </c>
      <c r="I4" s="7">
        <f>IF(ISTEXT(Tableau2[[#This Row],[PIREF]]),SECTION!$I$2,"")</f>
        <v>1</v>
      </c>
      <c r="J4" s="7">
        <f>IF(ISTEXT(Tableau2[[#This Row],[PIREF]]),SECTION!$J$2,"")</f>
        <v>2</v>
      </c>
      <c r="K4" s="7" t="str">
        <f>IF(D:D="ROTABPISENO","2","")</f>
        <v/>
      </c>
      <c r="O4" s="7">
        <f>IF(ISTEXT(Tableau2[[#This Row],[PIREF]]),SECTION!$K$2,"")</f>
        <v>2</v>
      </c>
      <c r="P4" s="46">
        <f>IF(ISTEXT(Tableau2[[#This Row],[PIREF]]),SECTION!$F$4,"")</f>
        <v>43130</v>
      </c>
      <c r="Q4" s="7">
        <f>IF(ISTEXT(Tableau2[[#This Row],[PIREF]]),INDEX(SECTION!P:P,MATCH(Tableau2[[#This Row],[PIREF]],SECTION!A:A,0)),"")</f>
        <v>0</v>
      </c>
      <c r="T4" s="7">
        <f>IF(ISTEXT(Tableau2[[#This Row],[PIREF]]),INDEX(SECTION!Q:Q,MATCH(Tableau2[[#This Row],[PIREF]],SECTION!A:A,0)),"")</f>
        <v>0</v>
      </c>
      <c r="V4" s="7">
        <f>IF(ISTEXT(Tableau2[[#This Row],[PIREF]]),INDEX(SECTION!R:R,MATCH(Tableau2[[#This Row],[PIREF]],SECTION!A:A,0)),"")</f>
        <v>0</v>
      </c>
      <c r="W4" s="7">
        <f>IF(ISTEXT(Tableau2[[#This Row],[PIREF]]),INDEX(SECTION!S:S,MATCH(Tableau2[[#This Row],[PIREF]],SECTION!A:A,0)),"")</f>
        <v>0</v>
      </c>
      <c r="Z4" s="2">
        <f>IF(ISTEXT(Tableau2[[#This Row],[PIREF]]),INDEX(SECTION!T:T,MATCH(Tableau2[[#This Row],[PIREF]],SECTION!A:A,0)),"")</f>
        <v>0</v>
      </c>
      <c r="AA4" s="2">
        <f>IF(ISTEXT(Tableau2[[#This Row],[PIREF]]),INDEX(SECTION!U:U,MATCH(Tableau2[[#This Row],[PIREF]],SECTION!A:A,0)),"")</f>
        <v>0</v>
      </c>
    </row>
    <row r="5" spans="1:27" x14ac:dyDescent="0.2">
      <c r="A5" s="1" t="str">
        <f>IF(ISTEXT(Tableau2[[#This Row],[PIREF]]),SECTION!$A$2,"")</f>
        <v>C99001237</v>
      </c>
      <c r="B5" s="5" t="s">
        <v>48</v>
      </c>
      <c r="C5" s="5" t="s">
        <v>48</v>
      </c>
      <c r="D5" s="3" t="s">
        <v>38</v>
      </c>
      <c r="E5" s="6">
        <v>36</v>
      </c>
      <c r="G5" s="7" t="str">
        <f>IF(ISTEXT(Tableau2[[#This Row],[PIREF]]),SECTION!$F$2,"")</f>
        <v>BAC PRO RESTAURANT FILLE</v>
      </c>
      <c r="H5" s="7" t="str">
        <f>IF(ISTEXT(Tableau2[[#This Row],[PIREF]]),SECTION!$H$2,"")</f>
        <v>C9</v>
      </c>
      <c r="I5" s="7">
        <f>IF(ISTEXT(Tableau2[[#This Row],[PIREF]]),SECTION!$I$2,"")</f>
        <v>1</v>
      </c>
      <c r="J5" s="7">
        <f>IF(ISTEXT(Tableau2[[#This Row],[PIREF]]),SECTION!$J$2,"")</f>
        <v>2</v>
      </c>
      <c r="K5" s="7" t="str">
        <f>IF(D:D="ROTABPISENO","2","")</f>
        <v/>
      </c>
      <c r="O5" s="7">
        <f>IF(ISTEXT(Tableau2[[#This Row],[PIREF]]),SECTION!$K$2,"")</f>
        <v>2</v>
      </c>
      <c r="P5" s="46">
        <f>IF(ISTEXT(Tableau2[[#This Row],[PIREF]]),SECTION!$F$4,"")</f>
        <v>43130</v>
      </c>
      <c r="Q5" s="7">
        <f>IF(ISTEXT(Tableau2[[#This Row],[PIREF]]),INDEX(SECTION!P:P,MATCH(Tableau2[[#This Row],[PIREF]],SECTION!A:A,0)),"")</f>
        <v>0</v>
      </c>
      <c r="T5" s="7">
        <f>IF(ISTEXT(Tableau2[[#This Row],[PIREF]]),INDEX(SECTION!Q:Q,MATCH(Tableau2[[#This Row],[PIREF]],SECTION!A:A,0)),"")</f>
        <v>0</v>
      </c>
      <c r="V5" s="7">
        <f>IF(ISTEXT(Tableau2[[#This Row],[PIREF]]),INDEX(SECTION!R:R,MATCH(Tableau2[[#This Row],[PIREF]],SECTION!A:A,0)),"")</f>
        <v>0</v>
      </c>
      <c r="W5" s="7">
        <f>IF(ISTEXT(Tableau2[[#This Row],[PIREF]]),INDEX(SECTION!S:S,MATCH(Tableau2[[#This Row],[PIREF]],SECTION!A:A,0)),"")</f>
        <v>0</v>
      </c>
      <c r="Z5" s="2">
        <f>IF(ISTEXT(Tableau2[[#This Row],[PIREF]]),INDEX(SECTION!T:T,MATCH(Tableau2[[#This Row],[PIREF]],SECTION!A:A,0)),"")</f>
        <v>0</v>
      </c>
      <c r="AA5" s="2">
        <f>IF(ISTEXT(Tableau2[[#This Row],[PIREF]]),INDEX(SECTION!U:U,MATCH(Tableau2[[#This Row],[PIREF]],SECTION!A:A,0)),"")</f>
        <v>0</v>
      </c>
    </row>
    <row r="6" spans="1:27" x14ac:dyDescent="0.2">
      <c r="A6" s="1" t="str">
        <f>IF(ISTEXT(Tableau2[[#This Row],[PIREF]]),SECTION!$A$2,"")</f>
        <v>C99001237</v>
      </c>
      <c r="B6" s="5" t="s">
        <v>48</v>
      </c>
      <c r="C6" s="5" t="s">
        <v>48</v>
      </c>
      <c r="D6" s="3" t="s">
        <v>39</v>
      </c>
      <c r="E6" s="6">
        <v>36</v>
      </c>
      <c r="G6" s="7" t="str">
        <f>IF(ISTEXT(Tableau2[[#This Row],[PIREF]]),SECTION!$F$2,"")</f>
        <v>BAC PRO RESTAURANT FILLE</v>
      </c>
      <c r="H6" s="7" t="str">
        <f>IF(ISTEXT(Tableau2[[#This Row],[PIREF]]),SECTION!$H$2,"")</f>
        <v>C9</v>
      </c>
      <c r="I6" s="7">
        <f>IF(ISTEXT(Tableau2[[#This Row],[PIREF]]),SECTION!$I$2,"")</f>
        <v>1</v>
      </c>
      <c r="J6" s="7">
        <f>IF(ISTEXT(Tableau2[[#This Row],[PIREF]]),SECTION!$J$2,"")</f>
        <v>2</v>
      </c>
      <c r="K6" s="7" t="str">
        <f>IF(D:D="ROTABPISENO","2","")</f>
        <v/>
      </c>
      <c r="O6" s="7">
        <f>IF(ISTEXT(Tableau2[[#This Row],[PIREF]]),SECTION!$K$2,"")</f>
        <v>2</v>
      </c>
      <c r="P6" s="46">
        <f>IF(ISTEXT(Tableau2[[#This Row],[PIREF]]),SECTION!$F$4,"")</f>
        <v>43130</v>
      </c>
      <c r="Q6" s="7">
        <f>IF(ISTEXT(Tableau2[[#This Row],[PIREF]]),INDEX(SECTION!P:P,MATCH(Tableau2[[#This Row],[PIREF]],SECTION!A:A,0)),"")</f>
        <v>0</v>
      </c>
      <c r="T6" s="7">
        <f>IF(ISTEXT(Tableau2[[#This Row],[PIREF]]),INDEX(SECTION!Q:Q,MATCH(Tableau2[[#This Row],[PIREF]],SECTION!A:A,0)),"")</f>
        <v>0</v>
      </c>
      <c r="V6" s="7">
        <f>IF(ISTEXT(Tableau2[[#This Row],[PIREF]]),INDEX(SECTION!R:R,MATCH(Tableau2[[#This Row],[PIREF]],SECTION!A:A,0)),"")</f>
        <v>0</v>
      </c>
      <c r="W6" s="7">
        <f>IF(ISTEXT(Tableau2[[#This Row],[PIREF]]),INDEX(SECTION!S:S,MATCH(Tableau2[[#This Row],[PIREF]],SECTION!A:A,0)),"")</f>
        <v>0</v>
      </c>
      <c r="Z6" s="2">
        <f>IF(ISTEXT(Tableau2[[#This Row],[PIREF]]),INDEX(SECTION!T:T,MATCH(Tableau2[[#This Row],[PIREF]],SECTION!A:A,0)),"")</f>
        <v>0</v>
      </c>
      <c r="AA6" s="2">
        <f>IF(ISTEXT(Tableau2[[#This Row],[PIREF]]),INDEX(SECTION!U:U,MATCH(Tableau2[[#This Row],[PIREF]],SECTION!A:A,0)),"")</f>
        <v>0</v>
      </c>
    </row>
    <row r="7" spans="1:27" x14ac:dyDescent="0.2">
      <c r="A7" s="1" t="str">
        <f>IF(ISTEXT(Tableau2[[#This Row],[PIREF]]),SECTION!$A$2,"")</f>
        <v>C99001237</v>
      </c>
      <c r="B7" s="5" t="s">
        <v>48</v>
      </c>
      <c r="C7" s="5" t="s">
        <v>48</v>
      </c>
      <c r="D7" s="3" t="s">
        <v>40</v>
      </c>
      <c r="E7" s="6" t="s">
        <v>2</v>
      </c>
      <c r="G7" s="7" t="str">
        <f>IF(ISTEXT(Tableau2[[#This Row],[PIREF]]),SECTION!$F$2,"")</f>
        <v>BAC PRO RESTAURANT FILLE</v>
      </c>
      <c r="H7" s="7" t="str">
        <f>IF(ISTEXT(Tableau2[[#This Row],[PIREF]]),SECTION!$H$2,"")</f>
        <v>C9</v>
      </c>
      <c r="I7" s="7">
        <f>IF(ISTEXT(Tableau2[[#This Row],[PIREF]]),SECTION!$I$2,"")</f>
        <v>1</v>
      </c>
      <c r="J7" s="7">
        <f>IF(ISTEXT(Tableau2[[#This Row],[PIREF]]),SECTION!$J$2,"")</f>
        <v>2</v>
      </c>
      <c r="K7" s="7" t="str">
        <f>IF(D:D="ROTABPISENO","2","")</f>
        <v/>
      </c>
      <c r="O7" s="7">
        <f>IF(ISTEXT(Tableau2[[#This Row],[PIREF]]),SECTION!$K$2,"")</f>
        <v>2</v>
      </c>
      <c r="P7" s="46">
        <f>IF(ISTEXT(Tableau2[[#This Row],[PIREF]]),SECTION!$F$4,"")</f>
        <v>43130</v>
      </c>
      <c r="Q7" s="7">
        <f>IF(ISTEXT(Tableau2[[#This Row],[PIREF]]),INDEX(SECTION!P:P,MATCH(Tableau2[[#This Row],[PIREF]],SECTION!A:A,0)),"")</f>
        <v>0</v>
      </c>
      <c r="T7" s="7">
        <f>IF(ISTEXT(Tableau2[[#This Row],[PIREF]]),INDEX(SECTION!Q:Q,MATCH(Tableau2[[#This Row],[PIREF]],SECTION!A:A,0)),"")</f>
        <v>0</v>
      </c>
      <c r="V7" s="7">
        <f>IF(ISTEXT(Tableau2[[#This Row],[PIREF]]),INDEX(SECTION!R:R,MATCH(Tableau2[[#This Row],[PIREF]],SECTION!A:A,0)),"")</f>
        <v>0</v>
      </c>
      <c r="W7" s="7">
        <f>IF(ISTEXT(Tableau2[[#This Row],[PIREF]]),INDEX(SECTION!S:S,MATCH(Tableau2[[#This Row],[PIREF]],SECTION!A:A,0)),"")</f>
        <v>0</v>
      </c>
      <c r="Z7" s="2">
        <f>IF(ISTEXT(Tableau2[[#This Row],[PIREF]]),INDEX(SECTION!T:T,MATCH(Tableau2[[#This Row],[PIREF]],SECTION!A:A,0)),"")</f>
        <v>0</v>
      </c>
      <c r="AA7" s="2">
        <f>IF(ISTEXT(Tableau2[[#This Row],[PIREF]]),INDEX(SECTION!U:U,MATCH(Tableau2[[#This Row],[PIREF]],SECTION!A:A,0)),"")</f>
        <v>0</v>
      </c>
    </row>
    <row r="8" spans="1:27" x14ac:dyDescent="0.2">
      <c r="A8" s="1" t="str">
        <f>IF(ISTEXT(Tableau2[[#This Row],[PIREF]]),SECTION!$A$2,"")</f>
        <v>C99001237</v>
      </c>
      <c r="B8" s="5" t="s">
        <v>76</v>
      </c>
      <c r="C8" s="5" t="s">
        <v>76</v>
      </c>
      <c r="D8" s="3" t="s">
        <v>38</v>
      </c>
      <c r="E8" s="6">
        <v>38</v>
      </c>
      <c r="G8" s="7" t="str">
        <f>IF(ISTEXT(Tableau2[[#This Row],[PIREF]]),SECTION!$F$2,"")</f>
        <v>BAC PRO RESTAURANT FILLE</v>
      </c>
      <c r="H8" s="7" t="str">
        <f>IF(ISTEXT(Tableau2[[#This Row],[PIREF]]),SECTION!$H$2,"")</f>
        <v>C9</v>
      </c>
      <c r="I8" s="7">
        <f>IF(ISTEXT(Tableau2[[#This Row],[PIREF]]),SECTION!$I$2,"")</f>
        <v>1</v>
      </c>
      <c r="J8" s="7">
        <f>IF(ISTEXT(Tableau2[[#This Row],[PIREF]]),SECTION!$J$2,"")</f>
        <v>2</v>
      </c>
      <c r="K8" s="7" t="str">
        <f>IF(D:D="ROTABPISENO","2","")</f>
        <v/>
      </c>
      <c r="O8" s="7">
        <f>IF(ISTEXT(Tableau2[[#This Row],[PIREF]]),SECTION!$K$2,"")</f>
        <v>2</v>
      </c>
      <c r="P8" s="46">
        <f>IF(ISTEXT(Tableau2[[#This Row],[PIREF]]),SECTION!$F$4,"")</f>
        <v>43130</v>
      </c>
      <c r="Q8" s="7">
        <f>IF(ISTEXT(Tableau2[[#This Row],[PIREF]]),INDEX(SECTION!P:P,MATCH(Tableau2[[#This Row],[PIREF]],SECTION!A:A,0)),"")</f>
        <v>0</v>
      </c>
      <c r="T8" s="7">
        <f>IF(ISTEXT(Tableau2[[#This Row],[PIREF]]),INDEX(SECTION!Q:Q,MATCH(Tableau2[[#This Row],[PIREF]],SECTION!A:A,0)),"")</f>
        <v>0</v>
      </c>
      <c r="V8" s="7">
        <f>IF(ISTEXT(Tableau2[[#This Row],[PIREF]]),INDEX(SECTION!R:R,MATCH(Tableau2[[#This Row],[PIREF]],SECTION!A:A,0)),"")</f>
        <v>0</v>
      </c>
      <c r="W8" s="7">
        <f>IF(ISTEXT(Tableau2[[#This Row],[PIREF]]),INDEX(SECTION!S:S,MATCH(Tableau2[[#This Row],[PIREF]],SECTION!A:A,0)),"")</f>
        <v>0</v>
      </c>
      <c r="Z8" s="2">
        <f>IF(ISTEXT(Tableau2[[#This Row],[PIREF]]),INDEX(SECTION!T:T,MATCH(Tableau2[[#This Row],[PIREF]],SECTION!A:A,0)),"")</f>
        <v>0</v>
      </c>
      <c r="AA8" s="2">
        <f>IF(ISTEXT(Tableau2[[#This Row],[PIREF]]),INDEX(SECTION!U:U,MATCH(Tableau2[[#This Row],[PIREF]],SECTION!A:A,0)),"")</f>
        <v>0</v>
      </c>
    </row>
    <row r="9" spans="1:27" x14ac:dyDescent="0.2">
      <c r="A9" s="1" t="str">
        <f>IF(ISTEXT(Tableau2[[#This Row],[PIREF]]),SECTION!$A$2,"")</f>
        <v>C99001237</v>
      </c>
      <c r="B9" s="5" t="s">
        <v>76</v>
      </c>
      <c r="C9" s="5" t="s">
        <v>76</v>
      </c>
      <c r="D9" s="3" t="s">
        <v>39</v>
      </c>
      <c r="E9" s="6">
        <v>38</v>
      </c>
      <c r="G9" s="7" t="str">
        <f>IF(ISTEXT(Tableau2[[#This Row],[PIREF]]),SECTION!$F$2,"")</f>
        <v>BAC PRO RESTAURANT FILLE</v>
      </c>
      <c r="H9" s="7" t="str">
        <f>IF(ISTEXT(Tableau2[[#This Row],[PIREF]]),SECTION!$H$2,"")</f>
        <v>C9</v>
      </c>
      <c r="I9" s="7">
        <f>IF(ISTEXT(Tableau2[[#This Row],[PIREF]]),SECTION!$I$2,"")</f>
        <v>1</v>
      </c>
      <c r="J9" s="7">
        <f>IF(ISTEXT(Tableau2[[#This Row],[PIREF]]),SECTION!$J$2,"")</f>
        <v>2</v>
      </c>
      <c r="K9" s="7" t="str">
        <f>IF(D:D="ROTABPISENO","2","")</f>
        <v/>
      </c>
      <c r="O9" s="7">
        <f>IF(ISTEXT(Tableau2[[#This Row],[PIREF]]),SECTION!$K$2,"")</f>
        <v>2</v>
      </c>
      <c r="P9" s="46">
        <f>IF(ISTEXT(Tableau2[[#This Row],[PIREF]]),SECTION!$F$4,"")</f>
        <v>43130</v>
      </c>
      <c r="Q9" s="7">
        <f>IF(ISTEXT(Tableau2[[#This Row],[PIREF]]),INDEX(SECTION!P:P,MATCH(Tableau2[[#This Row],[PIREF]],SECTION!A:A,0)),"")</f>
        <v>0</v>
      </c>
      <c r="T9" s="7">
        <f>IF(ISTEXT(Tableau2[[#This Row],[PIREF]]),INDEX(SECTION!Q:Q,MATCH(Tableau2[[#This Row],[PIREF]],SECTION!A:A,0)),"")</f>
        <v>0</v>
      </c>
      <c r="V9" s="7">
        <f>IF(ISTEXT(Tableau2[[#This Row],[PIREF]]),INDEX(SECTION!R:R,MATCH(Tableau2[[#This Row],[PIREF]],SECTION!A:A,0)),"")</f>
        <v>0</v>
      </c>
      <c r="W9" s="7">
        <f>IF(ISTEXT(Tableau2[[#This Row],[PIREF]]),INDEX(SECTION!S:S,MATCH(Tableau2[[#This Row],[PIREF]],SECTION!A:A,0)),"")</f>
        <v>0</v>
      </c>
      <c r="Z9" s="2">
        <f>IF(ISTEXT(Tableau2[[#This Row],[PIREF]]),INDEX(SECTION!T:T,MATCH(Tableau2[[#This Row],[PIREF]],SECTION!A:A,0)),"")</f>
        <v>0</v>
      </c>
      <c r="AA9" s="2">
        <f>IF(ISTEXT(Tableau2[[#This Row],[PIREF]]),INDEX(SECTION!U:U,MATCH(Tableau2[[#This Row],[PIREF]],SECTION!A:A,0)),"")</f>
        <v>0</v>
      </c>
    </row>
    <row r="10" spans="1:27" x14ac:dyDescent="0.2">
      <c r="A10" s="1" t="str">
        <f>IF(ISTEXT(Tableau2[[#This Row],[PIREF]]),SECTION!$A$2,"")</f>
        <v>C99001237</v>
      </c>
      <c r="B10" s="5" t="s">
        <v>76</v>
      </c>
      <c r="C10" s="5" t="s">
        <v>76</v>
      </c>
      <c r="D10" s="3" t="s">
        <v>40</v>
      </c>
      <c r="E10" s="6" t="s">
        <v>73</v>
      </c>
      <c r="G10" s="7" t="str">
        <f>IF(ISTEXT(Tableau2[[#This Row],[PIREF]]),SECTION!$F$2,"")</f>
        <v>BAC PRO RESTAURANT FILLE</v>
      </c>
      <c r="H10" s="7" t="str">
        <f>IF(ISTEXT(Tableau2[[#This Row],[PIREF]]),SECTION!$H$2,"")</f>
        <v>C9</v>
      </c>
      <c r="I10" s="7">
        <f>IF(ISTEXT(Tableau2[[#This Row],[PIREF]]),SECTION!$I$2,"")</f>
        <v>1</v>
      </c>
      <c r="J10" s="7">
        <f>IF(ISTEXT(Tableau2[[#This Row],[PIREF]]),SECTION!$J$2,"")</f>
        <v>2</v>
      </c>
      <c r="K10" s="7" t="str">
        <f>IF(D:D="ROTABPISENO","2","")</f>
        <v/>
      </c>
      <c r="O10" s="7">
        <f>IF(ISTEXT(Tableau2[[#This Row],[PIREF]]),SECTION!$K$2,"")</f>
        <v>2</v>
      </c>
      <c r="P10" s="46">
        <f>IF(ISTEXT(Tableau2[[#This Row],[PIREF]]),SECTION!$F$4,"")</f>
        <v>43130</v>
      </c>
      <c r="Q10" s="7">
        <f>IF(ISTEXT(Tableau2[[#This Row],[PIREF]]),INDEX(SECTION!P:P,MATCH(Tableau2[[#This Row],[PIREF]],SECTION!A:A,0)),"")</f>
        <v>0</v>
      </c>
      <c r="T10" s="7">
        <f>IF(ISTEXT(Tableau2[[#This Row],[PIREF]]),INDEX(SECTION!Q:Q,MATCH(Tableau2[[#This Row],[PIREF]],SECTION!A:A,0)),"")</f>
        <v>0</v>
      </c>
      <c r="V10" s="7">
        <f>IF(ISTEXT(Tableau2[[#This Row],[PIREF]]),INDEX(SECTION!R:R,MATCH(Tableau2[[#This Row],[PIREF]],SECTION!A:A,0)),"")</f>
        <v>0</v>
      </c>
      <c r="W10" s="7">
        <f>IF(ISTEXT(Tableau2[[#This Row],[PIREF]]),INDEX(SECTION!S:S,MATCH(Tableau2[[#This Row],[PIREF]],SECTION!A:A,0)),"")</f>
        <v>0</v>
      </c>
      <c r="Z10" s="2">
        <f>IF(ISTEXT(Tableau2[[#This Row],[PIREF]]),INDEX(SECTION!T:T,MATCH(Tableau2[[#This Row],[PIREF]],SECTION!A:A,0)),"")</f>
        <v>0</v>
      </c>
      <c r="AA10" s="2">
        <f>IF(ISTEXT(Tableau2[[#This Row],[PIREF]]),INDEX(SECTION!U:U,MATCH(Tableau2[[#This Row],[PIREF]],SECTION!A:A,0)),"")</f>
        <v>0</v>
      </c>
    </row>
    <row r="11" spans="1:27" x14ac:dyDescent="0.2">
      <c r="A11" s="1" t="str">
        <f>IF(ISTEXT(Tableau2[[#This Row],[PIREF]]),SECTION!$A$2,"")</f>
        <v>C99001237</v>
      </c>
      <c r="B11" s="5" t="s">
        <v>85</v>
      </c>
      <c r="C11" s="5" t="s">
        <v>85</v>
      </c>
      <c r="D11" s="3" t="s">
        <v>38</v>
      </c>
      <c r="E11" s="6">
        <v>36</v>
      </c>
      <c r="G11" s="7" t="str">
        <f>IF(ISTEXT(Tableau2[[#This Row],[PIREF]]),SECTION!$F$2,"")</f>
        <v>BAC PRO RESTAURANT FILLE</v>
      </c>
      <c r="H11" s="7" t="str">
        <f>IF(ISTEXT(Tableau2[[#This Row],[PIREF]]),SECTION!$H$2,"")</f>
        <v>C9</v>
      </c>
      <c r="I11" s="7">
        <f>IF(ISTEXT(Tableau2[[#This Row],[PIREF]]),SECTION!$I$2,"")</f>
        <v>1</v>
      </c>
      <c r="J11" s="7">
        <f>IF(ISTEXT(Tableau2[[#This Row],[PIREF]]),SECTION!$J$2,"")</f>
        <v>2</v>
      </c>
      <c r="K11" s="7" t="str">
        <f>IF(D:D="ROTABPISENO","2","")</f>
        <v/>
      </c>
      <c r="O11" s="7">
        <f>IF(ISTEXT(Tableau2[[#This Row],[PIREF]]),SECTION!$K$2,"")</f>
        <v>2</v>
      </c>
      <c r="P11" s="46">
        <f>IF(ISTEXT(Tableau2[[#This Row],[PIREF]]),SECTION!$F$4,"")</f>
        <v>43130</v>
      </c>
      <c r="Q11" s="7">
        <f>IF(ISTEXT(Tableau2[[#This Row],[PIREF]]),INDEX(SECTION!P:P,MATCH(Tableau2[[#This Row],[PIREF]],SECTION!A:A,0)),"")</f>
        <v>0</v>
      </c>
      <c r="T11" s="7">
        <f>IF(ISTEXT(Tableau2[[#This Row],[PIREF]]),INDEX(SECTION!Q:Q,MATCH(Tableau2[[#This Row],[PIREF]],SECTION!A:A,0)),"")</f>
        <v>0</v>
      </c>
      <c r="V11" s="7">
        <f>IF(ISTEXT(Tableau2[[#This Row],[PIREF]]),INDEX(SECTION!R:R,MATCH(Tableau2[[#This Row],[PIREF]],SECTION!A:A,0)),"")</f>
        <v>0</v>
      </c>
      <c r="W11" s="7">
        <f>IF(ISTEXT(Tableau2[[#This Row],[PIREF]]),INDEX(SECTION!S:S,MATCH(Tableau2[[#This Row],[PIREF]],SECTION!A:A,0)),"")</f>
        <v>0</v>
      </c>
      <c r="Z11" s="2">
        <f>IF(ISTEXT(Tableau2[[#This Row],[PIREF]]),INDEX(SECTION!T:T,MATCH(Tableau2[[#This Row],[PIREF]],SECTION!A:A,0)),"")</f>
        <v>0</v>
      </c>
      <c r="AA11" s="2">
        <f>IF(ISTEXT(Tableau2[[#This Row],[PIREF]]),INDEX(SECTION!U:U,MATCH(Tableau2[[#This Row],[PIREF]],SECTION!A:A,0)),"")</f>
        <v>0</v>
      </c>
    </row>
    <row r="12" spans="1:27" x14ac:dyDescent="0.2">
      <c r="A12" s="1" t="str">
        <f>IF(ISTEXT(Tableau2[[#This Row],[PIREF]]),SECTION!$A$2,"")</f>
        <v>C99001237</v>
      </c>
      <c r="B12" s="5" t="s">
        <v>85</v>
      </c>
      <c r="C12" s="5" t="s">
        <v>85</v>
      </c>
      <c r="D12" s="3" t="s">
        <v>39</v>
      </c>
      <c r="E12" s="6">
        <v>36</v>
      </c>
      <c r="G12" s="7" t="str">
        <f>IF(ISTEXT(Tableau2[[#This Row],[PIREF]]),SECTION!$F$2,"")</f>
        <v>BAC PRO RESTAURANT FILLE</v>
      </c>
      <c r="H12" s="7" t="str">
        <f>IF(ISTEXT(Tableau2[[#This Row],[PIREF]]),SECTION!$H$2,"")</f>
        <v>C9</v>
      </c>
      <c r="I12" s="7">
        <f>IF(ISTEXT(Tableau2[[#This Row],[PIREF]]),SECTION!$I$2,"")</f>
        <v>1</v>
      </c>
      <c r="J12" s="7">
        <f>IF(ISTEXT(Tableau2[[#This Row],[PIREF]]),SECTION!$J$2,"")</f>
        <v>2</v>
      </c>
      <c r="K12" s="7" t="str">
        <f>IF(D:D="ROTABPISENO","2","")</f>
        <v/>
      </c>
      <c r="O12" s="7">
        <f>IF(ISTEXT(Tableau2[[#This Row],[PIREF]]),SECTION!$K$2,"")</f>
        <v>2</v>
      </c>
      <c r="P12" s="46">
        <f>IF(ISTEXT(Tableau2[[#This Row],[PIREF]]),SECTION!$F$4,"")</f>
        <v>43130</v>
      </c>
      <c r="Q12" s="7">
        <f>IF(ISTEXT(Tableau2[[#This Row],[PIREF]]),INDEX(SECTION!P:P,MATCH(Tableau2[[#This Row],[PIREF]],SECTION!A:A,0)),"")</f>
        <v>0</v>
      </c>
      <c r="T12" s="7">
        <f>IF(ISTEXT(Tableau2[[#This Row],[PIREF]]),INDEX(SECTION!Q:Q,MATCH(Tableau2[[#This Row],[PIREF]],SECTION!A:A,0)),"")</f>
        <v>0</v>
      </c>
      <c r="V12" s="7">
        <f>IF(ISTEXT(Tableau2[[#This Row],[PIREF]]),INDEX(SECTION!R:R,MATCH(Tableau2[[#This Row],[PIREF]],SECTION!A:A,0)),"")</f>
        <v>0</v>
      </c>
      <c r="W12" s="7">
        <f>IF(ISTEXT(Tableau2[[#This Row],[PIREF]]),INDEX(SECTION!S:S,MATCH(Tableau2[[#This Row],[PIREF]],SECTION!A:A,0)),"")</f>
        <v>0</v>
      </c>
      <c r="Z12" s="2">
        <f>IF(ISTEXT(Tableau2[[#This Row],[PIREF]]),INDEX(SECTION!T:T,MATCH(Tableau2[[#This Row],[PIREF]],SECTION!A:A,0)),"")</f>
        <v>0</v>
      </c>
      <c r="AA12" s="2">
        <f>IF(ISTEXT(Tableau2[[#This Row],[PIREF]]),INDEX(SECTION!U:U,MATCH(Tableau2[[#This Row],[PIREF]],SECTION!A:A,0)),"")</f>
        <v>0</v>
      </c>
    </row>
    <row r="13" spans="1:27" x14ac:dyDescent="0.2">
      <c r="A13" s="1" t="str">
        <f>IF(ISTEXT(Tableau2[[#This Row],[PIREF]]),SECTION!$A$2,"")</f>
        <v>C99001237</v>
      </c>
      <c r="B13" s="5" t="s">
        <v>85</v>
      </c>
      <c r="C13" s="5" t="s">
        <v>85</v>
      </c>
      <c r="D13" s="3" t="s">
        <v>40</v>
      </c>
      <c r="E13" s="6" t="s">
        <v>86</v>
      </c>
      <c r="G13" s="7" t="str">
        <f>IF(ISTEXT(Tableau2[[#This Row],[PIREF]]),SECTION!$F$2,"")</f>
        <v>BAC PRO RESTAURANT FILLE</v>
      </c>
      <c r="H13" s="7" t="str">
        <f>IF(ISTEXT(Tableau2[[#This Row],[PIREF]]),SECTION!$H$2,"")</f>
        <v>C9</v>
      </c>
      <c r="I13" s="7">
        <f>IF(ISTEXT(Tableau2[[#This Row],[PIREF]]),SECTION!$I$2,"")</f>
        <v>1</v>
      </c>
      <c r="J13" s="7">
        <f>IF(ISTEXT(Tableau2[[#This Row],[PIREF]]),SECTION!$J$2,"")</f>
        <v>2</v>
      </c>
      <c r="K13" s="7" t="str">
        <f>IF(D:D="ROTABPISENO","2","")</f>
        <v/>
      </c>
      <c r="O13" s="7">
        <f>IF(ISTEXT(Tableau2[[#This Row],[PIREF]]),SECTION!$K$2,"")</f>
        <v>2</v>
      </c>
      <c r="P13" s="46">
        <f>IF(ISTEXT(Tableau2[[#This Row],[PIREF]]),SECTION!$F$4,"")</f>
        <v>43130</v>
      </c>
      <c r="Q13" s="7">
        <f>IF(ISTEXT(Tableau2[[#This Row],[PIREF]]),INDEX(SECTION!P:P,MATCH(Tableau2[[#This Row],[PIREF]],SECTION!A:A,0)),"")</f>
        <v>0</v>
      </c>
      <c r="T13" s="7">
        <f>IF(ISTEXT(Tableau2[[#This Row],[PIREF]]),INDEX(SECTION!Q:Q,MATCH(Tableau2[[#This Row],[PIREF]],SECTION!A:A,0)),"")</f>
        <v>0</v>
      </c>
      <c r="V13" s="7">
        <f>IF(ISTEXT(Tableau2[[#This Row],[PIREF]]),INDEX(SECTION!R:R,MATCH(Tableau2[[#This Row],[PIREF]],SECTION!A:A,0)),"")</f>
        <v>0</v>
      </c>
      <c r="W13" s="7">
        <f>IF(ISTEXT(Tableau2[[#This Row],[PIREF]]),INDEX(SECTION!S:S,MATCH(Tableau2[[#This Row],[PIREF]],SECTION!A:A,0)),"")</f>
        <v>0</v>
      </c>
      <c r="Z13" s="2">
        <f>IF(ISTEXT(Tableau2[[#This Row],[PIREF]]),INDEX(SECTION!T:T,MATCH(Tableau2[[#This Row],[PIREF]],SECTION!A:A,0)),"")</f>
        <v>0</v>
      </c>
      <c r="AA13" s="2">
        <f>IF(ISTEXT(Tableau2[[#This Row],[PIREF]]),INDEX(SECTION!U:U,MATCH(Tableau2[[#This Row],[PIREF]],SECTION!A:A,0)),"")</f>
        <v>0</v>
      </c>
    </row>
    <row r="14" spans="1:27" x14ac:dyDescent="0.2">
      <c r="A14" s="1" t="str">
        <f>IF(ISTEXT(Tableau2[[#This Row],[PIREF]]),SECTION!$A$2,"")</f>
        <v/>
      </c>
      <c r="G14" s="7" t="str">
        <f>IF(ISTEXT(Tableau2[[#This Row],[PIREF]]),SECTION!$F$2,"")</f>
        <v/>
      </c>
      <c r="H14" s="7" t="str">
        <f>IF(ISTEXT(Tableau2[[#This Row],[PIREF]]),SECTION!$H$2,"")</f>
        <v/>
      </c>
      <c r="I14" s="7" t="str">
        <f>IF(ISTEXT(Tableau2[[#This Row],[PIREF]]),SECTION!$I$2,"")</f>
        <v/>
      </c>
      <c r="J14" s="7" t="str">
        <f>IF(ISTEXT(Tableau2[[#This Row],[PIREF]]),SECTION!$J$2,"")</f>
        <v/>
      </c>
      <c r="K14" s="7" t="str">
        <f>IF(D:D="ROTABPISENO","2","")</f>
        <v/>
      </c>
      <c r="O14" s="7" t="str">
        <f>IF(ISTEXT(Tableau2[[#This Row],[PIREF]]),SECTION!$K$2,"")</f>
        <v/>
      </c>
      <c r="P14" s="46" t="str">
        <f>IF(ISTEXT(Tableau2[[#This Row],[PIREF]]),SECTION!$F$4,"")</f>
        <v/>
      </c>
      <c r="Q14" s="7" t="str">
        <f>IF(ISTEXT(Tableau2[[#This Row],[PIREF]]),INDEX(SECTION!P:P,MATCH(Tableau2[[#This Row],[PIREF]],SECTION!A:A,0)),"")</f>
        <v/>
      </c>
      <c r="T14" s="7" t="str">
        <f>IF(ISTEXT(Tableau2[[#This Row],[PIREF]]),INDEX(SECTION!Q:Q,MATCH(Tableau2[[#This Row],[PIREF]],SECTION!A:A,0)),"")</f>
        <v/>
      </c>
      <c r="V14" s="7" t="str">
        <f>IF(ISTEXT(Tableau2[[#This Row],[PIREF]]),INDEX(SECTION!R:R,MATCH(Tableau2[[#This Row],[PIREF]],SECTION!A:A,0)),"")</f>
        <v/>
      </c>
      <c r="W14" s="7" t="str">
        <f>IF(ISTEXT(Tableau2[[#This Row],[PIREF]]),INDEX(SECTION!S:S,MATCH(Tableau2[[#This Row],[PIREF]],SECTION!A:A,0)),"")</f>
        <v/>
      </c>
      <c r="Z14" s="2" t="str">
        <f>IF(ISTEXT(Tableau2[[#This Row],[PIREF]]),INDEX(SECTION!T:T,MATCH(Tableau2[[#This Row],[PIREF]],SECTION!A:A,0)),"")</f>
        <v/>
      </c>
      <c r="AA14" s="2" t="str">
        <f>IF(ISTEXT(Tableau2[[#This Row],[PIREF]]),INDEX(SECTION!U:U,MATCH(Tableau2[[#This Row],[PIREF]],SECTION!A:A,0)),"")</f>
        <v/>
      </c>
    </row>
    <row r="15" spans="1:27" x14ac:dyDescent="0.2">
      <c r="A15" s="1" t="str">
        <f>IF(ISTEXT(Tableau2[[#This Row],[PIREF]]),SECTION!$A$2,"")</f>
        <v/>
      </c>
      <c r="G15" s="7" t="str">
        <f>IF(ISTEXT(Tableau2[[#This Row],[PIREF]]),SECTION!$F$2,"")</f>
        <v/>
      </c>
      <c r="H15" s="7" t="str">
        <f>IF(ISTEXT(Tableau2[[#This Row],[PIREF]]),SECTION!$H$2,"")</f>
        <v/>
      </c>
      <c r="I15" s="7" t="str">
        <f>IF(ISTEXT(Tableau2[[#This Row],[PIREF]]),SECTION!$I$2,"")</f>
        <v/>
      </c>
      <c r="J15" s="7" t="str">
        <f>IF(ISTEXT(Tableau2[[#This Row],[PIREF]]),SECTION!$J$2,"")</f>
        <v/>
      </c>
      <c r="K15" s="7" t="str">
        <f>IF(D:D="ROTABPISENO","2","")</f>
        <v/>
      </c>
      <c r="O15" s="7" t="str">
        <f>IF(ISTEXT(Tableau2[[#This Row],[PIREF]]),SECTION!$K$2,"")</f>
        <v/>
      </c>
      <c r="P15" s="46" t="str">
        <f>IF(ISTEXT(Tableau2[[#This Row],[PIREF]]),SECTION!$F$4,"")</f>
        <v/>
      </c>
      <c r="Q15" s="7" t="str">
        <f>IF(ISTEXT(Tableau2[[#This Row],[PIREF]]),INDEX(SECTION!P:P,MATCH(Tableau2[[#This Row],[PIREF]],SECTION!A:A,0)),"")</f>
        <v/>
      </c>
      <c r="T15" s="7" t="str">
        <f>IF(ISTEXT(Tableau2[[#This Row],[PIREF]]),INDEX(SECTION!Q:Q,MATCH(Tableau2[[#This Row],[PIREF]],SECTION!A:A,0)),"")</f>
        <v/>
      </c>
      <c r="V15" s="7" t="str">
        <f>IF(ISTEXT(Tableau2[[#This Row],[PIREF]]),INDEX(SECTION!R:R,MATCH(Tableau2[[#This Row],[PIREF]],SECTION!A:A,0)),"")</f>
        <v/>
      </c>
      <c r="W15" s="7" t="str">
        <f>IF(ISTEXT(Tableau2[[#This Row],[PIREF]]),INDEX(SECTION!S:S,MATCH(Tableau2[[#This Row],[PIREF]],SECTION!A:A,0)),"")</f>
        <v/>
      </c>
      <c r="Y15" s="8" t="str">
        <f>IF(D:D="ROTENERIFEMLBL","2",IF(D:D="MOLT","2",IF(D:D="","","1")))</f>
        <v/>
      </c>
      <c r="Z15" s="2" t="str">
        <f>IF(ISTEXT(Tableau2[[#This Row],[PIREF]]),INDEX(SECTION!T:T,MATCH(Tableau2[[#This Row],[PIREF]],SECTION!A:A,0)),"")</f>
        <v/>
      </c>
      <c r="AA15" s="2" t="str">
        <f>IF(ISTEXT(Tableau2[[#This Row],[PIREF]]),INDEX(SECTION!U:U,MATCH(Tableau2[[#This Row],[PIREF]],SECTION!A:A,0)),"")</f>
        <v/>
      </c>
    </row>
    <row r="16" spans="1:27" x14ac:dyDescent="0.2">
      <c r="A16" s="1" t="str">
        <f>IF(ISTEXT(Tableau2[[#This Row],[PIREF]]),SECTION!$A$2,"")</f>
        <v/>
      </c>
      <c r="G16" s="7" t="str">
        <f>IF(ISTEXT(Tableau2[[#This Row],[PIREF]]),SECTION!$F$2,"")</f>
        <v/>
      </c>
      <c r="H16" s="7" t="str">
        <f>IF(ISTEXT(Tableau2[[#This Row],[PIREF]]),SECTION!$H$2,"")</f>
        <v/>
      </c>
      <c r="I16" s="7" t="str">
        <f>IF(ISTEXT(Tableau2[[#This Row],[PIREF]]),SECTION!$I$2,"")</f>
        <v/>
      </c>
      <c r="J16" s="7" t="str">
        <f>IF(ISTEXT(Tableau2[[#This Row],[PIREF]]),SECTION!$J$2,"")</f>
        <v/>
      </c>
      <c r="K16" s="7" t="str">
        <f>IF(D:D="ROTABPISENO","2","")</f>
        <v/>
      </c>
      <c r="O16" s="7" t="str">
        <f>IF(ISTEXT(Tableau2[[#This Row],[PIREF]]),SECTION!$K$2,"")</f>
        <v/>
      </c>
      <c r="P16" s="46" t="str">
        <f>IF(ISTEXT(Tableau2[[#This Row],[PIREF]]),SECTION!$F$4,"")</f>
        <v/>
      </c>
      <c r="Q16" s="7" t="str">
        <f>IF(ISTEXT(Tableau2[[#This Row],[PIREF]]),INDEX(SECTION!P:P,MATCH(Tableau2[[#This Row],[PIREF]],SECTION!A:A,0)),"")</f>
        <v/>
      </c>
      <c r="T16" s="7" t="str">
        <f>IF(ISTEXT(Tableau2[[#This Row],[PIREF]]),INDEX(SECTION!Q:Q,MATCH(Tableau2[[#This Row],[PIREF]],SECTION!A:A,0)),"")</f>
        <v/>
      </c>
      <c r="V16" s="7" t="str">
        <f>IF(ISTEXT(Tableau2[[#This Row],[PIREF]]),INDEX(SECTION!R:R,MATCH(Tableau2[[#This Row],[PIREF]],SECTION!A:A,0)),"")</f>
        <v/>
      </c>
      <c r="W16" s="7" t="str">
        <f>IF(ISTEXT(Tableau2[[#This Row],[PIREF]]),INDEX(SECTION!S:S,MATCH(Tableau2[[#This Row],[PIREF]],SECTION!A:A,0)),"")</f>
        <v/>
      </c>
      <c r="Y16" s="8" t="str">
        <f>IF(D:D="ROTENERIFEMLBL","2",IF(D:D="MOLT","2",IF(D:D="","","1")))</f>
        <v/>
      </c>
      <c r="Z16" s="2" t="str">
        <f>IF(ISTEXT(Tableau2[[#This Row],[PIREF]]),INDEX(SECTION!T:T,MATCH(Tableau2[[#This Row],[PIREF]],SECTION!A:A,0)),"")</f>
        <v/>
      </c>
      <c r="AA16" s="2" t="str">
        <f>IF(ISTEXT(Tableau2[[#This Row],[PIREF]]),INDEX(SECTION!U:U,MATCH(Tableau2[[#This Row],[PIREF]],SECTION!A:A,0)),"")</f>
        <v/>
      </c>
    </row>
    <row r="17" spans="1:27" x14ac:dyDescent="0.2">
      <c r="A17" s="1" t="str">
        <f>IF(ISTEXT(Tableau2[[#This Row],[PIREF]]),SECTION!$A$2,"")</f>
        <v/>
      </c>
      <c r="G17" s="7" t="str">
        <f>IF(ISTEXT(Tableau2[[#This Row],[PIREF]]),SECTION!$F$2,"")</f>
        <v/>
      </c>
      <c r="H17" s="7" t="str">
        <f>IF(ISTEXT(Tableau2[[#This Row],[PIREF]]),SECTION!$H$2,"")</f>
        <v/>
      </c>
      <c r="I17" s="7" t="str">
        <f>IF(ISTEXT(Tableau2[[#This Row],[PIREF]]),SECTION!$I$2,"")</f>
        <v/>
      </c>
      <c r="J17" s="7" t="str">
        <f>IF(ISTEXT(Tableau2[[#This Row],[PIREF]]),SECTION!$J$2,"")</f>
        <v/>
      </c>
      <c r="K17" s="7" t="str">
        <f>IF(D:D="ROTABPISENO","2","")</f>
        <v/>
      </c>
      <c r="O17" s="7" t="str">
        <f>IF(ISTEXT(Tableau2[[#This Row],[PIREF]]),SECTION!$K$2,"")</f>
        <v/>
      </c>
      <c r="P17" s="46" t="str">
        <f>IF(ISTEXT(Tableau2[[#This Row],[PIREF]]),SECTION!$F$4,"")</f>
        <v/>
      </c>
      <c r="Q17" s="7" t="str">
        <f>IF(ISTEXT(Tableau2[[#This Row],[PIREF]]),INDEX(SECTION!P:P,MATCH(Tableau2[[#This Row],[PIREF]],SECTION!A:A,0)),"")</f>
        <v/>
      </c>
      <c r="T17" s="7" t="str">
        <f>IF(ISTEXT(Tableau2[[#This Row],[PIREF]]),INDEX(SECTION!Q:Q,MATCH(Tableau2[[#This Row],[PIREF]],SECTION!A:A,0)),"")</f>
        <v/>
      </c>
      <c r="V17" s="7" t="str">
        <f>IF(ISTEXT(Tableau2[[#This Row],[PIREF]]),INDEX(SECTION!R:R,MATCH(Tableau2[[#This Row],[PIREF]],SECTION!A:A,0)),"")</f>
        <v/>
      </c>
      <c r="W17" s="7" t="str">
        <f>IF(ISTEXT(Tableau2[[#This Row],[PIREF]]),INDEX(SECTION!S:S,MATCH(Tableau2[[#This Row],[PIREF]],SECTION!A:A,0)),"")</f>
        <v/>
      </c>
      <c r="Y17" s="8" t="str">
        <f>IF(D:D="ROTENERIFEMLBL","2",IF(D:D="MOLT","2",IF(D:D="","","1")))</f>
        <v/>
      </c>
      <c r="Z17" s="2" t="str">
        <f>IF(ISTEXT(Tableau2[[#This Row],[PIREF]]),INDEX(SECTION!T:T,MATCH(Tableau2[[#This Row],[PIREF]],SECTION!A:A,0)),"")</f>
        <v/>
      </c>
      <c r="AA17" s="2" t="str">
        <f>IF(ISTEXT(Tableau2[[#This Row],[PIREF]]),INDEX(SECTION!U:U,MATCH(Tableau2[[#This Row],[PIREF]],SECTION!A:A,0)),"")</f>
        <v/>
      </c>
    </row>
    <row r="18" spans="1:27" x14ac:dyDescent="0.2">
      <c r="A18" s="1" t="str">
        <f>IF(ISTEXT(Tableau2[[#This Row],[PIREF]]),SECTION!$A$2,"")</f>
        <v/>
      </c>
      <c r="G18" s="7" t="str">
        <f>IF(ISTEXT(Tableau2[[#This Row],[PIREF]]),SECTION!$F$2,"")</f>
        <v/>
      </c>
      <c r="H18" s="7" t="str">
        <f>IF(ISTEXT(Tableau2[[#This Row],[PIREF]]),SECTION!$H$2,"")</f>
        <v/>
      </c>
      <c r="I18" s="7" t="str">
        <f>IF(ISTEXT(Tableau2[[#This Row],[PIREF]]),SECTION!$I$2,"")</f>
        <v/>
      </c>
      <c r="J18" s="7" t="str">
        <f>IF(ISTEXT(Tableau2[[#This Row],[PIREF]]),SECTION!$J$2,"")</f>
        <v/>
      </c>
      <c r="K18" s="7" t="str">
        <f>IF(D:D="ROTABPISENO","2","")</f>
        <v/>
      </c>
      <c r="O18" s="7" t="str">
        <f>IF(ISTEXT(Tableau2[[#This Row],[PIREF]]),SECTION!$K$2,"")</f>
        <v/>
      </c>
      <c r="P18" s="46" t="str">
        <f>IF(ISTEXT(Tableau2[[#This Row],[PIREF]]),SECTION!$F$4,"")</f>
        <v/>
      </c>
      <c r="Q18" s="7" t="str">
        <f>IF(ISTEXT(Tableau2[[#This Row],[PIREF]]),INDEX(SECTION!P:P,MATCH(Tableau2[[#This Row],[PIREF]],SECTION!A:A,0)),"")</f>
        <v/>
      </c>
      <c r="T18" s="7" t="str">
        <f>IF(ISTEXT(Tableau2[[#This Row],[PIREF]]),INDEX(SECTION!Q:Q,MATCH(Tableau2[[#This Row],[PIREF]],SECTION!A:A,0)),"")</f>
        <v/>
      </c>
      <c r="V18" s="7" t="str">
        <f>IF(ISTEXT(Tableau2[[#This Row],[PIREF]]),INDEX(SECTION!R:R,MATCH(Tableau2[[#This Row],[PIREF]],SECTION!A:A,0)),"")</f>
        <v/>
      </c>
      <c r="W18" s="7" t="str">
        <f>IF(ISTEXT(Tableau2[[#This Row],[PIREF]]),INDEX(SECTION!S:S,MATCH(Tableau2[[#This Row],[PIREF]],SECTION!A:A,0)),"")</f>
        <v/>
      </c>
      <c r="Y18" s="8" t="str">
        <f>IF(D:D="ROTENERIFEMLBL","2",IF(D:D="MOLT","2",IF(D:D="","","1")))</f>
        <v/>
      </c>
      <c r="Z18" s="2" t="str">
        <f>IF(ISTEXT(Tableau2[[#This Row],[PIREF]]),INDEX(SECTION!T:T,MATCH(Tableau2[[#This Row],[PIREF]],SECTION!A:A,0)),"")</f>
        <v/>
      </c>
      <c r="AA18" s="2" t="str">
        <f>IF(ISTEXT(Tableau2[[#This Row],[PIREF]]),INDEX(SECTION!U:U,MATCH(Tableau2[[#This Row],[PIREF]],SECTION!A:A,0)),"")</f>
        <v/>
      </c>
    </row>
    <row r="19" spans="1:27" x14ac:dyDescent="0.2">
      <c r="A19" s="1" t="str">
        <f>IF(ISTEXT(Tableau2[[#This Row],[PIREF]]),SECTION!$A$2,"")</f>
        <v/>
      </c>
      <c r="G19" s="7" t="str">
        <f>IF(ISTEXT(Tableau2[[#This Row],[PIREF]]),SECTION!$F$2,"")</f>
        <v/>
      </c>
      <c r="H19" s="7" t="str">
        <f>IF(ISTEXT(Tableau2[[#This Row],[PIREF]]),SECTION!$H$2,"")</f>
        <v/>
      </c>
      <c r="I19" s="7" t="str">
        <f>IF(ISTEXT(Tableau2[[#This Row],[PIREF]]),SECTION!$I$2,"")</f>
        <v/>
      </c>
      <c r="J19" s="7" t="str">
        <f>IF(ISTEXT(Tableau2[[#This Row],[PIREF]]),SECTION!$J$2,"")</f>
        <v/>
      </c>
      <c r="K19" s="7" t="str">
        <f>IF(D:D="ROTABPISENO","2","")</f>
        <v/>
      </c>
      <c r="O19" s="7" t="str">
        <f>IF(ISTEXT(Tableau2[[#This Row],[PIREF]]),SECTION!$K$2,"")</f>
        <v/>
      </c>
      <c r="P19" s="46" t="str">
        <f>IF(ISTEXT(Tableau2[[#This Row],[PIREF]]),SECTION!$F$4,"")</f>
        <v/>
      </c>
      <c r="Q19" s="7" t="str">
        <f>IF(ISTEXT(Tableau2[[#This Row],[PIREF]]),INDEX(SECTION!P:P,MATCH(Tableau2[[#This Row],[PIREF]],SECTION!A:A,0)),"")</f>
        <v/>
      </c>
      <c r="T19" s="7" t="str">
        <f>IF(ISTEXT(Tableau2[[#This Row],[PIREF]]),INDEX(SECTION!Q:Q,MATCH(Tableau2[[#This Row],[PIREF]],SECTION!A:A,0)),"")</f>
        <v/>
      </c>
      <c r="V19" s="7" t="str">
        <f>IF(ISTEXT(Tableau2[[#This Row],[PIREF]]),INDEX(SECTION!R:R,MATCH(Tableau2[[#This Row],[PIREF]],SECTION!A:A,0)),"")</f>
        <v/>
      </c>
      <c r="W19" s="7" t="str">
        <f>IF(ISTEXT(Tableau2[[#This Row],[PIREF]]),INDEX(SECTION!S:S,MATCH(Tableau2[[#This Row],[PIREF]],SECTION!A:A,0)),"")</f>
        <v/>
      </c>
      <c r="Y19" s="8" t="str">
        <f>IF(D:D="ROTENERIFEMLBL","2",IF(D:D="MOLT","2",IF(D:D="","","1")))</f>
        <v/>
      </c>
      <c r="Z19" s="2" t="str">
        <f>IF(ISTEXT(Tableau2[[#This Row],[PIREF]]),INDEX(SECTION!T:T,MATCH(Tableau2[[#This Row],[PIREF]],SECTION!A:A,0)),"")</f>
        <v/>
      </c>
      <c r="AA19" s="2" t="str">
        <f>IF(ISTEXT(Tableau2[[#This Row],[PIREF]]),INDEX(SECTION!U:U,MATCH(Tableau2[[#This Row],[PIREF]],SECTION!A:A,0)),"")</f>
        <v/>
      </c>
    </row>
    <row r="20" spans="1:27" x14ac:dyDescent="0.2">
      <c r="A20" s="1" t="str">
        <f>IF(ISTEXT(Tableau2[[#This Row],[PIREF]]),SECTION!$A$2,"")</f>
        <v/>
      </c>
      <c r="G20" s="7" t="str">
        <f>IF(ISTEXT(Tableau2[[#This Row],[PIREF]]),SECTION!$F$2,"")</f>
        <v/>
      </c>
      <c r="H20" s="7" t="str">
        <f>IF(ISTEXT(Tableau2[[#This Row],[PIREF]]),SECTION!$H$2,"")</f>
        <v/>
      </c>
      <c r="I20" s="7" t="str">
        <f>IF(ISTEXT(Tableau2[[#This Row],[PIREF]]),SECTION!$I$2,"")</f>
        <v/>
      </c>
      <c r="J20" s="7" t="str">
        <f>IF(ISTEXT(Tableau2[[#This Row],[PIREF]]),SECTION!$J$2,"")</f>
        <v/>
      </c>
      <c r="K20" s="7" t="str">
        <f>IF(D:D="ROTABPISENO","2","")</f>
        <v/>
      </c>
      <c r="O20" s="7" t="str">
        <f>IF(ISTEXT(Tableau2[[#This Row],[PIREF]]),SECTION!$K$2,"")</f>
        <v/>
      </c>
      <c r="P20" s="46" t="str">
        <f>IF(ISTEXT(Tableau2[[#This Row],[PIREF]]),SECTION!$F$4,"")</f>
        <v/>
      </c>
      <c r="Q20" s="7" t="str">
        <f>IF(ISTEXT(Tableau2[[#This Row],[PIREF]]),INDEX(SECTION!P:P,MATCH(Tableau2[[#This Row],[PIREF]],SECTION!A:A,0)),"")</f>
        <v/>
      </c>
      <c r="T20" s="7" t="str">
        <f>IF(ISTEXT(Tableau2[[#This Row],[PIREF]]),INDEX(SECTION!Q:Q,MATCH(Tableau2[[#This Row],[PIREF]],SECTION!A:A,0)),"")</f>
        <v/>
      </c>
      <c r="V20" s="7" t="str">
        <f>IF(ISTEXT(Tableau2[[#This Row],[PIREF]]),INDEX(SECTION!R:R,MATCH(Tableau2[[#This Row],[PIREF]],SECTION!A:A,0)),"")</f>
        <v/>
      </c>
      <c r="W20" s="7" t="str">
        <f>IF(ISTEXT(Tableau2[[#This Row],[PIREF]]),INDEX(SECTION!S:S,MATCH(Tableau2[[#This Row],[PIREF]],SECTION!A:A,0)),"")</f>
        <v/>
      </c>
      <c r="Y20" s="8" t="str">
        <f>IF(D:D="ROTENERIFEMLBL","2",IF(D:D="MOLT","2",IF(D:D="","","1")))</f>
        <v/>
      </c>
      <c r="Z20" s="2" t="str">
        <f>IF(ISTEXT(Tableau2[[#This Row],[PIREF]]),INDEX(SECTION!T:T,MATCH(Tableau2[[#This Row],[PIREF]],SECTION!A:A,0)),"")</f>
        <v/>
      </c>
      <c r="AA20" s="2" t="str">
        <f>IF(ISTEXT(Tableau2[[#This Row],[PIREF]]),INDEX(SECTION!U:U,MATCH(Tableau2[[#This Row],[PIREF]],SECTION!A:A,0)),"")</f>
        <v/>
      </c>
    </row>
    <row r="21" spans="1:27" x14ac:dyDescent="0.2">
      <c r="A21" s="1" t="str">
        <f>IF(ISTEXT(Tableau2[[#This Row],[PIREF]]),SECTION!$A$2,"")</f>
        <v/>
      </c>
      <c r="G21" s="7" t="str">
        <f>IF(ISTEXT(Tableau2[[#This Row],[PIREF]]),SECTION!$F$2,"")</f>
        <v/>
      </c>
      <c r="H21" s="7" t="str">
        <f>IF(ISTEXT(Tableau2[[#This Row],[PIREF]]),SECTION!$H$2,"")</f>
        <v/>
      </c>
      <c r="I21" s="7" t="str">
        <f>IF(ISTEXT(Tableau2[[#This Row],[PIREF]]),SECTION!$I$2,"")</f>
        <v/>
      </c>
      <c r="J21" s="7" t="str">
        <f>IF(ISTEXT(Tableau2[[#This Row],[PIREF]]),SECTION!$J$2,"")</f>
        <v/>
      </c>
      <c r="K21" s="7" t="str">
        <f>IF(D:D="ROTABPISENO","2","")</f>
        <v/>
      </c>
      <c r="O21" s="7" t="str">
        <f>IF(ISTEXT(Tableau2[[#This Row],[PIREF]]),SECTION!$K$2,"")</f>
        <v/>
      </c>
      <c r="P21" s="46" t="str">
        <f>IF(ISTEXT(Tableau2[[#This Row],[PIREF]]),SECTION!$F$4,"")</f>
        <v/>
      </c>
      <c r="Q21" s="7" t="str">
        <f>IF(ISTEXT(Tableau2[[#This Row],[PIREF]]),INDEX(SECTION!P:P,MATCH(Tableau2[[#This Row],[PIREF]],SECTION!A:A,0)),"")</f>
        <v/>
      </c>
      <c r="T21" s="7" t="str">
        <f>IF(ISTEXT(Tableau2[[#This Row],[PIREF]]),INDEX(SECTION!Q:Q,MATCH(Tableau2[[#This Row],[PIREF]],SECTION!A:A,0)),"")</f>
        <v/>
      </c>
      <c r="V21" s="7" t="str">
        <f>IF(ISTEXT(Tableau2[[#This Row],[PIREF]]),INDEX(SECTION!R:R,MATCH(Tableau2[[#This Row],[PIREF]],SECTION!A:A,0)),"")</f>
        <v/>
      </c>
      <c r="W21" s="7" t="str">
        <f>IF(ISTEXT(Tableau2[[#This Row],[PIREF]]),INDEX(SECTION!S:S,MATCH(Tableau2[[#This Row],[PIREF]],SECTION!A:A,0)),"")</f>
        <v/>
      </c>
      <c r="Y21" s="8" t="str">
        <f>IF(D:D="ROTENERIFEMLBL","2",IF(D:D="MOLT","2",IF(D:D="","","1")))</f>
        <v/>
      </c>
      <c r="Z21" s="2" t="str">
        <f>IF(ISTEXT(Tableau2[[#This Row],[PIREF]]),INDEX(SECTION!T:T,MATCH(Tableau2[[#This Row],[PIREF]],SECTION!A:A,0)),"")</f>
        <v/>
      </c>
      <c r="AA21" s="2" t="str">
        <f>IF(ISTEXT(Tableau2[[#This Row],[PIREF]]),INDEX(SECTION!U:U,MATCH(Tableau2[[#This Row],[PIREF]],SECTION!A:A,0)),"")</f>
        <v/>
      </c>
    </row>
    <row r="22" spans="1:27" x14ac:dyDescent="0.2">
      <c r="A22" s="1" t="str">
        <f>IF(ISTEXT(Tableau2[[#This Row],[PIREF]]),SECTION!$A$2,"")</f>
        <v/>
      </c>
      <c r="G22" s="7" t="str">
        <f>IF(ISTEXT(Tableau2[[#This Row],[PIREF]]),SECTION!$F$2,"")</f>
        <v/>
      </c>
      <c r="H22" s="7" t="str">
        <f>IF(ISTEXT(Tableau2[[#This Row],[PIREF]]),SECTION!$H$2,"")</f>
        <v/>
      </c>
      <c r="I22" s="7" t="str">
        <f>IF(ISTEXT(Tableau2[[#This Row],[PIREF]]),SECTION!$I$2,"")</f>
        <v/>
      </c>
      <c r="J22" s="7" t="str">
        <f>IF(ISTEXT(Tableau2[[#This Row],[PIREF]]),SECTION!$J$2,"")</f>
        <v/>
      </c>
      <c r="K22" s="7" t="str">
        <f>IF(D:D="ROTABPISENO","2","")</f>
        <v/>
      </c>
      <c r="O22" s="7" t="str">
        <f>IF(ISTEXT(Tableau2[[#This Row],[PIREF]]),SECTION!$K$2,"")</f>
        <v/>
      </c>
      <c r="P22" s="46" t="str">
        <f>IF(ISTEXT(Tableau2[[#This Row],[PIREF]]),SECTION!$F$4,"")</f>
        <v/>
      </c>
      <c r="Q22" s="7" t="str">
        <f>IF(ISTEXT(Tableau2[[#This Row],[PIREF]]),INDEX(SECTION!P:P,MATCH(Tableau2[[#This Row],[PIREF]],SECTION!A:A,0)),"")</f>
        <v/>
      </c>
      <c r="T22" s="7" t="str">
        <f>IF(ISTEXT(Tableau2[[#This Row],[PIREF]]),INDEX(SECTION!Q:Q,MATCH(Tableau2[[#This Row],[PIREF]],SECTION!A:A,0)),"")</f>
        <v/>
      </c>
      <c r="V22" s="7" t="str">
        <f>IF(ISTEXT(Tableau2[[#This Row],[PIREF]]),INDEX(SECTION!R:R,MATCH(Tableau2[[#This Row],[PIREF]],SECTION!A:A,0)),"")</f>
        <v/>
      </c>
      <c r="W22" s="7" t="str">
        <f>IF(ISTEXT(Tableau2[[#This Row],[PIREF]]),INDEX(SECTION!S:S,MATCH(Tableau2[[#This Row],[PIREF]],SECTION!A:A,0)),"")</f>
        <v/>
      </c>
      <c r="Y22" s="8" t="str">
        <f>IF(D:D="ROTENERIFEMLBL","2",IF(D:D="MOLT","2",IF(D:D="","","1")))</f>
        <v/>
      </c>
      <c r="Z22" s="2" t="str">
        <f>IF(ISTEXT(Tableau2[[#This Row],[PIREF]]),INDEX(SECTION!T:T,MATCH(Tableau2[[#This Row],[PIREF]],SECTION!A:A,0)),"")</f>
        <v/>
      </c>
      <c r="AA22" s="2" t="str">
        <f>IF(ISTEXT(Tableau2[[#This Row],[PIREF]]),INDEX(SECTION!U:U,MATCH(Tableau2[[#This Row],[PIREF]],SECTION!A:A,0)),"")</f>
        <v/>
      </c>
    </row>
    <row r="23" spans="1:27" x14ac:dyDescent="0.2">
      <c r="A23" s="1" t="str">
        <f>IF(ISTEXT(Tableau2[[#This Row],[PIREF]]),SECTION!$A$2,"")</f>
        <v/>
      </c>
      <c r="G23" s="7" t="str">
        <f>IF(ISTEXT(Tableau2[[#This Row],[PIREF]]),SECTION!$F$2,"")</f>
        <v/>
      </c>
      <c r="H23" s="7" t="str">
        <f>IF(ISTEXT(Tableau2[[#This Row],[PIREF]]),SECTION!$H$2,"")</f>
        <v/>
      </c>
      <c r="I23" s="7" t="str">
        <f>IF(ISTEXT(Tableau2[[#This Row],[PIREF]]),SECTION!$I$2,"")</f>
        <v/>
      </c>
      <c r="J23" s="7" t="str">
        <f>IF(ISTEXT(Tableau2[[#This Row],[PIREF]]),SECTION!$J$2,"")</f>
        <v/>
      </c>
      <c r="K23" s="7" t="str">
        <f>IF(D:D="ROTABPISENO","2","")</f>
        <v/>
      </c>
      <c r="O23" s="7" t="str">
        <f>IF(ISTEXT(Tableau2[[#This Row],[PIREF]]),SECTION!$K$2,"")</f>
        <v/>
      </c>
      <c r="P23" s="46" t="str">
        <f>IF(ISTEXT(Tableau2[[#This Row],[PIREF]]),SECTION!$F$4,"")</f>
        <v/>
      </c>
      <c r="Q23" s="7" t="str">
        <f>IF(ISTEXT(Tableau2[[#This Row],[PIREF]]),INDEX(SECTION!P:P,MATCH(Tableau2[[#This Row],[PIREF]],SECTION!A:A,0)),"")</f>
        <v/>
      </c>
      <c r="T23" s="7" t="str">
        <f>IF(ISTEXT(Tableau2[[#This Row],[PIREF]]),INDEX(SECTION!Q:Q,MATCH(Tableau2[[#This Row],[PIREF]],SECTION!A:A,0)),"")</f>
        <v/>
      </c>
      <c r="V23" s="7" t="str">
        <f>IF(ISTEXT(Tableau2[[#This Row],[PIREF]]),INDEX(SECTION!R:R,MATCH(Tableau2[[#This Row],[PIREF]],SECTION!A:A,0)),"")</f>
        <v/>
      </c>
      <c r="W23" s="7" t="str">
        <f>IF(ISTEXT(Tableau2[[#This Row],[PIREF]]),INDEX(SECTION!S:S,MATCH(Tableau2[[#This Row],[PIREF]],SECTION!A:A,0)),"")</f>
        <v/>
      </c>
      <c r="Y23" s="8" t="str">
        <f>IF(D:D="ROTENERIFEMLBL","2",IF(D:D="MOLT","2",IF(D:D="","","1")))</f>
        <v/>
      </c>
      <c r="Z23" s="2" t="str">
        <f>IF(ISTEXT(Tableau2[[#This Row],[PIREF]]),INDEX(SECTION!T:T,MATCH(Tableau2[[#This Row],[PIREF]],SECTION!A:A,0)),"")</f>
        <v/>
      </c>
      <c r="AA23" s="2" t="str">
        <f>IF(ISTEXT(Tableau2[[#This Row],[PIREF]]),INDEX(SECTION!U:U,MATCH(Tableau2[[#This Row],[PIREF]],SECTION!A:A,0)),"")</f>
        <v/>
      </c>
    </row>
    <row r="24" spans="1:27" x14ac:dyDescent="0.2">
      <c r="A24" s="1" t="str">
        <f>IF(ISTEXT(Tableau2[[#This Row],[PIREF]]),SECTION!$A$2,"")</f>
        <v/>
      </c>
      <c r="G24" s="7" t="str">
        <f>IF(ISTEXT(Tableau2[[#This Row],[PIREF]]),SECTION!$F$2,"")</f>
        <v/>
      </c>
      <c r="H24" s="7" t="str">
        <f>IF(ISTEXT(Tableau2[[#This Row],[PIREF]]),SECTION!$H$2,"")</f>
        <v/>
      </c>
      <c r="I24" s="7" t="str">
        <f>IF(ISTEXT(Tableau2[[#This Row],[PIREF]]),SECTION!$I$2,"")</f>
        <v/>
      </c>
      <c r="J24" s="7" t="str">
        <f>IF(ISTEXT(Tableau2[[#This Row],[PIREF]]),SECTION!$J$2,"")</f>
        <v/>
      </c>
      <c r="K24" s="7" t="str">
        <f>IF(D:D="ROTABPISENO","2","")</f>
        <v/>
      </c>
      <c r="O24" s="7" t="str">
        <f>IF(ISTEXT(Tableau2[[#This Row],[PIREF]]),SECTION!$K$2,"")</f>
        <v/>
      </c>
      <c r="P24" s="46" t="str">
        <f>IF(ISTEXT(Tableau2[[#This Row],[PIREF]]),SECTION!$F$4,"")</f>
        <v/>
      </c>
      <c r="Q24" s="7" t="str">
        <f>IF(ISTEXT(Tableau2[[#This Row],[PIREF]]),INDEX(SECTION!P:P,MATCH(Tableau2[[#This Row],[PIREF]],SECTION!A:A,0)),"")</f>
        <v/>
      </c>
      <c r="T24" s="7" t="str">
        <f>IF(ISTEXT(Tableau2[[#This Row],[PIREF]]),INDEX(SECTION!Q:Q,MATCH(Tableau2[[#This Row],[PIREF]],SECTION!A:A,0)),"")</f>
        <v/>
      </c>
      <c r="V24" s="7" t="str">
        <f>IF(ISTEXT(Tableau2[[#This Row],[PIREF]]),INDEX(SECTION!R:R,MATCH(Tableau2[[#This Row],[PIREF]],SECTION!A:A,0)),"")</f>
        <v/>
      </c>
      <c r="W24" s="7" t="str">
        <f>IF(ISTEXT(Tableau2[[#This Row],[PIREF]]),INDEX(SECTION!S:S,MATCH(Tableau2[[#This Row],[PIREF]],SECTION!A:A,0)),"")</f>
        <v/>
      </c>
      <c r="Y24" s="8" t="str">
        <f>IF(D:D="ROTENERIFEMLBL","2",IF(D:D="MOLT","2",IF(D:D="","","1")))</f>
        <v/>
      </c>
      <c r="Z24" s="2" t="str">
        <f>IF(ISTEXT(Tableau2[[#This Row],[PIREF]]),INDEX(SECTION!T:T,MATCH(Tableau2[[#This Row],[PIREF]],SECTION!A:A,0)),"")</f>
        <v/>
      </c>
      <c r="AA24" s="2" t="str">
        <f>IF(ISTEXT(Tableau2[[#This Row],[PIREF]]),INDEX(SECTION!U:U,MATCH(Tableau2[[#This Row],[PIREF]],SECTION!A:A,0)),"")</f>
        <v/>
      </c>
    </row>
    <row r="25" spans="1:27" x14ac:dyDescent="0.2">
      <c r="A25" s="1" t="str">
        <f>IF(ISTEXT(Tableau2[[#This Row],[PIREF]]),SECTION!$A$2,"")</f>
        <v/>
      </c>
      <c r="G25" s="7" t="str">
        <f>IF(ISTEXT(Tableau2[[#This Row],[PIREF]]),SECTION!$F$2,"")</f>
        <v/>
      </c>
      <c r="H25" s="7" t="str">
        <f>IF(ISTEXT(Tableau2[[#This Row],[PIREF]]),SECTION!$H$2,"")</f>
        <v/>
      </c>
      <c r="I25" s="7" t="str">
        <f>IF(ISTEXT(Tableau2[[#This Row],[PIREF]]),SECTION!$I$2,"")</f>
        <v/>
      </c>
      <c r="J25" s="7" t="str">
        <f>IF(ISTEXT(Tableau2[[#This Row],[PIREF]]),SECTION!$J$2,"")</f>
        <v/>
      </c>
      <c r="K25" s="7" t="str">
        <f>IF(D:D="ROTABPISENO","2","")</f>
        <v/>
      </c>
      <c r="O25" s="7" t="str">
        <f>IF(ISTEXT(Tableau2[[#This Row],[PIREF]]),SECTION!$K$2,"")</f>
        <v/>
      </c>
      <c r="P25" s="46" t="str">
        <f>IF(ISTEXT(Tableau2[[#This Row],[PIREF]]),SECTION!$F$4,"")</f>
        <v/>
      </c>
      <c r="Q25" s="7" t="str">
        <f>IF(ISTEXT(Tableau2[[#This Row],[PIREF]]),INDEX(SECTION!P:P,MATCH(Tableau2[[#This Row],[PIREF]],SECTION!A:A,0)),"")</f>
        <v/>
      </c>
      <c r="T25" s="7" t="str">
        <f>IF(ISTEXT(Tableau2[[#This Row],[PIREF]]),INDEX(SECTION!Q:Q,MATCH(Tableau2[[#This Row],[PIREF]],SECTION!A:A,0)),"")</f>
        <v/>
      </c>
      <c r="V25" s="7" t="str">
        <f>IF(ISTEXT(Tableau2[[#This Row],[PIREF]]),INDEX(SECTION!R:R,MATCH(Tableau2[[#This Row],[PIREF]],SECTION!A:A,0)),"")</f>
        <v/>
      </c>
      <c r="W25" s="7" t="str">
        <f>IF(ISTEXT(Tableau2[[#This Row],[PIREF]]),INDEX(SECTION!S:S,MATCH(Tableau2[[#This Row],[PIREF]],SECTION!A:A,0)),"")</f>
        <v/>
      </c>
      <c r="Y25" s="8" t="str">
        <f>IF(D:D="ROTENERIFEMLBL","2",IF(D:D="MOLT","2",IF(D:D="","","1")))</f>
        <v/>
      </c>
      <c r="Z25" s="2" t="str">
        <f>IF(ISTEXT(Tableau2[[#This Row],[PIREF]]),INDEX(SECTION!T:T,MATCH(Tableau2[[#This Row],[PIREF]],SECTION!A:A,0)),"")</f>
        <v/>
      </c>
      <c r="AA25" s="2" t="str">
        <f>IF(ISTEXT(Tableau2[[#This Row],[PIREF]]),INDEX(SECTION!U:U,MATCH(Tableau2[[#This Row],[PIREF]],SECTION!A:A,0)),"")</f>
        <v/>
      </c>
    </row>
    <row r="26" spans="1:27" x14ac:dyDescent="0.2">
      <c r="A26" s="1" t="str">
        <f>IF(ISTEXT(Tableau2[[#This Row],[PIREF]]),SECTION!$A$2,"")</f>
        <v/>
      </c>
      <c r="G26" s="7" t="str">
        <f>IF(ISTEXT(Tableau2[[#This Row],[PIREF]]),SECTION!$F$2,"")</f>
        <v/>
      </c>
      <c r="H26" s="7" t="str">
        <f>IF(ISTEXT(Tableau2[[#This Row],[PIREF]]),SECTION!$H$2,"")</f>
        <v/>
      </c>
      <c r="I26" s="7" t="str">
        <f>IF(ISTEXT(Tableau2[[#This Row],[PIREF]]),SECTION!$I$2,"")</f>
        <v/>
      </c>
      <c r="J26" s="7" t="str">
        <f>IF(ISTEXT(Tableau2[[#This Row],[PIREF]]),SECTION!$J$2,"")</f>
        <v/>
      </c>
      <c r="K26" s="7" t="str">
        <f>IF(D:D="ROTABPISENO","2","")</f>
        <v/>
      </c>
      <c r="O26" s="7" t="str">
        <f>IF(ISTEXT(Tableau2[[#This Row],[PIREF]]),SECTION!$K$2,"")</f>
        <v/>
      </c>
      <c r="P26" s="46" t="str">
        <f>IF(ISTEXT(Tableau2[[#This Row],[PIREF]]),SECTION!$F$4,"")</f>
        <v/>
      </c>
      <c r="Q26" s="7" t="str">
        <f>IF(ISTEXT(Tableau2[[#This Row],[PIREF]]),INDEX(SECTION!P:P,MATCH(Tableau2[[#This Row],[PIREF]],SECTION!A:A,0)),"")</f>
        <v/>
      </c>
      <c r="T26" s="7" t="str">
        <f>IF(ISTEXT(Tableau2[[#This Row],[PIREF]]),INDEX(SECTION!Q:Q,MATCH(Tableau2[[#This Row],[PIREF]],SECTION!A:A,0)),"")</f>
        <v/>
      </c>
      <c r="V26" s="7" t="str">
        <f>IF(ISTEXT(Tableau2[[#This Row],[PIREF]]),INDEX(SECTION!R:R,MATCH(Tableau2[[#This Row],[PIREF]],SECTION!A:A,0)),"")</f>
        <v/>
      </c>
      <c r="W26" s="7" t="str">
        <f>IF(ISTEXT(Tableau2[[#This Row],[PIREF]]),INDEX(SECTION!S:S,MATCH(Tableau2[[#This Row],[PIREF]],SECTION!A:A,0)),"")</f>
        <v/>
      </c>
      <c r="Y26" s="8" t="str">
        <f>IF(D:D="ROTENERIFEMLBL","2",IF(D:D="MOLT","2",IF(D:D="","","1")))</f>
        <v/>
      </c>
      <c r="Z26" s="2" t="str">
        <f>IF(ISTEXT(Tableau2[[#This Row],[PIREF]]),INDEX(SECTION!T:T,MATCH(Tableau2[[#This Row],[PIREF]],SECTION!A:A,0)),"")</f>
        <v/>
      </c>
      <c r="AA26" s="2" t="str">
        <f>IF(ISTEXT(Tableau2[[#This Row],[PIREF]]),INDEX(SECTION!U:U,MATCH(Tableau2[[#This Row],[PIREF]],SECTION!A:A,0)),"")</f>
        <v/>
      </c>
    </row>
    <row r="27" spans="1:27" x14ac:dyDescent="0.2">
      <c r="A27" s="1" t="str">
        <f>IF(ISTEXT(Tableau2[[#This Row],[PIREF]]),SECTION!$A$2,"")</f>
        <v/>
      </c>
      <c r="G27" s="7" t="str">
        <f>IF(ISTEXT(Tableau2[[#This Row],[PIREF]]),SECTION!$F$2,"")</f>
        <v/>
      </c>
      <c r="H27" s="7" t="str">
        <f>IF(ISTEXT(Tableau2[[#This Row],[PIREF]]),SECTION!$H$2,"")</f>
        <v/>
      </c>
      <c r="I27" s="7" t="str">
        <f>IF(ISTEXT(Tableau2[[#This Row],[PIREF]]),SECTION!$I$2,"")</f>
        <v/>
      </c>
      <c r="J27" s="7" t="str">
        <f>IF(ISTEXT(Tableau2[[#This Row],[PIREF]]),SECTION!$J$2,"")</f>
        <v/>
      </c>
      <c r="K27" s="7" t="str">
        <f>IF(D:D="ROTABPISENO","2","")</f>
        <v/>
      </c>
      <c r="O27" s="7" t="str">
        <f>IF(ISTEXT(Tableau2[[#This Row],[PIREF]]),SECTION!$K$2,"")</f>
        <v/>
      </c>
      <c r="P27" s="46" t="str">
        <f>IF(ISTEXT(Tableau2[[#This Row],[PIREF]]),SECTION!$F$4,"")</f>
        <v/>
      </c>
      <c r="Q27" s="7" t="str">
        <f>IF(ISTEXT(Tableau2[[#This Row],[PIREF]]),INDEX(SECTION!P:P,MATCH(Tableau2[[#This Row],[PIREF]],SECTION!A:A,0)),"")</f>
        <v/>
      </c>
      <c r="T27" s="7" t="str">
        <f>IF(ISTEXT(Tableau2[[#This Row],[PIREF]]),INDEX(SECTION!Q:Q,MATCH(Tableau2[[#This Row],[PIREF]],SECTION!A:A,0)),"")</f>
        <v/>
      </c>
      <c r="V27" s="7" t="str">
        <f>IF(ISTEXT(Tableau2[[#This Row],[PIREF]]),INDEX(SECTION!R:R,MATCH(Tableau2[[#This Row],[PIREF]],SECTION!A:A,0)),"")</f>
        <v/>
      </c>
      <c r="W27" s="7" t="str">
        <f>IF(ISTEXT(Tableau2[[#This Row],[PIREF]]),INDEX(SECTION!S:S,MATCH(Tableau2[[#This Row],[PIREF]],SECTION!A:A,0)),"")</f>
        <v/>
      </c>
      <c r="Y27" s="8" t="str">
        <f>IF(D:D="ROTENERIFEMLBL","2",IF(D:D="MOLT","2",IF(D:D="","","1")))</f>
        <v/>
      </c>
      <c r="Z27" s="2" t="str">
        <f>IF(ISTEXT(Tableau2[[#This Row],[PIREF]]),INDEX(SECTION!T:T,MATCH(Tableau2[[#This Row],[PIREF]],SECTION!A:A,0)),"")</f>
        <v/>
      </c>
      <c r="AA27" s="2" t="str">
        <f>IF(ISTEXT(Tableau2[[#This Row],[PIREF]]),INDEX(SECTION!U:U,MATCH(Tableau2[[#This Row],[PIREF]],SECTION!A:A,0)),"")</f>
        <v/>
      </c>
    </row>
    <row r="28" spans="1:27" x14ac:dyDescent="0.2">
      <c r="A28" s="1" t="str">
        <f>IF(ISTEXT(Tableau2[[#This Row],[PIREF]]),SECTION!$A$2,"")</f>
        <v/>
      </c>
      <c r="G28" s="7" t="str">
        <f>IF(ISTEXT(Tableau2[[#This Row],[PIREF]]),SECTION!$F$2,"")</f>
        <v/>
      </c>
      <c r="H28" s="7" t="str">
        <f>IF(ISTEXT(Tableau2[[#This Row],[PIREF]]),SECTION!$H$2,"")</f>
        <v/>
      </c>
      <c r="I28" s="7" t="str">
        <f>IF(ISTEXT(Tableau2[[#This Row],[PIREF]]),SECTION!$I$2,"")</f>
        <v/>
      </c>
      <c r="J28" s="7" t="str">
        <f>IF(ISTEXT(Tableau2[[#This Row],[PIREF]]),SECTION!$J$2,"")</f>
        <v/>
      </c>
      <c r="K28" s="7" t="str">
        <f>IF(D:D="ROTABPISENO","2","")</f>
        <v/>
      </c>
      <c r="O28" s="7" t="str">
        <f>IF(ISTEXT(Tableau2[[#This Row],[PIREF]]),SECTION!$K$2,"")</f>
        <v/>
      </c>
      <c r="P28" s="46" t="str">
        <f>IF(ISTEXT(Tableau2[[#This Row],[PIREF]]),SECTION!$F$4,"")</f>
        <v/>
      </c>
      <c r="Q28" s="7" t="str">
        <f>IF(ISTEXT(Tableau2[[#This Row],[PIREF]]),INDEX(SECTION!P:P,MATCH(Tableau2[[#This Row],[PIREF]],SECTION!A:A,0)),"")</f>
        <v/>
      </c>
      <c r="T28" s="7" t="str">
        <f>IF(ISTEXT(Tableau2[[#This Row],[PIREF]]),INDEX(SECTION!Q:Q,MATCH(Tableau2[[#This Row],[PIREF]],SECTION!A:A,0)),"")</f>
        <v/>
      </c>
      <c r="V28" s="7" t="str">
        <f>IF(ISTEXT(Tableau2[[#This Row],[PIREF]]),INDEX(SECTION!R:R,MATCH(Tableau2[[#This Row],[PIREF]],SECTION!A:A,0)),"")</f>
        <v/>
      </c>
      <c r="W28" s="7" t="str">
        <f>IF(ISTEXT(Tableau2[[#This Row],[PIREF]]),INDEX(SECTION!S:S,MATCH(Tableau2[[#This Row],[PIREF]],SECTION!A:A,0)),"")</f>
        <v/>
      </c>
      <c r="Y28" s="8" t="str">
        <f>IF(D:D="ROTENERIFEMLBL","2",IF(D:D="MOLT","2",IF(D:D="","","1")))</f>
        <v/>
      </c>
      <c r="Z28" s="2" t="str">
        <f>IF(ISTEXT(Tableau2[[#This Row],[PIREF]]),INDEX(SECTION!T:T,MATCH(Tableau2[[#This Row],[PIREF]],SECTION!A:A,0)),"")</f>
        <v/>
      </c>
      <c r="AA28" s="2" t="str">
        <f>IF(ISTEXT(Tableau2[[#This Row],[PIREF]]),INDEX(SECTION!U:U,MATCH(Tableau2[[#This Row],[PIREF]],SECTION!A:A,0)),"")</f>
        <v/>
      </c>
    </row>
    <row r="29" spans="1:27" x14ac:dyDescent="0.2">
      <c r="A29" s="1" t="str">
        <f>IF(ISTEXT(Tableau2[[#This Row],[PIREF]]),SECTION!$A$2,"")</f>
        <v/>
      </c>
      <c r="G29" s="7" t="str">
        <f>IF(ISTEXT(Tableau2[[#This Row],[PIREF]]),SECTION!$F$2,"")</f>
        <v/>
      </c>
      <c r="H29" s="7" t="str">
        <f>IF(ISTEXT(Tableau2[[#This Row],[PIREF]]),SECTION!$H$2,"")</f>
        <v/>
      </c>
      <c r="I29" s="7" t="str">
        <f>IF(ISTEXT(Tableau2[[#This Row],[PIREF]]),SECTION!$I$2,"")</f>
        <v/>
      </c>
      <c r="J29" s="7" t="str">
        <f>IF(ISTEXT(Tableau2[[#This Row],[PIREF]]),SECTION!$J$2,"")</f>
        <v/>
      </c>
      <c r="K29" s="7" t="str">
        <f>IF(D:D="ROTABPISENO","2","")</f>
        <v/>
      </c>
      <c r="O29" s="7" t="str">
        <f>IF(ISTEXT(Tableau2[[#This Row],[PIREF]]),SECTION!$K$2,"")</f>
        <v/>
      </c>
      <c r="P29" s="46" t="str">
        <f>IF(ISTEXT(Tableau2[[#This Row],[PIREF]]),SECTION!$F$4,"")</f>
        <v/>
      </c>
      <c r="Q29" s="7" t="str">
        <f>IF(ISTEXT(Tableau2[[#This Row],[PIREF]]),INDEX(SECTION!P:P,MATCH(Tableau2[[#This Row],[PIREF]],SECTION!A:A,0)),"")</f>
        <v/>
      </c>
      <c r="T29" s="7" t="str">
        <f>IF(ISTEXT(Tableau2[[#This Row],[PIREF]]),INDEX(SECTION!Q:Q,MATCH(Tableau2[[#This Row],[PIREF]],SECTION!A:A,0)),"")</f>
        <v/>
      </c>
      <c r="V29" s="7" t="str">
        <f>IF(ISTEXT(Tableau2[[#This Row],[PIREF]]),INDEX(SECTION!R:R,MATCH(Tableau2[[#This Row],[PIREF]],SECTION!A:A,0)),"")</f>
        <v/>
      </c>
      <c r="W29" s="7" t="str">
        <f>IF(ISTEXT(Tableau2[[#This Row],[PIREF]]),INDEX(SECTION!S:S,MATCH(Tableau2[[#This Row],[PIREF]],SECTION!A:A,0)),"")</f>
        <v/>
      </c>
      <c r="Y29" s="8" t="str">
        <f>IF(D:D="ROTENERIFEMLBL","2",IF(D:D="MOLT","2",IF(D:D="","","1")))</f>
        <v/>
      </c>
      <c r="Z29" s="2" t="str">
        <f>IF(ISTEXT(Tableau2[[#This Row],[PIREF]]),INDEX(SECTION!T:T,MATCH(Tableau2[[#This Row],[PIREF]],SECTION!A:A,0)),"")</f>
        <v/>
      </c>
      <c r="AA29" s="2" t="str">
        <f>IF(ISTEXT(Tableau2[[#This Row],[PIREF]]),INDEX(SECTION!U:U,MATCH(Tableau2[[#This Row],[PIREF]],SECTION!A:A,0)),"")</f>
        <v/>
      </c>
    </row>
    <row r="30" spans="1:27" x14ac:dyDescent="0.2">
      <c r="A30" s="1" t="str">
        <f>IF(ISTEXT(Tableau2[[#This Row],[PIREF]]),SECTION!$A$2,"")</f>
        <v/>
      </c>
      <c r="G30" s="7" t="str">
        <f>IF(ISTEXT(Tableau2[[#This Row],[PIREF]]),SECTION!$F$2,"")</f>
        <v/>
      </c>
      <c r="H30" s="7" t="str">
        <f>IF(ISTEXT(Tableau2[[#This Row],[PIREF]]),SECTION!$H$2,"")</f>
        <v/>
      </c>
      <c r="I30" s="7" t="str">
        <f>IF(ISTEXT(Tableau2[[#This Row],[PIREF]]),SECTION!$I$2,"")</f>
        <v/>
      </c>
      <c r="J30" s="7" t="str">
        <f>IF(ISTEXT(Tableau2[[#This Row],[PIREF]]),SECTION!$J$2,"")</f>
        <v/>
      </c>
      <c r="K30" s="7" t="str">
        <f>IF(D:D="ROTABPISENO","2","")</f>
        <v/>
      </c>
      <c r="O30" s="7" t="str">
        <f>IF(ISTEXT(Tableau2[[#This Row],[PIREF]]),SECTION!$K$2,"")</f>
        <v/>
      </c>
      <c r="P30" s="46" t="str">
        <f>IF(ISTEXT(Tableau2[[#This Row],[PIREF]]),SECTION!$F$4,"")</f>
        <v/>
      </c>
      <c r="Q30" s="7" t="str">
        <f>IF(ISTEXT(Tableau2[[#This Row],[PIREF]]),INDEX(SECTION!P:P,MATCH(Tableau2[[#This Row],[PIREF]],SECTION!A:A,0)),"")</f>
        <v/>
      </c>
      <c r="T30" s="7" t="str">
        <f>IF(ISTEXT(Tableau2[[#This Row],[PIREF]]),INDEX(SECTION!Q:Q,MATCH(Tableau2[[#This Row],[PIREF]],SECTION!A:A,0)),"")</f>
        <v/>
      </c>
      <c r="V30" s="7" t="str">
        <f>IF(ISTEXT(Tableau2[[#This Row],[PIREF]]),INDEX(SECTION!R:R,MATCH(Tableau2[[#This Row],[PIREF]],SECTION!A:A,0)),"")</f>
        <v/>
      </c>
      <c r="W30" s="7" t="str">
        <f>IF(ISTEXT(Tableau2[[#This Row],[PIREF]]),INDEX(SECTION!S:S,MATCH(Tableau2[[#This Row],[PIREF]],SECTION!A:A,0)),"")</f>
        <v/>
      </c>
      <c r="Y30" s="8" t="str">
        <f>IF(D:D="ROTENERIFEMLBL","2",IF(D:D="MOLT","2",IF(D:D="","","1")))</f>
        <v/>
      </c>
      <c r="Z30" s="2" t="str">
        <f>IF(ISTEXT(Tableau2[[#This Row],[PIREF]]),INDEX(SECTION!T:T,MATCH(Tableau2[[#This Row],[PIREF]],SECTION!A:A,0)),"")</f>
        <v/>
      </c>
      <c r="AA30" s="2" t="str">
        <f>IF(ISTEXT(Tableau2[[#This Row],[PIREF]]),INDEX(SECTION!U:U,MATCH(Tableau2[[#This Row],[PIREF]],SECTION!A:A,0)),"")</f>
        <v/>
      </c>
    </row>
    <row r="31" spans="1:27" x14ac:dyDescent="0.2">
      <c r="A31" s="1" t="str">
        <f>IF(ISTEXT(Tableau2[[#This Row],[PIREF]]),SECTION!$A$2,"")</f>
        <v/>
      </c>
      <c r="G31" s="7" t="str">
        <f>IF(ISTEXT(Tableau2[[#This Row],[PIREF]]),SECTION!$F$2,"")</f>
        <v/>
      </c>
      <c r="H31" s="7" t="str">
        <f>IF(ISTEXT(Tableau2[[#This Row],[PIREF]]),SECTION!$H$2,"")</f>
        <v/>
      </c>
      <c r="I31" s="7" t="str">
        <f>IF(ISTEXT(Tableau2[[#This Row],[PIREF]]),SECTION!$I$2,"")</f>
        <v/>
      </c>
      <c r="J31" s="7" t="str">
        <f>IF(ISTEXT(Tableau2[[#This Row],[PIREF]]),SECTION!$J$2,"")</f>
        <v/>
      </c>
      <c r="K31" s="7" t="str">
        <f>IF(D:D="ROTABPISENO","2","")</f>
        <v/>
      </c>
      <c r="O31" s="7" t="str">
        <f>IF(ISTEXT(Tableau2[[#This Row],[PIREF]]),SECTION!$K$2,"")</f>
        <v/>
      </c>
      <c r="P31" s="46" t="str">
        <f>IF(ISTEXT(Tableau2[[#This Row],[PIREF]]),SECTION!$F$4,"")</f>
        <v/>
      </c>
      <c r="Q31" s="7" t="str">
        <f>IF(ISTEXT(Tableau2[[#This Row],[PIREF]]),INDEX(SECTION!P:P,MATCH(Tableau2[[#This Row],[PIREF]],SECTION!A:A,0)),"")</f>
        <v/>
      </c>
      <c r="T31" s="7" t="str">
        <f>IF(ISTEXT(Tableau2[[#This Row],[PIREF]]),INDEX(SECTION!Q:Q,MATCH(Tableau2[[#This Row],[PIREF]],SECTION!A:A,0)),"")</f>
        <v/>
      </c>
      <c r="V31" s="7" t="str">
        <f>IF(ISTEXT(Tableau2[[#This Row],[PIREF]]),INDEX(SECTION!R:R,MATCH(Tableau2[[#This Row],[PIREF]],SECTION!A:A,0)),"")</f>
        <v/>
      </c>
      <c r="W31" s="7" t="str">
        <f>IF(ISTEXT(Tableau2[[#This Row],[PIREF]]),INDEX(SECTION!S:S,MATCH(Tableau2[[#This Row],[PIREF]],SECTION!A:A,0)),"")</f>
        <v/>
      </c>
      <c r="Y31" s="8" t="str">
        <f>IF(D:D="ROTENERIFEMLBL","2",IF(D:D="MOLT","2",IF(D:D="","","1")))</f>
        <v/>
      </c>
      <c r="Z31" s="2" t="str">
        <f>IF(ISTEXT(Tableau2[[#This Row],[PIREF]]),INDEX(SECTION!T:T,MATCH(Tableau2[[#This Row],[PIREF]],SECTION!A:A,0)),"")</f>
        <v/>
      </c>
      <c r="AA31" s="2" t="str">
        <f>IF(ISTEXT(Tableau2[[#This Row],[PIREF]]),INDEX(SECTION!U:U,MATCH(Tableau2[[#This Row],[PIREF]],SECTION!A:A,0)),"")</f>
        <v/>
      </c>
    </row>
    <row r="32" spans="1:27" x14ac:dyDescent="0.2">
      <c r="A32" s="1" t="str">
        <f>IF(ISTEXT(Tableau2[[#This Row],[PIREF]]),SECTION!$A$2,"")</f>
        <v/>
      </c>
      <c r="G32" s="7" t="str">
        <f>IF(ISTEXT(Tableau2[[#This Row],[PIREF]]),SECTION!$F$2,"")</f>
        <v/>
      </c>
      <c r="H32" s="7" t="str">
        <f>IF(ISTEXT(Tableau2[[#This Row],[PIREF]]),SECTION!$H$2,"")</f>
        <v/>
      </c>
      <c r="I32" s="7" t="str">
        <f>IF(ISTEXT(Tableau2[[#This Row],[PIREF]]),SECTION!$I$2,"")</f>
        <v/>
      </c>
      <c r="J32" s="7" t="str">
        <f>IF(ISTEXT(Tableau2[[#This Row],[PIREF]]),SECTION!$J$2,"")</f>
        <v/>
      </c>
      <c r="K32" s="7" t="str">
        <f>IF(D:D="ROTABPISENO","2","")</f>
        <v/>
      </c>
      <c r="O32" s="7" t="str">
        <f>IF(ISTEXT(Tableau2[[#This Row],[PIREF]]),SECTION!$K$2,"")</f>
        <v/>
      </c>
      <c r="P32" s="46" t="str">
        <f>IF(ISTEXT(Tableau2[[#This Row],[PIREF]]),SECTION!$F$4,"")</f>
        <v/>
      </c>
      <c r="Q32" s="7" t="str">
        <f>IF(ISTEXT(Tableau2[[#This Row],[PIREF]]),INDEX(SECTION!P:P,MATCH(Tableau2[[#This Row],[PIREF]],SECTION!A:A,0)),"")</f>
        <v/>
      </c>
      <c r="T32" s="7" t="str">
        <f>IF(ISTEXT(Tableau2[[#This Row],[PIREF]]),INDEX(SECTION!Q:Q,MATCH(Tableau2[[#This Row],[PIREF]],SECTION!A:A,0)),"")</f>
        <v/>
      </c>
      <c r="V32" s="7" t="str">
        <f>IF(ISTEXT(Tableau2[[#This Row],[PIREF]]),INDEX(SECTION!R:R,MATCH(Tableau2[[#This Row],[PIREF]],SECTION!A:A,0)),"")</f>
        <v/>
      </c>
      <c r="W32" s="7" t="str">
        <f>IF(ISTEXT(Tableau2[[#This Row],[PIREF]]),INDEX(SECTION!S:S,MATCH(Tableau2[[#This Row],[PIREF]],SECTION!A:A,0)),"")</f>
        <v/>
      </c>
      <c r="Y32" s="8" t="str">
        <f>IF(D:D="ROTENERIFEMLBL","2",IF(D:D="MOLT","2",IF(D:D="","","1")))</f>
        <v/>
      </c>
      <c r="Z32" s="2" t="str">
        <f>IF(ISTEXT(Tableau2[[#This Row],[PIREF]]),INDEX(SECTION!T:T,MATCH(Tableau2[[#This Row],[PIREF]],SECTION!A:A,0)),"")</f>
        <v/>
      </c>
      <c r="AA32" s="2" t="str">
        <f>IF(ISTEXT(Tableau2[[#This Row],[PIREF]]),INDEX(SECTION!U:U,MATCH(Tableau2[[#This Row],[PIREF]],SECTION!A:A,0)),"")</f>
        <v/>
      </c>
    </row>
    <row r="33" spans="1:27" x14ac:dyDescent="0.2">
      <c r="A33" s="1" t="str">
        <f>IF(ISTEXT(Tableau2[[#This Row],[PIREF]]),SECTION!$A$2,"")</f>
        <v/>
      </c>
      <c r="G33" s="7" t="str">
        <f>IF(ISTEXT(Tableau2[[#This Row],[PIREF]]),SECTION!$F$2,"")</f>
        <v/>
      </c>
      <c r="H33" s="7" t="str">
        <f>IF(ISTEXT(Tableau2[[#This Row],[PIREF]]),SECTION!$H$2,"")</f>
        <v/>
      </c>
      <c r="I33" s="7" t="str">
        <f>IF(ISTEXT(Tableau2[[#This Row],[PIREF]]),SECTION!$I$2,"")</f>
        <v/>
      </c>
      <c r="J33" s="7" t="str">
        <f>IF(ISTEXT(Tableau2[[#This Row],[PIREF]]),SECTION!$J$2,"")</f>
        <v/>
      </c>
      <c r="K33" s="7" t="str">
        <f>IF(D:D="ROTABPISENO","2","")</f>
        <v/>
      </c>
      <c r="O33" s="7" t="str">
        <f>IF(ISTEXT(Tableau2[[#This Row],[PIREF]]),SECTION!$K$2,"")</f>
        <v/>
      </c>
      <c r="P33" s="46" t="str">
        <f>IF(ISTEXT(Tableau2[[#This Row],[PIREF]]),SECTION!$F$4,"")</f>
        <v/>
      </c>
      <c r="Q33" s="7" t="str">
        <f>IF(ISTEXT(Tableau2[[#This Row],[PIREF]]),INDEX(SECTION!P:P,MATCH(Tableau2[[#This Row],[PIREF]],SECTION!A:A,0)),"")</f>
        <v/>
      </c>
      <c r="T33" s="7" t="str">
        <f>IF(ISTEXT(Tableau2[[#This Row],[PIREF]]),INDEX(SECTION!Q:Q,MATCH(Tableau2[[#This Row],[PIREF]],SECTION!A:A,0)),"")</f>
        <v/>
      </c>
      <c r="V33" s="7" t="str">
        <f>IF(ISTEXT(Tableau2[[#This Row],[PIREF]]),INDEX(SECTION!R:R,MATCH(Tableau2[[#This Row],[PIREF]],SECTION!A:A,0)),"")</f>
        <v/>
      </c>
      <c r="W33" s="7" t="str">
        <f>IF(ISTEXT(Tableau2[[#This Row],[PIREF]]),INDEX(SECTION!S:S,MATCH(Tableau2[[#This Row],[PIREF]],SECTION!A:A,0)),"")</f>
        <v/>
      </c>
      <c r="Y33" s="8" t="str">
        <f>IF(D:D="ROTENERIFEMLBL","2",IF(D:D="MOLT","2",IF(D:D="","","1")))</f>
        <v/>
      </c>
      <c r="Z33" s="2" t="str">
        <f>IF(ISTEXT(Tableau2[[#This Row],[PIREF]]),INDEX(SECTION!T:T,MATCH(Tableau2[[#This Row],[PIREF]],SECTION!A:A,0)),"")</f>
        <v/>
      </c>
      <c r="AA33" s="2" t="str">
        <f>IF(ISTEXT(Tableau2[[#This Row],[PIREF]]),INDEX(SECTION!U:U,MATCH(Tableau2[[#This Row],[PIREF]],SECTION!A:A,0)),"")</f>
        <v/>
      </c>
    </row>
    <row r="34" spans="1:27" x14ac:dyDescent="0.2">
      <c r="A34" s="1" t="str">
        <f>IF(ISTEXT(Tableau2[[#This Row],[PIREF]]),SECTION!$A$2,"")</f>
        <v/>
      </c>
      <c r="G34" s="7" t="str">
        <f>IF(ISTEXT(Tableau2[[#This Row],[PIREF]]),SECTION!$F$2,"")</f>
        <v/>
      </c>
      <c r="H34" s="7" t="str">
        <f>IF(ISTEXT(Tableau2[[#This Row],[PIREF]]),SECTION!$H$2,"")</f>
        <v/>
      </c>
      <c r="I34" s="7" t="str">
        <f>IF(ISTEXT(Tableau2[[#This Row],[PIREF]]),SECTION!$I$2,"")</f>
        <v/>
      </c>
      <c r="J34" s="7" t="str">
        <f>IF(ISTEXT(Tableau2[[#This Row],[PIREF]]),SECTION!$J$2,"")</f>
        <v/>
      </c>
      <c r="K34" s="7" t="str">
        <f>IF(D:D="ROTABPISENO","2","")</f>
        <v/>
      </c>
      <c r="O34" s="7" t="str">
        <f>IF(ISTEXT(Tableau2[[#This Row],[PIREF]]),SECTION!$K$2,"")</f>
        <v/>
      </c>
      <c r="P34" s="46" t="str">
        <f>IF(ISTEXT(Tableau2[[#This Row],[PIREF]]),SECTION!$F$4,"")</f>
        <v/>
      </c>
      <c r="Q34" s="7" t="str">
        <f>IF(ISTEXT(Tableau2[[#This Row],[PIREF]]),INDEX(SECTION!P:P,MATCH(Tableau2[[#This Row],[PIREF]],SECTION!A:A,0)),"")</f>
        <v/>
      </c>
      <c r="T34" s="7" t="str">
        <f>IF(ISTEXT(Tableau2[[#This Row],[PIREF]]),INDEX(SECTION!Q:Q,MATCH(Tableau2[[#This Row],[PIREF]],SECTION!A:A,0)),"")</f>
        <v/>
      </c>
      <c r="V34" s="7" t="str">
        <f>IF(ISTEXT(Tableau2[[#This Row],[PIREF]]),INDEX(SECTION!R:R,MATCH(Tableau2[[#This Row],[PIREF]],SECTION!A:A,0)),"")</f>
        <v/>
      </c>
      <c r="W34" s="7" t="str">
        <f>IF(ISTEXT(Tableau2[[#This Row],[PIREF]]),INDEX(SECTION!S:S,MATCH(Tableau2[[#This Row],[PIREF]],SECTION!A:A,0)),"")</f>
        <v/>
      </c>
      <c r="Y34" s="8" t="str">
        <f>IF(D:D="ROTENERIFEMLBL","2",IF(D:D="MOLT","2",IF(D:D="","","1")))</f>
        <v/>
      </c>
      <c r="Z34" s="2" t="str">
        <f>IF(ISTEXT(Tableau2[[#This Row],[PIREF]]),INDEX(SECTION!T:T,MATCH(Tableau2[[#This Row],[PIREF]],SECTION!A:A,0)),"")</f>
        <v/>
      </c>
      <c r="AA34" s="2" t="str">
        <f>IF(ISTEXT(Tableau2[[#This Row],[PIREF]]),INDEX(SECTION!U:U,MATCH(Tableau2[[#This Row],[PIREF]],SECTION!A:A,0)),"")</f>
        <v/>
      </c>
    </row>
    <row r="35" spans="1:27" x14ac:dyDescent="0.2">
      <c r="A35" s="1" t="str">
        <f>IF(ISTEXT(Tableau2[[#This Row],[PIREF]]),SECTION!$A$2,"")</f>
        <v/>
      </c>
      <c r="G35" s="7" t="str">
        <f>IF(ISTEXT(Tableau2[[#This Row],[PIREF]]),SECTION!$F$2,"")</f>
        <v/>
      </c>
      <c r="H35" s="7" t="str">
        <f>IF(ISTEXT(Tableau2[[#This Row],[PIREF]]),SECTION!$H$2,"")</f>
        <v/>
      </c>
      <c r="I35" s="7" t="str">
        <f>IF(ISTEXT(Tableau2[[#This Row],[PIREF]]),SECTION!$I$2,"")</f>
        <v/>
      </c>
      <c r="J35" s="7" t="str">
        <f>IF(ISTEXT(Tableau2[[#This Row],[PIREF]]),SECTION!$J$2,"")</f>
        <v/>
      </c>
      <c r="K35" s="7" t="str">
        <f>IF(D:D="ROTABPISENO","2","")</f>
        <v/>
      </c>
      <c r="O35" s="7" t="str">
        <f>IF(ISTEXT(Tableau2[[#This Row],[PIREF]]),SECTION!$K$2,"")</f>
        <v/>
      </c>
      <c r="P35" s="46" t="str">
        <f>IF(ISTEXT(Tableau2[[#This Row],[PIREF]]),SECTION!$F$4,"")</f>
        <v/>
      </c>
      <c r="Q35" s="7" t="str">
        <f>IF(ISTEXT(Tableau2[[#This Row],[PIREF]]),INDEX(SECTION!P:P,MATCH(Tableau2[[#This Row],[PIREF]],SECTION!A:A,0)),"")</f>
        <v/>
      </c>
      <c r="T35" s="7" t="str">
        <f>IF(ISTEXT(Tableau2[[#This Row],[PIREF]]),INDEX(SECTION!Q:Q,MATCH(Tableau2[[#This Row],[PIREF]],SECTION!A:A,0)),"")</f>
        <v/>
      </c>
      <c r="V35" s="7" t="str">
        <f>IF(ISTEXT(Tableau2[[#This Row],[PIREF]]),INDEX(SECTION!R:R,MATCH(Tableau2[[#This Row],[PIREF]],SECTION!A:A,0)),"")</f>
        <v/>
      </c>
      <c r="W35" s="7" t="str">
        <f>IF(ISTEXT(Tableau2[[#This Row],[PIREF]]),INDEX(SECTION!S:S,MATCH(Tableau2[[#This Row],[PIREF]],SECTION!A:A,0)),"")</f>
        <v/>
      </c>
      <c r="Y35" s="8" t="str">
        <f>IF(D:D="ROTENERIFEMLBL","2",IF(D:D="MOLT","2",IF(D:D="","","1")))</f>
        <v/>
      </c>
      <c r="Z35" s="2" t="str">
        <f>IF(ISTEXT(Tableau2[[#This Row],[PIREF]]),INDEX(SECTION!T:T,MATCH(Tableau2[[#This Row],[PIREF]],SECTION!A:A,0)),"")</f>
        <v/>
      </c>
      <c r="AA35" s="2" t="str">
        <f>IF(ISTEXT(Tableau2[[#This Row],[PIREF]]),INDEX(SECTION!U:U,MATCH(Tableau2[[#This Row],[PIREF]],SECTION!A:A,0)),"")</f>
        <v/>
      </c>
    </row>
    <row r="36" spans="1:27" x14ac:dyDescent="0.2">
      <c r="A36" s="1" t="str">
        <f>IF(ISTEXT(Tableau2[[#This Row],[PIREF]]),SECTION!$A$2,"")</f>
        <v/>
      </c>
      <c r="G36" s="7" t="str">
        <f>IF(ISTEXT(Tableau2[[#This Row],[PIREF]]),SECTION!$F$2,"")</f>
        <v/>
      </c>
      <c r="H36" s="7" t="str">
        <f>IF(ISTEXT(Tableau2[[#This Row],[PIREF]]),SECTION!$H$2,"")</f>
        <v/>
      </c>
      <c r="I36" s="7" t="str">
        <f>IF(ISTEXT(Tableau2[[#This Row],[PIREF]]),SECTION!$I$2,"")</f>
        <v/>
      </c>
      <c r="J36" s="7" t="str">
        <f>IF(ISTEXT(Tableau2[[#This Row],[PIREF]]),SECTION!$J$2,"")</f>
        <v/>
      </c>
      <c r="K36" s="7" t="str">
        <f>IF(D:D="ROTABPISENO","2","")</f>
        <v/>
      </c>
      <c r="O36" s="7" t="str">
        <f>IF(ISTEXT(Tableau2[[#This Row],[PIREF]]),SECTION!$K$2,"")</f>
        <v/>
      </c>
      <c r="P36" s="46" t="str">
        <f>IF(ISTEXT(Tableau2[[#This Row],[PIREF]]),SECTION!$F$4,"")</f>
        <v/>
      </c>
      <c r="Q36" s="7" t="str">
        <f>IF(ISTEXT(Tableau2[[#This Row],[PIREF]]),INDEX(SECTION!P:P,MATCH(Tableau2[[#This Row],[PIREF]],SECTION!A:A,0)),"")</f>
        <v/>
      </c>
      <c r="T36" s="7" t="str">
        <f>IF(ISTEXT(Tableau2[[#This Row],[PIREF]]),INDEX(SECTION!Q:Q,MATCH(Tableau2[[#This Row],[PIREF]],SECTION!A:A,0)),"")</f>
        <v/>
      </c>
      <c r="V36" s="7" t="str">
        <f>IF(ISTEXT(Tableau2[[#This Row],[PIREF]]),INDEX(SECTION!R:R,MATCH(Tableau2[[#This Row],[PIREF]],SECTION!A:A,0)),"")</f>
        <v/>
      </c>
      <c r="W36" s="7" t="str">
        <f>IF(ISTEXT(Tableau2[[#This Row],[PIREF]]),INDEX(SECTION!S:S,MATCH(Tableau2[[#This Row],[PIREF]],SECTION!A:A,0)),"")</f>
        <v/>
      </c>
      <c r="Y36" s="8" t="str">
        <f>IF(D:D="ROTENERIFEMLBL","2",IF(D:D="MOLT","2",IF(D:D="","","1")))</f>
        <v/>
      </c>
      <c r="Z36" s="2" t="str">
        <f>IF(ISTEXT(Tableau2[[#This Row],[PIREF]]),INDEX(SECTION!T:T,MATCH(Tableau2[[#This Row],[PIREF]],SECTION!A:A,0)),"")</f>
        <v/>
      </c>
      <c r="AA36" s="2" t="str">
        <f>IF(ISTEXT(Tableau2[[#This Row],[PIREF]]),INDEX(SECTION!U:U,MATCH(Tableau2[[#This Row],[PIREF]],SECTION!A:A,0)),"")</f>
        <v/>
      </c>
    </row>
    <row r="37" spans="1:27" x14ac:dyDescent="0.2">
      <c r="A37" s="1" t="str">
        <f>IF(ISTEXT(Tableau2[[#This Row],[PIREF]]),SECTION!$A$2,"")</f>
        <v/>
      </c>
      <c r="G37" s="7" t="str">
        <f>IF(ISTEXT(Tableau2[[#This Row],[PIREF]]),SECTION!$F$2,"")</f>
        <v/>
      </c>
      <c r="H37" s="7" t="str">
        <f>IF(ISTEXT(Tableau2[[#This Row],[PIREF]]),SECTION!$H$2,"")</f>
        <v/>
      </c>
      <c r="I37" s="7" t="str">
        <f>IF(ISTEXT(Tableau2[[#This Row],[PIREF]]),SECTION!$I$2,"")</f>
        <v/>
      </c>
      <c r="J37" s="7" t="str">
        <f>IF(ISTEXT(Tableau2[[#This Row],[PIREF]]),SECTION!$J$2,"")</f>
        <v/>
      </c>
      <c r="K37" s="7" t="str">
        <f>IF(D:D="ROTABPISENO","2","")</f>
        <v/>
      </c>
      <c r="O37" s="7" t="str">
        <f>IF(ISTEXT(Tableau2[[#This Row],[PIREF]]),SECTION!$K$2,"")</f>
        <v/>
      </c>
      <c r="P37" s="46" t="str">
        <f>IF(ISTEXT(Tableau2[[#This Row],[PIREF]]),SECTION!$F$4,"")</f>
        <v/>
      </c>
      <c r="Q37" s="7" t="str">
        <f>IF(ISTEXT(Tableau2[[#This Row],[PIREF]]),INDEX(SECTION!P:P,MATCH(Tableau2[[#This Row],[PIREF]],SECTION!A:A,0)),"")</f>
        <v/>
      </c>
      <c r="T37" s="7" t="str">
        <f>IF(ISTEXT(Tableau2[[#This Row],[PIREF]]),INDEX(SECTION!Q:Q,MATCH(Tableau2[[#This Row],[PIREF]],SECTION!A:A,0)),"")</f>
        <v/>
      </c>
      <c r="V37" s="7" t="str">
        <f>IF(ISTEXT(Tableau2[[#This Row],[PIREF]]),INDEX(SECTION!R:R,MATCH(Tableau2[[#This Row],[PIREF]],SECTION!A:A,0)),"")</f>
        <v/>
      </c>
      <c r="W37" s="7" t="str">
        <f>IF(ISTEXT(Tableau2[[#This Row],[PIREF]]),INDEX(SECTION!S:S,MATCH(Tableau2[[#This Row],[PIREF]],SECTION!A:A,0)),"")</f>
        <v/>
      </c>
      <c r="Y37" s="8" t="str">
        <f>IF(D:D="ROTENERIFEMLBL","2",IF(D:D="MOLT","2",IF(D:D="","","1")))</f>
        <v/>
      </c>
      <c r="Z37" s="2" t="str">
        <f>IF(ISTEXT(Tableau2[[#This Row],[PIREF]]),INDEX(SECTION!T:T,MATCH(Tableau2[[#This Row],[PIREF]],SECTION!A:A,0)),"")</f>
        <v/>
      </c>
      <c r="AA37" s="2" t="str">
        <f>IF(ISTEXT(Tableau2[[#This Row],[PIREF]]),INDEX(SECTION!U:U,MATCH(Tableau2[[#This Row],[PIREF]],SECTION!A:A,0)),"")</f>
        <v/>
      </c>
    </row>
    <row r="38" spans="1:27" x14ac:dyDescent="0.2">
      <c r="A38" s="1" t="str">
        <f>IF(ISTEXT(Tableau2[[#This Row],[PIREF]]),SECTION!$A$2,"")</f>
        <v/>
      </c>
      <c r="G38" s="7" t="str">
        <f>IF(ISTEXT(Tableau2[[#This Row],[PIREF]]),SECTION!$F$2,"")</f>
        <v/>
      </c>
      <c r="H38" s="7" t="str">
        <f>IF(ISTEXT(Tableau2[[#This Row],[PIREF]]),SECTION!$H$2,"")</f>
        <v/>
      </c>
      <c r="I38" s="7" t="str">
        <f>IF(ISTEXT(Tableau2[[#This Row],[PIREF]]),SECTION!$I$2,"")</f>
        <v/>
      </c>
      <c r="J38" s="7" t="str">
        <f>IF(ISTEXT(Tableau2[[#This Row],[PIREF]]),SECTION!$J$2,"")</f>
        <v/>
      </c>
      <c r="K38" s="7" t="str">
        <f>IF(D:D="ROTABPISENO","2","")</f>
        <v/>
      </c>
      <c r="O38" s="7" t="str">
        <f>IF(ISTEXT(Tableau2[[#This Row],[PIREF]]),SECTION!$K$2,"")</f>
        <v/>
      </c>
      <c r="P38" s="46" t="str">
        <f>IF(ISTEXT(Tableau2[[#This Row],[PIREF]]),SECTION!$F$4,"")</f>
        <v/>
      </c>
      <c r="Q38" s="7" t="str">
        <f>IF(ISTEXT(Tableau2[[#This Row],[PIREF]]),INDEX(SECTION!P:P,MATCH(Tableau2[[#This Row],[PIREF]],SECTION!A:A,0)),"")</f>
        <v/>
      </c>
      <c r="T38" s="7" t="str">
        <f>IF(ISTEXT(Tableau2[[#This Row],[PIREF]]),INDEX(SECTION!Q:Q,MATCH(Tableau2[[#This Row],[PIREF]],SECTION!A:A,0)),"")</f>
        <v/>
      </c>
      <c r="V38" s="7" t="str">
        <f>IF(ISTEXT(Tableau2[[#This Row],[PIREF]]),INDEX(SECTION!R:R,MATCH(Tableau2[[#This Row],[PIREF]],SECTION!A:A,0)),"")</f>
        <v/>
      </c>
      <c r="W38" s="7" t="str">
        <f>IF(ISTEXT(Tableau2[[#This Row],[PIREF]]),INDEX(SECTION!S:S,MATCH(Tableau2[[#This Row],[PIREF]],SECTION!A:A,0)),"")</f>
        <v/>
      </c>
      <c r="Y38" s="8" t="str">
        <f>IF(D:D="ROTENERIFEMLBL","2",IF(D:D="MOLT","2",IF(D:D="","","1")))</f>
        <v/>
      </c>
      <c r="Z38" s="2" t="str">
        <f>IF(ISTEXT(Tableau2[[#This Row],[PIREF]]),INDEX(SECTION!T:T,MATCH(Tableau2[[#This Row],[PIREF]],SECTION!A:A,0)),"")</f>
        <v/>
      </c>
      <c r="AA38" s="2" t="str">
        <f>IF(ISTEXT(Tableau2[[#This Row],[PIREF]]),INDEX(SECTION!U:U,MATCH(Tableau2[[#This Row],[PIREF]],SECTION!A:A,0)),"")</f>
        <v/>
      </c>
    </row>
    <row r="39" spans="1:27" x14ac:dyDescent="0.2">
      <c r="A39" s="1" t="str">
        <f>IF(ISTEXT(Tableau2[[#This Row],[PIREF]]),SECTION!$A$2,"")</f>
        <v/>
      </c>
      <c r="G39" s="7" t="str">
        <f>IF(ISTEXT(Tableau2[[#This Row],[PIREF]]),SECTION!$F$2,"")</f>
        <v/>
      </c>
      <c r="H39" s="7" t="str">
        <f>IF(ISTEXT(Tableau2[[#This Row],[PIREF]]),SECTION!$H$2,"")</f>
        <v/>
      </c>
      <c r="I39" s="7" t="str">
        <f>IF(ISTEXT(Tableau2[[#This Row],[PIREF]]),SECTION!$I$2,"")</f>
        <v/>
      </c>
      <c r="J39" s="7" t="str">
        <f>IF(ISTEXT(Tableau2[[#This Row],[PIREF]]),SECTION!$J$2,"")</f>
        <v/>
      </c>
      <c r="K39" s="7" t="str">
        <f>IF(D:D="ROTABPISENO","2","")</f>
        <v/>
      </c>
      <c r="O39" s="7" t="str">
        <f>IF(ISTEXT(Tableau2[[#This Row],[PIREF]]),SECTION!$K$2,"")</f>
        <v/>
      </c>
      <c r="P39" s="46" t="str">
        <f>IF(ISTEXT(Tableau2[[#This Row],[PIREF]]),SECTION!$F$4,"")</f>
        <v/>
      </c>
      <c r="Q39" s="7" t="str">
        <f>IF(ISTEXT(Tableau2[[#This Row],[PIREF]]),INDEX(SECTION!P:P,MATCH(Tableau2[[#This Row],[PIREF]],SECTION!A:A,0)),"")</f>
        <v/>
      </c>
      <c r="T39" s="7" t="str">
        <f>IF(ISTEXT(Tableau2[[#This Row],[PIREF]]),INDEX(SECTION!Q:Q,MATCH(Tableau2[[#This Row],[PIREF]],SECTION!A:A,0)),"")</f>
        <v/>
      </c>
      <c r="V39" s="7" t="str">
        <f>IF(ISTEXT(Tableau2[[#This Row],[PIREF]]),INDEX(SECTION!R:R,MATCH(Tableau2[[#This Row],[PIREF]],SECTION!A:A,0)),"")</f>
        <v/>
      </c>
      <c r="W39" s="7" t="str">
        <f>IF(ISTEXT(Tableau2[[#This Row],[PIREF]]),INDEX(SECTION!S:S,MATCH(Tableau2[[#This Row],[PIREF]],SECTION!A:A,0)),"")</f>
        <v/>
      </c>
      <c r="Y39" s="8" t="str">
        <f>IF(D:D="ROTENERIFEMLBL","2",IF(D:D="MOLT","2",IF(D:D="","","1")))</f>
        <v/>
      </c>
      <c r="Z39" s="2" t="str">
        <f>IF(ISTEXT(Tableau2[[#This Row],[PIREF]]),INDEX(SECTION!T:T,MATCH(Tableau2[[#This Row],[PIREF]],SECTION!A:A,0)),"")</f>
        <v/>
      </c>
      <c r="AA39" s="2" t="str">
        <f>IF(ISTEXT(Tableau2[[#This Row],[PIREF]]),INDEX(SECTION!U:U,MATCH(Tableau2[[#This Row],[PIREF]],SECTION!A:A,0)),"")</f>
        <v/>
      </c>
    </row>
    <row r="40" spans="1:27" x14ac:dyDescent="0.2">
      <c r="A40" s="1" t="str">
        <f>IF(ISTEXT(Tableau2[[#This Row],[PIREF]]),SECTION!$A$2,"")</f>
        <v/>
      </c>
      <c r="G40" s="7" t="str">
        <f>IF(ISTEXT(Tableau2[[#This Row],[PIREF]]),SECTION!$F$2,"")</f>
        <v/>
      </c>
      <c r="H40" s="7" t="str">
        <f>IF(ISTEXT(Tableau2[[#This Row],[PIREF]]),SECTION!$H$2,"")</f>
        <v/>
      </c>
      <c r="I40" s="7" t="str">
        <f>IF(ISTEXT(Tableau2[[#This Row],[PIREF]]),SECTION!$I$2,"")</f>
        <v/>
      </c>
      <c r="J40" s="7" t="str">
        <f>IF(ISTEXT(Tableau2[[#This Row],[PIREF]]),SECTION!$J$2,"")</f>
        <v/>
      </c>
      <c r="K40" s="7" t="str">
        <f>IF(D:D="ROTABPISENO","2","")</f>
        <v/>
      </c>
      <c r="O40" s="7" t="str">
        <f>IF(ISTEXT(Tableau2[[#This Row],[PIREF]]),SECTION!$K$2,"")</f>
        <v/>
      </c>
      <c r="P40" s="46" t="str">
        <f>IF(ISTEXT(Tableau2[[#This Row],[PIREF]]),SECTION!$F$4,"")</f>
        <v/>
      </c>
      <c r="Q40" s="7" t="str">
        <f>IF(ISTEXT(Tableau2[[#This Row],[PIREF]]),INDEX(SECTION!P:P,MATCH(Tableau2[[#This Row],[PIREF]],SECTION!A:A,0)),"")</f>
        <v/>
      </c>
      <c r="T40" s="7" t="str">
        <f>IF(ISTEXT(Tableau2[[#This Row],[PIREF]]),INDEX(SECTION!Q:Q,MATCH(Tableau2[[#This Row],[PIREF]],SECTION!A:A,0)),"")</f>
        <v/>
      </c>
      <c r="V40" s="7" t="str">
        <f>IF(ISTEXT(Tableau2[[#This Row],[PIREF]]),INDEX(SECTION!R:R,MATCH(Tableau2[[#This Row],[PIREF]],SECTION!A:A,0)),"")</f>
        <v/>
      </c>
      <c r="W40" s="7" t="str">
        <f>IF(ISTEXT(Tableau2[[#This Row],[PIREF]]),INDEX(SECTION!S:S,MATCH(Tableau2[[#This Row],[PIREF]],SECTION!A:A,0)),"")</f>
        <v/>
      </c>
      <c r="Y40" s="8" t="str">
        <f>IF(D:D="ROTENERIFEMLBL","2",IF(D:D="MOLT","2",IF(D:D="","","1")))</f>
        <v/>
      </c>
      <c r="Z40" s="2" t="str">
        <f>IF(ISTEXT(Tableau2[[#This Row],[PIREF]]),INDEX(SECTION!T:T,MATCH(Tableau2[[#This Row],[PIREF]],SECTION!A:A,0)),"")</f>
        <v/>
      </c>
      <c r="AA40" s="2" t="str">
        <f>IF(ISTEXT(Tableau2[[#This Row],[PIREF]]),INDEX(SECTION!U:U,MATCH(Tableau2[[#This Row],[PIREF]],SECTION!A:A,0)),"")</f>
        <v/>
      </c>
    </row>
    <row r="41" spans="1:27" x14ac:dyDescent="0.2">
      <c r="A41" s="1" t="str">
        <f>IF(ISTEXT(Tableau2[[#This Row],[PIREF]]),SECTION!$A$2,"")</f>
        <v/>
      </c>
      <c r="G41" s="7" t="str">
        <f>IF(ISTEXT(Tableau2[[#This Row],[PIREF]]),SECTION!$F$2,"")</f>
        <v/>
      </c>
      <c r="H41" s="7" t="str">
        <f>IF(ISTEXT(Tableau2[[#This Row],[PIREF]]),SECTION!$H$2,"")</f>
        <v/>
      </c>
      <c r="I41" s="7" t="str">
        <f>IF(ISTEXT(Tableau2[[#This Row],[PIREF]]),SECTION!$I$2,"")</f>
        <v/>
      </c>
      <c r="J41" s="7" t="str">
        <f>IF(ISTEXT(Tableau2[[#This Row],[PIREF]]),SECTION!$J$2,"")</f>
        <v/>
      </c>
      <c r="K41" s="7" t="str">
        <f>IF(D:D="ROTABPISENO","2","")</f>
        <v/>
      </c>
      <c r="O41" s="7" t="str">
        <f>IF(ISTEXT(Tableau2[[#This Row],[PIREF]]),SECTION!$K$2,"")</f>
        <v/>
      </c>
      <c r="P41" s="46" t="str">
        <f>IF(ISTEXT(Tableau2[[#This Row],[PIREF]]),SECTION!$F$4,"")</f>
        <v/>
      </c>
      <c r="Q41" s="7" t="str">
        <f>IF(ISTEXT(Tableau2[[#This Row],[PIREF]]),INDEX(SECTION!P:P,MATCH(Tableau2[[#This Row],[PIREF]],SECTION!A:A,0)),"")</f>
        <v/>
      </c>
      <c r="T41" s="7" t="str">
        <f>IF(ISTEXT(Tableau2[[#This Row],[PIREF]]),INDEX(SECTION!Q:Q,MATCH(Tableau2[[#This Row],[PIREF]],SECTION!A:A,0)),"")</f>
        <v/>
      </c>
      <c r="V41" s="7" t="str">
        <f>IF(ISTEXT(Tableau2[[#This Row],[PIREF]]),INDEX(SECTION!R:R,MATCH(Tableau2[[#This Row],[PIREF]],SECTION!A:A,0)),"")</f>
        <v/>
      </c>
      <c r="W41" s="7" t="str">
        <f>IF(ISTEXT(Tableau2[[#This Row],[PIREF]]),INDEX(SECTION!S:S,MATCH(Tableau2[[#This Row],[PIREF]],SECTION!A:A,0)),"")</f>
        <v/>
      </c>
      <c r="Y41" s="8" t="str">
        <f>IF(D:D="ROTENERIFEMLBL","2",IF(D:D="MOLT","2",IF(D:D="","","1")))</f>
        <v/>
      </c>
      <c r="Z41" s="2" t="str">
        <f>IF(ISTEXT(Tableau2[[#This Row],[PIREF]]),INDEX(SECTION!T:T,MATCH(Tableau2[[#This Row],[PIREF]],SECTION!A:A,0)),"")</f>
        <v/>
      </c>
      <c r="AA41" s="2" t="str">
        <f>IF(ISTEXT(Tableau2[[#This Row],[PIREF]]),INDEX(SECTION!U:U,MATCH(Tableau2[[#This Row],[PIREF]],SECTION!A:A,0)),"")</f>
        <v/>
      </c>
    </row>
    <row r="42" spans="1:27" x14ac:dyDescent="0.2">
      <c r="A42" s="1" t="str">
        <f>IF(ISTEXT(Tableau2[[#This Row],[PIREF]]),SECTION!$A$2,"")</f>
        <v/>
      </c>
      <c r="G42" s="7" t="str">
        <f>IF(ISTEXT(Tableau2[[#This Row],[PIREF]]),SECTION!$F$2,"")</f>
        <v/>
      </c>
      <c r="H42" s="7" t="str">
        <f>IF(ISTEXT(Tableau2[[#This Row],[PIREF]]),SECTION!$H$2,"")</f>
        <v/>
      </c>
      <c r="I42" s="7" t="str">
        <f>IF(ISTEXT(Tableau2[[#This Row],[PIREF]]),SECTION!$I$2,"")</f>
        <v/>
      </c>
      <c r="J42" s="7" t="str">
        <f>IF(ISTEXT(Tableau2[[#This Row],[PIREF]]),SECTION!$J$2,"")</f>
        <v/>
      </c>
      <c r="K42" s="7" t="str">
        <f>IF(D:D="ROTABPISENO","2","")</f>
        <v/>
      </c>
      <c r="O42" s="7" t="str">
        <f>IF(ISTEXT(Tableau2[[#This Row],[PIREF]]),SECTION!$K$2,"")</f>
        <v/>
      </c>
      <c r="P42" s="46" t="str">
        <f>IF(ISTEXT(Tableau2[[#This Row],[PIREF]]),SECTION!$F$4,"")</f>
        <v/>
      </c>
      <c r="Q42" s="7" t="str">
        <f>IF(ISTEXT(Tableau2[[#This Row],[PIREF]]),INDEX(SECTION!P:P,MATCH(Tableau2[[#This Row],[PIREF]],SECTION!A:A,0)),"")</f>
        <v/>
      </c>
      <c r="T42" s="7" t="str">
        <f>IF(ISTEXT(Tableau2[[#This Row],[PIREF]]),INDEX(SECTION!Q:Q,MATCH(Tableau2[[#This Row],[PIREF]],SECTION!A:A,0)),"")</f>
        <v/>
      </c>
      <c r="V42" s="7" t="str">
        <f>IF(ISTEXT(Tableau2[[#This Row],[PIREF]]),INDEX(SECTION!R:R,MATCH(Tableau2[[#This Row],[PIREF]],SECTION!A:A,0)),"")</f>
        <v/>
      </c>
      <c r="W42" s="7" t="str">
        <f>IF(ISTEXT(Tableau2[[#This Row],[PIREF]]),INDEX(SECTION!S:S,MATCH(Tableau2[[#This Row],[PIREF]],SECTION!A:A,0)),"")</f>
        <v/>
      </c>
      <c r="Y42" s="8" t="str">
        <f>IF(D:D="ROTENERIFEMLBL","2",IF(D:D="MOLT","2",IF(D:D="","","1")))</f>
        <v/>
      </c>
      <c r="Z42" s="2" t="str">
        <f>IF(ISTEXT(Tableau2[[#This Row],[PIREF]]),INDEX(SECTION!T:T,MATCH(Tableau2[[#This Row],[PIREF]],SECTION!A:A,0)),"")</f>
        <v/>
      </c>
      <c r="AA42" s="2" t="str">
        <f>IF(ISTEXT(Tableau2[[#This Row],[PIREF]]),INDEX(SECTION!U:U,MATCH(Tableau2[[#This Row],[PIREF]],SECTION!A:A,0)),"")</f>
        <v/>
      </c>
    </row>
    <row r="43" spans="1:27" x14ac:dyDescent="0.2">
      <c r="A43" s="1" t="str">
        <f>IF(ISTEXT(Tableau2[[#This Row],[PIREF]]),SECTION!$A$2,"")</f>
        <v/>
      </c>
      <c r="G43" s="7" t="str">
        <f>IF(ISTEXT(Tableau2[[#This Row],[PIREF]]),SECTION!$F$2,"")</f>
        <v/>
      </c>
      <c r="H43" s="7" t="str">
        <f>IF(ISTEXT(Tableau2[[#This Row],[PIREF]]),SECTION!$H$2,"")</f>
        <v/>
      </c>
      <c r="I43" s="7" t="str">
        <f>IF(ISTEXT(Tableau2[[#This Row],[PIREF]]),SECTION!$I$2,"")</f>
        <v/>
      </c>
      <c r="J43" s="7" t="str">
        <f>IF(ISTEXT(Tableau2[[#This Row],[PIREF]]),SECTION!$J$2,"")</f>
        <v/>
      </c>
      <c r="K43" s="7" t="str">
        <f>IF(D:D="ROTABPISENO","2","")</f>
        <v/>
      </c>
      <c r="O43" s="7" t="str">
        <f>IF(ISTEXT(Tableau2[[#This Row],[PIREF]]),SECTION!$K$2,"")</f>
        <v/>
      </c>
      <c r="P43" s="46" t="str">
        <f>IF(ISTEXT(Tableau2[[#This Row],[PIREF]]),SECTION!$F$4,"")</f>
        <v/>
      </c>
      <c r="Q43" s="7" t="str">
        <f>IF(ISTEXT(Tableau2[[#This Row],[PIREF]]),INDEX(SECTION!P:P,MATCH(Tableau2[[#This Row],[PIREF]],SECTION!A:A,0)),"")</f>
        <v/>
      </c>
      <c r="T43" s="7" t="str">
        <f>IF(ISTEXT(Tableau2[[#This Row],[PIREF]]),INDEX(SECTION!Q:Q,MATCH(Tableau2[[#This Row],[PIREF]],SECTION!A:A,0)),"")</f>
        <v/>
      </c>
      <c r="V43" s="7" t="str">
        <f>IF(ISTEXT(Tableau2[[#This Row],[PIREF]]),INDEX(SECTION!R:R,MATCH(Tableau2[[#This Row],[PIREF]],SECTION!A:A,0)),"")</f>
        <v/>
      </c>
      <c r="W43" s="7" t="str">
        <f>IF(ISTEXT(Tableau2[[#This Row],[PIREF]]),INDEX(SECTION!S:S,MATCH(Tableau2[[#This Row],[PIREF]],SECTION!A:A,0)),"")</f>
        <v/>
      </c>
      <c r="Y43" s="8" t="str">
        <f>IF(D:D="ROTENERIFEMLBL","2",IF(D:D="MOLT","2",IF(D:D="","","1")))</f>
        <v/>
      </c>
      <c r="Z43" s="2" t="str">
        <f>IF(ISTEXT(Tableau2[[#This Row],[PIREF]]),INDEX(SECTION!T:T,MATCH(Tableau2[[#This Row],[PIREF]],SECTION!A:A,0)),"")</f>
        <v/>
      </c>
      <c r="AA43" s="2" t="str">
        <f>IF(ISTEXT(Tableau2[[#This Row],[PIREF]]),INDEX(SECTION!U:U,MATCH(Tableau2[[#This Row],[PIREF]],SECTION!A:A,0)),"")</f>
        <v/>
      </c>
    </row>
    <row r="44" spans="1:27" x14ac:dyDescent="0.2">
      <c r="A44" s="1" t="str">
        <f>IF(ISTEXT(Tableau2[[#This Row],[PIREF]]),SECTION!$A$2,"")</f>
        <v/>
      </c>
      <c r="G44" s="7" t="str">
        <f>IF(ISTEXT(Tableau2[[#This Row],[PIREF]]),SECTION!$F$2,"")</f>
        <v/>
      </c>
      <c r="H44" s="7" t="str">
        <f>IF(ISTEXT(Tableau2[[#This Row],[PIREF]]),SECTION!$H$2,"")</f>
        <v/>
      </c>
      <c r="I44" s="7" t="str">
        <f>IF(ISTEXT(Tableau2[[#This Row],[PIREF]]),SECTION!$I$2,"")</f>
        <v/>
      </c>
      <c r="J44" s="7" t="str">
        <f>IF(ISTEXT(Tableau2[[#This Row],[PIREF]]),SECTION!$J$2,"")</f>
        <v/>
      </c>
      <c r="K44" s="7" t="str">
        <f>IF(D:D="ROTABPISENO","2","")</f>
        <v/>
      </c>
      <c r="O44" s="7" t="str">
        <f>IF(ISTEXT(Tableau2[[#This Row],[PIREF]]),SECTION!$K$2,"")</f>
        <v/>
      </c>
      <c r="P44" s="46" t="str">
        <f>IF(ISTEXT(Tableau2[[#This Row],[PIREF]]),SECTION!$F$4,"")</f>
        <v/>
      </c>
      <c r="Q44" s="7" t="str">
        <f>IF(ISTEXT(Tableau2[[#This Row],[PIREF]]),INDEX(SECTION!P:P,MATCH(Tableau2[[#This Row],[PIREF]],SECTION!A:A,0)),"")</f>
        <v/>
      </c>
      <c r="T44" s="7" t="str">
        <f>IF(ISTEXT(Tableau2[[#This Row],[PIREF]]),INDEX(SECTION!Q:Q,MATCH(Tableau2[[#This Row],[PIREF]],SECTION!A:A,0)),"")</f>
        <v/>
      </c>
      <c r="V44" s="7" t="str">
        <f>IF(ISTEXT(Tableau2[[#This Row],[PIREF]]),INDEX(SECTION!R:R,MATCH(Tableau2[[#This Row],[PIREF]],SECTION!A:A,0)),"")</f>
        <v/>
      </c>
      <c r="W44" s="7" t="str">
        <f>IF(ISTEXT(Tableau2[[#This Row],[PIREF]]),INDEX(SECTION!S:S,MATCH(Tableau2[[#This Row],[PIREF]],SECTION!A:A,0)),"")</f>
        <v/>
      </c>
      <c r="Y44" s="8" t="str">
        <f>IF(D:D="ROTENERIFEMLBL","2",IF(D:D="MOLT","2",IF(D:D="","","1")))</f>
        <v/>
      </c>
      <c r="Z44" s="2" t="str">
        <f>IF(ISTEXT(Tableau2[[#This Row],[PIREF]]),INDEX(SECTION!T:T,MATCH(Tableau2[[#This Row],[PIREF]],SECTION!A:A,0)),"")</f>
        <v/>
      </c>
      <c r="AA44" s="2" t="str">
        <f>IF(ISTEXT(Tableau2[[#This Row],[PIREF]]),INDEX(SECTION!U:U,MATCH(Tableau2[[#This Row],[PIREF]],SECTION!A:A,0)),"")</f>
        <v/>
      </c>
    </row>
    <row r="45" spans="1:27" x14ac:dyDescent="0.2">
      <c r="A45" s="1" t="str">
        <f>IF(ISTEXT(Tableau2[[#This Row],[PIREF]]),SECTION!$A$2,"")</f>
        <v/>
      </c>
      <c r="G45" s="7" t="str">
        <f>IF(ISTEXT(Tableau2[[#This Row],[PIREF]]),SECTION!$F$2,"")</f>
        <v/>
      </c>
      <c r="H45" s="7" t="str">
        <f>IF(ISTEXT(Tableau2[[#This Row],[PIREF]]),SECTION!$H$2,"")</f>
        <v/>
      </c>
      <c r="I45" s="7" t="str">
        <f>IF(ISTEXT(Tableau2[[#This Row],[PIREF]]),SECTION!$I$2,"")</f>
        <v/>
      </c>
      <c r="J45" s="7" t="str">
        <f>IF(ISTEXT(Tableau2[[#This Row],[PIREF]]),SECTION!$J$2,"")</f>
        <v/>
      </c>
      <c r="K45" s="7" t="str">
        <f>IF(D:D="ROTABPISENO","2","")</f>
        <v/>
      </c>
      <c r="O45" s="7" t="str">
        <f>IF(ISTEXT(Tableau2[[#This Row],[PIREF]]),SECTION!$K$2,"")</f>
        <v/>
      </c>
      <c r="P45" s="46" t="str">
        <f>IF(ISTEXT(Tableau2[[#This Row],[PIREF]]),SECTION!$F$4,"")</f>
        <v/>
      </c>
      <c r="Q45" s="7" t="str">
        <f>IF(ISTEXT(Tableau2[[#This Row],[PIREF]]),INDEX(SECTION!P:P,MATCH(Tableau2[[#This Row],[PIREF]],SECTION!A:A,0)),"")</f>
        <v/>
      </c>
      <c r="T45" s="7" t="str">
        <f>IF(ISTEXT(Tableau2[[#This Row],[PIREF]]),INDEX(SECTION!Q:Q,MATCH(Tableau2[[#This Row],[PIREF]],SECTION!A:A,0)),"")</f>
        <v/>
      </c>
      <c r="V45" s="7" t="str">
        <f>IF(ISTEXT(Tableau2[[#This Row],[PIREF]]),INDEX(SECTION!R:R,MATCH(Tableau2[[#This Row],[PIREF]],SECTION!A:A,0)),"")</f>
        <v/>
      </c>
      <c r="W45" s="7" t="str">
        <f>IF(ISTEXT(Tableau2[[#This Row],[PIREF]]),INDEX(SECTION!S:S,MATCH(Tableau2[[#This Row],[PIREF]],SECTION!A:A,0)),"")</f>
        <v/>
      </c>
      <c r="Y45" s="8" t="str">
        <f>IF(D:D="ROTENERIFEMLBL","2",IF(D:D="MOLT","2",IF(D:D="","","1")))</f>
        <v/>
      </c>
      <c r="Z45" s="2" t="str">
        <f>IF(ISTEXT(Tableau2[[#This Row],[PIREF]]),INDEX(SECTION!T:T,MATCH(Tableau2[[#This Row],[PIREF]],SECTION!A:A,0)),"")</f>
        <v/>
      </c>
      <c r="AA45" s="2" t="str">
        <f>IF(ISTEXT(Tableau2[[#This Row],[PIREF]]),INDEX(SECTION!U:U,MATCH(Tableau2[[#This Row],[PIREF]],SECTION!A:A,0)),"")</f>
        <v/>
      </c>
    </row>
    <row r="46" spans="1:27" x14ac:dyDescent="0.2">
      <c r="A46" s="1" t="str">
        <f>IF(ISTEXT(Tableau2[[#This Row],[PIREF]]),SECTION!$A$2,"")</f>
        <v/>
      </c>
      <c r="G46" s="7" t="str">
        <f>IF(ISTEXT(Tableau2[[#This Row],[PIREF]]),SECTION!$F$2,"")</f>
        <v/>
      </c>
      <c r="H46" s="7" t="str">
        <f>IF(ISTEXT(Tableau2[[#This Row],[PIREF]]),SECTION!$H$2,"")</f>
        <v/>
      </c>
      <c r="I46" s="7" t="str">
        <f>IF(ISTEXT(Tableau2[[#This Row],[PIREF]]),SECTION!$I$2,"")</f>
        <v/>
      </c>
      <c r="J46" s="7" t="str">
        <f>IF(ISTEXT(Tableau2[[#This Row],[PIREF]]),SECTION!$J$2,"")</f>
        <v/>
      </c>
      <c r="K46" s="7" t="str">
        <f>IF(D:D="ROTABPISENO","2","")</f>
        <v/>
      </c>
      <c r="O46" s="7" t="str">
        <f>IF(ISTEXT(Tableau2[[#This Row],[PIREF]]),SECTION!$K$2,"")</f>
        <v/>
      </c>
      <c r="P46" s="46" t="str">
        <f>IF(ISTEXT(Tableau2[[#This Row],[PIREF]]),SECTION!$F$4,"")</f>
        <v/>
      </c>
      <c r="Q46" s="7" t="str">
        <f>IF(ISTEXT(Tableau2[[#This Row],[PIREF]]),INDEX(SECTION!P:P,MATCH(Tableau2[[#This Row],[PIREF]],SECTION!A:A,0)),"")</f>
        <v/>
      </c>
      <c r="T46" s="7" t="str">
        <f>IF(ISTEXT(Tableau2[[#This Row],[PIREF]]),INDEX(SECTION!Q:Q,MATCH(Tableau2[[#This Row],[PIREF]],SECTION!A:A,0)),"")</f>
        <v/>
      </c>
      <c r="V46" s="7" t="str">
        <f>IF(ISTEXT(Tableau2[[#This Row],[PIREF]]),INDEX(SECTION!R:R,MATCH(Tableau2[[#This Row],[PIREF]],SECTION!A:A,0)),"")</f>
        <v/>
      </c>
      <c r="W46" s="7" t="str">
        <f>IF(ISTEXT(Tableau2[[#This Row],[PIREF]]),INDEX(SECTION!S:S,MATCH(Tableau2[[#This Row],[PIREF]],SECTION!A:A,0)),"")</f>
        <v/>
      </c>
      <c r="Y46" s="8" t="str">
        <f>IF(D:D="ROTENERIFEMLBL","2",IF(D:D="MOLT","2",IF(D:D="","","1")))</f>
        <v/>
      </c>
      <c r="Z46" s="2" t="str">
        <f>IF(ISTEXT(Tableau2[[#This Row],[PIREF]]),INDEX(SECTION!T:T,MATCH(Tableau2[[#This Row],[PIREF]],SECTION!A:A,0)),"")</f>
        <v/>
      </c>
      <c r="AA46" s="2" t="str">
        <f>IF(ISTEXT(Tableau2[[#This Row],[PIREF]]),INDEX(SECTION!U:U,MATCH(Tableau2[[#This Row],[PIREF]],SECTION!A:A,0)),"")</f>
        <v/>
      </c>
    </row>
    <row r="47" spans="1:27" x14ac:dyDescent="0.2">
      <c r="A47" s="1" t="str">
        <f>IF(ISTEXT(Tableau2[[#This Row],[PIREF]]),SECTION!$A$2,"")</f>
        <v/>
      </c>
      <c r="G47" s="7" t="str">
        <f>IF(ISTEXT(Tableau2[[#This Row],[PIREF]]),SECTION!$F$2,"")</f>
        <v/>
      </c>
      <c r="H47" s="7" t="str">
        <f>IF(ISTEXT(Tableau2[[#This Row],[PIREF]]),SECTION!$H$2,"")</f>
        <v/>
      </c>
      <c r="I47" s="7" t="str">
        <f>IF(ISTEXT(Tableau2[[#This Row],[PIREF]]),SECTION!$I$2,"")</f>
        <v/>
      </c>
      <c r="J47" s="7" t="str">
        <f>IF(ISTEXT(Tableau2[[#This Row],[PIREF]]),SECTION!$J$2,"")</f>
        <v/>
      </c>
      <c r="K47" s="7" t="str">
        <f>IF(D:D="ROTABPISENO","2","")</f>
        <v/>
      </c>
      <c r="O47" s="7" t="str">
        <f>IF(ISTEXT(Tableau2[[#This Row],[PIREF]]),SECTION!$K$2,"")</f>
        <v/>
      </c>
      <c r="P47" s="46" t="str">
        <f>IF(ISTEXT(Tableau2[[#This Row],[PIREF]]),SECTION!$F$4,"")</f>
        <v/>
      </c>
      <c r="Q47" s="7" t="str">
        <f>IF(ISTEXT(Tableau2[[#This Row],[PIREF]]),INDEX(SECTION!P:P,MATCH(Tableau2[[#This Row],[PIREF]],SECTION!A:A,0)),"")</f>
        <v/>
      </c>
      <c r="T47" s="7" t="str">
        <f>IF(ISTEXT(Tableau2[[#This Row],[PIREF]]),INDEX(SECTION!Q:Q,MATCH(Tableau2[[#This Row],[PIREF]],SECTION!A:A,0)),"")</f>
        <v/>
      </c>
      <c r="V47" s="7" t="str">
        <f>IF(ISTEXT(Tableau2[[#This Row],[PIREF]]),INDEX(SECTION!R:R,MATCH(Tableau2[[#This Row],[PIREF]],SECTION!A:A,0)),"")</f>
        <v/>
      </c>
      <c r="W47" s="7" t="str">
        <f>IF(ISTEXT(Tableau2[[#This Row],[PIREF]]),INDEX(SECTION!S:S,MATCH(Tableau2[[#This Row],[PIREF]],SECTION!A:A,0)),"")</f>
        <v/>
      </c>
      <c r="Y47" s="8" t="str">
        <f>IF(D:D="ROTENERIFEMLBL","2",IF(D:D="MOLT","2",IF(D:D="","","1")))</f>
        <v/>
      </c>
      <c r="Z47" s="2" t="str">
        <f>IF(ISTEXT(Tableau2[[#This Row],[PIREF]]),INDEX(SECTION!T:T,MATCH(Tableau2[[#This Row],[PIREF]],SECTION!A:A,0)),"")</f>
        <v/>
      </c>
      <c r="AA47" s="2" t="str">
        <f>IF(ISTEXT(Tableau2[[#This Row],[PIREF]]),INDEX(SECTION!U:U,MATCH(Tableau2[[#This Row],[PIREF]],SECTION!A:A,0)),"")</f>
        <v/>
      </c>
    </row>
    <row r="48" spans="1:27" x14ac:dyDescent="0.2">
      <c r="A48" s="1" t="str">
        <f>IF(ISTEXT(Tableau2[[#This Row],[PIREF]]),SECTION!$A$2,"")</f>
        <v/>
      </c>
      <c r="G48" s="7" t="str">
        <f>IF(ISTEXT(Tableau2[[#This Row],[PIREF]]),SECTION!$F$2,"")</f>
        <v/>
      </c>
      <c r="H48" s="7" t="str">
        <f>IF(ISTEXT(Tableau2[[#This Row],[PIREF]]),SECTION!$H$2,"")</f>
        <v/>
      </c>
      <c r="I48" s="7" t="str">
        <f>IF(ISTEXT(Tableau2[[#This Row],[PIREF]]),SECTION!$I$2,"")</f>
        <v/>
      </c>
      <c r="J48" s="7" t="str">
        <f>IF(ISTEXT(Tableau2[[#This Row],[PIREF]]),SECTION!$J$2,"")</f>
        <v/>
      </c>
      <c r="K48" s="7" t="str">
        <f>IF(D:D="ROTABPISENO","2","")</f>
        <v/>
      </c>
      <c r="O48" s="7" t="str">
        <f>IF(ISTEXT(Tableau2[[#This Row],[PIREF]]),SECTION!$K$2,"")</f>
        <v/>
      </c>
      <c r="P48" s="46" t="str">
        <f>IF(ISTEXT(Tableau2[[#This Row],[PIREF]]),SECTION!$F$4,"")</f>
        <v/>
      </c>
      <c r="Q48" s="7" t="str">
        <f>IF(ISTEXT(Tableau2[[#This Row],[PIREF]]),INDEX(SECTION!P:P,MATCH(Tableau2[[#This Row],[PIREF]],SECTION!A:A,0)),"")</f>
        <v/>
      </c>
      <c r="T48" s="7" t="str">
        <f>IF(ISTEXT(Tableau2[[#This Row],[PIREF]]),INDEX(SECTION!Q:Q,MATCH(Tableau2[[#This Row],[PIREF]],SECTION!A:A,0)),"")</f>
        <v/>
      </c>
      <c r="V48" s="7" t="str">
        <f>IF(ISTEXT(Tableau2[[#This Row],[PIREF]]),INDEX(SECTION!R:R,MATCH(Tableau2[[#This Row],[PIREF]],SECTION!A:A,0)),"")</f>
        <v/>
      </c>
      <c r="W48" s="7" t="str">
        <f>IF(ISTEXT(Tableau2[[#This Row],[PIREF]]),INDEX(SECTION!S:S,MATCH(Tableau2[[#This Row],[PIREF]],SECTION!A:A,0)),"")</f>
        <v/>
      </c>
      <c r="Y48" s="8" t="str">
        <f>IF(D:D="ROTENERIFEMLBL","2",IF(D:D="MOLT","2",IF(D:D="","","1")))</f>
        <v/>
      </c>
      <c r="Z48" s="2" t="str">
        <f>IF(ISTEXT(Tableau2[[#This Row],[PIREF]]),INDEX(SECTION!T:T,MATCH(Tableau2[[#This Row],[PIREF]],SECTION!A:A,0)),"")</f>
        <v/>
      </c>
      <c r="AA48" s="2" t="str">
        <f>IF(ISTEXT(Tableau2[[#This Row],[PIREF]]),INDEX(SECTION!U:U,MATCH(Tableau2[[#This Row],[PIREF]],SECTION!A:A,0)),"")</f>
        <v/>
      </c>
    </row>
    <row r="49" spans="1:27" x14ac:dyDescent="0.2">
      <c r="A49" s="1" t="str">
        <f>IF(ISTEXT(Tableau2[[#This Row],[PIREF]]),SECTION!$A$2,"")</f>
        <v/>
      </c>
      <c r="G49" s="7" t="str">
        <f>IF(ISTEXT(Tableau2[[#This Row],[PIREF]]),SECTION!$F$2,"")</f>
        <v/>
      </c>
      <c r="H49" s="7" t="str">
        <f>IF(ISTEXT(Tableau2[[#This Row],[PIREF]]),SECTION!$H$2,"")</f>
        <v/>
      </c>
      <c r="I49" s="7" t="str">
        <f>IF(ISTEXT(Tableau2[[#This Row],[PIREF]]),SECTION!$I$2,"")</f>
        <v/>
      </c>
      <c r="J49" s="7" t="str">
        <f>IF(ISTEXT(Tableau2[[#This Row],[PIREF]]),SECTION!$J$2,"")</f>
        <v/>
      </c>
      <c r="K49" s="7" t="str">
        <f>IF(D:D="ROTABPISENO","2","")</f>
        <v/>
      </c>
      <c r="O49" s="7" t="str">
        <f>IF(ISTEXT(Tableau2[[#This Row],[PIREF]]),SECTION!$K$2,"")</f>
        <v/>
      </c>
      <c r="P49" s="46" t="str">
        <f>IF(ISTEXT(Tableau2[[#This Row],[PIREF]]),SECTION!$F$4,"")</f>
        <v/>
      </c>
      <c r="Q49" s="7" t="str">
        <f>IF(ISTEXT(Tableau2[[#This Row],[PIREF]]),INDEX(SECTION!P:P,MATCH(Tableau2[[#This Row],[PIREF]],SECTION!A:A,0)),"")</f>
        <v/>
      </c>
      <c r="T49" s="7" t="str">
        <f>IF(ISTEXT(Tableau2[[#This Row],[PIREF]]),INDEX(SECTION!Q:Q,MATCH(Tableau2[[#This Row],[PIREF]],SECTION!A:A,0)),"")</f>
        <v/>
      </c>
      <c r="V49" s="7" t="str">
        <f>IF(ISTEXT(Tableau2[[#This Row],[PIREF]]),INDEX(SECTION!R:R,MATCH(Tableau2[[#This Row],[PIREF]],SECTION!A:A,0)),"")</f>
        <v/>
      </c>
      <c r="W49" s="7" t="str">
        <f>IF(ISTEXT(Tableau2[[#This Row],[PIREF]]),INDEX(SECTION!S:S,MATCH(Tableau2[[#This Row],[PIREF]],SECTION!A:A,0)),"")</f>
        <v/>
      </c>
      <c r="Y49" s="8" t="str">
        <f>IF(D:D="ROTENERIFEMLBL","2",IF(D:D="MOLT","2",IF(D:D="","","1")))</f>
        <v/>
      </c>
      <c r="Z49" s="2" t="str">
        <f>IF(ISTEXT(Tableau2[[#This Row],[PIREF]]),INDEX(SECTION!T:T,MATCH(Tableau2[[#This Row],[PIREF]],SECTION!A:A,0)),"")</f>
        <v/>
      </c>
      <c r="AA49" s="2" t="str">
        <f>IF(ISTEXT(Tableau2[[#This Row],[PIREF]]),INDEX(SECTION!U:U,MATCH(Tableau2[[#This Row],[PIREF]],SECTION!A:A,0)),"")</f>
        <v/>
      </c>
    </row>
    <row r="50" spans="1:27" x14ac:dyDescent="0.2">
      <c r="A50" s="1" t="str">
        <f>IF(ISTEXT(Tableau2[[#This Row],[PIREF]]),SECTION!$A$2,"")</f>
        <v/>
      </c>
      <c r="G50" s="7" t="str">
        <f>IF(ISTEXT(Tableau2[[#This Row],[PIREF]]),SECTION!$F$2,"")</f>
        <v/>
      </c>
      <c r="H50" s="7" t="str">
        <f>IF(ISTEXT(Tableau2[[#This Row],[PIREF]]),SECTION!$H$2,"")</f>
        <v/>
      </c>
      <c r="I50" s="7" t="str">
        <f>IF(ISTEXT(Tableau2[[#This Row],[PIREF]]),SECTION!$I$2,"")</f>
        <v/>
      </c>
      <c r="J50" s="7" t="str">
        <f>IF(ISTEXT(Tableau2[[#This Row],[PIREF]]),SECTION!$J$2,"")</f>
        <v/>
      </c>
      <c r="K50" s="7" t="str">
        <f>IF(D:D="ROTABPISENO","2","")</f>
        <v/>
      </c>
      <c r="O50" s="7" t="str">
        <f>IF(ISTEXT(Tableau2[[#This Row],[PIREF]]),SECTION!$K$2,"")</f>
        <v/>
      </c>
      <c r="P50" s="46" t="str">
        <f>IF(ISTEXT(Tableau2[[#This Row],[PIREF]]),SECTION!$F$4,"")</f>
        <v/>
      </c>
      <c r="Q50" s="7" t="str">
        <f>IF(ISTEXT(Tableau2[[#This Row],[PIREF]]),INDEX(SECTION!P:P,MATCH(Tableau2[[#This Row],[PIREF]],SECTION!A:A,0)),"")</f>
        <v/>
      </c>
      <c r="T50" s="7" t="str">
        <f>IF(ISTEXT(Tableau2[[#This Row],[PIREF]]),INDEX(SECTION!Q:Q,MATCH(Tableau2[[#This Row],[PIREF]],SECTION!A:A,0)),"")</f>
        <v/>
      </c>
      <c r="V50" s="7" t="str">
        <f>IF(ISTEXT(Tableau2[[#This Row],[PIREF]]),INDEX(SECTION!R:R,MATCH(Tableau2[[#This Row],[PIREF]],SECTION!A:A,0)),"")</f>
        <v/>
      </c>
      <c r="W50" s="7" t="str">
        <f>IF(ISTEXT(Tableau2[[#This Row],[PIREF]]),INDEX(SECTION!S:S,MATCH(Tableau2[[#This Row],[PIREF]],SECTION!A:A,0)),"")</f>
        <v/>
      </c>
      <c r="Y50" s="8" t="str">
        <f>IF(D:D="ROTENERIFEMLBL","2",IF(D:D="MOLT","2",IF(D:D="","","1")))</f>
        <v/>
      </c>
      <c r="Z50" s="2" t="str">
        <f>IF(ISTEXT(Tableau2[[#This Row],[PIREF]]),INDEX(SECTION!T:T,MATCH(Tableau2[[#This Row],[PIREF]],SECTION!A:A,0)),"")</f>
        <v/>
      </c>
      <c r="AA50" s="2" t="str">
        <f>IF(ISTEXT(Tableau2[[#This Row],[PIREF]]),INDEX(SECTION!U:U,MATCH(Tableau2[[#This Row],[PIREF]],SECTION!A:A,0)),"")</f>
        <v/>
      </c>
    </row>
    <row r="51" spans="1:27" x14ac:dyDescent="0.2">
      <c r="A51" s="1" t="str">
        <f>IF(ISTEXT(Tableau2[[#This Row],[PIREF]]),SECTION!$A$2,"")</f>
        <v/>
      </c>
      <c r="G51" s="7" t="str">
        <f>IF(ISTEXT(Tableau2[[#This Row],[PIREF]]),SECTION!$F$2,"")</f>
        <v/>
      </c>
      <c r="H51" s="7" t="str">
        <f>IF(ISTEXT(Tableau2[[#This Row],[PIREF]]),SECTION!$H$2,"")</f>
        <v/>
      </c>
      <c r="I51" s="7" t="str">
        <f>IF(ISTEXT(Tableau2[[#This Row],[PIREF]]),SECTION!$I$2,"")</f>
        <v/>
      </c>
      <c r="J51" s="7" t="str">
        <f>IF(ISTEXT(Tableau2[[#This Row],[PIREF]]),SECTION!$J$2,"")</f>
        <v/>
      </c>
      <c r="K51" s="7" t="str">
        <f>IF(D:D="ROTABPISENO","2","")</f>
        <v/>
      </c>
      <c r="O51" s="7" t="str">
        <f>IF(ISTEXT(Tableau2[[#This Row],[PIREF]]),SECTION!$K$2,"")</f>
        <v/>
      </c>
      <c r="P51" s="46" t="str">
        <f>IF(ISTEXT(Tableau2[[#This Row],[PIREF]]),SECTION!$F$4,"")</f>
        <v/>
      </c>
      <c r="Q51" s="7" t="str">
        <f>IF(ISTEXT(Tableau2[[#This Row],[PIREF]]),INDEX(SECTION!P:P,MATCH(Tableau2[[#This Row],[PIREF]],SECTION!A:A,0)),"")</f>
        <v/>
      </c>
      <c r="T51" s="7" t="str">
        <f>IF(ISTEXT(Tableau2[[#This Row],[PIREF]]),INDEX(SECTION!Q:Q,MATCH(Tableau2[[#This Row],[PIREF]],SECTION!A:A,0)),"")</f>
        <v/>
      </c>
      <c r="V51" s="7" t="str">
        <f>IF(ISTEXT(Tableau2[[#This Row],[PIREF]]),INDEX(SECTION!R:R,MATCH(Tableau2[[#This Row],[PIREF]],SECTION!A:A,0)),"")</f>
        <v/>
      </c>
      <c r="W51" s="7" t="str">
        <f>IF(ISTEXT(Tableau2[[#This Row],[PIREF]]),INDEX(SECTION!S:S,MATCH(Tableau2[[#This Row],[PIREF]],SECTION!A:A,0)),"")</f>
        <v/>
      </c>
      <c r="Y51" s="8" t="str">
        <f>IF(D:D="ROTENERIFEMLBL","2",IF(D:D="MOLT","2",IF(D:D="","","1")))</f>
        <v/>
      </c>
      <c r="Z51" s="2" t="str">
        <f>IF(ISTEXT(Tableau2[[#This Row],[PIREF]]),INDEX(SECTION!T:T,MATCH(Tableau2[[#This Row],[PIREF]],SECTION!A:A,0)),"")</f>
        <v/>
      </c>
      <c r="AA51" s="2" t="str">
        <f>IF(ISTEXT(Tableau2[[#This Row],[PIREF]]),INDEX(SECTION!U:U,MATCH(Tableau2[[#This Row],[PIREF]],SECTION!A:A,0)),"")</f>
        <v/>
      </c>
    </row>
    <row r="52" spans="1:27" x14ac:dyDescent="0.2">
      <c r="A52" s="1" t="str">
        <f>IF(ISTEXT(Tableau2[[#This Row],[PIREF]]),SECTION!$A$2,"")</f>
        <v/>
      </c>
      <c r="G52" s="7" t="str">
        <f>IF(ISTEXT(Tableau2[[#This Row],[PIREF]]),SECTION!$F$2,"")</f>
        <v/>
      </c>
      <c r="H52" s="7" t="str">
        <f>IF(ISTEXT(Tableau2[[#This Row],[PIREF]]),SECTION!$H$2,"")</f>
        <v/>
      </c>
      <c r="I52" s="7" t="str">
        <f>IF(ISTEXT(Tableau2[[#This Row],[PIREF]]),SECTION!$I$2,"")</f>
        <v/>
      </c>
      <c r="J52" s="7" t="str">
        <f>IF(ISTEXT(Tableau2[[#This Row],[PIREF]]),SECTION!$J$2,"")</f>
        <v/>
      </c>
      <c r="K52" s="7" t="str">
        <f>IF(D:D="ROTABPISENO","2","")</f>
        <v/>
      </c>
      <c r="O52" s="7" t="str">
        <f>IF(ISTEXT(Tableau2[[#This Row],[PIREF]]),SECTION!$K$2,"")</f>
        <v/>
      </c>
      <c r="P52" s="46" t="str">
        <f>IF(ISTEXT(Tableau2[[#This Row],[PIREF]]),SECTION!$F$4,"")</f>
        <v/>
      </c>
      <c r="Q52" s="7" t="str">
        <f>IF(ISTEXT(Tableau2[[#This Row],[PIREF]]),INDEX(SECTION!P:P,MATCH(Tableau2[[#This Row],[PIREF]],SECTION!A:A,0)),"")</f>
        <v/>
      </c>
      <c r="T52" s="7" t="str">
        <f>IF(ISTEXT(Tableau2[[#This Row],[PIREF]]),INDEX(SECTION!Q:Q,MATCH(Tableau2[[#This Row],[PIREF]],SECTION!A:A,0)),"")</f>
        <v/>
      </c>
      <c r="V52" s="7" t="str">
        <f>IF(ISTEXT(Tableau2[[#This Row],[PIREF]]),INDEX(SECTION!R:R,MATCH(Tableau2[[#This Row],[PIREF]],SECTION!A:A,0)),"")</f>
        <v/>
      </c>
      <c r="W52" s="7" t="str">
        <f>IF(ISTEXT(Tableau2[[#This Row],[PIREF]]),INDEX(SECTION!S:S,MATCH(Tableau2[[#This Row],[PIREF]],SECTION!A:A,0)),"")</f>
        <v/>
      </c>
      <c r="Y52" s="8" t="str">
        <f>IF(D:D="ROTENERIFEMLBL","2",IF(D:D="MOLT","2",IF(D:D="","","1")))</f>
        <v/>
      </c>
      <c r="Z52" s="2" t="str">
        <f>IF(ISTEXT(Tableau2[[#This Row],[PIREF]]),INDEX(SECTION!T:T,MATCH(Tableau2[[#This Row],[PIREF]],SECTION!A:A,0)),"")</f>
        <v/>
      </c>
      <c r="AA52" s="2" t="str">
        <f>IF(ISTEXT(Tableau2[[#This Row],[PIREF]]),INDEX(SECTION!U:U,MATCH(Tableau2[[#This Row],[PIREF]],SECTION!A:A,0)),"")</f>
        <v/>
      </c>
    </row>
    <row r="53" spans="1:27" x14ac:dyDescent="0.2">
      <c r="A53" s="1" t="str">
        <f>IF(ISTEXT(Tableau2[[#This Row],[PIREF]]),SECTION!$A$2,"")</f>
        <v/>
      </c>
      <c r="G53" s="7" t="str">
        <f>IF(ISTEXT(Tableau2[[#This Row],[PIREF]]),SECTION!$F$2,"")</f>
        <v/>
      </c>
      <c r="H53" s="7" t="str">
        <f>IF(ISTEXT(Tableau2[[#This Row],[PIREF]]),SECTION!$H$2,"")</f>
        <v/>
      </c>
      <c r="I53" s="7" t="str">
        <f>IF(ISTEXT(Tableau2[[#This Row],[PIREF]]),SECTION!$I$2,"")</f>
        <v/>
      </c>
      <c r="J53" s="7" t="str">
        <f>IF(ISTEXT(Tableau2[[#This Row],[PIREF]]),SECTION!$J$2,"")</f>
        <v/>
      </c>
      <c r="K53" s="7" t="str">
        <f>IF(D:D="ROTABPISENO","2","")</f>
        <v/>
      </c>
      <c r="O53" s="7" t="str">
        <f>IF(ISTEXT(Tableau2[[#This Row],[PIREF]]),SECTION!$K$2,"")</f>
        <v/>
      </c>
      <c r="P53" s="46" t="str">
        <f>IF(ISTEXT(Tableau2[[#This Row],[PIREF]]),SECTION!$F$4,"")</f>
        <v/>
      </c>
      <c r="Q53" s="7" t="str">
        <f>IF(ISTEXT(Tableau2[[#This Row],[PIREF]]),INDEX(SECTION!P:P,MATCH(Tableau2[[#This Row],[PIREF]],SECTION!A:A,0)),"")</f>
        <v/>
      </c>
      <c r="T53" s="7" t="str">
        <f>IF(ISTEXT(Tableau2[[#This Row],[PIREF]]),INDEX(SECTION!Q:Q,MATCH(Tableau2[[#This Row],[PIREF]],SECTION!A:A,0)),"")</f>
        <v/>
      </c>
      <c r="V53" s="7" t="str">
        <f>IF(ISTEXT(Tableau2[[#This Row],[PIREF]]),INDEX(SECTION!R:R,MATCH(Tableau2[[#This Row],[PIREF]],SECTION!A:A,0)),"")</f>
        <v/>
      </c>
      <c r="W53" s="7" t="str">
        <f>IF(ISTEXT(Tableau2[[#This Row],[PIREF]]),INDEX(SECTION!S:S,MATCH(Tableau2[[#This Row],[PIREF]],SECTION!A:A,0)),"")</f>
        <v/>
      </c>
      <c r="Y53" s="8" t="str">
        <f>IF(D:D="ROTENERIFEMLBL","2",IF(D:D="MOLT","2",IF(D:D="","","1")))</f>
        <v/>
      </c>
      <c r="Z53" s="2" t="str">
        <f>IF(ISTEXT(Tableau2[[#This Row],[PIREF]]),INDEX(SECTION!T:T,MATCH(Tableau2[[#This Row],[PIREF]],SECTION!A:A,0)),"")</f>
        <v/>
      </c>
      <c r="AA53" s="2" t="str">
        <f>IF(ISTEXT(Tableau2[[#This Row],[PIREF]]),INDEX(SECTION!U:U,MATCH(Tableau2[[#This Row],[PIREF]],SECTION!A:A,0)),"")</f>
        <v/>
      </c>
    </row>
    <row r="54" spans="1:27" x14ac:dyDescent="0.2">
      <c r="A54" s="1" t="str">
        <f>IF(ISTEXT(Tableau2[[#This Row],[PIREF]]),SECTION!$A$2,"")</f>
        <v/>
      </c>
      <c r="G54" s="7" t="str">
        <f>IF(ISTEXT(Tableau2[[#This Row],[PIREF]]),SECTION!$F$2,"")</f>
        <v/>
      </c>
      <c r="H54" s="7" t="str">
        <f>IF(ISTEXT(Tableau2[[#This Row],[PIREF]]),SECTION!$H$2,"")</f>
        <v/>
      </c>
      <c r="I54" s="7" t="str">
        <f>IF(ISTEXT(Tableau2[[#This Row],[PIREF]]),SECTION!$I$2,"")</f>
        <v/>
      </c>
      <c r="J54" s="7" t="str">
        <f>IF(ISTEXT(Tableau2[[#This Row],[PIREF]]),SECTION!$J$2,"")</f>
        <v/>
      </c>
      <c r="K54" s="7" t="str">
        <f>IF(D:D="ROTABPISENO","2","")</f>
        <v/>
      </c>
      <c r="O54" s="7" t="str">
        <f>IF(ISTEXT(Tableau2[[#This Row],[PIREF]]),SECTION!$K$2,"")</f>
        <v/>
      </c>
      <c r="P54" s="46" t="str">
        <f>IF(ISTEXT(Tableau2[[#This Row],[PIREF]]),SECTION!$F$4,"")</f>
        <v/>
      </c>
      <c r="Q54" s="7" t="str">
        <f>IF(ISTEXT(Tableau2[[#This Row],[PIREF]]),INDEX(SECTION!P:P,MATCH(Tableau2[[#This Row],[PIREF]],SECTION!A:A,0)),"")</f>
        <v/>
      </c>
      <c r="T54" s="7" t="str">
        <f>IF(ISTEXT(Tableau2[[#This Row],[PIREF]]),INDEX(SECTION!Q:Q,MATCH(Tableau2[[#This Row],[PIREF]],SECTION!A:A,0)),"")</f>
        <v/>
      </c>
      <c r="V54" s="7" t="str">
        <f>IF(ISTEXT(Tableau2[[#This Row],[PIREF]]),INDEX(SECTION!R:R,MATCH(Tableau2[[#This Row],[PIREF]],SECTION!A:A,0)),"")</f>
        <v/>
      </c>
      <c r="W54" s="7" t="str">
        <f>IF(ISTEXT(Tableau2[[#This Row],[PIREF]]),INDEX(SECTION!S:S,MATCH(Tableau2[[#This Row],[PIREF]],SECTION!A:A,0)),"")</f>
        <v/>
      </c>
      <c r="Y54" s="8" t="str">
        <f>IF(D:D="ROTENERIFEMLBL","2",IF(D:D="MOLT","2",IF(D:D="","","1")))</f>
        <v/>
      </c>
      <c r="Z54" s="2" t="str">
        <f>IF(ISTEXT(Tableau2[[#This Row],[PIREF]]),INDEX(SECTION!T:T,MATCH(Tableau2[[#This Row],[PIREF]],SECTION!A:A,0)),"")</f>
        <v/>
      </c>
      <c r="AA54" s="2" t="str">
        <f>IF(ISTEXT(Tableau2[[#This Row],[PIREF]]),INDEX(SECTION!U:U,MATCH(Tableau2[[#This Row],[PIREF]],SECTION!A:A,0)),"")</f>
        <v/>
      </c>
    </row>
    <row r="55" spans="1:27" x14ac:dyDescent="0.2">
      <c r="A55" s="1" t="str">
        <f>IF(ISTEXT(Tableau2[[#This Row],[PIREF]]),SECTION!$A$2,"")</f>
        <v/>
      </c>
      <c r="G55" s="7" t="str">
        <f>IF(ISTEXT(Tableau2[[#This Row],[PIREF]]),SECTION!$F$2,"")</f>
        <v/>
      </c>
      <c r="H55" s="7" t="str">
        <f>IF(ISTEXT(Tableau2[[#This Row],[PIREF]]),SECTION!$H$2,"")</f>
        <v/>
      </c>
      <c r="I55" s="7" t="str">
        <f>IF(ISTEXT(Tableau2[[#This Row],[PIREF]]),SECTION!$I$2,"")</f>
        <v/>
      </c>
      <c r="J55" s="7" t="str">
        <f>IF(ISTEXT(Tableau2[[#This Row],[PIREF]]),SECTION!$J$2,"")</f>
        <v/>
      </c>
      <c r="K55" s="7" t="str">
        <f>IF(D:D="ROTABPISENO","2","")</f>
        <v/>
      </c>
      <c r="O55" s="7" t="str">
        <f>IF(ISTEXT(Tableau2[[#This Row],[PIREF]]),SECTION!$K$2,"")</f>
        <v/>
      </c>
      <c r="P55" s="46" t="str">
        <f>IF(ISTEXT(Tableau2[[#This Row],[PIREF]]),SECTION!$F$4,"")</f>
        <v/>
      </c>
      <c r="Q55" s="7" t="str">
        <f>IF(ISTEXT(Tableau2[[#This Row],[PIREF]]),INDEX(SECTION!P:P,MATCH(Tableau2[[#This Row],[PIREF]],SECTION!A:A,0)),"")</f>
        <v/>
      </c>
      <c r="T55" s="7" t="str">
        <f>IF(ISTEXT(Tableau2[[#This Row],[PIREF]]),INDEX(SECTION!Q:Q,MATCH(Tableau2[[#This Row],[PIREF]],SECTION!A:A,0)),"")</f>
        <v/>
      </c>
      <c r="V55" s="7" t="str">
        <f>IF(ISTEXT(Tableau2[[#This Row],[PIREF]]),INDEX(SECTION!R:R,MATCH(Tableau2[[#This Row],[PIREF]],SECTION!A:A,0)),"")</f>
        <v/>
      </c>
      <c r="W55" s="7" t="str">
        <f>IF(ISTEXT(Tableau2[[#This Row],[PIREF]]),INDEX(SECTION!S:S,MATCH(Tableau2[[#This Row],[PIREF]],SECTION!A:A,0)),"")</f>
        <v/>
      </c>
      <c r="Y55" s="8" t="str">
        <f>IF(D:D="ROTENERIFEMLBL","2",IF(D:D="MOLT","2",IF(D:D="","","1")))</f>
        <v/>
      </c>
      <c r="Z55" s="2" t="str">
        <f>IF(ISTEXT(Tableau2[[#This Row],[PIREF]]),INDEX(SECTION!T:T,MATCH(Tableau2[[#This Row],[PIREF]],SECTION!A:A,0)),"")</f>
        <v/>
      </c>
      <c r="AA55" s="2" t="str">
        <f>IF(ISTEXT(Tableau2[[#This Row],[PIREF]]),INDEX(SECTION!U:U,MATCH(Tableau2[[#This Row],[PIREF]],SECTION!A:A,0)),"")</f>
        <v/>
      </c>
    </row>
    <row r="56" spans="1:27" x14ac:dyDescent="0.2">
      <c r="A56" s="1" t="str">
        <f>IF(ISTEXT(Tableau2[[#This Row],[PIREF]]),SECTION!$A$2,"")</f>
        <v/>
      </c>
      <c r="G56" s="7" t="str">
        <f>IF(ISTEXT(Tableau2[[#This Row],[PIREF]]),SECTION!$F$2,"")</f>
        <v/>
      </c>
      <c r="H56" s="7" t="str">
        <f>IF(ISTEXT(Tableau2[[#This Row],[PIREF]]),SECTION!$H$2,"")</f>
        <v/>
      </c>
      <c r="I56" s="7" t="str">
        <f>IF(ISTEXT(Tableau2[[#This Row],[PIREF]]),SECTION!$I$2,"")</f>
        <v/>
      </c>
      <c r="J56" s="7" t="str">
        <f>IF(ISTEXT(Tableau2[[#This Row],[PIREF]]),SECTION!$J$2,"")</f>
        <v/>
      </c>
      <c r="K56" s="7" t="str">
        <f>IF(D:D="ROTABPISENO","2","")</f>
        <v/>
      </c>
      <c r="O56" s="7" t="str">
        <f>IF(ISTEXT(Tableau2[[#This Row],[PIREF]]),SECTION!$K$2,"")</f>
        <v/>
      </c>
      <c r="P56" s="46" t="str">
        <f>IF(ISTEXT(Tableau2[[#This Row],[PIREF]]),SECTION!$F$4,"")</f>
        <v/>
      </c>
      <c r="Q56" s="7" t="str">
        <f>IF(ISTEXT(Tableau2[[#This Row],[PIREF]]),INDEX(SECTION!P:P,MATCH(Tableau2[[#This Row],[PIREF]],SECTION!A:A,0)),"")</f>
        <v/>
      </c>
      <c r="T56" s="7" t="str">
        <f>IF(ISTEXT(Tableau2[[#This Row],[PIREF]]),INDEX(SECTION!Q:Q,MATCH(Tableau2[[#This Row],[PIREF]],SECTION!A:A,0)),"")</f>
        <v/>
      </c>
      <c r="V56" s="7" t="str">
        <f>IF(ISTEXT(Tableau2[[#This Row],[PIREF]]),INDEX(SECTION!R:R,MATCH(Tableau2[[#This Row],[PIREF]],SECTION!A:A,0)),"")</f>
        <v/>
      </c>
      <c r="W56" s="7" t="str">
        <f>IF(ISTEXT(Tableau2[[#This Row],[PIREF]]),INDEX(SECTION!S:S,MATCH(Tableau2[[#This Row],[PIREF]],SECTION!A:A,0)),"")</f>
        <v/>
      </c>
      <c r="Y56" s="8" t="str">
        <f>IF(D:D="ROTENERIFEMLBL","2",IF(D:D="MOLT","2",IF(D:D="","","1")))</f>
        <v/>
      </c>
      <c r="Z56" s="2" t="str">
        <f>IF(ISTEXT(Tableau2[[#This Row],[PIREF]]),INDEX(SECTION!T:T,MATCH(Tableau2[[#This Row],[PIREF]],SECTION!A:A,0)),"")</f>
        <v/>
      </c>
      <c r="AA56" s="2" t="str">
        <f>IF(ISTEXT(Tableau2[[#This Row],[PIREF]]),INDEX(SECTION!U:U,MATCH(Tableau2[[#This Row],[PIREF]],SECTION!A:A,0)),"")</f>
        <v/>
      </c>
    </row>
    <row r="57" spans="1:27" x14ac:dyDescent="0.2">
      <c r="A57" s="1" t="str">
        <f>IF(ISTEXT(Tableau2[[#This Row],[PIREF]]),SECTION!$A$2,"")</f>
        <v/>
      </c>
      <c r="G57" s="7" t="str">
        <f>IF(ISTEXT(Tableau2[[#This Row],[PIREF]]),SECTION!$F$2,"")</f>
        <v/>
      </c>
      <c r="H57" s="7" t="str">
        <f>IF(ISTEXT(Tableau2[[#This Row],[PIREF]]),SECTION!$H$2,"")</f>
        <v/>
      </c>
      <c r="I57" s="7" t="str">
        <f>IF(ISTEXT(Tableau2[[#This Row],[PIREF]]),SECTION!$I$2,"")</f>
        <v/>
      </c>
      <c r="J57" s="7" t="str">
        <f>IF(ISTEXT(Tableau2[[#This Row],[PIREF]]),SECTION!$J$2,"")</f>
        <v/>
      </c>
      <c r="K57" s="7" t="str">
        <f>IF(D:D="ROTABPISENO","2","")</f>
        <v/>
      </c>
      <c r="O57" s="7" t="str">
        <f>IF(ISTEXT(Tableau2[[#This Row],[PIREF]]),SECTION!$K$2,"")</f>
        <v/>
      </c>
      <c r="P57" s="46" t="str">
        <f>IF(ISTEXT(Tableau2[[#This Row],[PIREF]]),SECTION!$F$4,"")</f>
        <v/>
      </c>
      <c r="Q57" s="7" t="str">
        <f>IF(ISTEXT(Tableau2[[#This Row],[PIREF]]),INDEX(SECTION!P:P,MATCH(Tableau2[[#This Row],[PIREF]],SECTION!A:A,0)),"")</f>
        <v/>
      </c>
      <c r="T57" s="7" t="str">
        <f>IF(ISTEXT(Tableau2[[#This Row],[PIREF]]),INDEX(SECTION!Q:Q,MATCH(Tableau2[[#This Row],[PIREF]],SECTION!A:A,0)),"")</f>
        <v/>
      </c>
      <c r="V57" s="7" t="str">
        <f>IF(ISTEXT(Tableau2[[#This Row],[PIREF]]),INDEX(SECTION!R:R,MATCH(Tableau2[[#This Row],[PIREF]],SECTION!A:A,0)),"")</f>
        <v/>
      </c>
      <c r="W57" s="7" t="str">
        <f>IF(ISTEXT(Tableau2[[#This Row],[PIREF]]),INDEX(SECTION!S:S,MATCH(Tableau2[[#This Row],[PIREF]],SECTION!A:A,0)),"")</f>
        <v/>
      </c>
      <c r="Y57" s="8" t="str">
        <f>IF(D:D="ROTENERIFEMLBL","2",IF(D:D="MOLT","2",IF(D:D="","","1")))</f>
        <v/>
      </c>
      <c r="Z57" s="2" t="str">
        <f>IF(ISTEXT(Tableau2[[#This Row],[PIREF]]),INDEX(SECTION!T:T,MATCH(Tableau2[[#This Row],[PIREF]],SECTION!A:A,0)),"")</f>
        <v/>
      </c>
      <c r="AA57" s="2" t="str">
        <f>IF(ISTEXT(Tableau2[[#This Row],[PIREF]]),INDEX(SECTION!U:U,MATCH(Tableau2[[#This Row],[PIREF]],SECTION!A:A,0)),"")</f>
        <v/>
      </c>
    </row>
    <row r="58" spans="1:27" x14ac:dyDescent="0.2">
      <c r="A58" s="1" t="str">
        <f>IF(ISTEXT(Tableau2[[#This Row],[PIREF]]),SECTION!$A$2,"")</f>
        <v/>
      </c>
      <c r="G58" s="7" t="str">
        <f>IF(ISTEXT(Tableau2[[#This Row],[PIREF]]),SECTION!$F$2,"")</f>
        <v/>
      </c>
      <c r="H58" s="7" t="str">
        <f>IF(ISTEXT(Tableau2[[#This Row],[PIREF]]),SECTION!$H$2,"")</f>
        <v/>
      </c>
      <c r="I58" s="7" t="str">
        <f>IF(ISTEXT(Tableau2[[#This Row],[PIREF]]),SECTION!$I$2,"")</f>
        <v/>
      </c>
      <c r="J58" s="7" t="str">
        <f>IF(ISTEXT(Tableau2[[#This Row],[PIREF]]),SECTION!$J$2,"")</f>
        <v/>
      </c>
      <c r="K58" s="7" t="str">
        <f>IF(D:D="ROTABPISENO","2","")</f>
        <v/>
      </c>
      <c r="O58" s="7" t="str">
        <f>IF(ISTEXT(Tableau2[[#This Row],[PIREF]]),SECTION!$K$2,"")</f>
        <v/>
      </c>
      <c r="P58" s="46" t="str">
        <f>IF(ISTEXT(Tableau2[[#This Row],[PIREF]]),SECTION!$F$4,"")</f>
        <v/>
      </c>
      <c r="Q58" s="7" t="str">
        <f>IF(ISTEXT(Tableau2[[#This Row],[PIREF]]),INDEX(SECTION!P:P,MATCH(Tableau2[[#This Row],[PIREF]],SECTION!A:A,0)),"")</f>
        <v/>
      </c>
      <c r="T58" s="7" t="str">
        <f>IF(ISTEXT(Tableau2[[#This Row],[PIREF]]),INDEX(SECTION!Q:Q,MATCH(Tableau2[[#This Row],[PIREF]],SECTION!A:A,0)),"")</f>
        <v/>
      </c>
      <c r="V58" s="7" t="str">
        <f>IF(ISTEXT(Tableau2[[#This Row],[PIREF]]),INDEX(SECTION!R:R,MATCH(Tableau2[[#This Row],[PIREF]],SECTION!A:A,0)),"")</f>
        <v/>
      </c>
      <c r="W58" s="7" t="str">
        <f>IF(ISTEXT(Tableau2[[#This Row],[PIREF]]),INDEX(SECTION!S:S,MATCH(Tableau2[[#This Row],[PIREF]],SECTION!A:A,0)),"")</f>
        <v/>
      </c>
      <c r="Y58" s="8" t="str">
        <f>IF(D:D="ROTENERIFEMLBL","2",IF(D:D="MOLT","2",IF(D:D="","","1")))</f>
        <v/>
      </c>
      <c r="Z58" s="2" t="str">
        <f>IF(ISTEXT(Tableau2[[#This Row],[PIREF]]),INDEX(SECTION!T:T,MATCH(Tableau2[[#This Row],[PIREF]],SECTION!A:A,0)),"")</f>
        <v/>
      </c>
      <c r="AA58" s="2" t="str">
        <f>IF(ISTEXT(Tableau2[[#This Row],[PIREF]]),INDEX(SECTION!U:U,MATCH(Tableau2[[#This Row],[PIREF]],SECTION!A:A,0)),"")</f>
        <v/>
      </c>
    </row>
    <row r="59" spans="1:27" x14ac:dyDescent="0.2">
      <c r="A59" s="1" t="str">
        <f>IF(ISTEXT(Tableau2[[#This Row],[PIREF]]),SECTION!$A$2,"")</f>
        <v/>
      </c>
      <c r="G59" s="7" t="str">
        <f>IF(ISTEXT(Tableau2[[#This Row],[PIREF]]),SECTION!$F$2,"")</f>
        <v/>
      </c>
      <c r="H59" s="7" t="str">
        <f>IF(ISTEXT(Tableau2[[#This Row],[PIREF]]),SECTION!$H$2,"")</f>
        <v/>
      </c>
      <c r="I59" s="7" t="str">
        <f>IF(ISTEXT(Tableau2[[#This Row],[PIREF]]),SECTION!$I$2,"")</f>
        <v/>
      </c>
      <c r="J59" s="7" t="str">
        <f>IF(ISTEXT(Tableau2[[#This Row],[PIREF]]),SECTION!$J$2,"")</f>
        <v/>
      </c>
      <c r="K59" s="7" t="str">
        <f>IF(D:D="ROTABPISENO","2","")</f>
        <v/>
      </c>
      <c r="O59" s="7" t="str">
        <f>IF(ISTEXT(Tableau2[[#This Row],[PIREF]]),SECTION!$K$2,"")</f>
        <v/>
      </c>
      <c r="P59" s="46" t="str">
        <f>IF(ISTEXT(Tableau2[[#This Row],[PIREF]]),SECTION!$F$4,"")</f>
        <v/>
      </c>
      <c r="Q59" s="7" t="str">
        <f>IF(ISTEXT(Tableau2[[#This Row],[PIREF]]),INDEX(SECTION!P:P,MATCH(Tableau2[[#This Row],[PIREF]],SECTION!A:A,0)),"")</f>
        <v/>
      </c>
      <c r="T59" s="7" t="str">
        <f>IF(ISTEXT(Tableau2[[#This Row],[PIREF]]),INDEX(SECTION!Q:Q,MATCH(Tableau2[[#This Row],[PIREF]],SECTION!A:A,0)),"")</f>
        <v/>
      </c>
      <c r="V59" s="7" t="str">
        <f>IF(ISTEXT(Tableau2[[#This Row],[PIREF]]),INDEX(SECTION!R:R,MATCH(Tableau2[[#This Row],[PIREF]],SECTION!A:A,0)),"")</f>
        <v/>
      </c>
      <c r="W59" s="7" t="str">
        <f>IF(ISTEXT(Tableau2[[#This Row],[PIREF]]),INDEX(SECTION!S:S,MATCH(Tableau2[[#This Row],[PIREF]],SECTION!A:A,0)),"")</f>
        <v/>
      </c>
      <c r="Y59" s="8" t="str">
        <f>IF(D:D="ROTENERIFEMLBL","2",IF(D:D="MOLT","2",IF(D:D="","","1")))</f>
        <v/>
      </c>
      <c r="Z59" s="2" t="str">
        <f>IF(ISTEXT(Tableau2[[#This Row],[PIREF]]),INDEX(SECTION!T:T,MATCH(Tableau2[[#This Row],[PIREF]],SECTION!A:A,0)),"")</f>
        <v/>
      </c>
      <c r="AA59" s="2" t="str">
        <f>IF(ISTEXT(Tableau2[[#This Row],[PIREF]]),INDEX(SECTION!U:U,MATCH(Tableau2[[#This Row],[PIREF]],SECTION!A:A,0)),"")</f>
        <v/>
      </c>
    </row>
    <row r="60" spans="1:27" x14ac:dyDescent="0.2">
      <c r="A60" s="1" t="str">
        <f>IF(ISTEXT(Tableau2[[#This Row],[PIREF]]),SECTION!$A$2,"")</f>
        <v/>
      </c>
      <c r="G60" s="7" t="str">
        <f>IF(ISTEXT(Tableau2[[#This Row],[PIREF]]),SECTION!$F$2,"")</f>
        <v/>
      </c>
      <c r="H60" s="7" t="str">
        <f>IF(ISTEXT(Tableau2[[#This Row],[PIREF]]),SECTION!$H$2,"")</f>
        <v/>
      </c>
      <c r="I60" s="7" t="str">
        <f>IF(ISTEXT(Tableau2[[#This Row],[PIREF]]),SECTION!$I$2,"")</f>
        <v/>
      </c>
      <c r="J60" s="7" t="str">
        <f>IF(ISTEXT(Tableau2[[#This Row],[PIREF]]),SECTION!$J$2,"")</f>
        <v/>
      </c>
      <c r="K60" s="7" t="str">
        <f>IF(D:D="ROTABPISENO","2","")</f>
        <v/>
      </c>
      <c r="O60" s="7" t="str">
        <f>IF(ISTEXT(Tableau2[[#This Row],[PIREF]]),SECTION!$K$2,"")</f>
        <v/>
      </c>
      <c r="P60" s="46" t="str">
        <f>IF(ISTEXT(Tableau2[[#This Row],[PIREF]]),SECTION!$F$4,"")</f>
        <v/>
      </c>
      <c r="Q60" s="7" t="str">
        <f>IF(ISTEXT(Tableau2[[#This Row],[PIREF]]),INDEX(SECTION!P:P,MATCH(Tableau2[[#This Row],[PIREF]],SECTION!A:A,0)),"")</f>
        <v/>
      </c>
      <c r="T60" s="7" t="str">
        <f>IF(ISTEXT(Tableau2[[#This Row],[PIREF]]),INDEX(SECTION!Q:Q,MATCH(Tableau2[[#This Row],[PIREF]],SECTION!A:A,0)),"")</f>
        <v/>
      </c>
      <c r="V60" s="7" t="str">
        <f>IF(ISTEXT(Tableau2[[#This Row],[PIREF]]),INDEX(SECTION!R:R,MATCH(Tableau2[[#This Row],[PIREF]],SECTION!A:A,0)),"")</f>
        <v/>
      </c>
      <c r="W60" s="7" t="str">
        <f>IF(ISTEXT(Tableau2[[#This Row],[PIREF]]),INDEX(SECTION!S:S,MATCH(Tableau2[[#This Row],[PIREF]],SECTION!A:A,0)),"")</f>
        <v/>
      </c>
      <c r="Y60" s="8" t="str">
        <f>IF(D:D="ROTENERIFEMLBL","2",IF(D:D="MOLT","2",IF(D:D="","","1")))</f>
        <v/>
      </c>
      <c r="Z60" s="2" t="str">
        <f>IF(ISTEXT(Tableau2[[#This Row],[PIREF]]),INDEX(SECTION!T:T,MATCH(Tableau2[[#This Row],[PIREF]],SECTION!A:A,0)),"")</f>
        <v/>
      </c>
      <c r="AA60" s="2" t="str">
        <f>IF(ISTEXT(Tableau2[[#This Row],[PIREF]]),INDEX(SECTION!U:U,MATCH(Tableau2[[#This Row],[PIREF]],SECTION!A:A,0)),"")</f>
        <v/>
      </c>
    </row>
    <row r="61" spans="1:27" x14ac:dyDescent="0.2">
      <c r="A61" s="1" t="str">
        <f>IF(ISTEXT(Tableau2[[#This Row],[PIREF]]),SECTION!$A$2,"")</f>
        <v/>
      </c>
      <c r="G61" s="7" t="str">
        <f>IF(ISTEXT(Tableau2[[#This Row],[PIREF]]),SECTION!$F$2,"")</f>
        <v/>
      </c>
      <c r="H61" s="7" t="str">
        <f>IF(ISTEXT(Tableau2[[#This Row],[PIREF]]),SECTION!$H$2,"")</f>
        <v/>
      </c>
      <c r="I61" s="7" t="str">
        <f>IF(ISTEXT(Tableau2[[#This Row],[PIREF]]),SECTION!$I$2,"")</f>
        <v/>
      </c>
      <c r="J61" s="7" t="str">
        <f>IF(ISTEXT(Tableau2[[#This Row],[PIREF]]),SECTION!$J$2,"")</f>
        <v/>
      </c>
      <c r="K61" s="7" t="str">
        <f>IF(D:D="ROTABPISENO","2","")</f>
        <v/>
      </c>
      <c r="O61" s="7" t="str">
        <f>IF(ISTEXT(Tableau2[[#This Row],[PIREF]]),SECTION!$K$2,"")</f>
        <v/>
      </c>
      <c r="P61" s="46" t="str">
        <f>IF(ISTEXT(Tableau2[[#This Row],[PIREF]]),SECTION!$F$4,"")</f>
        <v/>
      </c>
      <c r="Q61" s="7" t="str">
        <f>IF(ISTEXT(Tableau2[[#This Row],[PIREF]]),INDEX(SECTION!P:P,MATCH(Tableau2[[#This Row],[PIREF]],SECTION!A:A,0)),"")</f>
        <v/>
      </c>
      <c r="T61" s="7" t="str">
        <f>IF(ISTEXT(Tableau2[[#This Row],[PIREF]]),INDEX(SECTION!Q:Q,MATCH(Tableau2[[#This Row],[PIREF]],SECTION!A:A,0)),"")</f>
        <v/>
      </c>
      <c r="V61" s="7" t="str">
        <f>IF(ISTEXT(Tableau2[[#This Row],[PIREF]]),INDEX(SECTION!R:R,MATCH(Tableau2[[#This Row],[PIREF]],SECTION!A:A,0)),"")</f>
        <v/>
      </c>
      <c r="W61" s="7" t="str">
        <f>IF(ISTEXT(Tableau2[[#This Row],[PIREF]]),INDEX(SECTION!S:S,MATCH(Tableau2[[#This Row],[PIREF]],SECTION!A:A,0)),"")</f>
        <v/>
      </c>
      <c r="Y61" s="8" t="str">
        <f>IF(D:D="ROTENERIFEMLBL","2",IF(D:D="MOLT","2",IF(D:D="","","1")))</f>
        <v/>
      </c>
      <c r="Z61" s="2" t="str">
        <f>IF(ISTEXT(Tableau2[[#This Row],[PIREF]]),INDEX(SECTION!T:T,MATCH(Tableau2[[#This Row],[PIREF]],SECTION!A:A,0)),"")</f>
        <v/>
      </c>
      <c r="AA61" s="2" t="str">
        <f>IF(ISTEXT(Tableau2[[#This Row],[PIREF]]),INDEX(SECTION!U:U,MATCH(Tableau2[[#This Row],[PIREF]],SECTION!A:A,0)),"")</f>
        <v/>
      </c>
    </row>
    <row r="62" spans="1:27" x14ac:dyDescent="0.2">
      <c r="A62" s="1" t="str">
        <f>IF(ISTEXT(Tableau2[[#This Row],[PIREF]]),SECTION!$A$2,"")</f>
        <v/>
      </c>
      <c r="G62" s="7" t="str">
        <f>IF(ISTEXT(Tableau2[[#This Row],[PIREF]]),SECTION!$F$2,"")</f>
        <v/>
      </c>
      <c r="H62" s="7" t="str">
        <f>IF(ISTEXT(Tableau2[[#This Row],[PIREF]]),SECTION!$H$2,"")</f>
        <v/>
      </c>
      <c r="I62" s="7" t="str">
        <f>IF(ISTEXT(Tableau2[[#This Row],[PIREF]]),SECTION!$I$2,"")</f>
        <v/>
      </c>
      <c r="J62" s="7" t="str">
        <f>IF(ISTEXT(Tableau2[[#This Row],[PIREF]]),SECTION!$J$2,"")</f>
        <v/>
      </c>
      <c r="K62" s="7" t="str">
        <f>IF(D:D="ROTABPISENO","2","")</f>
        <v/>
      </c>
      <c r="O62" s="7" t="str">
        <f>IF(ISTEXT(Tableau2[[#This Row],[PIREF]]),SECTION!$K$2,"")</f>
        <v/>
      </c>
      <c r="P62" s="46" t="str">
        <f>IF(ISTEXT(Tableau2[[#This Row],[PIREF]]),SECTION!$F$4,"")</f>
        <v/>
      </c>
      <c r="Q62" s="7" t="str">
        <f>IF(ISTEXT(Tableau2[[#This Row],[PIREF]]),INDEX(SECTION!P:P,MATCH(Tableau2[[#This Row],[PIREF]],SECTION!A:A,0)),"")</f>
        <v/>
      </c>
      <c r="T62" s="7" t="str">
        <f>IF(ISTEXT(Tableau2[[#This Row],[PIREF]]),INDEX(SECTION!Q:Q,MATCH(Tableau2[[#This Row],[PIREF]],SECTION!A:A,0)),"")</f>
        <v/>
      </c>
      <c r="V62" s="7" t="str">
        <f>IF(ISTEXT(Tableau2[[#This Row],[PIREF]]),INDEX(SECTION!R:R,MATCH(Tableau2[[#This Row],[PIREF]],SECTION!A:A,0)),"")</f>
        <v/>
      </c>
      <c r="W62" s="7" t="str">
        <f>IF(ISTEXT(Tableau2[[#This Row],[PIREF]]),INDEX(SECTION!S:S,MATCH(Tableau2[[#This Row],[PIREF]],SECTION!A:A,0)),"")</f>
        <v/>
      </c>
      <c r="Y62" s="8" t="str">
        <f>IF(D:D="ROTENERIFEMLBL","2",IF(D:D="MOLT","2",IF(D:D="","","1")))</f>
        <v/>
      </c>
      <c r="Z62" s="2" t="str">
        <f>IF(ISTEXT(Tableau2[[#This Row],[PIREF]]),INDEX(SECTION!T:T,MATCH(Tableau2[[#This Row],[PIREF]],SECTION!A:A,0)),"")</f>
        <v/>
      </c>
      <c r="AA62" s="2" t="str">
        <f>IF(ISTEXT(Tableau2[[#This Row],[PIREF]]),INDEX(SECTION!U:U,MATCH(Tableau2[[#This Row],[PIREF]],SECTION!A:A,0)),"")</f>
        <v/>
      </c>
    </row>
    <row r="63" spans="1:27" x14ac:dyDescent="0.2">
      <c r="A63" s="1" t="str">
        <f>IF(ISTEXT(Tableau2[[#This Row],[PIREF]]),SECTION!$A$2,"")</f>
        <v/>
      </c>
      <c r="G63" s="7" t="str">
        <f>IF(ISTEXT(Tableau2[[#This Row],[PIREF]]),SECTION!$F$2,"")</f>
        <v/>
      </c>
      <c r="H63" s="7" t="str">
        <f>IF(ISTEXT(Tableau2[[#This Row],[PIREF]]),SECTION!$H$2,"")</f>
        <v/>
      </c>
      <c r="I63" s="7" t="str">
        <f>IF(ISTEXT(Tableau2[[#This Row],[PIREF]]),SECTION!$I$2,"")</f>
        <v/>
      </c>
      <c r="J63" s="7" t="str">
        <f>IF(ISTEXT(Tableau2[[#This Row],[PIREF]]),SECTION!$J$2,"")</f>
        <v/>
      </c>
      <c r="K63" s="7" t="str">
        <f>IF(D:D="ROTABPISENO","2","")</f>
        <v/>
      </c>
      <c r="O63" s="7" t="str">
        <f>IF(ISTEXT(Tableau2[[#This Row],[PIREF]]),SECTION!$K$2,"")</f>
        <v/>
      </c>
      <c r="P63" s="46" t="str">
        <f>IF(ISTEXT(Tableau2[[#This Row],[PIREF]]),SECTION!$F$4,"")</f>
        <v/>
      </c>
      <c r="Q63" s="7" t="str">
        <f>IF(ISTEXT(Tableau2[[#This Row],[PIREF]]),INDEX(SECTION!P:P,MATCH(Tableau2[[#This Row],[PIREF]],SECTION!A:A,0)),"")</f>
        <v/>
      </c>
      <c r="T63" s="7" t="str">
        <f>IF(ISTEXT(Tableau2[[#This Row],[PIREF]]),INDEX(SECTION!Q:Q,MATCH(Tableau2[[#This Row],[PIREF]],SECTION!A:A,0)),"")</f>
        <v/>
      </c>
      <c r="V63" s="7" t="str">
        <f>IF(ISTEXT(Tableau2[[#This Row],[PIREF]]),INDEX(SECTION!R:R,MATCH(Tableau2[[#This Row],[PIREF]],SECTION!A:A,0)),"")</f>
        <v/>
      </c>
      <c r="W63" s="7" t="str">
        <f>IF(ISTEXT(Tableau2[[#This Row],[PIREF]]),INDEX(SECTION!S:S,MATCH(Tableau2[[#This Row],[PIREF]],SECTION!A:A,0)),"")</f>
        <v/>
      </c>
      <c r="Y63" s="8" t="str">
        <f>IF(D:D="ROTENERIFEMLBL","2",IF(D:D="MOLT","2",IF(D:D="","","1")))</f>
        <v/>
      </c>
      <c r="Z63" s="2" t="str">
        <f>IF(ISTEXT(Tableau2[[#This Row],[PIREF]]),INDEX(SECTION!T:T,MATCH(Tableau2[[#This Row],[PIREF]],SECTION!A:A,0)),"")</f>
        <v/>
      </c>
      <c r="AA63" s="2" t="str">
        <f>IF(ISTEXT(Tableau2[[#This Row],[PIREF]]),INDEX(SECTION!U:U,MATCH(Tableau2[[#This Row],[PIREF]],SECTION!A:A,0)),"")</f>
        <v/>
      </c>
    </row>
    <row r="64" spans="1:27" x14ac:dyDescent="0.2">
      <c r="A64" s="1" t="str">
        <f>IF(ISTEXT(Tableau2[[#This Row],[PIREF]]),SECTION!$A$2,"")</f>
        <v/>
      </c>
      <c r="G64" s="7" t="str">
        <f>IF(ISTEXT(Tableau2[[#This Row],[PIREF]]),SECTION!$F$2,"")</f>
        <v/>
      </c>
      <c r="H64" s="7" t="str">
        <f>IF(ISTEXT(Tableau2[[#This Row],[PIREF]]),SECTION!$H$2,"")</f>
        <v/>
      </c>
      <c r="I64" s="7" t="str">
        <f>IF(ISTEXT(Tableau2[[#This Row],[PIREF]]),SECTION!$I$2,"")</f>
        <v/>
      </c>
      <c r="J64" s="7" t="str">
        <f>IF(ISTEXT(Tableau2[[#This Row],[PIREF]]),SECTION!$J$2,"")</f>
        <v/>
      </c>
      <c r="K64" s="7" t="str">
        <f>IF(D:D="ROTABPISENO","2","")</f>
        <v/>
      </c>
      <c r="O64" s="7" t="str">
        <f>IF(ISTEXT(Tableau2[[#This Row],[PIREF]]),SECTION!$K$2,"")</f>
        <v/>
      </c>
      <c r="P64" s="46" t="str">
        <f>IF(ISTEXT(Tableau2[[#This Row],[PIREF]]),SECTION!$F$4,"")</f>
        <v/>
      </c>
      <c r="Q64" s="7" t="str">
        <f>IF(ISTEXT(Tableau2[[#This Row],[PIREF]]),INDEX(SECTION!P:P,MATCH(Tableau2[[#This Row],[PIREF]],SECTION!A:A,0)),"")</f>
        <v/>
      </c>
      <c r="T64" s="7" t="str">
        <f>IF(ISTEXT(Tableau2[[#This Row],[PIREF]]),INDEX(SECTION!Q:Q,MATCH(Tableau2[[#This Row],[PIREF]],SECTION!A:A,0)),"")</f>
        <v/>
      </c>
      <c r="V64" s="7" t="str">
        <f>IF(ISTEXT(Tableau2[[#This Row],[PIREF]]),INDEX(SECTION!R:R,MATCH(Tableau2[[#This Row],[PIREF]],SECTION!A:A,0)),"")</f>
        <v/>
      </c>
      <c r="W64" s="7" t="str">
        <f>IF(ISTEXT(Tableau2[[#This Row],[PIREF]]),INDEX(SECTION!S:S,MATCH(Tableau2[[#This Row],[PIREF]],SECTION!A:A,0)),"")</f>
        <v/>
      </c>
      <c r="Y64" s="8" t="str">
        <f>IF(D:D="ROTENERIFEMLBL","2",IF(D:D="MOLT","2",IF(D:D="","","1")))</f>
        <v/>
      </c>
      <c r="Z64" s="2" t="str">
        <f>IF(ISTEXT(Tableau2[[#This Row],[PIREF]]),INDEX(SECTION!T:T,MATCH(Tableau2[[#This Row],[PIREF]],SECTION!A:A,0)),"")</f>
        <v/>
      </c>
      <c r="AA64" s="2" t="str">
        <f>IF(ISTEXT(Tableau2[[#This Row],[PIREF]]),INDEX(SECTION!U:U,MATCH(Tableau2[[#This Row],[PIREF]],SECTION!A:A,0)),"")</f>
        <v/>
      </c>
    </row>
    <row r="65" spans="1:27" x14ac:dyDescent="0.2">
      <c r="A65" s="1" t="str">
        <f>IF(ISTEXT(Tableau2[[#This Row],[PIREF]]),SECTION!$A$2,"")</f>
        <v/>
      </c>
      <c r="G65" s="7" t="str">
        <f>IF(ISTEXT(Tableau2[[#This Row],[PIREF]]),SECTION!$F$2,"")</f>
        <v/>
      </c>
      <c r="H65" s="7" t="str">
        <f>IF(ISTEXT(Tableau2[[#This Row],[PIREF]]),SECTION!$H$2,"")</f>
        <v/>
      </c>
      <c r="I65" s="7" t="str">
        <f>IF(ISTEXT(Tableau2[[#This Row],[PIREF]]),SECTION!$I$2,"")</f>
        <v/>
      </c>
      <c r="J65" s="7" t="str">
        <f>IF(ISTEXT(Tableau2[[#This Row],[PIREF]]),SECTION!$J$2,"")</f>
        <v/>
      </c>
      <c r="K65" s="7" t="str">
        <f>IF(D:D="ROTABPISENO","2","")</f>
        <v/>
      </c>
      <c r="O65" s="7" t="str">
        <f>IF(ISTEXT(Tableau2[[#This Row],[PIREF]]),SECTION!$K$2,"")</f>
        <v/>
      </c>
      <c r="P65" s="46" t="str">
        <f>IF(ISTEXT(Tableau2[[#This Row],[PIREF]]),SECTION!$F$4,"")</f>
        <v/>
      </c>
      <c r="Q65" s="7" t="str">
        <f>IF(ISTEXT(Tableau2[[#This Row],[PIREF]]),INDEX(SECTION!P:P,MATCH(Tableau2[[#This Row],[PIREF]],SECTION!A:A,0)),"")</f>
        <v/>
      </c>
      <c r="T65" s="7" t="str">
        <f>IF(ISTEXT(Tableau2[[#This Row],[PIREF]]),INDEX(SECTION!Q:Q,MATCH(Tableau2[[#This Row],[PIREF]],SECTION!A:A,0)),"")</f>
        <v/>
      </c>
      <c r="V65" s="7" t="str">
        <f>IF(ISTEXT(Tableau2[[#This Row],[PIREF]]),INDEX(SECTION!R:R,MATCH(Tableau2[[#This Row],[PIREF]],SECTION!A:A,0)),"")</f>
        <v/>
      </c>
      <c r="W65" s="7" t="str">
        <f>IF(ISTEXT(Tableau2[[#This Row],[PIREF]]),INDEX(SECTION!S:S,MATCH(Tableau2[[#This Row],[PIREF]],SECTION!A:A,0)),"")</f>
        <v/>
      </c>
      <c r="Y65" s="8" t="str">
        <f>IF(D:D="ROTENERIFEMLBL","2",IF(D:D="MOLT","2",IF(D:D="","","1")))</f>
        <v/>
      </c>
      <c r="Z65" s="2" t="str">
        <f>IF(ISTEXT(Tableau2[[#This Row],[PIREF]]),INDEX(SECTION!T:T,MATCH(Tableau2[[#This Row],[PIREF]],SECTION!A:A,0)),"")</f>
        <v/>
      </c>
      <c r="AA65" s="2" t="str">
        <f>IF(ISTEXT(Tableau2[[#This Row],[PIREF]]),INDEX(SECTION!U:U,MATCH(Tableau2[[#This Row],[PIREF]],SECTION!A:A,0)),"")</f>
        <v/>
      </c>
    </row>
    <row r="66" spans="1:27" x14ac:dyDescent="0.2">
      <c r="A66" s="1" t="str">
        <f>IF(ISTEXT(Tableau2[[#This Row],[PIREF]]),SECTION!$A$2,"")</f>
        <v/>
      </c>
      <c r="G66" s="7" t="str">
        <f>IF(ISTEXT(Tableau2[[#This Row],[PIREF]]),SECTION!$F$2,"")</f>
        <v/>
      </c>
      <c r="H66" s="7" t="str">
        <f>IF(ISTEXT(Tableau2[[#This Row],[PIREF]]),SECTION!$H$2,"")</f>
        <v/>
      </c>
      <c r="I66" s="7" t="str">
        <f>IF(ISTEXT(Tableau2[[#This Row],[PIREF]]),SECTION!$I$2,"")</f>
        <v/>
      </c>
      <c r="J66" s="7" t="str">
        <f>IF(ISTEXT(Tableau2[[#This Row],[PIREF]]),SECTION!$J$2,"")</f>
        <v/>
      </c>
      <c r="K66" s="7" t="str">
        <f>IF(D:D="ROTABPISENO","2","")</f>
        <v/>
      </c>
      <c r="O66" s="7" t="str">
        <f>IF(ISTEXT(Tableau2[[#This Row],[PIREF]]),SECTION!$K$2,"")</f>
        <v/>
      </c>
      <c r="P66" s="46" t="str">
        <f>IF(ISTEXT(Tableau2[[#This Row],[PIREF]]),SECTION!$F$4,"")</f>
        <v/>
      </c>
      <c r="Q66" s="7" t="str">
        <f>IF(ISTEXT(Tableau2[[#This Row],[PIREF]]),INDEX(SECTION!P:P,MATCH(Tableau2[[#This Row],[PIREF]],SECTION!A:A,0)),"")</f>
        <v/>
      </c>
      <c r="T66" s="7" t="str">
        <f>IF(ISTEXT(Tableau2[[#This Row],[PIREF]]),INDEX(SECTION!Q:Q,MATCH(Tableau2[[#This Row],[PIREF]],SECTION!A:A,0)),"")</f>
        <v/>
      </c>
      <c r="V66" s="7" t="str">
        <f>IF(ISTEXT(Tableau2[[#This Row],[PIREF]]),INDEX(SECTION!R:R,MATCH(Tableau2[[#This Row],[PIREF]],SECTION!A:A,0)),"")</f>
        <v/>
      </c>
      <c r="W66" s="7" t="str">
        <f>IF(ISTEXT(Tableau2[[#This Row],[PIREF]]),INDEX(SECTION!S:S,MATCH(Tableau2[[#This Row],[PIREF]],SECTION!A:A,0)),"")</f>
        <v/>
      </c>
      <c r="Y66" s="8" t="str">
        <f>IF(D:D="ROTENERIFEMLBL","2",IF(D:D="MOLT","2",IF(D:D="","","1")))</f>
        <v/>
      </c>
      <c r="Z66" s="2" t="str">
        <f>IF(ISTEXT(Tableau2[[#This Row],[PIREF]]),INDEX(SECTION!T:T,MATCH(Tableau2[[#This Row],[PIREF]],SECTION!A:A,0)),"")</f>
        <v/>
      </c>
      <c r="AA66" s="2" t="str">
        <f>IF(ISTEXT(Tableau2[[#This Row],[PIREF]]),INDEX(SECTION!U:U,MATCH(Tableau2[[#This Row],[PIREF]],SECTION!A:A,0)),"")</f>
        <v/>
      </c>
    </row>
    <row r="67" spans="1:27" x14ac:dyDescent="0.2">
      <c r="A67" s="1" t="str">
        <f>IF(ISTEXT(Tableau2[[#This Row],[PIREF]]),SECTION!$A$2,"")</f>
        <v/>
      </c>
      <c r="G67" s="7" t="str">
        <f>IF(ISTEXT(Tableau2[[#This Row],[PIREF]]),SECTION!$F$2,"")</f>
        <v/>
      </c>
      <c r="H67" s="7" t="str">
        <f>IF(ISTEXT(Tableau2[[#This Row],[PIREF]]),SECTION!$H$2,"")</f>
        <v/>
      </c>
      <c r="I67" s="7" t="str">
        <f>IF(ISTEXT(Tableau2[[#This Row],[PIREF]]),SECTION!$I$2,"")</f>
        <v/>
      </c>
      <c r="J67" s="7" t="str">
        <f>IF(ISTEXT(Tableau2[[#This Row],[PIREF]]),SECTION!$J$2,"")</f>
        <v/>
      </c>
      <c r="K67" s="7" t="str">
        <f>IF(D:D="ROTABPISENO","2","")</f>
        <v/>
      </c>
      <c r="O67" s="7" t="str">
        <f>IF(ISTEXT(Tableau2[[#This Row],[PIREF]]),SECTION!$K$2,"")</f>
        <v/>
      </c>
      <c r="P67" s="46" t="str">
        <f>IF(ISTEXT(Tableau2[[#This Row],[PIREF]]),SECTION!$F$4,"")</f>
        <v/>
      </c>
      <c r="Q67" s="7" t="str">
        <f>IF(ISTEXT(Tableau2[[#This Row],[PIREF]]),INDEX(SECTION!P:P,MATCH(Tableau2[[#This Row],[PIREF]],SECTION!A:A,0)),"")</f>
        <v/>
      </c>
      <c r="T67" s="7" t="str">
        <f>IF(ISTEXT(Tableau2[[#This Row],[PIREF]]),INDEX(SECTION!Q:Q,MATCH(Tableau2[[#This Row],[PIREF]],SECTION!A:A,0)),"")</f>
        <v/>
      </c>
      <c r="V67" s="7" t="str">
        <f>IF(ISTEXT(Tableau2[[#This Row],[PIREF]]),INDEX(SECTION!R:R,MATCH(Tableau2[[#This Row],[PIREF]],SECTION!A:A,0)),"")</f>
        <v/>
      </c>
      <c r="W67" s="7" t="str">
        <f>IF(ISTEXT(Tableau2[[#This Row],[PIREF]]),INDEX(SECTION!S:S,MATCH(Tableau2[[#This Row],[PIREF]],SECTION!A:A,0)),"")</f>
        <v/>
      </c>
      <c r="Y67" s="8" t="str">
        <f>IF(D:D="ROTENERIFEMLBL","2",IF(D:D="MOLT","2",IF(D:D="","","1")))</f>
        <v/>
      </c>
      <c r="Z67" s="2" t="str">
        <f>IF(ISTEXT(Tableau2[[#This Row],[PIREF]]),INDEX(SECTION!T:T,MATCH(Tableau2[[#This Row],[PIREF]],SECTION!A:A,0)),"")</f>
        <v/>
      </c>
      <c r="AA67" s="2" t="str">
        <f>IF(ISTEXT(Tableau2[[#This Row],[PIREF]]),INDEX(SECTION!U:U,MATCH(Tableau2[[#This Row],[PIREF]],SECTION!A:A,0)),"")</f>
        <v/>
      </c>
    </row>
    <row r="68" spans="1:27" x14ac:dyDescent="0.2">
      <c r="A68" s="1" t="str">
        <f>IF(ISTEXT(Tableau2[[#This Row],[PIREF]]),SECTION!$A$2,"")</f>
        <v/>
      </c>
      <c r="G68" s="7" t="str">
        <f>IF(ISTEXT(Tableau2[[#This Row],[PIREF]]),SECTION!$F$2,"")</f>
        <v/>
      </c>
      <c r="H68" s="7" t="str">
        <f>IF(ISTEXT(Tableau2[[#This Row],[PIREF]]),SECTION!$H$2,"")</f>
        <v/>
      </c>
      <c r="I68" s="7" t="str">
        <f>IF(ISTEXT(Tableau2[[#This Row],[PIREF]]),SECTION!$I$2,"")</f>
        <v/>
      </c>
      <c r="J68" s="7" t="str">
        <f>IF(ISTEXT(Tableau2[[#This Row],[PIREF]]),SECTION!$J$2,"")</f>
        <v/>
      </c>
      <c r="K68" s="7" t="str">
        <f>IF(D:D="ROTABPISENO","2","")</f>
        <v/>
      </c>
      <c r="O68" s="7" t="str">
        <f>IF(ISTEXT(Tableau2[[#This Row],[PIREF]]),SECTION!$K$2,"")</f>
        <v/>
      </c>
      <c r="P68" s="46" t="str">
        <f>IF(ISTEXT(Tableau2[[#This Row],[PIREF]]),SECTION!$F$4,"")</f>
        <v/>
      </c>
      <c r="Q68" s="7" t="str">
        <f>IF(ISTEXT(Tableau2[[#This Row],[PIREF]]),INDEX(SECTION!P:P,MATCH(Tableau2[[#This Row],[PIREF]],SECTION!A:A,0)),"")</f>
        <v/>
      </c>
      <c r="T68" s="7" t="str">
        <f>IF(ISTEXT(Tableau2[[#This Row],[PIREF]]),INDEX(SECTION!Q:Q,MATCH(Tableau2[[#This Row],[PIREF]],SECTION!A:A,0)),"")</f>
        <v/>
      </c>
      <c r="V68" s="7" t="str">
        <f>IF(ISTEXT(Tableau2[[#This Row],[PIREF]]),INDEX(SECTION!R:R,MATCH(Tableau2[[#This Row],[PIREF]],SECTION!A:A,0)),"")</f>
        <v/>
      </c>
      <c r="W68" s="7" t="str">
        <f>IF(ISTEXT(Tableau2[[#This Row],[PIREF]]),INDEX(SECTION!S:S,MATCH(Tableau2[[#This Row],[PIREF]],SECTION!A:A,0)),"")</f>
        <v/>
      </c>
      <c r="Y68" s="8" t="str">
        <f>IF(D:D="ROTENERIFEMLBL","2",IF(D:D="MOLT","2",IF(D:D="","","1")))</f>
        <v/>
      </c>
      <c r="Z68" s="2" t="str">
        <f>IF(ISTEXT(Tableau2[[#This Row],[PIREF]]),INDEX(SECTION!T:T,MATCH(Tableau2[[#This Row],[PIREF]],SECTION!A:A,0)),"")</f>
        <v/>
      </c>
      <c r="AA68" s="2" t="str">
        <f>IF(ISTEXT(Tableau2[[#This Row],[PIREF]]),INDEX(SECTION!U:U,MATCH(Tableau2[[#This Row],[PIREF]],SECTION!A:A,0)),"")</f>
        <v/>
      </c>
    </row>
    <row r="69" spans="1:27" x14ac:dyDescent="0.2">
      <c r="A69" s="1" t="str">
        <f>IF(ISTEXT(Tableau2[[#This Row],[PIREF]]),SECTION!$A$2,"")</f>
        <v/>
      </c>
      <c r="G69" s="7" t="str">
        <f>IF(ISTEXT(Tableau2[[#This Row],[PIREF]]),SECTION!$F$2,"")</f>
        <v/>
      </c>
      <c r="H69" s="7" t="str">
        <f>IF(ISTEXT(Tableau2[[#This Row],[PIREF]]),SECTION!$H$2,"")</f>
        <v/>
      </c>
      <c r="I69" s="7" t="str">
        <f>IF(ISTEXT(Tableau2[[#This Row],[PIREF]]),SECTION!$I$2,"")</f>
        <v/>
      </c>
      <c r="J69" s="7" t="str">
        <f>IF(ISTEXT(Tableau2[[#This Row],[PIREF]]),SECTION!$J$2,"")</f>
        <v/>
      </c>
      <c r="K69" s="7" t="str">
        <f>IF(D:D="ROTABPISENO","2","")</f>
        <v/>
      </c>
      <c r="O69" s="7" t="str">
        <f>IF(ISTEXT(Tableau2[[#This Row],[PIREF]]),SECTION!$K$2,"")</f>
        <v/>
      </c>
      <c r="P69" s="46" t="str">
        <f>IF(ISTEXT(Tableau2[[#This Row],[PIREF]]),SECTION!$F$4,"")</f>
        <v/>
      </c>
      <c r="Q69" s="7" t="str">
        <f>IF(ISTEXT(Tableau2[[#This Row],[PIREF]]),INDEX(SECTION!P:P,MATCH(Tableau2[[#This Row],[PIREF]],SECTION!A:A,0)),"")</f>
        <v/>
      </c>
      <c r="T69" s="7" t="str">
        <f>IF(ISTEXT(Tableau2[[#This Row],[PIREF]]),INDEX(SECTION!Q:Q,MATCH(Tableau2[[#This Row],[PIREF]],SECTION!A:A,0)),"")</f>
        <v/>
      </c>
      <c r="V69" s="7" t="str">
        <f>IF(ISTEXT(Tableau2[[#This Row],[PIREF]]),INDEX(SECTION!R:R,MATCH(Tableau2[[#This Row],[PIREF]],SECTION!A:A,0)),"")</f>
        <v/>
      </c>
      <c r="W69" s="7" t="str">
        <f>IF(ISTEXT(Tableau2[[#This Row],[PIREF]]),INDEX(SECTION!S:S,MATCH(Tableau2[[#This Row],[PIREF]],SECTION!A:A,0)),"")</f>
        <v/>
      </c>
      <c r="Y69" s="8" t="str">
        <f>IF(D:D="ROTENERIFEMLBL","2",IF(D:D="MOLT","2",IF(D:D="","","1")))</f>
        <v/>
      </c>
      <c r="Z69" s="2" t="str">
        <f>IF(ISTEXT(Tableau2[[#This Row],[PIREF]]),INDEX(SECTION!T:T,MATCH(Tableau2[[#This Row],[PIREF]],SECTION!A:A,0)),"")</f>
        <v/>
      </c>
      <c r="AA69" s="2" t="str">
        <f>IF(ISTEXT(Tableau2[[#This Row],[PIREF]]),INDEX(SECTION!U:U,MATCH(Tableau2[[#This Row],[PIREF]],SECTION!A:A,0)),"")</f>
        <v/>
      </c>
    </row>
    <row r="70" spans="1:27" x14ac:dyDescent="0.2">
      <c r="A70" s="1" t="str">
        <f>IF(ISTEXT(Tableau2[[#This Row],[PIREF]]),SECTION!$A$2,"")</f>
        <v/>
      </c>
      <c r="G70" s="7" t="str">
        <f>IF(ISTEXT(Tableau2[[#This Row],[PIREF]]),SECTION!$F$2,"")</f>
        <v/>
      </c>
      <c r="H70" s="7" t="str">
        <f>IF(ISTEXT(Tableau2[[#This Row],[PIREF]]),SECTION!$H$2,"")</f>
        <v/>
      </c>
      <c r="I70" s="7" t="str">
        <f>IF(ISTEXT(Tableau2[[#This Row],[PIREF]]),SECTION!$I$2,"")</f>
        <v/>
      </c>
      <c r="J70" s="7" t="str">
        <f>IF(ISTEXT(Tableau2[[#This Row],[PIREF]]),SECTION!$J$2,"")</f>
        <v/>
      </c>
      <c r="K70" s="7" t="str">
        <f>IF(D:D="ROTABPISENO","2","")</f>
        <v/>
      </c>
      <c r="O70" s="7" t="str">
        <f>IF(ISTEXT(Tableau2[[#This Row],[PIREF]]),SECTION!$K$2,"")</f>
        <v/>
      </c>
      <c r="P70" s="46" t="str">
        <f>IF(ISTEXT(Tableau2[[#This Row],[PIREF]]),SECTION!$F$4,"")</f>
        <v/>
      </c>
      <c r="Q70" s="7" t="str">
        <f>IF(ISTEXT(Tableau2[[#This Row],[PIREF]]),INDEX(SECTION!P:P,MATCH(Tableau2[[#This Row],[PIREF]],SECTION!A:A,0)),"")</f>
        <v/>
      </c>
      <c r="T70" s="7" t="str">
        <f>IF(ISTEXT(Tableau2[[#This Row],[PIREF]]),INDEX(SECTION!Q:Q,MATCH(Tableau2[[#This Row],[PIREF]],SECTION!A:A,0)),"")</f>
        <v/>
      </c>
      <c r="V70" s="7" t="str">
        <f>IF(ISTEXT(Tableau2[[#This Row],[PIREF]]),INDEX(SECTION!R:R,MATCH(Tableau2[[#This Row],[PIREF]],SECTION!A:A,0)),"")</f>
        <v/>
      </c>
      <c r="W70" s="7" t="str">
        <f>IF(ISTEXT(Tableau2[[#This Row],[PIREF]]),INDEX(SECTION!S:S,MATCH(Tableau2[[#This Row],[PIREF]],SECTION!A:A,0)),"")</f>
        <v/>
      </c>
      <c r="Y70" s="8" t="str">
        <f>IF(D:D="ROTENERIFEMLBL","2",IF(D:D="MOLT","2",IF(D:D="","","1")))</f>
        <v/>
      </c>
      <c r="Z70" s="2" t="str">
        <f>IF(ISTEXT(Tableau2[[#This Row],[PIREF]]),INDEX(SECTION!T:T,MATCH(Tableau2[[#This Row],[PIREF]],SECTION!A:A,0)),"")</f>
        <v/>
      </c>
      <c r="AA70" s="2" t="str">
        <f>IF(ISTEXT(Tableau2[[#This Row],[PIREF]]),INDEX(SECTION!U:U,MATCH(Tableau2[[#This Row],[PIREF]],SECTION!A:A,0)),"")</f>
        <v/>
      </c>
    </row>
    <row r="71" spans="1:27" x14ac:dyDescent="0.2">
      <c r="A71" s="1" t="str">
        <f>IF(ISTEXT(Tableau2[[#This Row],[PIREF]]),SECTION!$A$2,"")</f>
        <v/>
      </c>
      <c r="G71" s="7" t="str">
        <f>IF(ISTEXT(Tableau2[[#This Row],[PIREF]]),SECTION!$F$2,"")</f>
        <v/>
      </c>
      <c r="H71" s="7" t="str">
        <f>IF(ISTEXT(Tableau2[[#This Row],[PIREF]]),SECTION!$H$2,"")</f>
        <v/>
      </c>
      <c r="I71" s="7" t="str">
        <f>IF(ISTEXT(Tableau2[[#This Row],[PIREF]]),SECTION!$I$2,"")</f>
        <v/>
      </c>
      <c r="J71" s="7" t="str">
        <f>IF(ISTEXT(Tableau2[[#This Row],[PIREF]]),SECTION!$J$2,"")</f>
        <v/>
      </c>
      <c r="K71" s="7" t="str">
        <f>IF(D:D="ROTABPISENO","2","")</f>
        <v/>
      </c>
      <c r="O71" s="7" t="str">
        <f>IF(ISTEXT(Tableau2[[#This Row],[PIREF]]),SECTION!$K$2,"")</f>
        <v/>
      </c>
      <c r="P71" s="46" t="str">
        <f>IF(ISTEXT(Tableau2[[#This Row],[PIREF]]),SECTION!$F$4,"")</f>
        <v/>
      </c>
      <c r="Q71" s="7" t="str">
        <f>IF(ISTEXT(Tableau2[[#This Row],[PIREF]]),INDEX(SECTION!P:P,MATCH(Tableau2[[#This Row],[PIREF]],SECTION!A:A,0)),"")</f>
        <v/>
      </c>
      <c r="T71" s="7" t="str">
        <f>IF(ISTEXT(Tableau2[[#This Row],[PIREF]]),INDEX(SECTION!Q:Q,MATCH(Tableau2[[#This Row],[PIREF]],SECTION!A:A,0)),"")</f>
        <v/>
      </c>
      <c r="V71" s="7" t="str">
        <f>IF(ISTEXT(Tableau2[[#This Row],[PIREF]]),INDEX(SECTION!R:R,MATCH(Tableau2[[#This Row],[PIREF]],SECTION!A:A,0)),"")</f>
        <v/>
      </c>
      <c r="W71" s="7" t="str">
        <f>IF(ISTEXT(Tableau2[[#This Row],[PIREF]]),INDEX(SECTION!S:S,MATCH(Tableau2[[#This Row],[PIREF]],SECTION!A:A,0)),"")</f>
        <v/>
      </c>
      <c r="Y71" s="8" t="str">
        <f>IF(D:D="ROTENERIFEMLBL","2",IF(D:D="MOLT","2",IF(D:D="","","1")))</f>
        <v/>
      </c>
      <c r="Z71" s="2" t="str">
        <f>IF(ISTEXT(Tableau2[[#This Row],[PIREF]]),INDEX(SECTION!T:T,MATCH(Tableau2[[#This Row],[PIREF]],SECTION!A:A,0)),"")</f>
        <v/>
      </c>
      <c r="AA71" s="2" t="str">
        <f>IF(ISTEXT(Tableau2[[#This Row],[PIREF]]),INDEX(SECTION!U:U,MATCH(Tableau2[[#This Row],[PIREF]],SECTION!A:A,0)),"")</f>
        <v/>
      </c>
    </row>
    <row r="72" spans="1:27" x14ac:dyDescent="0.2">
      <c r="A72" s="1" t="str">
        <f>IF(ISTEXT(Tableau2[[#This Row],[PIREF]]),SECTION!$A$2,"")</f>
        <v/>
      </c>
      <c r="G72" s="7" t="str">
        <f>IF(ISTEXT(Tableau2[[#This Row],[PIREF]]),SECTION!$F$2,"")</f>
        <v/>
      </c>
      <c r="H72" s="7" t="str">
        <f>IF(ISTEXT(Tableau2[[#This Row],[PIREF]]),SECTION!$H$2,"")</f>
        <v/>
      </c>
      <c r="I72" s="7" t="str">
        <f>IF(ISTEXT(Tableau2[[#This Row],[PIREF]]),SECTION!$I$2,"")</f>
        <v/>
      </c>
      <c r="J72" s="7" t="str">
        <f>IF(ISTEXT(Tableau2[[#This Row],[PIREF]]),SECTION!$J$2,"")</f>
        <v/>
      </c>
      <c r="K72" s="7" t="str">
        <f>IF(D:D="ROTABPISENO","2","")</f>
        <v/>
      </c>
      <c r="O72" s="7" t="str">
        <f>IF(ISTEXT(Tableau2[[#This Row],[PIREF]]),SECTION!$K$2,"")</f>
        <v/>
      </c>
      <c r="P72" s="46" t="str">
        <f>IF(ISTEXT(Tableau2[[#This Row],[PIREF]]),SECTION!$F$4,"")</f>
        <v/>
      </c>
      <c r="Q72" s="7" t="str">
        <f>IF(ISTEXT(Tableau2[[#This Row],[PIREF]]),INDEX(SECTION!P:P,MATCH(Tableau2[[#This Row],[PIREF]],SECTION!A:A,0)),"")</f>
        <v/>
      </c>
      <c r="T72" s="7" t="str">
        <f>IF(ISTEXT(Tableau2[[#This Row],[PIREF]]),INDEX(SECTION!Q:Q,MATCH(Tableau2[[#This Row],[PIREF]],SECTION!A:A,0)),"")</f>
        <v/>
      </c>
      <c r="V72" s="7" t="str">
        <f>IF(ISTEXT(Tableau2[[#This Row],[PIREF]]),INDEX(SECTION!R:R,MATCH(Tableau2[[#This Row],[PIREF]],SECTION!A:A,0)),"")</f>
        <v/>
      </c>
      <c r="W72" s="7" t="str">
        <f>IF(ISTEXT(Tableau2[[#This Row],[PIREF]]),INDEX(SECTION!S:S,MATCH(Tableau2[[#This Row],[PIREF]],SECTION!A:A,0)),"")</f>
        <v/>
      </c>
      <c r="Y72" s="8" t="str">
        <f>IF(D:D="ROTENERIFEMLBL","2",IF(D:D="MOLT","2",IF(D:D="","","1")))</f>
        <v/>
      </c>
      <c r="Z72" s="2" t="str">
        <f>IF(ISTEXT(Tableau2[[#This Row],[PIREF]]),INDEX(SECTION!T:T,MATCH(Tableau2[[#This Row],[PIREF]],SECTION!A:A,0)),"")</f>
        <v/>
      </c>
      <c r="AA72" s="2" t="str">
        <f>IF(ISTEXT(Tableau2[[#This Row],[PIREF]]),INDEX(SECTION!U:U,MATCH(Tableau2[[#This Row],[PIREF]],SECTION!A:A,0)),"")</f>
        <v/>
      </c>
    </row>
    <row r="73" spans="1:27" x14ac:dyDescent="0.2">
      <c r="A73" s="1" t="str">
        <f>IF(ISTEXT(Tableau2[[#This Row],[PIREF]]),SECTION!$A$2,"")</f>
        <v/>
      </c>
      <c r="G73" s="7" t="str">
        <f>IF(ISTEXT(Tableau2[[#This Row],[PIREF]]),SECTION!$F$2,"")</f>
        <v/>
      </c>
      <c r="H73" s="7" t="str">
        <f>IF(ISTEXT(Tableau2[[#This Row],[PIREF]]),SECTION!$H$2,"")</f>
        <v/>
      </c>
      <c r="I73" s="7" t="str">
        <f>IF(ISTEXT(Tableau2[[#This Row],[PIREF]]),SECTION!$I$2,"")</f>
        <v/>
      </c>
      <c r="J73" s="7" t="str">
        <f>IF(ISTEXT(Tableau2[[#This Row],[PIREF]]),SECTION!$J$2,"")</f>
        <v/>
      </c>
      <c r="K73" s="7" t="str">
        <f>IF(D:D="ROTABPISENO","2","")</f>
        <v/>
      </c>
      <c r="O73" s="7" t="str">
        <f>IF(ISTEXT(Tableau2[[#This Row],[PIREF]]),SECTION!$K$2,"")</f>
        <v/>
      </c>
      <c r="P73" s="46" t="str">
        <f>IF(ISTEXT(Tableau2[[#This Row],[PIREF]]),SECTION!$F$4,"")</f>
        <v/>
      </c>
      <c r="Q73" s="7" t="str">
        <f>IF(ISTEXT(Tableau2[[#This Row],[PIREF]]),INDEX(SECTION!P:P,MATCH(Tableau2[[#This Row],[PIREF]],SECTION!A:A,0)),"")</f>
        <v/>
      </c>
      <c r="T73" s="7" t="str">
        <f>IF(ISTEXT(Tableau2[[#This Row],[PIREF]]),INDEX(SECTION!Q:Q,MATCH(Tableau2[[#This Row],[PIREF]],SECTION!A:A,0)),"")</f>
        <v/>
      </c>
      <c r="V73" s="7" t="str">
        <f>IF(ISTEXT(Tableau2[[#This Row],[PIREF]]),INDEX(SECTION!R:R,MATCH(Tableau2[[#This Row],[PIREF]],SECTION!A:A,0)),"")</f>
        <v/>
      </c>
      <c r="W73" s="7" t="str">
        <f>IF(ISTEXT(Tableau2[[#This Row],[PIREF]]),INDEX(SECTION!S:S,MATCH(Tableau2[[#This Row],[PIREF]],SECTION!A:A,0)),"")</f>
        <v/>
      </c>
      <c r="Y73" s="8" t="str">
        <f>IF(D:D="ROTENERIFEMLBL","2",IF(D:D="MOLT","2",IF(D:D="","","1")))</f>
        <v/>
      </c>
      <c r="Z73" s="2" t="str">
        <f>IF(ISTEXT(Tableau2[[#This Row],[PIREF]]),INDEX(SECTION!T:T,MATCH(Tableau2[[#This Row],[PIREF]],SECTION!A:A,0)),"")</f>
        <v/>
      </c>
      <c r="AA73" s="2" t="str">
        <f>IF(ISTEXT(Tableau2[[#This Row],[PIREF]]),INDEX(SECTION!U:U,MATCH(Tableau2[[#This Row],[PIREF]],SECTION!A:A,0)),"")</f>
        <v/>
      </c>
    </row>
    <row r="74" spans="1:27" x14ac:dyDescent="0.2">
      <c r="A74" s="1" t="str">
        <f>IF(ISTEXT(Tableau2[[#This Row],[PIREF]]),SECTION!$A$2,"")</f>
        <v/>
      </c>
      <c r="G74" s="7" t="str">
        <f>IF(ISTEXT(Tableau2[[#This Row],[PIREF]]),SECTION!$F$2,"")</f>
        <v/>
      </c>
      <c r="H74" s="7" t="str">
        <f>IF(ISTEXT(Tableau2[[#This Row],[PIREF]]),SECTION!$H$2,"")</f>
        <v/>
      </c>
      <c r="I74" s="7" t="str">
        <f>IF(ISTEXT(Tableau2[[#This Row],[PIREF]]),SECTION!$I$2,"")</f>
        <v/>
      </c>
      <c r="J74" s="7" t="str">
        <f>IF(ISTEXT(Tableau2[[#This Row],[PIREF]]),SECTION!$J$2,"")</f>
        <v/>
      </c>
      <c r="K74" s="7" t="str">
        <f>IF(D:D="ROTABPISENO","2","")</f>
        <v/>
      </c>
      <c r="O74" s="7" t="str">
        <f>IF(ISTEXT(Tableau2[[#This Row],[PIREF]]),SECTION!$K$2,"")</f>
        <v/>
      </c>
      <c r="P74" s="46" t="str">
        <f>IF(ISTEXT(Tableau2[[#This Row],[PIREF]]),SECTION!$F$4,"")</f>
        <v/>
      </c>
      <c r="Q74" s="7" t="str">
        <f>IF(ISTEXT(Tableau2[[#This Row],[PIREF]]),INDEX(SECTION!P:P,MATCH(Tableau2[[#This Row],[PIREF]],SECTION!A:A,0)),"")</f>
        <v/>
      </c>
      <c r="T74" s="7" t="str">
        <f>IF(ISTEXT(Tableau2[[#This Row],[PIREF]]),INDEX(SECTION!Q:Q,MATCH(Tableau2[[#This Row],[PIREF]],SECTION!A:A,0)),"")</f>
        <v/>
      </c>
      <c r="V74" s="7" t="str">
        <f>IF(ISTEXT(Tableau2[[#This Row],[PIREF]]),INDEX(SECTION!R:R,MATCH(Tableau2[[#This Row],[PIREF]],SECTION!A:A,0)),"")</f>
        <v/>
      </c>
      <c r="W74" s="7" t="str">
        <f>IF(ISTEXT(Tableau2[[#This Row],[PIREF]]),INDEX(SECTION!S:S,MATCH(Tableau2[[#This Row],[PIREF]],SECTION!A:A,0)),"")</f>
        <v/>
      </c>
      <c r="Y74" s="8" t="str">
        <f>IF(D:D="ROTENERIFEMLBL","2",IF(D:D="MOLT","2",IF(D:D="","","1")))</f>
        <v/>
      </c>
      <c r="Z74" s="2" t="str">
        <f>IF(ISTEXT(Tableau2[[#This Row],[PIREF]]),INDEX(SECTION!T:T,MATCH(Tableau2[[#This Row],[PIREF]],SECTION!A:A,0)),"")</f>
        <v/>
      </c>
      <c r="AA74" s="2" t="str">
        <f>IF(ISTEXT(Tableau2[[#This Row],[PIREF]]),INDEX(SECTION!U:U,MATCH(Tableau2[[#This Row],[PIREF]],SECTION!A:A,0)),"")</f>
        <v/>
      </c>
    </row>
    <row r="75" spans="1:27" x14ac:dyDescent="0.2">
      <c r="A75" s="1" t="str">
        <f>IF(ISTEXT(Tableau2[[#This Row],[PIREF]]),SECTION!$A$2,"")</f>
        <v/>
      </c>
      <c r="G75" s="7" t="str">
        <f>IF(ISTEXT(Tableau2[[#This Row],[PIREF]]),SECTION!$F$2,"")</f>
        <v/>
      </c>
      <c r="H75" s="7" t="str">
        <f>IF(ISTEXT(Tableau2[[#This Row],[PIREF]]),SECTION!$H$2,"")</f>
        <v/>
      </c>
      <c r="I75" s="7" t="str">
        <f>IF(ISTEXT(Tableau2[[#This Row],[PIREF]]),SECTION!$I$2,"")</f>
        <v/>
      </c>
      <c r="J75" s="7" t="str">
        <f>IF(ISTEXT(Tableau2[[#This Row],[PIREF]]),SECTION!$J$2,"")</f>
        <v/>
      </c>
      <c r="K75" s="7" t="str">
        <f>IF(D:D="ROTABPISENO","2","")</f>
        <v/>
      </c>
      <c r="O75" s="7" t="str">
        <f>IF(ISTEXT(Tableau2[[#This Row],[PIREF]]),SECTION!$K$2,"")</f>
        <v/>
      </c>
      <c r="P75" s="46" t="str">
        <f>IF(ISTEXT(Tableau2[[#This Row],[PIREF]]),SECTION!$F$4,"")</f>
        <v/>
      </c>
      <c r="Q75" s="7" t="str">
        <f>IF(ISTEXT(Tableau2[[#This Row],[PIREF]]),INDEX(SECTION!P:P,MATCH(Tableau2[[#This Row],[PIREF]],SECTION!A:A,0)),"")</f>
        <v/>
      </c>
      <c r="T75" s="7" t="str">
        <f>IF(ISTEXT(Tableau2[[#This Row],[PIREF]]),INDEX(SECTION!Q:Q,MATCH(Tableau2[[#This Row],[PIREF]],SECTION!A:A,0)),"")</f>
        <v/>
      </c>
      <c r="V75" s="7" t="str">
        <f>IF(ISTEXT(Tableau2[[#This Row],[PIREF]]),INDEX(SECTION!R:R,MATCH(Tableau2[[#This Row],[PIREF]],SECTION!A:A,0)),"")</f>
        <v/>
      </c>
      <c r="W75" s="7" t="str">
        <f>IF(ISTEXT(Tableau2[[#This Row],[PIREF]]),INDEX(SECTION!S:S,MATCH(Tableau2[[#This Row],[PIREF]],SECTION!A:A,0)),"")</f>
        <v/>
      </c>
      <c r="Y75" s="8" t="str">
        <f>IF(D:D="ROTENERIFEMLBL","2",IF(D:D="MOLT","2",IF(D:D="","","1")))</f>
        <v/>
      </c>
      <c r="Z75" s="2" t="str">
        <f>IF(ISTEXT(Tableau2[[#This Row],[PIREF]]),INDEX(SECTION!T:T,MATCH(Tableau2[[#This Row],[PIREF]],SECTION!A:A,0)),"")</f>
        <v/>
      </c>
      <c r="AA75" s="2" t="str">
        <f>IF(ISTEXT(Tableau2[[#This Row],[PIREF]]),INDEX(SECTION!U:U,MATCH(Tableau2[[#This Row],[PIREF]],SECTION!A:A,0)),"")</f>
        <v/>
      </c>
    </row>
    <row r="76" spans="1:27" x14ac:dyDescent="0.2">
      <c r="A76" s="1" t="str">
        <f>IF(ISTEXT(Tableau2[[#This Row],[PIREF]]),SECTION!$A$2,"")</f>
        <v/>
      </c>
      <c r="G76" s="7" t="str">
        <f>IF(ISTEXT(Tableau2[[#This Row],[PIREF]]),SECTION!$F$2,"")</f>
        <v/>
      </c>
      <c r="H76" s="7" t="str">
        <f>IF(ISTEXT(Tableau2[[#This Row],[PIREF]]),SECTION!$H$2,"")</f>
        <v/>
      </c>
      <c r="I76" s="7" t="str">
        <f>IF(ISTEXT(Tableau2[[#This Row],[PIREF]]),SECTION!$I$2,"")</f>
        <v/>
      </c>
      <c r="J76" s="7" t="str">
        <f>IF(ISTEXT(Tableau2[[#This Row],[PIREF]]),SECTION!$J$2,"")</f>
        <v/>
      </c>
      <c r="K76" s="7" t="str">
        <f>IF(D:D="ROTABPISENO","2","")</f>
        <v/>
      </c>
      <c r="O76" s="7" t="str">
        <f>IF(ISTEXT(Tableau2[[#This Row],[PIREF]]),SECTION!$K$2,"")</f>
        <v/>
      </c>
      <c r="P76" s="46" t="str">
        <f>IF(ISTEXT(Tableau2[[#This Row],[PIREF]]),SECTION!$F$4,"")</f>
        <v/>
      </c>
      <c r="Q76" s="7" t="str">
        <f>IF(ISTEXT(Tableau2[[#This Row],[PIREF]]),INDEX(SECTION!P:P,MATCH(Tableau2[[#This Row],[PIREF]],SECTION!A:A,0)),"")</f>
        <v/>
      </c>
      <c r="T76" s="7" t="str">
        <f>IF(ISTEXT(Tableau2[[#This Row],[PIREF]]),INDEX(SECTION!Q:Q,MATCH(Tableau2[[#This Row],[PIREF]],SECTION!A:A,0)),"")</f>
        <v/>
      </c>
      <c r="V76" s="7" t="str">
        <f>IF(ISTEXT(Tableau2[[#This Row],[PIREF]]),INDEX(SECTION!R:R,MATCH(Tableau2[[#This Row],[PIREF]],SECTION!A:A,0)),"")</f>
        <v/>
      </c>
      <c r="W76" s="7" t="str">
        <f>IF(ISTEXT(Tableau2[[#This Row],[PIREF]]),INDEX(SECTION!S:S,MATCH(Tableau2[[#This Row],[PIREF]],SECTION!A:A,0)),"")</f>
        <v/>
      </c>
      <c r="Y76" s="8" t="str">
        <f>IF(D:D="ROTENERIFEMLBL","2",IF(D:D="MOLT","2",IF(D:D="","","1")))</f>
        <v/>
      </c>
      <c r="Z76" s="2" t="str">
        <f>IF(ISTEXT(Tableau2[[#This Row],[PIREF]]),INDEX(SECTION!T:T,MATCH(Tableau2[[#This Row],[PIREF]],SECTION!A:A,0)),"")</f>
        <v/>
      </c>
      <c r="AA76" s="2" t="str">
        <f>IF(ISTEXT(Tableau2[[#This Row],[PIREF]]),INDEX(SECTION!U:U,MATCH(Tableau2[[#This Row],[PIREF]],SECTION!A:A,0)),"")</f>
        <v/>
      </c>
    </row>
    <row r="77" spans="1:27" x14ac:dyDescent="0.2">
      <c r="A77" s="1" t="str">
        <f>IF(ISTEXT(Tableau2[[#This Row],[PIREF]]),SECTION!$A$2,"")</f>
        <v/>
      </c>
      <c r="G77" s="7" t="str">
        <f>IF(ISTEXT(Tableau2[[#This Row],[PIREF]]),SECTION!$F$2,"")</f>
        <v/>
      </c>
      <c r="H77" s="7" t="str">
        <f>IF(ISTEXT(Tableau2[[#This Row],[PIREF]]),SECTION!$H$2,"")</f>
        <v/>
      </c>
      <c r="I77" s="7" t="str">
        <f>IF(ISTEXT(Tableau2[[#This Row],[PIREF]]),SECTION!$I$2,"")</f>
        <v/>
      </c>
      <c r="J77" s="7" t="str">
        <f>IF(ISTEXT(Tableau2[[#This Row],[PIREF]]),SECTION!$J$2,"")</f>
        <v/>
      </c>
      <c r="K77" s="7" t="str">
        <f>IF(D:D="ROTABPISENO","2","")</f>
        <v/>
      </c>
      <c r="O77" s="7" t="str">
        <f>IF(ISTEXT(Tableau2[[#This Row],[PIREF]]),SECTION!$K$2,"")</f>
        <v/>
      </c>
      <c r="P77" s="46" t="str">
        <f>IF(ISTEXT(Tableau2[[#This Row],[PIREF]]),SECTION!$F$4,"")</f>
        <v/>
      </c>
      <c r="Q77" s="7" t="str">
        <f>IF(ISTEXT(Tableau2[[#This Row],[PIREF]]),INDEX(SECTION!P:P,MATCH(Tableau2[[#This Row],[PIREF]],SECTION!A:A,0)),"")</f>
        <v/>
      </c>
      <c r="T77" s="7" t="str">
        <f>IF(ISTEXT(Tableau2[[#This Row],[PIREF]]),INDEX(SECTION!Q:Q,MATCH(Tableau2[[#This Row],[PIREF]],SECTION!A:A,0)),"")</f>
        <v/>
      </c>
      <c r="V77" s="7" t="str">
        <f>IF(ISTEXT(Tableau2[[#This Row],[PIREF]]),INDEX(SECTION!R:R,MATCH(Tableau2[[#This Row],[PIREF]],SECTION!A:A,0)),"")</f>
        <v/>
      </c>
      <c r="W77" s="7" t="str">
        <f>IF(ISTEXT(Tableau2[[#This Row],[PIREF]]),INDEX(SECTION!S:S,MATCH(Tableau2[[#This Row],[PIREF]],SECTION!A:A,0)),"")</f>
        <v/>
      </c>
      <c r="Y77" s="8" t="str">
        <f>IF(D:D="ROTENERIFEMLBL","2",IF(D:D="MOLT","2",IF(D:D="","","1")))</f>
        <v/>
      </c>
      <c r="Z77" s="2" t="str">
        <f>IF(ISTEXT(Tableau2[[#This Row],[PIREF]]),INDEX(SECTION!T:T,MATCH(Tableau2[[#This Row],[PIREF]],SECTION!A:A,0)),"")</f>
        <v/>
      </c>
      <c r="AA77" s="2" t="str">
        <f>IF(ISTEXT(Tableau2[[#This Row],[PIREF]]),INDEX(SECTION!U:U,MATCH(Tableau2[[#This Row],[PIREF]],SECTION!A:A,0)),"")</f>
        <v/>
      </c>
    </row>
    <row r="78" spans="1:27" x14ac:dyDescent="0.2">
      <c r="A78" s="1" t="str">
        <f>IF(ISTEXT(Tableau2[[#This Row],[PIREF]]),SECTION!$A$2,"")</f>
        <v/>
      </c>
      <c r="G78" s="7" t="str">
        <f>IF(ISTEXT(Tableau2[[#This Row],[PIREF]]),SECTION!$F$2,"")</f>
        <v/>
      </c>
      <c r="H78" s="7" t="str">
        <f>IF(ISTEXT(Tableau2[[#This Row],[PIREF]]),SECTION!$H$2,"")</f>
        <v/>
      </c>
      <c r="I78" s="7" t="str">
        <f>IF(ISTEXT(Tableau2[[#This Row],[PIREF]]),SECTION!$I$2,"")</f>
        <v/>
      </c>
      <c r="J78" s="7" t="str">
        <f>IF(ISTEXT(Tableau2[[#This Row],[PIREF]]),SECTION!$J$2,"")</f>
        <v/>
      </c>
      <c r="K78" s="7" t="str">
        <f>IF(D:D="ROTABPISENO","2","")</f>
        <v/>
      </c>
      <c r="O78" s="7" t="str">
        <f>IF(ISTEXT(Tableau2[[#This Row],[PIREF]]),SECTION!$K$2,"")</f>
        <v/>
      </c>
      <c r="P78" s="46" t="str">
        <f>IF(ISTEXT(Tableau2[[#This Row],[PIREF]]),SECTION!$F$4,"")</f>
        <v/>
      </c>
      <c r="Q78" s="7" t="str">
        <f>IF(ISTEXT(Tableau2[[#This Row],[PIREF]]),INDEX(SECTION!P:P,MATCH(Tableau2[[#This Row],[PIREF]],SECTION!A:A,0)),"")</f>
        <v/>
      </c>
      <c r="T78" s="7" t="str">
        <f>IF(ISTEXT(Tableau2[[#This Row],[PIREF]]),INDEX(SECTION!Q:Q,MATCH(Tableau2[[#This Row],[PIREF]],SECTION!A:A,0)),"")</f>
        <v/>
      </c>
      <c r="V78" s="7" t="str">
        <f>IF(ISTEXT(Tableau2[[#This Row],[PIREF]]),INDEX(SECTION!R:R,MATCH(Tableau2[[#This Row],[PIREF]],SECTION!A:A,0)),"")</f>
        <v/>
      </c>
      <c r="W78" s="7" t="str">
        <f>IF(ISTEXT(Tableau2[[#This Row],[PIREF]]),INDEX(SECTION!S:S,MATCH(Tableau2[[#This Row],[PIREF]],SECTION!A:A,0)),"")</f>
        <v/>
      </c>
      <c r="Y78" s="8" t="str">
        <f>IF(D:D="ROTENERIFEMLBL","2",IF(D:D="MOLT","2",IF(D:D="","","1")))</f>
        <v/>
      </c>
      <c r="Z78" s="2" t="str">
        <f>IF(ISTEXT(Tableau2[[#This Row],[PIREF]]),INDEX(SECTION!T:T,MATCH(Tableau2[[#This Row],[PIREF]],SECTION!A:A,0)),"")</f>
        <v/>
      </c>
      <c r="AA78" s="2" t="str">
        <f>IF(ISTEXT(Tableau2[[#This Row],[PIREF]]),INDEX(SECTION!U:U,MATCH(Tableau2[[#This Row],[PIREF]],SECTION!A:A,0)),"")</f>
        <v/>
      </c>
    </row>
    <row r="79" spans="1:27" x14ac:dyDescent="0.2">
      <c r="A79" s="1" t="str">
        <f>IF(ISTEXT(Tableau2[[#This Row],[PIREF]]),SECTION!$A$2,"")</f>
        <v/>
      </c>
      <c r="G79" s="7" t="str">
        <f>IF(ISTEXT(Tableau2[[#This Row],[PIREF]]),SECTION!$F$2,"")</f>
        <v/>
      </c>
      <c r="H79" s="7" t="str">
        <f>IF(ISTEXT(Tableau2[[#This Row],[PIREF]]),SECTION!$H$2,"")</f>
        <v/>
      </c>
      <c r="I79" s="7" t="str">
        <f>IF(ISTEXT(Tableau2[[#This Row],[PIREF]]),SECTION!$I$2,"")</f>
        <v/>
      </c>
      <c r="J79" s="7" t="str">
        <f>IF(ISTEXT(Tableau2[[#This Row],[PIREF]]),SECTION!$J$2,"")</f>
        <v/>
      </c>
      <c r="K79" s="7" t="str">
        <f>IF(D:D="ROTABPISENO","2","")</f>
        <v/>
      </c>
      <c r="O79" s="7" t="str">
        <f>IF(ISTEXT(Tableau2[[#This Row],[PIREF]]),SECTION!$K$2,"")</f>
        <v/>
      </c>
      <c r="P79" s="46" t="str">
        <f>IF(ISTEXT(Tableau2[[#This Row],[PIREF]]),SECTION!$F$4,"")</f>
        <v/>
      </c>
      <c r="Q79" s="7" t="str">
        <f>IF(ISTEXT(Tableau2[[#This Row],[PIREF]]),INDEX(SECTION!P:P,MATCH(Tableau2[[#This Row],[PIREF]],SECTION!A:A,0)),"")</f>
        <v/>
      </c>
      <c r="T79" s="7" t="str">
        <f>IF(ISTEXT(Tableau2[[#This Row],[PIREF]]),INDEX(SECTION!Q:Q,MATCH(Tableau2[[#This Row],[PIREF]],SECTION!A:A,0)),"")</f>
        <v/>
      </c>
      <c r="V79" s="7" t="str">
        <f>IF(ISTEXT(Tableau2[[#This Row],[PIREF]]),INDEX(SECTION!R:R,MATCH(Tableau2[[#This Row],[PIREF]],SECTION!A:A,0)),"")</f>
        <v/>
      </c>
      <c r="W79" s="7" t="str">
        <f>IF(ISTEXT(Tableau2[[#This Row],[PIREF]]),INDEX(SECTION!S:S,MATCH(Tableau2[[#This Row],[PIREF]],SECTION!A:A,0)),"")</f>
        <v/>
      </c>
      <c r="Y79" s="8" t="str">
        <f>IF(D:D="ROTENERIFEMLBL","2",IF(D:D="MOLT","2",IF(D:D="","","1")))</f>
        <v/>
      </c>
      <c r="Z79" s="2" t="str">
        <f>IF(ISTEXT(Tableau2[[#This Row],[PIREF]]),INDEX(SECTION!T:T,MATCH(Tableau2[[#This Row],[PIREF]],SECTION!A:A,0)),"")</f>
        <v/>
      </c>
      <c r="AA79" s="2" t="str">
        <f>IF(ISTEXT(Tableau2[[#This Row],[PIREF]]),INDEX(SECTION!U:U,MATCH(Tableau2[[#This Row],[PIREF]],SECTION!A:A,0)),"")</f>
        <v/>
      </c>
    </row>
    <row r="80" spans="1:27" x14ac:dyDescent="0.2">
      <c r="A80" s="1" t="str">
        <f>IF(ISTEXT(Tableau2[[#This Row],[PIREF]]),SECTION!$A$2,"")</f>
        <v/>
      </c>
      <c r="G80" s="7" t="str">
        <f>IF(ISTEXT(Tableau2[[#This Row],[PIREF]]),SECTION!$F$2,"")</f>
        <v/>
      </c>
      <c r="H80" s="7" t="str">
        <f>IF(ISTEXT(Tableau2[[#This Row],[PIREF]]),SECTION!$H$2,"")</f>
        <v/>
      </c>
      <c r="I80" s="7" t="str">
        <f>IF(ISTEXT(Tableau2[[#This Row],[PIREF]]),SECTION!$I$2,"")</f>
        <v/>
      </c>
      <c r="J80" s="7" t="str">
        <f>IF(ISTEXT(Tableau2[[#This Row],[PIREF]]),SECTION!$J$2,"")</f>
        <v/>
      </c>
      <c r="K80" s="7" t="str">
        <f>IF(D:D="ROTABPISENO","2","")</f>
        <v/>
      </c>
      <c r="O80" s="7" t="str">
        <f>IF(ISTEXT(Tableau2[[#This Row],[PIREF]]),SECTION!$K$2,"")</f>
        <v/>
      </c>
      <c r="P80" s="46" t="str">
        <f>IF(ISTEXT(Tableau2[[#This Row],[PIREF]]),SECTION!$F$4,"")</f>
        <v/>
      </c>
      <c r="Q80" s="7" t="str">
        <f>IF(ISTEXT(Tableau2[[#This Row],[PIREF]]),INDEX(SECTION!P:P,MATCH(Tableau2[[#This Row],[PIREF]],SECTION!A:A,0)),"")</f>
        <v/>
      </c>
      <c r="T80" s="7" t="str">
        <f>IF(ISTEXT(Tableau2[[#This Row],[PIREF]]),INDEX(SECTION!Q:Q,MATCH(Tableau2[[#This Row],[PIREF]],SECTION!A:A,0)),"")</f>
        <v/>
      </c>
      <c r="V80" s="7" t="str">
        <f>IF(ISTEXT(Tableau2[[#This Row],[PIREF]]),INDEX(SECTION!R:R,MATCH(Tableau2[[#This Row],[PIREF]],SECTION!A:A,0)),"")</f>
        <v/>
      </c>
      <c r="W80" s="7" t="str">
        <f>IF(ISTEXT(Tableau2[[#This Row],[PIREF]]),INDEX(SECTION!S:S,MATCH(Tableau2[[#This Row],[PIREF]],SECTION!A:A,0)),"")</f>
        <v/>
      </c>
      <c r="Y80" s="8" t="str">
        <f>IF(D:D="ROTENERIFEMLBL","2",IF(D:D="MOLT","2",IF(D:D="","","1")))</f>
        <v/>
      </c>
      <c r="Z80" s="2" t="str">
        <f>IF(ISTEXT(Tableau2[[#This Row],[PIREF]]),INDEX(SECTION!T:T,MATCH(Tableau2[[#This Row],[PIREF]],SECTION!A:A,0)),"")</f>
        <v/>
      </c>
      <c r="AA80" s="2" t="str">
        <f>IF(ISTEXT(Tableau2[[#This Row],[PIREF]]),INDEX(SECTION!U:U,MATCH(Tableau2[[#This Row],[PIREF]],SECTION!A:A,0)),"")</f>
        <v/>
      </c>
    </row>
    <row r="81" spans="1:27" x14ac:dyDescent="0.2">
      <c r="A81" s="1" t="str">
        <f>IF(ISTEXT(Tableau2[[#This Row],[PIREF]]),SECTION!$A$2,"")</f>
        <v/>
      </c>
      <c r="G81" s="7" t="str">
        <f>IF(ISTEXT(Tableau2[[#This Row],[PIREF]]),SECTION!$F$2,"")</f>
        <v/>
      </c>
      <c r="H81" s="7" t="str">
        <f>IF(ISTEXT(Tableau2[[#This Row],[PIREF]]),SECTION!$H$2,"")</f>
        <v/>
      </c>
      <c r="I81" s="7" t="str">
        <f>IF(ISTEXT(Tableau2[[#This Row],[PIREF]]),SECTION!$I$2,"")</f>
        <v/>
      </c>
      <c r="J81" s="7" t="str">
        <f>IF(ISTEXT(Tableau2[[#This Row],[PIREF]]),SECTION!$J$2,"")</f>
        <v/>
      </c>
      <c r="K81" s="7" t="str">
        <f>IF(D:D="ROTABPISENO","2","")</f>
        <v/>
      </c>
      <c r="O81" s="7" t="str">
        <f>IF(ISTEXT(Tableau2[[#This Row],[PIREF]]),SECTION!$K$2,"")</f>
        <v/>
      </c>
      <c r="P81" s="46" t="str">
        <f>IF(ISTEXT(Tableau2[[#This Row],[PIREF]]),SECTION!$F$4,"")</f>
        <v/>
      </c>
      <c r="Q81" s="7" t="str">
        <f>IF(ISTEXT(Tableau2[[#This Row],[PIREF]]),INDEX(SECTION!P:P,MATCH(Tableau2[[#This Row],[PIREF]],SECTION!A:A,0)),"")</f>
        <v/>
      </c>
      <c r="T81" s="7" t="str">
        <f>IF(ISTEXT(Tableau2[[#This Row],[PIREF]]),INDEX(SECTION!Q:Q,MATCH(Tableau2[[#This Row],[PIREF]],SECTION!A:A,0)),"")</f>
        <v/>
      </c>
      <c r="V81" s="7" t="str">
        <f>IF(ISTEXT(Tableau2[[#This Row],[PIREF]]),INDEX(SECTION!R:R,MATCH(Tableau2[[#This Row],[PIREF]],SECTION!A:A,0)),"")</f>
        <v/>
      </c>
      <c r="W81" s="7" t="str">
        <f>IF(ISTEXT(Tableau2[[#This Row],[PIREF]]),INDEX(SECTION!S:S,MATCH(Tableau2[[#This Row],[PIREF]],SECTION!A:A,0)),"")</f>
        <v/>
      </c>
      <c r="Y81" s="8" t="str">
        <f>IF(D:D="ROTENERIFEMLBL","2",IF(D:D="MOLT","2",IF(D:D="","","1")))</f>
        <v/>
      </c>
      <c r="Z81" s="2" t="str">
        <f>IF(ISTEXT(Tableau2[[#This Row],[PIREF]]),INDEX(SECTION!T:T,MATCH(Tableau2[[#This Row],[PIREF]],SECTION!A:A,0)),"")</f>
        <v/>
      </c>
      <c r="AA81" s="2" t="str">
        <f>IF(ISTEXT(Tableau2[[#This Row],[PIREF]]),INDEX(SECTION!U:U,MATCH(Tableau2[[#This Row],[PIREF]],SECTION!A:A,0)),"")</f>
        <v/>
      </c>
    </row>
    <row r="82" spans="1:27" x14ac:dyDescent="0.2">
      <c r="A82" s="1"/>
      <c r="G82" s="7" t="str">
        <f>IF(ISTEXT(Tableau2[[#This Row],[PIREF]]),SECTION!$F$2,"")</f>
        <v/>
      </c>
      <c r="H82" s="7" t="str">
        <f>IF(ISTEXT(Tableau2[[#This Row],[PIREF]]),SECTION!$H$2,"")</f>
        <v/>
      </c>
      <c r="I82" s="7" t="str">
        <f>IF(ISTEXT(Tableau2[[#This Row],[PIREF]]),SECTION!$I$2,"")</f>
        <v/>
      </c>
      <c r="J82" s="7" t="str">
        <f>IF(ISTEXT(Tableau2[[#This Row],[PIREF]]),SECTION!$J$2,"")</f>
        <v/>
      </c>
      <c r="K82" s="7" t="str">
        <f>IF(D:D="ROTABPISENO","2","")</f>
        <v/>
      </c>
      <c r="O82" s="7" t="str">
        <f>IF(ISTEXT(Tableau2[[#This Row],[PIREF]]),SECTION!$K$2,"")</f>
        <v/>
      </c>
      <c r="P82" s="46" t="str">
        <f>IF(ISTEXT(Tableau2[[#This Row],[PIREF]]),SECTION!$F$4,"")</f>
        <v/>
      </c>
      <c r="Q82" s="7" t="str">
        <f>IF(ISTEXT(Tableau2[[#This Row],[PIREF]]),INDEX(SECTION!P:P,MATCH(Tableau2[[#This Row],[PIREF]],SECTION!A:A,0)),"")</f>
        <v/>
      </c>
      <c r="T82" s="7" t="str">
        <f>IF(ISTEXT(Tableau2[[#This Row],[PIREF]]),INDEX(SECTION!Q:Q,MATCH(Tableau2[[#This Row],[PIREF]],SECTION!A:A,0)),"")</f>
        <v/>
      </c>
      <c r="V82" s="7" t="str">
        <f>IF(ISTEXT(Tableau2[[#This Row],[PIREF]]),INDEX(SECTION!R:R,MATCH(Tableau2[[#This Row],[PIREF]],SECTION!A:A,0)),"")</f>
        <v/>
      </c>
      <c r="W82" s="7" t="str">
        <f>IF(ISTEXT(Tableau2[[#This Row],[PIREF]]),INDEX(SECTION!S:S,MATCH(Tableau2[[#This Row],[PIREF]],SECTION!A:A,0)),"")</f>
        <v/>
      </c>
      <c r="Y82" s="8" t="str">
        <f>IF(D:D="ROTENERIFEMLBL","2",IF(D:D="MOLT","2",IF(D:D="","","1")))</f>
        <v/>
      </c>
      <c r="Z82" s="2" t="str">
        <f>IF(ISTEXT(Tableau2[[#This Row],[PIREF]]),INDEX(SECTION!T:T,MATCH(Tableau2[[#This Row],[PIREF]],SECTION!A:A,0)),"")</f>
        <v/>
      </c>
      <c r="AA82" s="2" t="str">
        <f>IF(ISTEXT(Tableau2[[#This Row],[PIREF]]),INDEX(SECTION!U:U,MATCH(Tableau2[[#This Row],[PIREF]],SECTION!A:A,0)),"")</f>
        <v/>
      </c>
    </row>
    <row r="83" spans="1:27" x14ac:dyDescent="0.2">
      <c r="A83" s="1"/>
      <c r="G83" s="7" t="str">
        <f>IF(ISTEXT(Tableau2[[#This Row],[PIREF]]),SECTION!$F$2,"")</f>
        <v/>
      </c>
      <c r="H83" s="7" t="str">
        <f>IF(ISTEXT(Tableau2[[#This Row],[PIREF]]),SECTION!$H$2,"")</f>
        <v/>
      </c>
      <c r="I83" s="7" t="str">
        <f>IF(ISTEXT(Tableau2[[#This Row],[PIREF]]),SECTION!$I$2,"")</f>
        <v/>
      </c>
      <c r="J83" s="7" t="str">
        <f>IF(ISTEXT(Tableau2[[#This Row],[PIREF]]),SECTION!$J$2,"")</f>
        <v/>
      </c>
      <c r="K83" s="7" t="str">
        <f>IF(D:D="ROTABPISENO","2","")</f>
        <v/>
      </c>
      <c r="O83" s="7" t="str">
        <f>IF(ISTEXT(Tableau2[[#This Row],[PIREF]]),SECTION!$K$2,"")</f>
        <v/>
      </c>
      <c r="P83" s="46" t="str">
        <f>IF(ISTEXT(Tableau2[[#This Row],[PIREF]]),SECTION!$F$4,"")</f>
        <v/>
      </c>
      <c r="Q83" s="7" t="str">
        <f>IF(ISTEXT(Tableau2[[#This Row],[PIREF]]),INDEX(SECTION!P:P,MATCH(Tableau2[[#This Row],[PIREF]],SECTION!A:A,0)),"")</f>
        <v/>
      </c>
      <c r="T83" s="7" t="str">
        <f>IF(ISTEXT(Tableau2[[#This Row],[PIREF]]),INDEX(SECTION!Q:Q,MATCH(Tableau2[[#This Row],[PIREF]],SECTION!A:A,0)),"")</f>
        <v/>
      </c>
      <c r="V83" s="7" t="str">
        <f>IF(ISTEXT(Tableau2[[#This Row],[PIREF]]),INDEX(SECTION!R:R,MATCH(Tableau2[[#This Row],[PIREF]],SECTION!A:A,0)),"")</f>
        <v/>
      </c>
      <c r="W83" s="7" t="str">
        <f>IF(ISTEXT(Tableau2[[#This Row],[PIREF]]),INDEX(SECTION!S:S,MATCH(Tableau2[[#This Row],[PIREF]],SECTION!A:A,0)),"")</f>
        <v/>
      </c>
      <c r="Y83" s="8" t="str">
        <f>IF(D:D="ROTENERIFEMLBL","2",IF(D:D="MOLT","2",IF(D:D="","","1")))</f>
        <v/>
      </c>
      <c r="Z83" s="2" t="str">
        <f>IF(ISTEXT(Tableau2[[#This Row],[PIREF]]),INDEX(SECTION!T:T,MATCH(Tableau2[[#This Row],[PIREF]],SECTION!A:A,0)),"")</f>
        <v/>
      </c>
      <c r="AA83" s="2" t="str">
        <f>IF(ISTEXT(Tableau2[[#This Row],[PIREF]]),INDEX(SECTION!U:U,MATCH(Tableau2[[#This Row],[PIREF]],SECTION!A:A,0)),"")</f>
        <v/>
      </c>
    </row>
    <row r="84" spans="1:27" x14ac:dyDescent="0.2">
      <c r="A84" s="1"/>
      <c r="G84" s="7" t="str">
        <f>IF(ISTEXT(Tableau2[[#This Row],[PIREF]]),SECTION!$F$2,"")</f>
        <v/>
      </c>
      <c r="H84" s="7" t="str">
        <f>IF(ISTEXT(Tableau2[[#This Row],[PIREF]]),SECTION!$H$2,"")</f>
        <v/>
      </c>
      <c r="I84" s="7" t="str">
        <f>IF(ISTEXT(Tableau2[[#This Row],[PIREF]]),SECTION!$I$2,"")</f>
        <v/>
      </c>
      <c r="J84" s="7" t="str">
        <f>IF(ISTEXT(Tableau2[[#This Row],[PIREF]]),SECTION!$J$2,"")</f>
        <v/>
      </c>
      <c r="K84" s="7" t="str">
        <f>IF(D:D="ROTABPISENO","2","")</f>
        <v/>
      </c>
      <c r="O84" s="7" t="str">
        <f>IF(ISTEXT(Tableau2[[#This Row],[PIREF]]),SECTION!$K$2,"")</f>
        <v/>
      </c>
      <c r="P84" s="46" t="str">
        <f>IF(ISTEXT(Tableau2[[#This Row],[PIREF]]),SECTION!$F$4,"")</f>
        <v/>
      </c>
      <c r="Q84" s="7" t="str">
        <f>IF(ISTEXT(Tableau2[[#This Row],[PIREF]]),INDEX(SECTION!P:P,MATCH(Tableau2[[#This Row],[PIREF]],SECTION!A:A,0)),"")</f>
        <v/>
      </c>
      <c r="T84" s="7" t="str">
        <f>IF(ISTEXT(Tableau2[[#This Row],[PIREF]]),INDEX(SECTION!Q:Q,MATCH(Tableau2[[#This Row],[PIREF]],SECTION!A:A,0)),"")</f>
        <v/>
      </c>
      <c r="V84" s="7" t="str">
        <f>IF(ISTEXT(Tableau2[[#This Row],[PIREF]]),INDEX(SECTION!R:R,MATCH(Tableau2[[#This Row],[PIREF]],SECTION!A:A,0)),"")</f>
        <v/>
      </c>
      <c r="W84" s="7" t="str">
        <f>IF(ISTEXT(Tableau2[[#This Row],[PIREF]]),INDEX(SECTION!S:S,MATCH(Tableau2[[#This Row],[PIREF]],SECTION!A:A,0)),"")</f>
        <v/>
      </c>
      <c r="Y84" s="8" t="str">
        <f>IF(D:D="ROTENERIFEMLBL","2",IF(D:D="MOLT","2",IF(D:D="","","1")))</f>
        <v/>
      </c>
      <c r="Z84" s="2" t="str">
        <f>IF(ISTEXT(Tableau2[[#This Row],[PIREF]]),INDEX(SECTION!T:T,MATCH(Tableau2[[#This Row],[PIREF]],SECTION!A:A,0)),"")</f>
        <v/>
      </c>
      <c r="AA84" s="2" t="str">
        <f>IF(ISTEXT(Tableau2[[#This Row],[PIREF]]),INDEX(SECTION!U:U,MATCH(Tableau2[[#This Row],[PIREF]],SECTION!A:A,0)),"")</f>
        <v/>
      </c>
    </row>
    <row r="85" spans="1:27" x14ac:dyDescent="0.2">
      <c r="A85" s="1"/>
      <c r="G85" s="7" t="str">
        <f>IF(ISTEXT(Tableau2[[#This Row],[PIREF]]),SECTION!$F$2,"")</f>
        <v/>
      </c>
      <c r="H85" s="7" t="str">
        <f>IF(ISTEXT(Tableau2[[#This Row],[PIREF]]),SECTION!$H$2,"")</f>
        <v/>
      </c>
      <c r="I85" s="7" t="str">
        <f>IF(ISTEXT(Tableau2[[#This Row],[PIREF]]),SECTION!$I$2,"")</f>
        <v/>
      </c>
      <c r="J85" s="7" t="str">
        <f>IF(ISTEXT(Tableau2[[#This Row],[PIREF]]),SECTION!$J$2,"")</f>
        <v/>
      </c>
      <c r="K85" s="7" t="str">
        <f>IF(D:D="ROTABPISENO","2","")</f>
        <v/>
      </c>
      <c r="O85" s="7" t="str">
        <f>IF(ISTEXT(Tableau2[[#This Row],[PIREF]]),SECTION!$K$2,"")</f>
        <v/>
      </c>
      <c r="P85" s="46" t="str">
        <f>IF(ISTEXT(Tableau2[[#This Row],[PIREF]]),SECTION!$F$4,"")</f>
        <v/>
      </c>
      <c r="Q85" s="7" t="str">
        <f>IF(ISTEXT(Tableau2[[#This Row],[PIREF]]),INDEX(SECTION!P:P,MATCH(Tableau2[[#This Row],[PIREF]],SECTION!A:A,0)),"")</f>
        <v/>
      </c>
      <c r="T85" s="7" t="str">
        <f>IF(ISTEXT(Tableau2[[#This Row],[PIREF]]),INDEX(SECTION!Q:Q,MATCH(Tableau2[[#This Row],[PIREF]],SECTION!A:A,0)),"")</f>
        <v/>
      </c>
      <c r="V85" s="7" t="str">
        <f>IF(ISTEXT(Tableau2[[#This Row],[PIREF]]),INDEX(SECTION!R:R,MATCH(Tableau2[[#This Row],[PIREF]],SECTION!A:A,0)),"")</f>
        <v/>
      </c>
      <c r="W85" s="7" t="str">
        <f>IF(ISTEXT(Tableau2[[#This Row],[PIREF]]),INDEX(SECTION!S:S,MATCH(Tableau2[[#This Row],[PIREF]],SECTION!A:A,0)),"")</f>
        <v/>
      </c>
      <c r="Y85" s="8" t="str">
        <f>IF(D:D="ROTENERIFEMLBL","2",IF(D:D="MOLT","2",IF(D:D="","","1")))</f>
        <v/>
      </c>
      <c r="Z85" s="2" t="str">
        <f>IF(ISTEXT(Tableau2[[#This Row],[PIREF]]),INDEX(SECTION!T:T,MATCH(Tableau2[[#This Row],[PIREF]],SECTION!A:A,0)),"")</f>
        <v/>
      </c>
      <c r="AA85" s="2" t="str">
        <f>IF(ISTEXT(Tableau2[[#This Row],[PIREF]]),INDEX(SECTION!U:U,MATCH(Tableau2[[#This Row],[PIREF]],SECTION!A:A,0)),"")</f>
        <v/>
      </c>
    </row>
    <row r="86" spans="1:27" x14ac:dyDescent="0.2">
      <c r="A86" s="1"/>
      <c r="H86" s="7" t="str">
        <f>IF(ISTEXT(Tableau2[[#This Row],[PIREF]]),SECTION!$H$2,"")</f>
        <v/>
      </c>
      <c r="I86" s="7" t="str">
        <f>IF(ISTEXT(Tableau2[[#This Row],[PIREF]]),SECTION!$I$2,"")</f>
        <v/>
      </c>
      <c r="J86" s="7" t="str">
        <f>IF(ISTEXT(Tableau2[[#This Row],[PIREF]]),SECTION!$J$2,"")</f>
        <v/>
      </c>
      <c r="K86" s="7" t="str">
        <f>IF(D:D="ROTABPISENO","2","")</f>
        <v/>
      </c>
      <c r="O86" s="7" t="str">
        <f>IF(ISTEXT(Tableau2[[#This Row],[PIREF]]),SECTION!$K$2,"")</f>
        <v/>
      </c>
      <c r="P86" s="46" t="str">
        <f>IF(ISTEXT(Tableau2[[#This Row],[PIREF]]),SECTION!$F$4,"")</f>
        <v/>
      </c>
      <c r="Q86" s="7" t="str">
        <f>IF(ISTEXT(Tableau2[[#This Row],[PIREF]]),INDEX(SECTION!P:P,MATCH(Tableau2[[#This Row],[PIREF]],SECTION!A:A,0)),"")</f>
        <v/>
      </c>
      <c r="T86" s="7" t="str">
        <f>IF(ISTEXT(Tableau2[[#This Row],[PIREF]]),INDEX(SECTION!Q:Q,MATCH(Tableau2[[#This Row],[PIREF]],SECTION!A:A,0)),"")</f>
        <v/>
      </c>
      <c r="V86" s="7" t="str">
        <f>IF(ISTEXT(Tableau2[[#This Row],[PIREF]]),INDEX(SECTION!R:R,MATCH(Tableau2[[#This Row],[PIREF]],SECTION!A:A,0)),"")</f>
        <v/>
      </c>
      <c r="W86" s="7" t="str">
        <f>IF(ISTEXT(Tableau2[[#This Row],[PIREF]]),INDEX(SECTION!S:S,MATCH(Tableau2[[#This Row],[PIREF]],SECTION!A:A,0)),"")</f>
        <v/>
      </c>
      <c r="Y86" s="8" t="str">
        <f>IF(D:D="ROTENERIFEMLBL","2",IF(D:D="MOLT","2",IF(D:D="","","1")))</f>
        <v/>
      </c>
      <c r="Z86" s="2" t="str">
        <f>IF(ISTEXT(Tableau2[[#This Row],[PIREF]]),INDEX(SECTION!T:T,MATCH(Tableau2[[#This Row],[PIREF]],SECTION!A:A,0)),"")</f>
        <v/>
      </c>
      <c r="AA86" s="2" t="str">
        <f>IF(ISTEXT(Tableau2[[#This Row],[PIREF]]),INDEX(SECTION!U:U,MATCH(Tableau2[[#This Row],[PIREF]],SECTION!A:A,0)),"")</f>
        <v/>
      </c>
    </row>
    <row r="87" spans="1:27" x14ac:dyDescent="0.2">
      <c r="A87" s="1"/>
      <c r="I87" s="7" t="str">
        <f>IF(ISTEXT(Tableau2[[#This Row],[PIREF]]),SECTION!$I$2,"")</f>
        <v/>
      </c>
      <c r="J87" s="7" t="str">
        <f>IF(ISTEXT(Tableau2[[#This Row],[PIREF]]),SECTION!$J$2,"")</f>
        <v/>
      </c>
      <c r="K87" s="7" t="str">
        <f>IF(D:D="ROTABPISENO","2","")</f>
        <v/>
      </c>
      <c r="O87" s="7" t="str">
        <f>IF(ISTEXT(Tableau2[[#This Row],[PIREF]]),SECTION!$K$2,"")</f>
        <v/>
      </c>
      <c r="P87" s="46" t="str">
        <f>IF(ISTEXT(Tableau2[[#This Row],[PIREF]]),SECTION!$F$4,"")</f>
        <v/>
      </c>
      <c r="Q87" s="7" t="str">
        <f>IF(ISTEXT(Tableau2[[#This Row],[PIREF]]),INDEX(SECTION!P:P,MATCH(Tableau2[[#This Row],[PIREF]],SECTION!A:A,0)),"")</f>
        <v/>
      </c>
      <c r="T87" s="7" t="str">
        <f>IF(ISTEXT(Tableau2[[#This Row],[PIREF]]),INDEX(SECTION!Q:Q,MATCH(Tableau2[[#This Row],[PIREF]],SECTION!A:A,0)),"")</f>
        <v/>
      </c>
      <c r="V87" s="7" t="str">
        <f>IF(ISTEXT(Tableau2[[#This Row],[PIREF]]),INDEX(SECTION!R:R,MATCH(Tableau2[[#This Row],[PIREF]],SECTION!A:A,0)),"")</f>
        <v/>
      </c>
      <c r="W87" s="7" t="str">
        <f>IF(ISTEXT(Tableau2[[#This Row],[PIREF]]),INDEX(SECTION!S:S,MATCH(Tableau2[[#This Row],[PIREF]],SECTION!A:A,0)),"")</f>
        <v/>
      </c>
      <c r="Y87" s="8" t="str">
        <f>IF(D:D="ROTENERIFEMLBL","2",IF(D:D="MOLT","2",IF(D:D="","","1")))</f>
        <v/>
      </c>
      <c r="Z87" s="2" t="str">
        <f>IF(ISTEXT(Tableau2[[#This Row],[PIREF]]),INDEX(SECTION!T:T,MATCH(Tableau2[[#This Row],[PIREF]],SECTION!A:A,0)),"")</f>
        <v/>
      </c>
      <c r="AA87" s="2" t="str">
        <f>IF(ISTEXT(Tableau2[[#This Row],[PIREF]]),INDEX(SECTION!U:U,MATCH(Tableau2[[#This Row],[PIREF]],SECTION!A:A,0)),"")</f>
        <v/>
      </c>
    </row>
    <row r="88" spans="1:27" x14ac:dyDescent="0.2">
      <c r="A88" s="1"/>
      <c r="I88" s="7" t="str">
        <f>IF(ISTEXT(Tableau2[[#This Row],[PIREF]]),SECTION!$I$2,"")</f>
        <v/>
      </c>
      <c r="J88" s="7" t="str">
        <f>IF(ISTEXT(Tableau2[[#This Row],[PIREF]]),SECTION!$J$2,"")</f>
        <v/>
      </c>
      <c r="K88" s="7" t="str">
        <f>IF(D:D="ROTABPISENO","2","")</f>
        <v/>
      </c>
      <c r="O88" s="7" t="str">
        <f>IF(ISTEXT(Tableau2[[#This Row],[PIREF]]),SECTION!$K$2,"")</f>
        <v/>
      </c>
      <c r="P88" s="46" t="str">
        <f>IF(ISTEXT(Tableau2[[#This Row],[PIREF]]),SECTION!$F$4,"")</f>
        <v/>
      </c>
      <c r="Q88" s="7" t="str">
        <f>IF(ISTEXT(Tableau2[[#This Row],[PIREF]]),INDEX(SECTION!P:P,MATCH(Tableau2[[#This Row],[PIREF]],SECTION!A:A,0)),"")</f>
        <v/>
      </c>
      <c r="T88" s="7" t="str">
        <f>IF(ISTEXT(Tableau2[[#This Row],[PIREF]]),INDEX(SECTION!Q:Q,MATCH(Tableau2[[#This Row],[PIREF]],SECTION!A:A,0)),"")</f>
        <v/>
      </c>
      <c r="V88" s="7" t="str">
        <f>IF(ISTEXT(Tableau2[[#This Row],[PIREF]]),INDEX(SECTION!R:R,MATCH(Tableau2[[#This Row],[PIREF]],SECTION!A:A,0)),"")</f>
        <v/>
      </c>
      <c r="W88" s="7" t="str">
        <f>IF(ISTEXT(Tableau2[[#This Row],[PIREF]]),INDEX(SECTION!S:S,MATCH(Tableau2[[#This Row],[PIREF]],SECTION!A:A,0)),"")</f>
        <v/>
      </c>
      <c r="Y88" s="8" t="str">
        <f>IF(D:D="ROTENERIFEMLBL","2",IF(D:D="MOLT","2",IF(D:D="","","1")))</f>
        <v/>
      </c>
      <c r="Z88" s="2" t="str">
        <f>IF(ISTEXT(Tableau2[[#This Row],[PIREF]]),INDEX(SECTION!T:T,MATCH(Tableau2[[#This Row],[PIREF]],SECTION!A:A,0)),"")</f>
        <v/>
      </c>
      <c r="AA88" s="2" t="str">
        <f>IF(ISTEXT(Tableau2[[#This Row],[PIREF]]),INDEX(SECTION!U:U,MATCH(Tableau2[[#This Row],[PIREF]],SECTION!A:A,0)),"")</f>
        <v/>
      </c>
    </row>
    <row r="89" spans="1:27" x14ac:dyDescent="0.2">
      <c r="A89" s="1"/>
      <c r="J89" s="7" t="str">
        <f>IF(ISTEXT(Tableau2[[#This Row],[PIREF]]),SECTION!$J$2,"")</f>
        <v/>
      </c>
      <c r="K89" s="7" t="str">
        <f>IF(D:D="ROTABPISENO","2","")</f>
        <v/>
      </c>
      <c r="O89" s="7" t="str">
        <f>IF(ISTEXT(Tableau2[[#This Row],[PIREF]]),SECTION!$K$2,"")</f>
        <v/>
      </c>
      <c r="P89" s="46" t="str">
        <f>IF(ISTEXT(Tableau2[[#This Row],[PIREF]]),SECTION!$F$4,"")</f>
        <v/>
      </c>
      <c r="Q89" s="7" t="str">
        <f>IF(ISTEXT(Tableau2[[#This Row],[PIREF]]),INDEX(SECTION!P:P,MATCH(Tableau2[[#This Row],[PIREF]],SECTION!A:A,0)),"")</f>
        <v/>
      </c>
      <c r="T89" s="7" t="str">
        <f>IF(ISTEXT(Tableau2[[#This Row],[PIREF]]),INDEX(SECTION!Q:Q,MATCH(Tableau2[[#This Row],[PIREF]],SECTION!A:A,0)),"")</f>
        <v/>
      </c>
      <c r="V89" s="7" t="str">
        <f>IF(ISTEXT(Tableau2[[#This Row],[PIREF]]),INDEX(SECTION!R:R,MATCH(Tableau2[[#This Row],[PIREF]],SECTION!A:A,0)),"")</f>
        <v/>
      </c>
      <c r="W89" s="7" t="str">
        <f>IF(ISTEXT(Tableau2[[#This Row],[PIREF]]),INDEX(SECTION!S:S,MATCH(Tableau2[[#This Row],[PIREF]],SECTION!A:A,0)),"")</f>
        <v/>
      </c>
      <c r="Y89" s="8" t="str">
        <f>IF(D:D="ROTENERIFEMLBL","2",IF(D:D="MOLT","2",IF(D:D="","","1")))</f>
        <v/>
      </c>
      <c r="Z89" s="2" t="str">
        <f>IF(ISTEXT(Tableau2[[#This Row],[PIREF]]),INDEX(SECTION!T:T,MATCH(Tableau2[[#This Row],[PIREF]],SECTION!A:A,0)),"")</f>
        <v/>
      </c>
      <c r="AA89" s="2" t="str">
        <f>IF(ISTEXT(Tableau2[[#This Row],[PIREF]]),INDEX(SECTION!U:U,MATCH(Tableau2[[#This Row],[PIREF]],SECTION!A:A,0)),"")</f>
        <v/>
      </c>
    </row>
    <row r="90" spans="1:27" x14ac:dyDescent="0.2">
      <c r="A90" s="1"/>
      <c r="K90" s="7" t="str">
        <f>IF(D:D="ROTABPISENO","2","")</f>
        <v/>
      </c>
      <c r="O90" s="7" t="str">
        <f>IF(ISTEXT(Tableau2[[#This Row],[PIREF]]),SECTION!$K$2,"")</f>
        <v/>
      </c>
      <c r="P90" s="46" t="str">
        <f>IF(ISTEXT(Tableau2[[#This Row],[PIREF]]),SECTION!$F$4,"")</f>
        <v/>
      </c>
      <c r="Q90" s="7" t="str">
        <f>IF(ISTEXT(Tableau2[[#This Row],[PIREF]]),INDEX(SECTION!P:P,MATCH(Tableau2[[#This Row],[PIREF]],SECTION!A:A,0)),"")</f>
        <v/>
      </c>
      <c r="T90" s="7" t="str">
        <f>IF(ISTEXT(Tableau2[[#This Row],[PIREF]]),INDEX(SECTION!Q:Q,MATCH(Tableau2[[#This Row],[PIREF]],SECTION!A:A,0)),"")</f>
        <v/>
      </c>
      <c r="V90" s="7" t="str">
        <f>IF(ISTEXT(Tableau2[[#This Row],[PIREF]]),INDEX(SECTION!R:R,MATCH(Tableau2[[#This Row],[PIREF]],SECTION!A:A,0)),"")</f>
        <v/>
      </c>
      <c r="W90" s="7" t="str">
        <f>IF(ISTEXT(Tableau2[[#This Row],[PIREF]]),INDEX(SECTION!S:S,MATCH(Tableau2[[#This Row],[PIREF]],SECTION!A:A,0)),"")</f>
        <v/>
      </c>
      <c r="Y90" s="8" t="str">
        <f>IF(D:D="ROTENERIFEMLBL","2",IF(D:D="MOLT","2",IF(D:D="","","1")))</f>
        <v/>
      </c>
      <c r="Z90" s="2" t="str">
        <f>IF(ISTEXT(Tableau2[[#This Row],[PIREF]]),INDEX(SECTION!T:T,MATCH(Tableau2[[#This Row],[PIREF]],SECTION!A:A,0)),"")</f>
        <v/>
      </c>
      <c r="AA90" s="2" t="str">
        <f>IF(ISTEXT(Tableau2[[#This Row],[PIREF]]),INDEX(SECTION!U:U,MATCH(Tableau2[[#This Row],[PIREF]],SECTION!A:A,0)),"")</f>
        <v/>
      </c>
    </row>
    <row r="91" spans="1:27" x14ac:dyDescent="0.2">
      <c r="A91" s="1"/>
      <c r="P91" s="46" t="str">
        <f>IF(ISTEXT(Tableau2[[#This Row],[PIREF]]),SECTION!$F$4,"")</f>
        <v/>
      </c>
      <c r="Q91" s="7" t="str">
        <f>IF(ISTEXT(Tableau2[[#This Row],[PIREF]]),INDEX(SECTION!P:P,MATCH(Tableau2[[#This Row],[PIREF]],SECTION!A:A,0)),"")</f>
        <v/>
      </c>
      <c r="T91" s="7" t="str">
        <f>IF(ISTEXT(Tableau2[[#This Row],[PIREF]]),INDEX(SECTION!Q:Q,MATCH(Tableau2[[#This Row],[PIREF]],SECTION!A:A,0)),"")</f>
        <v/>
      </c>
      <c r="V91" s="7" t="str">
        <f>IF(ISTEXT(Tableau2[[#This Row],[PIREF]]),INDEX(SECTION!R:R,MATCH(Tableau2[[#This Row],[PIREF]],SECTION!A:A,0)),"")</f>
        <v/>
      </c>
      <c r="W91" s="7" t="str">
        <f>IF(ISTEXT(Tableau2[[#This Row],[PIREF]]),INDEX(SECTION!S:S,MATCH(Tableau2[[#This Row],[PIREF]],SECTION!A:A,0)),"")</f>
        <v/>
      </c>
      <c r="Y91" s="8" t="str">
        <f>IF(D:D="ROTENERIFEMLBL","2",IF(D:D="MOLT","2",IF(D:D="","","1")))</f>
        <v/>
      </c>
      <c r="Z91" s="2" t="str">
        <f>IF(ISTEXT(Tableau2[[#This Row],[PIREF]]),INDEX(SECTION!T:T,MATCH(Tableau2[[#This Row],[PIREF]],SECTION!A:A,0)),"")</f>
        <v/>
      </c>
      <c r="AA91" s="2" t="str">
        <f>IF(ISTEXT(Tableau2[[#This Row],[PIREF]]),INDEX(SECTION!U:U,MATCH(Tableau2[[#This Row],[PIREF]],SECTION!A:A,0)),"")</f>
        <v/>
      </c>
    </row>
    <row r="92" spans="1:27" x14ac:dyDescent="0.2">
      <c r="A92" s="1"/>
      <c r="Q92" s="7" t="str">
        <f>IF(ISTEXT(Tableau2[[#This Row],[PIREF]]),INDEX(SECTION!P:P,MATCH(Tableau2[[#This Row],[PIREF]],SECTION!A:A,0)),"")</f>
        <v/>
      </c>
      <c r="Z92" s="2" t="str">
        <f>IF(ISTEXT(Tableau2[[#This Row],[PIREF]]),INDEX(SECTION!T:T,MATCH(Tableau2[[#This Row],[PIREF]],SECTION!A:A,0)),"")</f>
        <v/>
      </c>
      <c r="AA92" s="2" t="str">
        <f>IF(ISTEXT(Tableau2[[#This Row],[PIREF]]),INDEX(SECTION!U:U,MATCH(Tableau2[[#This Row],[PIREF]],SECTION!A:A,0)),"")</f>
        <v/>
      </c>
    </row>
    <row r="93" spans="1:27" x14ac:dyDescent="0.2">
      <c r="A93" s="1"/>
    </row>
    <row r="94" spans="1:27" x14ac:dyDescent="0.2">
      <c r="A94" s="1"/>
    </row>
    <row r="95" spans="1:27" x14ac:dyDescent="0.2">
      <c r="A95" s="1"/>
    </row>
    <row r="96" spans="1:27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  <row r="125" spans="1:1" x14ac:dyDescent="0.2">
      <c r="A125" s="1"/>
    </row>
    <row r="126" spans="1:1" x14ac:dyDescent="0.2">
      <c r="A126" s="1"/>
    </row>
    <row r="127" spans="1:1" x14ac:dyDescent="0.2">
      <c r="A127" s="1"/>
    </row>
    <row r="128" spans="1:1" x14ac:dyDescent="0.2">
      <c r="A128" s="1"/>
    </row>
    <row r="129" spans="1:1" x14ac:dyDescent="0.2">
      <c r="A129" s="1"/>
    </row>
    <row r="130" spans="1:1" x14ac:dyDescent="0.2">
      <c r="A130" s="1"/>
    </row>
    <row r="131" spans="1:1" x14ac:dyDescent="0.2">
      <c r="A131" s="1"/>
    </row>
    <row r="132" spans="1:1" x14ac:dyDescent="0.2">
      <c r="A132" s="1"/>
    </row>
    <row r="133" spans="1:1" x14ac:dyDescent="0.2">
      <c r="A133" s="1"/>
    </row>
    <row r="134" spans="1:1" x14ac:dyDescent="0.2">
      <c r="A134" s="1"/>
    </row>
    <row r="135" spans="1:1" x14ac:dyDescent="0.2">
      <c r="A135" s="1"/>
    </row>
    <row r="136" spans="1:1" x14ac:dyDescent="0.2">
      <c r="A136" s="1"/>
    </row>
    <row r="137" spans="1:1" x14ac:dyDescent="0.2">
      <c r="A137" s="1"/>
    </row>
    <row r="138" spans="1:1" x14ac:dyDescent="0.2">
      <c r="A138" s="1"/>
    </row>
    <row r="139" spans="1:1" x14ac:dyDescent="0.2">
      <c r="A139" s="1"/>
    </row>
    <row r="140" spans="1:1" x14ac:dyDescent="0.2">
      <c r="A140" s="1"/>
    </row>
    <row r="141" spans="1:1" x14ac:dyDescent="0.2">
      <c r="A141" s="1"/>
    </row>
    <row r="142" spans="1:1" x14ac:dyDescent="0.2">
      <c r="A142" s="1"/>
    </row>
    <row r="143" spans="1:1" x14ac:dyDescent="0.2">
      <c r="A143" s="1"/>
    </row>
    <row r="144" spans="1:1" x14ac:dyDescent="0.2">
      <c r="A144" s="1"/>
    </row>
    <row r="145" spans="1:1" x14ac:dyDescent="0.2">
      <c r="A145" s="1"/>
    </row>
    <row r="146" spans="1:1" x14ac:dyDescent="0.2">
      <c r="A146" s="1"/>
    </row>
    <row r="147" spans="1:1" x14ac:dyDescent="0.2">
      <c r="A147" s="1"/>
    </row>
    <row r="148" spans="1:1" x14ac:dyDescent="0.2">
      <c r="A148" s="1"/>
    </row>
    <row r="149" spans="1:1" x14ac:dyDescent="0.2">
      <c r="A149" s="1"/>
    </row>
    <row r="150" spans="1:1" x14ac:dyDescent="0.2">
      <c r="A150" s="1"/>
    </row>
    <row r="151" spans="1:1" x14ac:dyDescent="0.2">
      <c r="A151" s="1"/>
    </row>
    <row r="152" spans="1:1" x14ac:dyDescent="0.2">
      <c r="A152" s="1"/>
    </row>
    <row r="153" spans="1:1" x14ac:dyDescent="0.2">
      <c r="A153" s="1"/>
    </row>
    <row r="154" spans="1:1" x14ac:dyDescent="0.2">
      <c r="A154" s="1"/>
    </row>
    <row r="155" spans="1:1" x14ac:dyDescent="0.2">
      <c r="A155" s="1"/>
    </row>
    <row r="156" spans="1:1" x14ac:dyDescent="0.2">
      <c r="A156" s="1"/>
    </row>
    <row r="157" spans="1:1" x14ac:dyDescent="0.2">
      <c r="A157" s="1"/>
    </row>
    <row r="158" spans="1:1" x14ac:dyDescent="0.2">
      <c r="A158" s="1"/>
    </row>
    <row r="159" spans="1:1" x14ac:dyDescent="0.2">
      <c r="A159" s="1"/>
    </row>
    <row r="160" spans="1:1" x14ac:dyDescent="0.2">
      <c r="A160" s="1"/>
    </row>
    <row r="161" spans="1:1" x14ac:dyDescent="0.2">
      <c r="A161" s="1"/>
    </row>
    <row r="162" spans="1:1" x14ac:dyDescent="0.2">
      <c r="A162" s="1"/>
    </row>
    <row r="163" spans="1:1" x14ac:dyDescent="0.2">
      <c r="A163" s="1"/>
    </row>
    <row r="164" spans="1:1" x14ac:dyDescent="0.2">
      <c r="A164" s="1"/>
    </row>
    <row r="165" spans="1:1" x14ac:dyDescent="0.2">
      <c r="A165" s="1"/>
    </row>
    <row r="166" spans="1:1" x14ac:dyDescent="0.2">
      <c r="A166" s="1"/>
    </row>
    <row r="167" spans="1:1" x14ac:dyDescent="0.2">
      <c r="A167" s="1"/>
    </row>
    <row r="168" spans="1:1" x14ac:dyDescent="0.2">
      <c r="A168" s="1"/>
    </row>
    <row r="169" spans="1:1" x14ac:dyDescent="0.2">
      <c r="A169" s="1"/>
    </row>
    <row r="170" spans="1:1" x14ac:dyDescent="0.2">
      <c r="A170" s="1"/>
    </row>
    <row r="171" spans="1:1" x14ac:dyDescent="0.2">
      <c r="A171" s="1"/>
    </row>
    <row r="172" spans="1:1" x14ac:dyDescent="0.2">
      <c r="A172" s="1"/>
    </row>
    <row r="173" spans="1:1" x14ac:dyDescent="0.2">
      <c r="A173" s="1"/>
    </row>
    <row r="174" spans="1:1" x14ac:dyDescent="0.2">
      <c r="A174" s="1"/>
    </row>
    <row r="175" spans="1:1" x14ac:dyDescent="0.2">
      <c r="A175" s="1"/>
    </row>
    <row r="176" spans="1:1" x14ac:dyDescent="0.2">
      <c r="A176" s="1"/>
    </row>
    <row r="177" spans="1:1" x14ac:dyDescent="0.2">
      <c r="A177" s="1"/>
    </row>
    <row r="178" spans="1:1" x14ac:dyDescent="0.2">
      <c r="A178" s="1"/>
    </row>
    <row r="179" spans="1:1" x14ac:dyDescent="0.2">
      <c r="A179" s="1"/>
    </row>
    <row r="180" spans="1:1" x14ac:dyDescent="0.2">
      <c r="A180" s="1"/>
    </row>
    <row r="181" spans="1:1" x14ac:dyDescent="0.2">
      <c r="A181" s="1"/>
    </row>
    <row r="182" spans="1:1" x14ac:dyDescent="0.2">
      <c r="A182" s="1"/>
    </row>
    <row r="183" spans="1:1" x14ac:dyDescent="0.2">
      <c r="A183" s="1"/>
    </row>
    <row r="184" spans="1:1" x14ac:dyDescent="0.2">
      <c r="A184" s="1"/>
    </row>
    <row r="185" spans="1:1" x14ac:dyDescent="0.2">
      <c r="A185" s="1"/>
    </row>
    <row r="186" spans="1:1" x14ac:dyDescent="0.2">
      <c r="A186" s="1"/>
    </row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"/>
    </row>
    <row r="203" spans="1:1" x14ac:dyDescent="0.2">
      <c r="A203" s="1"/>
    </row>
    <row r="204" spans="1:1" x14ac:dyDescent="0.2">
      <c r="A204" s="1"/>
    </row>
    <row r="205" spans="1:1" x14ac:dyDescent="0.2">
      <c r="A205" s="1"/>
    </row>
    <row r="206" spans="1:1" x14ac:dyDescent="0.2">
      <c r="A206" s="1"/>
    </row>
    <row r="207" spans="1:1" x14ac:dyDescent="0.2">
      <c r="A207" s="1"/>
    </row>
    <row r="208" spans="1:1" x14ac:dyDescent="0.2">
      <c r="A208" s="1"/>
    </row>
    <row r="209" spans="1:1" x14ac:dyDescent="0.2">
      <c r="A209" s="1"/>
    </row>
    <row r="210" spans="1:1" x14ac:dyDescent="0.2">
      <c r="A210" s="1"/>
    </row>
    <row r="211" spans="1:1" x14ac:dyDescent="0.2">
      <c r="A211" s="1"/>
    </row>
    <row r="212" spans="1:1" x14ac:dyDescent="0.2">
      <c r="A212" s="1"/>
    </row>
    <row r="213" spans="1:1" x14ac:dyDescent="0.2">
      <c r="A213" s="1"/>
    </row>
    <row r="214" spans="1:1" x14ac:dyDescent="0.2">
      <c r="A214" s="1"/>
    </row>
    <row r="215" spans="1:1" x14ac:dyDescent="0.2">
      <c r="A215" s="1"/>
    </row>
    <row r="216" spans="1:1" x14ac:dyDescent="0.2">
      <c r="A216" s="1"/>
    </row>
    <row r="217" spans="1:1" x14ac:dyDescent="0.2">
      <c r="A217" s="1"/>
    </row>
    <row r="218" spans="1:1" x14ac:dyDescent="0.2">
      <c r="A218" s="1"/>
    </row>
    <row r="219" spans="1:1" x14ac:dyDescent="0.2">
      <c r="A219" s="1"/>
    </row>
    <row r="220" spans="1:1" x14ac:dyDescent="0.2">
      <c r="A220" s="1"/>
    </row>
    <row r="221" spans="1:1" x14ac:dyDescent="0.2">
      <c r="A221" s="1"/>
    </row>
    <row r="222" spans="1:1" x14ac:dyDescent="0.2">
      <c r="A222" s="1"/>
    </row>
    <row r="223" spans="1:1" x14ac:dyDescent="0.2">
      <c r="A223" s="1"/>
    </row>
    <row r="224" spans="1:1" x14ac:dyDescent="0.2">
      <c r="A224" s="1"/>
    </row>
    <row r="225" spans="1:1" x14ac:dyDescent="0.2">
      <c r="A225" s="1"/>
    </row>
    <row r="226" spans="1:1" x14ac:dyDescent="0.2">
      <c r="A226" s="1"/>
    </row>
    <row r="227" spans="1:1" x14ac:dyDescent="0.2">
      <c r="A227" s="1"/>
    </row>
    <row r="228" spans="1:1" x14ac:dyDescent="0.2">
      <c r="A228" s="1"/>
    </row>
    <row r="229" spans="1:1" x14ac:dyDescent="0.2">
      <c r="A229" s="1"/>
    </row>
    <row r="230" spans="1:1" x14ac:dyDescent="0.2">
      <c r="A230" s="1"/>
    </row>
    <row r="231" spans="1:1" x14ac:dyDescent="0.2">
      <c r="A231" s="1"/>
    </row>
    <row r="232" spans="1:1" x14ac:dyDescent="0.2">
      <c r="A232" s="1"/>
    </row>
    <row r="233" spans="1:1" x14ac:dyDescent="0.2">
      <c r="A233" s="1"/>
    </row>
    <row r="234" spans="1:1" x14ac:dyDescent="0.2">
      <c r="A234" s="1"/>
    </row>
    <row r="235" spans="1:1" x14ac:dyDescent="0.2">
      <c r="A235" s="1"/>
    </row>
    <row r="236" spans="1:1" x14ac:dyDescent="0.2">
      <c r="A236" s="1"/>
    </row>
    <row r="237" spans="1:1" x14ac:dyDescent="0.2">
      <c r="A237" s="1"/>
    </row>
    <row r="238" spans="1:1" x14ac:dyDescent="0.2">
      <c r="A238" s="1"/>
    </row>
    <row r="239" spans="1:1" x14ac:dyDescent="0.2">
      <c r="A239" s="1"/>
    </row>
    <row r="240" spans="1:1" x14ac:dyDescent="0.2">
      <c r="A240" s="1"/>
    </row>
    <row r="241" spans="1:1" x14ac:dyDescent="0.2">
      <c r="A241" s="1"/>
    </row>
    <row r="242" spans="1:1" x14ac:dyDescent="0.2">
      <c r="A242" s="1"/>
    </row>
    <row r="243" spans="1:1" x14ac:dyDescent="0.2">
      <c r="A243" s="1"/>
    </row>
    <row r="244" spans="1:1" x14ac:dyDescent="0.2">
      <c r="A244" s="1"/>
    </row>
    <row r="245" spans="1:1" x14ac:dyDescent="0.2">
      <c r="A245" s="1"/>
    </row>
    <row r="246" spans="1:1" x14ac:dyDescent="0.2">
      <c r="A246" s="1"/>
    </row>
    <row r="247" spans="1:1" x14ac:dyDescent="0.2">
      <c r="A247" s="1"/>
    </row>
    <row r="248" spans="1:1" x14ac:dyDescent="0.2">
      <c r="A248" s="1"/>
    </row>
    <row r="249" spans="1:1" x14ac:dyDescent="0.2">
      <c r="A249" s="1"/>
    </row>
    <row r="250" spans="1:1" x14ac:dyDescent="0.2">
      <c r="A250" s="1"/>
    </row>
    <row r="251" spans="1:1" x14ac:dyDescent="0.2">
      <c r="A251" s="1"/>
    </row>
    <row r="252" spans="1:1" x14ac:dyDescent="0.2">
      <c r="A252" s="1"/>
    </row>
    <row r="253" spans="1:1" x14ac:dyDescent="0.2">
      <c r="A253" s="1"/>
    </row>
    <row r="254" spans="1:1" x14ac:dyDescent="0.2">
      <c r="A254" s="1"/>
    </row>
    <row r="255" spans="1:1" x14ac:dyDescent="0.2">
      <c r="A255" s="1"/>
    </row>
    <row r="256" spans="1:1" x14ac:dyDescent="0.2">
      <c r="A256" s="1"/>
    </row>
    <row r="257" spans="1:1" x14ac:dyDescent="0.2">
      <c r="A257" s="1"/>
    </row>
    <row r="258" spans="1:1" x14ac:dyDescent="0.2">
      <c r="A258" s="1"/>
    </row>
    <row r="259" spans="1:1" x14ac:dyDescent="0.2">
      <c r="A259" s="1"/>
    </row>
    <row r="260" spans="1:1" x14ac:dyDescent="0.2">
      <c r="A260" s="1"/>
    </row>
    <row r="261" spans="1:1" x14ac:dyDescent="0.2">
      <c r="A261" s="1"/>
    </row>
    <row r="262" spans="1:1" x14ac:dyDescent="0.2">
      <c r="A262" s="1"/>
    </row>
    <row r="263" spans="1:1" x14ac:dyDescent="0.2">
      <c r="A263" s="1"/>
    </row>
    <row r="264" spans="1:1" x14ac:dyDescent="0.2">
      <c r="A264" s="1"/>
    </row>
    <row r="265" spans="1:1" x14ac:dyDescent="0.2">
      <c r="A265" s="1"/>
    </row>
    <row r="266" spans="1:1" x14ac:dyDescent="0.2">
      <c r="A266" s="1"/>
    </row>
    <row r="267" spans="1:1" x14ac:dyDescent="0.2">
      <c r="A267" s="1"/>
    </row>
    <row r="268" spans="1:1" x14ac:dyDescent="0.2">
      <c r="A268" s="1"/>
    </row>
    <row r="269" spans="1:1" x14ac:dyDescent="0.2">
      <c r="A269" s="1"/>
    </row>
    <row r="270" spans="1:1" x14ac:dyDescent="0.2">
      <c r="A270" s="1"/>
    </row>
    <row r="271" spans="1:1" x14ac:dyDescent="0.2">
      <c r="A271" s="1"/>
    </row>
    <row r="272" spans="1:1" x14ac:dyDescent="0.2">
      <c r="A272" s="1"/>
    </row>
    <row r="273" spans="1:1" x14ac:dyDescent="0.2">
      <c r="A273" s="1"/>
    </row>
    <row r="274" spans="1:1" x14ac:dyDescent="0.2">
      <c r="A274" s="1"/>
    </row>
    <row r="275" spans="1:1" x14ac:dyDescent="0.2">
      <c r="A275" s="1"/>
    </row>
    <row r="276" spans="1:1" x14ac:dyDescent="0.2">
      <c r="A276" s="1"/>
    </row>
    <row r="277" spans="1:1" x14ac:dyDescent="0.2">
      <c r="A277" s="1"/>
    </row>
    <row r="278" spans="1:1" x14ac:dyDescent="0.2">
      <c r="A278" s="1"/>
    </row>
    <row r="279" spans="1:1" x14ac:dyDescent="0.2">
      <c r="A279" s="1"/>
    </row>
    <row r="280" spans="1:1" x14ac:dyDescent="0.2">
      <c r="A280" s="1"/>
    </row>
    <row r="281" spans="1:1" x14ac:dyDescent="0.2">
      <c r="A281" s="1"/>
    </row>
    <row r="282" spans="1:1" x14ac:dyDescent="0.2">
      <c r="A282" s="1"/>
    </row>
    <row r="283" spans="1:1" x14ac:dyDescent="0.2">
      <c r="A283" s="1"/>
    </row>
    <row r="284" spans="1:1" x14ac:dyDescent="0.2">
      <c r="A284" s="1"/>
    </row>
    <row r="285" spans="1:1" x14ac:dyDescent="0.2">
      <c r="A285" s="1"/>
    </row>
    <row r="286" spans="1:1" x14ac:dyDescent="0.2">
      <c r="A286" s="1"/>
    </row>
    <row r="287" spans="1:1" x14ac:dyDescent="0.2">
      <c r="A287" s="1"/>
    </row>
    <row r="288" spans="1:1" x14ac:dyDescent="0.2">
      <c r="A288" s="1"/>
    </row>
    <row r="289" spans="1:1" x14ac:dyDescent="0.2">
      <c r="A289" s="1"/>
    </row>
    <row r="290" spans="1:1" x14ac:dyDescent="0.2">
      <c r="A290" s="1"/>
    </row>
    <row r="291" spans="1:1" x14ac:dyDescent="0.2">
      <c r="A291" s="1"/>
    </row>
    <row r="292" spans="1:1" x14ac:dyDescent="0.2">
      <c r="A292" s="1"/>
    </row>
    <row r="293" spans="1:1" x14ac:dyDescent="0.2">
      <c r="A293" s="1"/>
    </row>
    <row r="294" spans="1:1" x14ac:dyDescent="0.2">
      <c r="A294" s="1"/>
    </row>
    <row r="295" spans="1:1" x14ac:dyDescent="0.2">
      <c r="A295" s="1"/>
    </row>
    <row r="296" spans="1:1" x14ac:dyDescent="0.2">
      <c r="A296" s="1"/>
    </row>
    <row r="297" spans="1:1" x14ac:dyDescent="0.2">
      <c r="A297" s="1"/>
    </row>
    <row r="298" spans="1:1" x14ac:dyDescent="0.2">
      <c r="A298" s="1"/>
    </row>
    <row r="299" spans="1:1" x14ac:dyDescent="0.2">
      <c r="A299" s="1"/>
    </row>
    <row r="300" spans="1:1" x14ac:dyDescent="0.2">
      <c r="A300" s="1"/>
    </row>
    <row r="301" spans="1:1" x14ac:dyDescent="0.2">
      <c r="A301" s="1"/>
    </row>
    <row r="302" spans="1:1" x14ac:dyDescent="0.2">
      <c r="A302" s="1"/>
    </row>
    <row r="303" spans="1:1" x14ac:dyDescent="0.2">
      <c r="A303" s="1"/>
    </row>
    <row r="304" spans="1:1" x14ac:dyDescent="0.2">
      <c r="A304" s="1"/>
    </row>
    <row r="305" spans="1:1" x14ac:dyDescent="0.2">
      <c r="A305" s="1"/>
    </row>
    <row r="306" spans="1:1" x14ac:dyDescent="0.2">
      <c r="A306" s="1"/>
    </row>
    <row r="307" spans="1:1" x14ac:dyDescent="0.2">
      <c r="A307" s="1"/>
    </row>
    <row r="308" spans="1:1" x14ac:dyDescent="0.2">
      <c r="A308" s="1"/>
    </row>
    <row r="309" spans="1:1" x14ac:dyDescent="0.2">
      <c r="A309" s="1"/>
    </row>
    <row r="310" spans="1:1" x14ac:dyDescent="0.2">
      <c r="A310" s="1"/>
    </row>
    <row r="311" spans="1:1" x14ac:dyDescent="0.2">
      <c r="A311" s="1"/>
    </row>
    <row r="312" spans="1:1" x14ac:dyDescent="0.2">
      <c r="A312" s="1"/>
    </row>
    <row r="313" spans="1:1" x14ac:dyDescent="0.2">
      <c r="A313" s="1"/>
    </row>
    <row r="314" spans="1:1" x14ac:dyDescent="0.2">
      <c r="A314" s="1"/>
    </row>
    <row r="315" spans="1:1" x14ac:dyDescent="0.2">
      <c r="A315" s="1"/>
    </row>
    <row r="316" spans="1:1" x14ac:dyDescent="0.2">
      <c r="A316" s="1"/>
    </row>
    <row r="317" spans="1:1" x14ac:dyDescent="0.2">
      <c r="A317" s="1"/>
    </row>
    <row r="318" spans="1:1" x14ac:dyDescent="0.2">
      <c r="A318" s="1"/>
    </row>
    <row r="319" spans="1:1" x14ac:dyDescent="0.2">
      <c r="A319" s="1"/>
    </row>
    <row r="320" spans="1:1" x14ac:dyDescent="0.2">
      <c r="A320" s="1"/>
    </row>
    <row r="321" spans="1:1" x14ac:dyDescent="0.2">
      <c r="A321" s="1"/>
    </row>
    <row r="322" spans="1:1" x14ac:dyDescent="0.2">
      <c r="A322" s="1"/>
    </row>
    <row r="323" spans="1:1" x14ac:dyDescent="0.2">
      <c r="A323" s="1"/>
    </row>
    <row r="324" spans="1:1" x14ac:dyDescent="0.2">
      <c r="A324" s="1"/>
    </row>
    <row r="325" spans="1:1" x14ac:dyDescent="0.2">
      <c r="A325" s="1"/>
    </row>
    <row r="326" spans="1:1" x14ac:dyDescent="0.2">
      <c r="A326" s="1"/>
    </row>
    <row r="327" spans="1:1" x14ac:dyDescent="0.2">
      <c r="A327" s="1"/>
    </row>
    <row r="328" spans="1:1" x14ac:dyDescent="0.2">
      <c r="A328" s="1"/>
    </row>
    <row r="329" spans="1:1" x14ac:dyDescent="0.2">
      <c r="A329" s="1"/>
    </row>
    <row r="330" spans="1:1" x14ac:dyDescent="0.2">
      <c r="A330" s="1"/>
    </row>
    <row r="331" spans="1:1" x14ac:dyDescent="0.2">
      <c r="A331" s="1"/>
    </row>
    <row r="332" spans="1:1" x14ac:dyDescent="0.2">
      <c r="A332" s="1"/>
    </row>
    <row r="333" spans="1:1" x14ac:dyDescent="0.2">
      <c r="A333" s="1"/>
    </row>
    <row r="334" spans="1:1" x14ac:dyDescent="0.2">
      <c r="A334" s="1"/>
    </row>
    <row r="335" spans="1:1" x14ac:dyDescent="0.2">
      <c r="A335" s="1"/>
    </row>
    <row r="336" spans="1:1" x14ac:dyDescent="0.2">
      <c r="A336" s="1"/>
    </row>
    <row r="337" spans="1:1" x14ac:dyDescent="0.2">
      <c r="A337" s="1"/>
    </row>
    <row r="338" spans="1:1" x14ac:dyDescent="0.2">
      <c r="A338" s="1"/>
    </row>
    <row r="339" spans="1:1" x14ac:dyDescent="0.2">
      <c r="A339" s="1"/>
    </row>
    <row r="340" spans="1:1" x14ac:dyDescent="0.2">
      <c r="A340" s="1"/>
    </row>
    <row r="341" spans="1:1" x14ac:dyDescent="0.2">
      <c r="A341" s="1"/>
    </row>
    <row r="342" spans="1:1" x14ac:dyDescent="0.2">
      <c r="A342" s="1"/>
    </row>
    <row r="343" spans="1:1" x14ac:dyDescent="0.2">
      <c r="A343" s="1"/>
    </row>
    <row r="344" spans="1:1" x14ac:dyDescent="0.2">
      <c r="A344" s="1"/>
    </row>
    <row r="345" spans="1:1" x14ac:dyDescent="0.2">
      <c r="A345" s="1"/>
    </row>
    <row r="346" spans="1:1" x14ac:dyDescent="0.2">
      <c r="A346" s="1"/>
    </row>
    <row r="347" spans="1:1" x14ac:dyDescent="0.2">
      <c r="A347" s="1"/>
    </row>
    <row r="348" spans="1:1" x14ac:dyDescent="0.2">
      <c r="A348" s="1"/>
    </row>
    <row r="349" spans="1:1" x14ac:dyDescent="0.2">
      <c r="A349" s="1"/>
    </row>
    <row r="350" spans="1:1" x14ac:dyDescent="0.2">
      <c r="A350" s="1"/>
    </row>
    <row r="351" spans="1:1" x14ac:dyDescent="0.2">
      <c r="A351" s="1"/>
    </row>
    <row r="352" spans="1:1" x14ac:dyDescent="0.2">
      <c r="A352" s="1"/>
    </row>
    <row r="353" spans="1:1" x14ac:dyDescent="0.2">
      <c r="A353" s="1"/>
    </row>
    <row r="354" spans="1:1" x14ac:dyDescent="0.2">
      <c r="A354" s="1"/>
    </row>
    <row r="355" spans="1:1" x14ac:dyDescent="0.2">
      <c r="A355" s="1"/>
    </row>
    <row r="356" spans="1:1" x14ac:dyDescent="0.2">
      <c r="A356" s="1"/>
    </row>
    <row r="357" spans="1:1" x14ac:dyDescent="0.2">
      <c r="A357" s="1"/>
    </row>
    <row r="358" spans="1:1" x14ac:dyDescent="0.2">
      <c r="A358" s="1"/>
    </row>
    <row r="359" spans="1:1" x14ac:dyDescent="0.2">
      <c r="A359" s="1"/>
    </row>
    <row r="360" spans="1:1" x14ac:dyDescent="0.2">
      <c r="A360" s="1"/>
    </row>
    <row r="361" spans="1:1" x14ac:dyDescent="0.2">
      <c r="A361" s="1"/>
    </row>
    <row r="362" spans="1:1" x14ac:dyDescent="0.2">
      <c r="A362" s="1"/>
    </row>
    <row r="363" spans="1:1" x14ac:dyDescent="0.2">
      <c r="A363" s="1"/>
    </row>
    <row r="364" spans="1:1" x14ac:dyDescent="0.2">
      <c r="A364" s="1"/>
    </row>
    <row r="365" spans="1:1" x14ac:dyDescent="0.2">
      <c r="A365" s="1"/>
    </row>
    <row r="366" spans="1:1" x14ac:dyDescent="0.2">
      <c r="A366" s="1"/>
    </row>
    <row r="367" spans="1:1" x14ac:dyDescent="0.2">
      <c r="A367" s="1"/>
    </row>
    <row r="368" spans="1:1" x14ac:dyDescent="0.2">
      <c r="A368" s="1"/>
    </row>
    <row r="369" spans="1:1" x14ac:dyDescent="0.2">
      <c r="A369" s="1"/>
    </row>
    <row r="370" spans="1:1" x14ac:dyDescent="0.2">
      <c r="A370" s="1"/>
    </row>
    <row r="371" spans="1:1" x14ac:dyDescent="0.2">
      <c r="A371" s="1"/>
    </row>
    <row r="372" spans="1:1" x14ac:dyDescent="0.2">
      <c r="A372" s="1"/>
    </row>
    <row r="373" spans="1:1" x14ac:dyDescent="0.2">
      <c r="A373" s="1"/>
    </row>
    <row r="374" spans="1:1" x14ac:dyDescent="0.2">
      <c r="A374" s="1"/>
    </row>
    <row r="375" spans="1:1" x14ac:dyDescent="0.2">
      <c r="A375" s="1"/>
    </row>
    <row r="376" spans="1:1" x14ac:dyDescent="0.2">
      <c r="A376" s="1"/>
    </row>
    <row r="377" spans="1:1" x14ac:dyDescent="0.2">
      <c r="A377" s="1"/>
    </row>
    <row r="378" spans="1:1" x14ac:dyDescent="0.2">
      <c r="A378" s="1"/>
    </row>
    <row r="379" spans="1:1" x14ac:dyDescent="0.2">
      <c r="A379" s="1"/>
    </row>
    <row r="380" spans="1:1" x14ac:dyDescent="0.2">
      <c r="A380" s="1"/>
    </row>
    <row r="381" spans="1:1" x14ac:dyDescent="0.2">
      <c r="A381" s="1"/>
    </row>
    <row r="382" spans="1:1" x14ac:dyDescent="0.2">
      <c r="A382" s="1"/>
    </row>
    <row r="383" spans="1:1" x14ac:dyDescent="0.2">
      <c r="A383" s="1"/>
    </row>
    <row r="384" spans="1:1" x14ac:dyDescent="0.2">
      <c r="A384" s="1"/>
    </row>
    <row r="385" spans="1:1" x14ac:dyDescent="0.2">
      <c r="A385" s="1"/>
    </row>
    <row r="386" spans="1:1" x14ac:dyDescent="0.2">
      <c r="A386" s="1"/>
    </row>
    <row r="387" spans="1:1" x14ac:dyDescent="0.2">
      <c r="A387" s="1"/>
    </row>
    <row r="388" spans="1:1" x14ac:dyDescent="0.2">
      <c r="A388" s="1"/>
    </row>
    <row r="389" spans="1:1" x14ac:dyDescent="0.2">
      <c r="A389" s="1"/>
    </row>
    <row r="390" spans="1:1" x14ac:dyDescent="0.2">
      <c r="A390" s="1"/>
    </row>
    <row r="391" spans="1:1" x14ac:dyDescent="0.2">
      <c r="A391" s="1"/>
    </row>
    <row r="392" spans="1:1" x14ac:dyDescent="0.2">
      <c r="A392" s="1"/>
    </row>
    <row r="393" spans="1:1" x14ac:dyDescent="0.2">
      <c r="A393" s="1"/>
    </row>
    <row r="394" spans="1:1" x14ac:dyDescent="0.2">
      <c r="A394" s="1"/>
    </row>
    <row r="395" spans="1:1" x14ac:dyDescent="0.2">
      <c r="A395" s="1"/>
    </row>
    <row r="396" spans="1:1" x14ac:dyDescent="0.2">
      <c r="A396" s="1"/>
    </row>
    <row r="397" spans="1:1" x14ac:dyDescent="0.2">
      <c r="A397" s="1"/>
    </row>
    <row r="398" spans="1:1" x14ac:dyDescent="0.2">
      <c r="A398" s="1"/>
    </row>
    <row r="399" spans="1:1" x14ac:dyDescent="0.2">
      <c r="A399" s="1"/>
    </row>
    <row r="400" spans="1:1" x14ac:dyDescent="0.2">
      <c r="A40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solidate_Data">
                <anchor moveWithCells="1" sizeWithCells="1">
                  <from>
                    <xdr:col>12</xdr:col>
                    <xdr:colOff>457200</xdr:colOff>
                    <xdr:row>22</xdr:row>
                    <xdr:rowOff>9525</xdr:rowOff>
                  </from>
                  <to>
                    <xdr:col>13</xdr:col>
                    <xdr:colOff>466725</xdr:colOff>
                    <xdr:row>23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7"/>
  <sheetViews>
    <sheetView workbookViewId="0">
      <selection activeCell="B2" sqref="B2"/>
    </sheetView>
  </sheetViews>
  <sheetFormatPr baseColWidth="10" defaultRowHeight="12.75" x14ac:dyDescent="0.2"/>
  <cols>
    <col min="1" max="1" width="22.140625" style="37" customWidth="1"/>
    <col min="2" max="16384" width="11.42578125" style="37"/>
  </cols>
  <sheetData>
    <row r="1" spans="1:17" ht="15" x14ac:dyDescent="0.2">
      <c r="A1" s="48" t="s">
        <v>64</v>
      </c>
      <c r="B1" s="51">
        <v>34</v>
      </c>
      <c r="C1" s="51">
        <v>36</v>
      </c>
      <c r="D1" s="51">
        <v>38</v>
      </c>
      <c r="E1" s="51">
        <v>40</v>
      </c>
      <c r="F1" s="51">
        <v>42</v>
      </c>
      <c r="G1" s="51">
        <v>44</v>
      </c>
      <c r="H1" s="51">
        <v>46</v>
      </c>
      <c r="I1" s="52">
        <v>48</v>
      </c>
      <c r="J1" s="52">
        <v>50</v>
      </c>
      <c r="K1" s="52">
        <v>52</v>
      </c>
      <c r="L1" s="52">
        <v>54</v>
      </c>
      <c r="M1" s="52">
        <v>56</v>
      </c>
      <c r="N1" s="52">
        <v>58</v>
      </c>
      <c r="O1" s="52">
        <v>60</v>
      </c>
    </row>
    <row r="2" spans="1:17" ht="15" x14ac:dyDescent="0.2">
      <c r="A2" s="49" t="s">
        <v>38</v>
      </c>
      <c r="B2" s="50">
        <f>COUNTIF(SECTION!$B$14:$B$500,"34")</f>
        <v>0</v>
      </c>
      <c r="C2" s="50">
        <f>COUNTIF(SECTION!$B$14:$B$500,"36")</f>
        <v>2</v>
      </c>
      <c r="D2" s="50">
        <f>COUNTIF(SECTION!$B$14:$B$500,"38")</f>
        <v>1</v>
      </c>
      <c r="E2" s="50">
        <f>COUNTIF(SECTION!$B$14:$B$500,"40")</f>
        <v>1</v>
      </c>
      <c r="F2" s="50">
        <f>COUNTIF(SECTION!$B$14:$B$500,"42")</f>
        <v>0</v>
      </c>
      <c r="G2" s="50">
        <f>COUNTIF(SECTION!$B$14:$B$500,"44")</f>
        <v>0</v>
      </c>
      <c r="H2" s="50">
        <f>COUNTIF(SECTION!$B$14:$B$500,"46")</f>
        <v>0</v>
      </c>
      <c r="I2" s="50">
        <f>COUNTIF(SECTION!$B$14:$B$500,"48")</f>
        <v>0</v>
      </c>
      <c r="J2" s="50">
        <f>COUNTIF(SECTION!$B$14:$B$500,"50")</f>
        <v>0</v>
      </c>
      <c r="K2" s="50">
        <f>COUNTIF(SECTION!$B$14:$B$500,"52")</f>
        <v>0</v>
      </c>
      <c r="L2" s="50">
        <f>COUNTIF(SECTION!$B$14:$B$500,"54")</f>
        <v>0</v>
      </c>
      <c r="M2" s="50">
        <f>COUNTIF(SECTION!$B$14:$B$500,"56")</f>
        <v>0</v>
      </c>
      <c r="N2" s="50">
        <f>COUNTIF(SECTION!$B$14:$B$500,"58")</f>
        <v>0</v>
      </c>
      <c r="O2" s="50">
        <f>COUNTIF(SECTION!$B$14:$B$500,"60")</f>
        <v>0</v>
      </c>
    </row>
    <row r="3" spans="1:17" ht="15" x14ac:dyDescent="0.2">
      <c r="A3" s="48" t="s">
        <v>64</v>
      </c>
      <c r="B3" s="51">
        <v>34</v>
      </c>
      <c r="C3" s="51">
        <v>36</v>
      </c>
      <c r="D3" s="51">
        <v>38</v>
      </c>
      <c r="E3" s="51">
        <v>40</v>
      </c>
      <c r="F3" s="51">
        <v>42</v>
      </c>
      <c r="G3" s="51">
        <v>44</v>
      </c>
      <c r="H3" s="51">
        <v>46</v>
      </c>
      <c r="I3" s="52">
        <v>48</v>
      </c>
      <c r="J3" s="52">
        <v>50</v>
      </c>
      <c r="K3" s="52">
        <v>52</v>
      </c>
      <c r="L3" s="52">
        <v>54</v>
      </c>
      <c r="M3" s="52">
        <v>56</v>
      </c>
      <c r="N3" s="52">
        <v>58</v>
      </c>
      <c r="O3" s="52">
        <v>60</v>
      </c>
    </row>
    <row r="4" spans="1:17" ht="15" x14ac:dyDescent="0.2">
      <c r="A4" s="49" t="s">
        <v>39</v>
      </c>
      <c r="B4" s="50">
        <f>COUNTIF(SECTION!$D$14:$D$500,"34")</f>
        <v>0</v>
      </c>
      <c r="C4" s="50">
        <f>COUNTIF(SECTION!$D$14:$D$500,"36")</f>
        <v>2</v>
      </c>
      <c r="D4" s="50">
        <f>COUNTIF(SECTION!$D$14:$D$500,"38")</f>
        <v>1</v>
      </c>
      <c r="E4" s="50">
        <f>COUNTIF(SECTION!$D$14:$D$500,"40")</f>
        <v>1</v>
      </c>
      <c r="F4" s="50">
        <f>COUNTIF(SECTION!$D$14:$D$500,"42")</f>
        <v>0</v>
      </c>
      <c r="G4" s="50">
        <f>COUNTIF(SECTION!$D$14:$D$500,"44")</f>
        <v>0</v>
      </c>
      <c r="H4" s="50">
        <f>COUNTIF(SECTION!$D$14:$D$500,"46")</f>
        <v>0</v>
      </c>
      <c r="I4" s="50">
        <f>COUNTIF(SECTION!$D$14:$D$500,"48")</f>
        <v>0</v>
      </c>
      <c r="J4" s="50">
        <f>COUNTIF(SECTION!$D$14:$D$500,"50")</f>
        <v>0</v>
      </c>
      <c r="K4" s="50">
        <f>COUNTIF(SECTION!$D$14:$D$500,"52")</f>
        <v>0</v>
      </c>
      <c r="L4" s="50">
        <f>COUNTIF(SECTION!$D$14:$D$500,"54")</f>
        <v>0</v>
      </c>
      <c r="M4" s="50">
        <f>COUNTIF(SECTION!$D$14:$D$500,"56")</f>
        <v>0</v>
      </c>
      <c r="N4" s="50">
        <f>COUNTIF(SECTION!$D$14:$D$500,"58")</f>
        <v>0</v>
      </c>
      <c r="O4" s="50">
        <f>COUNTIF(SECTION!$D$14:$D$500,"60")</f>
        <v>0</v>
      </c>
      <c r="P4" s="41"/>
      <c r="Q4" s="41"/>
    </row>
    <row r="5" spans="1:17" ht="15" x14ac:dyDescent="0.2">
      <c r="A5" s="48" t="s">
        <v>64</v>
      </c>
      <c r="B5" s="51" t="s">
        <v>73</v>
      </c>
      <c r="C5" s="51" t="s">
        <v>2</v>
      </c>
      <c r="D5" s="51" t="s">
        <v>74</v>
      </c>
      <c r="E5" s="51" t="s">
        <v>47</v>
      </c>
      <c r="F5" s="51" t="s">
        <v>3</v>
      </c>
      <c r="G5" s="51" t="s">
        <v>75</v>
      </c>
      <c r="H5" s="53"/>
      <c r="I5" s="53"/>
      <c r="J5" s="53"/>
      <c r="K5" s="53"/>
      <c r="L5" s="53"/>
      <c r="M5" s="53"/>
      <c r="N5" s="53"/>
      <c r="O5" s="53"/>
      <c r="P5" s="41"/>
      <c r="Q5" s="41"/>
    </row>
    <row r="6" spans="1:17" ht="15" x14ac:dyDescent="0.2">
      <c r="A6" s="49" t="s">
        <v>40</v>
      </c>
      <c r="B6" s="50">
        <f>COUNTIF(SECTION!$F$14:$F$500,"XS")</f>
        <v>1</v>
      </c>
      <c r="C6" s="50">
        <f>COUNTIF(SECTION!$F$14:$F$500,"S")</f>
        <v>2</v>
      </c>
      <c r="D6" s="50">
        <f>COUNTIF(SECTION!$F$14:$F$500,"M")</f>
        <v>0</v>
      </c>
      <c r="E6" s="50">
        <f>COUNTIF(SECTION!$F$14:$F$500,"L")</f>
        <v>0</v>
      </c>
      <c r="F6" s="50">
        <f>COUNTIF(SECTION!$F$14:$F$500,"XL")</f>
        <v>1</v>
      </c>
      <c r="G6" s="50">
        <f>COUNTIF(SECTION!$F$14:$F$500,"XXL")</f>
        <v>0</v>
      </c>
      <c r="H6" s="53"/>
      <c r="I6" s="53"/>
      <c r="J6" s="53"/>
      <c r="K6" s="53"/>
      <c r="L6" s="53"/>
      <c r="M6" s="53"/>
      <c r="N6" s="53"/>
      <c r="O6" s="53"/>
      <c r="P6" s="41"/>
      <c r="Q6" s="41"/>
    </row>
    <row r="7" spans="1:17" ht="15" x14ac:dyDescent="0.2">
      <c r="A7" s="48" t="s">
        <v>64</v>
      </c>
      <c r="B7" s="51" t="s">
        <v>62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41"/>
      <c r="Q7" s="41"/>
    </row>
    <row r="8" spans="1:17" ht="15" x14ac:dyDescent="0.2">
      <c r="A8" s="49" t="s">
        <v>41</v>
      </c>
      <c r="B8" s="50">
        <f>COUNTIF(SECTION!$H$30:$H$500,"*")</f>
        <v>0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41"/>
      <c r="Q8" s="41"/>
    </row>
    <row r="9" spans="1:17" ht="15" x14ac:dyDescent="0.2">
      <c r="A9" s="48" t="s">
        <v>64</v>
      </c>
      <c r="B9" s="51" t="s">
        <v>62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41"/>
      <c r="Q9" s="41"/>
    </row>
    <row r="10" spans="1:17" ht="15" x14ac:dyDescent="0.2">
      <c r="A10" s="49" t="s">
        <v>42</v>
      </c>
      <c r="B10" s="50">
        <f>COUNTIF(SECTION!$I$30:$I$500,"*")</f>
        <v>0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41"/>
      <c r="Q10" s="41"/>
    </row>
    <row r="11" spans="1:17" ht="15" x14ac:dyDescent="0.2">
      <c r="A11" s="48" t="s">
        <v>64</v>
      </c>
      <c r="B11" s="51" t="s">
        <v>62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41"/>
      <c r="Q11" s="41"/>
    </row>
    <row r="12" spans="1:17" ht="15" x14ac:dyDescent="0.2">
      <c r="A12" s="49" t="s">
        <v>46</v>
      </c>
      <c r="B12" s="50">
        <f>COUNTIF(SECTION!$J$30:$J$500,"*")</f>
        <v>0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41"/>
      <c r="Q12" s="41"/>
    </row>
    <row r="13" spans="1:17" ht="15" x14ac:dyDescent="0.2">
      <c r="A13" s="48" t="s">
        <v>64</v>
      </c>
      <c r="B13" s="51">
        <v>35</v>
      </c>
      <c r="C13" s="51">
        <v>36</v>
      </c>
      <c r="D13" s="51">
        <v>37</v>
      </c>
      <c r="E13" s="51">
        <v>38</v>
      </c>
      <c r="F13" s="51">
        <v>39</v>
      </c>
      <c r="G13" s="51">
        <v>40</v>
      </c>
      <c r="H13" s="51">
        <v>41</v>
      </c>
      <c r="I13" s="52">
        <v>42</v>
      </c>
      <c r="J13" s="53"/>
      <c r="K13" s="53"/>
      <c r="L13" s="53"/>
      <c r="M13" s="53"/>
      <c r="N13" s="53"/>
      <c r="O13" s="53"/>
      <c r="P13" s="41"/>
      <c r="Q13" s="41"/>
    </row>
    <row r="14" spans="1:17" ht="15" x14ac:dyDescent="0.2">
      <c r="A14" s="49" t="s">
        <v>44</v>
      </c>
      <c r="B14" s="50">
        <f>COUNTIF(SECTION!$K$30:$K$500,"35")</f>
        <v>0</v>
      </c>
      <c r="C14" s="50">
        <f>COUNTIF(SECTION!$K$30:$K$500,"36")</f>
        <v>0</v>
      </c>
      <c r="D14" s="50">
        <f>COUNTIF(SECTION!$K$30:$K$500,"37")</f>
        <v>0</v>
      </c>
      <c r="E14" s="50">
        <f>COUNTIF(SECTION!$K$30:$K$500,"38")</f>
        <v>0</v>
      </c>
      <c r="F14" s="50">
        <f>COUNTIF(SECTION!$K$30:$K$500,"39")</f>
        <v>0</v>
      </c>
      <c r="G14" s="50">
        <f>COUNTIF(SECTION!$K$30:$K$500,"40")</f>
        <v>0</v>
      </c>
      <c r="H14" s="50">
        <f>COUNTIF(SECTION!$K$30:$K$500,"41")</f>
        <v>0</v>
      </c>
      <c r="I14" s="50">
        <f>COUNTIF(SECTION!$K$30:$K$500,"42")</f>
        <v>0</v>
      </c>
      <c r="J14" s="53"/>
      <c r="K14" s="53"/>
      <c r="L14" s="53"/>
      <c r="M14" s="53"/>
      <c r="N14" s="53"/>
      <c r="O14" s="53"/>
      <c r="P14" s="41"/>
      <c r="Q14" s="41"/>
    </row>
    <row r="15" spans="1:17" ht="15" x14ac:dyDescent="0.2">
      <c r="A15" s="48" t="s">
        <v>64</v>
      </c>
      <c r="B15" s="51">
        <v>0</v>
      </c>
      <c r="C15" s="51">
        <v>1</v>
      </c>
      <c r="D15" s="51">
        <v>2</v>
      </c>
      <c r="E15" s="51">
        <v>3</v>
      </c>
      <c r="F15" s="51">
        <v>4</v>
      </c>
      <c r="G15" s="51">
        <v>5</v>
      </c>
      <c r="H15" s="51">
        <v>6</v>
      </c>
      <c r="I15" s="52">
        <v>7</v>
      </c>
      <c r="J15" s="53"/>
      <c r="K15" s="53"/>
      <c r="L15" s="53"/>
      <c r="M15" s="53"/>
      <c r="N15" s="53"/>
      <c r="O15" s="53"/>
      <c r="P15" s="41"/>
      <c r="Q15" s="41"/>
    </row>
    <row r="16" spans="1:17" ht="15" x14ac:dyDescent="0.2">
      <c r="A16" s="49" t="s">
        <v>45</v>
      </c>
      <c r="B16" s="50">
        <f>COUNTIF(SECTION!$L$30:$L$500,"0")</f>
        <v>0</v>
      </c>
      <c r="C16" s="50">
        <f>COUNTIF(SECTION!$L$30:$L$500,"1")</f>
        <v>0</v>
      </c>
      <c r="D16" s="50">
        <f>COUNTIF(SECTION!$L$30:$L$500,"2")</f>
        <v>0</v>
      </c>
      <c r="E16" s="50">
        <f>COUNTIF(SECTION!$L$30:$L$500,"3")</f>
        <v>0</v>
      </c>
      <c r="F16" s="50">
        <f>COUNTIF(SECTION!$L$30:$L$500,"4")</f>
        <v>0</v>
      </c>
      <c r="G16" s="50">
        <f>COUNTIF(SECTION!$L$30:$L$500,"5")</f>
        <v>0</v>
      </c>
      <c r="H16" s="50">
        <f>COUNTIF(SECTION!$L$30:$L$500,"6")</f>
        <v>0</v>
      </c>
      <c r="I16" s="50">
        <f>COUNTIF(SECTION!$L$30:$L$500,"7")</f>
        <v>0</v>
      </c>
      <c r="J16" s="53"/>
      <c r="K16" s="53"/>
      <c r="L16" s="53"/>
      <c r="M16" s="53"/>
      <c r="N16" s="53"/>
      <c r="O16" s="53"/>
      <c r="P16" s="41"/>
      <c r="Q16" s="41"/>
    </row>
    <row r="17" spans="1:17" ht="15" x14ac:dyDescent="0.25">
      <c r="A17" s="39"/>
      <c r="B17" s="39"/>
      <c r="C17" s="39"/>
      <c r="D17" s="39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1"/>
      <c r="Q17" s="41"/>
    </row>
    <row r="18" spans="1:17" ht="15" x14ac:dyDescent="0.25">
      <c r="A18" s="42"/>
      <c r="B18" s="38"/>
      <c r="C18" s="43"/>
      <c r="D18" s="4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1"/>
      <c r="Q18" s="41"/>
    </row>
    <row r="19" spans="1:17" ht="15" x14ac:dyDescent="0.25">
      <c r="A19" s="39"/>
      <c r="B19" s="39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1"/>
      <c r="Q19" s="41"/>
    </row>
    <row r="20" spans="1:17" ht="15" x14ac:dyDescent="0.25">
      <c r="A20" s="42"/>
      <c r="B20" s="38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1"/>
      <c r="Q20" s="41"/>
    </row>
    <row r="21" spans="1:17" ht="15" x14ac:dyDescent="0.25">
      <c r="A21" s="39"/>
      <c r="B21" s="39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1"/>
      <c r="Q21" s="41"/>
    </row>
    <row r="22" spans="1:17" ht="15" x14ac:dyDescent="0.25">
      <c r="A22" s="42"/>
      <c r="B22" s="38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1"/>
      <c r="Q22" s="41"/>
    </row>
    <row r="23" spans="1:17" x14ac:dyDescent="0.2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</row>
    <row r="24" spans="1:17" x14ac:dyDescent="0.2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</row>
    <row r="25" spans="1:17" x14ac:dyDescent="0.2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</row>
    <row r="26" spans="1:17" x14ac:dyDescent="0.2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</row>
    <row r="27" spans="1:17" x14ac:dyDescent="0.2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workbookViewId="0">
      <selection activeCell="G24" sqref="G24"/>
    </sheetView>
  </sheetViews>
  <sheetFormatPr baseColWidth="10" defaultColWidth="14.42578125" defaultRowHeight="15.75" customHeight="1" x14ac:dyDescent="0.2"/>
  <cols>
    <col min="1" max="1" width="14.42578125" style="19"/>
    <col min="2" max="2" width="24.85546875" style="19" customWidth="1"/>
    <col min="3" max="3" width="5.42578125" style="19" customWidth="1"/>
    <col min="4" max="4" width="21" style="19" customWidth="1"/>
    <col min="5" max="5" width="35.42578125" style="19" customWidth="1"/>
    <col min="6" max="9" width="23.5703125" style="19" customWidth="1"/>
    <col min="10" max="10" width="15.7109375" style="19" customWidth="1"/>
    <col min="11" max="11" width="21.7109375" style="19" customWidth="1"/>
    <col min="12" max="12" width="13.28515625" style="19" customWidth="1"/>
    <col min="13" max="13" width="14.28515625" style="19" customWidth="1"/>
    <col min="14" max="14" width="22.42578125" style="19" customWidth="1"/>
    <col min="15" max="18" width="14.28515625" style="19" customWidth="1"/>
    <col min="19" max="19" width="14.42578125" style="19"/>
    <col min="20" max="21" width="19.85546875" style="19" customWidth="1"/>
    <col min="22" max="16384" width="14.42578125" style="19"/>
  </cols>
  <sheetData>
    <row r="1" spans="1:19" s="17" customFormat="1" ht="15.75" customHeight="1" x14ac:dyDescent="0.2">
      <c r="A1" s="12" t="s">
        <v>4</v>
      </c>
      <c r="B1" s="12" t="s">
        <v>10</v>
      </c>
      <c r="C1" s="44"/>
      <c r="D1" s="13"/>
      <c r="E1" s="12" t="s">
        <v>9</v>
      </c>
      <c r="F1" s="14" t="s">
        <v>14</v>
      </c>
      <c r="G1" s="14" t="s">
        <v>31</v>
      </c>
      <c r="H1" s="14" t="s">
        <v>32</v>
      </c>
      <c r="I1" s="14" t="s">
        <v>19</v>
      </c>
      <c r="J1" s="15"/>
      <c r="K1" s="16" t="s">
        <v>35</v>
      </c>
      <c r="L1" s="16" t="s">
        <v>29</v>
      </c>
      <c r="M1" s="16" t="s">
        <v>36</v>
      </c>
      <c r="N1" s="44"/>
      <c r="O1" s="44"/>
      <c r="P1" s="44"/>
      <c r="Q1" s="44"/>
      <c r="R1" s="44"/>
    </row>
    <row r="2" spans="1:19" ht="15.75" customHeight="1" x14ac:dyDescent="0.2">
      <c r="A2" s="10" t="s">
        <v>61</v>
      </c>
      <c r="B2" s="10" t="s">
        <v>37</v>
      </c>
      <c r="C2" s="21"/>
      <c r="D2" s="13"/>
      <c r="E2" s="10" t="s">
        <v>51</v>
      </c>
      <c r="F2" s="10" t="s">
        <v>30</v>
      </c>
      <c r="G2" s="18">
        <v>1</v>
      </c>
      <c r="H2" s="18">
        <v>2</v>
      </c>
      <c r="I2" s="18">
        <v>2</v>
      </c>
      <c r="K2" s="20" t="s">
        <v>38</v>
      </c>
      <c r="L2" s="10">
        <v>1</v>
      </c>
      <c r="M2" s="10" t="s">
        <v>46</v>
      </c>
      <c r="N2" s="21"/>
      <c r="O2" s="21"/>
      <c r="P2" s="21"/>
      <c r="Q2" s="21"/>
      <c r="R2" s="21"/>
    </row>
    <row r="3" spans="1:19" ht="15.75" customHeight="1" x14ac:dyDescent="0.2">
      <c r="A3" s="10"/>
      <c r="B3" s="10" t="s">
        <v>7</v>
      </c>
      <c r="C3" s="21"/>
      <c r="D3" s="13"/>
      <c r="E3" s="44" t="s">
        <v>67</v>
      </c>
      <c r="F3" s="22"/>
      <c r="G3" s="22"/>
      <c r="H3" s="22"/>
      <c r="I3" s="22"/>
      <c r="K3" s="23" t="s">
        <v>39</v>
      </c>
      <c r="L3" s="10">
        <v>1</v>
      </c>
      <c r="M3" s="18"/>
      <c r="N3" s="22"/>
      <c r="O3" s="22"/>
      <c r="P3" s="22"/>
      <c r="Q3" s="22"/>
      <c r="R3" s="22"/>
    </row>
    <row r="4" spans="1:19" ht="15.75" customHeight="1" x14ac:dyDescent="0.2">
      <c r="A4" s="24"/>
      <c r="B4" s="10">
        <v>85340</v>
      </c>
      <c r="C4" s="21"/>
      <c r="D4" s="13"/>
      <c r="E4" s="45">
        <v>43130</v>
      </c>
      <c r="F4" s="22"/>
      <c r="G4" s="22"/>
      <c r="H4" s="22"/>
      <c r="I4" s="22"/>
      <c r="K4" s="20" t="s">
        <v>40</v>
      </c>
      <c r="L4" s="10">
        <v>2</v>
      </c>
      <c r="M4" s="18"/>
      <c r="N4" s="22"/>
      <c r="O4" s="22"/>
      <c r="P4" s="22"/>
      <c r="Q4" s="22"/>
      <c r="R4" s="22"/>
    </row>
    <row r="5" spans="1:19" ht="15.75" customHeight="1" x14ac:dyDescent="0.2">
      <c r="A5" s="22"/>
      <c r="B5" s="25" t="s">
        <v>34</v>
      </c>
      <c r="C5" s="26"/>
      <c r="D5" s="13"/>
      <c r="E5" s="22"/>
      <c r="F5" s="22"/>
      <c r="G5" s="22"/>
      <c r="H5" s="22"/>
      <c r="I5" s="22"/>
      <c r="K5" s="20" t="s">
        <v>41</v>
      </c>
      <c r="L5" s="18">
        <v>1</v>
      </c>
      <c r="M5" s="18"/>
      <c r="N5" s="22"/>
      <c r="O5" s="22"/>
      <c r="P5" s="22"/>
      <c r="Q5" s="22"/>
      <c r="R5" s="22"/>
    </row>
    <row r="6" spans="1:19" ht="15.75" customHeight="1" x14ac:dyDescent="0.2">
      <c r="A6" s="22"/>
      <c r="B6" s="26"/>
      <c r="C6" s="26"/>
      <c r="D6" s="13"/>
      <c r="E6" s="22"/>
      <c r="F6" s="22"/>
      <c r="G6" s="22"/>
      <c r="H6" s="22"/>
      <c r="I6" s="22"/>
      <c r="J6" s="22"/>
      <c r="K6" s="27" t="s">
        <v>42</v>
      </c>
      <c r="L6" s="18">
        <v>2</v>
      </c>
      <c r="M6" s="22"/>
      <c r="N6" s="22"/>
      <c r="O6" s="22"/>
      <c r="P6" s="22"/>
      <c r="Q6" s="22"/>
      <c r="R6" s="22"/>
    </row>
    <row r="7" spans="1:19" ht="15.75" customHeight="1" x14ac:dyDescent="0.2">
      <c r="A7" s="22"/>
      <c r="B7" s="26"/>
      <c r="C7" s="26"/>
      <c r="D7" s="13"/>
      <c r="E7" s="22"/>
      <c r="F7" s="22"/>
      <c r="G7" s="22"/>
      <c r="H7" s="22"/>
      <c r="I7" s="22"/>
      <c r="J7" s="22"/>
      <c r="K7" s="27" t="s">
        <v>43</v>
      </c>
      <c r="L7" s="18">
        <v>1</v>
      </c>
      <c r="M7" s="22"/>
      <c r="N7" s="22"/>
      <c r="O7" s="22"/>
      <c r="P7" s="22"/>
      <c r="Q7" s="22"/>
      <c r="R7" s="22"/>
    </row>
    <row r="8" spans="1:19" ht="15.75" customHeight="1" x14ac:dyDescent="0.2">
      <c r="A8" s="22"/>
      <c r="B8" s="26"/>
      <c r="C8" s="26"/>
      <c r="D8" s="13"/>
      <c r="E8" s="22"/>
      <c r="F8" s="22"/>
      <c r="G8" s="22"/>
      <c r="H8" s="22"/>
      <c r="I8" s="22"/>
      <c r="J8" s="22"/>
      <c r="K8" s="27" t="s">
        <v>44</v>
      </c>
      <c r="L8" s="18">
        <v>1</v>
      </c>
      <c r="M8" s="22"/>
      <c r="N8" s="22"/>
      <c r="O8" s="22"/>
      <c r="P8" s="22"/>
      <c r="Q8" s="22"/>
      <c r="R8" s="22"/>
    </row>
    <row r="9" spans="1:19" ht="15.75" customHeight="1" x14ac:dyDescent="0.2">
      <c r="A9" s="22"/>
      <c r="B9" s="26"/>
      <c r="C9" s="26"/>
      <c r="D9" s="13"/>
      <c r="E9" s="22"/>
      <c r="F9" s="22"/>
      <c r="G9" s="22"/>
      <c r="H9" s="22"/>
      <c r="I9" s="22"/>
      <c r="J9" s="22"/>
      <c r="K9" s="27" t="s">
        <v>45</v>
      </c>
      <c r="L9" s="18">
        <v>1</v>
      </c>
      <c r="M9" s="22"/>
      <c r="N9" s="22"/>
      <c r="O9" s="22"/>
      <c r="P9" s="22"/>
      <c r="Q9" s="22"/>
      <c r="R9" s="22"/>
    </row>
    <row r="10" spans="1:19" ht="12.75" customHeight="1" x14ac:dyDescent="0.2">
      <c r="A10" s="22"/>
      <c r="B10" s="26"/>
      <c r="C10" s="26"/>
      <c r="D10" s="13"/>
      <c r="E10" s="22"/>
      <c r="F10" s="22"/>
      <c r="G10" s="22"/>
      <c r="H10" s="22"/>
      <c r="I10" s="22"/>
      <c r="J10" s="22"/>
      <c r="K10" s="28"/>
      <c r="L10" s="18"/>
      <c r="M10" s="22"/>
      <c r="N10" s="22"/>
      <c r="O10" s="22"/>
      <c r="P10" s="22"/>
      <c r="Q10" s="22"/>
      <c r="R10" s="22"/>
    </row>
    <row r="11" spans="1:19" ht="15.75" customHeight="1" x14ac:dyDescent="0.2">
      <c r="A11" s="22"/>
      <c r="B11" s="26"/>
      <c r="C11" s="26"/>
      <c r="D11" s="13"/>
      <c r="E11" s="22"/>
      <c r="F11" s="22"/>
      <c r="G11" s="22"/>
      <c r="H11" s="22"/>
      <c r="I11" s="22"/>
      <c r="J11" s="22"/>
      <c r="K11" s="28"/>
      <c r="L11" s="18"/>
      <c r="M11" s="22"/>
      <c r="N11" s="22"/>
      <c r="O11" s="22"/>
      <c r="P11" s="22"/>
      <c r="Q11" s="22"/>
      <c r="R11" s="22"/>
    </row>
    <row r="12" spans="1:19" ht="15.75" customHeight="1" x14ac:dyDescent="0.2">
      <c r="A12" s="22"/>
      <c r="B12" s="61" t="s">
        <v>53</v>
      </c>
      <c r="C12" s="62"/>
      <c r="D12" s="16" t="s">
        <v>54</v>
      </c>
      <c r="E12" s="34" t="s">
        <v>60</v>
      </c>
      <c r="F12" s="35" t="s">
        <v>55</v>
      </c>
      <c r="G12" s="35" t="s">
        <v>56</v>
      </c>
      <c r="H12" s="35" t="s">
        <v>57</v>
      </c>
      <c r="I12" s="35" t="s">
        <v>58</v>
      </c>
      <c r="J12" s="35" t="s">
        <v>59</v>
      </c>
      <c r="K12" s="28"/>
      <c r="L12" s="18"/>
      <c r="M12" s="22"/>
      <c r="N12" s="22"/>
      <c r="O12" s="22"/>
      <c r="P12" s="22"/>
      <c r="Q12" s="22"/>
      <c r="R12" s="22"/>
    </row>
    <row r="13" spans="1:19" ht="12.75" x14ac:dyDescent="0.2">
      <c r="A13" s="29" t="s">
        <v>8</v>
      </c>
      <c r="B13" s="29" t="s">
        <v>38</v>
      </c>
      <c r="C13" s="29" t="s">
        <v>29</v>
      </c>
      <c r="D13" s="29" t="s">
        <v>39</v>
      </c>
      <c r="E13" s="30" t="s">
        <v>40</v>
      </c>
      <c r="F13" s="30" t="s">
        <v>41</v>
      </c>
      <c r="G13" s="31" t="s">
        <v>42</v>
      </c>
      <c r="H13" s="31" t="s">
        <v>46</v>
      </c>
      <c r="I13" s="31" t="s">
        <v>44</v>
      </c>
      <c r="J13" s="31" t="s">
        <v>45</v>
      </c>
      <c r="K13" s="31" t="s">
        <v>50</v>
      </c>
      <c r="L13" s="31" t="s">
        <v>33</v>
      </c>
      <c r="M13" s="31" t="s">
        <v>52</v>
      </c>
      <c r="N13" s="47" t="s">
        <v>21</v>
      </c>
      <c r="O13" s="47" t="s">
        <v>24</v>
      </c>
      <c r="P13" s="47" t="s">
        <v>26</v>
      </c>
      <c r="Q13" s="47" t="s">
        <v>27</v>
      </c>
      <c r="R13" s="47" t="s">
        <v>69</v>
      </c>
      <c r="S13" s="47" t="s">
        <v>68</v>
      </c>
    </row>
    <row r="14" spans="1:19" ht="12.75" x14ac:dyDescent="0.2">
      <c r="A14" s="55" t="s">
        <v>49</v>
      </c>
      <c r="B14" s="55">
        <v>40</v>
      </c>
      <c r="C14" s="55"/>
      <c r="D14" s="55">
        <v>40</v>
      </c>
      <c r="E14" s="55" t="s">
        <v>3</v>
      </c>
      <c r="F14" s="55" t="s">
        <v>62</v>
      </c>
      <c r="G14" s="56" t="s">
        <v>62</v>
      </c>
      <c r="H14" s="56" t="s">
        <v>62</v>
      </c>
      <c r="I14" s="56">
        <v>35</v>
      </c>
      <c r="J14" s="56">
        <v>1</v>
      </c>
      <c r="K14" s="56" t="s">
        <v>62</v>
      </c>
      <c r="L14" s="56" t="s">
        <v>62</v>
      </c>
      <c r="M14" s="56" t="s">
        <v>62</v>
      </c>
      <c r="N14" s="60" t="s">
        <v>77</v>
      </c>
      <c r="O14" s="25" t="s">
        <v>78</v>
      </c>
      <c r="P14" s="32">
        <v>44400</v>
      </c>
      <c r="Q14" s="25" t="s">
        <v>79</v>
      </c>
      <c r="R14" s="25" t="s">
        <v>71</v>
      </c>
      <c r="S14" s="18">
        <v>20</v>
      </c>
    </row>
    <row r="15" spans="1:19" ht="12.75" x14ac:dyDescent="0.2">
      <c r="A15" s="55" t="s">
        <v>48</v>
      </c>
      <c r="B15" s="55">
        <v>36</v>
      </c>
      <c r="C15" s="55"/>
      <c r="D15" s="55">
        <v>36</v>
      </c>
      <c r="E15" s="55" t="s">
        <v>2</v>
      </c>
      <c r="F15" s="55" t="s">
        <v>62</v>
      </c>
      <c r="G15" s="55" t="s">
        <v>62</v>
      </c>
      <c r="H15" s="55" t="s">
        <v>62</v>
      </c>
      <c r="I15" s="55">
        <v>36</v>
      </c>
      <c r="J15" s="55">
        <v>0</v>
      </c>
      <c r="K15" s="55" t="s">
        <v>62</v>
      </c>
      <c r="L15" s="55" t="s">
        <v>62</v>
      </c>
      <c r="M15" s="55" t="s">
        <v>62</v>
      </c>
      <c r="N15" s="60" t="s">
        <v>80</v>
      </c>
      <c r="O15" s="25" t="s">
        <v>81</v>
      </c>
      <c r="P15" s="32">
        <v>44000</v>
      </c>
      <c r="Q15" s="25" t="s">
        <v>82</v>
      </c>
      <c r="R15" s="25" t="s">
        <v>72</v>
      </c>
      <c r="S15" s="18">
        <v>10</v>
      </c>
    </row>
    <row r="16" spans="1:19" ht="12.75" x14ac:dyDescent="0.2">
      <c r="A16" s="55" t="s">
        <v>76</v>
      </c>
      <c r="B16" s="55">
        <v>38</v>
      </c>
      <c r="C16" s="55"/>
      <c r="D16" s="55">
        <v>38</v>
      </c>
      <c r="E16" s="55" t="s">
        <v>73</v>
      </c>
      <c r="F16" s="55" t="s">
        <v>62</v>
      </c>
      <c r="G16" s="55" t="s">
        <v>62</v>
      </c>
      <c r="H16" s="55" t="s">
        <v>62</v>
      </c>
      <c r="I16" s="55">
        <v>38</v>
      </c>
      <c r="J16" s="55">
        <v>1</v>
      </c>
      <c r="K16" s="55" t="s">
        <v>62</v>
      </c>
      <c r="L16" s="55" t="s">
        <v>62</v>
      </c>
      <c r="M16" s="55" t="s">
        <v>62</v>
      </c>
      <c r="N16" s="60" t="s">
        <v>83</v>
      </c>
      <c r="O16" s="25" t="s">
        <v>84</v>
      </c>
      <c r="P16" s="32">
        <v>56000</v>
      </c>
      <c r="Q16" s="25" t="s">
        <v>76</v>
      </c>
      <c r="R16" s="25" t="s">
        <v>71</v>
      </c>
      <c r="S16" s="18">
        <v>50</v>
      </c>
    </row>
    <row r="17" spans="1:19" ht="12.75" x14ac:dyDescent="0.2">
      <c r="A17" s="55" t="s">
        <v>85</v>
      </c>
      <c r="B17" s="55">
        <v>36</v>
      </c>
      <c r="C17" s="55"/>
      <c r="D17" s="55">
        <v>36</v>
      </c>
      <c r="E17" s="55" t="s">
        <v>86</v>
      </c>
      <c r="F17" s="55" t="s">
        <v>62</v>
      </c>
      <c r="G17" s="55" t="s">
        <v>62</v>
      </c>
      <c r="H17" s="55" t="s">
        <v>62</v>
      </c>
      <c r="I17" s="55">
        <v>35</v>
      </c>
      <c r="J17" s="55">
        <v>1</v>
      </c>
      <c r="K17" s="55" t="s">
        <v>62</v>
      </c>
      <c r="L17" s="55" t="s">
        <v>62</v>
      </c>
      <c r="M17" s="55" t="s">
        <v>62</v>
      </c>
      <c r="N17" s="60" t="s">
        <v>87</v>
      </c>
      <c r="O17" s="25" t="s">
        <v>87</v>
      </c>
      <c r="P17" s="32">
        <v>45666</v>
      </c>
      <c r="Q17" s="25" t="s">
        <v>87</v>
      </c>
      <c r="R17" s="25" t="s">
        <v>72</v>
      </c>
      <c r="S17" s="18">
        <v>50</v>
      </c>
    </row>
    <row r="18" spans="1:19" ht="12.75" x14ac:dyDescent="0.2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4"/>
      <c r="O18" s="32"/>
      <c r="P18" s="32"/>
      <c r="Q18" s="32"/>
      <c r="R18" s="32"/>
      <c r="S18" s="18"/>
    </row>
    <row r="19" spans="1:19" ht="12.75" x14ac:dyDescent="0.2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4"/>
      <c r="O19" s="32"/>
      <c r="P19" s="32"/>
      <c r="Q19" s="32"/>
      <c r="R19" s="32"/>
      <c r="S19" s="18"/>
    </row>
    <row r="20" spans="1:19" ht="12.75" x14ac:dyDescent="0.2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4"/>
      <c r="O20" s="32"/>
      <c r="P20" s="32"/>
      <c r="Q20" s="32"/>
      <c r="R20" s="32"/>
      <c r="S20" s="18"/>
    </row>
    <row r="21" spans="1:19" ht="12.75" x14ac:dyDescent="0.2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4"/>
      <c r="O21" s="32"/>
      <c r="P21" s="32"/>
      <c r="Q21" s="32"/>
      <c r="R21" s="32"/>
      <c r="S21" s="18"/>
    </row>
    <row r="22" spans="1:19" ht="12.75" x14ac:dyDescent="0.2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4"/>
      <c r="O22" s="32"/>
      <c r="P22" s="32"/>
      <c r="Q22" s="32"/>
      <c r="R22" s="32"/>
      <c r="S22" s="18"/>
    </row>
    <row r="23" spans="1:19" ht="12.75" x14ac:dyDescent="0.2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4"/>
      <c r="O23" s="32"/>
      <c r="P23" s="32"/>
      <c r="Q23" s="32"/>
      <c r="R23" s="32"/>
      <c r="S23" s="18"/>
    </row>
    <row r="24" spans="1:19" ht="12.75" x14ac:dyDescent="0.2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4"/>
      <c r="O24" s="32"/>
      <c r="P24" s="32"/>
      <c r="Q24" s="32"/>
      <c r="R24" s="32"/>
      <c r="S24" s="18"/>
    </row>
    <row r="25" spans="1:19" ht="15.75" customHeight="1" x14ac:dyDescent="0.2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4"/>
      <c r="O25" s="32"/>
      <c r="P25" s="32"/>
      <c r="Q25" s="32"/>
      <c r="R25" s="32"/>
      <c r="S25" s="18"/>
    </row>
    <row r="26" spans="1:19" ht="15.75" customHeight="1" x14ac:dyDescent="0.2">
      <c r="A26" s="55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4"/>
      <c r="O26" s="32"/>
      <c r="P26" s="32"/>
      <c r="Q26" s="32"/>
      <c r="R26" s="32"/>
      <c r="S26" s="18"/>
    </row>
    <row r="27" spans="1:19" ht="15.75" customHeight="1" x14ac:dyDescent="0.2">
      <c r="A27" s="55"/>
      <c r="B27" s="55"/>
      <c r="C27" s="55"/>
      <c r="D27" s="55"/>
      <c r="E27" s="55"/>
      <c r="F27" s="55"/>
      <c r="G27" s="57"/>
      <c r="H27" s="57"/>
      <c r="I27" s="57"/>
      <c r="J27" s="57"/>
      <c r="K27" s="57"/>
      <c r="L27" s="57"/>
      <c r="M27" s="57"/>
      <c r="N27" s="54"/>
      <c r="O27" s="32"/>
      <c r="P27" s="32"/>
      <c r="Q27" s="32"/>
      <c r="R27" s="32"/>
      <c r="S27" s="18"/>
    </row>
    <row r="28" spans="1:19" ht="15.75" customHeight="1" x14ac:dyDescent="0.2">
      <c r="A28" s="58"/>
      <c r="B28" s="57"/>
      <c r="C28" s="57"/>
      <c r="D28" s="57"/>
      <c r="E28" s="57"/>
      <c r="F28" s="59"/>
      <c r="G28" s="57"/>
      <c r="H28" s="57"/>
      <c r="I28" s="57"/>
      <c r="J28" s="57"/>
      <c r="K28" s="57"/>
      <c r="L28" s="57"/>
      <c r="M28" s="57"/>
      <c r="N28" s="54"/>
      <c r="O28" s="33"/>
      <c r="P28" s="33"/>
      <c r="Q28" s="33"/>
      <c r="R28" s="18"/>
      <c r="S28" s="18"/>
    </row>
    <row r="29" spans="1:19" ht="15.75" customHeight="1" x14ac:dyDescent="0.2">
      <c r="A29" s="58"/>
      <c r="B29" s="57"/>
      <c r="C29" s="57"/>
      <c r="D29" s="57"/>
      <c r="E29" s="57"/>
      <c r="F29" s="59"/>
      <c r="G29" s="57"/>
      <c r="H29" s="57"/>
      <c r="I29" s="57"/>
      <c r="J29" s="57"/>
      <c r="K29" s="57"/>
      <c r="L29" s="57"/>
      <c r="M29" s="57"/>
      <c r="N29" s="54"/>
      <c r="O29" s="32"/>
      <c r="P29" s="32"/>
      <c r="Q29" s="32"/>
      <c r="R29" s="18"/>
      <c r="S29" s="18"/>
    </row>
  </sheetData>
  <mergeCells count="1">
    <mergeCell ref="B12:C1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SECTION</vt:lpstr>
      <vt:lpstr>EXPORT</vt:lpstr>
      <vt:lpstr>Récap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Internet</cp:lastModifiedBy>
  <dcterms:created xsi:type="dcterms:W3CDTF">2018-01-18T17:10:21Z</dcterms:created>
  <dcterms:modified xsi:type="dcterms:W3CDTF">2018-01-29T16:01:54Z</dcterms:modified>
</cp:coreProperties>
</file>