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11" i="2" l="1"/>
  <c r="D25" i="2"/>
  <c r="D23" i="2"/>
  <c r="D21" i="2"/>
  <c r="D19" i="2"/>
  <c r="D17" i="2"/>
  <c r="D15" i="2"/>
  <c r="D13" i="2"/>
  <c r="D9" i="2"/>
  <c r="D7" i="2" a="1"/>
  <c r="D7" i="2" s="1"/>
  <c r="E9" i="1" l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<sst xmlns="http://schemas.openxmlformats.org/spreadsheetml/2006/main" count="49" uniqueCount="42">
  <si>
    <t>MATRICULE</t>
  </si>
  <si>
    <t>NOM</t>
  </si>
  <si>
    <t>PRENOM</t>
  </si>
  <si>
    <t>LIEU AFFECTATION</t>
  </si>
  <si>
    <t>HORAIRES</t>
  </si>
  <si>
    <t>NOM DU SITE / PERISCOLAIRE :</t>
  </si>
  <si>
    <t xml:space="preserve">Agent affecté n°1 </t>
  </si>
  <si>
    <t xml:space="preserve">Agent affecté n°2 </t>
  </si>
  <si>
    <t>Agent affecté n°3</t>
  </si>
  <si>
    <t xml:space="preserve">Agent affecté n°4 </t>
  </si>
  <si>
    <t>Agent affecté n°5</t>
  </si>
  <si>
    <t>Agent affecté n°6</t>
  </si>
  <si>
    <t xml:space="preserve">Agent affecté n°7 </t>
  </si>
  <si>
    <t>Agent affecté n°8</t>
  </si>
  <si>
    <t xml:space="preserve">Agent affecté n°10 </t>
  </si>
  <si>
    <t xml:space="preserve">Lieu Affectation </t>
  </si>
  <si>
    <t xml:space="preserve">St Denis </t>
  </si>
  <si>
    <t>St Louis</t>
  </si>
  <si>
    <t>St Mclou</t>
  </si>
  <si>
    <t>St Etienne</t>
  </si>
  <si>
    <t>St Philippe</t>
  </si>
  <si>
    <t>St Paul</t>
  </si>
  <si>
    <t>St Barth</t>
  </si>
  <si>
    <t>NOM1</t>
  </si>
  <si>
    <t>NOM2</t>
  </si>
  <si>
    <t>NOM3</t>
  </si>
  <si>
    <t>NOM4</t>
  </si>
  <si>
    <t>NOM5</t>
  </si>
  <si>
    <t>NOM6</t>
  </si>
  <si>
    <t>NOM7</t>
  </si>
  <si>
    <t>NOM8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</si>
  <si>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</si>
  <si>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</si>
  <si>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</si>
  <si>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</si>
  <si>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</si>
  <si>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</si>
  <si>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</si>
  <si>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</si>
  <si>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 xml:space="preserve">St Etienne </t>
  </si>
  <si>
    <t>St Maclou</t>
  </si>
  <si>
    <t>Agent affecté n°9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</si>
</sst>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  <xf numFmtId="0" fontId="0" fillId="3" borderId="0" xfId="0" applyFill="1" applyAlignment="1">
      <alignment horizontal="center"/>
    </xf>
    <xf numFmtId="0" fontId="4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left" vertic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T%20P&#212;LE%20ECOLE%20novembre%202017%20VBA%20MAJ%20230118%20VERSION%203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T18012018"/>
      <sheetName val="AST à Mulhouse en cantine péri"/>
      <sheetName val="AST à M2A Cant. et CUISINE"/>
      <sheetName val="Nbre AST"/>
      <sheetName val="Données journée mobile"/>
      <sheetName val="OUI-NON"/>
      <sheetName val="Fiche agent 18012018"/>
      <sheetName val="SITE-PERI"/>
      <sheetName val="Listing site 18012018"/>
      <sheetName val="Feuil2"/>
      <sheetName val="Fiche par site"/>
      <sheetName val="Site-péri affectations"/>
      <sheetName val="Listing MAJ"/>
      <sheetName val="Fiche par site MAJ 180118 "/>
      <sheetName val="listing fiche par site ref"/>
      <sheetName val="Listing site-péri 180118"/>
      <sheetName val="listing site à verifier"/>
      <sheetName val="listing sites-péri affectations"/>
      <sheetName val="Affectation par site "/>
      <sheetName val="Listing s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10" sqref="D10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201</v>
      </c>
      <c r="B2" s="3" t="s">
        <v>23</v>
      </c>
      <c r="C2" s="3" t="s">
        <v>31</v>
      </c>
      <c r="D2" s="3" t="s">
        <v>16</v>
      </c>
      <c r="E2" s="3" t="str">
        <f>INDEX([1]!Tableau1[[HORAIRE DE TRAVAIL NETTOYAGE LOCAUX ]],MATCH('[1]listing sites-péri affectations'!A2,[1]!Tableau1[MATRICULE],0))</f>
        <v>16h00-20h00</v>
      </c>
    </row>
    <row r="3" spans="1:5" x14ac:dyDescent="0.25">
      <c r="A3" s="2">
        <v>202</v>
      </c>
      <c r="B3" s="3" t="s">
        <v>24</v>
      </c>
      <c r="C3" s="3" t="s">
        <v>32</v>
      </c>
      <c r="D3" s="3" t="s">
        <v>16</v>
      </c>
      <c r="E3" s="3" t="str">
        <f>INDEX([1]!Tableau1[[HORAIRE DE TRAVAIL NETTOYAGE LOCAUX ]],MATCH('[1]listing sites-péri affectations'!A3,[1]!Tableau1[MATRICULE],0))</f>
        <v>6h00-10h00</v>
      </c>
    </row>
    <row r="4" spans="1:5" x14ac:dyDescent="0.25">
      <c r="A4" s="2">
        <v>203</v>
      </c>
      <c r="B4" s="3" t="s">
        <v>25</v>
      </c>
      <c r="C4" s="3" t="s">
        <v>33</v>
      </c>
      <c r="D4" s="3" t="s">
        <v>22</v>
      </c>
      <c r="E4" s="3" t="str">
        <f>INDEX([1]!Tableau1[[HORAIRE DE TRAVAIL NETTOYAGE LOCAUX ]],MATCH('[1]listing sites-péri affectations'!A4,[1]!Tableau1[MATRICULE],0))</f>
        <v>6h00-10h00</v>
      </c>
    </row>
    <row r="5" spans="1:5" x14ac:dyDescent="0.25">
      <c r="A5" s="2">
        <v>204</v>
      </c>
      <c r="B5" s="3" t="s">
        <v>26</v>
      </c>
      <c r="C5" s="3" t="s">
        <v>34</v>
      </c>
      <c r="D5" s="3" t="s">
        <v>17</v>
      </c>
      <c r="E5" s="3" t="str">
        <f>INDEX([1]!Tableau1[[HORAIRE DE TRAVAIL NETTOYAGE LOCAUX ]],MATCH('[1]listing sites-péri affectations'!A5,[1]!Tableau1[MATRICULE],0))</f>
        <v>16h00-18h00</v>
      </c>
    </row>
    <row r="6" spans="1:5" x14ac:dyDescent="0.25">
      <c r="A6" s="2">
        <v>205</v>
      </c>
      <c r="B6" s="3" t="s">
        <v>27</v>
      </c>
      <c r="C6" s="3" t="s">
        <v>35</v>
      </c>
      <c r="D6" s="3" t="s">
        <v>39</v>
      </c>
      <c r="E6" s="3" t="str">
        <f>INDEX([1]!Tableau1[[HORAIRE DE TRAVAIL NETTOYAGE LOCAUX ]],MATCH('[1]listing sites-péri affectations'!A6,[1]!Tableau1[MATRICULE],0))</f>
        <v>11h00-15h00</v>
      </c>
    </row>
    <row r="7" spans="1:5" x14ac:dyDescent="0.25">
      <c r="A7" s="2">
        <v>206</v>
      </c>
      <c r="B7" s="3" t="s">
        <v>28</v>
      </c>
      <c r="C7" s="3" t="s">
        <v>36</v>
      </c>
      <c r="D7" s="3" t="s">
        <v>39</v>
      </c>
      <c r="E7" s="3" t="str">
        <f>INDEX([1]!Tableau1[[HORAIRE DE TRAVAIL NETTOYAGE LOCAUX ]],MATCH('[1]listing sites-péri affectations'!A7,[1]!Tableau1[MATRICULE],0))</f>
        <v>16h00-18h00</v>
      </c>
    </row>
    <row r="8" spans="1:5" x14ac:dyDescent="0.25">
      <c r="A8" s="2">
        <v>207</v>
      </c>
      <c r="B8" s="3" t="s">
        <v>29</v>
      </c>
      <c r="C8" s="3" t="s">
        <v>37</v>
      </c>
      <c r="D8" s="3" t="s">
        <v>40</v>
      </c>
      <c r="E8" s="3" t="str">
        <f>INDEX([1]!Tableau1[[HORAIRE DE TRAVAIL NETTOYAGE LOCAUX ]],MATCH('[1]listing sites-péri affectations'!A8,[1]!Tableau1[MATRICULE],0))</f>
        <v>16h00-20h00</v>
      </c>
    </row>
    <row r="9" spans="1:5" x14ac:dyDescent="0.25">
      <c r="A9" s="2">
        <v>208</v>
      </c>
      <c r="B9" s="3" t="s">
        <v>30</v>
      </c>
      <c r="C9" s="3" t="s">
        <v>38</v>
      </c>
      <c r="D9" s="3" t="s">
        <v>16</v>
      </c>
      <c r="E9" s="3" t="str">
        <f>INDEX([1]!Tableau1[[HORAIRE DE TRAVAIL NETTOYAGE LOCAUX ]],MATCH('[1]listing sites-péri affectations'!A9,[1]!Tableau1[MATRICULE],0))</f>
        <v>16h00-20h00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25"/>
  <sheetViews>
    <sheetView workbookViewId="0">
      <selection activeCell="D23" sqref="D23"/>
    </sheetView>
  </sheetViews>
  <sheetFormatPr baseColWidth="10" defaultRowHeight="15" x14ac:dyDescent="0.25"/>
  <sheetData>
    <row r="3" spans="2:4" x14ac:dyDescent="0.25">
      <c r="B3" s="4" t="s">
        <v>5</v>
      </c>
    </row>
    <row r="4" spans="2:4" x14ac:dyDescent="0.25">
      <c r="B4" s="4"/>
    </row>
    <row r="5" spans="2:4" ht="23.25" x14ac:dyDescent="0.35">
      <c r="B5" s="9" t="s">
        <v>16</v>
      </c>
      <c r="C5" s="9"/>
      <c r="D5" s="9"/>
    </row>
    <row r="7" spans="2:4" x14ac:dyDescent="0.25">
      <c r="B7" s="5" t="s">
        <v>6</v>
      </c>
      <c r="D7" s="6">
        <f t="array" ref="D7">INDEX(Feuil1!A2:A9,MATCH(Feuil2!B5,Feuil1!D2:D9,0))</f>
        <v>201</v>
      </c>
    </row>
    <row r="9" spans="2:4" x14ac:dyDescent="0.25">
      <c r="B9" s="5" t="s">
        <v>7</v>
      </c>
      <c r="D9" s="6">
        <f ca="1">OFFSET(INDEX(Feuil1!A2:A9,MATCH(Feuil2!B5,Feuil1!D2:D9,0),1),1,0)</f>
        <v>202</v>
      </c>
    </row>
    <row r="11" spans="2:4" x14ac:dyDescent="0.25">
      <c r="B11" s="5" t="s">
        <v>8</v>
      </c>
      <c r="D11" s="6">
        <f ca="1">OFFSET(INDEX(Feuil1!A2:A9,MATCH(Feuil2!B5,Feuil1!D2:D9,0),1),2,0)</f>
        <v>203</v>
      </c>
    </row>
    <row r="13" spans="2:4" x14ac:dyDescent="0.25">
      <c r="B13" s="5" t="s">
        <v>9</v>
      </c>
      <c r="D13" s="6">
        <f ca="1">OFFSET(INDEX(Feuil1!A2:A9,MATCH(Feuil2!B5,Feuil1!D2:D9,0),1),3,0)</f>
        <v>204</v>
      </c>
    </row>
    <row r="15" spans="2:4" x14ac:dyDescent="0.25">
      <c r="B15" s="5" t="s">
        <v>10</v>
      </c>
      <c r="D15" s="6">
        <f ca="1">OFFSET(INDEX(Feuil1!A2:A9,MATCH(Feuil2!B5,Feuil1!D2:D9,0),1),4,0)</f>
        <v>205</v>
      </c>
    </row>
    <row r="17" spans="2:4" x14ac:dyDescent="0.25">
      <c r="B17" s="5" t="s">
        <v>11</v>
      </c>
      <c r="D17" s="6">
        <f ca="1">OFFSET(INDEX(Feuil1!A2:A9,MATCH(Feuil2!B5,Feuil1!D2:D9,0),1),5,0)</f>
        <v>206</v>
      </c>
    </row>
    <row r="19" spans="2:4" x14ac:dyDescent="0.25">
      <c r="B19" s="5" t="s">
        <v>12</v>
      </c>
      <c r="D19" s="6">
        <f ca="1">OFFSET(INDEX(Feuil1!A2:A9,MATCH(Feuil2!B5,Feuil1!D2:D9,0),1),6,0)</f>
        <v>207</v>
      </c>
    </row>
    <row r="21" spans="2:4" x14ac:dyDescent="0.25">
      <c r="B21" s="5" t="s">
        <v>13</v>
      </c>
      <c r="D21" s="6">
        <f ca="1">OFFSET(INDEX(Feuil1!A2:A9,MATCH(Feuil2!B5,Feuil1!D2:D9,0),1),7,0)</f>
        <v>208</v>
      </c>
    </row>
    <row r="23" spans="2:4" x14ac:dyDescent="0.25">
      <c r="B23" s="5" t="s">
        <v>41</v>
      </c>
      <c r="D23" s="6">
        <f ca="1">OFFSET(INDEX(Feuil1!A2:A9,MATCH(Feuil2!B5,Feuil1!D2:D9,0),1),8,0)</f>
        <v>0</v>
      </c>
    </row>
    <row r="25" spans="2:4" x14ac:dyDescent="0.25">
      <c r="B25" t="s">
        <v>14</v>
      </c>
      <c r="D25" s="6">
        <f ca="1">OFFSET(INDEX(Feuil1!A2:A9,MATCH(Feuil2!B5,Feuil1!D2:D9,0),1),9,0)</f>
        <v>0</v>
      </c>
    </row>
  </sheetData>
  <mergeCells count="1">
    <mergeCell ref="B5:D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Feuil3!$A$2:$A$8</xm:f>
          </x14:formula1>
          <xm:sqref>B5:D5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9" sqref="A9"/>
    </sheetView>
  </sheetViews>
  <sheetFormatPr baseColWidth="10" defaultRowHeight="15" x14ac:dyDescent="0.25"/>
  <cols>
    <col min="1" max="1" width="20.140625" customWidth="1"/>
  </cols>
  <sheetData>
    <row r="1" spans="1:1" x14ac:dyDescent="0.25">
      <c r="A1" s="7" t="s">
        <v>15</v>
      </c>
    </row>
    <row r="2" spans="1:1" x14ac:dyDescent="0.25">
      <c r="A2" s="8" t="s">
        <v>16</v>
      </c>
    </row>
    <row r="3" spans="1:1" x14ac:dyDescent="0.25">
      <c r="A3" s="8" t="s">
        <v>17</v>
      </c>
    </row>
    <row r="4" spans="1:1" x14ac:dyDescent="0.25">
      <c r="A4" s="8" t="s">
        <v>18</v>
      </c>
    </row>
    <row r="5" spans="1:1" x14ac:dyDescent="0.25">
      <c r="A5" s="8" t="s">
        <v>19</v>
      </c>
    </row>
    <row r="6" spans="1:1" x14ac:dyDescent="0.25">
      <c r="A6" s="8" t="s">
        <v>20</v>
      </c>
    </row>
    <row r="7" spans="1:1" x14ac:dyDescent="0.25">
      <c r="A7" s="8" t="s">
        <v>21</v>
      </c>
    </row>
    <row r="8" spans="1:1" x14ac:dyDescent="0.25">
      <c r="A8" s="8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Binder, Servan</cp:lastModifiedBy>
  <dcterms:created xsi:type="dcterms:W3CDTF">2018-01-30T12:53:42Z</dcterms:created>
  <dcterms:modified xsi:type="dcterms:W3CDTF">2018-01-30T13:16:20Z</dcterms:modified>
</cp:coreProperties>
</file>