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Sarl DIKTRANS\Desktop\"/>
    </mc:Choice>
  </mc:AlternateContent>
  <xr:revisionPtr revIDLastSave="0" documentId="13_ncr:1_{9522A6A2-0325-4775-871D-186311FC7EB4}" xr6:coauthVersionLast="40" xr6:coauthVersionMax="40" xr10:uidLastSave="{00000000-0000-0000-0000-000000000000}"/>
  <bookViews>
    <workbookView xWindow="0" yWindow="0" windowWidth="38400" windowHeight="17010" activeTab="1" xr2:uid="{A1913A4C-827D-4FAA-8DDC-4CEAFB0FBA42}"/>
  </bookViews>
  <sheets>
    <sheet name="Paramètres" sheetId="2" r:id="rId1"/>
    <sheet name="Activité Jan." sheetId="1" r:id="rId2"/>
  </sheets>
  <externalReferences>
    <externalReference r:id="rId3"/>
  </externalReferences>
  <definedNames>
    <definedName name="ANNEE">Paramètres!$J$87:$J$109</definedName>
    <definedName name="FERIES">Paramètres!$K$2:$K$12</definedName>
    <definedName name="HORAIRE">Paramètres!$J$21:$J$70</definedName>
    <definedName name="MOISCHIFFRE">Paramètres!$K$72:$K$85</definedName>
    <definedName name="MOISLETTRE">Paramètres!$J$72:$J$85</definedName>
    <definedName name="MOMENTDELAJOURNEE">Paramètres!$J$16:$J$19</definedName>
  </definedNames>
  <calcPr calcId="181029"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E18" i="1" l="1"/>
  <c r="AG18" i="1"/>
  <c r="K13" i="2"/>
  <c r="K12" i="2"/>
  <c r="K11" i="2"/>
  <c r="K10" i="2"/>
  <c r="K9" i="2"/>
  <c r="K8" i="2"/>
  <c r="K5" i="2"/>
  <c r="K4" i="2"/>
  <c r="K3" i="2"/>
  <c r="K2" i="2"/>
  <c r="AA18" i="1"/>
  <c r="AF19" i="1"/>
  <c r="H2" i="1"/>
  <c r="I3" i="1" s="1"/>
  <c r="CX19" i="1"/>
  <c r="CK18" i="1"/>
  <c r="BW18" i="1"/>
  <c r="BI18" i="1"/>
  <c r="AU18" i="1"/>
  <c r="S18" i="1"/>
  <c r="CW17" i="1"/>
  <c r="CU17" i="1"/>
  <c r="CS17" i="1"/>
  <c r="CQ17" i="1"/>
  <c r="CO17" i="1"/>
  <c r="CM17" i="1"/>
  <c r="CK17" i="1"/>
  <c r="CI17" i="1"/>
  <c r="CG17" i="1"/>
  <c r="CE17" i="1"/>
  <c r="CC17" i="1"/>
  <c r="CA17" i="1"/>
  <c r="BY17" i="1"/>
  <c r="BW17" i="1"/>
  <c r="BU17" i="1"/>
  <c r="BS17" i="1"/>
  <c r="BQ17" i="1"/>
  <c r="BO17" i="1"/>
  <c r="BM17" i="1"/>
  <c r="BK17" i="1"/>
  <c r="BI17" i="1"/>
  <c r="BG17" i="1"/>
  <c r="BE17" i="1"/>
  <c r="BC17" i="1"/>
  <c r="BA17" i="1"/>
  <c r="AY17" i="1"/>
  <c r="AW17" i="1"/>
  <c r="AU17" i="1"/>
  <c r="AS17" i="1"/>
  <c r="AQ17" i="1"/>
  <c r="AO17" i="1"/>
  <c r="AM17" i="1"/>
  <c r="AK17" i="1"/>
  <c r="AI17" i="1"/>
  <c r="AG17" i="1"/>
  <c r="AE17" i="1"/>
  <c r="AC17" i="1"/>
  <c r="AA17" i="1"/>
  <c r="Y17" i="1"/>
  <c r="W17" i="1"/>
  <c r="U17" i="1"/>
  <c r="S17" i="1"/>
  <c r="CX15" i="1"/>
  <c r="CW15" i="1"/>
  <c r="CV15" i="1"/>
  <c r="CU15" i="1"/>
  <c r="CT15" i="1"/>
  <c r="CS15" i="1"/>
  <c r="CR15" i="1"/>
  <c r="CQ15" i="1"/>
  <c r="CP15" i="1"/>
  <c r="CO15" i="1"/>
  <c r="CN15" i="1"/>
  <c r="CM15" i="1"/>
  <c r="CL15" i="1"/>
  <c r="CK15" i="1"/>
  <c r="CJ15" i="1"/>
  <c r="CI15" i="1"/>
  <c r="CH15" i="1"/>
  <c r="CG15" i="1"/>
  <c r="CF15" i="1"/>
  <c r="CE15" i="1"/>
  <c r="CD15" i="1"/>
  <c r="CC15" i="1"/>
  <c r="CB15" i="1"/>
  <c r="CA15" i="1"/>
  <c r="BZ15" i="1"/>
  <c r="BY15" i="1"/>
  <c r="BX15" i="1"/>
  <c r="BW15" i="1"/>
  <c r="BV15" i="1"/>
  <c r="BU15" i="1"/>
  <c r="BT15" i="1"/>
  <c r="BS15" i="1"/>
  <c r="BR15" i="1"/>
  <c r="BQ15" i="1"/>
  <c r="BP15" i="1"/>
  <c r="BO15" i="1"/>
  <c r="BN15" i="1"/>
  <c r="BM15" i="1"/>
  <c r="BL15" i="1"/>
  <c r="BK15" i="1"/>
  <c r="BJ15" i="1"/>
  <c r="BI15" i="1"/>
  <c r="BH15" i="1"/>
  <c r="BG15" i="1"/>
  <c r="BF15" i="1"/>
  <c r="BE15" i="1"/>
  <c r="BD15" i="1"/>
  <c r="BC15" i="1"/>
  <c r="BB15" i="1"/>
  <c r="BA15" i="1"/>
  <c r="AZ15" i="1"/>
  <c r="AY15" i="1"/>
  <c r="AX15" i="1"/>
  <c r="AW15" i="1"/>
  <c r="AV15" i="1"/>
  <c r="AU15" i="1"/>
  <c r="AT15" i="1"/>
  <c r="AS15" i="1"/>
  <c r="AR15" i="1"/>
  <c r="AQ15" i="1"/>
  <c r="AP15" i="1"/>
  <c r="AO15" i="1"/>
  <c r="AN15" i="1"/>
  <c r="AM15" i="1"/>
  <c r="AL15" i="1"/>
  <c r="AK15" i="1"/>
  <c r="AJ15" i="1"/>
  <c r="AI15" i="1"/>
  <c r="AH15" i="1"/>
  <c r="AG15" i="1"/>
  <c r="AF15" i="1"/>
  <c r="AE15" i="1"/>
  <c r="AD15" i="1"/>
  <c r="AC15" i="1"/>
  <c r="AB15" i="1"/>
  <c r="AA15" i="1"/>
  <c r="Z15" i="1"/>
  <c r="Y15" i="1"/>
  <c r="X15" i="1"/>
  <c r="W15" i="1"/>
  <c r="V15" i="1"/>
  <c r="U15" i="1"/>
  <c r="T15" i="1"/>
  <c r="S15" i="1"/>
  <c r="CW14" i="1"/>
  <c r="CU14" i="1"/>
  <c r="CS14" i="1"/>
  <c r="CQ14" i="1"/>
  <c r="CO14" i="1"/>
  <c r="CM14" i="1"/>
  <c r="CK14" i="1"/>
  <c r="CI14" i="1"/>
  <c r="CG14" i="1"/>
  <c r="CE14" i="1"/>
  <c r="CC14" i="1"/>
  <c r="CA14" i="1"/>
  <c r="BY14" i="1"/>
  <c r="BW14" i="1"/>
  <c r="BU14" i="1"/>
  <c r="BS14" i="1"/>
  <c r="BQ14" i="1"/>
  <c r="BO14" i="1"/>
  <c r="BM14" i="1"/>
  <c r="BK14" i="1"/>
  <c r="BI14" i="1"/>
  <c r="BG14" i="1"/>
  <c r="BE14" i="1"/>
  <c r="BC14" i="1"/>
  <c r="BA14" i="1"/>
  <c r="AY14" i="1"/>
  <c r="AW14" i="1"/>
  <c r="AU14" i="1"/>
  <c r="AS14" i="1"/>
  <c r="AQ14" i="1"/>
  <c r="AO14" i="1"/>
  <c r="AM14" i="1"/>
  <c r="AK14" i="1"/>
  <c r="AI14" i="1"/>
  <c r="AG14" i="1"/>
  <c r="AE14" i="1"/>
  <c r="AC14" i="1"/>
  <c r="AA14" i="1"/>
  <c r="Y14" i="1"/>
  <c r="W14" i="1"/>
  <c r="U14" i="1"/>
  <c r="S14" i="1"/>
  <c r="CW13" i="1"/>
  <c r="CW18" i="1" s="1"/>
  <c r="CU13" i="1"/>
  <c r="CU18" i="1" s="1"/>
  <c r="CS13" i="1"/>
  <c r="CS18" i="1" s="1"/>
  <c r="CQ13" i="1"/>
  <c r="CQ18" i="1" s="1"/>
  <c r="CO13" i="1"/>
  <c r="CO18" i="1" s="1"/>
  <c r="CM13" i="1"/>
  <c r="CM18" i="1" s="1"/>
  <c r="CK13" i="1"/>
  <c r="CI13" i="1"/>
  <c r="CI18" i="1" s="1"/>
  <c r="CG13" i="1"/>
  <c r="CG18" i="1" s="1"/>
  <c r="CE13" i="1"/>
  <c r="CE18" i="1" s="1"/>
  <c r="CC13" i="1"/>
  <c r="CC18" i="1" s="1"/>
  <c r="CA13" i="1"/>
  <c r="CA18" i="1" s="1"/>
  <c r="BY13" i="1"/>
  <c r="BY18" i="1" s="1"/>
  <c r="BW13" i="1"/>
  <c r="BU13" i="1"/>
  <c r="BU18" i="1" s="1"/>
  <c r="BS13" i="1"/>
  <c r="BS18" i="1" s="1"/>
  <c r="BQ13" i="1"/>
  <c r="BQ18" i="1" s="1"/>
  <c r="BO13" i="1"/>
  <c r="BO18" i="1" s="1"/>
  <c r="BM13" i="1"/>
  <c r="BM18" i="1" s="1"/>
  <c r="BK13" i="1"/>
  <c r="BK18" i="1" s="1"/>
  <c r="BI13" i="1"/>
  <c r="BG13" i="1"/>
  <c r="BG18" i="1" s="1"/>
  <c r="BE13" i="1"/>
  <c r="BE18" i="1" s="1"/>
  <c r="BC13" i="1"/>
  <c r="BC18" i="1" s="1"/>
  <c r="BA13" i="1"/>
  <c r="BA18" i="1" s="1"/>
  <c r="AY13" i="1"/>
  <c r="AW13" i="1"/>
  <c r="AW18" i="1" s="1"/>
  <c r="AU13" i="1"/>
  <c r="AS13" i="1"/>
  <c r="AS18" i="1" s="1"/>
  <c r="AQ13" i="1"/>
  <c r="AQ18" i="1" s="1"/>
  <c r="AO13" i="1"/>
  <c r="AO18" i="1" s="1"/>
  <c r="AM13" i="1"/>
  <c r="AM18" i="1" s="1"/>
  <c r="AK13" i="1"/>
  <c r="AK18" i="1" s="1"/>
  <c r="AI13" i="1"/>
  <c r="AI18" i="1" s="1"/>
  <c r="AE13" i="1"/>
  <c r="AC13" i="1"/>
  <c r="AC18" i="1" s="1"/>
  <c r="CW12" i="1"/>
  <c r="CU12" i="1"/>
  <c r="CS12" i="1"/>
  <c r="CQ12" i="1"/>
  <c r="CO12" i="1"/>
  <c r="CM12" i="1"/>
  <c r="CK12" i="1"/>
  <c r="CI12" i="1"/>
  <c r="CG12" i="1"/>
  <c r="CE12" i="1"/>
  <c r="CC12" i="1"/>
  <c r="CA12" i="1"/>
  <c r="BY12" i="1"/>
  <c r="BW12" i="1"/>
  <c r="BU12" i="1"/>
  <c r="BS12" i="1"/>
  <c r="BQ12" i="1"/>
  <c r="BO12" i="1"/>
  <c r="BM12" i="1"/>
  <c r="BK12" i="1"/>
  <c r="BI12" i="1"/>
  <c r="BG12" i="1"/>
  <c r="BE12" i="1"/>
  <c r="BC12" i="1"/>
  <c r="BA12" i="1"/>
  <c r="AY12" i="1"/>
  <c r="AW12" i="1"/>
  <c r="AU12" i="1"/>
  <c r="AS12" i="1"/>
  <c r="AQ12" i="1"/>
  <c r="AO12" i="1"/>
  <c r="AM12" i="1"/>
  <c r="AK12" i="1"/>
  <c r="AI12" i="1"/>
  <c r="AE12" i="1"/>
  <c r="AC12" i="1"/>
  <c r="CX7" i="1"/>
  <c r="CW7" i="1"/>
  <c r="CV7" i="1"/>
  <c r="CU7" i="1"/>
  <c r="CT7" i="1"/>
  <c r="CS7" i="1"/>
  <c r="CR7" i="1"/>
  <c r="CQ7" i="1"/>
  <c r="CP7" i="1"/>
  <c r="CO7" i="1"/>
  <c r="CN7" i="1"/>
  <c r="CM7" i="1"/>
  <c r="CL7" i="1"/>
  <c r="CK7" i="1"/>
  <c r="CJ7" i="1"/>
  <c r="CI7" i="1"/>
  <c r="CH7" i="1"/>
  <c r="CG7" i="1"/>
  <c r="CF7" i="1"/>
  <c r="CE7" i="1"/>
  <c r="CD7" i="1"/>
  <c r="CC7" i="1"/>
  <c r="CB7" i="1"/>
  <c r="CA7" i="1"/>
  <c r="BZ7" i="1"/>
  <c r="BY7" i="1"/>
  <c r="BX7" i="1"/>
  <c r="BW7" i="1"/>
  <c r="BV7" i="1"/>
  <c r="BU7" i="1"/>
  <c r="BT7" i="1"/>
  <c r="BS7" i="1"/>
  <c r="BR7" i="1"/>
  <c r="BQ7" i="1"/>
  <c r="BP7" i="1"/>
  <c r="BO7" i="1"/>
  <c r="BN7" i="1"/>
  <c r="BM7" i="1"/>
  <c r="BL7" i="1"/>
  <c r="BK7" i="1"/>
  <c r="BJ7" i="1"/>
  <c r="BI7" i="1"/>
  <c r="BH7" i="1"/>
  <c r="BG7" i="1"/>
  <c r="BF7" i="1"/>
  <c r="BE7" i="1"/>
  <c r="BD7" i="1"/>
  <c r="BC7" i="1"/>
  <c r="BB7" i="1"/>
  <c r="BA7" i="1"/>
  <c r="AZ7" i="1"/>
  <c r="AY7" i="1"/>
  <c r="AX7" i="1"/>
  <c r="AW7" i="1"/>
  <c r="AV7" i="1"/>
  <c r="AU7" i="1"/>
  <c r="AT7" i="1"/>
  <c r="AS7" i="1"/>
  <c r="AR7" i="1"/>
  <c r="AQ7" i="1"/>
  <c r="AP7" i="1"/>
  <c r="AO7" i="1"/>
  <c r="AN7" i="1"/>
  <c r="AM7" i="1"/>
  <c r="AL7" i="1"/>
  <c r="AK7" i="1"/>
  <c r="AJ7" i="1"/>
  <c r="AI7" i="1"/>
  <c r="AH7" i="1"/>
  <c r="AG7" i="1"/>
  <c r="AF7" i="1"/>
  <c r="AE7" i="1"/>
  <c r="AD7" i="1"/>
  <c r="AC7" i="1"/>
  <c r="AB7" i="1"/>
  <c r="AA7" i="1"/>
  <c r="Z7" i="1"/>
  <c r="Y7" i="1"/>
  <c r="X7" i="1"/>
  <c r="W7" i="1"/>
  <c r="V7" i="1"/>
  <c r="U7" i="1"/>
  <c r="T7" i="1"/>
  <c r="S7" i="1"/>
  <c r="U3" i="1"/>
  <c r="AF4" i="1" s="1"/>
  <c r="K14" i="2" l="1"/>
  <c r="K7" i="2" s="1"/>
  <c r="K6" i="2"/>
  <c r="K5" i="1" s="1"/>
  <c r="AY18" i="1"/>
  <c r="E5" i="1"/>
  <c r="CS16" i="1"/>
  <c r="BV19" i="1"/>
  <c r="S16" i="1"/>
  <c r="AA16" i="1"/>
  <c r="AI16" i="1"/>
  <c r="N3" i="1"/>
  <c r="W16" i="1"/>
  <c r="AE16" i="1"/>
  <c r="AM16" i="1"/>
  <c r="AU16" i="1"/>
  <c r="BC16" i="1"/>
  <c r="BK16" i="1"/>
  <c r="BS16" i="1"/>
  <c r="CA16" i="1"/>
  <c r="CI16" i="1"/>
  <c r="CQ16" i="1"/>
  <c r="AG16" i="1"/>
  <c r="AW16" i="1"/>
  <c r="BM16" i="1"/>
  <c r="CC16" i="1"/>
  <c r="AQ16" i="1"/>
  <c r="AY16" i="1"/>
  <c r="BG16" i="1"/>
  <c r="BO16" i="1"/>
  <c r="BW16" i="1"/>
  <c r="CE16" i="1"/>
  <c r="CM16" i="1"/>
  <c r="CU16" i="1"/>
  <c r="U16" i="1"/>
  <c r="AK16" i="1"/>
  <c r="BA16" i="1"/>
  <c r="BQ16" i="1"/>
  <c r="CG16" i="1"/>
  <c r="CW16" i="1"/>
  <c r="BH19" i="1"/>
  <c r="AC16" i="1"/>
  <c r="AS16" i="1"/>
  <c r="BI16" i="1"/>
  <c r="BY16" i="1"/>
  <c r="CO16" i="1"/>
  <c r="CI19" i="1"/>
  <c r="Y16" i="1"/>
  <c r="AO16" i="1"/>
  <c r="BE16" i="1"/>
  <c r="BU16" i="1"/>
  <c r="CK16" i="1"/>
  <c r="AT4" i="1"/>
  <c r="S6" i="1"/>
  <c r="AT19" i="1"/>
  <c r="O5" i="1" l="1"/>
  <c r="E6" i="1"/>
  <c r="S12" i="1"/>
  <c r="S5" i="1"/>
  <c r="U6" i="1"/>
  <c r="S13" i="1"/>
  <c r="BH4" i="1"/>
  <c r="BV4" i="1" l="1"/>
  <c r="U5" i="1"/>
  <c r="U12" i="1"/>
  <c r="W6" i="1"/>
  <c r="U13" i="1"/>
  <c r="U18" i="1" s="1"/>
  <c r="Y6" i="1" l="1"/>
  <c r="W5" i="1"/>
  <c r="W13" i="1"/>
  <c r="W12" i="1"/>
  <c r="CJ4" i="1"/>
  <c r="W18" i="1" l="1"/>
  <c r="Y13" i="1"/>
  <c r="AA6" i="1"/>
  <c r="Y12" i="1"/>
  <c r="Y5" i="1"/>
  <c r="CX4" i="1"/>
  <c r="Y18" i="1" l="1"/>
  <c r="AC6" i="1"/>
  <c r="AA13" i="1"/>
  <c r="AA12" i="1"/>
  <c r="AA5" i="1"/>
  <c r="AE6" i="1" l="1"/>
  <c r="AC5" i="1"/>
  <c r="AG6" i="1" l="1"/>
  <c r="AE5" i="1"/>
  <c r="AG12" i="1" l="1"/>
  <c r="AG5" i="1"/>
  <c r="AI6" i="1"/>
  <c r="AG13" i="1"/>
  <c r="AI5" i="1" l="1"/>
  <c r="AK6" i="1"/>
  <c r="AK5" i="1" l="1"/>
  <c r="AM6" i="1"/>
  <c r="AO6" i="1" l="1"/>
  <c r="AM5" i="1"/>
  <c r="AQ6" i="1" l="1"/>
  <c r="AO5" i="1"/>
  <c r="AS6" i="1" l="1"/>
  <c r="AQ5" i="1"/>
  <c r="AU6" i="1" l="1"/>
  <c r="AS5" i="1"/>
  <c r="AU5" i="1" l="1"/>
  <c r="AW6" i="1"/>
  <c r="AW5" i="1" l="1"/>
  <c r="AY6" i="1"/>
  <c r="AY5" i="1" l="1"/>
  <c r="BA6" i="1"/>
  <c r="BA5" i="1" l="1"/>
  <c r="BC6" i="1"/>
  <c r="BE6" i="1" l="1"/>
  <c r="BC5" i="1"/>
  <c r="BG6" i="1" l="1"/>
  <c r="BE5" i="1"/>
  <c r="BI6" i="1" l="1"/>
  <c r="BG5" i="1"/>
  <c r="BK6" i="1" l="1"/>
  <c r="BI5" i="1"/>
  <c r="BK5" i="1" l="1"/>
  <c r="BM6" i="1"/>
  <c r="BM5" i="1" l="1"/>
  <c r="BO6" i="1"/>
  <c r="BO5" i="1" l="1"/>
  <c r="BQ6" i="1"/>
  <c r="BQ5" i="1" l="1"/>
  <c r="BS6" i="1"/>
  <c r="BS5" i="1" l="1"/>
  <c r="BU6" i="1"/>
  <c r="BW6" i="1" l="1"/>
  <c r="BU5" i="1"/>
  <c r="BY6" i="1" l="1"/>
  <c r="BW5" i="1"/>
  <c r="CA6" i="1" l="1"/>
  <c r="BY5" i="1"/>
  <c r="CC6" i="1" l="1"/>
  <c r="CA5" i="1"/>
  <c r="CC5" i="1" l="1"/>
  <c r="CE6" i="1"/>
  <c r="CE5" i="1" l="1"/>
  <c r="CG6" i="1"/>
  <c r="CG5" i="1" l="1"/>
  <c r="CI6" i="1"/>
  <c r="CK6" i="1" l="1"/>
  <c r="CI5" i="1"/>
  <c r="CM6" i="1" l="1"/>
  <c r="CK5" i="1"/>
  <c r="CO6" i="1" l="1"/>
  <c r="CM5" i="1"/>
  <c r="CQ6" i="1" l="1"/>
  <c r="CO5" i="1"/>
  <c r="CQ5" i="1" l="1"/>
  <c r="CS6" i="1"/>
  <c r="CS5" i="1" l="1"/>
  <c r="CU6" i="1"/>
  <c r="CU5" i="1" l="1"/>
  <c r="CW6" i="1"/>
  <c r="CW5" i="1" s="1"/>
</calcChain>
</file>

<file path=xl/sharedStrings.xml><?xml version="1.0" encoding="utf-8"?>
<sst xmlns="http://schemas.openxmlformats.org/spreadsheetml/2006/main" count="55" uniqueCount="48">
  <si>
    <t>PLANNING ACTIVITÉS</t>
  </si>
  <si>
    <t>Du</t>
  </si>
  <si>
    <t>Au</t>
  </si>
  <si>
    <t>Mois</t>
  </si>
  <si>
    <t>Semaine</t>
  </si>
  <si>
    <t>SEMAINE</t>
  </si>
  <si>
    <t>Jours ouvrés</t>
  </si>
  <si>
    <t>Jours ouvrables</t>
  </si>
  <si>
    <t>Jours fériés</t>
  </si>
  <si>
    <t>Date</t>
  </si>
  <si>
    <t>Samedi</t>
  </si>
  <si>
    <t>Période horaire</t>
  </si>
  <si>
    <t>Nuit</t>
  </si>
  <si>
    <t>Jour</t>
  </si>
  <si>
    <t>Plage journalière</t>
  </si>
  <si>
    <t>Activité</t>
  </si>
  <si>
    <t>De</t>
  </si>
  <si>
    <t>À</t>
  </si>
  <si>
    <t>TEMPS DE SERVICE EFFECTIF</t>
  </si>
  <si>
    <t>Début de service journalier</t>
  </si>
  <si>
    <t>Fin de service journalier</t>
  </si>
  <si>
    <t>Durée amplitude</t>
  </si>
  <si>
    <t>Temps de travail demi-journalier</t>
  </si>
  <si>
    <t>Temps de travail journalier</t>
  </si>
  <si>
    <t>Temps de coupure</t>
  </si>
  <si>
    <t>Temps de repos journalier</t>
  </si>
  <si>
    <t>Temps de repos hebdomadaire</t>
  </si>
  <si>
    <t>Horaire</t>
  </si>
  <si>
    <t>Jour de l'an</t>
  </si>
  <si>
    <t>Lundi de Pâques</t>
  </si>
  <si>
    <t>Fête du travail</t>
  </si>
  <si>
    <t>Armistice 1945</t>
  </si>
  <si>
    <t xml:space="preserve">Ascension </t>
  </si>
  <si>
    <t>Lundi de Pentecote</t>
  </si>
  <si>
    <t>Fête nationale</t>
  </si>
  <si>
    <t>Assomption</t>
  </si>
  <si>
    <t>Toussaint</t>
  </si>
  <si>
    <t>Armistice 1918</t>
  </si>
  <si>
    <t>Noël</t>
  </si>
  <si>
    <t>Pâques</t>
  </si>
  <si>
    <t xml:space="preserve">Pentecôte </t>
  </si>
  <si>
    <t>Moment de la journée</t>
  </si>
  <si>
    <t>Mois lettre</t>
  </si>
  <si>
    <t>Mois chiffre</t>
  </si>
  <si>
    <t>Année</t>
  </si>
  <si>
    <t>Période hebdomadaire</t>
  </si>
  <si>
    <t xml:space="preserve">Trouver la formule à mettre en cellules jaunes et en cellules orange qui détermine l'amplitude horaire entre une heure de sortie et une heure d'entrée. Cette formule doit fonctionner quelque soit l'amplitude. Elle doit tenir compte des dates (Soustraction entre une heure de sortie (plus ancienne) et une heure de sortie (plus récente). Elle doit fonctionner quelque soit l'exemple d'horaire.
Pour la première amplitude, cette formule doit calculer la différence entre 00h le 31/12 et la première heure/date d'entrée.
En cas de présence d'une date de sortie et pas de date d'entrée qui lui succède, mettre NA pour signifier calcul impossible.
</t>
  </si>
  <si>
    <t>Dans cet exemple, doit pouvoir calculer l'amplitude entre 00h le 31/12 et la date d'entrée soit le 31/12 07h,
Mais la formule doit fonctionner pour tout autre exemple. Dans tout les cas, le point de départ est 00h le premier jour de la première semaine de l'année. C'est-à-dire lundi.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</si>
</sst>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00"/>
    <numFmt numFmtId="165" formatCode="mmmm"/>
    <numFmt numFmtId="166" formatCode="mmmm\ yyyy"/>
    <numFmt numFmtId="167" formatCode="dd"/>
    <numFmt numFmtId="168" formatCode="ddd"/>
    <numFmt numFmtId="169" formatCode="h:mm;@"/>
    <numFmt numFmtId="170" formatCode="0.0"/>
    <numFmt numFmtId="171" formatCode="dddd\ dd\ mmmm\ yyyy"/>
    <numFmt numFmtId="172" formatCode="[$-F800]dddd\,\ mmmm\ dd\,\ yyyy"/>
  </numFmts>
  <fonts count="13" x14ac:knownFonts="1">
    <font>
      <sz val="11"/>
      <color theme="1"/>
      <name val="Calibri"/>
      <family val="2"/>
      <scheme val="minor"/>
    </font>
    <font>
      <sz val="11"/>
      <color rgb="FFFF0000"/>
      <name val="Calibri"/>
      <family val="2"/>
      <scheme val="minor"/>
    </font>
    <font>
      <sz val="11"/>
      <color theme="0"/>
      <name val="Calibri"/>
      <family val="2"/>
      <scheme val="minor"/>
    </font>
    <font>
      <sz val="11"/>
      <name val="Calibri"/>
      <family val="2"/>
      <scheme val="minor"/>
    </font>
    <font>
      <b/>
      <sz val="14"/>
      <name val="Calibri"/>
      <family val="2"/>
      <scheme val="minor"/>
    </font>
    <font>
      <b/>
      <sz val="11"/>
      <name val="Calibri"/>
      <family val="2"/>
      <scheme val="minor"/>
    </font>
    <font>
      <sz val="10"/>
      <name val="Calibri"/>
      <family val="2"/>
      <scheme val="minor"/>
    </font>
    <font>
      <b/>
      <sz val="12"/>
      <name val="Calibri"/>
      <family val="2"/>
      <scheme val="minor"/>
    </font>
    <font>
      <sz val="10"/>
      <color rgb="FFFF0000"/>
      <name val="Calibri"/>
      <family val="2"/>
      <scheme val="minor"/>
    </font>
    <font>
      <sz val="9"/>
      <name val="Calibri"/>
      <family val="2"/>
      <scheme val="minor"/>
    </font>
    <font>
      <b/>
      <sz val="10"/>
      <name val="Calibri"/>
      <family val="2"/>
      <scheme val="minor"/>
    </font>
    <font>
      <sz val="10"/>
      <color theme="1"/>
      <name val="Calibri"/>
      <family val="2"/>
      <scheme val="minor"/>
    </font>
    <font>
      <sz val="12"/>
      <name val="Times New Roman"/>
      <family val="1"/>
    </font>
  </fonts>
  <fills count="10">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theme="4"/>
        <bgColor indexed="64"/>
      </patternFill>
    </fill>
  </fills>
  <borders count="1">
    <border>
      <left/>
      <right/>
      <top/>
      <bottom/>
      <diagonal/>
    </border>
  </borders>
  <cellStyleXfs count="2">
    <xf numFmtId="0" fontId="0" fillId="0" borderId="0"/>
    <xf numFmtId="0" fontId="12" fillId="0" borderId="0"/>
  </cellStyleXfs>
  <cellXfs count="60">
    <xf numFmtId="0" fontId="0" fillId="0" borderId="0" xfId="0"/>
    <xf numFmtId="0" fontId="3" fillId="0" borderId="0" xfId="0" applyNumberFormat="1" applyFont="1" applyAlignment="1">
      <alignment horizontal="center" vertical="center"/>
    </xf>
    <xf numFmtId="164" fontId="3" fillId="0" borderId="0" xfId="0" applyNumberFormat="1" applyFont="1" applyAlignment="1">
      <alignment horizontal="center" vertical="center"/>
    </xf>
    <xf numFmtId="0" fontId="5" fillId="0" borderId="0" xfId="0" applyNumberFormat="1" applyFont="1" applyAlignment="1">
      <alignment horizontal="center" vertical="center"/>
    </xf>
    <xf numFmtId="0" fontId="2" fillId="0" borderId="0" xfId="0" applyNumberFormat="1" applyFont="1" applyAlignment="1">
      <alignment horizontal="center" vertical="center"/>
    </xf>
    <xf numFmtId="14" fontId="3" fillId="0" borderId="0" xfId="0" applyNumberFormat="1" applyFont="1" applyAlignment="1">
      <alignment vertical="center"/>
    </xf>
    <xf numFmtId="166" fontId="5" fillId="0" borderId="0" xfId="0" applyNumberFormat="1" applyFont="1" applyAlignment="1">
      <alignment vertical="center"/>
    </xf>
    <xf numFmtId="164" fontId="7" fillId="0" borderId="0" xfId="0" applyNumberFormat="1" applyFont="1" applyAlignment="1">
      <alignment horizontal="left" vertical="center"/>
    </xf>
    <xf numFmtId="0" fontId="3" fillId="0" borderId="0" xfId="0" applyNumberFormat="1" applyFont="1" applyAlignment="1">
      <alignment horizontal="left" vertical="center"/>
    </xf>
    <xf numFmtId="0" fontId="6" fillId="0" borderId="0" xfId="0" applyNumberFormat="1" applyFont="1" applyAlignment="1">
      <alignment horizontal="center" vertical="center" wrapText="1"/>
    </xf>
    <xf numFmtId="20" fontId="3" fillId="0" borderId="0" xfId="0" applyNumberFormat="1" applyFont="1" applyAlignment="1">
      <alignment horizontal="center" vertical="center"/>
    </xf>
    <xf numFmtId="170" fontId="3" fillId="0" borderId="0" xfId="0" applyNumberFormat="1" applyFont="1" applyAlignment="1">
      <alignment horizontal="center" vertical="center"/>
    </xf>
    <xf numFmtId="0" fontId="9" fillId="0" borderId="0" xfId="0" applyNumberFormat="1" applyFont="1" applyAlignment="1">
      <alignment horizontal="right" vertical="center"/>
    </xf>
    <xf numFmtId="2" fontId="3" fillId="0" borderId="0" xfId="0" applyNumberFormat="1" applyFont="1" applyAlignment="1">
      <alignment horizontal="center" vertical="center"/>
    </xf>
    <xf numFmtId="0" fontId="3" fillId="0" borderId="0" xfId="0" applyNumberFormat="1" applyFont="1" applyFill="1" applyAlignment="1">
      <alignment horizontal="center" vertical="center"/>
    </xf>
    <xf numFmtId="0" fontId="8" fillId="0" borderId="0" xfId="0" applyNumberFormat="1" applyFont="1" applyAlignment="1">
      <alignment horizontal="center"/>
    </xf>
    <xf numFmtId="20" fontId="3" fillId="2" borderId="0" xfId="0" applyNumberFormat="1" applyFont="1" applyFill="1" applyAlignment="1">
      <alignment horizontal="center" vertical="center"/>
    </xf>
    <xf numFmtId="2" fontId="3" fillId="2" borderId="0" xfId="0" applyNumberFormat="1" applyFont="1" applyFill="1" applyAlignment="1">
      <alignment vertical="center"/>
    </xf>
    <xf numFmtId="2" fontId="3" fillId="0" borderId="0" xfId="0" applyNumberFormat="1" applyFont="1" applyFill="1" applyAlignment="1">
      <alignment vertical="center"/>
    </xf>
    <xf numFmtId="0" fontId="6" fillId="0" borderId="0" xfId="0" applyNumberFormat="1" applyFont="1" applyFill="1" applyAlignment="1">
      <alignment horizontal="center" vertical="center"/>
    </xf>
    <xf numFmtId="0" fontId="10" fillId="4" borderId="0" xfId="0" applyNumberFormat="1" applyFont="1" applyFill="1" applyAlignment="1">
      <alignment horizontal="left" vertical="center"/>
    </xf>
    <xf numFmtId="0" fontId="6" fillId="4" borderId="0" xfId="0" applyNumberFormat="1" applyFont="1" applyFill="1" applyAlignment="1">
      <alignment horizontal="left" vertical="center"/>
    </xf>
    <xf numFmtId="0" fontId="10" fillId="5" borderId="0" xfId="0" applyNumberFormat="1" applyFont="1" applyFill="1" applyAlignment="1">
      <alignment horizontal="left" vertical="center"/>
    </xf>
    <xf numFmtId="0" fontId="6" fillId="5" borderId="0" xfId="0" applyNumberFormat="1" applyFont="1" applyFill="1" applyAlignment="1">
      <alignment horizontal="left" vertical="center"/>
    </xf>
    <xf numFmtId="0" fontId="10" fillId="6" borderId="0" xfId="0" applyNumberFormat="1" applyFont="1" applyFill="1" applyAlignment="1">
      <alignment horizontal="left" vertical="center"/>
    </xf>
    <xf numFmtId="0" fontId="6" fillId="6" borderId="0" xfId="0" applyNumberFormat="1" applyFont="1" applyFill="1" applyAlignment="1">
      <alignment horizontal="left" vertical="center"/>
    </xf>
    <xf numFmtId="0" fontId="10" fillId="8" borderId="0" xfId="0" applyNumberFormat="1" applyFont="1" applyFill="1" applyAlignment="1">
      <alignment horizontal="left" vertical="center"/>
    </xf>
    <xf numFmtId="0" fontId="6" fillId="8" borderId="0" xfId="0" applyNumberFormat="1" applyFont="1" applyFill="1" applyAlignment="1">
      <alignment horizontal="left" vertical="center"/>
    </xf>
    <xf numFmtId="0" fontId="10" fillId="6" borderId="0" xfId="1" applyFont="1" applyFill="1" applyAlignment="1">
      <alignment horizontal="left" vertical="center"/>
    </xf>
    <xf numFmtId="0" fontId="6" fillId="6" borderId="0" xfId="1" applyFont="1" applyFill="1" applyAlignment="1">
      <alignment horizontal="left" vertical="center"/>
    </xf>
    <xf numFmtId="0" fontId="6" fillId="6" borderId="0" xfId="1" applyFont="1" applyFill="1" applyBorder="1" applyAlignment="1">
      <alignment horizontal="left" vertical="center"/>
    </xf>
    <xf numFmtId="171" fontId="6" fillId="6" borderId="0" xfId="1" applyNumberFormat="1" applyFont="1" applyFill="1" applyBorder="1" applyAlignment="1">
      <alignment horizontal="left" vertical="center"/>
    </xf>
    <xf numFmtId="172" fontId="6" fillId="6" borderId="0" xfId="1" applyNumberFormat="1" applyFont="1" applyFill="1" applyBorder="1" applyAlignment="1">
      <alignment horizontal="left" vertical="center"/>
    </xf>
    <xf numFmtId="0" fontId="6" fillId="7" borderId="0" xfId="1" applyFont="1" applyFill="1" applyBorder="1" applyAlignment="1">
      <alignment horizontal="left" vertical="center"/>
    </xf>
    <xf numFmtId="172" fontId="6" fillId="7" borderId="0" xfId="1" applyNumberFormat="1" applyFont="1" applyFill="1" applyBorder="1" applyAlignment="1">
      <alignment horizontal="left" vertical="center"/>
    </xf>
    <xf numFmtId="171" fontId="6" fillId="7" borderId="0" xfId="1" applyNumberFormat="1" applyFont="1" applyFill="1" applyBorder="1" applyAlignment="1">
      <alignment horizontal="left" vertical="center"/>
    </xf>
    <xf numFmtId="20" fontId="11" fillId="4" borderId="0" xfId="0" applyNumberFormat="1" applyFont="1" applyFill="1" applyAlignment="1">
      <alignment horizontal="left" vertical="center"/>
    </xf>
    <xf numFmtId="164" fontId="6" fillId="5" borderId="0" xfId="0" applyNumberFormat="1" applyFont="1" applyFill="1" applyAlignment="1">
      <alignment horizontal="left" vertical="center"/>
    </xf>
    <xf numFmtId="165" fontId="6" fillId="5" borderId="0" xfId="0" applyNumberFormat="1" applyFont="1" applyFill="1" applyAlignment="1">
      <alignment horizontal="left" vertical="center"/>
    </xf>
    <xf numFmtId="20" fontId="1" fillId="0" borderId="0" xfId="0" applyNumberFormat="1" applyFont="1" applyAlignment="1">
      <alignment horizontal="left" vertical="center"/>
    </xf>
    <xf numFmtId="0" fontId="3" fillId="2" borderId="0" xfId="0" applyNumberFormat="1" applyFont="1" applyFill="1" applyAlignment="1">
      <alignment horizontal="center" vertical="center"/>
    </xf>
    <xf numFmtId="0" fontId="5" fillId="0" borderId="0" xfId="0" applyNumberFormat="1" applyFont="1" applyAlignment="1">
      <alignment horizontal="right" vertical="center"/>
    </xf>
    <xf numFmtId="20" fontId="1" fillId="0" borderId="0" xfId="0" applyNumberFormat="1" applyFont="1" applyAlignment="1">
      <alignment horizontal="center" vertical="center" wrapText="1"/>
    </xf>
    <xf numFmtId="0" fontId="1" fillId="0" borderId="0" xfId="0" applyNumberFormat="1" applyFont="1" applyAlignment="1">
      <alignment horizontal="center" vertical="center" wrapText="1"/>
    </xf>
    <xf numFmtId="0" fontId="3" fillId="0" borderId="0" xfId="0" applyNumberFormat="1" applyFont="1" applyAlignment="1">
      <alignment horizontal="left" vertical="center"/>
    </xf>
    <xf numFmtId="170" fontId="3" fillId="3" borderId="0" xfId="0" applyNumberFormat="1" applyFont="1" applyFill="1" applyAlignment="1">
      <alignment horizontal="center" vertical="center"/>
    </xf>
    <xf numFmtId="0" fontId="6" fillId="2" borderId="0" xfId="0" applyNumberFormat="1" applyFont="1" applyFill="1" applyAlignment="1">
      <alignment horizontal="right" vertical="center"/>
    </xf>
    <xf numFmtId="2" fontId="3" fillId="3" borderId="0" xfId="0" applyNumberFormat="1" applyFont="1" applyFill="1" applyAlignment="1">
      <alignment horizontal="center" vertical="center"/>
    </xf>
    <xf numFmtId="170" fontId="3" fillId="0" borderId="0" xfId="0" applyNumberFormat="1" applyFont="1" applyAlignment="1">
      <alignment horizontal="center" vertical="center"/>
    </xf>
    <xf numFmtId="0" fontId="6" fillId="3" borderId="0" xfId="0" applyNumberFormat="1" applyFont="1" applyFill="1" applyAlignment="1">
      <alignment horizontal="right" vertical="center"/>
    </xf>
    <xf numFmtId="2" fontId="3" fillId="9" borderId="0" xfId="0" applyNumberFormat="1" applyFont="1" applyFill="1" applyAlignment="1">
      <alignment horizontal="center" vertical="center"/>
    </xf>
    <xf numFmtId="0" fontId="6" fillId="0" borderId="0" xfId="0" applyNumberFormat="1" applyFont="1" applyAlignment="1">
      <alignment horizontal="right" vertical="center"/>
    </xf>
    <xf numFmtId="169" fontId="3" fillId="0" borderId="0" xfId="0" applyNumberFormat="1" applyFont="1" applyAlignment="1">
      <alignment horizontal="center" vertical="center"/>
    </xf>
    <xf numFmtId="168" fontId="3" fillId="0" borderId="0" xfId="0" applyNumberFormat="1" applyFont="1" applyAlignment="1">
      <alignment horizontal="center" vertical="center"/>
    </xf>
    <xf numFmtId="167" fontId="3" fillId="0" borderId="0" xfId="0" applyNumberFormat="1" applyFont="1" applyAlignment="1">
      <alignment horizontal="center" vertical="center"/>
    </xf>
    <xf numFmtId="0" fontId="7" fillId="0" borderId="0" xfId="0" applyNumberFormat="1" applyFont="1" applyAlignment="1">
      <alignment horizontal="right" vertical="center"/>
    </xf>
    <xf numFmtId="0" fontId="4" fillId="0" borderId="0" xfId="0" applyNumberFormat="1" applyFont="1" applyAlignment="1">
      <alignment horizontal="center" vertical="center"/>
    </xf>
    <xf numFmtId="165" fontId="4" fillId="0" borderId="0" xfId="0" applyNumberFormat="1" applyFont="1" applyAlignment="1">
      <alignment horizontal="center" vertical="center"/>
    </xf>
    <xf numFmtId="14" fontId="3" fillId="0" borderId="0" xfId="0" applyNumberFormat="1" applyFont="1" applyAlignment="1">
      <alignment horizontal="center" vertical="center"/>
    </xf>
    <xf numFmtId="166" fontId="4" fillId="0" borderId="0" xfId="0" applyNumberFormat="1" applyFont="1" applyAlignment="1">
      <alignment horizontal="center" vertical="center"/>
    </xf>
  </cellXfs>
  <cellStyles count="2">
    <cellStyle name="Normal" xfId="0" builtinId="0"/>
    <cellStyle name="Normal_feries" xfId="1" xr:uid="{7D08FC09-D131-4BD8-A366-12AFC0652EC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12</xdr:col>
      <xdr:colOff>57150</xdr:colOff>
      <xdr:row>17</xdr:row>
      <xdr:rowOff>276225</xdr:rowOff>
    </xdr:from>
    <xdr:to>
      <xdr:col>19</xdr:col>
      <xdr:colOff>47625</xdr:colOff>
      <xdr:row>24</xdr:row>
      <xdr:rowOff>57150</xdr:rowOff>
    </xdr:to>
    <xdr:cxnSp macro="">
      <xdr:nvCxnSpPr>
        <xdr:cNvPr id="3" name="Connecteur droit avec flèche 2">
          <a:extLst>
            <a:ext uri="{FF2B5EF4-FFF2-40B4-BE49-F238E27FC236}">
              <a16:creationId xmlns:a16="http://schemas.microsoft.com/office/drawing/2014/main" id="{1E6783BF-C351-4E0B-ADE7-6B68C392576E}"/>
            </a:ext>
          </a:extLst>
        </xdr:cNvPr>
        <xdr:cNvCxnSpPr/>
      </xdr:nvCxnSpPr>
      <xdr:spPr>
        <a:xfrm flipH="1">
          <a:off x="4438650" y="5038725"/>
          <a:ext cx="4124325" cy="17811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od&#232;le%20Janvier%202019%20V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Paramètres"/>
      <sheetName val="Fiche salarié"/>
      <sheetName val="PMSS, PASS &amp; GAR"/>
      <sheetName val="Activité Jan."/>
      <sheetName val="Eléments variables"/>
      <sheetName val="Horaires de service"/>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009954-F52B-4C27-9C2D-E2CD3E48F2EC}">
  <sheetPr codeName="Feuil2"/>
  <dimension ref="J1:K235"/>
  <sheetViews>
    <sheetView zoomScaleNormal="100" workbookViewId="0">
      <selection activeCell="M17" sqref="M17"/>
    </sheetView>
  </sheetViews>
  <sheetFormatPr baseColWidth="10" defaultRowHeight="12.75" x14ac:dyDescent="0.25"/>
  <cols>
    <col min="1" max="1" width="2.85546875" style="19" customWidth="1"/>
    <col min="2" max="2" width="5" style="19" bestFit="1" customWidth="1"/>
    <col min="3" max="3" width="4.7109375" style="19" bestFit="1" customWidth="1"/>
    <col min="4" max="4" width="10" style="19" bestFit="1" customWidth="1"/>
    <col min="5" max="5" width="43.42578125" style="19" bestFit="1" customWidth="1"/>
    <col min="6" max="6" width="4.42578125" style="19" bestFit="1" customWidth="1"/>
    <col min="7" max="8" width="6.140625" style="19" bestFit="1" customWidth="1"/>
    <col min="9" max="9" width="1.42578125" style="19" customWidth="1"/>
    <col min="10" max="10" width="31.7109375" style="19" bestFit="1" customWidth="1"/>
    <col min="11" max="11" width="24" style="19" bestFit="1" customWidth="1"/>
    <col min="12" max="16384" width="11.42578125" style="19"/>
  </cols>
  <sheetData>
    <row r="1" spans="10:11" ht="15" customHeight="1" x14ac:dyDescent="0.25">
      <c r="J1" s="28">
        <v>2019</v>
      </c>
      <c r="K1" s="29"/>
    </row>
    <row r="2" spans="10:11" ht="15" customHeight="1" x14ac:dyDescent="0.25">
      <c r="J2" s="30" t="s">
        <v>28</v>
      </c>
      <c r="K2" s="31">
        <f>DATE($J$1,1,1)</f>
        <v>43466</v>
      </c>
    </row>
    <row r="3" spans="10:11" ht="15" customHeight="1" x14ac:dyDescent="0.25">
      <c r="J3" s="30" t="s">
        <v>29</v>
      </c>
      <c r="K3" s="32">
        <f>K13+1</f>
        <v>43577</v>
      </c>
    </row>
    <row r="4" spans="10:11" ht="15" customHeight="1" x14ac:dyDescent="0.25">
      <c r="J4" s="30" t="s">
        <v>30</v>
      </c>
      <c r="K4" s="32">
        <f>DATE(J1,5,1)</f>
        <v>43586</v>
      </c>
    </row>
    <row r="5" spans="10:11" ht="15" customHeight="1" x14ac:dyDescent="0.25">
      <c r="J5" s="30" t="s">
        <v>31</v>
      </c>
      <c r="K5" s="32">
        <f>DATE(J1,5,8)</f>
        <v>43593</v>
      </c>
    </row>
    <row r="6" spans="10:11" ht="15" customHeight="1" x14ac:dyDescent="0.25">
      <c r="J6" s="30" t="s">
        <v>32</v>
      </c>
      <c r="K6" s="32">
        <f>K13+39</f>
        <v>43615</v>
      </c>
    </row>
    <row r="7" spans="10:11" ht="15" customHeight="1" x14ac:dyDescent="0.25">
      <c r="J7" s="30" t="s">
        <v>33</v>
      </c>
      <c r="K7" s="31">
        <f>K14+1</f>
        <v>43626</v>
      </c>
    </row>
    <row r="8" spans="10:11" ht="15" customHeight="1" x14ac:dyDescent="0.25">
      <c r="J8" s="30" t="s">
        <v>34</v>
      </c>
      <c r="K8" s="31">
        <f>DATE(J1,7,14)</f>
        <v>43660</v>
      </c>
    </row>
    <row r="9" spans="10:11" ht="15" customHeight="1" x14ac:dyDescent="0.25">
      <c r="J9" s="30" t="s">
        <v>35</v>
      </c>
      <c r="K9" s="31">
        <f>DATE(J1,8,15)</f>
        <v>43692</v>
      </c>
    </row>
    <row r="10" spans="10:11" ht="15" customHeight="1" x14ac:dyDescent="0.25">
      <c r="J10" s="30" t="s">
        <v>36</v>
      </c>
      <c r="K10" s="31">
        <f>DATE(J1,11,1)</f>
        <v>43770</v>
      </c>
    </row>
    <row r="11" spans="10:11" ht="15" customHeight="1" x14ac:dyDescent="0.25">
      <c r="J11" s="30" t="s">
        <v>37</v>
      </c>
      <c r="K11" s="31">
        <f>DATE(J1,11,11)</f>
        <v>43780</v>
      </c>
    </row>
    <row r="12" spans="10:11" ht="15" customHeight="1" x14ac:dyDescent="0.25">
      <c r="J12" s="30" t="s">
        <v>38</v>
      </c>
      <c r="K12" s="31">
        <f>DATE(J1,12,25)</f>
        <v>43824</v>
      </c>
    </row>
    <row r="13" spans="10:11" ht="15" customHeight="1" x14ac:dyDescent="0.25">
      <c r="J13" s="33" t="s">
        <v>39</v>
      </c>
      <c r="K13" s="34">
        <f>FLOOR(DATE(J1,5,DAY(MINUTE(J1/38)/2+56)),7)-34+7*(J1=2079)</f>
        <v>43576</v>
      </c>
    </row>
    <row r="14" spans="10:11" ht="15" customHeight="1" x14ac:dyDescent="0.25">
      <c r="J14" s="33" t="s">
        <v>40</v>
      </c>
      <c r="K14" s="35">
        <f>K13+49</f>
        <v>43625</v>
      </c>
    </row>
    <row r="15" spans="10:11" ht="15" customHeight="1" x14ac:dyDescent="0.25">
      <c r="J15" s="26" t="s">
        <v>41</v>
      </c>
    </row>
    <row r="16" spans="10:11" ht="15" customHeight="1" x14ac:dyDescent="0.25">
      <c r="J16" s="27"/>
    </row>
    <row r="17" spans="10:10" ht="15" customHeight="1" x14ac:dyDescent="0.25">
      <c r="J17" s="27" t="s">
        <v>13</v>
      </c>
    </row>
    <row r="18" spans="10:10" ht="15" customHeight="1" x14ac:dyDescent="0.25">
      <c r="J18" s="27" t="s">
        <v>12</v>
      </c>
    </row>
    <row r="19" spans="10:10" ht="15" customHeight="1" x14ac:dyDescent="0.25">
      <c r="J19" s="27"/>
    </row>
    <row r="20" spans="10:10" ht="15" customHeight="1" x14ac:dyDescent="0.25">
      <c r="J20" s="20" t="s">
        <v>27</v>
      </c>
    </row>
    <row r="21" spans="10:10" ht="15" customHeight="1" x14ac:dyDescent="0.25">
      <c r="J21" s="21"/>
    </row>
    <row r="22" spans="10:10" ht="15" customHeight="1" x14ac:dyDescent="0.25">
      <c r="J22" s="36">
        <v>0</v>
      </c>
    </row>
    <row r="23" spans="10:10" ht="15" customHeight="1" x14ac:dyDescent="0.25">
      <c r="J23" s="36">
        <v>2.0833333333333332E-2</v>
      </c>
    </row>
    <row r="24" spans="10:10" ht="15" customHeight="1" x14ac:dyDescent="0.25">
      <c r="J24" s="36">
        <v>4.1666666666666699E-2</v>
      </c>
    </row>
    <row r="25" spans="10:10" ht="15" customHeight="1" x14ac:dyDescent="0.25">
      <c r="J25" s="36">
        <v>6.25E-2</v>
      </c>
    </row>
    <row r="26" spans="10:10" ht="15" customHeight="1" x14ac:dyDescent="0.25">
      <c r="J26" s="36">
        <v>8.3333333333333301E-2</v>
      </c>
    </row>
    <row r="27" spans="10:10" ht="15" customHeight="1" x14ac:dyDescent="0.25">
      <c r="J27" s="36">
        <v>0.104166666666667</v>
      </c>
    </row>
    <row r="28" spans="10:10" ht="15" customHeight="1" x14ac:dyDescent="0.25">
      <c r="J28" s="36">
        <v>0.125</v>
      </c>
    </row>
    <row r="29" spans="10:10" ht="15" customHeight="1" x14ac:dyDescent="0.25">
      <c r="J29" s="36">
        <v>0.14583333333333301</v>
      </c>
    </row>
    <row r="30" spans="10:10" ht="15" customHeight="1" x14ac:dyDescent="0.25">
      <c r="J30" s="36">
        <v>0.16666666666666699</v>
      </c>
    </row>
    <row r="31" spans="10:10" ht="15" customHeight="1" x14ac:dyDescent="0.25">
      <c r="J31" s="36">
        <v>0.1875</v>
      </c>
    </row>
    <row r="32" spans="10:10" ht="15" customHeight="1" x14ac:dyDescent="0.25">
      <c r="J32" s="36">
        <v>0.20833333333333301</v>
      </c>
    </row>
    <row r="33" spans="10:10" ht="15" customHeight="1" x14ac:dyDescent="0.25">
      <c r="J33" s="36">
        <v>0.22916666666666699</v>
      </c>
    </row>
    <row r="34" spans="10:10" ht="15" customHeight="1" x14ac:dyDescent="0.25">
      <c r="J34" s="36">
        <v>0.25</v>
      </c>
    </row>
    <row r="35" spans="10:10" ht="15" customHeight="1" x14ac:dyDescent="0.25">
      <c r="J35" s="36">
        <v>0.27083333333333298</v>
      </c>
    </row>
    <row r="36" spans="10:10" ht="15" customHeight="1" x14ac:dyDescent="0.25">
      <c r="J36" s="36">
        <v>0.29166666666666702</v>
      </c>
    </row>
    <row r="37" spans="10:10" ht="15" customHeight="1" x14ac:dyDescent="0.25">
      <c r="J37" s="36">
        <v>0.3125</v>
      </c>
    </row>
    <row r="38" spans="10:10" ht="15" customHeight="1" x14ac:dyDescent="0.25">
      <c r="J38" s="36">
        <v>0.33333333333333298</v>
      </c>
    </row>
    <row r="39" spans="10:10" ht="15" customHeight="1" x14ac:dyDescent="0.25">
      <c r="J39" s="36">
        <v>0.35416666666666702</v>
      </c>
    </row>
    <row r="40" spans="10:10" ht="15" customHeight="1" x14ac:dyDescent="0.25">
      <c r="J40" s="36">
        <v>0.375</v>
      </c>
    </row>
    <row r="41" spans="10:10" ht="15" customHeight="1" x14ac:dyDescent="0.25">
      <c r="J41" s="36">
        <v>0.39583333333333298</v>
      </c>
    </row>
    <row r="42" spans="10:10" ht="15" customHeight="1" x14ac:dyDescent="0.25">
      <c r="J42" s="36">
        <v>0.41666666666666702</v>
      </c>
    </row>
    <row r="43" spans="10:10" ht="15" customHeight="1" x14ac:dyDescent="0.25">
      <c r="J43" s="36">
        <v>0.4375</v>
      </c>
    </row>
    <row r="44" spans="10:10" ht="15" customHeight="1" x14ac:dyDescent="0.25">
      <c r="J44" s="36">
        <v>0.45833333333333298</v>
      </c>
    </row>
    <row r="45" spans="10:10" ht="15" customHeight="1" x14ac:dyDescent="0.25">
      <c r="J45" s="36">
        <v>0.47916666666666702</v>
      </c>
    </row>
    <row r="46" spans="10:10" ht="15" customHeight="1" x14ac:dyDescent="0.25">
      <c r="J46" s="36">
        <v>0.5</v>
      </c>
    </row>
    <row r="47" spans="10:10" ht="15" customHeight="1" x14ac:dyDescent="0.25">
      <c r="J47" s="36">
        <v>0.52083333333333304</v>
      </c>
    </row>
    <row r="48" spans="10:10" ht="15" customHeight="1" x14ac:dyDescent="0.25">
      <c r="J48" s="36">
        <v>0.54166666666666696</v>
      </c>
    </row>
    <row r="49" spans="10:10" ht="15" customHeight="1" x14ac:dyDescent="0.25">
      <c r="J49" s="36">
        <v>0.5625</v>
      </c>
    </row>
    <row r="50" spans="10:10" ht="15" customHeight="1" x14ac:dyDescent="0.25">
      <c r="J50" s="36">
        <v>0.58333333333333304</v>
      </c>
    </row>
    <row r="51" spans="10:10" ht="15" customHeight="1" x14ac:dyDescent="0.25">
      <c r="J51" s="36">
        <v>0.60416666666666696</v>
      </c>
    </row>
    <row r="52" spans="10:10" ht="15" customHeight="1" x14ac:dyDescent="0.25">
      <c r="J52" s="36">
        <v>0.625</v>
      </c>
    </row>
    <row r="53" spans="10:10" ht="15" customHeight="1" x14ac:dyDescent="0.25">
      <c r="J53" s="36">
        <v>0.64583333333333304</v>
      </c>
    </row>
    <row r="54" spans="10:10" ht="15" customHeight="1" x14ac:dyDescent="0.25">
      <c r="J54" s="36">
        <v>0.66666666666666696</v>
      </c>
    </row>
    <row r="55" spans="10:10" ht="15" customHeight="1" x14ac:dyDescent="0.25">
      <c r="J55" s="36">
        <v>0.6875</v>
      </c>
    </row>
    <row r="56" spans="10:10" ht="15" customHeight="1" x14ac:dyDescent="0.25">
      <c r="J56" s="36">
        <v>0.70833333333333304</v>
      </c>
    </row>
    <row r="57" spans="10:10" ht="15" customHeight="1" x14ac:dyDescent="0.25">
      <c r="J57" s="36">
        <v>0.72916666666666696</v>
      </c>
    </row>
    <row r="58" spans="10:10" ht="15" customHeight="1" x14ac:dyDescent="0.25">
      <c r="J58" s="36">
        <v>0.75</v>
      </c>
    </row>
    <row r="59" spans="10:10" ht="15" customHeight="1" x14ac:dyDescent="0.25">
      <c r="J59" s="36">
        <v>0.77083333333333304</v>
      </c>
    </row>
    <row r="60" spans="10:10" ht="15" customHeight="1" x14ac:dyDescent="0.25">
      <c r="J60" s="36">
        <v>0.79166666666666696</v>
      </c>
    </row>
    <row r="61" spans="10:10" ht="15" customHeight="1" x14ac:dyDescent="0.25">
      <c r="J61" s="36">
        <v>0.8125</v>
      </c>
    </row>
    <row r="62" spans="10:10" ht="15" customHeight="1" x14ac:dyDescent="0.25">
      <c r="J62" s="36">
        <v>0.83333333333333304</v>
      </c>
    </row>
    <row r="63" spans="10:10" ht="15" customHeight="1" x14ac:dyDescent="0.25">
      <c r="J63" s="36">
        <v>0.85416666666666696</v>
      </c>
    </row>
    <row r="64" spans="10:10" ht="15" customHeight="1" x14ac:dyDescent="0.25">
      <c r="J64" s="36">
        <v>0.875</v>
      </c>
    </row>
    <row r="65" spans="10:11" ht="15" customHeight="1" x14ac:dyDescent="0.25">
      <c r="J65" s="36">
        <v>0.89583333333333304</v>
      </c>
    </row>
    <row r="66" spans="10:11" ht="15" customHeight="1" x14ac:dyDescent="0.25">
      <c r="J66" s="36">
        <v>0.91666666666666696</v>
      </c>
    </row>
    <row r="67" spans="10:11" ht="15" customHeight="1" x14ac:dyDescent="0.25">
      <c r="J67" s="36">
        <v>0.9375</v>
      </c>
    </row>
    <row r="68" spans="10:11" ht="15" customHeight="1" x14ac:dyDescent="0.25">
      <c r="J68" s="36">
        <v>0.95833333333333304</v>
      </c>
    </row>
    <row r="69" spans="10:11" ht="15" customHeight="1" x14ac:dyDescent="0.25">
      <c r="J69" s="36">
        <v>0.97916666666666696</v>
      </c>
    </row>
    <row r="70" spans="10:11" ht="15" customHeight="1" x14ac:dyDescent="0.25">
      <c r="J70" s="21"/>
    </row>
    <row r="71" spans="10:11" ht="15" customHeight="1" x14ac:dyDescent="0.25">
      <c r="J71" s="22" t="s">
        <v>42</v>
      </c>
      <c r="K71" s="22" t="s">
        <v>43</v>
      </c>
    </row>
    <row r="72" spans="10:11" ht="15" customHeight="1" x14ac:dyDescent="0.25">
      <c r="J72" s="23"/>
      <c r="K72" s="37"/>
    </row>
    <row r="73" spans="10:11" ht="15" customHeight="1" x14ac:dyDescent="0.25">
      <c r="J73" s="38">
        <v>43466</v>
      </c>
      <c r="K73" s="37">
        <v>1</v>
      </c>
    </row>
    <row r="74" spans="10:11" ht="15" customHeight="1" x14ac:dyDescent="0.25">
      <c r="J74" s="38">
        <v>43497</v>
      </c>
      <c r="K74" s="37">
        <v>2</v>
      </c>
    </row>
    <row r="75" spans="10:11" ht="15" customHeight="1" x14ac:dyDescent="0.25">
      <c r="J75" s="38">
        <v>43525</v>
      </c>
      <c r="K75" s="37">
        <v>3</v>
      </c>
    </row>
    <row r="76" spans="10:11" ht="15" customHeight="1" x14ac:dyDescent="0.25">
      <c r="J76" s="38">
        <v>43556</v>
      </c>
      <c r="K76" s="37">
        <v>4</v>
      </c>
    </row>
    <row r="77" spans="10:11" ht="15" customHeight="1" x14ac:dyDescent="0.25">
      <c r="J77" s="38">
        <v>43586</v>
      </c>
      <c r="K77" s="37">
        <v>5</v>
      </c>
    </row>
    <row r="78" spans="10:11" ht="15" customHeight="1" x14ac:dyDescent="0.25">
      <c r="J78" s="38">
        <v>43617</v>
      </c>
      <c r="K78" s="37">
        <v>6</v>
      </c>
    </row>
    <row r="79" spans="10:11" ht="15" customHeight="1" x14ac:dyDescent="0.25">
      <c r="J79" s="38">
        <v>43647</v>
      </c>
      <c r="K79" s="37">
        <v>7</v>
      </c>
    </row>
    <row r="80" spans="10:11" ht="15" customHeight="1" x14ac:dyDescent="0.25">
      <c r="J80" s="38">
        <v>43678</v>
      </c>
      <c r="K80" s="37">
        <v>8</v>
      </c>
    </row>
    <row r="81" spans="10:11" ht="15" customHeight="1" x14ac:dyDescent="0.25">
      <c r="J81" s="38">
        <v>43709</v>
      </c>
      <c r="K81" s="37">
        <v>9</v>
      </c>
    </row>
    <row r="82" spans="10:11" ht="15" customHeight="1" x14ac:dyDescent="0.25">
      <c r="J82" s="38">
        <v>43739</v>
      </c>
      <c r="K82" s="37">
        <v>10</v>
      </c>
    </row>
    <row r="83" spans="10:11" ht="15" customHeight="1" x14ac:dyDescent="0.25">
      <c r="J83" s="38">
        <v>43770</v>
      </c>
      <c r="K83" s="37">
        <v>11</v>
      </c>
    </row>
    <row r="84" spans="10:11" ht="15" customHeight="1" x14ac:dyDescent="0.25">
      <c r="J84" s="38">
        <v>43800</v>
      </c>
      <c r="K84" s="37">
        <v>12</v>
      </c>
    </row>
    <row r="85" spans="10:11" ht="15" customHeight="1" x14ac:dyDescent="0.25">
      <c r="J85" s="38"/>
      <c r="K85" s="37"/>
    </row>
    <row r="86" spans="10:11" ht="15" customHeight="1" x14ac:dyDescent="0.25">
      <c r="J86" s="24" t="s">
        <v>44</v>
      </c>
    </row>
    <row r="87" spans="10:11" ht="15" customHeight="1" x14ac:dyDescent="0.25">
      <c r="J87" s="25"/>
    </row>
    <row r="88" spans="10:11" ht="15" customHeight="1" x14ac:dyDescent="0.25">
      <c r="J88" s="25">
        <v>2010</v>
      </c>
    </row>
    <row r="89" spans="10:11" ht="15" customHeight="1" x14ac:dyDescent="0.25">
      <c r="J89" s="25">
        <v>2011</v>
      </c>
    </row>
    <row r="90" spans="10:11" ht="15" customHeight="1" x14ac:dyDescent="0.25">
      <c r="J90" s="25">
        <v>2012</v>
      </c>
    </row>
    <row r="91" spans="10:11" ht="15" customHeight="1" x14ac:dyDescent="0.25">
      <c r="J91" s="25">
        <v>2013</v>
      </c>
    </row>
    <row r="92" spans="10:11" ht="15" customHeight="1" x14ac:dyDescent="0.25">
      <c r="J92" s="25">
        <v>2014</v>
      </c>
    </row>
    <row r="93" spans="10:11" ht="15" customHeight="1" x14ac:dyDescent="0.25">
      <c r="J93" s="25">
        <v>2015</v>
      </c>
    </row>
    <row r="94" spans="10:11" ht="15" customHeight="1" x14ac:dyDescent="0.25">
      <c r="J94" s="25">
        <v>2016</v>
      </c>
    </row>
    <row r="95" spans="10:11" ht="15" customHeight="1" x14ac:dyDescent="0.25">
      <c r="J95" s="25">
        <v>2017</v>
      </c>
    </row>
    <row r="96" spans="10:11" ht="15" customHeight="1" x14ac:dyDescent="0.25">
      <c r="J96" s="25">
        <v>2018</v>
      </c>
    </row>
    <row r="97" spans="10:10" ht="15" customHeight="1" x14ac:dyDescent="0.25">
      <c r="J97" s="25">
        <v>2019</v>
      </c>
    </row>
    <row r="98" spans="10:10" ht="15" customHeight="1" x14ac:dyDescent="0.25">
      <c r="J98" s="25">
        <v>2020</v>
      </c>
    </row>
    <row r="99" spans="10:10" ht="15" customHeight="1" x14ac:dyDescent="0.25">
      <c r="J99" s="25">
        <v>2021</v>
      </c>
    </row>
    <row r="100" spans="10:10" ht="15" customHeight="1" x14ac:dyDescent="0.25">
      <c r="J100" s="25">
        <v>2022</v>
      </c>
    </row>
    <row r="101" spans="10:10" ht="15" customHeight="1" x14ac:dyDescent="0.25">
      <c r="J101" s="25">
        <v>2023</v>
      </c>
    </row>
    <row r="102" spans="10:10" ht="15" customHeight="1" x14ac:dyDescent="0.25">
      <c r="J102" s="25">
        <v>2024</v>
      </c>
    </row>
    <row r="103" spans="10:10" ht="15" customHeight="1" x14ac:dyDescent="0.25">
      <c r="J103" s="25">
        <v>2025</v>
      </c>
    </row>
    <row r="104" spans="10:10" ht="15" customHeight="1" x14ac:dyDescent="0.25">
      <c r="J104" s="25">
        <v>2026</v>
      </c>
    </row>
    <row r="105" spans="10:10" ht="15" customHeight="1" x14ac:dyDescent="0.25">
      <c r="J105" s="25">
        <v>2027</v>
      </c>
    </row>
    <row r="106" spans="10:10" ht="15" customHeight="1" x14ac:dyDescent="0.25">
      <c r="J106" s="25">
        <v>2028</v>
      </c>
    </row>
    <row r="107" spans="10:10" ht="15" customHeight="1" x14ac:dyDescent="0.25">
      <c r="J107" s="25">
        <v>2029</v>
      </c>
    </row>
    <row r="108" spans="10:10" ht="15" customHeight="1" x14ac:dyDescent="0.25">
      <c r="J108" s="25">
        <v>2030</v>
      </c>
    </row>
    <row r="109" spans="10:10" ht="15" customHeight="1" x14ac:dyDescent="0.25">
      <c r="J109" s="25"/>
    </row>
    <row r="110" spans="10:10" ht="15" customHeight="1" x14ac:dyDescent="0.25">
      <c r="J110" s="19" t="s">
        <v>45</v>
      </c>
    </row>
    <row r="111" spans="10:10" ht="15" customHeight="1" x14ac:dyDescent="0.25"/>
    <row r="112" spans="10:10"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sheetData>
  <dataValidations count="1">
    <dataValidation type="list" allowBlank="1" showInputMessage="1" showErrorMessage="1" sqref="J1" xr:uid="{B91C8D82-65A0-4871-8790-9F54D6961DCE}">
      <formula1>ANNEE</formula1>
    </dataValidation>
  </dataValidations>
  <printOptions horizontalCentered="1" verticalCentered="1"/>
  <pageMargins left="0.70866141732283472" right="0.70866141732283472" top="0.74803149606299213" bottom="0.74803149606299213" header="0.31496062992125984" footer="0.31496062992125984"/>
  <pageSetup paperSize="9" orientation="portrait"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6AFB4A-F4A1-4FBB-9E43-A3012C0C105A}">
  <sheetPr codeName="Feuil5"/>
  <dimension ref="B1:DD32"/>
  <sheetViews>
    <sheetView tabSelected="1" workbookViewId="0">
      <pane xSplit="18" topLeftCell="S1" activePane="topRight" state="frozen"/>
      <selection activeCell="A13" sqref="A13"/>
      <selection pane="topRight" activeCell="U18" sqref="U18:V18"/>
    </sheetView>
  </sheetViews>
  <sheetFormatPr baseColWidth="10" defaultRowHeight="15" x14ac:dyDescent="0.25"/>
  <cols>
    <col min="1" max="1" width="2.85546875" style="1" customWidth="1"/>
    <col min="2" max="15" width="5.7109375" style="1" customWidth="1"/>
    <col min="16" max="16" width="2.85546875" style="1" customWidth="1"/>
    <col min="17" max="17" width="30.5703125" style="1" bestFit="1" customWidth="1"/>
    <col min="18" max="108" width="5.7109375" style="1" customWidth="1"/>
    <col min="109" max="16384" width="11.42578125" style="1"/>
  </cols>
  <sheetData>
    <row r="1" spans="2:108" ht="15" customHeight="1" x14ac:dyDescent="0.25"/>
    <row r="2" spans="2:108" ht="22.5" customHeight="1" x14ac:dyDescent="0.25">
      <c r="B2" s="56">
        <v>2019</v>
      </c>
      <c r="C2" s="56"/>
      <c r="D2" s="56"/>
      <c r="F2" s="2">
        <v>1</v>
      </c>
      <c r="H2" s="57">
        <f>DATE(B2,F2,1)</f>
        <v>43466</v>
      </c>
      <c r="I2" s="57"/>
      <c r="J2" s="57"/>
      <c r="K2" s="57"/>
      <c r="L2" s="57"/>
      <c r="M2" s="57"/>
      <c r="N2" s="57"/>
      <c r="O2" s="57"/>
      <c r="Q2" s="3" t="s">
        <v>0</v>
      </c>
      <c r="AG2" s="4"/>
      <c r="AV2" s="4"/>
      <c r="BK2" s="4"/>
      <c r="BZ2" s="4"/>
      <c r="CO2" s="4"/>
      <c r="DD2" s="4"/>
    </row>
    <row r="3" spans="2:108" ht="22.5" customHeight="1" x14ac:dyDescent="0.25">
      <c r="H3" s="3" t="s">
        <v>1</v>
      </c>
      <c r="I3" s="58">
        <f>H2-DAY(H2)+1</f>
        <v>43466</v>
      </c>
      <c r="J3" s="58"/>
      <c r="K3" s="58"/>
      <c r="L3" s="5"/>
      <c r="M3" s="3" t="s">
        <v>2</v>
      </c>
      <c r="N3" s="58">
        <f>EOMONTH(H2,0)</f>
        <v>43496</v>
      </c>
      <c r="O3" s="58"/>
      <c r="Q3" s="51" t="s">
        <v>3</v>
      </c>
      <c r="R3" s="51"/>
      <c r="T3" s="6"/>
      <c r="U3" s="59">
        <f>H2</f>
        <v>43466</v>
      </c>
      <c r="V3" s="59"/>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c r="BA3" s="59"/>
      <c r="BB3" s="59"/>
      <c r="BC3" s="59"/>
      <c r="BD3" s="59"/>
      <c r="BE3" s="59"/>
      <c r="BF3" s="59"/>
      <c r="BG3" s="59"/>
      <c r="BH3" s="59"/>
      <c r="BI3" s="59"/>
      <c r="BJ3" s="59"/>
      <c r="BK3" s="59"/>
      <c r="BL3" s="59"/>
      <c r="BM3" s="59"/>
      <c r="BN3" s="59"/>
      <c r="BO3" s="59"/>
      <c r="BP3" s="59"/>
      <c r="BQ3" s="59"/>
      <c r="BR3" s="59"/>
      <c r="BS3" s="59"/>
      <c r="BT3" s="59"/>
      <c r="BU3" s="59"/>
      <c r="BV3" s="59"/>
      <c r="BW3" s="59"/>
      <c r="BX3" s="59"/>
      <c r="BY3" s="59"/>
      <c r="BZ3" s="59"/>
      <c r="CA3" s="59"/>
      <c r="CB3" s="59"/>
      <c r="CC3" s="59"/>
      <c r="CD3" s="59"/>
      <c r="CE3" s="59"/>
      <c r="CF3" s="59"/>
    </row>
    <row r="4" spans="2:108" ht="22.5" customHeight="1" x14ac:dyDescent="0.25">
      <c r="Q4" s="51" t="s">
        <v>4</v>
      </c>
      <c r="R4" s="51"/>
      <c r="S4" s="55" t="s">
        <v>5</v>
      </c>
      <c r="T4" s="55"/>
      <c r="U4" s="55"/>
      <c r="V4" s="55"/>
      <c r="W4" s="55"/>
      <c r="X4" s="55"/>
      <c r="Y4" s="55"/>
      <c r="Z4" s="55"/>
      <c r="AA4" s="55"/>
      <c r="AB4" s="55"/>
      <c r="AC4" s="55"/>
      <c r="AD4" s="55"/>
      <c r="AE4" s="55"/>
      <c r="AF4" s="7">
        <f>_xlfn.ISOWEEKNUM(U3)</f>
        <v>1</v>
      </c>
      <c r="AG4" s="55" t="s">
        <v>5</v>
      </c>
      <c r="AH4" s="55"/>
      <c r="AI4" s="55"/>
      <c r="AJ4" s="55"/>
      <c r="AK4" s="55"/>
      <c r="AL4" s="55"/>
      <c r="AM4" s="55"/>
      <c r="AN4" s="55"/>
      <c r="AO4" s="55"/>
      <c r="AP4" s="55"/>
      <c r="AQ4" s="55"/>
      <c r="AR4" s="55"/>
      <c r="AS4" s="55"/>
      <c r="AT4" s="7">
        <f>IF(AF4=52,1,IF(AF4=53,1,AF4+1))</f>
        <v>2</v>
      </c>
      <c r="AU4" s="55" t="s">
        <v>5</v>
      </c>
      <c r="AV4" s="55"/>
      <c r="AW4" s="55"/>
      <c r="AX4" s="55"/>
      <c r="AY4" s="55"/>
      <c r="AZ4" s="55"/>
      <c r="BA4" s="55"/>
      <c r="BB4" s="55"/>
      <c r="BC4" s="55"/>
      <c r="BD4" s="55"/>
      <c r="BE4" s="55"/>
      <c r="BF4" s="55"/>
      <c r="BG4" s="55"/>
      <c r="BH4" s="7">
        <f>AT4+1</f>
        <v>3</v>
      </c>
      <c r="BI4" s="55" t="s">
        <v>5</v>
      </c>
      <c r="BJ4" s="55"/>
      <c r="BK4" s="55"/>
      <c r="BL4" s="55"/>
      <c r="BM4" s="55"/>
      <c r="BN4" s="55"/>
      <c r="BO4" s="55"/>
      <c r="BP4" s="55"/>
      <c r="BQ4" s="55"/>
      <c r="BR4" s="55"/>
      <c r="BS4" s="55"/>
      <c r="BT4" s="55"/>
      <c r="BU4" s="55"/>
      <c r="BV4" s="7">
        <f>BH4+1</f>
        <v>4</v>
      </c>
      <c r="BW4" s="55" t="s">
        <v>5</v>
      </c>
      <c r="BX4" s="55"/>
      <c r="BY4" s="55"/>
      <c r="BZ4" s="55"/>
      <c r="CA4" s="55"/>
      <c r="CB4" s="55"/>
      <c r="CC4" s="55"/>
      <c r="CD4" s="55"/>
      <c r="CE4" s="55"/>
      <c r="CF4" s="55"/>
      <c r="CG4" s="55"/>
      <c r="CH4" s="55"/>
      <c r="CI4" s="55"/>
      <c r="CJ4" s="7">
        <f>BV4+1</f>
        <v>5</v>
      </c>
      <c r="CK4" s="55" t="s">
        <v>5</v>
      </c>
      <c r="CL4" s="55"/>
      <c r="CM4" s="55"/>
      <c r="CN4" s="55"/>
      <c r="CO4" s="55"/>
      <c r="CP4" s="55"/>
      <c r="CQ4" s="55"/>
      <c r="CR4" s="55"/>
      <c r="CS4" s="55"/>
      <c r="CT4" s="55"/>
      <c r="CU4" s="55"/>
      <c r="CV4" s="55"/>
      <c r="CW4" s="55"/>
      <c r="CX4" s="7">
        <f>CJ4+1</f>
        <v>6</v>
      </c>
    </row>
    <row r="5" spans="2:108" ht="22.5" customHeight="1" x14ac:dyDescent="0.25">
      <c r="B5" s="41" t="s">
        <v>6</v>
      </c>
      <c r="C5" s="41"/>
      <c r="D5" s="41"/>
      <c r="E5" s="8">
        <f>NETWORKDAYS(I3,N3,FERIES)</f>
        <v>22</v>
      </c>
      <c r="G5" s="41" t="s">
        <v>7</v>
      </c>
      <c r="H5" s="41"/>
      <c r="I5" s="41"/>
      <c r="J5" s="41"/>
      <c r="K5" s="8">
        <f>N3-I3-INT((N3-I3-IF(WEEKDAY(I3)=1,0,8-WEEKDAY(I3)))/7)-SUMPRODUCT((FERIES&gt;=I3)*(FERIES&lt;=N3)*(WEEKDAY(FERIES)&lt;&gt;1))</f>
        <v>26</v>
      </c>
      <c r="M5" s="41" t="s">
        <v>8</v>
      </c>
      <c r="N5" s="41"/>
      <c r="O5" s="8">
        <f>SUMPRODUCT((MONTH(FERIES)=MONTH(H2))*1)</f>
        <v>1</v>
      </c>
      <c r="Q5" s="51" t="s">
        <v>9</v>
      </c>
      <c r="R5" s="51"/>
      <c r="S5" s="54">
        <f>S6</f>
        <v>43465</v>
      </c>
      <c r="T5" s="54"/>
      <c r="U5" s="54">
        <f>U6</f>
        <v>43466</v>
      </c>
      <c r="V5" s="54"/>
      <c r="W5" s="54">
        <f t="shared" ref="W5" si="0">W6</f>
        <v>43467</v>
      </c>
      <c r="X5" s="54"/>
      <c r="Y5" s="54">
        <f t="shared" ref="Y5" si="1">Y6</f>
        <v>43468</v>
      </c>
      <c r="Z5" s="54"/>
      <c r="AA5" s="54">
        <f t="shared" ref="AA5" si="2">AA6</f>
        <v>43469</v>
      </c>
      <c r="AB5" s="54"/>
      <c r="AC5" s="54">
        <f t="shared" ref="AC5" si="3">AC6</f>
        <v>43470</v>
      </c>
      <c r="AD5" s="54"/>
      <c r="AE5" s="54">
        <f>AE6</f>
        <v>43471</v>
      </c>
      <c r="AF5" s="54"/>
      <c r="AG5" s="54">
        <f t="shared" ref="AG5" si="4">AG6</f>
        <v>43472</v>
      </c>
      <c r="AH5" s="54"/>
      <c r="AI5" s="54">
        <f t="shared" ref="AI5" si="5">AI6</f>
        <v>43473</v>
      </c>
      <c r="AJ5" s="54"/>
      <c r="AK5" s="54">
        <f t="shared" ref="AK5" si="6">AK6</f>
        <v>43474</v>
      </c>
      <c r="AL5" s="54"/>
      <c r="AM5" s="54">
        <f t="shared" ref="AM5" si="7">AM6</f>
        <v>43475</v>
      </c>
      <c r="AN5" s="54"/>
      <c r="AO5" s="54">
        <f t="shared" ref="AO5" si="8">AO6</f>
        <v>43476</v>
      </c>
      <c r="AP5" s="54"/>
      <c r="AQ5" s="54">
        <f t="shared" ref="AQ5" si="9">AQ6</f>
        <v>43477</v>
      </c>
      <c r="AR5" s="54"/>
      <c r="AS5" s="54">
        <f t="shared" ref="AS5" si="10">AS6</f>
        <v>43478</v>
      </c>
      <c r="AT5" s="54"/>
      <c r="AU5" s="54">
        <f t="shared" ref="AU5" si="11">AU6</f>
        <v>43479</v>
      </c>
      <c r="AV5" s="54"/>
      <c r="AW5" s="54">
        <f t="shared" ref="AW5" si="12">AW6</f>
        <v>43480</v>
      </c>
      <c r="AX5" s="54"/>
      <c r="AY5" s="54">
        <f t="shared" ref="AY5" si="13">AY6</f>
        <v>43481</v>
      </c>
      <c r="AZ5" s="54"/>
      <c r="BA5" s="54">
        <f t="shared" ref="BA5" si="14">BA6</f>
        <v>43482</v>
      </c>
      <c r="BB5" s="54"/>
      <c r="BC5" s="54">
        <f t="shared" ref="BC5" si="15">BC6</f>
        <v>43483</v>
      </c>
      <c r="BD5" s="54"/>
      <c r="BE5" s="54">
        <f t="shared" ref="BE5" si="16">BE6</f>
        <v>43484</v>
      </c>
      <c r="BF5" s="54"/>
      <c r="BG5" s="54">
        <f t="shared" ref="BG5" si="17">BG6</f>
        <v>43485</v>
      </c>
      <c r="BH5" s="54"/>
      <c r="BI5" s="54">
        <f t="shared" ref="BI5" si="18">BI6</f>
        <v>43486</v>
      </c>
      <c r="BJ5" s="54"/>
      <c r="BK5" s="54">
        <f t="shared" ref="BK5" si="19">BK6</f>
        <v>43487</v>
      </c>
      <c r="BL5" s="54"/>
      <c r="BM5" s="54">
        <f t="shared" ref="BM5" si="20">BM6</f>
        <v>43488</v>
      </c>
      <c r="BN5" s="54"/>
      <c r="BO5" s="54">
        <f t="shared" ref="BO5" si="21">BO6</f>
        <v>43489</v>
      </c>
      <c r="BP5" s="54"/>
      <c r="BQ5" s="54">
        <f t="shared" ref="BQ5" si="22">BQ6</f>
        <v>43490</v>
      </c>
      <c r="BR5" s="54"/>
      <c r="BS5" s="54">
        <f t="shared" ref="BS5" si="23">BS6</f>
        <v>43491</v>
      </c>
      <c r="BT5" s="54"/>
      <c r="BU5" s="54">
        <f t="shared" ref="BU5" si="24">BU6</f>
        <v>43492</v>
      </c>
      <c r="BV5" s="54"/>
      <c r="BW5" s="54">
        <f t="shared" ref="BW5" si="25">BW6</f>
        <v>43493</v>
      </c>
      <c r="BX5" s="54"/>
      <c r="BY5" s="54">
        <f t="shared" ref="BY5" si="26">BY6</f>
        <v>43494</v>
      </c>
      <c r="BZ5" s="54"/>
      <c r="CA5" s="54">
        <f t="shared" ref="CA5" si="27">CA6</f>
        <v>43495</v>
      </c>
      <c r="CB5" s="54"/>
      <c r="CC5" s="54">
        <f t="shared" ref="CC5" si="28">CC6</f>
        <v>43496</v>
      </c>
      <c r="CD5" s="54"/>
      <c r="CE5" s="54" t="str">
        <f t="shared" ref="CE5" si="29">CE6</f>
        <v/>
      </c>
      <c r="CF5" s="54"/>
      <c r="CG5" s="54" t="str">
        <f t="shared" ref="CG5" si="30">CG6</f>
        <v/>
      </c>
      <c r="CH5" s="54"/>
      <c r="CI5" s="54" t="str">
        <f t="shared" ref="CI5" si="31">CI6</f>
        <v/>
      </c>
      <c r="CJ5" s="54"/>
      <c r="CK5" s="54" t="str">
        <f t="shared" ref="CK5" si="32">CK6</f>
        <v/>
      </c>
      <c r="CL5" s="54"/>
      <c r="CM5" s="54" t="str">
        <f t="shared" ref="CM5" si="33">CM6</f>
        <v/>
      </c>
      <c r="CN5" s="54"/>
      <c r="CO5" s="54" t="str">
        <f t="shared" ref="CO5" si="34">CO6</f>
        <v/>
      </c>
      <c r="CP5" s="54"/>
      <c r="CQ5" s="54" t="str">
        <f t="shared" ref="CQ5" si="35">CQ6</f>
        <v/>
      </c>
      <c r="CR5" s="54"/>
      <c r="CS5" s="54" t="str">
        <f t="shared" ref="CS5" si="36">CS6</f>
        <v/>
      </c>
      <c r="CT5" s="54"/>
      <c r="CU5" s="54" t="str">
        <f t="shared" ref="CU5" si="37">CU6</f>
        <v/>
      </c>
      <c r="CV5" s="54"/>
      <c r="CW5" s="54" t="str">
        <f t="shared" ref="CW5" si="38">CW6</f>
        <v/>
      </c>
      <c r="CX5" s="54"/>
    </row>
    <row r="6" spans="2:108" ht="22.5" customHeight="1" x14ac:dyDescent="0.25">
      <c r="B6" s="41" t="s">
        <v>10</v>
      </c>
      <c r="C6" s="41"/>
      <c r="D6" s="41"/>
      <c r="E6" s="8">
        <f>INT((N3-WEEKDAY(N3-(6-1),2)-I3+8)/7)</f>
        <v>4</v>
      </c>
      <c r="G6" s="41" t="s">
        <v>11</v>
      </c>
      <c r="H6" s="41"/>
      <c r="I6" s="41"/>
      <c r="J6" s="41"/>
      <c r="K6" s="44" t="s">
        <v>12</v>
      </c>
      <c r="L6" s="44"/>
      <c r="Q6" s="51" t="s">
        <v>13</v>
      </c>
      <c r="R6" s="51"/>
      <c r="S6" s="53">
        <f>IF(OR(AF4=52,AF4=53),(AF4-1)*7+IF(WEEKDAY(DATE(B2-1,1,1),2)&gt;4,7,0)+DATE(B2-1,1,1)-WEEKDAY(DATE(B2-1,1,1),2)+1,(AF4-1)*7+IF(WEEKDAY(DATE(B2,1,1),2)&gt;4,7,0)+DATE(B2,1,1)-WEEKDAY(DATE(B2,1,1),2)+1)</f>
        <v>43465</v>
      </c>
      <c r="T6" s="53"/>
      <c r="U6" s="53">
        <f>IF(S6="","",IF(S6=EOMONTH($H$2,0),"",S6+1))</f>
        <v>43466</v>
      </c>
      <c r="V6" s="53"/>
      <c r="W6" s="53">
        <f>IF(U6="","",IF(U6=EOMONTH($H$2,0),"",U6+1))</f>
        <v>43467</v>
      </c>
      <c r="X6" s="53"/>
      <c r="Y6" s="53">
        <f>IF(W6="","",IF(W6=EOMONTH($H$2,0),"",W6+1))</f>
        <v>43468</v>
      </c>
      <c r="Z6" s="53"/>
      <c r="AA6" s="53">
        <f>IF(Y6="","",IF(Y6=EOMONTH($H$2,0),"",Y6+1))</f>
        <v>43469</v>
      </c>
      <c r="AB6" s="53"/>
      <c r="AC6" s="53">
        <f>IF(AA6="","",IF(AA6=EOMONTH($H$2,0),"",AA6+1))</f>
        <v>43470</v>
      </c>
      <c r="AD6" s="53"/>
      <c r="AE6" s="53">
        <f>IF(AC6="","",IF(AC6=EOMONTH($H$2,0),"",AC6+1))</f>
        <v>43471</v>
      </c>
      <c r="AF6" s="53"/>
      <c r="AG6" s="53">
        <f>IF(AE6="","",IF(AE6=EOMONTH($H$2,0),"",AE6+1))</f>
        <v>43472</v>
      </c>
      <c r="AH6" s="53"/>
      <c r="AI6" s="53">
        <f>IF(AG6="","",IF(AG6=EOMONTH($H$2,0),"",AG6+1))</f>
        <v>43473</v>
      </c>
      <c r="AJ6" s="53"/>
      <c r="AK6" s="53">
        <f>IF(AI6="","",IF(AI6=EOMONTH($H$2,0),"",AI6+1))</f>
        <v>43474</v>
      </c>
      <c r="AL6" s="53"/>
      <c r="AM6" s="53">
        <f>IF(AK6="","",IF(AK6=EOMONTH($H$2,0),"",AK6+1))</f>
        <v>43475</v>
      </c>
      <c r="AN6" s="53"/>
      <c r="AO6" s="53">
        <f>IF(AM6="","",IF(AM6=EOMONTH($H$2,0),"",AM6+1))</f>
        <v>43476</v>
      </c>
      <c r="AP6" s="53"/>
      <c r="AQ6" s="53">
        <f>IF(AO6="","",IF(AO6=EOMONTH($H$2,0),"",AO6+1))</f>
        <v>43477</v>
      </c>
      <c r="AR6" s="53"/>
      <c r="AS6" s="53">
        <f>IF(AQ6="","",IF(AQ6=EOMONTH($H$2,0),"",AQ6+1))</f>
        <v>43478</v>
      </c>
      <c r="AT6" s="53"/>
      <c r="AU6" s="53">
        <f>IF(AS6="","",IF(AS6=EOMONTH($H$2,0),"",AS6+1))</f>
        <v>43479</v>
      </c>
      <c r="AV6" s="53"/>
      <c r="AW6" s="53">
        <f>IF(AU6="","",IF(AU6=EOMONTH($H$2,0),"",AU6+1))</f>
        <v>43480</v>
      </c>
      <c r="AX6" s="53"/>
      <c r="AY6" s="53">
        <f>IF(AW6="","",IF(AW6=EOMONTH($H$2,0),"",AW6+1))</f>
        <v>43481</v>
      </c>
      <c r="AZ6" s="53"/>
      <c r="BA6" s="53">
        <f>IF(AY6="","",IF(AY6=EOMONTH($H$2,0),"",AY6+1))</f>
        <v>43482</v>
      </c>
      <c r="BB6" s="53"/>
      <c r="BC6" s="53">
        <f>IF(BA6="","",IF(BA6=EOMONTH($H$2,0),"",BA6+1))</f>
        <v>43483</v>
      </c>
      <c r="BD6" s="53"/>
      <c r="BE6" s="53">
        <f>IF(BC6="","",IF(BC6=EOMONTH($H$2,0),"",BC6+1))</f>
        <v>43484</v>
      </c>
      <c r="BF6" s="53"/>
      <c r="BG6" s="53">
        <f>IF(BE6="","",IF(BE6=EOMONTH($H$2,0),"",BE6+1))</f>
        <v>43485</v>
      </c>
      <c r="BH6" s="53"/>
      <c r="BI6" s="53">
        <f>IF(BG6="","",IF(BG6=EOMONTH($H$2,0),"",BG6+1))</f>
        <v>43486</v>
      </c>
      <c r="BJ6" s="53"/>
      <c r="BK6" s="53">
        <f>IF(BI6="","",IF(BI6=EOMONTH($H$2,0),"",BI6+1))</f>
        <v>43487</v>
      </c>
      <c r="BL6" s="53"/>
      <c r="BM6" s="53">
        <f>IF(BK6="","",IF(BK6=EOMONTH($H$2,0),"",BK6+1))</f>
        <v>43488</v>
      </c>
      <c r="BN6" s="53"/>
      <c r="BO6" s="53">
        <f>IF(BM6="","",IF(BM6=EOMONTH($H$2,0),"",BM6+1))</f>
        <v>43489</v>
      </c>
      <c r="BP6" s="53"/>
      <c r="BQ6" s="53">
        <f>IF(BO6="","",IF(BO6=EOMONTH($H$2,0),"",BO6+1))</f>
        <v>43490</v>
      </c>
      <c r="BR6" s="53"/>
      <c r="BS6" s="53">
        <f>IF(BQ6="","",IF(BQ6=EOMONTH($H$2,0),"",BQ6+1))</f>
        <v>43491</v>
      </c>
      <c r="BT6" s="53"/>
      <c r="BU6" s="53">
        <f>IF(BS6="","",IF(BS6=EOMONTH($H$2,0),"",BS6+1))</f>
        <v>43492</v>
      </c>
      <c r="BV6" s="53"/>
      <c r="BW6" s="53">
        <f>IF(BU6="","",IF(BU6=EOMONTH($H$2,0),"",BU6+1))</f>
        <v>43493</v>
      </c>
      <c r="BX6" s="53"/>
      <c r="BY6" s="53">
        <f>IF(BW6="","",IF(BW6=EOMONTH($H$2,0),"",BW6+1))</f>
        <v>43494</v>
      </c>
      <c r="BZ6" s="53"/>
      <c r="CA6" s="53">
        <f>IF(BY6="","",IF(BY6=EOMONTH($H$2,0),"",BY6+1))</f>
        <v>43495</v>
      </c>
      <c r="CB6" s="53"/>
      <c r="CC6" s="53">
        <f>IF(CA6="","",IF(CA6=EOMONTH($H$2,0),"",CA6+1))</f>
        <v>43496</v>
      </c>
      <c r="CD6" s="53"/>
      <c r="CE6" s="53" t="str">
        <f>IF(CC6="","",IF(CC6=EOMONTH($H$2,0),"",CC6+1))</f>
        <v/>
      </c>
      <c r="CF6" s="53"/>
      <c r="CG6" s="53" t="str">
        <f>IF(CE6="","",IF(CE6=EOMONTH($H$2,0),"",CE6+1))</f>
        <v/>
      </c>
      <c r="CH6" s="53"/>
      <c r="CI6" s="53" t="str">
        <f>IF(CG6="","",IF(CG6=EOMONTH($H$2,0),"",CG6+1))</f>
        <v/>
      </c>
      <c r="CJ6" s="53"/>
      <c r="CK6" s="53" t="str">
        <f>IF(CI6="","",IF(CI6=EOMONTH($H$2,0),"",CI6+1))</f>
        <v/>
      </c>
      <c r="CL6" s="53"/>
      <c r="CM6" s="53" t="str">
        <f>IF(CK6="","",IF(CK6=EOMONTH($H$2,0),"",CK6+1))</f>
        <v/>
      </c>
      <c r="CN6" s="53"/>
      <c r="CO6" s="53" t="str">
        <f>IF(CM6="","",IF(CM6=EOMONTH($H$2,0),"",CM6+1))</f>
        <v/>
      </c>
      <c r="CP6" s="53"/>
      <c r="CQ6" s="53" t="str">
        <f>IF(CO6="","",IF(CO6=EOMONTH($H$2,0),"",CO6+1))</f>
        <v/>
      </c>
      <c r="CR6" s="53"/>
      <c r="CS6" s="53" t="str">
        <f>IF(CQ6="","",IF(CQ6=EOMONTH($H$2,0),"",CQ6+1))</f>
        <v/>
      </c>
      <c r="CT6" s="53"/>
      <c r="CU6" s="53" t="str">
        <f>IF(CS6="","",IF(CS6=EOMONTH($H$2,0),"",CS6+1))</f>
        <v/>
      </c>
      <c r="CV6" s="53"/>
      <c r="CW6" s="53" t="str">
        <f>IF(CU6="","",IF(CU6=EOMONTH($H$2,0),"",CU6+1))</f>
        <v/>
      </c>
      <c r="CX6" s="53"/>
    </row>
    <row r="7" spans="2:108" ht="22.5" customHeight="1" x14ac:dyDescent="0.25">
      <c r="Q7" s="51" t="s">
        <v>14</v>
      </c>
      <c r="R7" s="51"/>
      <c r="S7" s="9" t="str">
        <f>IF($K6="JOUR","M",IF($K6="NUIT","PM",IF($K6="","")))</f>
        <v>PM</v>
      </c>
      <c r="T7" s="9" t="str">
        <f>IF($K6="JOUR","AM",IF($K6="NUIT","M",IF($K6="","")))</f>
        <v>M</v>
      </c>
      <c r="U7" s="9" t="str">
        <f>IF($K6="JOUR","M",IF($K6="NUIT","PM",IF($K6="","")))</f>
        <v>PM</v>
      </c>
      <c r="V7" s="9" t="str">
        <f>IF($K6="JOUR","AM",IF($K6="NUIT","M",IF($K6="","")))</f>
        <v>M</v>
      </c>
      <c r="W7" s="9" t="str">
        <f>IF($K6="JOUR","M",IF($K6="NUIT","PM",IF($K6="","")))</f>
        <v>PM</v>
      </c>
      <c r="X7" s="9" t="str">
        <f>IF($K6="JOUR","AM",IF($K6="NUIT","M",IF($K6="","")))</f>
        <v>M</v>
      </c>
      <c r="Y7" s="9" t="str">
        <f>IF($K6="JOUR","M",IF($K6="NUIT","PM",IF($K6="","")))</f>
        <v>PM</v>
      </c>
      <c r="Z7" s="9" t="str">
        <f>IF($K6="JOUR","AM",IF($K6="NUIT","M",IF($K6="","")))</f>
        <v>M</v>
      </c>
      <c r="AA7" s="9" t="str">
        <f>IF($K6="JOUR","M",IF($K6="NUIT","PM",IF($K6="","")))</f>
        <v>PM</v>
      </c>
      <c r="AB7" s="9" t="str">
        <f>IF($K6="JOUR","AM",IF($K6="NUIT","M",IF($K6="","")))</f>
        <v>M</v>
      </c>
      <c r="AC7" s="9" t="str">
        <f>IF($K6="JOUR","M",IF($K6="NUIT","PM",IF($K6="","")))</f>
        <v>PM</v>
      </c>
      <c r="AD7" s="9" t="str">
        <f>IF($K6="JOUR","AM",IF($K6="NUIT","M",IF($K6="","")))</f>
        <v>M</v>
      </c>
      <c r="AE7" s="9" t="str">
        <f>IF($K6="JOUR","M",IF($K6="NUIT","PM",IF($K6="","")))</f>
        <v>PM</v>
      </c>
      <c r="AF7" s="9" t="str">
        <f>IF($K6="JOUR","AM",IF($K6="NUIT","M",IF($K6="","")))</f>
        <v>M</v>
      </c>
      <c r="AG7" s="9" t="str">
        <f>IF($K6="JOUR","M",IF($K6="NUIT","PM",IF($K6="","")))</f>
        <v>PM</v>
      </c>
      <c r="AH7" s="9" t="str">
        <f>IF($K6="JOUR","AM",IF($K6="NUIT","M",IF($K6="","")))</f>
        <v>M</v>
      </c>
      <c r="AI7" s="9" t="str">
        <f>IF($K6="JOUR","M",IF($K6="NUIT","PM",IF($K6="","")))</f>
        <v>PM</v>
      </c>
      <c r="AJ7" s="9" t="str">
        <f>IF($K6="JOUR","AM",IF($K6="NUIT","M",IF($K6="","")))</f>
        <v>M</v>
      </c>
      <c r="AK7" s="9" t="str">
        <f>IF($K6="JOUR","M",IF($K6="NUIT","PM",IF($K6="","")))</f>
        <v>PM</v>
      </c>
      <c r="AL7" s="9" t="str">
        <f>IF($K6="JOUR","AM",IF($K6="NUIT","M",IF($K6="","")))</f>
        <v>M</v>
      </c>
      <c r="AM7" s="9" t="str">
        <f>IF($K6="JOUR","M",IF($K6="NUIT","PM",IF($K6="","")))</f>
        <v>PM</v>
      </c>
      <c r="AN7" s="9" t="str">
        <f>IF($K6="JOUR","AM",IF($K6="NUIT","M",IF($K6="","")))</f>
        <v>M</v>
      </c>
      <c r="AO7" s="9" t="str">
        <f>IF($K6="JOUR","M",IF($K6="NUIT","PM",IF($K6="","")))</f>
        <v>PM</v>
      </c>
      <c r="AP7" s="9" t="str">
        <f>IF($K6="JOUR","AM",IF($K6="NUIT","M",IF($K6="","")))</f>
        <v>M</v>
      </c>
      <c r="AQ7" s="9" t="str">
        <f>IF($K6="JOUR","M",IF($K6="NUIT","PM",IF($K6="","")))</f>
        <v>PM</v>
      </c>
      <c r="AR7" s="9" t="str">
        <f>IF($K6="JOUR","AM",IF($K6="NUIT","M",IF($K6="","")))</f>
        <v>M</v>
      </c>
      <c r="AS7" s="9" t="str">
        <f>IF($K6="JOUR","M",IF($K6="NUIT","PM",IF($K6="","")))</f>
        <v>PM</v>
      </c>
      <c r="AT7" s="9" t="str">
        <f>IF($K6="JOUR","AM",IF($K6="NUIT","M",IF($K6="","")))</f>
        <v>M</v>
      </c>
      <c r="AU7" s="9" t="str">
        <f>IF($K6="JOUR","M",IF($K6="NUIT","PM",IF($K6="","")))</f>
        <v>PM</v>
      </c>
      <c r="AV7" s="9" t="str">
        <f>IF($K6="JOUR","AM",IF($K6="NUIT","M",IF($K6="","")))</f>
        <v>M</v>
      </c>
      <c r="AW7" s="9" t="str">
        <f>IF($K6="JOUR","M",IF($K6="NUIT","PM",IF($K6="","")))</f>
        <v>PM</v>
      </c>
      <c r="AX7" s="9" t="str">
        <f>IF($K6="JOUR","AM",IF($K6="NUIT","M",IF($K6="","")))</f>
        <v>M</v>
      </c>
      <c r="AY7" s="9" t="str">
        <f>IF($K6="JOUR","M",IF($K6="NUIT","PM",IF($K6="","")))</f>
        <v>PM</v>
      </c>
      <c r="AZ7" s="9" t="str">
        <f>IF($K6="JOUR","AM",IF($K6="NUIT","M",IF($K6="","")))</f>
        <v>M</v>
      </c>
      <c r="BA7" s="9" t="str">
        <f>IF($K6="JOUR","M",IF($K6="NUIT","PM",IF($K6="","")))</f>
        <v>PM</v>
      </c>
      <c r="BB7" s="9" t="str">
        <f>IF($K6="JOUR","AM",IF($K6="NUIT","M",IF($K6="","")))</f>
        <v>M</v>
      </c>
      <c r="BC7" s="9" t="str">
        <f>IF($K6="JOUR","M",IF($K6="NUIT","PM",IF($K6="","")))</f>
        <v>PM</v>
      </c>
      <c r="BD7" s="9" t="str">
        <f>IF($K6="JOUR","AM",IF($K6="NUIT","M",IF($K6="","")))</f>
        <v>M</v>
      </c>
      <c r="BE7" s="9" t="str">
        <f>IF($K6="JOUR","M",IF($K6="NUIT","PM",IF($K6="","")))</f>
        <v>PM</v>
      </c>
      <c r="BF7" s="9" t="str">
        <f>IF($K6="JOUR","AM",IF($K6="NUIT","M",IF($K6="","")))</f>
        <v>M</v>
      </c>
      <c r="BG7" s="9" t="str">
        <f>IF($K6="JOUR","M",IF($K6="NUIT","PM",IF($K6="","")))</f>
        <v>PM</v>
      </c>
      <c r="BH7" s="9" t="str">
        <f>IF($K6="JOUR","AM",IF($K6="NUIT","M",IF($K6="","")))</f>
        <v>M</v>
      </c>
      <c r="BI7" s="9" t="str">
        <f>IF($K6="JOUR","M",IF($K6="NUIT","PM",IF($K6="","")))</f>
        <v>PM</v>
      </c>
      <c r="BJ7" s="9" t="str">
        <f>IF($K6="JOUR","AM",IF($K6="NUIT","M",IF($K6="","")))</f>
        <v>M</v>
      </c>
      <c r="BK7" s="9" t="str">
        <f>IF($K6="JOUR","M",IF($K6="NUIT","PM",IF($K6="","")))</f>
        <v>PM</v>
      </c>
      <c r="BL7" s="9" t="str">
        <f>IF($K6="JOUR","AM",IF($K6="NUIT","M",IF($K6="","")))</f>
        <v>M</v>
      </c>
      <c r="BM7" s="9" t="str">
        <f>IF($K6="JOUR","M",IF($K6="NUIT","PM",IF($K6="","")))</f>
        <v>PM</v>
      </c>
      <c r="BN7" s="9" t="str">
        <f>IF($K6="JOUR","AM",IF($K6="NUIT","M",IF($K6="","")))</f>
        <v>M</v>
      </c>
      <c r="BO7" s="9" t="str">
        <f>IF($K6="JOUR","M",IF($K6="NUIT","PM",IF($K6="","")))</f>
        <v>PM</v>
      </c>
      <c r="BP7" s="9" t="str">
        <f>IF($K6="JOUR","AM",IF($K6="NUIT","M",IF($K6="","")))</f>
        <v>M</v>
      </c>
      <c r="BQ7" s="9" t="str">
        <f>IF($K6="JOUR","M",IF($K6="NUIT","PM",IF($K6="","")))</f>
        <v>PM</v>
      </c>
      <c r="BR7" s="9" t="str">
        <f>IF($K6="JOUR","AM",IF($K6="NUIT","M",IF($K6="","")))</f>
        <v>M</v>
      </c>
      <c r="BS7" s="9" t="str">
        <f>IF($K6="JOUR","M",IF($K6="NUIT","PM",IF($K6="","")))</f>
        <v>PM</v>
      </c>
      <c r="BT7" s="9" t="str">
        <f>IF($K6="JOUR","AM",IF($K6="NUIT","M",IF($K6="","")))</f>
        <v>M</v>
      </c>
      <c r="BU7" s="9" t="str">
        <f>IF($K6="JOUR","M",IF($K6="NUIT","PM",IF($K6="","")))</f>
        <v>PM</v>
      </c>
      <c r="BV7" s="9" t="str">
        <f>IF($K6="JOUR","AM",IF($K6="NUIT","M",IF($K6="","")))</f>
        <v>M</v>
      </c>
      <c r="BW7" s="9" t="str">
        <f>IF($K6="JOUR","M",IF($K6="NUIT","PM",IF($K6="","")))</f>
        <v>PM</v>
      </c>
      <c r="BX7" s="9" t="str">
        <f>IF($K6="JOUR","AM",IF($K6="NUIT","M",IF($K6="","")))</f>
        <v>M</v>
      </c>
      <c r="BY7" s="9" t="str">
        <f>IF($K6="JOUR","M",IF($K6="NUIT","PM",IF($K6="","")))</f>
        <v>PM</v>
      </c>
      <c r="BZ7" s="9" t="str">
        <f>IF($K6="JOUR","AM",IF($K6="NUIT","M",IF($K6="","")))</f>
        <v>M</v>
      </c>
      <c r="CA7" s="9" t="str">
        <f>IF($K6="JOUR","M",IF($K6="NUIT","PM",IF($K6="","")))</f>
        <v>PM</v>
      </c>
      <c r="CB7" s="9" t="str">
        <f>IF($K6="JOUR","AM",IF($K6="NUIT","M",IF($K6="","")))</f>
        <v>M</v>
      </c>
      <c r="CC7" s="9" t="str">
        <f>IF($K6="JOUR","M",IF($K6="NUIT","PM",IF($K6="","")))</f>
        <v>PM</v>
      </c>
      <c r="CD7" s="9" t="str">
        <f>IF($K6="JOUR","AM",IF($K6="NUIT","M",IF($K6="","")))</f>
        <v>M</v>
      </c>
      <c r="CE7" s="9" t="str">
        <f>IF($K6="JOUR","M",IF($K6="NUIT","PM",IF($K6="","")))</f>
        <v>PM</v>
      </c>
      <c r="CF7" s="9" t="str">
        <f>IF($K6="JOUR","AM",IF($K6="NUIT","M",IF($K6="","")))</f>
        <v>M</v>
      </c>
      <c r="CG7" s="9" t="str">
        <f>IF($K6="JOUR","M",IF($K6="NUIT","PM",IF($K6="","")))</f>
        <v>PM</v>
      </c>
      <c r="CH7" s="9" t="str">
        <f>IF($K6="JOUR","AM",IF($K6="NUIT","M",IF($K6="","")))</f>
        <v>M</v>
      </c>
      <c r="CI7" s="9" t="str">
        <f>IF($K6="JOUR","M",IF($K6="NUIT","PM",IF($K6="","")))</f>
        <v>PM</v>
      </c>
      <c r="CJ7" s="9" t="str">
        <f>IF($K6="JOUR","AM",IF($K6="NUIT","M",IF($K6="","")))</f>
        <v>M</v>
      </c>
      <c r="CK7" s="9" t="str">
        <f>IF($K6="JOUR","M",IF($K6="NUIT","PM",IF($K6="","")))</f>
        <v>PM</v>
      </c>
      <c r="CL7" s="9" t="str">
        <f>IF($K6="JOUR","AM",IF($K6="NUIT","M",IF($K6="","")))</f>
        <v>M</v>
      </c>
      <c r="CM7" s="9" t="str">
        <f>IF($K6="JOUR","M",IF($K6="NUIT","PM",IF($K6="","")))</f>
        <v>PM</v>
      </c>
      <c r="CN7" s="9" t="str">
        <f>IF($K6="JOUR","AM",IF($K6="NUIT","M",IF($K6="","")))</f>
        <v>M</v>
      </c>
      <c r="CO7" s="9" t="str">
        <f>IF($K6="JOUR","M",IF($K6="NUIT","PM",IF($K6="","")))</f>
        <v>PM</v>
      </c>
      <c r="CP7" s="9" t="str">
        <f>IF($K6="JOUR","AM",IF($K6="NUIT","M",IF($K6="","")))</f>
        <v>M</v>
      </c>
      <c r="CQ7" s="9" t="str">
        <f>IF($K6="JOUR","M",IF($K6="NUIT","PM",IF($K6="","")))</f>
        <v>PM</v>
      </c>
      <c r="CR7" s="9" t="str">
        <f>IF($K6="JOUR","AM",IF($K6="NUIT","M",IF($K6="","")))</f>
        <v>M</v>
      </c>
      <c r="CS7" s="9" t="str">
        <f>IF($K6="JOUR","M",IF($K6="NUIT","PM",IF($K6="","")))</f>
        <v>PM</v>
      </c>
      <c r="CT7" s="9" t="str">
        <f>IF($K6="JOUR","AM",IF($K6="NUIT","M",IF($K6="","")))</f>
        <v>M</v>
      </c>
      <c r="CU7" s="9" t="str">
        <f>IF($K6="JOUR","M",IF($K6="NUIT","PM",IF($K6="","")))</f>
        <v>PM</v>
      </c>
      <c r="CV7" s="9" t="str">
        <f>IF($K6="JOUR","AM",IF($K6="NUIT","M",IF($K6="","")))</f>
        <v>M</v>
      </c>
      <c r="CW7" s="9" t="str">
        <f>IF($K6="JOUR","M",IF($K6="NUIT","PM",IF($K6="","")))</f>
        <v>PM</v>
      </c>
      <c r="CX7" s="9" t="str">
        <f>IF($K6="JOUR","AM",IF($K6="NUIT","M",IF($K6="","")))</f>
        <v>M</v>
      </c>
    </row>
    <row r="8" spans="2:108" ht="22.5" customHeight="1" x14ac:dyDescent="0.25">
      <c r="Q8" s="51" t="s">
        <v>15</v>
      </c>
      <c r="R8" s="51"/>
    </row>
    <row r="9" spans="2:108" ht="22.5" customHeight="1" x14ac:dyDescent="0.25">
      <c r="Q9" s="51" t="s">
        <v>16</v>
      </c>
      <c r="R9" s="51"/>
      <c r="S9" s="10">
        <v>0.29166666666666669</v>
      </c>
      <c r="T9" s="10">
        <v>0.58333333333333337</v>
      </c>
      <c r="U9" s="10">
        <v>0.29166666666666669</v>
      </c>
      <c r="V9" s="10">
        <v>0.58333333333333337</v>
      </c>
      <c r="W9" s="10">
        <v>0.29166666666666669</v>
      </c>
      <c r="X9" s="10">
        <v>0.58333333333333337</v>
      </c>
      <c r="Y9" s="10">
        <v>0.29166666666666669</v>
      </c>
      <c r="Z9" s="10">
        <v>0.58333333333333337</v>
      </c>
      <c r="AA9" s="10">
        <v>0.29166666666666669</v>
      </c>
      <c r="AB9" s="10">
        <v>0.58333333333333337</v>
      </c>
      <c r="AC9" s="10"/>
      <c r="AD9" s="10"/>
      <c r="AE9" s="10"/>
      <c r="AF9" s="10"/>
      <c r="AG9" s="16">
        <v>0.29166666666666669</v>
      </c>
      <c r="AH9" s="10">
        <v>0.58333333333333337</v>
      </c>
      <c r="AI9" s="10"/>
      <c r="AJ9" s="10"/>
      <c r="AK9" s="10"/>
      <c r="AL9" s="10"/>
      <c r="AM9" s="10"/>
      <c r="AN9" s="10"/>
      <c r="AO9" s="10"/>
      <c r="AP9" s="10"/>
      <c r="AQ9" s="10"/>
      <c r="AR9" s="10"/>
      <c r="AS9" s="10"/>
      <c r="AT9" s="10"/>
      <c r="AU9" s="10"/>
      <c r="AV9" s="10"/>
      <c r="AW9" s="10"/>
      <c r="AX9" s="10"/>
      <c r="AY9" s="10">
        <v>0.125</v>
      </c>
      <c r="AZ9" s="10"/>
      <c r="BA9" s="10"/>
      <c r="BB9" s="10"/>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row>
    <row r="10" spans="2:108" ht="22.5" customHeight="1" x14ac:dyDescent="0.2">
      <c r="B10" s="15"/>
      <c r="C10" s="42" t="s">
        <v>46</v>
      </c>
      <c r="D10" s="42"/>
      <c r="E10" s="42"/>
      <c r="F10" s="42"/>
      <c r="G10" s="42"/>
      <c r="H10" s="42"/>
      <c r="I10" s="42"/>
      <c r="J10" s="42"/>
      <c r="K10" s="42"/>
      <c r="L10" s="42"/>
      <c r="M10" s="42"/>
      <c r="N10" s="42"/>
      <c r="O10" s="42"/>
      <c r="Q10" s="51" t="s">
        <v>17</v>
      </c>
      <c r="R10" s="51"/>
      <c r="S10" s="10">
        <v>0.5</v>
      </c>
      <c r="T10" s="10">
        <v>0.72916666666666663</v>
      </c>
      <c r="U10" s="10">
        <v>0.5</v>
      </c>
      <c r="V10" s="10">
        <v>0.72916666666666663</v>
      </c>
      <c r="W10" s="10">
        <v>0.5</v>
      </c>
      <c r="X10" s="10">
        <v>0.72916666666666663</v>
      </c>
      <c r="Y10" s="10">
        <v>0.5</v>
      </c>
      <c r="Z10" s="10">
        <v>0.72916666666666663</v>
      </c>
      <c r="AA10" s="10">
        <v>0.5</v>
      </c>
      <c r="AB10" s="16">
        <v>0.72916666666666663</v>
      </c>
      <c r="AC10" s="10"/>
      <c r="AD10" s="10"/>
      <c r="AE10" s="10"/>
      <c r="AF10" s="10"/>
      <c r="AG10" s="10">
        <v>0.5</v>
      </c>
      <c r="AH10" s="10">
        <v>0.72916666666666663</v>
      </c>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row>
    <row r="11" spans="2:108" ht="22.5" customHeight="1" x14ac:dyDescent="0.25">
      <c r="C11" s="42"/>
      <c r="D11" s="42"/>
      <c r="E11" s="42"/>
      <c r="F11" s="42"/>
      <c r="G11" s="42"/>
      <c r="H11" s="42"/>
      <c r="I11" s="42"/>
      <c r="J11" s="42"/>
      <c r="K11" s="42"/>
      <c r="L11" s="42"/>
      <c r="M11" s="42"/>
      <c r="N11" s="42"/>
      <c r="O11" s="42"/>
      <c r="Q11" s="3" t="s">
        <v>18</v>
      </c>
      <c r="T11" s="39"/>
      <c r="U11" s="39"/>
      <c r="V11" s="39"/>
      <c r="W11" s="39"/>
      <c r="X11" s="39"/>
      <c r="Y11" s="39"/>
      <c r="Z11" s="39"/>
      <c r="AA11" s="39"/>
      <c r="AB11" s="39"/>
      <c r="AC11" s="39"/>
      <c r="AD11" s="39"/>
      <c r="AE11" s="39"/>
      <c r="AF11" s="39"/>
      <c r="AG11" s="39"/>
      <c r="AH11" s="39"/>
      <c r="AI11" s="39"/>
      <c r="AJ11" s="39"/>
      <c r="AK11" s="39"/>
      <c r="AL11" s="39"/>
      <c r="AM11" s="39"/>
      <c r="AN11" s="39"/>
      <c r="AO11" s="39"/>
      <c r="AP11" s="39"/>
      <c r="AQ11" s="39"/>
      <c r="AR11" s="39"/>
      <c r="AS11" s="39"/>
      <c r="AT11" s="39"/>
      <c r="AU11" s="39"/>
      <c r="AV11" s="39"/>
      <c r="AW11" s="39"/>
      <c r="AX11" s="39"/>
      <c r="AY11" s="39"/>
      <c r="AZ11" s="39"/>
      <c r="BA11" s="39"/>
      <c r="BB11" s="39"/>
      <c r="BC11" s="39"/>
      <c r="BD11" s="39"/>
      <c r="BE11" s="39"/>
      <c r="BF11" s="39"/>
      <c r="BG11" s="39"/>
      <c r="BH11" s="39"/>
      <c r="BI11" s="39"/>
      <c r="BJ11" s="39"/>
      <c r="BK11" s="39"/>
      <c r="BL11" s="39"/>
      <c r="BM11" s="39"/>
      <c r="BN11" s="39"/>
      <c r="BO11" s="39"/>
      <c r="BP11" s="39"/>
      <c r="BQ11" s="39"/>
      <c r="BR11" s="39"/>
      <c r="BS11" s="39"/>
      <c r="BT11" s="39"/>
      <c r="BU11" s="39"/>
      <c r="BV11" s="39"/>
      <c r="BW11" s="39"/>
      <c r="BX11" s="39"/>
      <c r="BY11" s="39"/>
      <c r="BZ11" s="39"/>
      <c r="CA11" s="39"/>
      <c r="CB11" s="39"/>
      <c r="CC11" s="39"/>
      <c r="CD11" s="39"/>
      <c r="CE11" s="39"/>
      <c r="CF11" s="39"/>
      <c r="CG11" s="39"/>
      <c r="CH11" s="39"/>
      <c r="CI11" s="10"/>
      <c r="CJ11" s="10"/>
      <c r="CK11" s="10"/>
      <c r="CL11" s="10"/>
      <c r="CM11" s="10"/>
      <c r="CN11" s="10"/>
      <c r="CO11" s="10"/>
      <c r="CP11" s="10"/>
      <c r="CQ11" s="10"/>
      <c r="CR11" s="10"/>
      <c r="CS11" s="10"/>
      <c r="CT11" s="10"/>
      <c r="CU11" s="10"/>
      <c r="CV11" s="10"/>
      <c r="CW11" s="10"/>
      <c r="CX11" s="10"/>
    </row>
    <row r="12" spans="2:108" ht="22.5" customHeight="1" x14ac:dyDescent="0.25">
      <c r="C12" s="42"/>
      <c r="D12" s="42"/>
      <c r="E12" s="42"/>
      <c r="F12" s="42"/>
      <c r="G12" s="42"/>
      <c r="H12" s="42"/>
      <c r="I12" s="42"/>
      <c r="J12" s="42"/>
      <c r="K12" s="42"/>
      <c r="L12" s="42"/>
      <c r="M12" s="42"/>
      <c r="N12" s="42"/>
      <c r="O12" s="42"/>
      <c r="Q12" s="51" t="s">
        <v>19</v>
      </c>
      <c r="R12" s="51"/>
      <c r="S12" s="52">
        <f>IF(MIN(S9:T10)=0,0,S6+MIN(S9:T10))</f>
        <v>43465.291666666664</v>
      </c>
      <c r="T12" s="52"/>
      <c r="U12" s="52">
        <f>IF(MIN(U9:V10)=0,0,U6+MIN(U9:V10))</f>
        <v>43466.291666666664</v>
      </c>
      <c r="V12" s="52"/>
      <c r="W12" s="52">
        <f>IF(MIN(W9:X10)=0,0,W6+MIN(W9:X10))</f>
        <v>43467.291666666664</v>
      </c>
      <c r="X12" s="52"/>
      <c r="Y12" s="52">
        <f>IF(MIN(Y9:Z10)=0,0,Y6+MIN(Y9:Z10))</f>
        <v>43468.291666666664</v>
      </c>
      <c r="Z12" s="52"/>
      <c r="AA12" s="52">
        <f>IF(MIN(AA9:AB10)=0,0,AA6+MIN(AA9:AB10))</f>
        <v>43469.291666666664</v>
      </c>
      <c r="AB12" s="52"/>
      <c r="AC12" s="52">
        <f>IF(MIN(AC9:AD10)=0,0,AC6+MIN(AC9:AD10))</f>
        <v>0</v>
      </c>
      <c r="AD12" s="52"/>
      <c r="AE12" s="52">
        <f>IF(MIN(AE9:AF10)=0,0,AE6+MIN(AE9:AF10))</f>
        <v>0</v>
      </c>
      <c r="AF12" s="52"/>
      <c r="AG12" s="52">
        <f>IF(MIN(AG9:AH10)=0,0,AG6+MIN(AG9:AH10))</f>
        <v>43472.291666666664</v>
      </c>
      <c r="AH12" s="52"/>
      <c r="AI12" s="52">
        <f>IF(MIN(AI9:AJ10)=0,0,AI6+MIN(AI9:AJ10))</f>
        <v>0</v>
      </c>
      <c r="AJ12" s="52"/>
      <c r="AK12" s="52">
        <f>IF(MIN(AK9:AL10)=0,0,AK6+MIN(AK9:AL10))</f>
        <v>0</v>
      </c>
      <c r="AL12" s="52"/>
      <c r="AM12" s="52">
        <f>IF(MIN(AM9:AN10)=0,0,AM6+MIN(AM9:AN10))</f>
        <v>0</v>
      </c>
      <c r="AN12" s="52"/>
      <c r="AO12" s="52">
        <f>IF(MIN(AO9:AP10)=0,0,AO6+MIN(AO9:AP10))</f>
        <v>0</v>
      </c>
      <c r="AP12" s="52"/>
      <c r="AQ12" s="52">
        <f>IF(MIN(AQ9:AR10)=0,0,AQ6+MIN(AQ9:AR10))</f>
        <v>0</v>
      </c>
      <c r="AR12" s="52"/>
      <c r="AS12" s="52">
        <f>IF(MIN(AS9:AT10)=0,0,AS6+MIN(AS9:AT10))</f>
        <v>0</v>
      </c>
      <c r="AT12" s="52"/>
      <c r="AU12" s="52">
        <f t="shared" ref="AU12" si="39">IF(MIN(AU9:AV10)=0,0,AU6+MIN(AU9:AV10))</f>
        <v>0</v>
      </c>
      <c r="AV12" s="52"/>
      <c r="AW12" s="52">
        <f t="shared" ref="AW12" si="40">IF(MIN(AW9:AX10)=0,0,AW6+MIN(AW9:AX10))</f>
        <v>0</v>
      </c>
      <c r="AX12" s="52"/>
      <c r="AY12" s="52">
        <f t="shared" ref="AY12" si="41">IF(MIN(AY9:AZ10)=0,0,AY6+MIN(AY9:AZ10))</f>
        <v>43481.125</v>
      </c>
      <c r="AZ12" s="52"/>
      <c r="BA12" s="52">
        <f t="shared" ref="BA12" si="42">IF(MIN(BA9:BB10)=0,0,BA6+MIN(BA9:BB10))</f>
        <v>0</v>
      </c>
      <c r="BB12" s="52"/>
      <c r="BC12" s="52">
        <f t="shared" ref="BC12" si="43">IF(MIN(BC9:BD10)=0,0,BC6+MIN(BC9:BD10))</f>
        <v>0</v>
      </c>
      <c r="BD12" s="52"/>
      <c r="BE12" s="52">
        <f t="shared" ref="BE12" si="44">IF(MIN(BE9:BF10)=0,0,BE6+MIN(BE9:BF10))</f>
        <v>0</v>
      </c>
      <c r="BF12" s="52"/>
      <c r="BG12" s="52">
        <f t="shared" ref="BG12" si="45">IF(MIN(BG9:BH10)=0,0,BG6+MIN(BG9:BH10))</f>
        <v>0</v>
      </c>
      <c r="BH12" s="52"/>
      <c r="BI12" s="52">
        <f t="shared" ref="BI12" si="46">IF(MIN(BI9:BJ10)=0,0,BI6+MIN(BI9:BJ10))</f>
        <v>0</v>
      </c>
      <c r="BJ12" s="52"/>
      <c r="BK12" s="52">
        <f t="shared" ref="BK12" si="47">IF(MIN(BK9:BL10)=0,0,BK6+MIN(BK9:BL10))</f>
        <v>0</v>
      </c>
      <c r="BL12" s="52"/>
      <c r="BM12" s="52">
        <f t="shared" ref="BM12" si="48">IF(MIN(BM9:BN10)=0,0,BM6+MIN(BM9:BN10))</f>
        <v>0</v>
      </c>
      <c r="BN12" s="52"/>
      <c r="BO12" s="52">
        <f t="shared" ref="BO12" si="49">IF(MIN(BO9:BP10)=0,0,BO6+MIN(BO9:BP10))</f>
        <v>0</v>
      </c>
      <c r="BP12" s="52"/>
      <c r="BQ12" s="52">
        <f t="shared" ref="BQ12" si="50">IF(MIN(BQ9:BR10)=0,0,BQ6+MIN(BQ9:BR10))</f>
        <v>0</v>
      </c>
      <c r="BR12" s="52"/>
      <c r="BS12" s="52">
        <f t="shared" ref="BS12" si="51">IF(MIN(BS9:BT10)=0,0,BS6+MIN(BS9:BT10))</f>
        <v>0</v>
      </c>
      <c r="BT12" s="52"/>
      <c r="BU12" s="52">
        <f t="shared" ref="BU12" si="52">IF(MIN(BU9:BV10)=0,0,BU6+MIN(BU9:BV10))</f>
        <v>0</v>
      </c>
      <c r="BV12" s="52"/>
      <c r="BW12" s="52">
        <f t="shared" ref="BW12" si="53">IF(MIN(BW9:BX10)=0,0,BW6+MIN(BW9:BX10))</f>
        <v>0</v>
      </c>
      <c r="BX12" s="52"/>
      <c r="BY12" s="52">
        <f t="shared" ref="BY12" si="54">IF(MIN(BY9:BZ10)=0,0,BY6+MIN(BY9:BZ10))</f>
        <v>0</v>
      </c>
      <c r="BZ12" s="52"/>
      <c r="CA12" s="52">
        <f t="shared" ref="CA12" si="55">IF(MIN(CA9:CB10)=0,0,CA6+MIN(CA9:CB10))</f>
        <v>0</v>
      </c>
      <c r="CB12" s="52"/>
      <c r="CC12" s="52">
        <f t="shared" ref="CC12" si="56">IF(MIN(CC9:CD10)=0,0,CC6+MIN(CC9:CD10))</f>
        <v>0</v>
      </c>
      <c r="CD12" s="52"/>
      <c r="CE12" s="52">
        <f t="shared" ref="CE12" si="57">IF(MIN(CE9:CF10)=0,0,CE6+MIN(CE9:CF10))</f>
        <v>0</v>
      </c>
      <c r="CF12" s="52"/>
      <c r="CG12" s="52">
        <f t="shared" ref="CG12" si="58">IF(MIN(CG9:CH10)=0,0,CG6+MIN(CG9:CH10))</f>
        <v>0</v>
      </c>
      <c r="CH12" s="52"/>
      <c r="CI12" s="52">
        <f t="shared" ref="CI12" si="59">IF(MIN(CI9:CJ10)=0,0,CI6+MIN(CI9:CJ10))</f>
        <v>0</v>
      </c>
      <c r="CJ12" s="52"/>
      <c r="CK12" s="52">
        <f t="shared" ref="CK12" si="60">IF(MIN(CK9:CL10)=0,0,CK6+MIN(CK9:CL10))</f>
        <v>0</v>
      </c>
      <c r="CL12" s="52"/>
      <c r="CM12" s="52">
        <f t="shared" ref="CM12" si="61">IF(MIN(CM9:CN10)=0,0,CM6+MIN(CM9:CN10))</f>
        <v>0</v>
      </c>
      <c r="CN12" s="52"/>
      <c r="CO12" s="52">
        <f t="shared" ref="CO12" si="62">IF(MIN(CO9:CP10)=0,0,CO6+MIN(CO9:CP10))</f>
        <v>0</v>
      </c>
      <c r="CP12" s="52"/>
      <c r="CQ12" s="52">
        <f t="shared" ref="CQ12" si="63">IF(MIN(CQ9:CR10)=0,0,CQ6+MIN(CQ9:CR10))</f>
        <v>0</v>
      </c>
      <c r="CR12" s="52"/>
      <c r="CS12" s="52">
        <f t="shared" ref="CS12" si="64">IF(MIN(CS9:CT10)=0,0,CS6+MIN(CS9:CT10))</f>
        <v>0</v>
      </c>
      <c r="CT12" s="52"/>
      <c r="CU12" s="52">
        <f t="shared" ref="CU12" si="65">IF(MIN(CU9:CV10)=0,0,CU6+MIN(CU9:CV10))</f>
        <v>0</v>
      </c>
      <c r="CV12" s="52"/>
      <c r="CW12" s="52">
        <f t="shared" ref="CW12" si="66">IF(MIN(CW9:CX10)=0,0,CW6+MIN(CW9:CX10))</f>
        <v>0</v>
      </c>
      <c r="CX12" s="52"/>
    </row>
    <row r="13" spans="2:108" ht="22.5" customHeight="1" x14ac:dyDescent="0.25">
      <c r="C13" s="42"/>
      <c r="D13" s="42"/>
      <c r="E13" s="42"/>
      <c r="F13" s="42"/>
      <c r="G13" s="42"/>
      <c r="H13" s="42"/>
      <c r="I13" s="42"/>
      <c r="J13" s="42"/>
      <c r="K13" s="42"/>
      <c r="L13" s="42"/>
      <c r="M13" s="42"/>
      <c r="N13" s="42"/>
      <c r="O13" s="42"/>
      <c r="Q13" s="51" t="s">
        <v>20</v>
      </c>
      <c r="R13" s="51"/>
      <c r="S13" s="52">
        <f>IF(MAX(S9:T10)=0,0,S6+MAX(S9:T10))</f>
        <v>43465.729166666664</v>
      </c>
      <c r="T13" s="52"/>
      <c r="U13" s="52">
        <f>IF(MAX(U9:V10)=0,0,U6+MAX(U9:V10))</f>
        <v>43466.729166666664</v>
      </c>
      <c r="V13" s="52"/>
      <c r="W13" s="52">
        <f>IF(MAX(W9:X10)=0,0,W6+MAX(W9:X10))</f>
        <v>43467.729166666664</v>
      </c>
      <c r="X13" s="52"/>
      <c r="Y13" s="52">
        <f>IF(MAX(Y9:Z10)=0,0,Y6+MAX(Y9:Z10))</f>
        <v>43468.729166666664</v>
      </c>
      <c r="Z13" s="52"/>
      <c r="AA13" s="52">
        <f>IF(MAX(AA9:AB10)=0,0,AA6+MAX(AA9:AB10))</f>
        <v>43469.729166666664</v>
      </c>
      <c r="AB13" s="52"/>
      <c r="AC13" s="52">
        <f>IF(MAX(AC9:AD10)=0,0,AC6+MAX(AC9:AD10))</f>
        <v>0</v>
      </c>
      <c r="AD13" s="52"/>
      <c r="AE13" s="52">
        <f>IF(MAX(AE9:AF10)=0,0,AE6+MAX(AE9:AF10))</f>
        <v>0</v>
      </c>
      <c r="AF13" s="52"/>
      <c r="AG13" s="52">
        <f>IF(MAX(AG9:AH10)=0,0,AG6+MAX(AG9:AH10))</f>
        <v>43472.729166666664</v>
      </c>
      <c r="AH13" s="52"/>
      <c r="AI13" s="52">
        <f>IF(MAX(AI9:AJ10)=0,0,AI6+MAX(AI9:AJ10))</f>
        <v>0</v>
      </c>
      <c r="AJ13" s="52"/>
      <c r="AK13" s="52">
        <f>IF(MAX(AK9:AL10)=0,0,AK6+MAX(AK9:AL10))</f>
        <v>0</v>
      </c>
      <c r="AL13" s="52"/>
      <c r="AM13" s="52">
        <f>IF(MAX(AM9:AN10)=0,0,AM6+MAX(AM9:AN10))</f>
        <v>0</v>
      </c>
      <c r="AN13" s="52"/>
      <c r="AO13" s="52">
        <f>IF(MAX(AO9:AP10)=0,0,AO6+MAX(AO9:AP10))</f>
        <v>0</v>
      </c>
      <c r="AP13" s="52"/>
      <c r="AQ13" s="52">
        <f>IF(MAX(AQ9:AR10)=0,0,AQ6+MAX(AQ9:AR10))</f>
        <v>0</v>
      </c>
      <c r="AR13" s="52"/>
      <c r="AS13" s="52">
        <f>IF(MAX(AS9:AT10)=0,0,AS6+MAX(AS9:AT10))</f>
        <v>0</v>
      </c>
      <c r="AT13" s="52"/>
      <c r="AU13" s="52">
        <f t="shared" ref="AU13" si="67">IF(MAX(AU9:AV10)=0,0,AU6+MAX(AU9:AV10))</f>
        <v>0</v>
      </c>
      <c r="AV13" s="52"/>
      <c r="AW13" s="52">
        <f t="shared" ref="AW13" si="68">IF(MAX(AW9:AX10)=0,0,AW6+MAX(AW9:AX10))</f>
        <v>0</v>
      </c>
      <c r="AX13" s="52"/>
      <c r="AY13" s="52">
        <f t="shared" ref="AY13" si="69">IF(MAX(AY9:AZ10)=0,0,AY6+MAX(AY9:AZ10))</f>
        <v>43481.125</v>
      </c>
      <c r="AZ13" s="52"/>
      <c r="BA13" s="52">
        <f t="shared" ref="BA13" si="70">IF(MAX(BA9:BB10)=0,0,BA6+MAX(BA9:BB10))</f>
        <v>0</v>
      </c>
      <c r="BB13" s="52"/>
      <c r="BC13" s="52">
        <f t="shared" ref="BC13" si="71">IF(MAX(BC9:BD10)=0,0,BC6+MAX(BC9:BD10))</f>
        <v>0</v>
      </c>
      <c r="BD13" s="52"/>
      <c r="BE13" s="52">
        <f t="shared" ref="BE13" si="72">IF(MAX(BE9:BF10)=0,0,BE6+MAX(BE9:BF10))</f>
        <v>0</v>
      </c>
      <c r="BF13" s="52"/>
      <c r="BG13" s="52">
        <f t="shared" ref="BG13" si="73">IF(MAX(BG9:BH10)=0,0,BG6+MAX(BG9:BH10))</f>
        <v>0</v>
      </c>
      <c r="BH13" s="52"/>
      <c r="BI13" s="52">
        <f t="shared" ref="BI13" si="74">IF(MAX(BI9:BJ10)=0,0,BI6+MAX(BI9:BJ10))</f>
        <v>0</v>
      </c>
      <c r="BJ13" s="52"/>
      <c r="BK13" s="52">
        <f t="shared" ref="BK13" si="75">IF(MAX(BK9:BL10)=0,0,BK6+MAX(BK9:BL10))</f>
        <v>0</v>
      </c>
      <c r="BL13" s="52"/>
      <c r="BM13" s="52">
        <f t="shared" ref="BM13" si="76">IF(MAX(BM9:BN10)=0,0,BM6+MAX(BM9:BN10))</f>
        <v>0</v>
      </c>
      <c r="BN13" s="52"/>
      <c r="BO13" s="52">
        <f t="shared" ref="BO13" si="77">IF(MAX(BO9:BP10)=0,0,BO6+MAX(BO9:BP10))</f>
        <v>0</v>
      </c>
      <c r="BP13" s="52"/>
      <c r="BQ13" s="52">
        <f t="shared" ref="BQ13" si="78">IF(MAX(BQ9:BR10)=0,0,BQ6+MAX(BQ9:BR10))</f>
        <v>0</v>
      </c>
      <c r="BR13" s="52"/>
      <c r="BS13" s="52">
        <f t="shared" ref="BS13" si="79">IF(MAX(BS9:BT10)=0,0,BS6+MAX(BS9:BT10))</f>
        <v>0</v>
      </c>
      <c r="BT13" s="52"/>
      <c r="BU13" s="52">
        <f t="shared" ref="BU13" si="80">IF(MAX(BU9:BV10)=0,0,BU6+MAX(BU9:BV10))</f>
        <v>0</v>
      </c>
      <c r="BV13" s="52"/>
      <c r="BW13" s="52">
        <f t="shared" ref="BW13" si="81">IF(MAX(BW9:BX10)=0,0,BW6+MAX(BW9:BX10))</f>
        <v>0</v>
      </c>
      <c r="BX13" s="52"/>
      <c r="BY13" s="52">
        <f t="shared" ref="BY13" si="82">IF(MAX(BY9:BZ10)=0,0,BY6+MAX(BY9:BZ10))</f>
        <v>0</v>
      </c>
      <c r="BZ13" s="52"/>
      <c r="CA13" s="52">
        <f t="shared" ref="CA13" si="83">IF(MAX(CA9:CB10)=0,0,CA6+MAX(CA9:CB10))</f>
        <v>0</v>
      </c>
      <c r="CB13" s="52"/>
      <c r="CC13" s="52">
        <f t="shared" ref="CC13" si="84">IF(MAX(CC9:CD10)=0,0,CC6+MAX(CC9:CD10))</f>
        <v>0</v>
      </c>
      <c r="CD13" s="52"/>
      <c r="CE13" s="52">
        <f t="shared" ref="CE13" si="85">IF(MAX(CE9:CF10)=0,0,CE6+MAX(CE9:CF10))</f>
        <v>0</v>
      </c>
      <c r="CF13" s="52"/>
      <c r="CG13" s="52">
        <f t="shared" ref="CG13" si="86">IF(MAX(CG9:CH10)=0,0,CG6+MAX(CG9:CH10))</f>
        <v>0</v>
      </c>
      <c r="CH13" s="52"/>
      <c r="CI13" s="52">
        <f t="shared" ref="CI13" si="87">IF(MAX(CI9:CJ10)=0,0,CI6+MAX(CI9:CJ10))</f>
        <v>0</v>
      </c>
      <c r="CJ13" s="52"/>
      <c r="CK13" s="52">
        <f t="shared" ref="CK13" si="88">IF(MAX(CK9:CL10)=0,0,CK6+MAX(CK9:CL10))</f>
        <v>0</v>
      </c>
      <c r="CL13" s="52"/>
      <c r="CM13" s="52">
        <f t="shared" ref="CM13" si="89">IF(MAX(CM9:CN10)=0,0,CM6+MAX(CM9:CN10))</f>
        <v>0</v>
      </c>
      <c r="CN13" s="52"/>
      <c r="CO13" s="52">
        <f t="shared" ref="CO13" si="90">IF(MAX(CO9:CP10)=0,0,CO6+MAX(CO9:CP10))</f>
        <v>0</v>
      </c>
      <c r="CP13" s="52"/>
      <c r="CQ13" s="52">
        <f t="shared" ref="CQ13" si="91">IF(MAX(CQ9:CR10)=0,0,CQ6+MAX(CQ9:CR10))</f>
        <v>0</v>
      </c>
      <c r="CR13" s="52"/>
      <c r="CS13" s="52">
        <f t="shared" ref="CS13" si="92">IF(MAX(CS9:CT10)=0,0,CS6+MAX(CS9:CT10))</f>
        <v>0</v>
      </c>
      <c r="CT13" s="52"/>
      <c r="CU13" s="52">
        <f t="shared" ref="CU13" si="93">IF(MAX(CU9:CV10)=0,0,CU6+MAX(CU9:CV10))</f>
        <v>0</v>
      </c>
      <c r="CV13" s="52"/>
      <c r="CW13" s="52">
        <f t="shared" ref="CW13" si="94">IF(MAX(CW9:CX10)=0,0,CW6+MAX(CW9:CX10))</f>
        <v>0</v>
      </c>
      <c r="CX13" s="52"/>
    </row>
    <row r="14" spans="2:108" ht="22.5" customHeight="1" x14ac:dyDescent="0.25">
      <c r="C14" s="42"/>
      <c r="D14" s="42"/>
      <c r="E14" s="42"/>
      <c r="F14" s="42"/>
      <c r="G14" s="42"/>
      <c r="H14" s="42"/>
      <c r="I14" s="42"/>
      <c r="J14" s="42"/>
      <c r="K14" s="42"/>
      <c r="L14" s="42"/>
      <c r="M14" s="42"/>
      <c r="N14" s="42"/>
      <c r="O14" s="42"/>
      <c r="Q14" s="51" t="s">
        <v>21</v>
      </c>
      <c r="R14" s="51"/>
      <c r="S14" s="48">
        <f>IF(COUNTBLANK(S9:T10)&gt;2,"NA",(MAX(S9:T10)-MIN(S9:T10))*24)</f>
        <v>10.499999999999998</v>
      </c>
      <c r="T14" s="48"/>
      <c r="U14" s="48">
        <f>IF(COUNTBLANK(U9:V10)&gt;2,"NA",(MAX(U9:V10)-MIN(U9:V10))*24)</f>
        <v>10.499999999999998</v>
      </c>
      <c r="V14" s="48"/>
      <c r="W14" s="48">
        <f>IF(COUNTBLANK(W9:X10)&gt;2,"NA",(MAX(W9:X10)-MIN(W9:X10))*24)</f>
        <v>10.499999999999998</v>
      </c>
      <c r="X14" s="48"/>
      <c r="Y14" s="48">
        <f>IF(COUNTBLANK(Y9:Z10)&gt;2,"NA",(MAX(Y9:Z10)-MIN(Y9:Z10))*24)</f>
        <v>10.499999999999998</v>
      </c>
      <c r="Z14" s="48"/>
      <c r="AA14" s="48">
        <f>IF(COUNTBLANK(AA9:AB10)&gt;2,"NA",(MAX(AA9:AB10)-MIN(AA9:AB10))*24)</f>
        <v>10.499999999999998</v>
      </c>
      <c r="AB14" s="48"/>
      <c r="AC14" s="48" t="str">
        <f>IF(COUNTBLANK(AC9:AD10)&gt;2,"NA",(MAX(AC9:AD10)-MIN(AC9:AD10))*24)</f>
        <v>NA</v>
      </c>
      <c r="AD14" s="48"/>
      <c r="AE14" s="48" t="str">
        <f>IF(COUNTBLANK(AE9:AF10)&gt;2,"NA",(MAX(AE9:AF10)-MIN(AE9:AF10))*24)</f>
        <v>NA</v>
      </c>
      <c r="AF14" s="48"/>
      <c r="AG14" s="48">
        <f>IF(COUNTBLANK(AG9:AH10)&gt;2,"NA",(MAX(AG9:AH10)-MIN(AG9:AH10))*24)</f>
        <v>10.499999999999998</v>
      </c>
      <c r="AH14" s="48"/>
      <c r="AI14" s="48" t="str">
        <f>IF(COUNTBLANK(AI9:AJ10)&gt;2,"NA",(MAX(AI9:AJ10)-MIN(AI9:AJ10))*24)</f>
        <v>NA</v>
      </c>
      <c r="AJ14" s="48"/>
      <c r="AK14" s="48" t="str">
        <f>IF(COUNTBLANK(AK9:AL10)&gt;2,"NA",(MAX(AK9:AL10)-MIN(AK9:AL10))*24)</f>
        <v>NA</v>
      </c>
      <c r="AL14" s="48"/>
      <c r="AM14" s="48" t="str">
        <f>IF(COUNTBLANK(AM9:AN10)&gt;2,"NA",(MAX(AM9:AN10)-MIN(AM9:AN10))*24)</f>
        <v>NA</v>
      </c>
      <c r="AN14" s="48"/>
      <c r="AO14" s="48" t="str">
        <f>IF(COUNTBLANK(AO9:AP10)&gt;2,"NA",(MAX(AO9:AP10)-MIN(AO9:AP10))*24)</f>
        <v>NA</v>
      </c>
      <c r="AP14" s="48"/>
      <c r="AQ14" s="48" t="str">
        <f>IF(COUNTBLANK(AQ9:AR10)&gt;2,"NA",(MAX(AQ9:AR10)-MIN(AQ9:AR10))*24)</f>
        <v>NA</v>
      </c>
      <c r="AR14" s="48"/>
      <c r="AS14" s="48" t="str">
        <f>IF(COUNTBLANK(AS9:AT10)&gt;2,"NA",(MAX(AS9:AT10)-MIN(AS9:AT10))*24)</f>
        <v>NA</v>
      </c>
      <c r="AT14" s="48"/>
      <c r="AU14" s="48" t="str">
        <f t="shared" ref="AU14" si="95">IF(COUNTBLANK(AU9:AV10)&gt;2,"NA",(MAX(AU9:AV10)-MIN(AU9:AV10))*24)</f>
        <v>NA</v>
      </c>
      <c r="AV14" s="48"/>
      <c r="AW14" s="48" t="str">
        <f t="shared" ref="AW14" si="96">IF(COUNTBLANK(AW9:AX10)&gt;2,"NA",(MAX(AW9:AX10)-MIN(AW9:AX10))*24)</f>
        <v>NA</v>
      </c>
      <c r="AX14" s="48"/>
      <c r="AY14" s="48" t="str">
        <f t="shared" ref="AY14" si="97">IF(COUNTBLANK(AY9:AZ10)&gt;2,"NA",(MAX(AY9:AZ10)-MIN(AY9:AZ10))*24)</f>
        <v>NA</v>
      </c>
      <c r="AZ14" s="48"/>
      <c r="BA14" s="48" t="str">
        <f t="shared" ref="BA14" si="98">IF(COUNTBLANK(BA9:BB10)&gt;2,"NA",(MAX(BA9:BB10)-MIN(BA9:BB10))*24)</f>
        <v>NA</v>
      </c>
      <c r="BB14" s="48"/>
      <c r="BC14" s="48" t="str">
        <f t="shared" ref="BC14" si="99">IF(COUNTBLANK(BC9:BD10)&gt;2,"NA",(MAX(BC9:BD10)-MIN(BC9:BD10))*24)</f>
        <v>NA</v>
      </c>
      <c r="BD14" s="48"/>
      <c r="BE14" s="48" t="str">
        <f t="shared" ref="BE14" si="100">IF(COUNTBLANK(BE9:BF10)&gt;2,"NA",(MAX(BE9:BF10)-MIN(BE9:BF10))*24)</f>
        <v>NA</v>
      </c>
      <c r="BF14" s="48"/>
      <c r="BG14" s="48" t="str">
        <f t="shared" ref="BG14" si="101">IF(COUNTBLANK(BG9:BH10)&gt;2,"NA",(MAX(BG9:BH10)-MIN(BG9:BH10))*24)</f>
        <v>NA</v>
      </c>
      <c r="BH14" s="48"/>
      <c r="BI14" s="48" t="str">
        <f t="shared" ref="BI14" si="102">IF(COUNTBLANK(BI9:BJ10)&gt;2,"NA",(MAX(BI9:BJ10)-MIN(BI9:BJ10))*24)</f>
        <v>NA</v>
      </c>
      <c r="BJ14" s="48"/>
      <c r="BK14" s="48" t="str">
        <f t="shared" ref="BK14" si="103">IF(COUNTBLANK(BK9:BL10)&gt;2,"NA",(MAX(BK9:BL10)-MIN(BK9:BL10))*24)</f>
        <v>NA</v>
      </c>
      <c r="BL14" s="48"/>
      <c r="BM14" s="48" t="str">
        <f t="shared" ref="BM14" si="104">IF(COUNTBLANK(BM9:BN10)&gt;2,"NA",(MAX(BM9:BN10)-MIN(BM9:BN10))*24)</f>
        <v>NA</v>
      </c>
      <c r="BN14" s="48"/>
      <c r="BO14" s="48" t="str">
        <f t="shared" ref="BO14" si="105">IF(COUNTBLANK(BO9:BP10)&gt;2,"NA",(MAX(BO9:BP10)-MIN(BO9:BP10))*24)</f>
        <v>NA</v>
      </c>
      <c r="BP14" s="48"/>
      <c r="BQ14" s="48" t="str">
        <f t="shared" ref="BQ14" si="106">IF(COUNTBLANK(BQ9:BR10)&gt;2,"NA",(MAX(BQ9:BR10)-MIN(BQ9:BR10))*24)</f>
        <v>NA</v>
      </c>
      <c r="BR14" s="48"/>
      <c r="BS14" s="48" t="str">
        <f t="shared" ref="BS14" si="107">IF(COUNTBLANK(BS9:BT10)&gt;2,"NA",(MAX(BS9:BT10)-MIN(BS9:BT10))*24)</f>
        <v>NA</v>
      </c>
      <c r="BT14" s="48"/>
      <c r="BU14" s="48" t="str">
        <f t="shared" ref="BU14" si="108">IF(COUNTBLANK(BU9:BV10)&gt;2,"NA",(MAX(BU9:BV10)-MIN(BU9:BV10))*24)</f>
        <v>NA</v>
      </c>
      <c r="BV14" s="48"/>
      <c r="BW14" s="48" t="str">
        <f t="shared" ref="BW14" si="109">IF(COUNTBLANK(BW9:BX10)&gt;2,"NA",(MAX(BW9:BX10)-MIN(BW9:BX10))*24)</f>
        <v>NA</v>
      </c>
      <c r="BX14" s="48"/>
      <c r="BY14" s="48" t="str">
        <f t="shared" ref="BY14" si="110">IF(COUNTBLANK(BY9:BZ10)&gt;2,"NA",(MAX(BY9:BZ10)-MIN(BY9:BZ10))*24)</f>
        <v>NA</v>
      </c>
      <c r="BZ14" s="48"/>
      <c r="CA14" s="48" t="str">
        <f t="shared" ref="CA14" si="111">IF(COUNTBLANK(CA9:CB10)&gt;2,"NA",(MAX(CA9:CB10)-MIN(CA9:CB10))*24)</f>
        <v>NA</v>
      </c>
      <c r="CB14" s="48"/>
      <c r="CC14" s="48" t="str">
        <f t="shared" ref="CC14" si="112">IF(COUNTBLANK(CC9:CD10)&gt;2,"NA",(MAX(CC9:CD10)-MIN(CC9:CD10))*24)</f>
        <v>NA</v>
      </c>
      <c r="CD14" s="48"/>
      <c r="CE14" s="48" t="str">
        <f t="shared" ref="CE14" si="113">IF(COUNTBLANK(CE9:CF10)&gt;2,"NA",(MAX(CE9:CF10)-MIN(CE9:CF10))*24)</f>
        <v>NA</v>
      </c>
      <c r="CF14" s="48"/>
      <c r="CG14" s="48" t="str">
        <f t="shared" ref="CG14" si="114">IF(COUNTBLANK(CG9:CH10)&gt;2,"NA",(MAX(CG9:CH10)-MIN(CG9:CH10))*24)</f>
        <v>NA</v>
      </c>
      <c r="CH14" s="48"/>
      <c r="CI14" s="48" t="str">
        <f t="shared" ref="CI14" si="115">IF(COUNTBLANK(CI9:CJ10)&gt;2,"NA",(MAX(CI9:CJ10)-MIN(CI9:CJ10))*24)</f>
        <v>NA</v>
      </c>
      <c r="CJ14" s="48"/>
      <c r="CK14" s="48" t="str">
        <f t="shared" ref="CK14" si="116">IF(COUNTBLANK(CK9:CL10)&gt;2,"NA",(MAX(CK9:CL10)-MIN(CK9:CL10))*24)</f>
        <v>NA</v>
      </c>
      <c r="CL14" s="48"/>
      <c r="CM14" s="48" t="str">
        <f t="shared" ref="CM14" si="117">IF(COUNTBLANK(CM9:CN10)&gt;2,"NA",(MAX(CM9:CN10)-MIN(CM9:CN10))*24)</f>
        <v>NA</v>
      </c>
      <c r="CN14" s="48"/>
      <c r="CO14" s="48" t="str">
        <f t="shared" ref="CO14" si="118">IF(COUNTBLANK(CO9:CP10)&gt;2,"NA",(MAX(CO9:CP10)-MIN(CO9:CP10))*24)</f>
        <v>NA</v>
      </c>
      <c r="CP14" s="48"/>
      <c r="CQ14" s="48" t="str">
        <f t="shared" ref="CQ14" si="119">IF(COUNTBLANK(CQ9:CR10)&gt;2,"NA",(MAX(CQ9:CR10)-MIN(CQ9:CR10))*24)</f>
        <v>NA</v>
      </c>
      <c r="CR14" s="48"/>
      <c r="CS14" s="48" t="str">
        <f t="shared" ref="CS14" si="120">IF(COUNTBLANK(CS9:CT10)&gt;2,"NA",(MAX(CS9:CT10)-MIN(CS9:CT10))*24)</f>
        <v>NA</v>
      </c>
      <c r="CT14" s="48"/>
      <c r="CU14" s="48" t="str">
        <f t="shared" ref="CU14" si="121">IF(COUNTBLANK(CU9:CV10)&gt;2,"NA",(MAX(CU9:CV10)-MIN(CU9:CV10))*24)</f>
        <v>NA</v>
      </c>
      <c r="CV14" s="48"/>
      <c r="CW14" s="48" t="str">
        <f t="shared" ref="CW14" si="122">IF(COUNTBLANK(CW9:CX10)&gt;2,"NA",(MAX(CW9:CX10)-MIN(CW9:CX10))*24)</f>
        <v>NA</v>
      </c>
      <c r="CX14" s="48"/>
    </row>
    <row r="15" spans="2:108" ht="22.5" customHeight="1" x14ac:dyDescent="0.25">
      <c r="C15" s="42"/>
      <c r="D15" s="42"/>
      <c r="E15" s="42"/>
      <c r="F15" s="42"/>
      <c r="G15" s="42"/>
      <c r="H15" s="42"/>
      <c r="I15" s="42"/>
      <c r="J15" s="42"/>
      <c r="K15" s="42"/>
      <c r="L15" s="42"/>
      <c r="M15" s="42"/>
      <c r="N15" s="42"/>
      <c r="O15" s="42"/>
      <c r="Q15" s="51" t="s">
        <v>22</v>
      </c>
      <c r="R15" s="51"/>
      <c r="S15" s="11">
        <f t="shared" ref="S15:CD15" si="123">IF(OR(S9="",S10=""),0,IF((S10-S9)*24&gt;0,(S10-S9)*24,"KO"))</f>
        <v>5</v>
      </c>
      <c r="T15" s="11">
        <f t="shared" si="123"/>
        <v>3.4999999999999982</v>
      </c>
      <c r="U15" s="11">
        <f t="shared" si="123"/>
        <v>5</v>
      </c>
      <c r="V15" s="11">
        <f t="shared" si="123"/>
        <v>3.4999999999999982</v>
      </c>
      <c r="W15" s="11">
        <f t="shared" si="123"/>
        <v>5</v>
      </c>
      <c r="X15" s="11">
        <f t="shared" si="123"/>
        <v>3.4999999999999982</v>
      </c>
      <c r="Y15" s="11">
        <f t="shared" si="123"/>
        <v>5</v>
      </c>
      <c r="Z15" s="11">
        <f t="shared" si="123"/>
        <v>3.4999999999999982</v>
      </c>
      <c r="AA15" s="11">
        <f t="shared" si="123"/>
        <v>5</v>
      </c>
      <c r="AB15" s="11">
        <f t="shared" si="123"/>
        <v>3.4999999999999982</v>
      </c>
      <c r="AC15" s="11">
        <f t="shared" si="123"/>
        <v>0</v>
      </c>
      <c r="AD15" s="11">
        <f t="shared" si="123"/>
        <v>0</v>
      </c>
      <c r="AE15" s="11">
        <f t="shared" si="123"/>
        <v>0</v>
      </c>
      <c r="AF15" s="11">
        <f t="shared" si="123"/>
        <v>0</v>
      </c>
      <c r="AG15" s="11">
        <f t="shared" si="123"/>
        <v>5</v>
      </c>
      <c r="AH15" s="11">
        <f t="shared" si="123"/>
        <v>3.4999999999999982</v>
      </c>
      <c r="AI15" s="11">
        <f t="shared" si="123"/>
        <v>0</v>
      </c>
      <c r="AJ15" s="11">
        <f t="shared" si="123"/>
        <v>0</v>
      </c>
      <c r="AK15" s="11">
        <f t="shared" si="123"/>
        <v>0</v>
      </c>
      <c r="AL15" s="11">
        <f t="shared" si="123"/>
        <v>0</v>
      </c>
      <c r="AM15" s="11">
        <f t="shared" si="123"/>
        <v>0</v>
      </c>
      <c r="AN15" s="11">
        <f t="shared" si="123"/>
        <v>0</v>
      </c>
      <c r="AO15" s="11">
        <f t="shared" si="123"/>
        <v>0</v>
      </c>
      <c r="AP15" s="11">
        <f t="shared" si="123"/>
        <v>0</v>
      </c>
      <c r="AQ15" s="11">
        <f t="shared" si="123"/>
        <v>0</v>
      </c>
      <c r="AR15" s="11">
        <f t="shared" si="123"/>
        <v>0</v>
      </c>
      <c r="AS15" s="11">
        <f t="shared" si="123"/>
        <v>0</v>
      </c>
      <c r="AT15" s="11">
        <f t="shared" si="123"/>
        <v>0</v>
      </c>
      <c r="AU15" s="11">
        <f t="shared" si="123"/>
        <v>0</v>
      </c>
      <c r="AV15" s="11">
        <f t="shared" si="123"/>
        <v>0</v>
      </c>
      <c r="AW15" s="11">
        <f t="shared" si="123"/>
        <v>0</v>
      </c>
      <c r="AX15" s="11">
        <f t="shared" si="123"/>
        <v>0</v>
      </c>
      <c r="AY15" s="11">
        <f t="shared" si="123"/>
        <v>0</v>
      </c>
      <c r="AZ15" s="11">
        <f t="shared" si="123"/>
        <v>0</v>
      </c>
      <c r="BA15" s="11">
        <f t="shared" si="123"/>
        <v>0</v>
      </c>
      <c r="BB15" s="11">
        <f t="shared" si="123"/>
        <v>0</v>
      </c>
      <c r="BC15" s="11">
        <f t="shared" si="123"/>
        <v>0</v>
      </c>
      <c r="BD15" s="11">
        <f t="shared" si="123"/>
        <v>0</v>
      </c>
      <c r="BE15" s="11">
        <f t="shared" si="123"/>
        <v>0</v>
      </c>
      <c r="BF15" s="11">
        <f t="shared" si="123"/>
        <v>0</v>
      </c>
      <c r="BG15" s="11">
        <f t="shared" si="123"/>
        <v>0</v>
      </c>
      <c r="BH15" s="11">
        <f t="shared" si="123"/>
        <v>0</v>
      </c>
      <c r="BI15" s="11">
        <f t="shared" si="123"/>
        <v>0</v>
      </c>
      <c r="BJ15" s="11">
        <f t="shared" si="123"/>
        <v>0</v>
      </c>
      <c r="BK15" s="11">
        <f t="shared" si="123"/>
        <v>0</v>
      </c>
      <c r="BL15" s="11">
        <f t="shared" si="123"/>
        <v>0</v>
      </c>
      <c r="BM15" s="11">
        <f t="shared" si="123"/>
        <v>0</v>
      </c>
      <c r="BN15" s="11">
        <f t="shared" si="123"/>
        <v>0</v>
      </c>
      <c r="BO15" s="11">
        <f t="shared" si="123"/>
        <v>0</v>
      </c>
      <c r="BP15" s="11">
        <f t="shared" si="123"/>
        <v>0</v>
      </c>
      <c r="BQ15" s="11">
        <f t="shared" si="123"/>
        <v>0</v>
      </c>
      <c r="BR15" s="11">
        <f t="shared" si="123"/>
        <v>0</v>
      </c>
      <c r="BS15" s="11">
        <f t="shared" si="123"/>
        <v>0</v>
      </c>
      <c r="BT15" s="11">
        <f t="shared" si="123"/>
        <v>0</v>
      </c>
      <c r="BU15" s="11">
        <f t="shared" si="123"/>
        <v>0</v>
      </c>
      <c r="BV15" s="11">
        <f t="shared" si="123"/>
        <v>0</v>
      </c>
      <c r="BW15" s="11">
        <f t="shared" si="123"/>
        <v>0</v>
      </c>
      <c r="BX15" s="11">
        <f t="shared" si="123"/>
        <v>0</v>
      </c>
      <c r="BY15" s="11">
        <f t="shared" si="123"/>
        <v>0</v>
      </c>
      <c r="BZ15" s="11">
        <f t="shared" si="123"/>
        <v>0</v>
      </c>
      <c r="CA15" s="11">
        <f t="shared" si="123"/>
        <v>0</v>
      </c>
      <c r="CB15" s="11">
        <f t="shared" si="123"/>
        <v>0</v>
      </c>
      <c r="CC15" s="11">
        <f t="shared" si="123"/>
        <v>0</v>
      </c>
      <c r="CD15" s="11">
        <f t="shared" si="123"/>
        <v>0</v>
      </c>
      <c r="CE15" s="11">
        <f t="shared" ref="CE15:CX15" si="124">IF(OR(CE9="",CE10=""),0,IF((CE10-CE9)*24&gt;0,(CE10-CE9)*24,"KO"))</f>
        <v>0</v>
      </c>
      <c r="CF15" s="11">
        <f t="shared" si="124"/>
        <v>0</v>
      </c>
      <c r="CG15" s="11">
        <f t="shared" si="124"/>
        <v>0</v>
      </c>
      <c r="CH15" s="11">
        <f t="shared" si="124"/>
        <v>0</v>
      </c>
      <c r="CI15" s="11">
        <f t="shared" si="124"/>
        <v>0</v>
      </c>
      <c r="CJ15" s="11">
        <f t="shared" si="124"/>
        <v>0</v>
      </c>
      <c r="CK15" s="11">
        <f t="shared" si="124"/>
        <v>0</v>
      </c>
      <c r="CL15" s="11">
        <f t="shared" si="124"/>
        <v>0</v>
      </c>
      <c r="CM15" s="11">
        <f t="shared" si="124"/>
        <v>0</v>
      </c>
      <c r="CN15" s="11">
        <f t="shared" si="124"/>
        <v>0</v>
      </c>
      <c r="CO15" s="11">
        <f t="shared" si="124"/>
        <v>0</v>
      </c>
      <c r="CP15" s="11">
        <f t="shared" si="124"/>
        <v>0</v>
      </c>
      <c r="CQ15" s="11">
        <f t="shared" si="124"/>
        <v>0</v>
      </c>
      <c r="CR15" s="11">
        <f t="shared" si="124"/>
        <v>0</v>
      </c>
      <c r="CS15" s="11">
        <f t="shared" si="124"/>
        <v>0</v>
      </c>
      <c r="CT15" s="11">
        <f t="shared" si="124"/>
        <v>0</v>
      </c>
      <c r="CU15" s="11">
        <f t="shared" si="124"/>
        <v>0</v>
      </c>
      <c r="CV15" s="11">
        <f t="shared" si="124"/>
        <v>0</v>
      </c>
      <c r="CW15" s="11">
        <f t="shared" si="124"/>
        <v>0</v>
      </c>
      <c r="CX15" s="11">
        <f t="shared" si="124"/>
        <v>0</v>
      </c>
    </row>
    <row r="16" spans="2:108" ht="22.5" customHeight="1" x14ac:dyDescent="0.25">
      <c r="C16" s="42"/>
      <c r="D16" s="42"/>
      <c r="E16" s="42"/>
      <c r="F16" s="42"/>
      <c r="G16" s="42"/>
      <c r="H16" s="42"/>
      <c r="I16" s="42"/>
      <c r="J16" s="42"/>
      <c r="K16" s="42"/>
      <c r="L16" s="42"/>
      <c r="M16" s="42"/>
      <c r="N16" s="42"/>
      <c r="O16" s="42"/>
      <c r="Q16" s="51" t="s">
        <v>23</v>
      </c>
      <c r="R16" s="51"/>
      <c r="S16" s="48">
        <f>SUM(S15:T15)</f>
        <v>8.4999999999999982</v>
      </c>
      <c r="T16" s="48"/>
      <c r="U16" s="48">
        <f>SUM(U15:V15)</f>
        <v>8.4999999999999982</v>
      </c>
      <c r="V16" s="48"/>
      <c r="W16" s="48">
        <f t="shared" ref="W16" si="125">SUM(W15:X15)</f>
        <v>8.4999999999999982</v>
      </c>
      <c r="X16" s="48"/>
      <c r="Y16" s="48">
        <f t="shared" ref="Y16" si="126">SUM(Y15:Z15)</f>
        <v>8.4999999999999982</v>
      </c>
      <c r="Z16" s="48"/>
      <c r="AA16" s="48">
        <f t="shared" ref="AA16" si="127">SUM(AA15:AB15)</f>
        <v>8.4999999999999982</v>
      </c>
      <c r="AB16" s="48"/>
      <c r="AC16" s="48">
        <f t="shared" ref="AC16" si="128">SUM(AC15:AD15)</f>
        <v>0</v>
      </c>
      <c r="AD16" s="48"/>
      <c r="AE16" s="48">
        <f t="shared" ref="AE16" si="129">SUM(AE15:AF15)</f>
        <v>0</v>
      </c>
      <c r="AF16" s="48"/>
      <c r="AG16" s="48">
        <f t="shared" ref="AG16" si="130">SUM(AG15:AH15)</f>
        <v>8.4999999999999982</v>
      </c>
      <c r="AH16" s="48"/>
      <c r="AI16" s="48">
        <f t="shared" ref="AI16" si="131">SUM(AI15:AJ15)</f>
        <v>0</v>
      </c>
      <c r="AJ16" s="48"/>
      <c r="AK16" s="48">
        <f t="shared" ref="AK16" si="132">SUM(AK15:AL15)</f>
        <v>0</v>
      </c>
      <c r="AL16" s="48"/>
      <c r="AM16" s="48">
        <f t="shared" ref="AM16" si="133">SUM(AM15:AN15)</f>
        <v>0</v>
      </c>
      <c r="AN16" s="48"/>
      <c r="AO16" s="48">
        <f t="shared" ref="AO16" si="134">SUM(AO15:AP15)</f>
        <v>0</v>
      </c>
      <c r="AP16" s="48"/>
      <c r="AQ16" s="48">
        <f t="shared" ref="AQ16" si="135">SUM(AQ15:AR15)</f>
        <v>0</v>
      </c>
      <c r="AR16" s="48"/>
      <c r="AS16" s="48">
        <f t="shared" ref="AS16" si="136">SUM(AS15:AT15)</f>
        <v>0</v>
      </c>
      <c r="AT16" s="48"/>
      <c r="AU16" s="48">
        <f t="shared" ref="AU16" si="137">SUM(AU15:AV15)</f>
        <v>0</v>
      </c>
      <c r="AV16" s="48"/>
      <c r="AW16" s="48">
        <f t="shared" ref="AW16" si="138">SUM(AW15:AX15)</f>
        <v>0</v>
      </c>
      <c r="AX16" s="48"/>
      <c r="AY16" s="48">
        <f t="shared" ref="AY16" si="139">SUM(AY15:AZ15)</f>
        <v>0</v>
      </c>
      <c r="AZ16" s="48"/>
      <c r="BA16" s="48">
        <f t="shared" ref="BA16" si="140">SUM(BA15:BB15)</f>
        <v>0</v>
      </c>
      <c r="BB16" s="48"/>
      <c r="BC16" s="48">
        <f t="shared" ref="BC16" si="141">SUM(BC15:BD15)</f>
        <v>0</v>
      </c>
      <c r="BD16" s="48"/>
      <c r="BE16" s="48">
        <f t="shared" ref="BE16" si="142">SUM(BE15:BF15)</f>
        <v>0</v>
      </c>
      <c r="BF16" s="48"/>
      <c r="BG16" s="48">
        <f t="shared" ref="BG16" si="143">SUM(BG15:BH15)</f>
        <v>0</v>
      </c>
      <c r="BH16" s="48"/>
      <c r="BI16" s="48">
        <f t="shared" ref="BI16" si="144">SUM(BI15:BJ15)</f>
        <v>0</v>
      </c>
      <c r="BJ16" s="48"/>
      <c r="BK16" s="48">
        <f t="shared" ref="BK16" si="145">SUM(BK15:BL15)</f>
        <v>0</v>
      </c>
      <c r="BL16" s="48"/>
      <c r="BM16" s="48">
        <f t="shared" ref="BM16" si="146">SUM(BM15:BN15)</f>
        <v>0</v>
      </c>
      <c r="BN16" s="48"/>
      <c r="BO16" s="48">
        <f t="shared" ref="BO16" si="147">SUM(BO15:BP15)</f>
        <v>0</v>
      </c>
      <c r="BP16" s="48"/>
      <c r="BQ16" s="48">
        <f t="shared" ref="BQ16" si="148">SUM(BQ15:BR15)</f>
        <v>0</v>
      </c>
      <c r="BR16" s="48"/>
      <c r="BS16" s="48">
        <f t="shared" ref="BS16" si="149">SUM(BS15:BT15)</f>
        <v>0</v>
      </c>
      <c r="BT16" s="48"/>
      <c r="BU16" s="48">
        <f t="shared" ref="BU16" si="150">SUM(BU15:BV15)</f>
        <v>0</v>
      </c>
      <c r="BV16" s="48"/>
      <c r="BW16" s="48">
        <f t="shared" ref="BW16" si="151">SUM(BW15:BX15)</f>
        <v>0</v>
      </c>
      <c r="BX16" s="48"/>
      <c r="BY16" s="48">
        <f t="shared" ref="BY16" si="152">SUM(BY15:BZ15)</f>
        <v>0</v>
      </c>
      <c r="BZ16" s="48"/>
      <c r="CA16" s="48">
        <f t="shared" ref="CA16" si="153">SUM(CA15:CB15)</f>
        <v>0</v>
      </c>
      <c r="CB16" s="48"/>
      <c r="CC16" s="48">
        <f t="shared" ref="CC16" si="154">SUM(CC15:CD15)</f>
        <v>0</v>
      </c>
      <c r="CD16" s="48"/>
      <c r="CE16" s="48">
        <f t="shared" ref="CE16" si="155">SUM(CE15:CF15)</f>
        <v>0</v>
      </c>
      <c r="CF16" s="48"/>
      <c r="CG16" s="48">
        <f t="shared" ref="CG16" si="156">SUM(CG15:CH15)</f>
        <v>0</v>
      </c>
      <c r="CH16" s="48"/>
      <c r="CI16" s="48">
        <f t="shared" ref="CI16" si="157">SUM(CI15:CJ15)</f>
        <v>0</v>
      </c>
      <c r="CJ16" s="48"/>
      <c r="CK16" s="48">
        <f t="shared" ref="CK16" si="158">SUM(CK15:CL15)</f>
        <v>0</v>
      </c>
      <c r="CL16" s="48"/>
      <c r="CM16" s="48">
        <f t="shared" ref="CM16" si="159">SUM(CM15:CN15)</f>
        <v>0</v>
      </c>
      <c r="CN16" s="48"/>
      <c r="CO16" s="48">
        <f t="shared" ref="CO16" si="160">SUM(CO15:CP15)</f>
        <v>0</v>
      </c>
      <c r="CP16" s="48"/>
      <c r="CQ16" s="48">
        <f t="shared" ref="CQ16" si="161">SUM(CQ15:CR15)</f>
        <v>0</v>
      </c>
      <c r="CR16" s="48"/>
      <c r="CS16" s="48">
        <f t="shared" ref="CS16" si="162">SUM(CS15:CT15)</f>
        <v>0</v>
      </c>
      <c r="CT16" s="48"/>
      <c r="CU16" s="48">
        <f t="shared" ref="CU16" si="163">SUM(CU15:CV15)</f>
        <v>0</v>
      </c>
      <c r="CV16" s="48"/>
      <c r="CW16" s="48">
        <f t="shared" ref="CW16" si="164">SUM(CW15:CX15)</f>
        <v>0</v>
      </c>
      <c r="CX16" s="48"/>
    </row>
    <row r="17" spans="2:103" ht="22.5" customHeight="1" x14ac:dyDescent="0.25">
      <c r="C17" s="42"/>
      <c r="D17" s="42"/>
      <c r="E17" s="42"/>
      <c r="F17" s="42"/>
      <c r="G17" s="42"/>
      <c r="H17" s="42"/>
      <c r="I17" s="42"/>
      <c r="J17" s="42"/>
      <c r="K17" s="42"/>
      <c r="L17" s="42"/>
      <c r="M17" s="42"/>
      <c r="N17" s="42"/>
      <c r="O17" s="42"/>
      <c r="Q17" s="51" t="s">
        <v>24</v>
      </c>
      <c r="R17" s="51"/>
      <c r="S17" s="48">
        <f>IF(OR(S10="",T9=""),0,IF((T9-S10)*24&gt;0,(T9-S10)*24,"KO"))</f>
        <v>2.0000000000000009</v>
      </c>
      <c r="T17" s="48"/>
      <c r="U17" s="48">
        <f>IF(OR(U10="",V9=""),0,IF((V9-U10)*24&gt;0,(V9-U10)*24,"KO"))</f>
        <v>2.0000000000000009</v>
      </c>
      <c r="V17" s="48"/>
      <c r="W17" s="48">
        <f>IF(OR(W10="",X9=""),0,IF((X9-W10)*24&gt;0,(X9-W10)*24,"KO"))</f>
        <v>2.0000000000000009</v>
      </c>
      <c r="X17" s="48"/>
      <c r="Y17" s="48">
        <f>IF(OR(Y10="",Z9=""),0,IF((Z9-Y10)*24&gt;0,(Z9-Y10)*24,"KO"))</f>
        <v>2.0000000000000009</v>
      </c>
      <c r="Z17" s="48"/>
      <c r="AA17" s="48">
        <f>IF(OR(AA10="",AB9=""),0,IF((AB9-AA10)*24&gt;0,(AB9-AA10)*24,"KO"))</f>
        <v>2.0000000000000009</v>
      </c>
      <c r="AB17" s="48"/>
      <c r="AC17" s="48">
        <f>IF(OR(AC10="",AD9=""),0,IF((AD9-AC10)*24&gt;0,(AD9-AC10)*24,"KO"))</f>
        <v>0</v>
      </c>
      <c r="AD17" s="48"/>
      <c r="AE17" s="48">
        <f>IF(OR(AE10="",AF9=""),0,IF((AF9-AE10)*24&gt;0,(AF9-AE10)*24,"KO"))</f>
        <v>0</v>
      </c>
      <c r="AF17" s="48"/>
      <c r="AG17" s="48">
        <f>IF(OR(AG10="",AH9=""),0,IF((AH9-AG10)*24&gt;0,(AH9-AG10)*24,"KO"))</f>
        <v>2.0000000000000009</v>
      </c>
      <c r="AH17" s="48"/>
      <c r="AI17" s="48">
        <f>IF(OR(AI10="",AJ9=""),0,IF((AJ9-AI10)*24&gt;0,(AJ9-AI10)*24,"KO"))</f>
        <v>0</v>
      </c>
      <c r="AJ17" s="48"/>
      <c r="AK17" s="48">
        <f>IF(OR(AK10="",AL9=""),0,IF((AL9-AK10)*24&gt;0,(AL9-AK10)*24,"KO"))</f>
        <v>0</v>
      </c>
      <c r="AL17" s="48"/>
      <c r="AM17" s="48">
        <f>IF(OR(AM10="",AN9=""),0,IF((AN9-AM10)*24&gt;0,(AN9-AM10)*24,"KO"))</f>
        <v>0</v>
      </c>
      <c r="AN17" s="48"/>
      <c r="AO17" s="48">
        <f>IF(OR(AO10="",AP9=""),0,IF((AP9-AO10)*24&gt;0,(AP9-AO10)*24,"KO"))</f>
        <v>0</v>
      </c>
      <c r="AP17" s="48"/>
      <c r="AQ17" s="48">
        <f>IF(OR(AQ10="",AR9=""),0,IF((AR9-AQ10)*24&gt;0,(AR9-AQ10)*24,"KO"))</f>
        <v>0</v>
      </c>
      <c r="AR17" s="48"/>
      <c r="AS17" s="48">
        <f>IF(OR(AS10="",AT9=""),0,IF((AT9-AS10)*24&gt;0,(AT9-AS10)*24,"KO"))</f>
        <v>0</v>
      </c>
      <c r="AT17" s="48"/>
      <c r="AU17" s="48">
        <f t="shared" ref="AU17" si="165">IF(OR(AU10="",AV9=""),0,IF((AV9-AU10)*24&gt;0,(AV9-AU10)*24,"KO"))</f>
        <v>0</v>
      </c>
      <c r="AV17" s="48"/>
      <c r="AW17" s="48">
        <f t="shared" ref="AW17" si="166">IF(OR(AW10="",AX9=""),0,IF((AX9-AW10)*24&gt;0,(AX9-AW10)*24,"KO"))</f>
        <v>0</v>
      </c>
      <c r="AX17" s="48"/>
      <c r="AY17" s="48">
        <f t="shared" ref="AY17" si="167">IF(OR(AY10="",AZ9=""),0,IF((AZ9-AY10)*24&gt;0,(AZ9-AY10)*24,"KO"))</f>
        <v>0</v>
      </c>
      <c r="AZ17" s="48"/>
      <c r="BA17" s="48">
        <f t="shared" ref="BA17" si="168">IF(OR(BA10="",BB9=""),0,IF((BB9-BA10)*24&gt;0,(BB9-BA10)*24,"KO"))</f>
        <v>0</v>
      </c>
      <c r="BB17" s="48"/>
      <c r="BC17" s="48">
        <f t="shared" ref="BC17" si="169">IF(OR(BC10="",BD9=""),0,IF((BD9-BC10)*24&gt;0,(BD9-BC10)*24,"KO"))</f>
        <v>0</v>
      </c>
      <c r="BD17" s="48"/>
      <c r="BE17" s="48">
        <f t="shared" ref="BE17" si="170">IF(OR(BE10="",BF9=""),0,IF((BF9-BE10)*24&gt;0,(BF9-BE10)*24,"KO"))</f>
        <v>0</v>
      </c>
      <c r="BF17" s="48"/>
      <c r="BG17" s="48">
        <f t="shared" ref="BG17" si="171">IF(OR(BG10="",BH9=""),0,IF((BH9-BG10)*24&gt;0,(BH9-BG10)*24,"KO"))</f>
        <v>0</v>
      </c>
      <c r="BH17" s="48"/>
      <c r="BI17" s="48">
        <f t="shared" ref="BI17" si="172">IF(OR(BI10="",BJ9=""),0,IF((BJ9-BI10)*24&gt;0,(BJ9-BI10)*24,"KO"))</f>
        <v>0</v>
      </c>
      <c r="BJ17" s="48"/>
      <c r="BK17" s="48">
        <f t="shared" ref="BK17" si="173">IF(OR(BK10="",BL9=""),0,IF((BL9-BK10)*24&gt;0,(BL9-BK10)*24,"KO"))</f>
        <v>0</v>
      </c>
      <c r="BL17" s="48"/>
      <c r="BM17" s="48">
        <f t="shared" ref="BM17" si="174">IF(OR(BM10="",BN9=""),0,IF((BN9-BM10)*24&gt;0,(BN9-BM10)*24,"KO"))</f>
        <v>0</v>
      </c>
      <c r="BN17" s="48"/>
      <c r="BO17" s="48">
        <f t="shared" ref="BO17" si="175">IF(OR(BO10="",BP9=""),0,IF((BP9-BO10)*24&gt;0,(BP9-BO10)*24,"KO"))</f>
        <v>0</v>
      </c>
      <c r="BP17" s="48"/>
      <c r="BQ17" s="48">
        <f t="shared" ref="BQ17" si="176">IF(OR(BQ10="",BR9=""),0,IF((BR9-BQ10)*24&gt;0,(BR9-BQ10)*24,"KO"))</f>
        <v>0</v>
      </c>
      <c r="BR17" s="48"/>
      <c r="BS17" s="48">
        <f t="shared" ref="BS17" si="177">IF(OR(BS10="",BT9=""),0,IF((BT9-BS10)*24&gt;0,(BT9-BS10)*24,"KO"))</f>
        <v>0</v>
      </c>
      <c r="BT17" s="48"/>
      <c r="BU17" s="48">
        <f t="shared" ref="BU17" si="178">IF(OR(BU10="",BV9=""),0,IF((BV9-BU10)*24&gt;0,(BV9-BU10)*24,"KO"))</f>
        <v>0</v>
      </c>
      <c r="BV17" s="48"/>
      <c r="BW17" s="48">
        <f t="shared" ref="BW17" si="179">IF(OR(BW10="",BX9=""),0,IF((BX9-BW10)*24&gt;0,(BX9-BW10)*24,"KO"))</f>
        <v>0</v>
      </c>
      <c r="BX17" s="48"/>
      <c r="BY17" s="48">
        <f t="shared" ref="BY17" si="180">IF(OR(BY10="",BZ9=""),0,IF((BZ9-BY10)*24&gt;0,(BZ9-BY10)*24,"KO"))</f>
        <v>0</v>
      </c>
      <c r="BZ17" s="48"/>
      <c r="CA17" s="48">
        <f t="shared" ref="CA17" si="181">IF(OR(CA10="",CB9=""),0,IF((CB9-CA10)*24&gt;0,(CB9-CA10)*24,"KO"))</f>
        <v>0</v>
      </c>
      <c r="CB17" s="48"/>
      <c r="CC17" s="48">
        <f t="shared" ref="CC17" si="182">IF(OR(CC10="",CD9=""),0,IF((CD9-CC10)*24&gt;0,(CD9-CC10)*24,"KO"))</f>
        <v>0</v>
      </c>
      <c r="CD17" s="48"/>
      <c r="CE17" s="48">
        <f t="shared" ref="CE17" si="183">IF(OR(CE10="",CF9=""),0,IF((CF9-CE10)*24&gt;0,(CF9-CE10)*24,"KO"))</f>
        <v>0</v>
      </c>
      <c r="CF17" s="48"/>
      <c r="CG17" s="48">
        <f t="shared" ref="CG17" si="184">IF(OR(CG10="",CH9=""),0,IF((CH9-CG10)*24&gt;0,(CH9-CG10)*24,"KO"))</f>
        <v>0</v>
      </c>
      <c r="CH17" s="48"/>
      <c r="CI17" s="48">
        <f t="shared" ref="CI17" si="185">IF(OR(CI10="",CJ9=""),0,IF((CJ9-CI10)*24&gt;0,(CJ9-CI10)*24,"KO"))</f>
        <v>0</v>
      </c>
      <c r="CJ17" s="48"/>
      <c r="CK17" s="48">
        <f t="shared" ref="CK17" si="186">IF(OR(CK10="",CL9=""),0,IF((CL9-CK10)*24&gt;0,(CL9-CK10)*24,"KO"))</f>
        <v>0</v>
      </c>
      <c r="CL17" s="48"/>
      <c r="CM17" s="48">
        <f t="shared" ref="CM17" si="187">IF(OR(CM10="",CN9=""),0,IF((CN9-CM10)*24&gt;0,(CN9-CM10)*24,"KO"))</f>
        <v>0</v>
      </c>
      <c r="CN17" s="48"/>
      <c r="CO17" s="48">
        <f t="shared" ref="CO17" si="188">IF(OR(CO10="",CP9=""),0,IF((CP9-CO10)*24&gt;0,(CP9-CO10)*24,"KO"))</f>
        <v>0</v>
      </c>
      <c r="CP17" s="48"/>
      <c r="CQ17" s="48">
        <f t="shared" ref="CQ17" si="189">IF(OR(CQ10="",CR9=""),0,IF((CR9-CQ10)*24&gt;0,(CR9-CQ10)*24,"KO"))</f>
        <v>0</v>
      </c>
      <c r="CR17" s="48"/>
      <c r="CS17" s="48">
        <f t="shared" ref="CS17" si="190">IF(OR(CS10="",CT9=""),0,IF((CT9-CS10)*24&gt;0,(CT9-CS10)*24,"KO"))</f>
        <v>0</v>
      </c>
      <c r="CT17" s="48"/>
      <c r="CU17" s="48">
        <f t="shared" ref="CU17" si="191">IF(OR(CU10="",CV9=""),0,IF((CV9-CU10)*24&gt;0,(CV9-CU10)*24,"KO"))</f>
        <v>0</v>
      </c>
      <c r="CV17" s="48"/>
      <c r="CW17" s="48">
        <f t="shared" ref="CW17" si="192">IF(OR(CW10="",CX9=""),0,IF((CX9-CW10)*24&gt;0,(CX9-CW10)*24,"KO"))</f>
        <v>0</v>
      </c>
      <c r="CX17" s="48"/>
    </row>
    <row r="18" spans="2:103" ht="22.5" customHeight="1" x14ac:dyDescent="0.25">
      <c r="C18" s="42"/>
      <c r="D18" s="42"/>
      <c r="E18" s="42"/>
      <c r="F18" s="42"/>
      <c r="G18" s="42"/>
      <c r="H18" s="42"/>
      <c r="I18" s="42"/>
      <c r="J18" s="42"/>
      <c r="K18" s="42"/>
      <c r="L18" s="42"/>
      <c r="M18" s="42"/>
      <c r="N18" s="42"/>
      <c r="O18" s="42"/>
      <c r="Q18" s="49" t="s">
        <v>25</v>
      </c>
      <c r="R18" s="49"/>
      <c r="S18" s="50" t="str">
        <f>IF(MOD(MIN(S9:T10)*24,1)=0,"NA",MIN(S9:T10)*24)</f>
        <v>NA</v>
      </c>
      <c r="T18" s="50"/>
      <c r="U18" s="45">
        <f>IF(MOD(U13,1)=0,"NA",IF(MAX($S13:T13)*24=0,"NA",(U12-MAX($S13:T13))*24))</f>
        <v>13.5</v>
      </c>
      <c r="V18" s="45"/>
      <c r="W18" s="45">
        <f>IF(MOD(W13,1)=0,"NA",IF(MAX($S13:V13)*24=0,"NA",(W12-MAX($S13:V13))*24))</f>
        <v>13.5</v>
      </c>
      <c r="X18" s="45"/>
      <c r="Y18" s="45">
        <f>IF(MOD(Y13,1)=0,"NA",IF(MAX($S13:X13)*24=0,"NA",(Y12-MAX($S13:X13))*24))</f>
        <v>13.5</v>
      </c>
      <c r="Z18" s="45"/>
      <c r="AA18" s="45">
        <f>IF(MOD(AA13,1)=0,"NA",IF(MAX($S13:Z13)*24=0,"NA",(AA12-MAX($S13:Z13))*24))</f>
        <v>13.5</v>
      </c>
      <c r="AB18" s="45"/>
      <c r="AC18" s="45" t="str">
        <f>IF(MOD(AC13,1)=0,"NA",IF(MAX($S13:AB13)*24=0,"NA",(AC12-MAX($S13:AB13))*24))</f>
        <v>NA</v>
      </c>
      <c r="AD18" s="45"/>
      <c r="AE18" s="45" t="str">
        <f>IF(MOD(AE13,1)=0,"NA",IF(MAX($S13:AD13)*24=0,"NA",(AE12-MAX($S13:AD13))*24))</f>
        <v>NA</v>
      </c>
      <c r="AF18" s="45"/>
      <c r="AG18" s="47" t="str">
        <f>IF(MOD(MIN(AG9:AH10)*24,1)=0,"NA",MIN(AG9:AH10)*24)</f>
        <v>NA</v>
      </c>
      <c r="AH18" s="47"/>
      <c r="AI18" s="45" t="str">
        <f>IF(MOD(AI13,1)=0,"NA",IF(MAX($S13:AH13)*24=0,"NA",(AI12-MAX($S13:AH13))*24))</f>
        <v>NA</v>
      </c>
      <c r="AJ18" s="45"/>
      <c r="AK18" s="45" t="str">
        <f>IF(MOD(AK13,1)=0,"NA",IF(MAX($S13:AJ13)*24=0,"NA",(AK12-MAX($S13:AJ13))*24))</f>
        <v>NA</v>
      </c>
      <c r="AL18" s="45"/>
      <c r="AM18" s="45" t="str">
        <f>IF(MOD(AM13,1)=0,"NA",IF(MAX($S13:AL13)*24=0,"NA",(AM12-MAX($S13:AL13))*24))</f>
        <v>NA</v>
      </c>
      <c r="AN18" s="45"/>
      <c r="AO18" s="45" t="str">
        <f>IF(MOD(AO13,1)=0,"NA",IF(MAX($S13:AN13)*24=0,"NA",(AO12-MAX($S13:AN13))*24))</f>
        <v>NA</v>
      </c>
      <c r="AP18" s="45"/>
      <c r="AQ18" s="45" t="str">
        <f>IF(MOD(AQ13,1)=0,"NA",IF(MAX($S13:AP13)*24=0,"NA",(AQ12-MAX($S13:AP13))*24))</f>
        <v>NA</v>
      </c>
      <c r="AR18" s="45"/>
      <c r="AS18" s="45" t="str">
        <f>IF(MOD(AS13,1)=0,"NA",IF(MAX($S13:AR13)*24=0,"NA",(AS12-MAX($S13:AR13))*24))</f>
        <v>NA</v>
      </c>
      <c r="AT18" s="45"/>
      <c r="AU18" s="47" t="str">
        <f t="shared" ref="AU18" si="193">IF(MOD(MIN(AU9:AV10)*24,1)=0,"NA",MIN(AU9:AV10)*24)</f>
        <v>NA</v>
      </c>
      <c r="AV18" s="47"/>
      <c r="AW18" s="45" t="str">
        <f>IF(MOD(AW13,1)=0,"NA",IF(MAX($S13:AV13)*24=0,"NA",(AW12-MAX($S13:AV13))*24))</f>
        <v>NA</v>
      </c>
      <c r="AX18" s="45"/>
      <c r="AY18" s="45">
        <f>IF(MOD(AY13,1)=0,"NA",IF(MAX($S13:AX13)*24=0,"NA",(AY12-MAX($S13:AX13))*24))</f>
        <v>201.50000000005821</v>
      </c>
      <c r="AZ18" s="45"/>
      <c r="BA18" s="45" t="str">
        <f>IF(MOD(BA13,1)=0,"NA",IF(MAX($S13:AZ13)*24=0,"NA",(BA12-MAX($S13:AZ13))*24))</f>
        <v>NA</v>
      </c>
      <c r="BB18" s="45"/>
      <c r="BC18" s="45" t="str">
        <f>IF(MOD(BC13,1)=0,"NA",IF(MAX($S13:BB13)*24=0,"NA",(BC12-MAX($S13:BB13))*24))</f>
        <v>NA</v>
      </c>
      <c r="BD18" s="45"/>
      <c r="BE18" s="45" t="str">
        <f>IF(MOD(BE13,1)=0,"NA",IF(MAX($S13:BD13)*24=0,"NA",(BE12-MAX($S13:BD13))*24))</f>
        <v>NA</v>
      </c>
      <c r="BF18" s="45"/>
      <c r="BG18" s="45" t="str">
        <f>IF(MOD(BG13,1)=0,"NA",IF(MAX($S13:BF13)*24=0,"NA",(BG12-MAX($S13:BF13))*24))</f>
        <v>NA</v>
      </c>
      <c r="BH18" s="45"/>
      <c r="BI18" s="47" t="str">
        <f t="shared" ref="BI18" si="194">IF(MOD(MIN(BI9:BJ10)*24,1)=0,"NA",MIN(BI9:BJ10)*24)</f>
        <v>NA</v>
      </c>
      <c r="BJ18" s="47"/>
      <c r="BK18" s="45" t="str">
        <f>IF(MOD(BK13,1)=0,"NA",IF(MAX($S13:BJ13)*24=0,"NA",(BK12-MAX($S13:BJ13))*24))</f>
        <v>NA</v>
      </c>
      <c r="BL18" s="45"/>
      <c r="BM18" s="45" t="str">
        <f>IF(MOD(BM13,1)=0,"NA",IF(MAX($S13:BL13)*24=0,"NA",(BM12-MAX($S13:BL13))*24))</f>
        <v>NA</v>
      </c>
      <c r="BN18" s="45"/>
      <c r="BO18" s="45" t="str">
        <f>IF(MOD(BO13,1)=0,"NA",IF(MAX($S13:BN13)*24=0,"NA",(BO12-MAX($S13:BN13))*24))</f>
        <v>NA</v>
      </c>
      <c r="BP18" s="45"/>
      <c r="BQ18" s="45" t="str">
        <f>IF(MOD(BQ13,1)=0,"NA",IF(MAX($S13:BP13)*24=0,"NA",(BQ12-MAX($S13:BP13))*24))</f>
        <v>NA</v>
      </c>
      <c r="BR18" s="45"/>
      <c r="BS18" s="45" t="str">
        <f>IF(MOD(BS13,1)=0,"NA",IF(MAX($S13:BR13)*24=0,"NA",(BS12-MAX($S13:BR13))*24))</f>
        <v>NA</v>
      </c>
      <c r="BT18" s="45"/>
      <c r="BU18" s="45" t="str">
        <f>IF(MOD(BU13,1)=0,"NA",IF(MAX($S13:BT13)*24=0,"NA",(BU12-MAX($S13:BT13))*24))</f>
        <v>NA</v>
      </c>
      <c r="BV18" s="45"/>
      <c r="BW18" s="47" t="str">
        <f t="shared" ref="BW18" si="195">IF(MOD(MIN(BW9:BX10)*24,1)=0,"NA",MIN(BW9:BX10)*24)</f>
        <v>NA</v>
      </c>
      <c r="BX18" s="47"/>
      <c r="BY18" s="45" t="str">
        <f>IF(MOD(BY13,1)=0,"NA",IF(MAX($S13:BX13)*24=0,"NA",(BY12-MAX($S13:BX13))*24))</f>
        <v>NA</v>
      </c>
      <c r="BZ18" s="45"/>
      <c r="CA18" s="45" t="str">
        <f>IF(MOD(CA13,1)=0,"NA",IF(MAX($S13:BZ13)*24=0,"NA",(CA12-MAX($S13:BZ13))*24))</f>
        <v>NA</v>
      </c>
      <c r="CB18" s="45"/>
      <c r="CC18" s="45" t="str">
        <f>IF(MOD(CC13,1)=0,"NA",IF(MAX($S13:CB13)*24=0,"NA",(CC12-MAX($S13:CB13))*24))</f>
        <v>NA</v>
      </c>
      <c r="CD18" s="45"/>
      <c r="CE18" s="45" t="str">
        <f>IF(MOD(CE13,1)=0,"NA",IF(MAX($S13:CD13)*24=0,"NA",(CE12-MAX($S13:CD13))*24))</f>
        <v>NA</v>
      </c>
      <c r="CF18" s="45"/>
      <c r="CG18" s="45" t="str">
        <f>IF(MOD(CG13,1)=0,"NA",IF(MAX($S13:CF13)*24=0,"NA",(CG12-MAX($S13:CF13))*24))</f>
        <v>NA</v>
      </c>
      <c r="CH18" s="45"/>
      <c r="CI18" s="45" t="str">
        <f>IF(MOD(CI13,1)=0,"NA",IF(MAX($S13:CH13)*24=0,"NA",(CI12-MAX($S13:CH13))*24))</f>
        <v>NA</v>
      </c>
      <c r="CJ18" s="45"/>
      <c r="CK18" s="47" t="str">
        <f t="shared" ref="CK18" si="196">IF(MOD(MIN(CK9:CL10)*24,1)=0,"NA",MIN(CK9:CL10)*24)</f>
        <v>NA</v>
      </c>
      <c r="CL18" s="47"/>
      <c r="CM18" s="45" t="str">
        <f>IF(MOD(CM13,1)=0,"NA",IF(MAX($S13:CL13)*24=0,"NA",(CM12-MAX($S13:CL13))*24))</f>
        <v>NA</v>
      </c>
      <c r="CN18" s="45"/>
      <c r="CO18" s="45" t="str">
        <f>IF(MOD(CO13,1)=0,"NA",IF(MAX($S13:CN13)*24=0,"NA",(CO12-MAX($S13:CN13))*24))</f>
        <v>NA</v>
      </c>
      <c r="CP18" s="45"/>
      <c r="CQ18" s="45" t="str">
        <f>IF(MOD(CQ13,1)=0,"NA",IF(MAX($S13:CP13)*24=0,"NA",(CQ12-MAX($S13:CP13))*24))</f>
        <v>NA</v>
      </c>
      <c r="CR18" s="45"/>
      <c r="CS18" s="45" t="str">
        <f>IF(MOD(CS13,1)=0,"NA",IF(MAX($S13:CR13)*24=0,"NA",(CS12-MAX($S13:CR13))*24))</f>
        <v>NA</v>
      </c>
      <c r="CT18" s="45"/>
      <c r="CU18" s="45" t="str">
        <f>IF(MOD(CU13,1)=0,"NA",IF(MAX($S13:CT13)*24=0,"NA",(CU12-MAX($S13:CT13))*24))</f>
        <v>NA</v>
      </c>
      <c r="CV18" s="45"/>
      <c r="CW18" s="45" t="str">
        <f>IF(MOD(CW13,1)=0,"NA",IF(MAX($S13:CV13)*24=0,"NA",(CW12-MAX($S13:CV13))*24))</f>
        <v>NA</v>
      </c>
      <c r="CX18" s="45"/>
    </row>
    <row r="19" spans="2:103" ht="22.5" customHeight="1" x14ac:dyDescent="0.25">
      <c r="Q19" s="46" t="s">
        <v>26</v>
      </c>
      <c r="R19" s="46"/>
      <c r="S19" s="14"/>
      <c r="T19" s="18"/>
      <c r="U19" s="18"/>
      <c r="V19" s="18"/>
      <c r="W19" s="18"/>
      <c r="X19" s="18"/>
      <c r="Y19" s="18"/>
      <c r="Z19" s="18"/>
      <c r="AA19" s="18"/>
      <c r="AB19" s="18"/>
      <c r="AC19" s="18"/>
      <c r="AD19" s="18"/>
      <c r="AE19" s="18"/>
      <c r="AF19" s="17">
        <f>IF(MOD(AG13,1)=0,IF(MOD(AI13,1)=0,"NA",IF(MAX($S13:AH13)*24=0,"NA",(AI12-MAX($S13:AH13))*24)),IF(MAX($S13:AF13)*24=0,"NA",(AG12-MAX($S13:AF13))*24))</f>
        <v>61.5</v>
      </c>
      <c r="AH19" s="18"/>
      <c r="AI19" s="18"/>
      <c r="AJ19" s="18"/>
      <c r="AK19" s="18"/>
      <c r="AL19" s="18"/>
      <c r="AM19" s="18"/>
      <c r="AN19" s="18"/>
      <c r="AO19" s="18"/>
      <c r="AP19" s="18"/>
      <c r="AQ19" s="18"/>
      <c r="AR19" s="18"/>
      <c r="AS19" s="18"/>
      <c r="AT19" s="40" t="str">
        <f>IF(MOD(AU13,1)=0,IF(MOD(AW13,1)=0,"NA",IF(MAX($S13:AV13)*24=0,"NA",(AW12-MAX($S13:AV13))*24)),IF(MAX($S13:AT13)*24=0,"NA",(AU12-MAX($S13:AT13))*24))</f>
        <v>NA</v>
      </c>
      <c r="AV19" s="18"/>
      <c r="AW19" s="18"/>
      <c r="AX19" s="18"/>
      <c r="AY19" s="18"/>
      <c r="AZ19" s="18"/>
      <c r="BA19" s="18"/>
      <c r="BB19" s="18"/>
      <c r="BC19" s="18"/>
      <c r="BD19" s="18"/>
      <c r="BE19" s="18"/>
      <c r="BF19" s="18"/>
      <c r="BG19" s="18"/>
      <c r="BH19" s="40" t="str">
        <f>IF(MOD(BI13,1)=0,IF(MOD(BK13,1)=0,"NA",IF(MAX($S13:BJ13)*24=0,"NA",(BK12-MAX($S13:BJ13))*24)),IF(MAX($S13:BH13)*24=0,"NA",(BI12-MAX($S13:BH13))*24))</f>
        <v>NA</v>
      </c>
      <c r="BJ19" s="18"/>
      <c r="BK19" s="18"/>
      <c r="BL19" s="18"/>
      <c r="BM19" s="18"/>
      <c r="BN19" s="18"/>
      <c r="BO19" s="18"/>
      <c r="BP19" s="18"/>
      <c r="BQ19" s="18"/>
      <c r="BR19" s="18"/>
      <c r="BS19" s="18"/>
      <c r="BT19" s="18"/>
      <c r="BU19" s="18"/>
      <c r="BV19" s="40" t="str">
        <f>IF(MOD(BW13,1)=0,IF(MOD(BY13,1)=0,"NA",IF(MAX($S13:BX13)*24=0,"NA",(BY12-MAX($S13:BX13))*24)),IF(MAX($S13:BV13)*24=0,"NA",(BW12-MAX($S13:BV13))*24))</f>
        <v>NA</v>
      </c>
      <c r="BX19" s="18"/>
      <c r="BY19" s="18"/>
      <c r="BZ19" s="18"/>
      <c r="CA19" s="18"/>
      <c r="CB19" s="18"/>
      <c r="CC19" s="18"/>
      <c r="CD19" s="18"/>
      <c r="CE19" s="18"/>
      <c r="CF19" s="18"/>
      <c r="CG19" s="18"/>
      <c r="CH19" s="18"/>
      <c r="CI19" s="40" t="str">
        <f>IF(MOD(CK13,1)=0,IF(MOD(CM13,1)=0,"NA",IF(MAX($S13:CL13)*24=0,"NA",(CM12-MAX($S13:CL13))*24)),IF(MAX($S13:CJ13)*24=0,"NA",(CK12-MAX($S13:CJ13))*24))</f>
        <v>NA</v>
      </c>
      <c r="CL19" s="18"/>
      <c r="CM19" s="18"/>
      <c r="CN19" s="18"/>
      <c r="CO19" s="18"/>
      <c r="CP19" s="18"/>
      <c r="CQ19" s="18"/>
      <c r="CR19" s="18"/>
      <c r="CS19" s="18"/>
      <c r="CT19" s="18"/>
      <c r="CU19" s="18"/>
      <c r="CV19" s="18"/>
      <c r="CW19" s="18"/>
      <c r="CX19" s="40" t="str">
        <f>IF(MOD(CY13,1)=0,IF(MOD(DA13,1)=0,"NA",IF(MAX($S13:CZ13)*24=0,"NA",(DA12-MAX($S13:CZ13))*24)),IF(MAX($S13:CX13)*24=0,"NA",(CY12-MAX($S13:CX13))*24))</f>
        <v>NA</v>
      </c>
    </row>
    <row r="20" spans="2:103" ht="22.5" customHeight="1" x14ac:dyDescent="0.2">
      <c r="B20" s="15"/>
      <c r="C20" s="15"/>
      <c r="D20" s="15"/>
      <c r="E20" s="15"/>
      <c r="G20" s="15"/>
      <c r="H20" s="15"/>
      <c r="I20" s="15"/>
      <c r="M20" s="15"/>
      <c r="N20" s="15"/>
      <c r="O20" s="15"/>
      <c r="Q20" s="12"/>
      <c r="S20" s="13"/>
      <c r="T20" s="13"/>
      <c r="U20" s="13"/>
      <c r="V20" s="13"/>
      <c r="W20" s="13"/>
      <c r="X20" s="13"/>
      <c r="Y20" s="13"/>
      <c r="Z20" s="13"/>
      <c r="AA20" s="13"/>
      <c r="AB20" s="13"/>
      <c r="AC20" s="13"/>
      <c r="AD20" s="13"/>
      <c r="AE20" s="13"/>
      <c r="AF20" s="13"/>
      <c r="AG20" s="13"/>
      <c r="AH20" s="13"/>
      <c r="AI20" s="13"/>
      <c r="AJ20" s="13"/>
      <c r="AK20" s="13"/>
      <c r="AL20" s="13"/>
      <c r="AM20" s="13"/>
      <c r="AN20" s="13"/>
      <c r="AO20" s="13"/>
      <c r="AP20" s="13"/>
      <c r="AQ20" s="13"/>
      <c r="AR20" s="13"/>
      <c r="AS20" s="13"/>
      <c r="AT20" s="13"/>
      <c r="AU20" s="13"/>
      <c r="AV20" s="13"/>
      <c r="AW20" s="13"/>
      <c r="AX20" s="13"/>
      <c r="AY20" s="13"/>
      <c r="AZ20" s="13"/>
      <c r="BA20" s="13"/>
      <c r="BB20" s="13"/>
      <c r="BC20" s="13"/>
      <c r="BD20" s="13"/>
      <c r="BE20" s="13"/>
      <c r="BF20" s="13"/>
      <c r="BG20" s="13"/>
      <c r="BH20" s="13"/>
      <c r="BI20" s="13"/>
      <c r="BJ20" s="13"/>
      <c r="BK20" s="13"/>
      <c r="BL20" s="13"/>
      <c r="BM20" s="13"/>
      <c r="BN20" s="13"/>
      <c r="BO20" s="13"/>
      <c r="BP20" s="13"/>
      <c r="BQ20" s="13"/>
      <c r="BR20" s="13"/>
      <c r="BS20" s="13"/>
      <c r="BT20" s="13"/>
      <c r="BU20" s="13"/>
      <c r="BV20" s="13"/>
      <c r="BW20" s="13"/>
      <c r="BX20" s="13"/>
      <c r="BY20" s="13"/>
      <c r="BZ20" s="13"/>
      <c r="CA20" s="13"/>
      <c r="CB20" s="13"/>
      <c r="CC20" s="13"/>
      <c r="CD20" s="13"/>
      <c r="CE20" s="13"/>
      <c r="CF20" s="13"/>
      <c r="CG20" s="13"/>
      <c r="CH20" s="13"/>
      <c r="CI20" s="13"/>
      <c r="CJ20" s="13"/>
      <c r="CK20" s="13"/>
      <c r="CL20" s="13"/>
      <c r="CM20" s="13"/>
      <c r="CN20" s="13"/>
      <c r="CO20" s="13"/>
      <c r="CP20" s="13"/>
      <c r="CQ20" s="13"/>
      <c r="CR20" s="13"/>
      <c r="CS20" s="13"/>
      <c r="CT20" s="13"/>
      <c r="CU20" s="13"/>
      <c r="CV20" s="13"/>
      <c r="CW20" s="13"/>
      <c r="CX20" s="13"/>
      <c r="CY20" s="13"/>
    </row>
    <row r="21" spans="2:103" ht="22.5" customHeight="1" x14ac:dyDescent="0.25"/>
    <row r="22" spans="2:103" ht="22.5" customHeight="1" x14ac:dyDescent="0.25"/>
    <row r="23" spans="2:103" ht="22.5" customHeight="1" x14ac:dyDescent="0.25"/>
    <row r="24" spans="2:103" ht="22.5" customHeight="1" x14ac:dyDescent="0.25"/>
    <row r="25" spans="2:103" ht="22.5" customHeight="1" x14ac:dyDescent="0.25">
      <c r="C25" s="43" t="s">
        <v>47</v>
      </c>
      <c r="D25" s="43"/>
      <c r="E25" s="43"/>
      <c r="F25" s="43"/>
      <c r="G25" s="43"/>
      <c r="H25" s="43"/>
      <c r="I25" s="43"/>
      <c r="J25" s="43"/>
      <c r="K25" s="43"/>
      <c r="L25" s="43"/>
    </row>
    <row r="26" spans="2:103" x14ac:dyDescent="0.25">
      <c r="C26" s="43"/>
      <c r="D26" s="43"/>
      <c r="E26" s="43"/>
      <c r="F26" s="43"/>
      <c r="G26" s="43"/>
      <c r="H26" s="43"/>
      <c r="I26" s="43"/>
      <c r="J26" s="43"/>
      <c r="K26" s="43"/>
      <c r="L26" s="43"/>
    </row>
    <row r="27" spans="2:103" x14ac:dyDescent="0.25">
      <c r="C27" s="43"/>
      <c r="D27" s="43"/>
      <c r="E27" s="43"/>
      <c r="F27" s="43"/>
      <c r="G27" s="43"/>
      <c r="H27" s="43"/>
      <c r="I27" s="43"/>
      <c r="J27" s="43"/>
      <c r="K27" s="43"/>
      <c r="L27" s="43"/>
    </row>
    <row r="28" spans="2:103" x14ac:dyDescent="0.25">
      <c r="C28" s="43"/>
      <c r="D28" s="43"/>
      <c r="E28" s="43"/>
      <c r="F28" s="43"/>
      <c r="G28" s="43"/>
      <c r="H28" s="43"/>
      <c r="I28" s="43"/>
      <c r="J28" s="43"/>
      <c r="K28" s="43"/>
      <c r="L28" s="43"/>
    </row>
    <row r="29" spans="2:103" x14ac:dyDescent="0.25">
      <c r="C29" s="43"/>
      <c r="D29" s="43"/>
      <c r="E29" s="43"/>
      <c r="F29" s="43"/>
      <c r="G29" s="43"/>
      <c r="H29" s="43"/>
      <c r="I29" s="43"/>
      <c r="J29" s="43"/>
      <c r="K29" s="43"/>
      <c r="L29" s="43"/>
    </row>
    <row r="30" spans="2:103" x14ac:dyDescent="0.25">
      <c r="C30" s="43"/>
      <c r="D30" s="43"/>
      <c r="E30" s="43"/>
      <c r="F30" s="43"/>
      <c r="G30" s="43"/>
      <c r="H30" s="43"/>
      <c r="I30" s="43"/>
      <c r="J30" s="43"/>
      <c r="K30" s="43"/>
      <c r="L30" s="43"/>
    </row>
    <row r="31" spans="2:103" x14ac:dyDescent="0.25">
      <c r="C31" s="43"/>
      <c r="D31" s="43"/>
      <c r="E31" s="43"/>
      <c r="F31" s="43"/>
      <c r="G31" s="43"/>
      <c r="H31" s="43"/>
      <c r="I31" s="43"/>
      <c r="J31" s="43"/>
      <c r="K31" s="43"/>
      <c r="L31" s="43"/>
    </row>
    <row r="32" spans="2:103" x14ac:dyDescent="0.25">
      <c r="C32" s="43"/>
      <c r="D32" s="43"/>
      <c r="E32" s="43"/>
      <c r="F32" s="43"/>
      <c r="G32" s="43"/>
      <c r="H32" s="43"/>
      <c r="I32" s="43"/>
      <c r="J32" s="43"/>
      <c r="K32" s="43"/>
      <c r="L32" s="43"/>
    </row>
  </sheetData>
  <mergeCells count="371">
    <mergeCell ref="B2:D2"/>
    <mergeCell ref="H2:O2"/>
    <mergeCell ref="I3:K3"/>
    <mergeCell ref="N3:O3"/>
    <mergeCell ref="Q3:R3"/>
    <mergeCell ref="U3:CF3"/>
    <mergeCell ref="AC5:AD5"/>
    <mergeCell ref="AE5:AF5"/>
    <mergeCell ref="AG5:AH5"/>
    <mergeCell ref="AI5:AJ5"/>
    <mergeCell ref="AK5:AL5"/>
    <mergeCell ref="AM5:AN5"/>
    <mergeCell ref="CK4:CW4"/>
    <mergeCell ref="Q5:R5"/>
    <mergeCell ref="S5:T5"/>
    <mergeCell ref="U5:V5"/>
    <mergeCell ref="W5:X5"/>
    <mergeCell ref="Y5:Z5"/>
    <mergeCell ref="AA5:AB5"/>
    <mergeCell ref="Q4:R4"/>
    <mergeCell ref="S4:AE4"/>
    <mergeCell ref="AG4:AS4"/>
    <mergeCell ref="AU4:BG4"/>
    <mergeCell ref="BI4:BU4"/>
    <mergeCell ref="BW4:CI4"/>
    <mergeCell ref="BW5:BX5"/>
    <mergeCell ref="BA5:BB5"/>
    <mergeCell ref="BC5:BD5"/>
    <mergeCell ref="BE5:BF5"/>
    <mergeCell ref="BG5:BH5"/>
    <mergeCell ref="BI5:BJ5"/>
    <mergeCell ref="BK5:BL5"/>
    <mergeCell ref="AO5:AP5"/>
    <mergeCell ref="AQ5:AR5"/>
    <mergeCell ref="AS5:AT5"/>
    <mergeCell ref="AU5:AV5"/>
    <mergeCell ref="AW5:AX5"/>
    <mergeCell ref="AY5:AZ5"/>
    <mergeCell ref="CW5:CX5"/>
    <mergeCell ref="Q6:R6"/>
    <mergeCell ref="S6:T6"/>
    <mergeCell ref="U6:V6"/>
    <mergeCell ref="W6:X6"/>
    <mergeCell ref="Y6:Z6"/>
    <mergeCell ref="AA6:AB6"/>
    <mergeCell ref="CK5:CL5"/>
    <mergeCell ref="CM5:CN5"/>
    <mergeCell ref="CO5:CP5"/>
    <mergeCell ref="CQ5:CR5"/>
    <mergeCell ref="CS5:CT5"/>
    <mergeCell ref="CU5:CV5"/>
    <mergeCell ref="BY5:BZ5"/>
    <mergeCell ref="CA5:CB5"/>
    <mergeCell ref="CC5:CD5"/>
    <mergeCell ref="CE5:CF5"/>
    <mergeCell ref="CG5:CH5"/>
    <mergeCell ref="CI5:CJ5"/>
    <mergeCell ref="BM5:BN5"/>
    <mergeCell ref="BO5:BP5"/>
    <mergeCell ref="BQ5:BR5"/>
    <mergeCell ref="BS5:BT5"/>
    <mergeCell ref="BU5:BV5"/>
    <mergeCell ref="AO6:AP6"/>
    <mergeCell ref="AQ6:AR6"/>
    <mergeCell ref="AS6:AT6"/>
    <mergeCell ref="AU6:AV6"/>
    <mergeCell ref="AW6:AX6"/>
    <mergeCell ref="AY6:AZ6"/>
    <mergeCell ref="AC6:AD6"/>
    <mergeCell ref="AE6:AF6"/>
    <mergeCell ref="AG6:AH6"/>
    <mergeCell ref="AI6:AJ6"/>
    <mergeCell ref="AK6:AL6"/>
    <mergeCell ref="AM6:AN6"/>
    <mergeCell ref="CI6:CJ6"/>
    <mergeCell ref="BM6:BN6"/>
    <mergeCell ref="BO6:BP6"/>
    <mergeCell ref="BQ6:BR6"/>
    <mergeCell ref="BS6:BT6"/>
    <mergeCell ref="BU6:BV6"/>
    <mergeCell ref="BW6:BX6"/>
    <mergeCell ref="BA6:BB6"/>
    <mergeCell ref="BC6:BD6"/>
    <mergeCell ref="BE6:BF6"/>
    <mergeCell ref="BG6:BH6"/>
    <mergeCell ref="BI6:BJ6"/>
    <mergeCell ref="BK6:BL6"/>
    <mergeCell ref="U12:V12"/>
    <mergeCell ref="W12:X12"/>
    <mergeCell ref="Y12:Z12"/>
    <mergeCell ref="AA12:AB12"/>
    <mergeCell ref="AC12:AD12"/>
    <mergeCell ref="AE12:AF12"/>
    <mergeCell ref="Q12:R12"/>
    <mergeCell ref="S12:T12"/>
    <mergeCell ref="CW6:CX6"/>
    <mergeCell ref="Q7:R7"/>
    <mergeCell ref="Q8:R8"/>
    <mergeCell ref="Q9:R9"/>
    <mergeCell ref="Q10:R10"/>
    <mergeCell ref="CK6:CL6"/>
    <mergeCell ref="CM6:CN6"/>
    <mergeCell ref="CO6:CP6"/>
    <mergeCell ref="CQ6:CR6"/>
    <mergeCell ref="CS6:CT6"/>
    <mergeCell ref="CU6:CV6"/>
    <mergeCell ref="BY6:BZ6"/>
    <mergeCell ref="CA6:CB6"/>
    <mergeCell ref="CC6:CD6"/>
    <mergeCell ref="CE6:CF6"/>
    <mergeCell ref="CG6:CH6"/>
    <mergeCell ref="BM12:BN12"/>
    <mergeCell ref="BO12:BP12"/>
    <mergeCell ref="AS12:AT12"/>
    <mergeCell ref="AU12:AV12"/>
    <mergeCell ref="AW12:AX12"/>
    <mergeCell ref="AY12:AZ12"/>
    <mergeCell ref="BA12:BB12"/>
    <mergeCell ref="BC12:BD12"/>
    <mergeCell ref="AG12:AH12"/>
    <mergeCell ref="AI12:AJ12"/>
    <mergeCell ref="AK12:AL12"/>
    <mergeCell ref="AM12:AN12"/>
    <mergeCell ref="AO12:AP12"/>
    <mergeCell ref="AQ12:AR12"/>
    <mergeCell ref="CO12:CP12"/>
    <mergeCell ref="CQ12:CR12"/>
    <mergeCell ref="CS12:CT12"/>
    <mergeCell ref="CU12:CV12"/>
    <mergeCell ref="CW12:CX12"/>
    <mergeCell ref="Q13:R13"/>
    <mergeCell ref="S13:T13"/>
    <mergeCell ref="U13:V13"/>
    <mergeCell ref="CC12:CD12"/>
    <mergeCell ref="CE12:CF12"/>
    <mergeCell ref="CG12:CH12"/>
    <mergeCell ref="CI12:CJ12"/>
    <mergeCell ref="CK12:CL12"/>
    <mergeCell ref="CM12:CN12"/>
    <mergeCell ref="BQ12:BR12"/>
    <mergeCell ref="BS12:BT12"/>
    <mergeCell ref="BU12:BV12"/>
    <mergeCell ref="BW12:BX12"/>
    <mergeCell ref="BY12:BZ12"/>
    <mergeCell ref="CA12:CB12"/>
    <mergeCell ref="BE12:BF12"/>
    <mergeCell ref="BG12:BH12"/>
    <mergeCell ref="BI12:BJ12"/>
    <mergeCell ref="BK12:BL12"/>
    <mergeCell ref="AI13:AJ13"/>
    <mergeCell ref="AK13:AL13"/>
    <mergeCell ref="AM13:AN13"/>
    <mergeCell ref="AO13:AP13"/>
    <mergeCell ref="AQ13:AR13"/>
    <mergeCell ref="AS13:AT13"/>
    <mergeCell ref="W13:X13"/>
    <mergeCell ref="Y13:Z13"/>
    <mergeCell ref="AA13:AB13"/>
    <mergeCell ref="AC13:AD13"/>
    <mergeCell ref="AE13:AF13"/>
    <mergeCell ref="AG13:AH13"/>
    <mergeCell ref="BK13:BL13"/>
    <mergeCell ref="BM13:BN13"/>
    <mergeCell ref="BO13:BP13"/>
    <mergeCell ref="BQ13:BR13"/>
    <mergeCell ref="AU13:AV13"/>
    <mergeCell ref="AW13:AX13"/>
    <mergeCell ref="AY13:AZ13"/>
    <mergeCell ref="BA13:BB13"/>
    <mergeCell ref="BC13:BD13"/>
    <mergeCell ref="BE13:BF13"/>
    <mergeCell ref="AG14:AH14"/>
    <mergeCell ref="AI14:AJ14"/>
    <mergeCell ref="CQ13:CR13"/>
    <mergeCell ref="CS13:CT13"/>
    <mergeCell ref="CU13:CV13"/>
    <mergeCell ref="CW13:CX13"/>
    <mergeCell ref="Q14:R14"/>
    <mergeCell ref="S14:T14"/>
    <mergeCell ref="U14:V14"/>
    <mergeCell ref="W14:X14"/>
    <mergeCell ref="CE13:CF13"/>
    <mergeCell ref="CG13:CH13"/>
    <mergeCell ref="CI13:CJ13"/>
    <mergeCell ref="CK13:CL13"/>
    <mergeCell ref="CM13:CN13"/>
    <mergeCell ref="CO13:CP13"/>
    <mergeCell ref="BS13:BT13"/>
    <mergeCell ref="BU13:BV13"/>
    <mergeCell ref="BW13:BX13"/>
    <mergeCell ref="BY13:BZ13"/>
    <mergeCell ref="CA13:CB13"/>
    <mergeCell ref="CC13:CD13"/>
    <mergeCell ref="BG13:BH13"/>
    <mergeCell ref="BI13:BJ13"/>
    <mergeCell ref="Q15:R15"/>
    <mergeCell ref="Q16:R16"/>
    <mergeCell ref="S16:T16"/>
    <mergeCell ref="U16:V16"/>
    <mergeCell ref="W16:X16"/>
    <mergeCell ref="CG14:CH14"/>
    <mergeCell ref="CI14:CJ14"/>
    <mergeCell ref="CK14:CL14"/>
    <mergeCell ref="CM14:CN14"/>
    <mergeCell ref="BU14:BV14"/>
    <mergeCell ref="BW14:BX14"/>
    <mergeCell ref="BY14:BZ14"/>
    <mergeCell ref="CA14:CB14"/>
    <mergeCell ref="CC14:CD14"/>
    <mergeCell ref="CE14:CF14"/>
    <mergeCell ref="BI14:BJ14"/>
    <mergeCell ref="BK14:BL14"/>
    <mergeCell ref="BM14:BN14"/>
    <mergeCell ref="BO14:BP14"/>
    <mergeCell ref="BQ14:BR14"/>
    <mergeCell ref="BS14:BT14"/>
    <mergeCell ref="AW14:AX14"/>
    <mergeCell ref="AY14:AZ14"/>
    <mergeCell ref="BA14:BB14"/>
    <mergeCell ref="Y16:Z16"/>
    <mergeCell ref="AA16:AB16"/>
    <mergeCell ref="AC16:AD16"/>
    <mergeCell ref="AE16:AF16"/>
    <mergeCell ref="AG16:AH16"/>
    <mergeCell ref="AI16:AJ16"/>
    <mergeCell ref="CS14:CT14"/>
    <mergeCell ref="CU14:CV14"/>
    <mergeCell ref="CW14:CX14"/>
    <mergeCell ref="CO14:CP14"/>
    <mergeCell ref="CQ14:CR14"/>
    <mergeCell ref="BC14:BD14"/>
    <mergeCell ref="BE14:BF14"/>
    <mergeCell ref="BG14:BH14"/>
    <mergeCell ref="AK14:AL14"/>
    <mergeCell ref="AM14:AN14"/>
    <mergeCell ref="AO14:AP14"/>
    <mergeCell ref="AQ14:AR14"/>
    <mergeCell ref="AS14:AT14"/>
    <mergeCell ref="AU14:AV14"/>
    <mergeCell ref="Y14:Z14"/>
    <mergeCell ref="AA14:AB14"/>
    <mergeCell ref="AC14:AD14"/>
    <mergeCell ref="AE14:AF14"/>
    <mergeCell ref="Q17:R17"/>
    <mergeCell ref="S17:T17"/>
    <mergeCell ref="U17:V17"/>
    <mergeCell ref="W17:X17"/>
    <mergeCell ref="Y17:Z17"/>
    <mergeCell ref="CG16:CH16"/>
    <mergeCell ref="CI16:CJ16"/>
    <mergeCell ref="CK16:CL16"/>
    <mergeCell ref="CM16:CN16"/>
    <mergeCell ref="BU16:BV16"/>
    <mergeCell ref="BW16:BX16"/>
    <mergeCell ref="BY16:BZ16"/>
    <mergeCell ref="CA16:CB16"/>
    <mergeCell ref="CC16:CD16"/>
    <mergeCell ref="CE16:CF16"/>
    <mergeCell ref="BI16:BJ16"/>
    <mergeCell ref="BK16:BL16"/>
    <mergeCell ref="BM16:BN16"/>
    <mergeCell ref="BO16:BP16"/>
    <mergeCell ref="BQ16:BR16"/>
    <mergeCell ref="BS16:BT16"/>
    <mergeCell ref="AW16:AX16"/>
    <mergeCell ref="AY16:AZ16"/>
    <mergeCell ref="BA16:BB16"/>
    <mergeCell ref="AA17:AB17"/>
    <mergeCell ref="AC17:AD17"/>
    <mergeCell ref="AE17:AF17"/>
    <mergeCell ref="AG17:AH17"/>
    <mergeCell ref="AI17:AJ17"/>
    <mergeCell ref="AK17:AL17"/>
    <mergeCell ref="CS16:CT16"/>
    <mergeCell ref="CU16:CV16"/>
    <mergeCell ref="CW16:CX16"/>
    <mergeCell ref="CO16:CP16"/>
    <mergeCell ref="CQ16:CR16"/>
    <mergeCell ref="BC16:BD16"/>
    <mergeCell ref="BE16:BF16"/>
    <mergeCell ref="BG16:BH16"/>
    <mergeCell ref="AK16:AL16"/>
    <mergeCell ref="AM16:AN16"/>
    <mergeCell ref="AO16:AP16"/>
    <mergeCell ref="AQ16:AR16"/>
    <mergeCell ref="AS16:AT16"/>
    <mergeCell ref="AU16:AV16"/>
    <mergeCell ref="AY17:AZ17"/>
    <mergeCell ref="BA17:BB17"/>
    <mergeCell ref="BC17:BD17"/>
    <mergeCell ref="BE17:BF17"/>
    <mergeCell ref="BG17:BH17"/>
    <mergeCell ref="BI17:BJ17"/>
    <mergeCell ref="AM17:AN17"/>
    <mergeCell ref="AO17:AP17"/>
    <mergeCell ref="AQ17:AR17"/>
    <mergeCell ref="AS17:AT17"/>
    <mergeCell ref="AU17:AV17"/>
    <mergeCell ref="AW17:AX17"/>
    <mergeCell ref="CU17:CV17"/>
    <mergeCell ref="CW17:CX17"/>
    <mergeCell ref="Q18:R18"/>
    <mergeCell ref="S18:T18"/>
    <mergeCell ref="U18:V18"/>
    <mergeCell ref="W18:X18"/>
    <mergeCell ref="Y18:Z18"/>
    <mergeCell ref="AA18:AB18"/>
    <mergeCell ref="AC18:AD18"/>
    <mergeCell ref="AE18:AF18"/>
    <mergeCell ref="CI17:CJ17"/>
    <mergeCell ref="CK17:CL17"/>
    <mergeCell ref="CM17:CN17"/>
    <mergeCell ref="CO17:CP17"/>
    <mergeCell ref="CQ17:CR17"/>
    <mergeCell ref="CS17:CT17"/>
    <mergeCell ref="BW17:BX17"/>
    <mergeCell ref="BY17:BZ17"/>
    <mergeCell ref="CA17:CB17"/>
    <mergeCell ref="CC17:CD17"/>
    <mergeCell ref="CE17:CF17"/>
    <mergeCell ref="CG17:CH17"/>
    <mergeCell ref="BK17:BL17"/>
    <mergeCell ref="BM17:BN17"/>
    <mergeCell ref="CQ18:CR18"/>
    <mergeCell ref="CS18:CT18"/>
    <mergeCell ref="CU18:CV18"/>
    <mergeCell ref="CW18:CX18"/>
    <mergeCell ref="Q19:R19"/>
    <mergeCell ref="CC18:CD18"/>
    <mergeCell ref="CE18:CF18"/>
    <mergeCell ref="CG18:CH18"/>
    <mergeCell ref="CI18:CJ18"/>
    <mergeCell ref="CK18:CL18"/>
    <mergeCell ref="CM18:CN18"/>
    <mergeCell ref="BQ18:BR18"/>
    <mergeCell ref="BS18:BT18"/>
    <mergeCell ref="BU18:BV18"/>
    <mergeCell ref="BW18:BX18"/>
    <mergeCell ref="BY18:BZ18"/>
    <mergeCell ref="CA18:CB18"/>
    <mergeCell ref="BE18:BF18"/>
    <mergeCell ref="BG18:BH18"/>
    <mergeCell ref="BI18:BJ18"/>
    <mergeCell ref="BK18:BL18"/>
    <mergeCell ref="BM18:BN18"/>
    <mergeCell ref="BO18:BP18"/>
    <mergeCell ref="AS18:AT18"/>
    <mergeCell ref="M5:N5"/>
    <mergeCell ref="G5:J5"/>
    <mergeCell ref="B5:D5"/>
    <mergeCell ref="C10:O18"/>
    <mergeCell ref="C25:L32"/>
    <mergeCell ref="K6:L6"/>
    <mergeCell ref="G6:J6"/>
    <mergeCell ref="B6:D6"/>
    <mergeCell ref="CO18:CP18"/>
    <mergeCell ref="AU18:AV18"/>
    <mergeCell ref="AW18:AX18"/>
    <mergeCell ref="AY18:AZ18"/>
    <mergeCell ref="BA18:BB18"/>
    <mergeCell ref="BC18:BD18"/>
    <mergeCell ref="AG18:AH18"/>
    <mergeCell ref="AI18:AJ18"/>
    <mergeCell ref="AK18:AL18"/>
    <mergeCell ref="AM18:AN18"/>
    <mergeCell ref="AO18:AP18"/>
    <mergeCell ref="AQ18:AR18"/>
    <mergeCell ref="BO17:BP17"/>
    <mergeCell ref="BQ17:BR17"/>
    <mergeCell ref="BS17:BT17"/>
    <mergeCell ref="BU17:BV17"/>
  </mergeCells>
  <dataValidations count="5">
    <dataValidation type="list" allowBlank="1" showInputMessage="1" showErrorMessage="1" sqref="S9:CX10" xr:uid="{5269E9EB-D16E-49A7-A307-851CBD07C123}">
      <formula1>HORAIRE</formula1>
    </dataValidation>
    <dataValidation type="list" showInputMessage="1" showErrorMessage="1" sqref="F2" xr:uid="{90A3424A-B1DF-4649-9CA2-18085211A79E}">
      <formula1>MOISCHIFFRE</formula1>
    </dataValidation>
    <dataValidation type="list" allowBlank="1" showInputMessage="1" showErrorMessage="1" sqref="T8 V8 X8 Z8 AB8 AD8 AF8 AH8 AV8 BJ8 BX8 CL8 AJ8 AX8 BL8 BZ8 CN8 AL8 AZ8 BN8 CB8 CP8 AN8 BB8 BP8 CD8 CR8 AP8 BD8 BR8 CF8 CT8 AR8 BF8 BT8 CH8 CV8 CJ8 AT8 BH8 BV8 CX8" xr:uid="{0B7D6FEF-A7B1-4EB4-93D2-EF8399B9EA16}">
      <formula1>IF(WEEKDAY(S6,2)&lt;6,LV,IF(WEEKDAY(S6,2)&lt;7,SAM,DIM))</formula1>
    </dataValidation>
    <dataValidation type="list" allowBlank="1" showInputMessage="1" showErrorMessage="1" sqref="S8 U8 W8 Y8 AA8 AC8 AE8 AG8 AU8 BI8 BW8 CK8 AI8 AW8 BK8 BY8 CM8 AK8 AY8 BM8 CA8 CO8 AM8 BA8 BO8 CC8 CQ8 AO8 BC8 BQ8 CE8 CS8 AQ8 BE8 BS8 CG8 CU8 AS8 BG8 BU8 CI8 CW8" xr:uid="{18476012-C6BB-4118-8DB4-47CF6CED80CB}">
      <formula1>IF(WEEKDAY(S6,2)&lt;6,LV,IF(WEEKDAY(S6,2)&lt;7,SAM,DIM))</formula1>
    </dataValidation>
    <dataValidation type="list" showInputMessage="1" showErrorMessage="1" sqref="B2 F2" xr:uid="{70F77CAF-B911-4D55-B5ED-1F3A48004BB2}">
      <formula1>ANNEE</formula1>
    </dataValidation>
  </dataValidations>
  <printOptions horizontalCentered="1" verticalCentered="1"/>
  <pageMargins left="0.70866141732283472" right="0.70866141732283472" top="0.74803149606299213" bottom="0.74803149606299213" header="0.31496062992125984" footer="0.31496062992125984"/>
  <pageSetup paperSize="9" orientation="portrait" horizontalDpi="1200" verticalDpi="120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87596796-B564-4F7E-8963-24266B7EED70}">
          <x14:formula1>
            <xm:f>'[Modèle Janvier 2019 V3.xlsm]Paramètres'!#REF!</xm:f>
          </x14:formula1>
          <xm:sqref>K6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Paramètres</vt:lpstr>
      <vt:lpstr>Activité Jan.</vt:lpstr>
      <vt:lpstr>ANNEE</vt:lpstr>
      <vt:lpstr>FERIES</vt:lpstr>
      <vt:lpstr>HORAIRE</vt:lpstr>
      <vt:lpstr>MOISCHIFFRE</vt:lpstr>
      <vt:lpstr>MOISLETTRE</vt:lpstr>
      <vt:lpstr>MOMENTDELAJOURNEE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Néant</dc:creator>
  <cp:lastModifiedBy>Néant</cp:lastModifiedBy>
  <dcterms:created xsi:type="dcterms:W3CDTF">2019-01-07T12:42:52Z</dcterms:created>
  <dcterms:modified xsi:type="dcterms:W3CDTF">2019-01-07T13:37:05Z</dcterms:modified>
</cp:coreProperties>
</file>