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\Desktop\EXCEL\"/>
    </mc:Choice>
  </mc:AlternateContent>
  <xr:revisionPtr revIDLastSave="0" documentId="13_ncr:1_{63B18666-8946-4627-9F89-07A7804CCD78}" xr6:coauthVersionLast="43" xr6:coauthVersionMax="43" xr10:uidLastSave="{00000000-0000-0000-0000-000000000000}"/>
  <bookViews>
    <workbookView xWindow="-120" yWindow="-120" windowWidth="29040" windowHeight="15990" xr2:uid="{C6115A3C-843C-46BB-B5F9-A3FA7057D95E}"/>
  </bookViews>
  <sheets>
    <sheet name="MEP" sheetId="1" r:id="rId1"/>
    <sheet name="TERREAL" sheetId="5" r:id="rId2"/>
    <sheet name="CALCUL" sheetId="2" r:id="rId3"/>
    <sheet name="LISTE COMMANDE TYPE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8" l="1"/>
  <c r="E8" i="8"/>
  <c r="E9" i="8"/>
  <c r="E13" i="8"/>
  <c r="C7" i="2" l="1"/>
  <c r="C8" i="2"/>
  <c r="C9" i="2" s="1"/>
  <c r="D6" i="2"/>
  <c r="D5" i="2"/>
  <c r="M3" i="2"/>
  <c r="M4" i="2"/>
  <c r="F9" i="2"/>
</calcChain>
</file>

<file path=xl/sharedStrings.xml><?xml version="1.0" encoding="utf-8"?>
<sst xmlns="http://schemas.openxmlformats.org/spreadsheetml/2006/main" count="206" uniqueCount="151">
  <si>
    <t>Liste produits</t>
  </si>
  <si>
    <t>Bandeaux (ép. 25mm)</t>
  </si>
  <si>
    <t>H18</t>
  </si>
  <si>
    <t>H16</t>
  </si>
  <si>
    <t>H20</t>
  </si>
  <si>
    <t>HR9</t>
  </si>
  <si>
    <t>Supports bandeaux</t>
  </si>
  <si>
    <t>HPC2</t>
  </si>
  <si>
    <t>HPC3</t>
  </si>
  <si>
    <t>Raccordements</t>
  </si>
  <si>
    <t>HJ</t>
  </si>
  <si>
    <t>(jonction bandeau)</t>
  </si>
  <si>
    <t>HAE</t>
  </si>
  <si>
    <t>Angle extérieur 90°/135°</t>
  </si>
  <si>
    <t>HAI</t>
  </si>
  <si>
    <t>Angle intérieur 90°/135°</t>
  </si>
  <si>
    <t>HU</t>
  </si>
  <si>
    <t>Profilé cachant la bandeau par bout</t>
  </si>
  <si>
    <t>Présence d'une rive</t>
  </si>
  <si>
    <t>Lambris</t>
  </si>
  <si>
    <t>SE 254</t>
  </si>
  <si>
    <t>Longueur</t>
  </si>
  <si>
    <t>Largeur</t>
  </si>
  <si>
    <t>Profilé</t>
  </si>
  <si>
    <t>Frisette 4 bandes</t>
  </si>
  <si>
    <t>Frisette3 bandes</t>
  </si>
  <si>
    <t>Planche</t>
  </si>
  <si>
    <t>Planchette</t>
  </si>
  <si>
    <t>ST254</t>
  </si>
  <si>
    <t>SL254</t>
  </si>
  <si>
    <t>SME254</t>
  </si>
  <si>
    <t>Profilés finition</t>
  </si>
  <si>
    <t>SFP24</t>
  </si>
  <si>
    <t>Maintien contre maçonnerie</t>
  </si>
  <si>
    <t>SDC204</t>
  </si>
  <si>
    <t>Couvre-joint pour raccord noue/arêtier (pose à plat ou en angle après pliage)</t>
  </si>
  <si>
    <t>SC3A</t>
  </si>
  <si>
    <t>Si Longueur &gt; 600mm</t>
  </si>
  <si>
    <t>Longueur totale (en m)</t>
  </si>
  <si>
    <t>m</t>
  </si>
  <si>
    <t>Hauteur</t>
  </si>
  <si>
    <t>mm</t>
  </si>
  <si>
    <t>Nombre de fermettes</t>
  </si>
  <si>
    <t>BOISERIE</t>
  </si>
  <si>
    <t>24x32</t>
  </si>
  <si>
    <t>Contre-latte</t>
  </si>
  <si>
    <t>Liteaux</t>
  </si>
  <si>
    <t>30x40</t>
  </si>
  <si>
    <t>VISSERIE</t>
  </si>
  <si>
    <t>5x40</t>
  </si>
  <si>
    <t>Vis</t>
  </si>
  <si>
    <t>Lien catalogue en ligne</t>
  </si>
  <si>
    <t>3 départs</t>
  </si>
  <si>
    <t>4 départs</t>
  </si>
  <si>
    <t>RIVE</t>
  </si>
  <si>
    <t>FAITIERE / ARETIER</t>
  </si>
  <si>
    <t>RENCONTRE</t>
  </si>
  <si>
    <t>Lanterne</t>
  </si>
  <si>
    <t>Ronde</t>
  </si>
  <si>
    <t>Equerre</t>
  </si>
  <si>
    <t>Gauche</t>
  </si>
  <si>
    <t>Droite</t>
  </si>
  <si>
    <t>Conique</t>
  </si>
  <si>
    <t>Cylindrique</t>
  </si>
  <si>
    <t>Emboitement</t>
  </si>
  <si>
    <t>Glissement</t>
  </si>
  <si>
    <t>15DG</t>
  </si>
  <si>
    <t>12XG</t>
  </si>
  <si>
    <t>11XG</t>
  </si>
  <si>
    <t>9XG</t>
  </si>
  <si>
    <t>10XG</t>
  </si>
  <si>
    <t>∅ 150mm</t>
  </si>
  <si>
    <t>65DG</t>
  </si>
  <si>
    <t>660XG</t>
  </si>
  <si>
    <t>61DG</t>
  </si>
  <si>
    <t>460XG</t>
  </si>
  <si>
    <t>470XG</t>
  </si>
  <si>
    <t>301XG</t>
  </si>
  <si>
    <t>302XG</t>
  </si>
  <si>
    <t>303XG</t>
  </si>
  <si>
    <t>About arêtier</t>
  </si>
  <si>
    <t>About faitière</t>
  </si>
  <si>
    <t>453XG</t>
  </si>
  <si>
    <t>Closoirs souples ventilées</t>
  </si>
  <si>
    <t>Closoir d'égout ("stop piafs")</t>
  </si>
  <si>
    <t>Cartouche silicone</t>
  </si>
  <si>
    <t>Crochet</t>
  </si>
  <si>
    <t>TUILE DOUBLE (rive sans rabat droite)</t>
  </si>
  <si>
    <t>TUILE A DOUILLE</t>
  </si>
  <si>
    <t>TUILE CHATIERE</t>
  </si>
  <si>
    <t>ACESSOIRES SUPPLEMENTAIRES</t>
  </si>
  <si>
    <t>Type toiture</t>
  </si>
  <si>
    <t>2 pentes (pignons maçonnés)</t>
  </si>
  <si>
    <t>Long pan</t>
  </si>
  <si>
    <t>Largeur bâtiment</t>
  </si>
  <si>
    <t>%</t>
  </si>
  <si>
    <t>°</t>
  </si>
  <si>
    <t>Convertisseur pente</t>
  </si>
  <si>
    <t>% &gt; °</t>
  </si>
  <si>
    <t>° &gt; %</t>
  </si>
  <si>
    <t>Longueur pente</t>
  </si>
  <si>
    <t>Surface totale couverture</t>
  </si>
  <si>
    <t>m²</t>
  </si>
  <si>
    <t>CROUPE</t>
  </si>
  <si>
    <t>Hauteur couronnement</t>
  </si>
  <si>
    <t>Longueur croupe</t>
  </si>
  <si>
    <t>COLLE</t>
  </si>
  <si>
    <t>Colle MEP</t>
  </si>
  <si>
    <t>u</t>
  </si>
  <si>
    <t>CHANTIER LE PASTEL</t>
  </si>
  <si>
    <t>BLOC A</t>
  </si>
  <si>
    <t>Groupe</t>
  </si>
  <si>
    <t>Nom</t>
  </si>
  <si>
    <t>Détails</t>
  </si>
  <si>
    <t>Unité</t>
  </si>
  <si>
    <t>Quantité</t>
  </si>
  <si>
    <t>Stock</t>
  </si>
  <si>
    <t>Fournisseur</t>
  </si>
  <si>
    <t>Infos supp</t>
  </si>
  <si>
    <t>DATE de COMMANDE</t>
  </si>
  <si>
    <t>Bois</t>
  </si>
  <si>
    <t>Muraillère 75x125 BRUT</t>
  </si>
  <si>
    <t>ml</t>
  </si>
  <si>
    <t>AVCOPROD</t>
  </si>
  <si>
    <t>40x110 faitage</t>
  </si>
  <si>
    <t>Chevilles</t>
  </si>
  <si>
    <t>HSA 10x165</t>
  </si>
  <si>
    <t>HILTI</t>
  </si>
  <si>
    <t>Visserie couvertine</t>
  </si>
  <si>
    <t>Chevilles à frapper</t>
  </si>
  <si>
    <t>2 / pontet</t>
  </si>
  <si>
    <t>Volige 19x200</t>
  </si>
  <si>
    <t>M+ MATERIAUX</t>
  </si>
  <si>
    <t>Liteaux 3X4</t>
  </si>
  <si>
    <t>Panneau 3 plis 19mm (2,05 x 5)</t>
  </si>
  <si>
    <t>Tuiles (teinte rose)</t>
  </si>
  <si>
    <t>Tuile courante</t>
  </si>
  <si>
    <t>1DG</t>
  </si>
  <si>
    <t>Faitière conique à emboitement</t>
  </si>
  <si>
    <t>Tuile à douille Ø150mm</t>
  </si>
  <si>
    <t>55DG</t>
  </si>
  <si>
    <t>Double de rive</t>
  </si>
  <si>
    <t>Tuile châtière</t>
  </si>
  <si>
    <t>Autoforeuses</t>
  </si>
  <si>
    <t>4 / éclisse</t>
  </si>
  <si>
    <t>SFS</t>
  </si>
  <si>
    <t>Zinguerie</t>
  </si>
  <si>
    <t>Chéneau bas de pente</t>
  </si>
  <si>
    <t>?</t>
  </si>
  <si>
    <t>4*3=12ml</t>
  </si>
  <si>
    <t>Chéneau noue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</si>
</sst>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141414"/>
      <name val="Arial"/>
      <family val="2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3" xfId="0" applyBorder="1" applyAlignment="1"/>
    <xf numFmtId="0" fontId="0" fillId="0" borderId="0" xfId="0" applyFill="1" applyBorder="1"/>
    <xf numFmtId="0" fontId="0" fillId="2" borderId="0" xfId="0" applyFill="1"/>
    <xf numFmtId="1" fontId="0" fillId="2" borderId="0" xfId="0" applyNumberFormat="1" applyFill="1"/>
    <xf numFmtId="0" fontId="3" fillId="0" borderId="1" xfId="1" applyBorder="1"/>
    <xf numFmtId="0" fontId="4" fillId="0" borderId="0" xfId="0" applyFont="1"/>
    <xf numFmtId="0" fontId="6" fillId="0" borderId="0" xfId="0" applyFont="1"/>
    <xf numFmtId="0" fontId="7" fillId="0" borderId="0" xfId="0" applyFont="1"/>
    <xf numFmtId="2" fontId="7" fillId="0" borderId="0" xfId="0" applyNumberFormat="1" applyFont="1"/>
    <xf numFmtId="0" fontId="7" fillId="0" borderId="9" xfId="0" applyFont="1" applyBorder="1"/>
    <xf numFmtId="0" fontId="7" fillId="0" borderId="7" xfId="0" applyFont="1" applyBorder="1"/>
    <xf numFmtId="0" fontId="0" fillId="2" borderId="13" xfId="0" applyFill="1" applyBorder="1"/>
    <xf numFmtId="0" fontId="0" fillId="2" borderId="14" xfId="0" applyFill="1" applyBorder="1"/>
    <xf numFmtId="0" fontId="5" fillId="0" borderId="0" xfId="0" applyFont="1" applyFill="1"/>
    <xf numFmtId="0" fontId="8" fillId="0" borderId="0" xfId="0" applyFont="1" applyFill="1"/>
    <xf numFmtId="0" fontId="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0" xfId="0" quotePrefix="1" applyFont="1" applyAlignment="1">
      <alignment horizont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</xdr:colOff>
      <xdr:row>3</xdr:row>
      <xdr:rowOff>17900</xdr:rowOff>
    </xdr:from>
    <xdr:to>
      <xdr:col>11</xdr:col>
      <xdr:colOff>257175</xdr:colOff>
      <xdr:row>8</xdr:row>
      <xdr:rowOff>190055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AD35AE5-37C2-40F7-AA90-80E7E2B093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762" t="2682"/>
        <a:stretch/>
      </xdr:blipFill>
      <xdr:spPr>
        <a:xfrm>
          <a:off x="6086475" y="608450"/>
          <a:ext cx="3971925" cy="112465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9</xdr:row>
      <xdr:rowOff>78915</xdr:rowOff>
    </xdr:from>
    <xdr:to>
      <xdr:col>8</xdr:col>
      <xdr:colOff>323257</xdr:colOff>
      <xdr:row>14</xdr:row>
      <xdr:rowOff>142526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09F5DCD-751C-46A5-ACEA-BF3D362A9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05525" y="1821990"/>
          <a:ext cx="1732957" cy="1016111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114301</xdr:colOff>
      <xdr:row>15</xdr:row>
      <xdr:rowOff>40169</xdr:rowOff>
    </xdr:from>
    <xdr:to>
      <xdr:col>11</xdr:col>
      <xdr:colOff>493769</xdr:colOff>
      <xdr:row>26</xdr:row>
      <xdr:rowOff>102138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0717E65-AFD1-44B3-BE28-A6EDCD79D1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7958" r="7923"/>
        <a:stretch/>
      </xdr:blipFill>
      <xdr:spPr>
        <a:xfrm>
          <a:off x="6105526" y="2935769"/>
          <a:ext cx="4189468" cy="2157469"/>
        </a:xfrm>
        <a:prstGeom prst="rect">
          <a:avLst/>
        </a:prstGeom>
      </xdr:spPr>
    </xdr:pic>
    <xdr:clientData/>
  </xdr:twoCellAnchor>
  <xdr:twoCellAnchor editAs="oneCell">
    <xdr:from>
      <xdr:col>11</xdr:col>
      <xdr:colOff>419099</xdr:colOff>
      <xdr:row>15</xdr:row>
      <xdr:rowOff>78467</xdr:rowOff>
    </xdr:from>
    <xdr:to>
      <xdr:col>13</xdr:col>
      <xdr:colOff>657224</xdr:colOff>
      <xdr:row>26</xdr:row>
      <xdr:rowOff>150660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F8903452-511B-4BA3-B39C-37687E53F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20324" y="2974067"/>
          <a:ext cx="1762125" cy="21676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19</xdr:row>
      <xdr:rowOff>133349</xdr:rowOff>
    </xdr:from>
    <xdr:to>
      <xdr:col>6</xdr:col>
      <xdr:colOff>85725</xdr:colOff>
      <xdr:row>21</xdr:row>
      <xdr:rowOff>85724</xdr:rowOff>
    </xdr:to>
    <xdr:sp macro="[0]!Feuil2.Div2" textlink="">
      <xdr:nvSpPr>
        <xdr:cNvPr id="2" name="Ellipse 1">
          <a:extLst>
            <a:ext uri="{FF2B5EF4-FFF2-40B4-BE49-F238E27FC236}">
              <a16:creationId xmlns:a16="http://schemas.microsoft.com/office/drawing/2014/main" id="{0DF27964-2581-4660-BF42-2D82D8F32B5E}"/>
            </a:ext>
          </a:extLst>
        </xdr:cNvPr>
        <xdr:cNvSpPr/>
      </xdr:nvSpPr>
      <xdr:spPr>
        <a:xfrm>
          <a:off x="3124199" y="3781424"/>
          <a:ext cx="2190751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Calcul automatique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4F8EEE-5AF9-43B7-8114-B764FAC32746}" name="Tableau1342" displayName="Tableau1342" ref="A3:I20" totalsRowShown="0" headerRowDxfId="10" dataDxfId="9">
  <autoFilter ref="A3:I20" xr:uid="{E23173E5-FF3C-43D6-BE75-B3370C90121C}"/>
  <sortState xmlns:xlrd2="http://schemas.microsoft.com/office/spreadsheetml/2017/richdata2" ref="A4:I21">
    <sortCondition ref="G3:G21"/>
  </sortState>
  <tableColumns count="9">
    <tableColumn id="1" xr3:uid="{1F221B90-8E28-48CB-BE47-4B8CAEE23FCC}" name="Groupe" dataDxfId="8"/>
    <tableColumn id="3" xr3:uid="{4DA52C7E-2E8B-4EC0-8CED-9E8638F6A816}" name="Nom" dataDxfId="7"/>
    <tableColumn id="2" xr3:uid="{496F9ECF-09DF-484B-B0CC-05F9C5B72266}" name="Détails" dataDxfId="6"/>
    <tableColumn id="4" xr3:uid="{B15B3A01-F847-4553-874A-7E94C55EB3E1}" name="Unité" dataDxfId="5"/>
    <tableColumn id="6" xr3:uid="{8B9C6EDB-BA0C-43DD-842C-D01193C83075}" name="Quantité" dataDxfId="4"/>
    <tableColumn id="7" xr3:uid="{E55F12F6-CEB2-441B-BCD3-F95B8394CE41}" name="Stock" dataDxfId="3"/>
    <tableColumn id="8" xr3:uid="{9A48DE76-4B85-4EB6-9F1C-028DF4C7C4B5}" name="Fournisseur" dataDxfId="2"/>
    <tableColumn id="9" xr3:uid="{1611E734-A829-4694-B661-C09E2A5EBD86}" name="Infos supp" dataDxfId="1"/>
    <tableColumn id="5" xr3:uid="{48CF9FF9-5C73-405C-842C-6D1261EE44CB}" name="DATE de COMM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-e-p.fr/assets/catalogue-mep-edition-2019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426B3-9B31-4A9A-87EE-7D5D6189D088}">
  <sheetPr codeName="Feuil1"/>
  <dimension ref="A1:S79"/>
  <sheetViews>
    <sheetView showGridLines="0" tabSelected="1" topLeftCell="A41" workbookViewId="0">
      <selection activeCell="B14" sqref="B14"/>
    </sheetView>
  </sheetViews>
  <sheetFormatPr baseColWidth="10" defaultRowHeight="15" x14ac:dyDescent="0.25"/>
  <cols>
    <col min="2" max="2" width="70.28515625" bestFit="1" customWidth="1"/>
    <col min="19" max="19" width="21.5703125" bestFit="1" customWidth="1"/>
  </cols>
  <sheetData>
    <row r="1" spans="1:19" ht="15.75" thickBot="1" x14ac:dyDescent="0.3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</row>
    <row r="2" spans="1:19" ht="15.75" thickBot="1" x14ac:dyDescent="0.3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5"/>
      <c r="S2" s="17" t="s">
        <v>51</v>
      </c>
    </row>
    <row r="3" spans="1:19" ht="15.75" thickBot="1" x14ac:dyDescent="0.3"/>
    <row r="4" spans="1:19" x14ac:dyDescent="0.25">
      <c r="A4" s="3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</row>
    <row r="5" spans="1:19" x14ac:dyDescent="0.25">
      <c r="A5" s="6">
        <v>160</v>
      </c>
      <c r="B5" s="7" t="s">
        <v>41</v>
      </c>
      <c r="C5" s="7" t="s">
        <v>3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</row>
    <row r="6" spans="1:19" x14ac:dyDescent="0.25">
      <c r="A6" s="6">
        <v>180</v>
      </c>
      <c r="B6" s="7" t="s">
        <v>41</v>
      </c>
      <c r="C6" s="7" t="s">
        <v>2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</row>
    <row r="7" spans="1:19" x14ac:dyDescent="0.25">
      <c r="A7" s="6">
        <v>200</v>
      </c>
      <c r="B7" s="7" t="s">
        <v>41</v>
      </c>
      <c r="C7" s="7" t="s">
        <v>4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8"/>
    </row>
    <row r="8" spans="1:19" x14ac:dyDescent="0.25">
      <c r="A8" s="6">
        <v>90</v>
      </c>
      <c r="B8" s="14" t="s">
        <v>41</v>
      </c>
      <c r="C8" s="7" t="s">
        <v>5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8"/>
    </row>
    <row r="9" spans="1:19" ht="15.75" thickBot="1" x14ac:dyDescent="0.3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1"/>
    </row>
    <row r="10" spans="1:19" x14ac:dyDescent="0.25">
      <c r="A10" s="12" t="s">
        <v>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9" x14ac:dyDescent="0.25">
      <c r="A11" s="6" t="s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8"/>
    </row>
    <row r="12" spans="1:19" x14ac:dyDescent="0.25">
      <c r="A12" s="6" t="s">
        <v>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9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9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9" ht="15.75" thickBot="1" x14ac:dyDescent="0.3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1"/>
    </row>
    <row r="16" spans="1:19" x14ac:dyDescent="0.25">
      <c r="A16" s="3" t="s">
        <v>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5"/>
    </row>
    <row r="17" spans="1:17" x14ac:dyDescent="0.25">
      <c r="A17" s="6" t="s">
        <v>10</v>
      </c>
      <c r="B17" s="7" t="s">
        <v>11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x14ac:dyDescent="0.25">
      <c r="A18" s="6" t="s">
        <v>12</v>
      </c>
      <c r="B18" s="7" t="s">
        <v>13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8"/>
    </row>
    <row r="19" spans="1:17" x14ac:dyDescent="0.25">
      <c r="A19" s="6" t="s">
        <v>14</v>
      </c>
      <c r="B19" s="7" t="s">
        <v>15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8"/>
    </row>
    <row r="20" spans="1:17" x14ac:dyDescent="0.25">
      <c r="A20" s="6" t="s">
        <v>16</v>
      </c>
      <c r="B20" s="7" t="s">
        <v>17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8"/>
    </row>
    <row r="21" spans="1:17" x14ac:dyDescent="0.25">
      <c r="A21" s="6" t="s">
        <v>36</v>
      </c>
      <c r="B21" s="7" t="s">
        <v>37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8"/>
    </row>
    <row r="22" spans="1:17" x14ac:dyDescent="0.2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8"/>
    </row>
    <row r="23" spans="1:17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8"/>
    </row>
    <row r="24" spans="1:17" x14ac:dyDescent="0.2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8"/>
    </row>
    <row r="25" spans="1:17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8"/>
    </row>
    <row r="26" spans="1:17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8"/>
    </row>
    <row r="27" spans="1:17" ht="15.75" thickBot="1" x14ac:dyDescent="0.3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1"/>
    </row>
    <row r="28" spans="1:17" x14ac:dyDescent="0.25">
      <c r="A28" s="3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5"/>
    </row>
    <row r="29" spans="1:17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</row>
    <row r="30" spans="1:17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8"/>
    </row>
    <row r="31" spans="1:17" x14ac:dyDescent="0.2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8"/>
    </row>
    <row r="32" spans="1:17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8"/>
    </row>
    <row r="33" spans="1:17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8"/>
    </row>
    <row r="34" spans="1:17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8"/>
    </row>
    <row r="35" spans="1:17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8"/>
    </row>
    <row r="36" spans="1:17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8"/>
    </row>
    <row r="37" spans="1:17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8"/>
    </row>
    <row r="38" spans="1:17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8"/>
    </row>
    <row r="39" spans="1:17" x14ac:dyDescent="0.2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8"/>
    </row>
    <row r="40" spans="1:17" x14ac:dyDescent="0.25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8"/>
    </row>
    <row r="41" spans="1:17" x14ac:dyDescent="0.25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8"/>
    </row>
    <row r="42" spans="1:17" x14ac:dyDescent="0.25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8"/>
    </row>
    <row r="43" spans="1:17" x14ac:dyDescent="0.25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8"/>
    </row>
    <row r="44" spans="1:17" x14ac:dyDescent="0.25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8"/>
    </row>
    <row r="45" spans="1:17" x14ac:dyDescent="0.25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8"/>
    </row>
    <row r="46" spans="1:17" ht="15.7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1"/>
    </row>
    <row r="47" spans="1:17" x14ac:dyDescent="0.25">
      <c r="A47" s="3" t="s">
        <v>19</v>
      </c>
      <c r="B47" s="4" t="s">
        <v>23</v>
      </c>
      <c r="C47" s="4" t="s">
        <v>22</v>
      </c>
      <c r="D47" s="13" t="s">
        <v>21</v>
      </c>
      <c r="E47" s="13"/>
      <c r="F47" s="13"/>
      <c r="G47" s="4"/>
      <c r="H47" s="4"/>
      <c r="I47" s="4"/>
      <c r="J47" s="4"/>
      <c r="K47" s="4"/>
      <c r="L47" s="4"/>
      <c r="M47" s="4"/>
      <c r="N47" s="4"/>
      <c r="O47" s="4"/>
      <c r="P47" s="4"/>
      <c r="Q47" s="5"/>
    </row>
    <row r="48" spans="1:17" x14ac:dyDescent="0.25">
      <c r="A48" s="6" t="s">
        <v>20</v>
      </c>
      <c r="B48" s="7" t="s">
        <v>24</v>
      </c>
      <c r="C48" s="7">
        <v>250</v>
      </c>
      <c r="D48" s="7">
        <v>4000</v>
      </c>
      <c r="E48" s="7">
        <v>5000</v>
      </c>
      <c r="F48" s="7">
        <v>6000</v>
      </c>
      <c r="G48" s="7"/>
      <c r="H48" s="7"/>
      <c r="I48" s="7"/>
      <c r="J48" s="7"/>
      <c r="K48" s="7"/>
      <c r="L48" s="7"/>
      <c r="M48" s="7"/>
      <c r="N48" s="7"/>
      <c r="O48" s="7"/>
      <c r="P48" s="7"/>
      <c r="Q48" s="8"/>
    </row>
    <row r="49" spans="1:17" x14ac:dyDescent="0.25">
      <c r="A49" s="6" t="s">
        <v>28</v>
      </c>
      <c r="B49" s="7" t="s">
        <v>25</v>
      </c>
      <c r="C49" s="7">
        <v>250</v>
      </c>
      <c r="D49" s="7">
        <v>4000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8"/>
    </row>
    <row r="50" spans="1:17" x14ac:dyDescent="0.25">
      <c r="A50" s="6" t="s">
        <v>29</v>
      </c>
      <c r="B50" s="7" t="s">
        <v>26</v>
      </c>
      <c r="C50" s="7">
        <v>250</v>
      </c>
      <c r="D50" s="7">
        <v>4000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8"/>
    </row>
    <row r="51" spans="1:17" x14ac:dyDescent="0.25">
      <c r="A51" s="6" t="s">
        <v>30</v>
      </c>
      <c r="B51" s="7" t="s">
        <v>27</v>
      </c>
      <c r="C51" s="7">
        <v>250</v>
      </c>
      <c r="D51" s="7">
        <v>4000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8"/>
    </row>
    <row r="52" spans="1:17" x14ac:dyDescent="0.25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8"/>
    </row>
    <row r="53" spans="1:17" x14ac:dyDescent="0.25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8"/>
    </row>
    <row r="54" spans="1:17" x14ac:dyDescent="0.25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8"/>
    </row>
    <row r="55" spans="1:17" x14ac:dyDescent="0.25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8"/>
    </row>
    <row r="56" spans="1:17" x14ac:dyDescent="0.25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8"/>
    </row>
    <row r="57" spans="1:17" x14ac:dyDescent="0.25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8"/>
    </row>
    <row r="58" spans="1:17" x14ac:dyDescent="0.25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8"/>
    </row>
    <row r="59" spans="1:17" x14ac:dyDescent="0.25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8"/>
    </row>
    <row r="60" spans="1:17" x14ac:dyDescent="0.25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8"/>
    </row>
    <row r="61" spans="1:17" x14ac:dyDescent="0.25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8"/>
    </row>
    <row r="62" spans="1:17" ht="15.75" thickBot="1" x14ac:dyDescent="0.3">
      <c r="A62" s="9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1"/>
    </row>
    <row r="63" spans="1:17" x14ac:dyDescent="0.25">
      <c r="A63" s="3" t="s">
        <v>31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5"/>
    </row>
    <row r="64" spans="1:17" x14ac:dyDescent="0.25">
      <c r="A64" s="6" t="s">
        <v>32</v>
      </c>
      <c r="B64" s="7" t="s">
        <v>33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8"/>
    </row>
    <row r="65" spans="1:17" x14ac:dyDescent="0.25">
      <c r="A65" s="6" t="s">
        <v>34</v>
      </c>
      <c r="B65" s="7" t="s">
        <v>35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8"/>
    </row>
    <row r="66" spans="1:17" x14ac:dyDescent="0.25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8"/>
    </row>
    <row r="67" spans="1:17" x14ac:dyDescent="0.25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8"/>
    </row>
    <row r="68" spans="1:17" x14ac:dyDescent="0.25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8"/>
    </row>
    <row r="69" spans="1:17" x14ac:dyDescent="0.25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8"/>
    </row>
    <row r="70" spans="1:17" x14ac:dyDescent="0.25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8"/>
    </row>
    <row r="71" spans="1:17" x14ac:dyDescent="0.25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8"/>
    </row>
    <row r="72" spans="1:17" ht="15.75" thickBot="1" x14ac:dyDescent="0.3">
      <c r="A72" s="9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1"/>
    </row>
    <row r="73" spans="1:17" x14ac:dyDescent="0.25">
      <c r="A73" s="3" t="s">
        <v>106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5"/>
    </row>
    <row r="74" spans="1:17" ht="15.75" thickBot="1" x14ac:dyDescent="0.3">
      <c r="A74" s="9" t="s">
        <v>107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1"/>
    </row>
    <row r="75" spans="1:17" x14ac:dyDescent="0.25">
      <c r="A75" s="3" t="s">
        <v>43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5"/>
    </row>
    <row r="76" spans="1:17" x14ac:dyDescent="0.25">
      <c r="A76" s="6" t="s">
        <v>45</v>
      </c>
      <c r="B76" s="7" t="s">
        <v>44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8"/>
    </row>
    <row r="77" spans="1:17" ht="15.75" thickBot="1" x14ac:dyDescent="0.3">
      <c r="A77" s="9" t="s">
        <v>46</v>
      </c>
      <c r="B77" s="10" t="s">
        <v>47</v>
      </c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1"/>
    </row>
    <row r="78" spans="1:17" x14ac:dyDescent="0.25">
      <c r="A78" s="3" t="s">
        <v>48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5"/>
    </row>
    <row r="79" spans="1:17" ht="15.75" thickBot="1" x14ac:dyDescent="0.3">
      <c r="A79" s="9" t="s">
        <v>50</v>
      </c>
      <c r="B79" s="10" t="s">
        <v>49</v>
      </c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1"/>
    </row>
  </sheetData>
  <mergeCells count="1">
    <mergeCell ref="A1:Q2"/>
  </mergeCells>
  <hyperlinks>
    <hyperlink ref="S2" r:id="rId1" xr:uid="{5899420F-920F-4AE3-8002-8023F89E5BB0}"/>
  </hyperlinks>
  <pageMargins left="0.7" right="0.7" top="0.75" bottom="0.75" header="0.3" footer="0.3"/>
  <pageSetup paperSize="9" orientation="portrait" horizontalDpi="300" verticalDpi="0" copies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E29BC-3371-416D-B24F-BC01964AC2EA}">
  <sheetPr codeName="Feuil5"/>
  <dimension ref="A1:E28"/>
  <sheetViews>
    <sheetView workbookViewId="0">
      <selection activeCell="G16" sqref="G16"/>
    </sheetView>
  </sheetViews>
  <sheetFormatPr baseColWidth="10" defaultRowHeight="15" x14ac:dyDescent="0.25"/>
  <cols>
    <col min="1" max="1" width="17.7109375" bestFit="1" customWidth="1"/>
  </cols>
  <sheetData>
    <row r="1" spans="1:5" x14ac:dyDescent="0.25">
      <c r="A1" s="46" t="s">
        <v>55</v>
      </c>
      <c r="B1" s="46"/>
      <c r="C1" s="46"/>
      <c r="D1" s="46"/>
    </row>
    <row r="2" spans="1:5" x14ac:dyDescent="0.25">
      <c r="B2" t="s">
        <v>62</v>
      </c>
      <c r="C2" t="s">
        <v>64</v>
      </c>
      <c r="E2" t="s">
        <v>77</v>
      </c>
    </row>
    <row r="3" spans="1:5" x14ac:dyDescent="0.25">
      <c r="C3" t="s">
        <v>65</v>
      </c>
      <c r="E3" t="s">
        <v>78</v>
      </c>
    </row>
    <row r="4" spans="1:5" x14ac:dyDescent="0.25">
      <c r="B4" t="s">
        <v>63</v>
      </c>
      <c r="C4" t="s">
        <v>64</v>
      </c>
      <c r="E4" t="s">
        <v>79</v>
      </c>
    </row>
    <row r="5" spans="1:5" x14ac:dyDescent="0.25">
      <c r="B5" t="s">
        <v>80</v>
      </c>
      <c r="E5" t="s">
        <v>82</v>
      </c>
    </row>
    <row r="6" spans="1:5" x14ac:dyDescent="0.25">
      <c r="B6" t="s">
        <v>81</v>
      </c>
    </row>
    <row r="7" spans="1:5" x14ac:dyDescent="0.25">
      <c r="A7" s="46" t="s">
        <v>56</v>
      </c>
      <c r="B7" s="46"/>
    </row>
    <row r="8" spans="1:5" x14ac:dyDescent="0.25">
      <c r="B8" t="s">
        <v>52</v>
      </c>
      <c r="E8" t="s">
        <v>75</v>
      </c>
    </row>
    <row r="9" spans="1:5" x14ac:dyDescent="0.25">
      <c r="B9" t="s">
        <v>53</v>
      </c>
      <c r="E9" t="s">
        <v>76</v>
      </c>
    </row>
    <row r="11" spans="1:5" x14ac:dyDescent="0.25">
      <c r="A11" s="1" t="s">
        <v>87</v>
      </c>
      <c r="E11" t="s">
        <v>66</v>
      </c>
    </row>
    <row r="13" spans="1:5" x14ac:dyDescent="0.25">
      <c r="A13" s="46" t="s">
        <v>54</v>
      </c>
      <c r="B13" s="46"/>
      <c r="C13" s="46"/>
    </row>
    <row r="14" spans="1:5" x14ac:dyDescent="0.25">
      <c r="B14" t="s">
        <v>58</v>
      </c>
      <c r="C14" t="s">
        <v>60</v>
      </c>
      <c r="E14" t="s">
        <v>69</v>
      </c>
    </row>
    <row r="15" spans="1:5" x14ac:dyDescent="0.25">
      <c r="C15" t="s">
        <v>61</v>
      </c>
      <c r="E15" t="s">
        <v>70</v>
      </c>
    </row>
    <row r="16" spans="1:5" x14ac:dyDescent="0.25">
      <c r="B16" t="s">
        <v>59</v>
      </c>
      <c r="C16" t="s">
        <v>60</v>
      </c>
      <c r="E16" t="s">
        <v>68</v>
      </c>
    </row>
    <row r="17" spans="1:5" x14ac:dyDescent="0.25">
      <c r="C17" t="s">
        <v>61</v>
      </c>
      <c r="E17" t="s">
        <v>67</v>
      </c>
    </row>
    <row r="18" spans="1:5" x14ac:dyDescent="0.25">
      <c r="A18" s="1" t="s">
        <v>88</v>
      </c>
    </row>
    <row r="19" spans="1:5" x14ac:dyDescent="0.25">
      <c r="B19" s="18" t="s">
        <v>71</v>
      </c>
      <c r="E19" t="s">
        <v>72</v>
      </c>
    </row>
    <row r="20" spans="1:5" x14ac:dyDescent="0.25">
      <c r="B20" t="s">
        <v>57</v>
      </c>
      <c r="E20" t="s">
        <v>73</v>
      </c>
    </row>
    <row r="22" spans="1:5" x14ac:dyDescent="0.25">
      <c r="A22" s="1" t="s">
        <v>89</v>
      </c>
      <c r="E22" t="s">
        <v>74</v>
      </c>
    </row>
    <row r="24" spans="1:5" x14ac:dyDescent="0.25">
      <c r="A24" s="1" t="s">
        <v>90</v>
      </c>
    </row>
    <row r="25" spans="1:5" x14ac:dyDescent="0.25">
      <c r="B25" t="s">
        <v>83</v>
      </c>
    </row>
    <row r="26" spans="1:5" x14ac:dyDescent="0.25">
      <c r="B26" t="s">
        <v>84</v>
      </c>
    </row>
    <row r="27" spans="1:5" x14ac:dyDescent="0.25">
      <c r="B27" t="s">
        <v>86</v>
      </c>
    </row>
    <row r="28" spans="1:5" x14ac:dyDescent="0.25">
      <c r="B28" t="s">
        <v>85</v>
      </c>
    </row>
  </sheetData>
  <mergeCells count="3">
    <mergeCell ref="A13:C13"/>
    <mergeCell ref="A7:B7"/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CE36A-FE89-464A-82FF-B41C5A069827}">
  <sheetPr codeName="Feuil2"/>
  <dimension ref="A1:M21"/>
  <sheetViews>
    <sheetView workbookViewId="0">
      <selection activeCell="I17" sqref="I17"/>
    </sheetView>
  </sheetViews>
  <sheetFormatPr baseColWidth="10" defaultRowHeight="15" x14ac:dyDescent="0.25"/>
  <cols>
    <col min="1" max="1" width="21.5703125" bestFit="1" customWidth="1"/>
    <col min="2" max="2" width="23.7109375" bestFit="1" customWidth="1"/>
    <col min="3" max="3" width="4.7109375" bestFit="1" customWidth="1"/>
    <col min="4" max="4" width="5.5703125" bestFit="1" customWidth="1"/>
  </cols>
  <sheetData>
    <row r="1" spans="1:13" ht="15.75" thickBot="1" x14ac:dyDescent="0.3">
      <c r="A1" t="s">
        <v>91</v>
      </c>
    </row>
    <row r="2" spans="1:13" ht="15.75" thickBot="1" x14ac:dyDescent="0.3">
      <c r="A2" t="s">
        <v>92</v>
      </c>
      <c r="K2" s="47" t="s">
        <v>97</v>
      </c>
      <c r="L2" s="48"/>
      <c r="M2" s="49"/>
    </row>
    <row r="3" spans="1:13" x14ac:dyDescent="0.25">
      <c r="B3" t="s">
        <v>93</v>
      </c>
      <c r="C3" s="15">
        <v>29</v>
      </c>
      <c r="D3" t="s">
        <v>39</v>
      </c>
      <c r="K3" s="6" t="s">
        <v>98</v>
      </c>
      <c r="L3" s="24">
        <v>33</v>
      </c>
      <c r="M3" s="22">
        <f>ATAN(L3/100)*180/PI()</f>
        <v>18.262889942194128</v>
      </c>
    </row>
    <row r="4" spans="1:13" ht="15.75" thickBot="1" x14ac:dyDescent="0.3">
      <c r="B4" t="s">
        <v>94</v>
      </c>
      <c r="C4" s="15">
        <v>16.3</v>
      </c>
      <c r="D4" t="s">
        <v>39</v>
      </c>
      <c r="K4" s="9" t="s">
        <v>99</v>
      </c>
      <c r="L4" s="25"/>
      <c r="M4" s="23">
        <f>TAN(RADIANS(L4))*100</f>
        <v>0</v>
      </c>
    </row>
    <row r="5" spans="1:13" x14ac:dyDescent="0.25">
      <c r="B5" t="s">
        <v>98</v>
      </c>
      <c r="C5" s="15">
        <v>33</v>
      </c>
      <c r="D5" s="21">
        <f>ATAN(C5/100)*180/PI()</f>
        <v>18.262889942194128</v>
      </c>
      <c r="E5" t="s">
        <v>96</v>
      </c>
    </row>
    <row r="6" spans="1:13" x14ac:dyDescent="0.25">
      <c r="B6" t="s">
        <v>99</v>
      </c>
      <c r="C6" s="26"/>
      <c r="D6" s="20">
        <f>TAN(RADIANS(C6))*100</f>
        <v>0</v>
      </c>
      <c r="E6" t="s">
        <v>95</v>
      </c>
    </row>
    <row r="7" spans="1:13" x14ac:dyDescent="0.25">
      <c r="B7" t="s">
        <v>104</v>
      </c>
      <c r="C7" s="27">
        <f>TAN(RADIANS(D5))*(C4/2)</f>
        <v>2.6895000000000002</v>
      </c>
      <c r="D7" s="20"/>
    </row>
    <row r="8" spans="1:13" x14ac:dyDescent="0.25">
      <c r="B8" t="s">
        <v>100</v>
      </c>
      <c r="C8">
        <f>(C4/2)/(COS(D5))</f>
        <v>9.7863692442674033</v>
      </c>
      <c r="F8">
        <v>1288</v>
      </c>
    </row>
    <row r="9" spans="1:13" x14ac:dyDescent="0.25">
      <c r="B9" t="s">
        <v>101</v>
      </c>
      <c r="C9">
        <f>C3*C8</f>
        <v>283.80470808375469</v>
      </c>
      <c r="D9" t="s">
        <v>102</v>
      </c>
      <c r="F9" s="19">
        <f>DEGREES(ATAN(F8/F10))</f>
        <v>18.267391995559564</v>
      </c>
      <c r="G9" t="s">
        <v>96</v>
      </c>
    </row>
    <row r="10" spans="1:13" x14ac:dyDescent="0.25">
      <c r="F10">
        <v>3902</v>
      </c>
    </row>
    <row r="12" spans="1:13" x14ac:dyDescent="0.25">
      <c r="A12" t="s">
        <v>103</v>
      </c>
      <c r="B12" t="s">
        <v>105</v>
      </c>
    </row>
    <row r="19" spans="1:3" x14ac:dyDescent="0.25">
      <c r="A19" s="2" t="s">
        <v>38</v>
      </c>
      <c r="B19" s="15">
        <v>80</v>
      </c>
      <c r="C19" t="s">
        <v>39</v>
      </c>
    </row>
    <row r="20" spans="1:3" x14ac:dyDescent="0.25">
      <c r="A20" t="s">
        <v>40</v>
      </c>
      <c r="B20">
        <v>200</v>
      </c>
      <c r="C20" t="s">
        <v>41</v>
      </c>
    </row>
    <row r="21" spans="1:3" x14ac:dyDescent="0.25">
      <c r="A21" t="s">
        <v>42</v>
      </c>
      <c r="B21" s="16">
        <v>334.33333333333337</v>
      </c>
    </row>
  </sheetData>
  <mergeCells count="1">
    <mergeCell ref="K2:M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="160, 180 ou 200mm" xr:uid="{7631A562-63EF-411B-9A14-5E0549DCC59F}">
          <x14:formula1>
            <xm:f>MEP!$B$5:$B$7</xm:f>
          </x14:formula1>
          <xm:sqref>B20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6E460-0551-4853-AB12-45852419FC36}">
  <dimension ref="A1:I20"/>
  <sheetViews>
    <sheetView topLeftCell="A4" workbookViewId="0">
      <selection activeCell="C6" sqref="C6:C19"/>
    </sheetView>
  </sheetViews>
  <sheetFormatPr baseColWidth="10" defaultRowHeight="15" x14ac:dyDescent="0.25"/>
  <cols>
    <col min="1" max="1" width="16.7109375" bestFit="1" customWidth="1"/>
    <col min="2" max="2" width="27.85546875" bestFit="1" customWidth="1"/>
    <col min="3" max="3" width="9.5703125" bestFit="1" customWidth="1"/>
    <col min="4" max="4" width="10.28515625" bestFit="1" customWidth="1"/>
    <col min="5" max="5" width="11" bestFit="1" customWidth="1"/>
    <col min="6" max="6" width="10.5703125" bestFit="1" customWidth="1"/>
    <col min="7" max="7" width="14.7109375" bestFit="1" customWidth="1"/>
    <col min="8" max="8" width="12.42578125" bestFit="1" customWidth="1"/>
    <col min="9" max="9" width="22.5703125" bestFit="1" customWidth="1"/>
  </cols>
  <sheetData>
    <row r="1" spans="1:9" x14ac:dyDescent="0.25">
      <c r="A1" s="50" t="s">
        <v>109</v>
      </c>
      <c r="B1" s="50"/>
      <c r="C1" s="28" t="s">
        <v>110</v>
      </c>
      <c r="F1" s="29"/>
    </row>
    <row r="2" spans="1:9" x14ac:dyDescent="0.25">
      <c r="A2" s="29"/>
      <c r="F2" s="29"/>
    </row>
    <row r="3" spans="1:9" x14ac:dyDescent="0.25">
      <c r="A3" s="30" t="s">
        <v>111</v>
      </c>
      <c r="B3" s="31" t="s">
        <v>112</v>
      </c>
      <c r="C3" s="31" t="s">
        <v>113</v>
      </c>
      <c r="D3" s="30" t="s">
        <v>114</v>
      </c>
      <c r="E3" s="31" t="s">
        <v>115</v>
      </c>
      <c r="F3" s="30" t="s">
        <v>116</v>
      </c>
      <c r="G3" s="31" t="s">
        <v>117</v>
      </c>
      <c r="H3" s="31" t="s">
        <v>118</v>
      </c>
      <c r="I3" s="31" t="s">
        <v>119</v>
      </c>
    </row>
    <row r="4" spans="1:9" x14ac:dyDescent="0.25">
      <c r="A4" s="32" t="s">
        <v>120</v>
      </c>
      <c r="B4" s="33" t="s">
        <v>121</v>
      </c>
      <c r="C4" s="33"/>
      <c r="D4" s="32" t="s">
        <v>122</v>
      </c>
      <c r="E4" s="34">
        <v>77</v>
      </c>
      <c r="F4" s="32"/>
      <c r="G4" s="33" t="s">
        <v>123</v>
      </c>
      <c r="H4" s="33"/>
      <c r="I4" s="33"/>
    </row>
    <row r="5" spans="1:9" x14ac:dyDescent="0.25">
      <c r="A5" s="32" t="s">
        <v>120</v>
      </c>
      <c r="B5" s="33" t="s">
        <v>124</v>
      </c>
      <c r="C5" s="33"/>
      <c r="D5" s="32" t="s">
        <v>122</v>
      </c>
      <c r="E5" s="34">
        <v>40</v>
      </c>
      <c r="F5" s="32"/>
      <c r="G5" s="33" t="s">
        <v>123</v>
      </c>
      <c r="H5" s="33"/>
      <c r="I5" s="33"/>
    </row>
    <row r="6" spans="1:9" x14ac:dyDescent="0.25">
      <c r="A6" s="32" t="s">
        <v>125</v>
      </c>
      <c r="B6" s="33" t="s">
        <v>126</v>
      </c>
      <c r="C6" s="33"/>
      <c r="D6" s="32" t="s">
        <v>108</v>
      </c>
      <c r="E6" s="33">
        <f>(E4/1)+8</f>
        <v>85</v>
      </c>
      <c r="F6" s="32"/>
      <c r="G6" s="33" t="s">
        <v>127</v>
      </c>
      <c r="H6" s="33"/>
      <c r="I6" s="33"/>
    </row>
    <row r="7" spans="1:9" x14ac:dyDescent="0.25">
      <c r="A7" s="35" t="s">
        <v>128</v>
      </c>
      <c r="B7" s="33" t="s">
        <v>129</v>
      </c>
      <c r="C7" s="33" t="s">
        <v>130</v>
      </c>
      <c r="D7" s="32" t="s">
        <v>108</v>
      </c>
      <c r="E7" s="33"/>
      <c r="F7" s="32"/>
      <c r="G7" s="33" t="s">
        <v>127</v>
      </c>
      <c r="H7" s="33"/>
      <c r="I7" s="33"/>
    </row>
    <row r="8" spans="1:9" x14ac:dyDescent="0.25">
      <c r="A8" s="32" t="s">
        <v>120</v>
      </c>
      <c r="B8" s="33" t="s">
        <v>131</v>
      </c>
      <c r="C8" s="33"/>
      <c r="D8" s="32" t="s">
        <v>122</v>
      </c>
      <c r="E8" s="33">
        <f>16*10*1.1</f>
        <v>176</v>
      </c>
      <c r="F8" s="32"/>
      <c r="G8" s="33" t="s">
        <v>132</v>
      </c>
      <c r="H8" s="33"/>
      <c r="I8" s="36"/>
    </row>
    <row r="9" spans="1:9" x14ac:dyDescent="0.25">
      <c r="A9" s="32" t="s">
        <v>120</v>
      </c>
      <c r="B9" s="33" t="s">
        <v>131</v>
      </c>
      <c r="C9" s="33"/>
      <c r="D9" s="32" t="s">
        <v>122</v>
      </c>
      <c r="E9" s="33">
        <f>6*10*1.1</f>
        <v>66</v>
      </c>
      <c r="F9" s="32"/>
      <c r="G9" s="33"/>
      <c r="H9" s="33"/>
      <c r="I9" s="36"/>
    </row>
    <row r="10" spans="1:9" x14ac:dyDescent="0.25">
      <c r="A10" s="32" t="s">
        <v>120</v>
      </c>
      <c r="B10" s="33" t="s">
        <v>133</v>
      </c>
      <c r="C10" s="33"/>
      <c r="D10" s="32" t="s">
        <v>122</v>
      </c>
      <c r="E10" s="33">
        <v>190</v>
      </c>
      <c r="F10" s="32"/>
      <c r="G10" s="33" t="s">
        <v>132</v>
      </c>
      <c r="H10" s="33"/>
      <c r="I10" s="36"/>
    </row>
    <row r="11" spans="1:9" x14ac:dyDescent="0.25">
      <c r="A11" s="32" t="s">
        <v>120</v>
      </c>
      <c r="B11" s="37" t="s">
        <v>134</v>
      </c>
      <c r="C11" s="33"/>
      <c r="D11" s="32" t="s">
        <v>108</v>
      </c>
      <c r="E11" s="33">
        <v>1</v>
      </c>
      <c r="F11" s="32"/>
      <c r="G11" s="33"/>
      <c r="H11" s="33"/>
      <c r="I11" s="36"/>
    </row>
    <row r="12" spans="1:9" x14ac:dyDescent="0.25">
      <c r="A12" s="35" t="s">
        <v>135</v>
      </c>
      <c r="B12" s="33" t="s">
        <v>136</v>
      </c>
      <c r="C12" s="33" t="s">
        <v>137</v>
      </c>
      <c r="D12" s="32" t="s">
        <v>102</v>
      </c>
      <c r="E12" s="33">
        <v>60</v>
      </c>
      <c r="F12" s="32"/>
      <c r="G12" s="33" t="s">
        <v>132</v>
      </c>
      <c r="H12" s="33"/>
      <c r="I12" s="36">
        <v>43629</v>
      </c>
    </row>
    <row r="13" spans="1:9" x14ac:dyDescent="0.25">
      <c r="A13" s="35" t="s">
        <v>135</v>
      </c>
      <c r="B13" s="33" t="s">
        <v>138</v>
      </c>
      <c r="C13" s="33" t="s">
        <v>77</v>
      </c>
      <c r="D13" s="32" t="s">
        <v>108</v>
      </c>
      <c r="E13" s="38">
        <f>(9.6*4)*2.7</f>
        <v>103.68</v>
      </c>
      <c r="F13" s="32"/>
      <c r="G13" s="33" t="s">
        <v>132</v>
      </c>
      <c r="H13" s="33"/>
      <c r="I13" s="36">
        <v>43629</v>
      </c>
    </row>
    <row r="14" spans="1:9" x14ac:dyDescent="0.25">
      <c r="A14" s="35" t="s">
        <v>135</v>
      </c>
      <c r="B14" s="33" t="s">
        <v>139</v>
      </c>
      <c r="C14" s="33" t="s">
        <v>140</v>
      </c>
      <c r="D14" s="32" t="s">
        <v>108</v>
      </c>
      <c r="E14" s="33">
        <v>14</v>
      </c>
      <c r="F14" s="32"/>
      <c r="G14" s="33" t="s">
        <v>132</v>
      </c>
      <c r="H14" s="33"/>
      <c r="I14" s="36">
        <v>43629</v>
      </c>
    </row>
    <row r="15" spans="1:9" x14ac:dyDescent="0.25">
      <c r="A15" s="35" t="s">
        <v>135</v>
      </c>
      <c r="B15" s="33" t="s">
        <v>57</v>
      </c>
      <c r="C15" s="33" t="s">
        <v>73</v>
      </c>
      <c r="D15" s="32" t="s">
        <v>108</v>
      </c>
      <c r="E15" s="33">
        <v>14</v>
      </c>
      <c r="F15" s="32"/>
      <c r="G15" s="33" t="s">
        <v>132</v>
      </c>
      <c r="H15" s="33"/>
      <c r="I15" s="36">
        <v>43629</v>
      </c>
    </row>
    <row r="16" spans="1:9" x14ac:dyDescent="0.25">
      <c r="A16" s="35" t="s">
        <v>135</v>
      </c>
      <c r="B16" s="33" t="s">
        <v>141</v>
      </c>
      <c r="C16" s="33" t="s">
        <v>66</v>
      </c>
      <c r="D16" s="32" t="s">
        <v>108</v>
      </c>
      <c r="E16" s="33">
        <v>64</v>
      </c>
      <c r="F16" s="32"/>
      <c r="G16" s="33" t="s">
        <v>132</v>
      </c>
      <c r="H16" s="33"/>
      <c r="I16" s="36">
        <v>43629</v>
      </c>
    </row>
    <row r="17" spans="1:9" x14ac:dyDescent="0.25">
      <c r="A17" s="35" t="s">
        <v>135</v>
      </c>
      <c r="B17" s="33" t="s">
        <v>142</v>
      </c>
      <c r="C17" s="33" t="s">
        <v>74</v>
      </c>
      <c r="D17" s="32" t="s">
        <v>108</v>
      </c>
      <c r="E17" s="33">
        <v>7</v>
      </c>
      <c r="F17" s="32"/>
      <c r="G17" s="33" t="s">
        <v>132</v>
      </c>
      <c r="H17" s="33"/>
      <c r="I17" s="36">
        <v>43629</v>
      </c>
    </row>
    <row r="18" spans="1:9" x14ac:dyDescent="0.25">
      <c r="A18" s="35" t="s">
        <v>128</v>
      </c>
      <c r="B18" s="33" t="s">
        <v>143</v>
      </c>
      <c r="C18" s="33" t="s">
        <v>144</v>
      </c>
      <c r="D18" s="32" t="s">
        <v>108</v>
      </c>
      <c r="E18" s="33"/>
      <c r="F18" s="32"/>
      <c r="G18" s="33" t="s">
        <v>145</v>
      </c>
      <c r="H18" s="33"/>
      <c r="I18" s="36"/>
    </row>
    <row r="19" spans="1:9" x14ac:dyDescent="0.25">
      <c r="A19" s="32" t="s">
        <v>146</v>
      </c>
      <c r="B19" s="37" t="s">
        <v>147</v>
      </c>
      <c r="C19" s="33" t="s">
        <v>148</v>
      </c>
      <c r="D19" s="32" t="s">
        <v>122</v>
      </c>
      <c r="E19" s="33">
        <v>80</v>
      </c>
      <c r="F19" s="32" t="s">
        <v>149</v>
      </c>
      <c r="G19" s="33"/>
      <c r="H19" s="33"/>
      <c r="I19" s="33"/>
    </row>
    <row r="20" spans="1:9" x14ac:dyDescent="0.25">
      <c r="A20" s="32" t="s">
        <v>146</v>
      </c>
      <c r="B20" s="39" t="s">
        <v>150</v>
      </c>
      <c r="C20" s="33" t="s">
        <v>148</v>
      </c>
      <c r="D20" s="32" t="s">
        <v>122</v>
      </c>
      <c r="E20" s="33">
        <v>0</v>
      </c>
      <c r="F20" s="32">
        <v>1</v>
      </c>
      <c r="G20" s="33"/>
      <c r="H20" s="33"/>
      <c r="I20" s="33"/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MEP</vt:lpstr>
      <vt:lpstr>TERREAL</vt:lpstr>
      <vt:lpstr>CALCUL</vt:lpstr>
      <vt:lpstr>LISTE COMMANDE 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Baptiste</cp:lastModifiedBy>
  <dcterms:created xsi:type="dcterms:W3CDTF">2018-12-13T13:07:02Z</dcterms:created>
  <dcterms:modified xsi:type="dcterms:W3CDTF">2019-06-19T13:13:53Z</dcterms:modified>
</cp:coreProperties>
</file>