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0" windowWidth="19200" windowHeight="6650" firstSheet="2" activeTab="4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</sheets>
  <externalReferences>
    <externalReference r:id="rId6"/>
  </externalReferences>
  <definedNames>
    <definedName name="_xlnm._FilterDatabase" localSheetId="1" hidden="1">'Récaptitulatif Loyer Paris'!$A$2:$Z$57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8" l="1"/>
  <c r="E2" i="8"/>
  <c r="M17" i="11" s="1"/>
  <c r="E3" i="8"/>
  <c r="E4" i="8"/>
  <c r="E12" i="8"/>
  <c r="H10" i="8"/>
  <c r="E10" i="8"/>
  <c r="H9" i="8"/>
  <c r="E9" i="8"/>
  <c r="H8" i="8"/>
  <c r="E8" i="8"/>
  <c r="H7" i="8"/>
  <c r="E7" i="8"/>
  <c r="H6" i="8"/>
  <c r="E6" i="8"/>
  <c r="H12" i="8"/>
  <c r="H4" i="8"/>
  <c r="H3" i="8"/>
  <c r="H2" i="8"/>
  <c r="H5" i="8"/>
  <c r="H13" i="10"/>
  <c r="J13" i="10" s="1"/>
  <c r="E13" i="10"/>
  <c r="H12" i="10"/>
  <c r="J12" i="10" s="1"/>
  <c r="E12" i="10"/>
  <c r="H11" i="10"/>
  <c r="J11" i="10" s="1"/>
  <c r="E11" i="10"/>
  <c r="H10" i="10"/>
  <c r="J10" i="10" s="1"/>
  <c r="E10" i="10"/>
  <c r="H9" i="10"/>
  <c r="J9" i="10" s="1"/>
  <c r="E9" i="10"/>
  <c r="H8" i="10"/>
  <c r="J8" i="10" s="1"/>
  <c r="E8" i="10"/>
  <c r="E11" i="8"/>
  <c r="M5" i="11" s="1"/>
  <c r="I9" i="10"/>
  <c r="I12" i="10"/>
  <c r="I10" i="10"/>
  <c r="I13" i="10"/>
  <c r="I8" i="10"/>
  <c r="I11" i="10"/>
  <c r="B14" i="11" l="1"/>
  <c r="F14" i="11"/>
  <c r="J14" i="11"/>
  <c r="F15" i="11"/>
  <c r="J15" i="11"/>
  <c r="B16" i="11"/>
  <c r="F16" i="11"/>
  <c r="J16" i="11"/>
  <c r="B17" i="11"/>
  <c r="F17" i="11"/>
  <c r="J17" i="11"/>
  <c r="C14" i="11"/>
  <c r="G14" i="11"/>
  <c r="K14" i="11"/>
  <c r="G15" i="11"/>
  <c r="K15" i="11"/>
  <c r="C16" i="11"/>
  <c r="G16" i="11"/>
  <c r="K16" i="11"/>
  <c r="C17" i="11"/>
  <c r="G17" i="11"/>
  <c r="K17" i="11"/>
  <c r="H14" i="11"/>
  <c r="L14" i="11"/>
  <c r="D15" i="11"/>
  <c r="H15" i="11"/>
  <c r="L15" i="11"/>
  <c r="H16" i="11"/>
  <c r="L16" i="11"/>
  <c r="H17" i="11"/>
  <c r="L17" i="11"/>
  <c r="I14" i="11"/>
  <c r="I15" i="11"/>
  <c r="M15" i="11"/>
  <c r="E16" i="11"/>
  <c r="I16" i="11"/>
  <c r="M16" i="11"/>
  <c r="E17" i="11"/>
  <c r="I17" i="11"/>
  <c r="L5" i="11"/>
  <c r="B3" i="11"/>
  <c r="B2" i="11"/>
  <c r="B6" i="11" s="1"/>
  <c r="B8" i="11" s="1"/>
  <c r="B9" i="11" s="1"/>
  <c r="K11" i="10"/>
  <c r="L11" i="10" s="1"/>
  <c r="K8" i="10"/>
  <c r="L8" i="10" s="1"/>
  <c r="K13" i="10"/>
  <c r="L13" i="10" s="1"/>
  <c r="K10" i="10"/>
  <c r="L10" i="10" s="1"/>
  <c r="K12" i="10"/>
  <c r="L12" i="10" s="1"/>
  <c r="K9" i="10"/>
  <c r="L9" i="10" s="1"/>
  <c r="M2" i="11"/>
  <c r="I3" i="11"/>
  <c r="I4" i="11"/>
  <c r="I5" i="11"/>
  <c r="F2" i="11"/>
  <c r="J2" i="11"/>
  <c r="F3" i="11"/>
  <c r="J3" i="11"/>
  <c r="B4" i="11"/>
  <c r="F4" i="11"/>
  <c r="J4" i="11"/>
  <c r="B5" i="11"/>
  <c r="F5" i="11"/>
  <c r="J5" i="11"/>
  <c r="E2" i="11"/>
  <c r="I2" i="11"/>
  <c r="E3" i="11"/>
  <c r="M3" i="11"/>
  <c r="E5" i="11"/>
  <c r="C2" i="11"/>
  <c r="G2" i="11"/>
  <c r="K2" i="11"/>
  <c r="K6" i="11" s="1"/>
  <c r="K8" i="11" s="1"/>
  <c r="K9" i="11" s="1"/>
  <c r="C3" i="11"/>
  <c r="G3" i="11"/>
  <c r="K3" i="11"/>
  <c r="C4" i="11"/>
  <c r="G4" i="11"/>
  <c r="K4" i="11"/>
  <c r="C5" i="11"/>
  <c r="G5" i="11"/>
  <c r="K5" i="11"/>
  <c r="M4" i="11"/>
  <c r="D2" i="11"/>
  <c r="H2" i="11"/>
  <c r="L2" i="11"/>
  <c r="D3" i="11"/>
  <c r="H3" i="11"/>
  <c r="L3" i="11"/>
  <c r="D4" i="11"/>
  <c r="H4" i="11"/>
  <c r="L4" i="11"/>
  <c r="D5" i="11"/>
  <c r="H5" i="11"/>
  <c r="E4" i="11"/>
  <c r="N7" i="11"/>
  <c r="M6" i="11"/>
  <c r="M8" i="11" s="1"/>
  <c r="M9" i="11" s="1"/>
  <c r="H18" i="11" l="1"/>
  <c r="H20" i="11" s="1"/>
  <c r="H21" i="11" s="1"/>
  <c r="F18" i="11"/>
  <c r="F20" i="11" s="1"/>
  <c r="F21" i="11" s="1"/>
  <c r="J6" i="11"/>
  <c r="J8" i="11" s="1"/>
  <c r="J9" i="11" s="1"/>
  <c r="F6" i="11"/>
  <c r="F8" i="11" s="1"/>
  <c r="F9" i="11" s="1"/>
  <c r="I6" i="11"/>
  <c r="I8" i="11" s="1"/>
  <c r="I9" i="11" s="1"/>
  <c r="M18" i="11"/>
  <c r="M20" i="11" s="1"/>
  <c r="M21" i="11" s="1"/>
  <c r="G18" i="11"/>
  <c r="G20" i="11" s="1"/>
  <c r="G21" i="11" s="1"/>
  <c r="D18" i="11"/>
  <c r="D20" i="11" s="1"/>
  <c r="D21" i="11" s="1"/>
  <c r="B18" i="11"/>
  <c r="B20" i="11" s="1"/>
  <c r="B21" i="11" s="1"/>
  <c r="I18" i="11"/>
  <c r="I20" i="11" s="1"/>
  <c r="I21" i="11" s="1"/>
  <c r="C18" i="11"/>
  <c r="C20" i="11" s="1"/>
  <c r="C21" i="11" s="1"/>
  <c r="E18" i="11"/>
  <c r="E20" i="11" s="1"/>
  <c r="E21" i="11" s="1"/>
  <c r="L18" i="11"/>
  <c r="L20" i="11" s="1"/>
  <c r="L21" i="11" s="1"/>
  <c r="K18" i="11"/>
  <c r="K20" i="11" s="1"/>
  <c r="K21" i="11" s="1"/>
  <c r="J18" i="11"/>
  <c r="J20" i="11" s="1"/>
  <c r="J21" i="11" s="1"/>
  <c r="E6" i="11"/>
  <c r="E8" i="11" s="1"/>
  <c r="E9" i="11" s="1"/>
  <c r="N5" i="11"/>
  <c r="L6" i="11"/>
  <c r="L8" i="11" s="1"/>
  <c r="L9" i="11" s="1"/>
  <c r="H6" i="11"/>
  <c r="H8" i="11" s="1"/>
  <c r="H9" i="11" s="1"/>
  <c r="G6" i="11"/>
  <c r="G8" i="11" s="1"/>
  <c r="G9" i="11" s="1"/>
  <c r="N4" i="11"/>
  <c r="N3" i="11"/>
  <c r="D6" i="11"/>
  <c r="D8" i="11" s="1"/>
  <c r="D9" i="11" s="1"/>
  <c r="N2" i="11"/>
  <c r="C6" i="11"/>
  <c r="C8" i="11" s="1"/>
  <c r="C9" i="11" s="1"/>
  <c r="N6" i="11" l="1"/>
  <c r="N8" i="11" s="1"/>
  <c r="N9" i="11" s="1"/>
  <c r="E7" i="10"/>
  <c r="E6" i="10"/>
  <c r="E5" i="10"/>
  <c r="E4" i="10"/>
  <c r="E3" i="10"/>
  <c r="E2" i="10"/>
  <c r="I5" i="10"/>
  <c r="I3" i="10"/>
  <c r="I2" i="10"/>
  <c r="I4" i="10"/>
  <c r="I7" i="10"/>
  <c r="I6" i="10"/>
  <c r="H11" i="8" l="1"/>
  <c r="H7" i="10"/>
  <c r="J7" i="10" s="1"/>
  <c r="H6" i="10"/>
  <c r="J6" i="10" s="1"/>
  <c r="H5" i="10"/>
  <c r="J5" i="10" s="1"/>
  <c r="H4" i="10"/>
  <c r="J4" i="10" s="1"/>
  <c r="H3" i="10"/>
  <c r="J3" i="10" s="1"/>
  <c r="H2" i="10"/>
  <c r="J2" i="10" s="1"/>
  <c r="K2" i="10" l="1"/>
  <c r="L2" i="10" s="1"/>
  <c r="K3" i="10"/>
  <c r="L3" i="10" s="1"/>
  <c r="K5" i="10"/>
  <c r="L5" i="10" s="1"/>
  <c r="K7" i="10"/>
  <c r="L7" i="10" s="1"/>
  <c r="K4" i="10"/>
  <c r="L4" i="10" s="1"/>
  <c r="K6" i="10"/>
  <c r="L6" i="10" s="1"/>
  <c r="D38" i="6"/>
  <c r="D27" i="6" l="1"/>
  <c r="D20" i="6" l="1"/>
  <c r="D12" i="6"/>
  <c r="D26" i="6"/>
  <c r="D24" i="6"/>
  <c r="D21" i="6"/>
  <c r="D6" i="6"/>
  <c r="L28" i="7" l="1"/>
  <c r="L26" i="7"/>
  <c r="I22" i="7"/>
  <c r="I20" i="7"/>
  <c r="I19" i="7"/>
  <c r="G18" i="7"/>
  <c r="I16" i="7"/>
  <c r="I15" i="7"/>
  <c r="I3" i="7" s="1"/>
  <c r="K12" i="7"/>
  <c r="K3" i="7"/>
  <c r="G12" i="7"/>
  <c r="G3" i="7" s="1"/>
  <c r="E10" i="7"/>
  <c r="E4" i="7"/>
  <c r="E3" i="7"/>
  <c r="F8" i="7"/>
  <c r="M3" i="7"/>
  <c r="J3" i="7"/>
  <c r="H3" i="7"/>
  <c r="F3" i="7"/>
  <c r="D3" i="7"/>
  <c r="C3" i="7"/>
  <c r="B3" i="7"/>
  <c r="L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  <author>Romain Bernard</author>
  </authors>
  <commentList>
    <comment ref="D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<sst xmlns="http://schemas.openxmlformats.org/spreadsheetml/2006/main" count="300" uniqueCount="136">
  <si>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</si>
  <si>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</si>
  <si>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</si>
  <si>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</si>
  <si>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</si>
  <si>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</si>
  <si>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</si>
  <si>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</si>
  <si>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</si>
  <si>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</si>
  <si>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</si>
  <si>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</si>
  <si>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</si>
  <si>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</si>
  <si>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</si>
  <si>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</si>
  <si>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</si>
  <si>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</si>
  <si>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</si>
  <si>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</si>
  <si>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</si>
  <si>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</si>
  <si>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</si>
  <si>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</si>
  <si>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</si>
  <si>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</si>
  <si>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</si>
  <si>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</si>
  <si>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</si>
  <si>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</si>
  <si>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</si>
  <si>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</si>
  <si>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</si>
  <si>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</si>
  <si>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</si>
  <si>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</si>
  <si>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</si>
  <si>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</si>
  <si>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</si>
  <si>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</si>
  <si>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</si>
  <si>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</si>
  <si>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</si>
  <si>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</si>
  <si>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</si>
  <si>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</si>
  <si>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</si>
  <si>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</si>
  <si>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</si>
  <si>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</si>
  <si>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</si>
  <si>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</si>
  <si>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</si>
  <si>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</si>
  <si>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</si>
  <si>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</si>
  <si>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</si>
  <si>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</si>
  <si>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</si>
  <si>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</si>
  <si>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</si>
  <si>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</si>
  <si>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</si>
  <si>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</si>
  <si>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</si>
  <si>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</si>
  <si>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</si>
  <si>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</si>
  <si>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</si>
  <si>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</si>
  <si>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</si>
  <si>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</si>
  <si>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</si>
  <si>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</si>
  <si>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</si>
  <si>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</si>
  <si>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</si>
  <si>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</si>
  <si>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</si>
  <si>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</si>
  <si>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</si>
  <si>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</si>
  <si>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</si>
  <si>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</si>
  <si>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</si>
  <si>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</si>
  <si>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</si>
  <si>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</si>
  <si>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</si>
  <si>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</si>
  <si>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</si>
  <si>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</si>
  <si>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</si>
  <si>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</si>
  <si>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</si>
  <si>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</si>
  <si>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</si>
  <si>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</si>
  <si>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</si>
  <si>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</si>
  <si>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</si>
  <si>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</si>
  <si>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</si>
  <si>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</si>
  <si>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</si>
  <si>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</si>
  <si>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</si>
  <si>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</si>
  <si>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</si>
  <si>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</si>
  <si>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</si>
  <si>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</si>
  <si>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</si>
  <si>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</si>
  <si>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</si>
  <si>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</si>
  <si>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</si>
  <si>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</si>
  <si>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</si>
  <si>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</si>
  <si>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</si>
  <si>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</si>
  <si>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</si>
  <si>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</si>
  <si>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</si>
  <si>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</si>
  <si>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</si>
  <si>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</si>
  <si>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</si>
  <si>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</si>
  <si>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</si>
  <si>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</si>
  <si>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caution</t>
  </si>
  <si>
    <t>CAUTION</t>
  </si>
  <si>
    <t>AB</t>
  </si>
  <si>
    <t>POUR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</si>
</sst>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</fills>
  <borders count="20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5" fontId="9" fillId="0" borderId="12" xfId="2" applyNumberFormat="1" applyFont="1" applyBorder="1"/>
    <xf numFmtId="0" fontId="0" fillId="0" borderId="12" xfId="0" applyFont="1" applyBorder="1"/>
    <xf numFmtId="165" fontId="0" fillId="0" borderId="12" xfId="2" applyNumberFormat="1" applyFont="1" applyBorder="1"/>
    <xf numFmtId="165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5" fontId="9" fillId="10" borderId="12" xfId="2" applyNumberFormat="1" applyFont="1" applyFill="1" applyBorder="1"/>
    <xf numFmtId="165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5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5" fontId="0" fillId="0" borderId="12" xfId="2" applyNumberFormat="1" applyFont="1" applyFill="1" applyBorder="1"/>
    <xf numFmtId="0" fontId="9" fillId="0" borderId="0" xfId="0" applyFont="1" applyBorder="1"/>
    <xf numFmtId="165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5" fontId="0" fillId="0" borderId="11" xfId="2" applyNumberFormat="1" applyFont="1" applyBorder="1"/>
    <xf numFmtId="0" fontId="0" fillId="10" borderId="0" xfId="0" applyFont="1" applyFill="1" applyBorder="1"/>
    <xf numFmtId="165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5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4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4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44" fontId="19" fillId="0" borderId="15" xfId="2" applyFont="1" applyBorder="1" applyAlignment="1">
      <alignment horizontal="center" vertical="center"/>
    </xf>
    <xf numFmtId="4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44" fontId="18" fillId="12" borderId="15" xfId="2" applyFont="1" applyFill="1" applyBorder="1" applyAlignment="1">
      <alignment horizontal="center" vertical="center"/>
    </xf>
    <xf numFmtId="0" fontId="20" fillId="12" borderId="15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18" fillId="12" borderId="15" xfId="0" applyFont="1" applyFill="1" applyBorder="1" applyAlignment="1">
      <alignment horizontal="center" vertical="center"/>
    </xf>
    <xf numFmtId="0" fontId="18" fillId="13" borderId="15" xfId="0" applyFont="1" applyFill="1" applyBorder="1" applyAlignment="1">
      <alignment horizontal="center" vertical="center"/>
    </xf>
    <xf numFmtId="14" fontId="18" fillId="13" borderId="15" xfId="0" applyNumberFormat="1" applyFont="1" applyFill="1" applyBorder="1" applyAlignment="1">
      <alignment horizontal="center" vertical="center"/>
    </xf>
    <xf numFmtId="0" fontId="1" fillId="0" borderId="0" xfId="0" applyFont="1"/>
    <xf numFmtId="165" fontId="0" fillId="0" borderId="16" xfId="0" applyNumberFormat="1" applyFont="1" applyBorder="1"/>
    <xf numFmtId="165" fontId="0" fillId="0" borderId="17" xfId="0" applyNumberFormat="1" applyFont="1" applyBorder="1"/>
    <xf numFmtId="165" fontId="0" fillId="0" borderId="18" xfId="0" applyNumberFormat="1" applyFont="1" applyBorder="1"/>
    <xf numFmtId="165" fontId="0" fillId="0" borderId="15" xfId="0" applyNumberFormat="1" applyFont="1" applyBorder="1"/>
    <xf numFmtId="165" fontId="0" fillId="0" borderId="19" xfId="0" applyNumberFormat="1" applyFont="1" applyBorder="1"/>
    <xf numFmtId="0" fontId="22" fillId="12" borderId="15" xfId="0" applyFont="1" applyFill="1" applyBorder="1" applyAlignment="1">
      <alignment horizontal="center" vertical="center"/>
    </xf>
    <xf numFmtId="0" fontId="22" fillId="12" borderId="15" xfId="0" applyFont="1" applyFill="1" applyBorder="1" applyAlignment="1">
      <alignment horizontal="center" vertical="center" wrapText="1"/>
    </xf>
    <xf numFmtId="0" fontId="22" fillId="13" borderId="15" xfId="0" applyFont="1" applyFill="1" applyBorder="1" applyAlignment="1">
      <alignment horizontal="left" vertical="center" wrapText="1"/>
    </xf>
    <xf numFmtId="44" fontId="22" fillId="13" borderId="15" xfId="0" applyNumberFormat="1" applyFont="1" applyFill="1" applyBorder="1" applyAlignment="1">
      <alignment horizontal="left" vertical="center" wrapText="1"/>
    </xf>
    <xf numFmtId="165" fontId="22" fillId="12" borderId="15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'Analyse Global PARIS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'Analyse Global PARIS 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F2E9-4BE2-98CB-042BF9920C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4197760"/>
        <c:axId val="176308224"/>
      </c:barChart>
      <c:catAx>
        <c:axId val="194197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308224"/>
        <c:crosses val="autoZero"/>
        <c:auto val="1"/>
        <c:lblAlgn val="ctr"/>
        <c:lblOffset val="100"/>
        <c:noMultiLvlLbl val="0"/>
      </c:catAx>
      <c:valAx>
        <c:axId val="176308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197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Global PARIS '!$A$9</c:f>
              <c:strCache>
                <c:ptCount val="1"/>
                <c:pt idx="0">
                  <c:v>Taux de marge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'Analyse Global PARIS '!$B$9:$M$9</c:f>
              <c:numCache>
                <c:formatCode>_-* #\ ##0\ "€"_-;\-* #\ ##0\ "€"_-;_-* "-"??\ "€"_-;_-@_-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65-4BE8-86DC-B4F32C180B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6320512"/>
        <c:axId val="176322048"/>
      </c:barChart>
      <c:catAx>
        <c:axId val="176320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322048"/>
        <c:crosses val="autoZero"/>
        <c:auto val="1"/>
        <c:lblAlgn val="ctr"/>
        <c:lblOffset val="100"/>
        <c:noMultiLvlLbl val="0"/>
      </c:catAx>
      <c:valAx>
        <c:axId val="176322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320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222250</xdr:colOff>
          <xdr:row>1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D39260C5-0D70-48FF-B2EF-3AEF08B094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869155</xdr:colOff>
      <xdr:row>33</xdr:row>
      <xdr:rowOff>159543</xdr:rowOff>
    </xdr:from>
    <xdr:to>
      <xdr:col>13</xdr:col>
      <xdr:colOff>750092</xdr:colOff>
      <xdr:row>49</xdr:row>
      <xdr:rowOff>7143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CA37AD0-CD19-454E-A1B1-C762642978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34</xdr:row>
      <xdr:rowOff>0</xdr:rowOff>
    </xdr:from>
    <xdr:to>
      <xdr:col>7</xdr:col>
      <xdr:colOff>452438</xdr:colOff>
      <xdr:row>49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C12E795-2481-4156-8AF4-387679DD71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94" t="s">
        <v>32</v>
      </c>
      <c r="B1" s="17"/>
      <c r="C1" s="17"/>
      <c r="D1" s="17"/>
      <c r="E1" s="17"/>
      <c r="F1" s="17"/>
      <c r="G1" s="96">
        <v>2016</v>
      </c>
      <c r="H1" s="97"/>
      <c r="I1" s="97"/>
      <c r="J1" s="97"/>
      <c r="K1" s="97"/>
      <c r="L1" s="97"/>
      <c r="M1" s="98"/>
      <c r="N1" s="99">
        <v>2017</v>
      </c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</row>
    <row r="2" spans="1:25" s="9" customFormat="1" ht="50.25" customHeight="1" thickBot="1" x14ac:dyDescent="0.4">
      <c r="A2" s="95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 x14ac:dyDescent="0.35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WZS62"/>
  <sheetViews>
    <sheetView showGridLines="0" zoomScale="90" zoomScaleNormal="90" zoomScalePageLayoutView="80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A2" sqref="A2:A3"/>
    </sheetView>
  </sheetViews>
  <sheetFormatPr baseColWidth="10" defaultColWidth="11.453125" defaultRowHeight="14.5" x14ac:dyDescent="0.35"/>
  <cols>
    <col min="1" max="1" width="22.453125" style="21" customWidth="1"/>
    <col min="2" max="2" width="15.7265625" style="29" customWidth="1"/>
    <col min="3" max="16384" width="11.453125" style="21"/>
  </cols>
  <sheetData>
    <row r="1" spans="1:26 16243:16243" ht="25.5" customHeight="1" x14ac:dyDescent="0.35">
      <c r="B1" s="28"/>
      <c r="C1" s="75">
        <v>2018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 16243:16243" ht="18.75" customHeight="1" x14ac:dyDescent="0.35">
      <c r="A2" s="100" t="s">
        <v>44</v>
      </c>
      <c r="B2" s="103" t="s">
        <v>90</v>
      </c>
      <c r="C2" s="102" t="s">
        <v>31</v>
      </c>
      <c r="D2" s="102"/>
      <c r="E2" s="102" t="s">
        <v>30</v>
      </c>
      <c r="F2" s="102"/>
      <c r="G2" s="102" t="s">
        <v>29</v>
      </c>
      <c r="H2" s="102"/>
      <c r="I2" s="102" t="s">
        <v>28</v>
      </c>
      <c r="J2" s="102"/>
      <c r="K2" s="102" t="s">
        <v>27</v>
      </c>
      <c r="L2" s="102"/>
      <c r="M2" s="102" t="s">
        <v>26</v>
      </c>
      <c r="N2" s="102"/>
      <c r="O2" s="102" t="s">
        <v>25</v>
      </c>
      <c r="P2" s="102"/>
      <c r="Q2" s="102" t="s">
        <v>24</v>
      </c>
      <c r="R2" s="102"/>
      <c r="S2" s="102" t="s">
        <v>23</v>
      </c>
      <c r="T2" s="102"/>
      <c r="U2" s="102" t="s">
        <v>22</v>
      </c>
      <c r="V2" s="102"/>
      <c r="W2" s="102" t="s">
        <v>21</v>
      </c>
      <c r="X2" s="102"/>
      <c r="Y2" s="102" t="s">
        <v>20</v>
      </c>
      <c r="Z2" s="102"/>
    </row>
    <row r="3" spans="1:26 16243:16243" s="24" customFormat="1" ht="43.5" x14ac:dyDescent="0.35">
      <c r="A3" s="101"/>
      <c r="B3" s="104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 x14ac:dyDescent="0.35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 x14ac:dyDescent="0.35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 x14ac:dyDescent="0.35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 x14ac:dyDescent="0.35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 x14ac:dyDescent="0.35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 x14ac:dyDescent="0.35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 x14ac:dyDescent="0.35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 x14ac:dyDescent="0.35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 x14ac:dyDescent="0.35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 x14ac:dyDescent="0.35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 x14ac:dyDescent="0.35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 x14ac:dyDescent="0.35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 x14ac:dyDescent="0.35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 x14ac:dyDescent="0.35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 x14ac:dyDescent="0.35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 x14ac:dyDescent="0.35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 x14ac:dyDescent="0.35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 x14ac:dyDescent="0.35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 x14ac:dyDescent="0.35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 x14ac:dyDescent="0.35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 x14ac:dyDescent="0.35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 x14ac:dyDescent="0.35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 x14ac:dyDescent="0.35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 x14ac:dyDescent="0.35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 x14ac:dyDescent="0.35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 x14ac:dyDescent="0.35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 x14ac:dyDescent="0.35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 x14ac:dyDescent="0.35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 x14ac:dyDescent="0.35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 x14ac:dyDescent="0.35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 x14ac:dyDescent="0.35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 x14ac:dyDescent="0.35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 x14ac:dyDescent="0.35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 x14ac:dyDescent="0.35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 x14ac:dyDescent="0.35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 x14ac:dyDescent="0.35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 x14ac:dyDescent="0.35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 x14ac:dyDescent="0.35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 x14ac:dyDescent="0.35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 x14ac:dyDescent="0.35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 x14ac:dyDescent="0.35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 x14ac:dyDescent="0.35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 x14ac:dyDescent="0.35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 x14ac:dyDescent="0.35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 x14ac:dyDescent="0.35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 x14ac:dyDescent="0.35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 x14ac:dyDescent="0.35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 x14ac:dyDescent="0.35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 x14ac:dyDescent="0.35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 x14ac:dyDescent="0.35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 x14ac:dyDescent="0.35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 x14ac:dyDescent="0.35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" thickBot="1" x14ac:dyDescent="0.4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 x14ac:dyDescent="0.35">
      <c r="A57" s="22" t="s">
        <v>45</v>
      </c>
      <c r="B57" s="27"/>
    </row>
    <row r="58" spans="1:26" x14ac:dyDescent="0.35">
      <c r="I58" s="34"/>
      <c r="J58" s="46"/>
      <c r="K58" s="34"/>
      <c r="L58" s="34"/>
    </row>
    <row r="61" spans="1:26" x14ac:dyDescent="0.35">
      <c r="A61" s="14" t="s">
        <v>91</v>
      </c>
      <c r="B61" s="26"/>
      <c r="C61" s="21">
        <v>6</v>
      </c>
      <c r="D61" s="1" t="s">
        <v>92</v>
      </c>
    </row>
    <row r="62" spans="1:26" x14ac:dyDescent="0.35">
      <c r="A62" s="14" t="s">
        <v>96</v>
      </c>
      <c r="B62" s="26"/>
      <c r="D62" s="1" t="s">
        <v>97</v>
      </c>
    </row>
  </sheetData>
  <autoFilter ref="A2:Z57" xr:uid="{00000000-0009-0000-0000-000001000000}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12"/>
  <sheetViews>
    <sheetView showGridLines="0" zoomScaleNormal="100" workbookViewId="0">
      <selection activeCell="I11" sqref="I11:I12"/>
    </sheetView>
  </sheetViews>
  <sheetFormatPr baseColWidth="10" defaultColWidth="12.26953125" defaultRowHeight="14.5" x14ac:dyDescent="0.35"/>
  <cols>
    <col min="1" max="1" width="16.81640625" customWidth="1"/>
    <col min="2" max="2" width="17.54296875" bestFit="1" customWidth="1"/>
    <col min="3" max="3" width="11" customWidth="1"/>
    <col min="4" max="5" width="15" customWidth="1"/>
    <col min="6" max="6" width="14.26953125" customWidth="1"/>
    <col min="7" max="7" width="13.7265625" customWidth="1"/>
    <col min="8" max="8" width="14.453125" customWidth="1"/>
    <col min="9" max="9" width="18" customWidth="1"/>
    <col min="10" max="10" width="7.7265625" style="79" customWidth="1"/>
  </cols>
  <sheetData>
    <row r="1" spans="1:9" ht="42" customHeight="1" x14ac:dyDescent="0.35">
      <c r="A1" s="80" t="s">
        <v>44</v>
      </c>
      <c r="B1" s="81" t="s">
        <v>121</v>
      </c>
      <c r="C1" s="81" t="s">
        <v>117</v>
      </c>
      <c r="D1" s="81" t="s">
        <v>122</v>
      </c>
      <c r="E1" s="80" t="s">
        <v>127</v>
      </c>
      <c r="F1" s="81" t="s">
        <v>107</v>
      </c>
      <c r="G1" s="82" t="s">
        <v>108</v>
      </c>
      <c r="H1" s="80" t="s">
        <v>109</v>
      </c>
      <c r="I1" s="72" t="s">
        <v>128</v>
      </c>
    </row>
    <row r="2" spans="1:9" x14ac:dyDescent="0.35">
      <c r="A2" s="67" t="s">
        <v>68</v>
      </c>
      <c r="B2" s="67" t="s">
        <v>120</v>
      </c>
      <c r="C2" s="69" t="s">
        <v>134</v>
      </c>
      <c r="D2" s="67" t="s">
        <v>112</v>
      </c>
      <c r="E2" s="67" t="str">
        <f>CHOOSE(MONTH(G2),"JANVIER","FEVRIER","MARS","AVRIL","MAI","JUIN","JUILLET","AOUT","SEPTEMBRE","OCTOBRE","NOVEMBRE","DECEMBRE")</f>
        <v>JANVIER</v>
      </c>
      <c r="F2" s="70">
        <v>42751</v>
      </c>
      <c r="G2" s="70">
        <v>42754</v>
      </c>
      <c r="H2" s="67">
        <f>G2-F2</f>
        <v>3</v>
      </c>
      <c r="I2" s="71">
        <v>743.99</v>
      </c>
    </row>
    <row r="3" spans="1:9" x14ac:dyDescent="0.35">
      <c r="A3" s="67" t="s">
        <v>68</v>
      </c>
      <c r="B3" s="67" t="s">
        <v>120</v>
      </c>
      <c r="C3" s="69" t="s">
        <v>134</v>
      </c>
      <c r="D3" s="67" t="s">
        <v>113</v>
      </c>
      <c r="E3" s="67" t="str">
        <f>CHOOSE(MONTH(G3),"JANVIER","FEVRIER","MARS","AVRIL","MAI","JUIN","JUILLET","AOUT","SEPTEMBRE","OCTOBRE","NOVEMBRE","DECEMBRE")</f>
        <v>JANVIER</v>
      </c>
      <c r="F3" s="70">
        <v>42752</v>
      </c>
      <c r="G3" s="70">
        <v>42755</v>
      </c>
      <c r="H3" s="67">
        <f>G3-F3</f>
        <v>3</v>
      </c>
      <c r="I3" s="71">
        <v>796.37</v>
      </c>
    </row>
    <row r="4" spans="1:9" x14ac:dyDescent="0.35">
      <c r="A4" s="67" t="s">
        <v>68</v>
      </c>
      <c r="B4" s="67" t="s">
        <v>120</v>
      </c>
      <c r="C4" s="69" t="s">
        <v>134</v>
      </c>
      <c r="D4" s="67" t="s">
        <v>114</v>
      </c>
      <c r="E4" s="67" t="str">
        <f>CHOOSE(MONTH(G4),"JANVIER","FEVRIER","MARS","AVRIL","MAI","JUIN","JUILLET","AOUT","SEPTEMBRE","OCTOBRE","NOVEMBRE","DECEMBRE")</f>
        <v>JANVIER</v>
      </c>
      <c r="F4" s="70">
        <v>42753</v>
      </c>
      <c r="G4" s="70">
        <v>42756</v>
      </c>
      <c r="H4" s="67">
        <f>G4-F4</f>
        <v>3</v>
      </c>
      <c r="I4" s="71">
        <v>1318.23</v>
      </c>
    </row>
    <row r="5" spans="1:9" x14ac:dyDescent="0.35">
      <c r="A5" s="67" t="s">
        <v>68</v>
      </c>
      <c r="B5" s="67" t="s">
        <v>120</v>
      </c>
      <c r="C5" s="69" t="s">
        <v>134</v>
      </c>
      <c r="D5" s="67" t="s">
        <v>111</v>
      </c>
      <c r="E5" s="67" t="str">
        <f>CHOOSE(MONTH(G5),"JANVIER","FEVRIER","MARS","AVRIL","MAI","JUIN","JUILLET","AOUT","SEPTEMBRE","OCTOBRE","NOVEMBRE","DECEMBRE")</f>
        <v>FEVRIER</v>
      </c>
      <c r="F5" s="70">
        <v>42750</v>
      </c>
      <c r="G5" s="70">
        <v>42784</v>
      </c>
      <c r="H5" s="67">
        <f>G5-F5</f>
        <v>34</v>
      </c>
      <c r="I5" s="71">
        <v>529.62</v>
      </c>
    </row>
    <row r="6" spans="1:9" x14ac:dyDescent="0.35">
      <c r="A6" s="67" t="s">
        <v>64</v>
      </c>
      <c r="B6" s="67" t="s">
        <v>118</v>
      </c>
      <c r="C6" s="69" t="s">
        <v>134</v>
      </c>
      <c r="D6" s="67" t="s">
        <v>116</v>
      </c>
      <c r="E6" s="67" t="str">
        <f>CHOOSE(MONTH(G6),"JANVIER","FEVRIER","MARS","AVRIL","MAI","JUIN","JUILLET","AOUT","SEPTEMBRE","OCTOBRE","NOVEMBRE","DECEMBRE")</f>
        <v>MARS</v>
      </c>
      <c r="F6" s="70">
        <v>42812</v>
      </c>
      <c r="G6" s="70">
        <v>42815</v>
      </c>
      <c r="H6" s="67">
        <f>G6-F6</f>
        <v>3</v>
      </c>
      <c r="I6" s="71">
        <v>276.45</v>
      </c>
    </row>
    <row r="7" spans="1:9" x14ac:dyDescent="0.35">
      <c r="A7" s="67" t="s">
        <v>68</v>
      </c>
      <c r="B7" s="67" t="s">
        <v>118</v>
      </c>
      <c r="C7" s="69" t="s">
        <v>134</v>
      </c>
      <c r="D7" s="67" t="s">
        <v>111</v>
      </c>
      <c r="E7" s="67" t="str">
        <f>CHOOSE(MONTH(G7),"JANVIER","FEVRIER","MARS","AVRIL","MAI","JUIN","JUILLET","AOUT","SEPTEMBRE","OCTOBRE","NOVEMBRE","DECEMBRE")</f>
        <v>MARS</v>
      </c>
      <c r="F7" s="70">
        <v>42813</v>
      </c>
      <c r="G7" s="70">
        <v>42816</v>
      </c>
      <c r="H7" s="67">
        <f>G7-F7</f>
        <v>3</v>
      </c>
      <c r="I7" s="71">
        <v>529.62</v>
      </c>
    </row>
    <row r="8" spans="1:9" x14ac:dyDescent="0.35">
      <c r="A8" s="67" t="s">
        <v>68</v>
      </c>
      <c r="B8" s="67" t="s">
        <v>119</v>
      </c>
      <c r="C8" s="69" t="s">
        <v>134</v>
      </c>
      <c r="D8" s="67" t="s">
        <v>112</v>
      </c>
      <c r="E8" s="67" t="str">
        <f>CHOOSE(MONTH(G8),"JANVIER","FEVRIER","MARS","AVRIL","MAI","JUIN","JUILLET","AOUT","SEPTEMBRE","OCTOBRE","NOVEMBRE","DECEMBRE")</f>
        <v>MARS</v>
      </c>
      <c r="F8" s="70">
        <v>42814</v>
      </c>
      <c r="G8" s="70">
        <v>42817</v>
      </c>
      <c r="H8" s="67">
        <f>G8-F8</f>
        <v>3</v>
      </c>
      <c r="I8" s="71">
        <v>743.99</v>
      </c>
    </row>
    <row r="9" spans="1:9" x14ac:dyDescent="0.35">
      <c r="A9" s="67" t="s">
        <v>68</v>
      </c>
      <c r="B9" s="67" t="s">
        <v>126</v>
      </c>
      <c r="C9" s="69" t="s">
        <v>134</v>
      </c>
      <c r="D9" s="67" t="s">
        <v>113</v>
      </c>
      <c r="E9" s="67" t="str">
        <f>CHOOSE(MONTH(G9),"JANVIER","FEVRIER","MARS","AVRIL","MAI","JUIN","JUILLET","AOUT","SEPTEMBRE","OCTOBRE","NOVEMBRE","DECEMBRE")</f>
        <v>MARS</v>
      </c>
      <c r="F9" s="70">
        <v>42815</v>
      </c>
      <c r="G9" s="70">
        <v>42818</v>
      </c>
      <c r="H9" s="67">
        <f>G9-F9</f>
        <v>3</v>
      </c>
      <c r="I9" s="71">
        <v>796.37</v>
      </c>
    </row>
    <row r="10" spans="1:9" x14ac:dyDescent="0.35">
      <c r="A10" s="67" t="s">
        <v>64</v>
      </c>
      <c r="B10" s="67" t="s">
        <v>120</v>
      </c>
      <c r="C10" s="69" t="s">
        <v>134</v>
      </c>
      <c r="D10" s="67" t="s">
        <v>115</v>
      </c>
      <c r="E10" s="67" t="str">
        <f>CHOOSE(MONTH(G10),"JANVIER","FEVRIER","MARS","AVRIL","MAI","JUIN","JUILLET","AOUT","SEPTEMBRE","OCTOBRE","NOVEMBRE","DECEMBRE")</f>
        <v>AVRIL</v>
      </c>
      <c r="F10" s="70">
        <v>42809</v>
      </c>
      <c r="G10" s="70">
        <v>42843</v>
      </c>
      <c r="H10" s="67">
        <f>G10-F10</f>
        <v>34</v>
      </c>
      <c r="I10" s="71">
        <v>261.89999999999998</v>
      </c>
    </row>
    <row r="11" spans="1:9" x14ac:dyDescent="0.35">
      <c r="A11" s="67" t="s">
        <v>68</v>
      </c>
      <c r="B11" s="67" t="s">
        <v>118</v>
      </c>
      <c r="C11" s="69" t="s">
        <v>134</v>
      </c>
      <c r="D11" s="67" t="s">
        <v>111</v>
      </c>
      <c r="E11" s="67" t="str">
        <f>CHOOSE(MONTH(G11),"JANVIER","FEVRIER","MARS","AVRIL","MAI","JUIN","JUILLET","AOUT","SEPTEMBRE","OCTOBRE","NOVEMBRE","DECEMBRE")</f>
        <v>DECEMBRE</v>
      </c>
      <c r="F11" s="70">
        <v>43084</v>
      </c>
      <c r="G11" s="70">
        <v>43087</v>
      </c>
      <c r="H11" s="67">
        <f>G11-F11</f>
        <v>3</v>
      </c>
      <c r="I11" s="71">
        <v>529.62</v>
      </c>
    </row>
    <row r="12" spans="1:9" x14ac:dyDescent="0.35">
      <c r="A12" s="67" t="s">
        <v>64</v>
      </c>
      <c r="B12" s="67" t="s">
        <v>118</v>
      </c>
      <c r="C12" s="69" t="s">
        <v>134</v>
      </c>
      <c r="D12" s="67" t="s">
        <v>115</v>
      </c>
      <c r="E12" s="67" t="str">
        <f>CHOOSE(MONTH(G12),"JANVIER","FEVRIER","MARS","AVRIL","MAI","JUIN","JUILLET","AOUT","SEPTEMBRE","OCTOBRE","NOVEMBRE","DECEMBRE")</f>
        <v>DECEMBRE</v>
      </c>
      <c r="F12" s="70">
        <v>43084</v>
      </c>
      <c r="G12" s="70">
        <v>43087</v>
      </c>
      <c r="H12" s="67">
        <f>G12-F12</f>
        <v>3</v>
      </c>
      <c r="I12" s="71">
        <v>261.89999999999998</v>
      </c>
    </row>
  </sheetData>
  <autoFilter ref="A1:I1" xr:uid="{00000000-0009-0000-0000-000002000000}">
    <sortState ref="A2:I12">
      <sortCondition ref="G1"/>
    </sortState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222250</xdr:colOff>
                <xdr:row>1</xdr:row>
                <xdr:rowOff>12700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O13"/>
  <sheetViews>
    <sheetView showGridLines="0" workbookViewId="0">
      <selection activeCell="G2" sqref="G2"/>
    </sheetView>
  </sheetViews>
  <sheetFormatPr baseColWidth="10" defaultColWidth="11.453125" defaultRowHeight="14.5" x14ac:dyDescent="0.35"/>
  <cols>
    <col min="1" max="1" width="13.54296875" customWidth="1"/>
    <col min="2" max="2" width="17.54296875" customWidth="1"/>
    <col min="3" max="4" width="13.453125" customWidth="1"/>
    <col min="9" max="9" width="12.54296875" bestFit="1" customWidth="1"/>
    <col min="12" max="12" width="12.453125" customWidth="1"/>
    <col min="13" max="13" width="12" customWidth="1"/>
    <col min="15" max="17" width="3" bestFit="1" customWidth="1"/>
  </cols>
  <sheetData>
    <row r="1" spans="1:15" ht="42" customHeight="1" x14ac:dyDescent="0.35">
      <c r="A1" s="65" t="s">
        <v>44</v>
      </c>
      <c r="B1" s="81" t="s">
        <v>121</v>
      </c>
      <c r="C1" s="81" t="s">
        <v>117</v>
      </c>
      <c r="D1" s="81" t="s">
        <v>122</v>
      </c>
      <c r="E1" s="80" t="s">
        <v>127</v>
      </c>
      <c r="F1" s="73" t="s">
        <v>107</v>
      </c>
      <c r="G1" s="74" t="s">
        <v>108</v>
      </c>
      <c r="H1" s="65" t="s">
        <v>109</v>
      </c>
      <c r="I1" s="78" t="s">
        <v>125</v>
      </c>
      <c r="J1" s="77" t="s">
        <v>124</v>
      </c>
      <c r="K1" s="77" t="s">
        <v>123</v>
      </c>
      <c r="L1" s="66" t="s">
        <v>110</v>
      </c>
      <c r="M1" s="72" t="s">
        <v>128</v>
      </c>
    </row>
    <row r="2" spans="1:15" x14ac:dyDescent="0.3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68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>
        <f>M2/H2</f>
        <v>176.54</v>
      </c>
      <c r="K2" s="68">
        <f ca="1">I2*H2</f>
        <v>0</v>
      </c>
      <c r="L2" s="68">
        <f ca="1">M2-K2</f>
        <v>529.62</v>
      </c>
      <c r="M2" s="71">
        <v>529.62</v>
      </c>
      <c r="O2" s="76"/>
    </row>
    <row r="3" spans="1:15" x14ac:dyDescent="0.35">
      <c r="A3" s="67" t="s">
        <v>68</v>
      </c>
      <c r="B3" s="67" t="s">
        <v>118</v>
      </c>
      <c r="C3" s="69"/>
      <c r="D3" s="67" t="s">
        <v>112</v>
      </c>
      <c r="E3" s="67" t="str">
        <f t="shared" ref="E3:E7" si="0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1">G3-F3</f>
        <v>5</v>
      </c>
      <c r="I3" s="68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>
        <f t="shared" ref="J3:J7" si="2">M3/H3</f>
        <v>148.798</v>
      </c>
      <c r="K3" s="68">
        <f t="shared" ref="K3:K7" ca="1" si="3">I3*H3</f>
        <v>0</v>
      </c>
      <c r="L3" s="68">
        <f t="shared" ref="L3:L7" ca="1" si="4">M3-K3</f>
        <v>743.99</v>
      </c>
      <c r="M3" s="71">
        <v>743.99</v>
      </c>
    </row>
    <row r="4" spans="1:15" x14ac:dyDescent="0.35">
      <c r="A4" s="67" t="s">
        <v>68</v>
      </c>
      <c r="B4" s="67" t="s">
        <v>118</v>
      </c>
      <c r="C4" s="69"/>
      <c r="D4" s="67" t="s">
        <v>113</v>
      </c>
      <c r="E4" s="67" t="str">
        <f t="shared" si="0"/>
        <v>DECEMBRE</v>
      </c>
      <c r="F4" s="70">
        <v>43096</v>
      </c>
      <c r="G4" s="70">
        <v>43100</v>
      </c>
      <c r="H4" s="67">
        <f t="shared" si="1"/>
        <v>4</v>
      </c>
      <c r="I4" s="68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>
        <f t="shared" si="2"/>
        <v>199.0925</v>
      </c>
      <c r="K4" s="68">
        <f t="shared" ca="1" si="3"/>
        <v>0</v>
      </c>
      <c r="L4" s="68">
        <f t="shared" ca="1" si="4"/>
        <v>796.37</v>
      </c>
      <c r="M4" s="71">
        <v>796.37</v>
      </c>
    </row>
    <row r="5" spans="1:15" x14ac:dyDescent="0.35">
      <c r="A5" s="67" t="s">
        <v>68</v>
      </c>
      <c r="B5" s="67" t="s">
        <v>118</v>
      </c>
      <c r="C5" s="69"/>
      <c r="D5" s="67" t="s">
        <v>114</v>
      </c>
      <c r="E5" s="67" t="str">
        <f t="shared" si="0"/>
        <v>DECEMBRE</v>
      </c>
      <c r="F5" s="70">
        <v>43063</v>
      </c>
      <c r="G5" s="70">
        <v>43072</v>
      </c>
      <c r="H5" s="67">
        <f t="shared" si="1"/>
        <v>9</v>
      </c>
      <c r="I5" s="68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>
        <f t="shared" si="2"/>
        <v>146.47</v>
      </c>
      <c r="K5" s="68">
        <f t="shared" ca="1" si="3"/>
        <v>0</v>
      </c>
      <c r="L5" s="68">
        <f t="shared" ca="1" si="4"/>
        <v>1318.23</v>
      </c>
      <c r="M5" s="71">
        <v>1318.23</v>
      </c>
    </row>
    <row r="6" spans="1:15" x14ac:dyDescent="0.35">
      <c r="A6" s="67" t="s">
        <v>64</v>
      </c>
      <c r="B6" s="67" t="s">
        <v>118</v>
      </c>
      <c r="C6" s="69"/>
      <c r="D6" s="67" t="s">
        <v>115</v>
      </c>
      <c r="E6" s="67" t="str">
        <f t="shared" si="0"/>
        <v>DECEMBRE</v>
      </c>
      <c r="F6" s="70">
        <v>43084</v>
      </c>
      <c r="G6" s="70">
        <v>43087</v>
      </c>
      <c r="H6" s="67">
        <f t="shared" si="1"/>
        <v>3</v>
      </c>
      <c r="I6" s="68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52.173913043478258</v>
      </c>
      <c r="J6" s="68">
        <f t="shared" si="2"/>
        <v>87.3</v>
      </c>
      <c r="K6" s="68">
        <f t="shared" ca="1" si="3"/>
        <v>156.52173913043478</v>
      </c>
      <c r="L6" s="68">
        <f t="shared" ca="1" si="4"/>
        <v>105.3782608695652</v>
      </c>
      <c r="M6" s="71">
        <v>261.89999999999998</v>
      </c>
    </row>
    <row r="7" spans="1:15" x14ac:dyDescent="0.35">
      <c r="A7" s="67" t="s">
        <v>64</v>
      </c>
      <c r="B7" s="67" t="s">
        <v>118</v>
      </c>
      <c r="C7" s="69"/>
      <c r="D7" s="67" t="s">
        <v>116</v>
      </c>
      <c r="E7" s="67" t="str">
        <f t="shared" si="0"/>
        <v>DECEMBRE</v>
      </c>
      <c r="F7" s="70">
        <v>43087</v>
      </c>
      <c r="G7" s="70">
        <v>43090</v>
      </c>
      <c r="H7" s="67">
        <f t="shared" si="1"/>
        <v>3</v>
      </c>
      <c r="I7" s="71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52.173913043478258</v>
      </c>
      <c r="J7" s="71">
        <f t="shared" si="2"/>
        <v>92.149999999999991</v>
      </c>
      <c r="K7" s="71">
        <f t="shared" ca="1" si="3"/>
        <v>156.52173913043478</v>
      </c>
      <c r="L7" s="71">
        <f t="shared" ca="1" si="4"/>
        <v>119.92826086956521</v>
      </c>
      <c r="M7" s="71">
        <v>276.45</v>
      </c>
    </row>
    <row r="8" spans="1:15" x14ac:dyDescent="0.35">
      <c r="A8" s="67" t="s">
        <v>68</v>
      </c>
      <c r="B8" s="67" t="s">
        <v>132</v>
      </c>
      <c r="C8" s="69"/>
      <c r="D8" s="67" t="s">
        <v>111</v>
      </c>
      <c r="E8" s="67" t="str">
        <f>CHOOSE(MONTH(G8),"JANVIER","FEVRIER","MARS","AVRIL","MAI","JUIN","JUILLET","AOUT","SEPTEMBRE","OCTOBRE","NOVEMBRE","DECEMBRE")</f>
        <v>JANVIER</v>
      </c>
      <c r="F8" s="70">
        <v>42736</v>
      </c>
      <c r="G8" s="70">
        <v>42736</v>
      </c>
      <c r="H8" s="67">
        <f>G8-F8</f>
        <v>0</v>
      </c>
      <c r="I8" s="68">
        <f ca="1">IFERROR(INDIRECT("'Récaptitulatif Loyer Paris'!"&amp;ADDRESS(MATCH(A8,'Récaptitulatif Loyer Paris'!A:A,0),MATCH(E8,'Récaptitulatif Loyer Paris'!$2:$2,0)+1,4))/INDIRECT("'Récaptitulatif Loyer Paris'!"&amp;ADDRESS(MATCH(A8,'Récaptitulatif Loyer Paris'!A:A,0),MATCH(E8,'Récaptitulatif Loyer Paris'!$2:$2,0),4)),0)</f>
        <v>0</v>
      </c>
      <c r="J8" s="68" t="e">
        <f>M8/H8</f>
        <v>#DIV/0!</v>
      </c>
      <c r="K8" s="68">
        <f ca="1">I8*H8</f>
        <v>0</v>
      </c>
      <c r="L8" s="68">
        <f ca="1">M8-K8</f>
        <v>529.62</v>
      </c>
      <c r="M8" s="71">
        <v>529.62</v>
      </c>
    </row>
    <row r="9" spans="1:15" x14ac:dyDescent="0.35">
      <c r="A9" s="67" t="s">
        <v>68</v>
      </c>
      <c r="B9" s="67" t="s">
        <v>133</v>
      </c>
      <c r="C9" s="69"/>
      <c r="D9" s="67" t="s">
        <v>112</v>
      </c>
      <c r="E9" s="67" t="str">
        <f t="shared" ref="E9:E13" si="5">CHOOSE(MONTH(G9),"JANVIER","FEVRIER","MARS","AVRIL","MAI","JUIN","JUILLET","AOUT","SEPTEMBRE","OCTOBRE","NOVEMBRE","DECEMBRE")</f>
        <v>JANVIER</v>
      </c>
      <c r="F9" s="70">
        <v>42737</v>
      </c>
      <c r="G9" s="70">
        <v>42737</v>
      </c>
      <c r="H9" s="67">
        <f t="shared" ref="H9:H13" si="6">G9-F9</f>
        <v>0</v>
      </c>
      <c r="I9" s="68">
        <f ca="1">IFERROR(INDIRECT("'Récaptitulatif Loyer Paris'!"&amp;ADDRESS(MATCH(A9,'Récaptitulatif Loyer Paris'!A:A,0),MATCH(E9,'Récaptitulatif Loyer Paris'!$2:$2,0)+1,4))/INDIRECT("'Récaptitulatif Loyer Paris'!"&amp;ADDRESS(MATCH(A9,'Récaptitulatif Loyer Paris'!A:A,0),MATCH(E9,'Récaptitulatif Loyer Paris'!$2:$2,0),4)),0)</f>
        <v>0</v>
      </c>
      <c r="J9" s="68" t="e">
        <f t="shared" ref="J9:J13" si="7">M9/H9</f>
        <v>#DIV/0!</v>
      </c>
      <c r="K9" s="68">
        <f t="shared" ref="K9:K13" ca="1" si="8">I9*H9</f>
        <v>0</v>
      </c>
      <c r="L9" s="68">
        <f t="shared" ref="L9:L13" ca="1" si="9">M9-K9</f>
        <v>743.99</v>
      </c>
      <c r="M9" s="71">
        <v>743.99</v>
      </c>
    </row>
    <row r="10" spans="1:15" x14ac:dyDescent="0.35">
      <c r="A10" s="67" t="s">
        <v>68</v>
      </c>
      <c r="B10" s="67" t="s">
        <v>133</v>
      </c>
      <c r="C10" s="69"/>
      <c r="D10" s="67" t="s">
        <v>113</v>
      </c>
      <c r="E10" s="67" t="str">
        <f t="shared" si="5"/>
        <v>JANVIER</v>
      </c>
      <c r="F10" s="70">
        <v>42738</v>
      </c>
      <c r="G10" s="70">
        <v>42738</v>
      </c>
      <c r="H10" s="67">
        <f t="shared" si="6"/>
        <v>0</v>
      </c>
      <c r="I10" s="68">
        <f ca="1">IFERROR(INDIRECT("'Récaptitulatif Loyer Paris'!"&amp;ADDRESS(MATCH(A10,'Récaptitulatif Loyer Paris'!A:A,0),MATCH(E10,'Récaptitulatif Loyer Paris'!$2:$2,0)+1,4))/INDIRECT("'Récaptitulatif Loyer Paris'!"&amp;ADDRESS(MATCH(A10,'Récaptitulatif Loyer Paris'!A:A,0),MATCH(E10,'Récaptitulatif Loyer Paris'!$2:$2,0),4)),0)</f>
        <v>0</v>
      </c>
      <c r="J10" s="68" t="e">
        <f t="shared" si="7"/>
        <v>#DIV/0!</v>
      </c>
      <c r="K10" s="68">
        <f t="shared" ca="1" si="8"/>
        <v>0</v>
      </c>
      <c r="L10" s="68">
        <f t="shared" ca="1" si="9"/>
        <v>796.37</v>
      </c>
      <c r="M10" s="71">
        <v>796.37</v>
      </c>
    </row>
    <row r="11" spans="1:15" x14ac:dyDescent="0.35">
      <c r="A11" s="67" t="s">
        <v>68</v>
      </c>
      <c r="B11" s="67" t="s">
        <v>118</v>
      </c>
      <c r="C11" s="69"/>
      <c r="D11" s="67" t="s">
        <v>114</v>
      </c>
      <c r="E11" s="67" t="str">
        <f t="shared" si="5"/>
        <v>JANVIER</v>
      </c>
      <c r="F11" s="70">
        <v>42739</v>
      </c>
      <c r="G11" s="70">
        <v>42739</v>
      </c>
      <c r="H11" s="67">
        <f t="shared" si="6"/>
        <v>0</v>
      </c>
      <c r="I11" s="68">
        <f ca="1">IFERROR(INDIRECT("'Récaptitulatif Loyer Paris'!"&amp;ADDRESS(MATCH(A11,'Récaptitulatif Loyer Paris'!A:A,0),MATCH(E11,'Récaptitulatif Loyer Paris'!$2:$2,0)+1,4))/INDIRECT("'Récaptitulatif Loyer Paris'!"&amp;ADDRESS(MATCH(A11,'Récaptitulatif Loyer Paris'!A:A,0),MATCH(E11,'Récaptitulatif Loyer Paris'!$2:$2,0),4)),0)</f>
        <v>0</v>
      </c>
      <c r="J11" s="68" t="e">
        <f t="shared" si="7"/>
        <v>#DIV/0!</v>
      </c>
      <c r="K11" s="68">
        <f t="shared" ca="1" si="8"/>
        <v>0</v>
      </c>
      <c r="L11" s="68">
        <f t="shared" ca="1" si="9"/>
        <v>1318.23</v>
      </c>
      <c r="M11" s="71">
        <v>1318.23</v>
      </c>
    </row>
    <row r="12" spans="1:15" x14ac:dyDescent="0.35">
      <c r="A12" s="67" t="s">
        <v>64</v>
      </c>
      <c r="B12" s="67" t="s">
        <v>118</v>
      </c>
      <c r="C12" s="69"/>
      <c r="D12" s="67" t="s">
        <v>115</v>
      </c>
      <c r="E12" s="67" t="str">
        <f t="shared" si="5"/>
        <v>JANVIER</v>
      </c>
      <c r="F12" s="70">
        <v>42740</v>
      </c>
      <c r="G12" s="70">
        <v>42740</v>
      </c>
      <c r="H12" s="67">
        <f t="shared" si="6"/>
        <v>0</v>
      </c>
      <c r="I12" s="68">
        <f ca="1">IFERROR(INDIRECT("'Récaptitulatif Loyer Paris'!"&amp;ADDRESS(MATCH(A12,'Récaptitulatif Loyer Paris'!A:A,0),MATCH(E12,'Récaptitulatif Loyer Paris'!$2:$2,0)+1,4))/INDIRECT("'Récaptitulatif Loyer Paris'!"&amp;ADDRESS(MATCH(A12,'Récaptitulatif Loyer Paris'!A:A,0),MATCH(E12,'Récaptitulatif Loyer Paris'!$2:$2,0),4)),0)</f>
        <v>4.838709677419355</v>
      </c>
      <c r="J12" s="68" t="e">
        <f t="shared" si="7"/>
        <v>#DIV/0!</v>
      </c>
      <c r="K12" s="68">
        <f t="shared" ca="1" si="8"/>
        <v>0</v>
      </c>
      <c r="L12" s="68">
        <f t="shared" ca="1" si="9"/>
        <v>261.89999999999998</v>
      </c>
      <c r="M12" s="71">
        <v>261.89999999999998</v>
      </c>
    </row>
    <row r="13" spans="1:15" x14ac:dyDescent="0.35">
      <c r="A13" s="67" t="s">
        <v>64</v>
      </c>
      <c r="B13" s="67" t="s">
        <v>118</v>
      </c>
      <c r="C13" s="69"/>
      <c r="D13" s="67" t="s">
        <v>116</v>
      </c>
      <c r="E13" s="67" t="str">
        <f t="shared" si="5"/>
        <v>JANVIER</v>
      </c>
      <c r="F13" s="70">
        <v>42741</v>
      </c>
      <c r="G13" s="70">
        <v>42741</v>
      </c>
      <c r="H13" s="67">
        <f t="shared" si="6"/>
        <v>0</v>
      </c>
      <c r="I13" s="71">
        <f ca="1">IFERROR(INDIRECT("'Récaptitulatif Loyer Paris'!"&amp;ADDRESS(MATCH(A13,'Récaptitulatif Loyer Paris'!A:A,0),MATCH(E13,'Récaptitulatif Loyer Paris'!$2:$2,0)+1,4))/INDIRECT("'Récaptitulatif Loyer Paris'!"&amp;ADDRESS(MATCH(A13,'Récaptitulatif Loyer Paris'!A:A,0),MATCH(E13,'Récaptitulatif Loyer Paris'!$2:$2,0),4)),0)</f>
        <v>4.838709677419355</v>
      </c>
      <c r="J13" s="71" t="e">
        <f t="shared" si="7"/>
        <v>#DIV/0!</v>
      </c>
      <c r="K13" s="71">
        <f t="shared" ca="1" si="8"/>
        <v>0</v>
      </c>
      <c r="L13" s="71">
        <f t="shared" ca="1" si="9"/>
        <v>276.45</v>
      </c>
      <c r="M13" s="71">
        <v>276.45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21"/>
  <sheetViews>
    <sheetView showGridLines="0" tabSelected="1" zoomScale="90" zoomScaleNormal="90" workbookViewId="0">
      <selection activeCell="F12" sqref="F12"/>
    </sheetView>
  </sheetViews>
  <sheetFormatPr baseColWidth="10" defaultColWidth="11.453125" defaultRowHeight="14.5" x14ac:dyDescent="0.35"/>
  <cols>
    <col min="1" max="1" width="20.453125" style="1" customWidth="1"/>
    <col min="2" max="13" width="13.26953125" style="1" customWidth="1"/>
    <col min="14" max="14" width="13.7265625" style="1" customWidth="1"/>
    <col min="15" max="16384" width="11.453125" style="1"/>
  </cols>
  <sheetData>
    <row r="1" spans="1:14" x14ac:dyDescent="0.35">
      <c r="A1" s="83"/>
      <c r="B1" s="89" t="s">
        <v>31</v>
      </c>
      <c r="C1" s="89" t="s">
        <v>30</v>
      </c>
      <c r="D1" s="89" t="s">
        <v>29</v>
      </c>
      <c r="E1" s="89" t="s">
        <v>28</v>
      </c>
      <c r="F1" s="89" t="s">
        <v>27</v>
      </c>
      <c r="G1" s="89" t="s">
        <v>26</v>
      </c>
      <c r="H1" s="89" t="s">
        <v>25</v>
      </c>
      <c r="I1" s="89" t="s">
        <v>24</v>
      </c>
      <c r="J1" s="89" t="s">
        <v>23</v>
      </c>
      <c r="K1" s="89" t="s">
        <v>22</v>
      </c>
      <c r="L1" s="89" t="s">
        <v>21</v>
      </c>
      <c r="M1" s="89" t="s">
        <v>20</v>
      </c>
      <c r="N1" s="90" t="s">
        <v>45</v>
      </c>
    </row>
    <row r="2" spans="1:14" x14ac:dyDescent="0.35">
      <c r="A2" s="91" t="s">
        <v>118</v>
      </c>
      <c r="B2" s="84">
        <f>SUMPRODUCT(('Récaptitulatif Resa PARIS 2018'!$E$2:$E$2=B$1)*('Récaptitulatif Resa PARIS 2018'!$B$2:$B$2='Analyse Global PARIS '!$A2)*('Récaptitulatif Resa PARIS 2018'!$I$2:$I$2))</f>
        <v>0</v>
      </c>
      <c r="C2" s="84">
        <f>SUMPRODUCT(('Récaptitulatif Resa PARIS 2018'!$E$2:$E$2=C$1)*('Récaptitulatif Resa PARIS 2018'!$B$2:$B$2='Analyse Global PARIS '!$A2)*('Récaptitulatif Resa PARIS 2018'!$I$2:$I$2))</f>
        <v>0</v>
      </c>
      <c r="D2" s="84">
        <f>SUMPRODUCT(('Récaptitulatif Resa PARIS 2018'!$E$2:$E$2=D$1)*('Récaptitulatif Resa PARIS 2018'!$B$2:$B$2='Analyse Global PARIS '!$A2)*('Récaptitulatif Resa PARIS 2018'!$I$2:$I$2))</f>
        <v>0</v>
      </c>
      <c r="E2" s="84">
        <f>SUMPRODUCT(('Récaptitulatif Resa PARIS 2018'!$E$2:$E$2=E$1)*('Récaptitulatif Resa PARIS 2018'!$B$2:$B$2='Analyse Global PARIS '!$A2)*('Récaptitulatif Resa PARIS 2018'!$I$2:$I$2))</f>
        <v>0</v>
      </c>
      <c r="F2" s="84">
        <f>SUMPRODUCT(('Récaptitulatif Resa PARIS 2018'!$E$2:$E$2=F$1)*('Récaptitulatif Resa PARIS 2018'!$B$2:$B$2='Analyse Global PARIS '!$A2)*('Récaptitulatif Resa PARIS 2018'!$I$2:$I$2))</f>
        <v>0</v>
      </c>
      <c r="G2" s="84">
        <f>SUMPRODUCT(('Récaptitulatif Resa PARIS 2018'!$E$2:$E$2=G$1)*('Récaptitulatif Resa PARIS 2018'!$B$2:$B$2='Analyse Global PARIS '!$A2)*('Récaptitulatif Resa PARIS 2018'!$I$2:$I$2))</f>
        <v>0</v>
      </c>
      <c r="H2" s="84">
        <f>SUMPRODUCT(('Récaptitulatif Resa PARIS 2018'!$E$2:$E$2=H$1)*('Récaptitulatif Resa PARIS 2018'!$B$2:$B$2='Analyse Global PARIS '!$A2)*('Récaptitulatif Resa PARIS 2018'!$I$2:$I$2))</f>
        <v>0</v>
      </c>
      <c r="I2" s="84">
        <f>SUMPRODUCT(('Récaptitulatif Resa PARIS 2018'!$E$2:$E$2=I$1)*('Récaptitulatif Resa PARIS 2018'!$B$2:$B$2='Analyse Global PARIS '!$A2)*('Récaptitulatif Resa PARIS 2018'!$I$2:$I$2))</f>
        <v>0</v>
      </c>
      <c r="J2" s="84">
        <f>SUMPRODUCT(('Récaptitulatif Resa PARIS 2018'!$E$2:$E$2=J$1)*('Récaptitulatif Resa PARIS 2018'!$B$2:$B$2='Analyse Global PARIS '!$A2)*('Récaptitulatif Resa PARIS 2018'!$I$2:$I$2))</f>
        <v>0</v>
      </c>
      <c r="K2" s="84">
        <f>SUMPRODUCT(('Récaptitulatif Resa PARIS 2018'!$E$2:$E$2=K$1)*('Récaptitulatif Resa PARIS 2018'!$B$2:$B$2='Analyse Global PARIS '!$A2)*('Récaptitulatif Resa PARIS 2018'!$I$2:$I$2))</f>
        <v>0</v>
      </c>
      <c r="L2" s="84">
        <f>SUMPRODUCT(('Récaptitulatif Resa PARIS 2018'!$E$2:$E$2=L$1)*('Récaptitulatif Resa PARIS 2018'!$B$2:$B$2='Analyse Global PARIS '!$A2)*('Récaptitulatif Resa PARIS 2018'!$I$2:$I$2))</f>
        <v>0</v>
      </c>
      <c r="M2" s="84">
        <f>SUMPRODUCT(('Récaptitulatif Resa PARIS 2018'!$E$2:$E$2=M$1)*('Récaptitulatif Resa PARIS 2018'!$B$2:$B$2='Analyse Global PARIS '!$A2)*('Récaptitulatif Resa PARIS 2018'!$I$2:$I$2))</f>
        <v>0</v>
      </c>
      <c r="N2" s="92">
        <f>SUM(B2:M2)</f>
        <v>0</v>
      </c>
    </row>
    <row r="3" spans="1:14" x14ac:dyDescent="0.35">
      <c r="A3" s="91" t="s">
        <v>120</v>
      </c>
      <c r="B3" s="84">
        <f>SUMPRODUCT(('Récaptitulatif Resa PARIS 2018'!$E$2:$E$2=B$1)*('Récaptitulatif Resa PARIS 2018'!$B$2:$B$2='Analyse Global PARIS '!$A3)*('Récaptitulatif Resa PARIS 2018'!$I$2:$I$2))</f>
        <v>743.99</v>
      </c>
      <c r="C3" s="84">
        <f>SUMPRODUCT(('Récaptitulatif Resa PARIS 2018'!$E$2:$E$2=C$1)*('Récaptitulatif Resa PARIS 2018'!$B$2:$B$2='Analyse Global PARIS '!$A3)*('Récaptitulatif Resa PARIS 2018'!$I$2:$I$2))</f>
        <v>0</v>
      </c>
      <c r="D3" s="84">
        <f>SUMPRODUCT(('Récaptitulatif Resa PARIS 2018'!$E$2:$E$2=D$1)*('Récaptitulatif Resa PARIS 2018'!$B$2:$B$2='Analyse Global PARIS '!$A3)*('Récaptitulatif Resa PARIS 2018'!$I$2:$I$2))</f>
        <v>0</v>
      </c>
      <c r="E3" s="84">
        <f>SUMPRODUCT(('Récaptitulatif Resa PARIS 2018'!$E$2:$E$2=E$1)*('Récaptitulatif Resa PARIS 2018'!$B$2:$B$2='Analyse Global PARIS '!$A3)*('Récaptitulatif Resa PARIS 2018'!$I$2:$I$2))</f>
        <v>0</v>
      </c>
      <c r="F3" s="84">
        <f>SUMPRODUCT(('Récaptitulatif Resa PARIS 2018'!$E$2:$E$2=F$1)*('Récaptitulatif Resa PARIS 2018'!$B$2:$B$2='Analyse Global PARIS '!$A3)*('Récaptitulatif Resa PARIS 2018'!$I$2:$I$2))</f>
        <v>0</v>
      </c>
      <c r="G3" s="84">
        <f>SUMPRODUCT(('Récaptitulatif Resa PARIS 2018'!$E$2:$E$2=G$1)*('Récaptitulatif Resa PARIS 2018'!$B$2:$B$2='Analyse Global PARIS '!$A3)*('Récaptitulatif Resa PARIS 2018'!$I$2:$I$2))</f>
        <v>0</v>
      </c>
      <c r="H3" s="84">
        <f>SUMPRODUCT(('Récaptitulatif Resa PARIS 2018'!$E$2:$E$2=H$1)*('Récaptitulatif Resa PARIS 2018'!$B$2:$B$2='Analyse Global PARIS '!$A3)*('Récaptitulatif Resa PARIS 2018'!$I$2:$I$2))</f>
        <v>0</v>
      </c>
      <c r="I3" s="84">
        <f>SUMPRODUCT(('Récaptitulatif Resa PARIS 2018'!$E$2:$E$2=I$1)*('Récaptitulatif Resa PARIS 2018'!$B$2:$B$2='Analyse Global PARIS '!$A3)*('Récaptitulatif Resa PARIS 2018'!$I$2:$I$2))</f>
        <v>0</v>
      </c>
      <c r="J3" s="84">
        <f>SUMPRODUCT(('Récaptitulatif Resa PARIS 2018'!$E$2:$E$2=J$1)*('Récaptitulatif Resa PARIS 2018'!$B$2:$B$2='Analyse Global PARIS '!$A3)*('Récaptitulatif Resa PARIS 2018'!$I$2:$I$2))</f>
        <v>0</v>
      </c>
      <c r="K3" s="84">
        <f>SUMPRODUCT(('Récaptitulatif Resa PARIS 2018'!$E$2:$E$2=K$1)*('Récaptitulatif Resa PARIS 2018'!$B$2:$B$2='Analyse Global PARIS '!$A3)*('Récaptitulatif Resa PARIS 2018'!$I$2:$I$2))</f>
        <v>0</v>
      </c>
      <c r="L3" s="84">
        <f>SUMPRODUCT(('Récaptitulatif Resa PARIS 2018'!$E$2:$E$2=L$1)*('Récaptitulatif Resa PARIS 2018'!$B$2:$B$2='Analyse Global PARIS '!$A3)*('Récaptitulatif Resa PARIS 2018'!$I$2:$I$2))</f>
        <v>0</v>
      </c>
      <c r="M3" s="84">
        <f>SUMPRODUCT(('Récaptitulatif Resa PARIS 2018'!$E$2:$E$2=M$1)*('Récaptitulatif Resa PARIS 2018'!$B$2:$B$2='Analyse Global PARIS '!$A3)*('Récaptitulatif Resa PARIS 2018'!$I$2:$I$2))</f>
        <v>0</v>
      </c>
      <c r="N3" s="92">
        <f t="shared" ref="N3:N5" si="0">SUM(B3:M3)</f>
        <v>743.99</v>
      </c>
    </row>
    <row r="4" spans="1:14" x14ac:dyDescent="0.35">
      <c r="A4" s="91" t="s">
        <v>119</v>
      </c>
      <c r="B4" s="84">
        <f>SUMPRODUCT(('Récaptitulatif Resa PARIS 2018'!$E$2:$E$2=B$1)*('Récaptitulatif Resa PARIS 2018'!$B$2:$B$2='Analyse Global PARIS '!$A4)*('Récaptitulatif Resa PARIS 2018'!$I$2:$I$2))</f>
        <v>0</v>
      </c>
      <c r="C4" s="84">
        <f>SUMPRODUCT(('Récaptitulatif Resa PARIS 2018'!$E$2:$E$2=C$1)*('Récaptitulatif Resa PARIS 2018'!$B$2:$B$2='Analyse Global PARIS '!$A4)*('Récaptitulatif Resa PARIS 2018'!$I$2:$I$2))</f>
        <v>0</v>
      </c>
      <c r="D4" s="84">
        <f>SUMPRODUCT(('Récaptitulatif Resa PARIS 2018'!$E$2:$E$2=D$1)*('Récaptitulatif Resa PARIS 2018'!$B$2:$B$2='Analyse Global PARIS '!$A4)*('Récaptitulatif Resa PARIS 2018'!$I$2:$I$2))</f>
        <v>0</v>
      </c>
      <c r="E4" s="84">
        <f>SUMPRODUCT(('Récaptitulatif Resa PARIS 2018'!$E$2:$E$2=E$1)*('Récaptitulatif Resa PARIS 2018'!$B$2:$B$2='Analyse Global PARIS '!$A4)*('Récaptitulatif Resa PARIS 2018'!$I$2:$I$2))</f>
        <v>0</v>
      </c>
      <c r="F4" s="84">
        <f>SUMPRODUCT(('Récaptitulatif Resa PARIS 2018'!$E$2:$E$2=F$1)*('Récaptitulatif Resa PARIS 2018'!$B$2:$B$2='Analyse Global PARIS '!$A4)*('Récaptitulatif Resa PARIS 2018'!$I$2:$I$2))</f>
        <v>0</v>
      </c>
      <c r="G4" s="84">
        <f>SUMPRODUCT(('Récaptitulatif Resa PARIS 2018'!$E$2:$E$2=G$1)*('Récaptitulatif Resa PARIS 2018'!$B$2:$B$2='Analyse Global PARIS '!$A4)*('Récaptitulatif Resa PARIS 2018'!$I$2:$I$2))</f>
        <v>0</v>
      </c>
      <c r="H4" s="84">
        <f>SUMPRODUCT(('Récaptitulatif Resa PARIS 2018'!$E$2:$E$2=H$1)*('Récaptitulatif Resa PARIS 2018'!$B$2:$B$2='Analyse Global PARIS '!$A4)*('Récaptitulatif Resa PARIS 2018'!$I$2:$I$2))</f>
        <v>0</v>
      </c>
      <c r="I4" s="84">
        <f>SUMPRODUCT(('Récaptitulatif Resa PARIS 2018'!$E$2:$E$2=I$1)*('Récaptitulatif Resa PARIS 2018'!$B$2:$B$2='Analyse Global PARIS '!$A4)*('Récaptitulatif Resa PARIS 2018'!$I$2:$I$2))</f>
        <v>0</v>
      </c>
      <c r="J4" s="84">
        <f>SUMPRODUCT(('Récaptitulatif Resa PARIS 2018'!$E$2:$E$2=J$1)*('Récaptitulatif Resa PARIS 2018'!$B$2:$B$2='Analyse Global PARIS '!$A4)*('Récaptitulatif Resa PARIS 2018'!$I$2:$I$2))</f>
        <v>0</v>
      </c>
      <c r="K4" s="84">
        <f>SUMPRODUCT(('Récaptitulatif Resa PARIS 2018'!$E$2:$E$2=K$1)*('Récaptitulatif Resa PARIS 2018'!$B$2:$B$2='Analyse Global PARIS '!$A4)*('Récaptitulatif Resa PARIS 2018'!$I$2:$I$2))</f>
        <v>0</v>
      </c>
      <c r="L4" s="84">
        <f>SUMPRODUCT(('Récaptitulatif Resa PARIS 2018'!$E$2:$E$2=L$1)*('Récaptitulatif Resa PARIS 2018'!$B$2:$B$2='Analyse Global PARIS '!$A4)*('Récaptitulatif Resa PARIS 2018'!$I$2:$I$2))</f>
        <v>0</v>
      </c>
      <c r="M4" s="84">
        <f>SUMPRODUCT(('Récaptitulatif Resa PARIS 2018'!$E$2:$E$2=M$1)*('Récaptitulatif Resa PARIS 2018'!$B$2:$B$2='Analyse Global PARIS '!$A4)*('Récaptitulatif Resa PARIS 2018'!$I$2:$I$2))</f>
        <v>0</v>
      </c>
      <c r="N4" s="92">
        <f t="shared" si="0"/>
        <v>0</v>
      </c>
    </row>
    <row r="5" spans="1:14" x14ac:dyDescent="0.35">
      <c r="A5" s="91" t="s">
        <v>126</v>
      </c>
      <c r="B5" s="84">
        <f>SUMPRODUCT(('Récaptitulatif Resa PARIS 2018'!$E$2:$E$2=B$1)*('Récaptitulatif Resa PARIS 2018'!$B$2:$B$2='Analyse Global PARIS '!$A5)*('Récaptitulatif Resa PARIS 2018'!$I$2:$I$2))</f>
        <v>0</v>
      </c>
      <c r="C5" s="84">
        <f>SUMPRODUCT(('Récaptitulatif Resa PARIS 2018'!$E$2:$E$2=C$1)*('Récaptitulatif Resa PARIS 2018'!$B$2:$B$2='Analyse Global PARIS '!$A5)*('Récaptitulatif Resa PARIS 2018'!$I$2:$I$2))</f>
        <v>0</v>
      </c>
      <c r="D5" s="84">
        <f>SUMPRODUCT(('Récaptitulatif Resa PARIS 2018'!$E$2:$E$2=D$1)*('Récaptitulatif Resa PARIS 2018'!$B$2:$B$2='Analyse Global PARIS '!$A5)*('Récaptitulatif Resa PARIS 2018'!$I$2:$I$2))</f>
        <v>0</v>
      </c>
      <c r="E5" s="84">
        <f>SUMPRODUCT(('Récaptitulatif Resa PARIS 2018'!$E$2:$E$2=E$1)*('Récaptitulatif Resa PARIS 2018'!$B$2:$B$2='Analyse Global PARIS '!$A5)*('Récaptitulatif Resa PARIS 2018'!$I$2:$I$2))</f>
        <v>0</v>
      </c>
      <c r="F5" s="84">
        <f>SUMPRODUCT(('Récaptitulatif Resa PARIS 2018'!$E$2:$E$2=F$1)*('Récaptitulatif Resa PARIS 2018'!$B$2:$B$2='Analyse Global PARIS '!$A5)*('Récaptitulatif Resa PARIS 2018'!$I$2:$I$2))</f>
        <v>0</v>
      </c>
      <c r="G5" s="84">
        <f>SUMPRODUCT(('Récaptitulatif Resa PARIS 2018'!$E$2:$E$2=G$1)*('Récaptitulatif Resa PARIS 2018'!$B$2:$B$2='Analyse Global PARIS '!$A5)*('Récaptitulatif Resa PARIS 2018'!$I$2:$I$2))</f>
        <v>0</v>
      </c>
      <c r="H5" s="84">
        <f>SUMPRODUCT(('Récaptitulatif Resa PARIS 2018'!$E$2:$E$2=H$1)*('Récaptitulatif Resa PARIS 2018'!$B$2:$B$2='Analyse Global PARIS '!$A5)*('Récaptitulatif Resa PARIS 2018'!$I$2:$I$2))</f>
        <v>0</v>
      </c>
      <c r="I5" s="84">
        <f>SUMPRODUCT(('Récaptitulatif Resa PARIS 2018'!$E$2:$E$2=I$1)*('Récaptitulatif Resa PARIS 2018'!$B$2:$B$2='Analyse Global PARIS '!$A5)*('Récaptitulatif Resa PARIS 2018'!$I$2:$I$2))</f>
        <v>0</v>
      </c>
      <c r="J5" s="84">
        <f>SUMPRODUCT(('Récaptitulatif Resa PARIS 2018'!$E$2:$E$2=J$1)*('Récaptitulatif Resa PARIS 2018'!$B$2:$B$2='Analyse Global PARIS '!$A5)*('Récaptitulatif Resa PARIS 2018'!$I$2:$I$2))</f>
        <v>0</v>
      </c>
      <c r="K5" s="84">
        <f>SUMPRODUCT(('Récaptitulatif Resa PARIS 2018'!$E$2:$E$2=K$1)*('Récaptitulatif Resa PARIS 2018'!$B$2:$B$2='Analyse Global PARIS '!$A5)*('Récaptitulatif Resa PARIS 2018'!$I$2:$I$2))</f>
        <v>0</v>
      </c>
      <c r="L5" s="84">
        <f>SUMPRODUCT(('Récaptitulatif Resa PARIS 2018'!$E$2:$E$2=L$1)*('Récaptitulatif Resa PARIS 2018'!$B$2:$B$2='Analyse Global PARIS '!$A5)*('Récaptitulatif Resa PARIS 2018'!$I$2:$I$2))</f>
        <v>0</v>
      </c>
      <c r="M5" s="84">
        <f>SUMPRODUCT(('Récaptitulatif Resa PARIS 2018'!$E$2:$E$2=M$1)*('Récaptitulatif Resa PARIS 2018'!$B$2:$B$2='Analyse Global PARIS '!$A5)*('Récaptitulatif Resa PARIS 2018'!$I$2:$I$2))</f>
        <v>0</v>
      </c>
      <c r="N5" s="92">
        <f t="shared" si="0"/>
        <v>0</v>
      </c>
    </row>
    <row r="6" spans="1:14" x14ac:dyDescent="0.35">
      <c r="A6" s="90" t="s">
        <v>129</v>
      </c>
      <c r="B6" s="93">
        <f>SUM(B2:B5)</f>
        <v>743.99</v>
      </c>
      <c r="C6" s="93">
        <f t="shared" ref="C6:M6" si="1">SUM(C2:C5)</f>
        <v>0</v>
      </c>
      <c r="D6" s="93">
        <f t="shared" si="1"/>
        <v>0</v>
      </c>
      <c r="E6" s="93">
        <f t="shared" si="1"/>
        <v>0</v>
      </c>
      <c r="F6" s="93">
        <f t="shared" si="1"/>
        <v>0</v>
      </c>
      <c r="G6" s="93">
        <f t="shared" si="1"/>
        <v>0</v>
      </c>
      <c r="H6" s="93">
        <f t="shared" si="1"/>
        <v>0</v>
      </c>
      <c r="I6" s="93">
        <f t="shared" si="1"/>
        <v>0</v>
      </c>
      <c r="J6" s="93">
        <f t="shared" si="1"/>
        <v>0</v>
      </c>
      <c r="K6" s="93">
        <f t="shared" si="1"/>
        <v>0</v>
      </c>
      <c r="L6" s="93">
        <f t="shared" si="1"/>
        <v>0</v>
      </c>
      <c r="M6" s="93">
        <f t="shared" si="1"/>
        <v>0</v>
      </c>
      <c r="N6" s="93">
        <f>SUM(B6:M6)</f>
        <v>743.99</v>
      </c>
    </row>
    <row r="7" spans="1:14" x14ac:dyDescent="0.35">
      <c r="A7" s="91" t="s">
        <v>49</v>
      </c>
      <c r="B7" s="85"/>
      <c r="C7" s="85"/>
      <c r="D7" s="85"/>
      <c r="E7" s="85"/>
      <c r="F7" s="85"/>
      <c r="G7" s="85"/>
      <c r="H7" s="85"/>
      <c r="I7" s="85"/>
      <c r="J7" s="85"/>
      <c r="K7" s="85"/>
      <c r="L7" s="85"/>
      <c r="M7" s="86"/>
      <c r="N7" s="92">
        <f t="shared" ref="N7" si="2">SUM(B7:M7)</f>
        <v>0</v>
      </c>
    </row>
    <row r="8" spans="1:14" ht="29" x14ac:dyDescent="0.35">
      <c r="A8" s="90" t="s">
        <v>130</v>
      </c>
      <c r="B8" s="93">
        <f>B6-B7</f>
        <v>743.99</v>
      </c>
      <c r="C8" s="93">
        <f t="shared" ref="C8:N8" si="3">C6-C7</f>
        <v>0</v>
      </c>
      <c r="D8" s="93">
        <f t="shared" si="3"/>
        <v>0</v>
      </c>
      <c r="E8" s="93">
        <f t="shared" si="3"/>
        <v>0</v>
      </c>
      <c r="F8" s="93">
        <f t="shared" si="3"/>
        <v>0</v>
      </c>
      <c r="G8" s="93">
        <f t="shared" si="3"/>
        <v>0</v>
      </c>
      <c r="H8" s="93">
        <f t="shared" si="3"/>
        <v>0</v>
      </c>
      <c r="I8" s="93">
        <f t="shared" si="3"/>
        <v>0</v>
      </c>
      <c r="J8" s="93">
        <f t="shared" si="3"/>
        <v>0</v>
      </c>
      <c r="K8" s="93">
        <f t="shared" si="3"/>
        <v>0</v>
      </c>
      <c r="L8" s="93">
        <f t="shared" si="3"/>
        <v>0</v>
      </c>
      <c r="M8" s="93">
        <f t="shared" si="3"/>
        <v>0</v>
      </c>
      <c r="N8" s="93">
        <f t="shared" si="3"/>
        <v>743.99</v>
      </c>
    </row>
    <row r="9" spans="1:14" x14ac:dyDescent="0.35">
      <c r="A9" s="91" t="s">
        <v>131</v>
      </c>
      <c r="B9" s="87">
        <f>IFERROR(B8/B6,0)</f>
        <v>1</v>
      </c>
      <c r="C9" s="87">
        <f t="shared" ref="C9:N9" si="4">IFERROR(C8/C6,0)</f>
        <v>0</v>
      </c>
      <c r="D9" s="87">
        <f t="shared" si="4"/>
        <v>0</v>
      </c>
      <c r="E9" s="87">
        <f t="shared" si="4"/>
        <v>0</v>
      </c>
      <c r="F9" s="87">
        <f t="shared" si="4"/>
        <v>0</v>
      </c>
      <c r="G9" s="87">
        <f t="shared" si="4"/>
        <v>0</v>
      </c>
      <c r="H9" s="87">
        <f t="shared" si="4"/>
        <v>0</v>
      </c>
      <c r="I9" s="87">
        <f t="shared" si="4"/>
        <v>0</v>
      </c>
      <c r="J9" s="87">
        <f t="shared" si="4"/>
        <v>0</v>
      </c>
      <c r="K9" s="87">
        <f t="shared" si="4"/>
        <v>0</v>
      </c>
      <c r="L9" s="87">
        <f t="shared" si="4"/>
        <v>0</v>
      </c>
      <c r="M9" s="88">
        <f t="shared" si="4"/>
        <v>0</v>
      </c>
      <c r="N9" s="92">
        <f t="shared" si="4"/>
        <v>1</v>
      </c>
    </row>
    <row r="11" spans="1:14" x14ac:dyDescent="0.35">
      <c r="C11" s="1" t="s">
        <v>135</v>
      </c>
    </row>
    <row r="13" spans="1:14" x14ac:dyDescent="0.35">
      <c r="A13" s="83"/>
      <c r="B13" s="89" t="s">
        <v>31</v>
      </c>
      <c r="C13" s="89" t="s">
        <v>30</v>
      </c>
      <c r="D13" s="89" t="s">
        <v>29</v>
      </c>
      <c r="E13" s="89" t="s">
        <v>28</v>
      </c>
      <c r="F13" s="89" t="s">
        <v>27</v>
      </c>
      <c r="G13" s="89" t="s">
        <v>26</v>
      </c>
      <c r="H13" s="89" t="s">
        <v>25</v>
      </c>
      <c r="I13" s="89" t="s">
        <v>24</v>
      </c>
      <c r="J13" s="89" t="s">
        <v>23</v>
      </c>
      <c r="K13" s="89" t="s">
        <v>22</v>
      </c>
      <c r="L13" s="89" t="s">
        <v>21</v>
      </c>
      <c r="M13" s="89" t="s">
        <v>20</v>
      </c>
    </row>
    <row r="14" spans="1:14" x14ac:dyDescent="0.35">
      <c r="A14" s="91" t="s">
        <v>118</v>
      </c>
      <c r="B14" s="84">
        <f>SUMPRODUCT(('Récaptitulatif Resa PARIS 2018'!$E$2:$E$2=B$1)*('Récaptitulatif Resa PARIS 2018'!$B$2:$B$2='Analyse Global PARIS '!$A14)*('Récaptitulatif Resa PARIS 2018'!$I$2:$I$2))</f>
        <v>0</v>
      </c>
      <c r="C14" s="84">
        <f>SUMPRODUCT(('Récaptitulatif Resa PARIS 2018'!$E$2:$E$2=C$1)*('Récaptitulatif Resa PARIS 2018'!$B$2:$B$2='Analyse Global PARIS '!$A14)*('Récaptitulatif Resa PARIS 2018'!$I$2:$I$2))</f>
        <v>0</v>
      </c>
      <c r="D14" s="84">
        <v>806</v>
      </c>
      <c r="F14" s="84">
        <f>SUMPRODUCT(('Récaptitulatif Resa PARIS 2018'!$E$2:$E$2=F$1)*('Récaptitulatif Resa PARIS 2018'!$B$2:$B$2='Analyse Global PARIS '!$A14)*('Récaptitulatif Resa PARIS 2018'!$I$2:$I$2))</f>
        <v>0</v>
      </c>
      <c r="G14" s="84">
        <f>SUMPRODUCT(('Récaptitulatif Resa PARIS 2018'!$E$2:$E$2=G$1)*('Récaptitulatif Resa PARIS 2018'!$B$2:$B$2='Analyse Global PARIS '!$A14)*('Récaptitulatif Resa PARIS 2018'!$I$2:$I$2))</f>
        <v>0</v>
      </c>
      <c r="H14" s="84">
        <f>SUMPRODUCT(('Récaptitulatif Resa PARIS 2018'!$E$2:$E$2=H$1)*('Récaptitulatif Resa PARIS 2018'!$B$2:$B$2='Analyse Global PARIS '!$A14)*('Récaptitulatif Resa PARIS 2018'!$I$2:$I$2))</f>
        <v>0</v>
      </c>
      <c r="I14" s="84">
        <f>SUMPRODUCT(('Récaptitulatif Resa PARIS 2018'!$E$2:$E$2=I$1)*('Récaptitulatif Resa PARIS 2018'!$B$2:$B$2='Analyse Global PARIS '!$A14)*('Récaptitulatif Resa PARIS 2018'!$I$2:$I$2))</f>
        <v>0</v>
      </c>
      <c r="J14" s="84">
        <f>SUMPRODUCT(('Récaptitulatif Resa PARIS 2018'!$E$2:$E$2=J$1)*('Récaptitulatif Resa PARIS 2018'!$B$2:$B$2='Analyse Global PARIS '!$A14)*('Récaptitulatif Resa PARIS 2018'!$I$2:$I$2))</f>
        <v>0</v>
      </c>
      <c r="K14" s="84">
        <f>SUMPRODUCT(('Récaptitulatif Resa PARIS 2018'!$E$2:$E$2=K$1)*('Récaptitulatif Resa PARIS 2018'!$B$2:$B$2='Analyse Global PARIS '!$A14)*('Récaptitulatif Resa PARIS 2018'!$I$2:$I$2))</f>
        <v>0</v>
      </c>
      <c r="L14" s="84">
        <f>SUMPRODUCT(('Récaptitulatif Resa PARIS 2018'!$E$2:$E$2=L$1)*('Récaptitulatif Resa PARIS 2018'!$B$2:$B$2='Analyse Global PARIS '!$A14)*('Récaptitulatif Resa PARIS 2018'!$I$2:$I$2))</f>
        <v>0</v>
      </c>
      <c r="M14" s="84">
        <v>792</v>
      </c>
    </row>
    <row r="15" spans="1:14" x14ac:dyDescent="0.35">
      <c r="A15" s="91" t="s">
        <v>120</v>
      </c>
      <c r="B15" s="84">
        <v>2959</v>
      </c>
      <c r="C15" s="84">
        <v>530</v>
      </c>
      <c r="D15" s="84">
        <f>SUMPRODUCT(('Récaptitulatif Resa PARIS 2018'!$E$2:$E$2=D$1)*('Récaptitulatif Resa PARIS 2018'!$B$2:$B$2='Analyse Global PARIS '!$A15)*('Récaptitulatif Resa PARIS 2018'!$I$2:$I$2))</f>
        <v>0</v>
      </c>
      <c r="E15" s="84">
        <v>262</v>
      </c>
      <c r="F15" s="84">
        <f>SUMPRODUCT(('Récaptitulatif Resa PARIS 2018'!$E$2:$E$2=F$1)*('Récaptitulatif Resa PARIS 2018'!$B$2:$B$2='Analyse Global PARIS '!$A15)*('Récaptitulatif Resa PARIS 2018'!$I$2:$I$2))</f>
        <v>0</v>
      </c>
      <c r="G15" s="84">
        <f>SUMPRODUCT(('Récaptitulatif Resa PARIS 2018'!$E$2:$E$2=G$1)*('Récaptitulatif Resa PARIS 2018'!$B$2:$B$2='Analyse Global PARIS '!$A15)*('Récaptitulatif Resa PARIS 2018'!$I$2:$I$2))</f>
        <v>0</v>
      </c>
      <c r="H15" s="84">
        <f>SUMPRODUCT(('Récaptitulatif Resa PARIS 2018'!$E$2:$E$2=H$1)*('Récaptitulatif Resa PARIS 2018'!$B$2:$B$2='Analyse Global PARIS '!$A15)*('Récaptitulatif Resa PARIS 2018'!$I$2:$I$2))</f>
        <v>0</v>
      </c>
      <c r="I15" s="84">
        <f>SUMPRODUCT(('Récaptitulatif Resa PARIS 2018'!$E$2:$E$2=I$1)*('Récaptitulatif Resa PARIS 2018'!$B$2:$B$2='Analyse Global PARIS '!$A15)*('Récaptitulatif Resa PARIS 2018'!$I$2:$I$2))</f>
        <v>0</v>
      </c>
      <c r="J15" s="84">
        <f>SUMPRODUCT(('Récaptitulatif Resa PARIS 2018'!$E$2:$E$2=J$1)*('Récaptitulatif Resa PARIS 2018'!$B$2:$B$2='Analyse Global PARIS '!$A15)*('Récaptitulatif Resa PARIS 2018'!$I$2:$I$2))</f>
        <v>0</v>
      </c>
      <c r="K15" s="84">
        <f>SUMPRODUCT(('Récaptitulatif Resa PARIS 2018'!$E$2:$E$2=K$1)*('Récaptitulatif Resa PARIS 2018'!$B$2:$B$2='Analyse Global PARIS '!$A15)*('Récaptitulatif Resa PARIS 2018'!$I$2:$I$2))</f>
        <v>0</v>
      </c>
      <c r="L15" s="84">
        <f>SUMPRODUCT(('Récaptitulatif Resa PARIS 2018'!$E$2:$E$2=L$1)*('Récaptitulatif Resa PARIS 2018'!$B$2:$B$2='Analyse Global PARIS '!$A15)*('Récaptitulatif Resa PARIS 2018'!$I$2:$I$2))</f>
        <v>0</v>
      </c>
      <c r="M15" s="84">
        <f>SUMPRODUCT(('Récaptitulatif Resa PARIS 2018'!$E$2:$E$2=M$1)*('Récaptitulatif Resa PARIS 2018'!$B$2:$B$2='Analyse Global PARIS '!$A15)*('Récaptitulatif Resa PARIS 2018'!$I$2:$I$2))</f>
        <v>0</v>
      </c>
    </row>
    <row r="16" spans="1:14" x14ac:dyDescent="0.35">
      <c r="A16" s="91" t="s">
        <v>119</v>
      </c>
      <c r="B16" s="84">
        <f>SUMPRODUCT(('Récaptitulatif Resa PARIS 2018'!$E$2:$E$2=B$1)*('Récaptitulatif Resa PARIS 2018'!$B$2:$B$2='Analyse Global PARIS '!$A16)*('Récaptitulatif Resa PARIS 2018'!$I$2:$I$2))</f>
        <v>0</v>
      </c>
      <c r="C16" s="84">
        <f>SUMPRODUCT(('Récaptitulatif Resa PARIS 2018'!$E$2:$E$2=C$1)*('Récaptitulatif Resa PARIS 2018'!$B$2:$B$2='Analyse Global PARIS '!$A16)*('Récaptitulatif Resa PARIS 2018'!$I$2:$I$2))</f>
        <v>0</v>
      </c>
      <c r="D16" s="84">
        <v>744</v>
      </c>
      <c r="E16" s="84">
        <f>SUMPRODUCT(('Récaptitulatif Resa PARIS 2018'!$E$2:$E$2=E$1)*('Récaptitulatif Resa PARIS 2018'!$B$2:$B$2='Analyse Global PARIS '!$A16)*('Récaptitulatif Resa PARIS 2018'!$I$2:$I$2))</f>
        <v>0</v>
      </c>
      <c r="F16" s="84">
        <f>SUMPRODUCT(('Récaptitulatif Resa PARIS 2018'!$E$2:$E$2=F$1)*('Récaptitulatif Resa PARIS 2018'!$B$2:$B$2='Analyse Global PARIS '!$A16)*('Récaptitulatif Resa PARIS 2018'!$I$2:$I$2))</f>
        <v>0</v>
      </c>
      <c r="G16" s="84">
        <f>SUMPRODUCT(('Récaptitulatif Resa PARIS 2018'!$E$2:$E$2=G$1)*('Récaptitulatif Resa PARIS 2018'!$B$2:$B$2='Analyse Global PARIS '!$A16)*('Récaptitulatif Resa PARIS 2018'!$I$2:$I$2))</f>
        <v>0</v>
      </c>
      <c r="H16" s="84">
        <f>SUMPRODUCT(('Récaptitulatif Resa PARIS 2018'!$E$2:$E$2=H$1)*('Récaptitulatif Resa PARIS 2018'!$B$2:$B$2='Analyse Global PARIS '!$A16)*('Récaptitulatif Resa PARIS 2018'!$I$2:$I$2))</f>
        <v>0</v>
      </c>
      <c r="I16" s="84">
        <f>SUMPRODUCT(('Récaptitulatif Resa PARIS 2018'!$E$2:$E$2=I$1)*('Récaptitulatif Resa PARIS 2018'!$B$2:$B$2='Analyse Global PARIS '!$A16)*('Récaptitulatif Resa PARIS 2018'!$I$2:$I$2))</f>
        <v>0</v>
      </c>
      <c r="J16" s="84">
        <f>SUMPRODUCT(('Récaptitulatif Resa PARIS 2018'!$E$2:$E$2=J$1)*('Récaptitulatif Resa PARIS 2018'!$B$2:$B$2='Analyse Global PARIS '!$A16)*('Récaptitulatif Resa PARIS 2018'!$I$2:$I$2))</f>
        <v>0</v>
      </c>
      <c r="K16" s="84">
        <f>SUMPRODUCT(('Récaptitulatif Resa PARIS 2018'!$E$2:$E$2=K$1)*('Récaptitulatif Resa PARIS 2018'!$B$2:$B$2='Analyse Global PARIS '!$A16)*('Récaptitulatif Resa PARIS 2018'!$I$2:$I$2))</f>
        <v>0</v>
      </c>
      <c r="L16" s="84">
        <f>SUMPRODUCT(('Récaptitulatif Resa PARIS 2018'!$E$2:$E$2=L$1)*('Récaptitulatif Resa PARIS 2018'!$B$2:$B$2='Analyse Global PARIS '!$A16)*('Récaptitulatif Resa PARIS 2018'!$I$2:$I$2))</f>
        <v>0</v>
      </c>
      <c r="M16" s="84">
        <f>SUMPRODUCT(('Récaptitulatif Resa PARIS 2018'!$E$2:$E$2=M$1)*('Récaptitulatif Resa PARIS 2018'!$B$2:$B$2='Analyse Global PARIS '!$A16)*('Récaptitulatif Resa PARIS 2018'!$I$2:$I$2))</f>
        <v>0</v>
      </c>
    </row>
    <row r="17" spans="1:13" x14ac:dyDescent="0.35">
      <c r="A17" s="91" t="s">
        <v>126</v>
      </c>
      <c r="B17" s="84">
        <f>SUMPRODUCT(('Récaptitulatif Resa PARIS 2018'!$E$2:$E$2=B$1)*('Récaptitulatif Resa PARIS 2018'!$B$2:$B$2='Analyse Global PARIS '!$A17)*('Récaptitulatif Resa PARIS 2018'!$I$2:$I$2))</f>
        <v>0</v>
      </c>
      <c r="C17" s="84">
        <f>SUMPRODUCT(('Récaptitulatif Resa PARIS 2018'!$E$2:$E$2=C$1)*('Récaptitulatif Resa PARIS 2018'!$B$2:$B$2='Analyse Global PARIS '!$A17)*('Récaptitulatif Resa PARIS 2018'!$I$2:$I$2))</f>
        <v>0</v>
      </c>
      <c r="D17" s="84">
        <v>797</v>
      </c>
      <c r="E17" s="84">
        <f>SUMPRODUCT(('Récaptitulatif Resa PARIS 2018'!$E$2:$E$2=E$1)*('Récaptitulatif Resa PARIS 2018'!$B$2:$B$2='Analyse Global PARIS '!$A17)*('Récaptitulatif Resa PARIS 2018'!$I$2:$I$2))</f>
        <v>0</v>
      </c>
      <c r="F17" s="84">
        <f>SUMPRODUCT(('Récaptitulatif Resa PARIS 2018'!$E$2:$E$2=F$1)*('Récaptitulatif Resa PARIS 2018'!$B$2:$B$2='Analyse Global PARIS '!$A17)*('Récaptitulatif Resa PARIS 2018'!$I$2:$I$2))</f>
        <v>0</v>
      </c>
      <c r="G17" s="84">
        <f>SUMPRODUCT(('Récaptitulatif Resa PARIS 2018'!$E$2:$E$2=G$1)*('Récaptitulatif Resa PARIS 2018'!$B$2:$B$2='Analyse Global PARIS '!$A17)*('Récaptitulatif Resa PARIS 2018'!$I$2:$I$2))</f>
        <v>0</v>
      </c>
      <c r="H17" s="84">
        <f>SUMPRODUCT(('Récaptitulatif Resa PARIS 2018'!$E$2:$E$2=H$1)*('Récaptitulatif Resa PARIS 2018'!$B$2:$B$2='Analyse Global PARIS '!$A17)*('Récaptitulatif Resa PARIS 2018'!$I$2:$I$2))</f>
        <v>0</v>
      </c>
      <c r="I17" s="84">
        <f>SUMPRODUCT(('Récaptitulatif Resa PARIS 2018'!$E$2:$E$2=I$1)*('Récaptitulatif Resa PARIS 2018'!$B$2:$B$2='Analyse Global PARIS '!$A17)*('Récaptitulatif Resa PARIS 2018'!$I$2:$I$2))</f>
        <v>0</v>
      </c>
      <c r="J17" s="84">
        <f>SUMPRODUCT(('Récaptitulatif Resa PARIS 2018'!$E$2:$E$2=J$1)*('Récaptitulatif Resa PARIS 2018'!$B$2:$B$2='Analyse Global PARIS '!$A17)*('Récaptitulatif Resa PARIS 2018'!$I$2:$I$2))</f>
        <v>0</v>
      </c>
      <c r="K17" s="84">
        <f>SUMPRODUCT(('Récaptitulatif Resa PARIS 2018'!$E$2:$E$2=K$1)*('Récaptitulatif Resa PARIS 2018'!$B$2:$B$2='Analyse Global PARIS '!$A17)*('Récaptitulatif Resa PARIS 2018'!$I$2:$I$2))</f>
        <v>0</v>
      </c>
      <c r="L17" s="84">
        <f>SUMPRODUCT(('Récaptitulatif Resa PARIS 2018'!$E$2:$E$2=L$1)*('Récaptitulatif Resa PARIS 2018'!$B$2:$B$2='Analyse Global PARIS '!$A17)*('Récaptitulatif Resa PARIS 2018'!$I$2:$I$2))</f>
        <v>0</v>
      </c>
      <c r="M17" s="84">
        <f>SUMPRODUCT(('Récaptitulatif Resa PARIS 2018'!$E$2:$E$2=M$1)*('Récaptitulatif Resa PARIS 2018'!$B$2:$B$2='Analyse Global PARIS '!$A17)*('Récaptitulatif Resa PARIS 2018'!$I$2:$I$2))</f>
        <v>0</v>
      </c>
    </row>
    <row r="18" spans="1:13" x14ac:dyDescent="0.35">
      <c r="A18" s="90" t="s">
        <v>129</v>
      </c>
      <c r="B18" s="93">
        <f>SUM(B14:B17)</f>
        <v>2959</v>
      </c>
      <c r="C18" s="93">
        <f t="shared" ref="C18:M18" si="5">SUM(C14:C17)</f>
        <v>530</v>
      </c>
      <c r="D18" s="93">
        <f t="shared" si="5"/>
        <v>2347</v>
      </c>
      <c r="E18" s="93">
        <f>SUM(E14:E17)</f>
        <v>262</v>
      </c>
      <c r="F18" s="93">
        <f t="shared" si="5"/>
        <v>0</v>
      </c>
      <c r="G18" s="93">
        <f t="shared" si="5"/>
        <v>0</v>
      </c>
      <c r="H18" s="93">
        <f t="shared" si="5"/>
        <v>0</v>
      </c>
      <c r="I18" s="93">
        <f t="shared" si="5"/>
        <v>0</v>
      </c>
      <c r="J18" s="93">
        <f t="shared" si="5"/>
        <v>0</v>
      </c>
      <c r="K18" s="93">
        <f t="shared" si="5"/>
        <v>0</v>
      </c>
      <c r="L18" s="93">
        <f t="shared" si="5"/>
        <v>0</v>
      </c>
      <c r="M18" s="93">
        <f t="shared" si="5"/>
        <v>792</v>
      </c>
    </row>
    <row r="19" spans="1:13" x14ac:dyDescent="0.35">
      <c r="A19" s="91" t="s">
        <v>49</v>
      </c>
      <c r="B19" s="85"/>
      <c r="C19" s="85"/>
      <c r="D19" s="85"/>
      <c r="E19" s="85"/>
      <c r="F19" s="85"/>
      <c r="G19" s="85"/>
      <c r="H19" s="85"/>
      <c r="I19" s="85"/>
      <c r="J19" s="85"/>
      <c r="K19" s="85"/>
      <c r="L19" s="85"/>
      <c r="M19" s="86"/>
    </row>
    <row r="20" spans="1:13" ht="29" x14ac:dyDescent="0.35">
      <c r="A20" s="90" t="s">
        <v>130</v>
      </c>
      <c r="B20" s="93">
        <f>B18-B19</f>
        <v>2959</v>
      </c>
      <c r="C20" s="93">
        <f t="shared" ref="C20:M20" si="6">C18-C19</f>
        <v>530</v>
      </c>
      <c r="D20" s="93">
        <f t="shared" si="6"/>
        <v>2347</v>
      </c>
      <c r="E20" s="93">
        <f t="shared" si="6"/>
        <v>262</v>
      </c>
      <c r="F20" s="93">
        <f t="shared" si="6"/>
        <v>0</v>
      </c>
      <c r="G20" s="93">
        <f t="shared" si="6"/>
        <v>0</v>
      </c>
      <c r="H20" s="93">
        <f t="shared" si="6"/>
        <v>0</v>
      </c>
      <c r="I20" s="93">
        <f t="shared" si="6"/>
        <v>0</v>
      </c>
      <c r="J20" s="93">
        <f t="shared" si="6"/>
        <v>0</v>
      </c>
      <c r="K20" s="93">
        <f t="shared" si="6"/>
        <v>0</v>
      </c>
      <c r="L20" s="93">
        <f t="shared" si="6"/>
        <v>0</v>
      </c>
      <c r="M20" s="93">
        <f t="shared" si="6"/>
        <v>792</v>
      </c>
    </row>
    <row r="21" spans="1:13" x14ac:dyDescent="0.35">
      <c r="A21" s="91" t="s">
        <v>131</v>
      </c>
      <c r="B21" s="87">
        <f>IFERROR(B20/B18,0)</f>
        <v>1</v>
      </c>
      <c r="C21" s="87">
        <f t="shared" ref="C21:M21" si="7">IFERROR(C20/C18,0)</f>
        <v>1</v>
      </c>
      <c r="D21" s="87">
        <f t="shared" si="7"/>
        <v>1</v>
      </c>
      <c r="E21" s="87">
        <f t="shared" si="7"/>
        <v>1</v>
      </c>
      <c r="F21" s="87">
        <f t="shared" si="7"/>
        <v>0</v>
      </c>
      <c r="G21" s="87">
        <f t="shared" si="7"/>
        <v>0</v>
      </c>
      <c r="H21" s="87">
        <f t="shared" si="7"/>
        <v>0</v>
      </c>
      <c r="I21" s="87">
        <f t="shared" si="7"/>
        <v>0</v>
      </c>
      <c r="J21" s="87">
        <f t="shared" si="7"/>
        <v>0</v>
      </c>
      <c r="K21" s="87">
        <f t="shared" si="7"/>
        <v>0</v>
      </c>
      <c r="L21" s="87">
        <f t="shared" si="7"/>
        <v>0</v>
      </c>
      <c r="M21" s="88">
        <f t="shared" si="7"/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2018-01-18T16:09:19Z</dcterms:modified>
</cp:coreProperties>
</file>