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 autoCompressPictures="0"/>
  <bookViews>
    <workbookView xWindow="0" yWindow="0" windowWidth="19200" windowHeight="6945" tabRatio="767" firstSheet="1" activeTab="1"/>
  </bookViews>
  <sheets>
    <sheet name="Récapitulatif  Loyer PARIS 2018" sheetId="6" r:id="rId1"/>
    <sheet name="Récaptitulatif Résa PARIS 2018" sheetId="8" r:id="rId2"/>
    <sheet name="Comptabilité PARIS 2018" sheetId="10" r:id="rId3"/>
    <sheet name="Analyse Globale PARIS 2018 " sheetId="11" r:id="rId4"/>
    <sheet name="Analyse par Appartement" sheetId="12" r:id="rId5"/>
    <sheet name="Questions" sheetId="13" r:id="rId6"/>
  </sheets>
  <functionGroups builtInGroupCount="17"/>
  <definedNames>
    <definedName name="_xlnm._FilterDatabase" localSheetId="2" hidden="1">'Comptabilité PARIS 2018'!$A$1:$M$1</definedName>
    <definedName name="_xlnm._FilterDatabase" localSheetId="0" hidden="1">'Récapitulatif  Loyer PARIS 2018'!$A$1:$Y$6</definedName>
    <definedName name="_xlnm._FilterDatabase" localSheetId="1" hidden="1">'Récaptitulatif Résa PARIS 2018'!$A$1:$J$2</definedName>
    <definedName name="Appartements">OFFSET('Récapitulatif  Loyer PARIS 2018'!$A$4,0,0,COUNTA('Récapitulatif  Loyer PARIS 2018'!$A:$A)-3,1)</definedName>
    <definedName name="LastR1">ROW(OFFSET('Récapitulatif  Loyer PARIS 2018'!$A$1,0,0,COUNTA('Récapitulatif  Loyer PARIS 2018'!$A:$A),1))+ROWS(OFFSET('Récapitulatif  Loyer PARIS 2018'!$A$1,0,0,COUNTA('Récapitulatif  Loyer PARIS 2018'!$A:$A),1))-1</definedName>
    <definedName name="LastR2">ROW(OFFSET('Récaptitulatif Résa PARIS 2018'!$A$1,0,0,COUNTA('Récaptitulatif Résa PARIS 2018'!$A:$A),1))+ROWS(OFFSET('Récaptitulatif Résa PARIS 2018'!$A$1,0,0,COUNTA('Récaptitulatif Résa PARIS 2018'!$A:$A),1))-1</definedName>
    <definedName name="LastR5">SUMPRODUCT(MAX((ROW('Analyse par Appartement'!$A$1:$A$40))*('Analyse par Appartement'!$A$1:$A$40&lt;&gt;"")))</definedName>
    <definedName name="Mois">'Analyse Globale PARIS 2018 '!$B$1:$M$1</definedName>
    <definedName name="Types">'Analyse Globale PARIS 2018 '!$A$7:$A$10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4" i="8" l="1"/>
  <c r="F4" i="8"/>
  <c r="H3" i="10"/>
  <c r="J3" i="10" s="1"/>
  <c r="E3" i="10"/>
  <c r="J2" i="10"/>
  <c r="H2" i="10"/>
  <c r="E2" i="10"/>
  <c r="I3" i="8"/>
  <c r="F3" i="8"/>
  <c r="F2" i="8"/>
  <c r="I2" i="10"/>
  <c r="I3" i="10"/>
  <c r="K3" i="10" l="1"/>
  <c r="L3" i="10" s="1"/>
  <c r="K2" i="10"/>
  <c r="L2" i="10" s="1"/>
  <c r="I2" i="8"/>
  <c r="B3" i="6" l="1"/>
  <c r="D3" i="6"/>
  <c r="F3" i="6"/>
  <c r="H3" i="6"/>
  <c r="J3" i="6"/>
  <c r="L3" i="6"/>
  <c r="N3" i="6"/>
  <c r="P3" i="6"/>
  <c r="R3" i="6"/>
  <c r="T3" i="6"/>
  <c r="V3" i="6"/>
  <c r="X3" i="6"/>
  <c r="I5" i="11"/>
  <c r="C5" i="11"/>
  <c r="F5" i="11"/>
  <c r="G5" i="11"/>
  <c r="L5" i="11"/>
  <c r="E5" i="11"/>
  <c r="M5" i="11"/>
  <c r="B5" i="11"/>
  <c r="D5" i="11"/>
  <c r="J5" i="11"/>
  <c r="H5" i="11"/>
  <c r="K5" i="11"/>
  <c r="M22" i="11" l="1"/>
  <c r="L22" i="11"/>
  <c r="K22" i="11"/>
  <c r="J22" i="11"/>
  <c r="I22" i="11"/>
  <c r="H22" i="11"/>
  <c r="G22" i="11"/>
  <c r="F22" i="11"/>
  <c r="E22" i="11"/>
  <c r="D22" i="11"/>
  <c r="C22" i="11"/>
  <c r="B22" i="11"/>
  <c r="N22" i="11" l="1"/>
  <c r="G6" i="11"/>
  <c r="I6" i="11"/>
  <c r="K6" i="11"/>
  <c r="M6" i="11"/>
  <c r="C6" i="11"/>
  <c r="E6" i="11"/>
  <c r="D6" i="11"/>
  <c r="F6" i="11"/>
  <c r="H6" i="11"/>
  <c r="J6" i="11"/>
  <c r="L6" i="11"/>
  <c r="N5" i="11"/>
  <c r="B6" i="11"/>
  <c r="L12" i="11"/>
  <c r="L16" i="11" s="1"/>
  <c r="I12" i="11"/>
  <c r="I16" i="11" s="1"/>
  <c r="C12" i="11"/>
  <c r="C16" i="11" s="1"/>
  <c r="F12" i="11"/>
  <c r="F16" i="11" s="1"/>
  <c r="E12" i="11"/>
  <c r="E16" i="11" s="1"/>
  <c r="G12" i="11"/>
  <c r="G16" i="11" s="1"/>
  <c r="J12" i="11"/>
  <c r="J16" i="11" s="1"/>
  <c r="D12" i="11"/>
  <c r="D16" i="11" s="1"/>
  <c r="H12" i="11"/>
  <c r="H16" i="11" s="1"/>
  <c r="K12" i="11"/>
  <c r="K16" i="11" s="1"/>
  <c r="M12" i="11"/>
  <c r="M16" i="11" s="1"/>
  <c r="B12" i="11"/>
  <c r="B16" i="11" s="1"/>
  <c r="N6" i="11" l="1"/>
  <c r="M4" i="11"/>
  <c r="K4" i="11"/>
  <c r="I4" i="11"/>
  <c r="G4" i="11"/>
  <c r="E4" i="11"/>
  <c r="C4" i="11"/>
  <c r="M3" i="11"/>
  <c r="M19" i="11" s="1"/>
  <c r="K3" i="11"/>
  <c r="K19" i="11" s="1"/>
  <c r="I3" i="11"/>
  <c r="I19" i="11" s="1"/>
  <c r="G3" i="11"/>
  <c r="G19" i="11" s="1"/>
  <c r="E3" i="11"/>
  <c r="E19" i="11" s="1"/>
  <c r="C3" i="11"/>
  <c r="C19" i="11" s="1"/>
  <c r="M2" i="11"/>
  <c r="M18" i="11" s="1"/>
  <c r="K2" i="11"/>
  <c r="K18" i="11" s="1"/>
  <c r="I2" i="11"/>
  <c r="I18" i="11" s="1"/>
  <c r="G2" i="11"/>
  <c r="G18" i="11" s="1"/>
  <c r="E2" i="11"/>
  <c r="E18" i="11" s="1"/>
  <c r="C2" i="11"/>
  <c r="C18" i="11" s="1"/>
  <c r="L10" i="11"/>
  <c r="J10" i="11"/>
  <c r="H10" i="11"/>
  <c r="F10" i="11"/>
  <c r="D10" i="11"/>
  <c r="B10" i="11"/>
  <c r="L9" i="11"/>
  <c r="J9" i="11"/>
  <c r="H9" i="11"/>
  <c r="F9" i="11"/>
  <c r="D9" i="11"/>
  <c r="B9" i="11"/>
  <c r="L8" i="11"/>
  <c r="J8" i="11"/>
  <c r="H8" i="11"/>
  <c r="F8" i="11"/>
  <c r="D8" i="11"/>
  <c r="B8" i="11"/>
  <c r="L7" i="11"/>
  <c r="J7" i="11"/>
  <c r="H7" i="11"/>
  <c r="F7" i="11"/>
  <c r="D7" i="11"/>
  <c r="B7" i="11"/>
  <c r="C7" i="11"/>
  <c r="L4" i="11"/>
  <c r="J4" i="11"/>
  <c r="H4" i="11"/>
  <c r="F4" i="11"/>
  <c r="D4" i="11"/>
  <c r="B4" i="11"/>
  <c r="L3" i="11"/>
  <c r="L19" i="11" s="1"/>
  <c r="J3" i="11"/>
  <c r="J19" i="11" s="1"/>
  <c r="H3" i="11"/>
  <c r="H19" i="11" s="1"/>
  <c r="F3" i="11"/>
  <c r="F19" i="11" s="1"/>
  <c r="D3" i="11"/>
  <c r="D19" i="11" s="1"/>
  <c r="B3" i="11"/>
  <c r="L2" i="11"/>
  <c r="L18" i="11" s="1"/>
  <c r="J2" i="11"/>
  <c r="J18" i="11" s="1"/>
  <c r="H2" i="11"/>
  <c r="H18" i="11" s="1"/>
  <c r="F2" i="11"/>
  <c r="F18" i="11" s="1"/>
  <c r="D2" i="11"/>
  <c r="D18" i="11" s="1"/>
  <c r="B2" i="11"/>
  <c r="M10" i="11"/>
  <c r="K10" i="11"/>
  <c r="I10" i="11"/>
  <c r="G10" i="11"/>
  <c r="E10" i="11"/>
  <c r="C10" i="11"/>
  <c r="M9" i="11"/>
  <c r="K9" i="11"/>
  <c r="I9" i="11"/>
  <c r="G9" i="11"/>
  <c r="E9" i="11"/>
  <c r="C9" i="11"/>
  <c r="M8" i="11"/>
  <c r="K8" i="11"/>
  <c r="I8" i="11"/>
  <c r="G8" i="11"/>
  <c r="E8" i="11"/>
  <c r="C8" i="11"/>
  <c r="M7" i="11"/>
  <c r="K7" i="11"/>
  <c r="I7" i="11"/>
  <c r="G7" i="11"/>
  <c r="E7" i="11"/>
  <c r="N12" i="11"/>
  <c r="N16" i="11" s="1"/>
  <c r="N2" i="11" l="1"/>
  <c r="N18" i="11" s="1"/>
  <c r="B18" i="11"/>
  <c r="N3" i="11"/>
  <c r="N19" i="11" s="1"/>
  <c r="B19" i="11"/>
  <c r="N4" i="11"/>
  <c r="B21" i="11"/>
  <c r="B20" i="11"/>
  <c r="F21" i="11"/>
  <c r="F20" i="11"/>
  <c r="J21" i="11"/>
  <c r="J20" i="11"/>
  <c r="E21" i="11"/>
  <c r="E20" i="11"/>
  <c r="I21" i="11"/>
  <c r="I20" i="11"/>
  <c r="M21" i="11"/>
  <c r="M20" i="11"/>
  <c r="D21" i="11"/>
  <c r="D20" i="11"/>
  <c r="H21" i="11"/>
  <c r="H20" i="11"/>
  <c r="L21" i="11"/>
  <c r="L20" i="11"/>
  <c r="C21" i="11"/>
  <c r="C20" i="11"/>
  <c r="G21" i="11"/>
  <c r="G20" i="11"/>
  <c r="K21" i="11"/>
  <c r="K20" i="11"/>
  <c r="H11" i="11"/>
  <c r="H15" i="11" s="1"/>
  <c r="H17" i="11" s="1"/>
  <c r="G11" i="11"/>
  <c r="M11" i="11"/>
  <c r="M15" i="11" s="1"/>
  <c r="D11" i="11"/>
  <c r="D15" i="11" s="1"/>
  <c r="K11" i="11"/>
  <c r="K15" i="11" s="1"/>
  <c r="E11" i="11"/>
  <c r="E15" i="11" s="1"/>
  <c r="F11" i="11"/>
  <c r="F15" i="11" s="1"/>
  <c r="N10" i="11"/>
  <c r="L11" i="11"/>
  <c r="L15" i="11" s="1"/>
  <c r="J11" i="11"/>
  <c r="J15" i="11" s="1"/>
  <c r="N9" i="11"/>
  <c r="B11" i="11"/>
  <c r="B15" i="11" s="1"/>
  <c r="I11" i="11"/>
  <c r="I15" i="11" s="1"/>
  <c r="N8" i="11"/>
  <c r="N7" i="11"/>
  <c r="C11" i="11"/>
  <c r="H13" i="11" l="1"/>
  <c r="H14" i="11" s="1"/>
  <c r="C15" i="11"/>
  <c r="C17" i="11" s="1"/>
  <c r="G13" i="11"/>
  <c r="G14" i="11" s="1"/>
  <c r="G15" i="11"/>
  <c r="G17" i="11" s="1"/>
  <c r="N21" i="11"/>
  <c r="N20" i="11"/>
  <c r="I13" i="11"/>
  <c r="I14" i="11" s="1"/>
  <c r="I17" i="11"/>
  <c r="L13" i="11"/>
  <c r="L14" i="11" s="1"/>
  <c r="L17" i="11"/>
  <c r="F13" i="11"/>
  <c r="F14" i="11" s="1"/>
  <c r="F17" i="11"/>
  <c r="K13" i="11"/>
  <c r="K14" i="11" s="1"/>
  <c r="K17" i="11"/>
  <c r="M13" i="11"/>
  <c r="M14" i="11" s="1"/>
  <c r="M17" i="11"/>
  <c r="B13" i="11"/>
  <c r="B14" i="11" s="1"/>
  <c r="B17" i="11"/>
  <c r="J13" i="11"/>
  <c r="J14" i="11" s="1"/>
  <c r="J17" i="11"/>
  <c r="E13" i="11"/>
  <c r="E14" i="11" s="1"/>
  <c r="E17" i="11"/>
  <c r="D13" i="11"/>
  <c r="D14" i="11" s="1"/>
  <c r="D17" i="11"/>
  <c r="C13" i="11"/>
  <c r="C14" i="11" s="1"/>
  <c r="N11" i="11"/>
  <c r="N15" i="11" s="1"/>
  <c r="N13" i="11" l="1"/>
  <c r="N14" i="11" s="1"/>
  <c r="N17" i="11"/>
  <c r="A3" i="12" a="1"/>
  <c r="A3" i="12" l="1"/>
  <c r="H3" i="12"/>
  <c r="F3" i="12"/>
  <c r="G3" i="12"/>
  <c r="K3" i="12" l="1"/>
  <c r="C3" i="12"/>
  <c r="D3" i="12"/>
  <c r="B3" i="12"/>
  <c r="E3" i="12"/>
  <c r="A4" i="12" a="1"/>
  <c r="I3" i="12" l="1"/>
  <c r="J3" i="12" s="1"/>
  <c r="A4" i="12"/>
  <c r="B4" i="12"/>
  <c r="G4" i="12"/>
  <c r="E4" i="12"/>
  <c r="H4" i="12"/>
  <c r="D4" i="12"/>
  <c r="F4" i="12"/>
  <c r="C4" i="12"/>
  <c r="A5" i="12" a="1"/>
  <c r="A5" i="12" l="1"/>
  <c r="K4" i="12"/>
  <c r="I4" i="12"/>
  <c r="J4" i="12" s="1"/>
  <c r="F5" i="12"/>
  <c r="D5" i="12"/>
  <c r="B5" i="12"/>
  <c r="C5" i="12"/>
  <c r="G5" i="12"/>
  <c r="H5" i="12"/>
  <c r="E5" i="12"/>
  <c r="I5" i="12" l="1"/>
  <c r="J5" i="12" s="1"/>
  <c r="K5" i="12"/>
  <c r="A6" i="12" a="1"/>
  <c r="A6" i="12"/>
  <c r="C6" i="12"/>
  <c r="H6" i="12"/>
  <c r="G6" i="12"/>
  <c r="A7" i="12" a="1"/>
  <c r="A7" i="12" l="1"/>
  <c r="F6" i="12"/>
  <c r="B6" i="12"/>
  <c r="D6" i="12"/>
  <c r="E6" i="12"/>
  <c r="A8" i="12" a="1"/>
  <c r="I6" i="12" l="1"/>
  <c r="J6" i="12" s="1"/>
  <c r="K6" i="12"/>
  <c r="A8" i="12"/>
  <c r="A9" i="12" a="1"/>
  <c r="A9" i="12"/>
  <c r="G8" i="12"/>
  <c r="H8" i="12"/>
  <c r="D8" i="12"/>
  <c r="B7" i="12"/>
  <c r="F7" i="12"/>
  <c r="F8" i="12"/>
  <c r="C7" i="12"/>
  <c r="C9" i="12"/>
  <c r="E7" i="12"/>
  <c r="B9" i="12"/>
  <c r="E9" i="12"/>
  <c r="D7" i="12"/>
  <c r="B8" i="12"/>
  <c r="C8" i="12"/>
  <c r="E8" i="12"/>
  <c r="G7" i="12"/>
  <c r="H7" i="12"/>
  <c r="H9" i="12"/>
  <c r="A10" i="12" a="1"/>
  <c r="I8" i="12" l="1"/>
  <c r="J8" i="12" s="1"/>
  <c r="K8" i="12"/>
  <c r="K7" i="12"/>
  <c r="I7" i="12"/>
  <c r="J7" i="12" s="1"/>
  <c r="A10" i="12"/>
  <c r="G10" i="12"/>
  <c r="H10" i="12"/>
  <c r="E10" i="12"/>
  <c r="B10" i="12"/>
  <c r="F9" i="12"/>
  <c r="C10" i="12"/>
  <c r="G9" i="12"/>
  <c r="D10" i="12"/>
  <c r="D9" i="12"/>
  <c r="F10" i="12"/>
  <c r="A11" i="12" a="1"/>
  <c r="K10" i="12" l="1"/>
  <c r="I9" i="12"/>
  <c r="J9" i="12" s="1"/>
  <c r="K9" i="12"/>
  <c r="I10" i="12"/>
  <c r="J10" i="12" s="1"/>
  <c r="A11" i="12"/>
  <c r="B11" i="12"/>
  <c r="D11" i="12"/>
  <c r="F11" i="12"/>
  <c r="C11" i="12"/>
  <c r="A12" i="12" a="1"/>
  <c r="A12" i="12" l="1"/>
  <c r="H11" i="12"/>
  <c r="E11" i="12"/>
  <c r="G11" i="12"/>
  <c r="A13" i="12" a="1"/>
  <c r="I11" i="12" l="1"/>
  <c r="J11" i="12" s="1"/>
  <c r="K11" i="12"/>
  <c r="A13" i="12"/>
  <c r="A14" i="12" a="1"/>
  <c r="A14" i="12"/>
  <c r="F14" i="12"/>
  <c r="D12" i="12"/>
  <c r="F12" i="12"/>
  <c r="G12" i="12"/>
  <c r="C12" i="12"/>
  <c r="C13" i="12"/>
  <c r="D13" i="12"/>
  <c r="G13" i="12"/>
  <c r="F13" i="12"/>
  <c r="E14" i="12"/>
  <c r="B14" i="12"/>
  <c r="D14" i="12"/>
  <c r="H12" i="12"/>
  <c r="B13" i="12"/>
  <c r="H13" i="12"/>
  <c r="B12" i="12"/>
  <c r="E12" i="12"/>
  <c r="E13" i="12"/>
  <c r="C14" i="12"/>
  <c r="A15" i="12" a="1"/>
  <c r="I12" i="12" l="1"/>
  <c r="J12" i="12" s="1"/>
  <c r="I13" i="12"/>
  <c r="J13" i="12" s="1"/>
  <c r="K13" i="12"/>
  <c r="K12" i="12"/>
  <c r="A15" i="12"/>
  <c r="D15" i="12" s="1"/>
  <c r="G14" i="12"/>
  <c r="H14" i="12"/>
  <c r="A16" i="12" a="1"/>
  <c r="E15" i="12" l="1"/>
  <c r="K14" i="12"/>
  <c r="I14" i="12"/>
  <c r="J14" i="12" s="1"/>
  <c r="H15" i="12"/>
  <c r="G15" i="12"/>
  <c r="F15" i="12"/>
  <c r="B15" i="12"/>
  <c r="I15" i="12" s="1"/>
  <c r="J15" i="12" s="1"/>
  <c r="C15" i="12"/>
  <c r="A16" i="12"/>
  <c r="E16" i="12" s="1"/>
  <c r="A17" i="12" a="1"/>
  <c r="G16" i="12" l="1"/>
  <c r="D16" i="12"/>
  <c r="H16" i="12"/>
  <c r="B16" i="12"/>
  <c r="C16" i="12"/>
  <c r="F16" i="12"/>
  <c r="K15" i="12"/>
  <c r="A17" i="12"/>
  <c r="G17" i="12" s="1"/>
  <c r="A18" i="12" a="1"/>
  <c r="D17" i="12" l="1"/>
  <c r="K16" i="12"/>
  <c r="I16" i="12"/>
  <c r="J16" i="12" s="1"/>
  <c r="F17" i="12"/>
  <c r="C17" i="12"/>
  <c r="B17" i="12"/>
  <c r="I17" i="12" s="1"/>
  <c r="J17" i="12" s="1"/>
  <c r="H17" i="12"/>
  <c r="E17" i="12"/>
  <c r="A18" i="12"/>
  <c r="B18" i="12" s="1"/>
  <c r="A19" i="12" a="1"/>
  <c r="G18" i="12" l="1"/>
  <c r="C18" i="12"/>
  <c r="F18" i="12"/>
  <c r="K17" i="12"/>
  <c r="I18" i="12"/>
  <c r="J18" i="12" s="1"/>
  <c r="D18" i="12"/>
  <c r="E18" i="12"/>
  <c r="H18" i="12"/>
  <c r="A19" i="12"/>
  <c r="A20" i="12" a="1"/>
  <c r="K18" i="12" l="1"/>
  <c r="A20" i="12"/>
  <c r="A21" i="12" a="1"/>
  <c r="A21" i="12"/>
  <c r="E21" i="12" s="1"/>
  <c r="H20" i="12"/>
  <c r="F20" i="12"/>
  <c r="G20" i="12"/>
  <c r="C20" i="12"/>
  <c r="B20" i="12"/>
  <c r="E20" i="12"/>
  <c r="D20" i="12"/>
  <c r="C21" i="12"/>
  <c r="E19" i="12"/>
  <c r="B19" i="12"/>
  <c r="G19" i="12"/>
  <c r="D19" i="12"/>
  <c r="F19" i="12"/>
  <c r="H19" i="12"/>
  <c r="C19" i="12"/>
  <c r="A22" i="12" a="1"/>
  <c r="F21" i="12" l="1"/>
  <c r="D21" i="12"/>
  <c r="B21" i="12"/>
  <c r="K19" i="12"/>
  <c r="G21" i="12"/>
  <c r="H21" i="12"/>
  <c r="I20" i="12"/>
  <c r="J20" i="12" s="1"/>
  <c r="I19" i="12"/>
  <c r="J19" i="12" s="1"/>
  <c r="K20" i="12"/>
  <c r="A22" i="12"/>
  <c r="F22" i="12" s="1"/>
  <c r="A23" i="12" a="1"/>
  <c r="K21" i="12" l="1"/>
  <c r="I21" i="12"/>
  <c r="J21" i="12" s="1"/>
  <c r="D22" i="12"/>
  <c r="B22" i="12"/>
  <c r="E22" i="12"/>
  <c r="H22" i="12"/>
  <c r="K22" i="12" s="1"/>
  <c r="C22" i="12"/>
  <c r="G22" i="12"/>
  <c r="A23" i="12"/>
  <c r="A24" i="12" a="1"/>
  <c r="I22" i="12" l="1"/>
  <c r="J22" i="12" s="1"/>
  <c r="A24" i="12"/>
  <c r="A25" i="12" a="1"/>
  <c r="A25" i="12"/>
  <c r="H25" i="12" s="1"/>
  <c r="D24" i="12"/>
  <c r="E24" i="12"/>
  <c r="F24" i="12"/>
  <c r="H24" i="12"/>
  <c r="C24" i="12"/>
  <c r="B24" i="12"/>
  <c r="G24" i="12"/>
  <c r="G25" i="12"/>
  <c r="F23" i="12"/>
  <c r="H23" i="12"/>
  <c r="D23" i="12"/>
  <c r="B23" i="12"/>
  <c r="G23" i="12"/>
  <c r="C23" i="12"/>
  <c r="E23" i="12"/>
  <c r="A26" i="12" a="1"/>
  <c r="F25" i="12" l="1"/>
  <c r="K25" i="12" s="1"/>
  <c r="I23" i="12"/>
  <c r="J23" i="12" s="1"/>
  <c r="C25" i="12"/>
  <c r="D25" i="12"/>
  <c r="I24" i="12"/>
  <c r="J24" i="12" s="1"/>
  <c r="K23" i="12"/>
  <c r="K24" i="12"/>
  <c r="E25" i="12"/>
  <c r="B25" i="12"/>
  <c r="I25" i="12" s="1"/>
  <c r="J25" i="12" s="1"/>
  <c r="A26" i="12"/>
  <c r="G26" i="12" s="1"/>
  <c r="A27" i="12" a="1"/>
  <c r="B26" i="12" l="1"/>
  <c r="I26" i="12" s="1"/>
  <c r="J26" i="12" s="1"/>
  <c r="F26" i="12"/>
  <c r="D26" i="12"/>
  <c r="C26" i="12"/>
  <c r="H26" i="12"/>
  <c r="E26" i="12"/>
  <c r="A27" i="12"/>
  <c r="A28" i="12" a="1"/>
  <c r="K26" i="12" l="1"/>
  <c r="A28" i="12"/>
  <c r="A29" i="12" a="1"/>
  <c r="A29" i="12"/>
  <c r="C29" i="12" s="1"/>
  <c r="G28" i="12"/>
  <c r="H28" i="12"/>
  <c r="D28" i="12"/>
  <c r="E28" i="12"/>
  <c r="B28" i="12"/>
  <c r="I28" i="12" s="1"/>
  <c r="J28" i="12" s="1"/>
  <c r="F28" i="12"/>
  <c r="K28" i="12" s="1"/>
  <c r="C28" i="12"/>
  <c r="B27" i="12"/>
  <c r="G27" i="12"/>
  <c r="H27" i="12"/>
  <c r="D27" i="12"/>
  <c r="C27" i="12"/>
  <c r="F27" i="12"/>
  <c r="E27" i="12"/>
  <c r="A30" i="12" a="1"/>
  <c r="H29" i="12" l="1"/>
  <c r="B29" i="12"/>
  <c r="D29" i="12"/>
  <c r="I27" i="12"/>
  <c r="J27" i="12" s="1"/>
  <c r="G29" i="12"/>
  <c r="F29" i="12"/>
  <c r="E29" i="12"/>
  <c r="K27" i="12"/>
  <c r="A30" i="12"/>
  <c r="H30" i="12" s="1"/>
  <c r="A31" i="12" a="1"/>
  <c r="I29" i="12" l="1"/>
  <c r="J29" i="12" s="1"/>
  <c r="K29" i="12"/>
  <c r="F30" i="12"/>
  <c r="K30" i="12" s="1"/>
  <c r="G30" i="12"/>
  <c r="B30" i="12"/>
  <c r="C30" i="12"/>
  <c r="D30" i="12"/>
  <c r="E30" i="12"/>
  <c r="A31" i="12"/>
  <c r="F31" i="12" s="1"/>
  <c r="G31" i="12"/>
  <c r="A32" i="12" a="1"/>
  <c r="I30" i="12" l="1"/>
  <c r="J30" i="12" s="1"/>
  <c r="D31" i="12"/>
  <c r="H31" i="12"/>
  <c r="K31" i="12" s="1"/>
  <c r="E31" i="12"/>
  <c r="B31" i="12"/>
  <c r="I31" i="12" s="1"/>
  <c r="J31" i="12" s="1"/>
  <c r="C31" i="12"/>
  <c r="A32" i="12"/>
  <c r="A33" i="12" a="1"/>
  <c r="A33" i="12"/>
  <c r="A34" i="12" a="1"/>
  <c r="A34" i="12"/>
  <c r="D34" i="12" s="1"/>
  <c r="F32" i="12"/>
  <c r="H32" i="12"/>
  <c r="C32" i="12"/>
  <c r="G32" i="12"/>
  <c r="E32" i="12"/>
  <c r="D32" i="12"/>
  <c r="B32" i="12"/>
  <c r="E33" i="12"/>
  <c r="D33" i="12"/>
  <c r="G33" i="12"/>
  <c r="B33" i="12"/>
  <c r="H33" i="12"/>
  <c r="C33" i="12"/>
  <c r="F33" i="12"/>
  <c r="A35" i="12" a="1"/>
  <c r="G34" i="12" l="1"/>
  <c r="C34" i="12"/>
  <c r="H34" i="12"/>
  <c r="F34" i="12"/>
  <c r="E34" i="12"/>
  <c r="K32" i="12"/>
  <c r="B34" i="12"/>
  <c r="I33" i="12"/>
  <c r="J33" i="12" s="1"/>
  <c r="I32" i="12"/>
  <c r="J32" i="12" s="1"/>
  <c r="K33" i="12"/>
  <c r="A35" i="12"/>
  <c r="C35" i="12" s="1"/>
  <c r="A36" i="12" a="1"/>
  <c r="I34" i="12" l="1"/>
  <c r="J34" i="12" s="1"/>
  <c r="E35" i="12"/>
  <c r="K34" i="12"/>
  <c r="H35" i="12"/>
  <c r="B35" i="12"/>
  <c r="D35" i="12"/>
  <c r="G35" i="12"/>
  <c r="F35" i="12"/>
  <c r="K35" i="12" s="1"/>
  <c r="A36" i="12"/>
  <c r="E36" i="12" s="1"/>
  <c r="A37" i="12" a="1"/>
  <c r="D36" i="12" l="1"/>
  <c r="F36" i="12"/>
  <c r="G36" i="12"/>
  <c r="C36" i="12"/>
  <c r="B36" i="12"/>
  <c r="H36" i="12"/>
  <c r="I35" i="12"/>
  <c r="J35" i="12" s="1"/>
  <c r="A37" i="12"/>
  <c r="C37" i="12" s="1"/>
  <c r="A38" i="12" a="1"/>
  <c r="I36" i="12" l="1"/>
  <c r="J36" i="12" s="1"/>
  <c r="K36" i="12"/>
  <c r="B37" i="12"/>
  <c r="E37" i="12"/>
  <c r="D37" i="12"/>
  <c r="H37" i="12"/>
  <c r="F37" i="12"/>
  <c r="G37" i="12"/>
  <c r="A38" i="12"/>
  <c r="A39" i="12" a="1"/>
  <c r="I37" i="12" l="1"/>
  <c r="J37" i="12" s="1"/>
  <c r="K37" i="12"/>
  <c r="A39" i="12"/>
  <c r="A40" i="12" a="1"/>
  <c r="A40" i="12"/>
  <c r="E2" i="12" s="1"/>
  <c r="G2" i="12"/>
  <c r="E40" i="12"/>
  <c r="D40" i="12"/>
  <c r="C40" i="12"/>
  <c r="F40" i="12"/>
  <c r="H40" i="12"/>
  <c r="G40" i="12"/>
  <c r="B40" i="12"/>
  <c r="B39" i="12"/>
  <c r="G39" i="12"/>
  <c r="D39" i="12"/>
  <c r="C39" i="12"/>
  <c r="F39" i="12"/>
  <c r="H39" i="12"/>
  <c r="E39" i="12"/>
  <c r="H38" i="12"/>
  <c r="G38" i="12"/>
  <c r="C38" i="12"/>
  <c r="B38" i="12"/>
  <c r="E38" i="12"/>
  <c r="D38" i="12"/>
  <c r="F38" i="12"/>
  <c r="B2" i="12" l="1"/>
  <c r="I2" i="12" s="1"/>
  <c r="J2" i="12" s="1"/>
  <c r="D2" i="12"/>
  <c r="I40" i="12"/>
  <c r="J40" i="12" s="1"/>
  <c r="C2" i="12"/>
  <c r="I39" i="12"/>
  <c r="J39" i="12" s="1"/>
  <c r="K40" i="12"/>
  <c r="H2" i="12"/>
  <c r="K38" i="12"/>
  <c r="I38" i="12"/>
  <c r="J38" i="12" s="1"/>
  <c r="K39" i="12"/>
  <c r="F2" i="12"/>
  <c r="K2" i="12" l="1"/>
</calcChain>
</file>

<file path=xl/sharedStrings.xml><?xml version="1.0" encoding="utf-8"?>
<sst xmlns="http://schemas.openxmlformats.org/spreadsheetml/2006/main" count="173" uniqueCount="90">
  <si>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</si>
  <si>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</si>
  <si>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</si>
  <si>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</si>
  <si>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</si>
  <si>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</si>
  <si>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</si>
  <si>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</si>
  <si>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</si>
  <si>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</si>
  <si>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</si>
  <si>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</si>
  <si>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Code appartement</t>
  </si>
  <si>
    <t>TOTAL</t>
  </si>
  <si>
    <t>Loyer</t>
  </si>
  <si>
    <t>Date d'arrivée</t>
  </si>
  <si>
    <t>Date de départ</t>
  </si>
  <si>
    <t>Nombre de nuits</t>
  </si>
  <si>
    <t>Prestations de services</t>
  </si>
  <si>
    <t>Plateforme</t>
  </si>
  <si>
    <t>Réservation</t>
  </si>
  <si>
    <t>Caution</t>
  </si>
  <si>
    <t>Annulation</t>
  </si>
  <si>
    <t>Type</t>
  </si>
  <si>
    <t>Nom Touriste</t>
  </si>
  <si>
    <t>Loyer / nuit</t>
  </si>
  <si>
    <t xml:space="preserve">Prix / nuit </t>
  </si>
  <si>
    <t>Coût / nuit</t>
  </si>
  <si>
    <t>Prestations services</t>
  </si>
  <si>
    <t>Mois</t>
  </si>
  <si>
    <t>CA TOTAL</t>
  </si>
  <si>
    <t>MARGE OPERATIONNELLE</t>
  </si>
  <si>
    <t>Taux de marge</t>
  </si>
  <si>
    <t>Nuit</t>
  </si>
  <si>
    <t>Loyer reversé</t>
  </si>
  <si>
    <t>Nombre de nuits possibles</t>
  </si>
  <si>
    <t>Résultat brut 
(CA - Loyers)</t>
  </si>
  <si>
    <t>Taux de remplissage</t>
  </si>
  <si>
    <t>Total</t>
  </si>
  <si>
    <t>Nombre voyageurs</t>
  </si>
  <si>
    <t>Nombre de réservations</t>
  </si>
  <si>
    <t>Nombre de mois de gestion</t>
  </si>
  <si>
    <t>Nb de voyageurs moyen</t>
  </si>
  <si>
    <t>CA Moyen</t>
  </si>
  <si>
    <t>Loyer moyen</t>
  </si>
  <si>
    <t>Marge moyen</t>
  </si>
  <si>
    <t>Nb résa moyen</t>
  </si>
  <si>
    <t>Nb nuit moyen</t>
  </si>
  <si>
    <t>Taux de remplissage moyen</t>
  </si>
  <si>
    <t>KPI</t>
  </si>
  <si>
    <t>Code</t>
  </si>
  <si>
    <t>Montant Net de la réservation</t>
  </si>
  <si>
    <t>Nombre de nuits passées</t>
  </si>
  <si>
    <t>Nombre de touristes</t>
  </si>
  <si>
    <t>Nb jours</t>
  </si>
  <si>
    <t>ü</t>
  </si>
  <si>
    <t>CROIX ROUSSE</t>
  </si>
  <si>
    <t>FRANKLIN</t>
  </si>
  <si>
    <t>LORETTE</t>
  </si>
  <si>
    <t>BONNET</t>
  </si>
  <si>
    <t>CONFORT</t>
  </si>
  <si>
    <t>SALA</t>
  </si>
  <si>
    <t>VAUBECOUR</t>
  </si>
  <si>
    <t>CHARITE</t>
  </si>
  <si>
    <t>LAURENCIN</t>
  </si>
  <si>
    <t>DESIREE</t>
  </si>
  <si>
    <t>THOMASSIN</t>
  </si>
  <si>
    <t>SAINT ANTOINE</t>
  </si>
  <si>
    <t>PIERRE BLANC</t>
  </si>
  <si>
    <t>PLACE COLBERT</t>
  </si>
  <si>
    <t>COLBERT</t>
  </si>
  <si>
    <t>PRE GAUDRY</t>
  </si>
  <si>
    <t>ALBERT THOMAS</t>
  </si>
  <si>
    <t>DUBOIS</t>
  </si>
  <si>
    <t>Booking</t>
  </si>
  <si>
    <t>Emma Chollet</t>
  </si>
  <si>
    <t>La colonne mois F doit maintenant prendre la date d'arrivée et non plus la date de départ comme référence</t>
  </si>
  <si>
    <t>juste la colonne mois E doit maintenant prendre la date d'arrivée et non plus la date de départ.</t>
  </si>
  <si>
    <t>« Mai » manque un appartement « Lorette » pour une somme de €17, alors que Lorette s’affiche pour les autres mois, et « Juillet », il y a un appartement « Saint-Antoine » qui manque aussi, pour une valeur de €169, et pareil que pour le mois de Mai, l’appartement « Saint-Antoine » , s’affiche ailleurs pour les autres mois.</t>
  </si>
  <si>
    <t>A la base, l’idée est de diviser uniquement les réservations ou la date d’arrivée et la date de départ n'ont pas les mêmes mois ...mais pas de modification pour les catégories : Annulation ni Caution, ni Prestation de Service</t>
  </si>
  <si>
    <t>appartement</t>
  </si>
  <si>
    <t>Pour faire un point sur les Tests : </t>
  </si>
  <si>
    <r>
      <rPr>
        <u/>
        <sz val="16"/>
        <color rgb="FF333333"/>
        <rFont val="Arial"/>
        <family val="2"/>
      </rPr>
      <t>FICHIER 1</t>
    </r>
    <r>
      <rPr>
        <sz val="16"/>
        <color rgb="FF333333"/>
        <rFont val="Arial"/>
        <family val="2"/>
      </rPr>
      <t xml:space="preserve"> : « Récapitulatif Loyer PARIS 2018 » : GOOD</t>
    </r>
  </si>
  <si>
    <r>
      <rPr>
        <u/>
        <sz val="16"/>
        <color rgb="FF333333"/>
        <rFont val="Arial"/>
        <family val="2"/>
      </rPr>
      <t>FICHIER 2</t>
    </r>
    <r>
      <rPr>
        <sz val="16"/>
        <color rgb="FF333333"/>
        <rFont val="Arial"/>
        <family val="2"/>
      </rPr>
      <t xml:space="preserve"> : « Récapitulatif Résa PARIS 2018 », GOOD</t>
    </r>
  </si>
  <si>
    <r>
      <rPr>
        <u/>
        <sz val="16"/>
        <color rgb="FF333333"/>
        <rFont val="Arial"/>
        <family val="2"/>
      </rPr>
      <t xml:space="preserve">FICHIER 3 </t>
    </r>
    <r>
      <rPr>
        <sz val="16"/>
        <color rgb="FF333333"/>
        <rFont val="Arial"/>
        <family val="2"/>
      </rPr>
      <t>: « Comptabilité PARIS 2018 », GOOD</t>
    </r>
  </si>
  <si>
    <r>
      <rPr>
        <u/>
        <sz val="16"/>
        <color rgb="FF333333"/>
        <rFont val="Arial"/>
        <family val="2"/>
      </rPr>
      <t>FICHIER 4</t>
    </r>
    <r>
      <rPr>
        <sz val="16"/>
        <color rgb="FF333333"/>
        <rFont val="Arial"/>
        <family val="2"/>
      </rPr>
      <t xml:space="preserve"> : Analyse Globale PARIS 2018 » GOOD</t>
    </r>
  </si>
  <si>
    <r>
      <rPr>
        <u/>
        <sz val="16"/>
        <color rgb="FF333333"/>
        <rFont val="Arial"/>
        <family val="2"/>
      </rPr>
      <t>FICHIER 5</t>
    </r>
    <r>
      <rPr>
        <sz val="16"/>
        <color rgb="FF333333"/>
        <rFont val="Arial"/>
        <family val="2"/>
      </rPr>
      <t xml:space="preserve"> : toutes les données sont correctes </t>
    </r>
    <r>
      <rPr>
        <u/>
        <sz val="16"/>
        <rFont val="Arial"/>
        <family val="2"/>
      </rPr>
      <t>SAUF 2 mois</t>
    </r>
  </si>
  <si>
    <r>
      <rPr>
        <u/>
        <sz val="16"/>
        <color rgb="FF333333"/>
        <rFont val="Arial"/>
        <family val="2"/>
      </rPr>
      <t>SAUF</t>
    </r>
    <r>
      <rPr>
        <sz val="16"/>
        <color rgb="FF333333"/>
        <rFont val="Arial"/>
        <family val="2"/>
      </rPr>
      <t>, il y a quelques copies de lignes qui sont créés pour « Caution », surtout pour Décembre, il y a des duplicates (par ex : deux fois €300 et €1000). </t>
    </r>
  </si>
  <si>
    <t>Après découpe</t>
  </si>
  <si>
    <t>avant découpe recopier pour montrer la valeur d'origine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</si>
</sst>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\ &quot;€&quot;"/>
    <numFmt numFmtId="166" formatCode="#,##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Verdana"/>
      <family val="2"/>
    </font>
    <font>
      <sz val="10"/>
      <color theme="0"/>
      <name val="Verdana"/>
      <family val="2"/>
    </font>
    <font>
      <sz val="10"/>
      <color theme="1"/>
      <name val="Verdana"/>
      <family val="2"/>
    </font>
    <font>
      <sz val="9"/>
      <color theme="0"/>
      <name val="Verdana"/>
      <family val="2"/>
    </font>
    <font>
      <b/>
      <sz val="9"/>
      <color rgb="FFFFFF00"/>
      <name val="Verdana"/>
      <family val="2"/>
    </font>
    <font>
      <sz val="9"/>
      <color theme="1"/>
      <name val="Verdana"/>
      <family val="2"/>
    </font>
    <font>
      <b/>
      <sz val="10"/>
      <color theme="1"/>
      <name val="Verdana"/>
      <family val="2"/>
    </font>
    <font>
      <sz val="12"/>
      <color theme="0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2"/>
      <color theme="0"/>
      <name val="Calibri"/>
      <family val="2"/>
      <scheme val="minor"/>
    </font>
    <font>
      <b/>
      <sz val="16"/>
      <color theme="1"/>
      <name val="Verdana"/>
      <family val="2"/>
    </font>
    <font>
      <sz val="9"/>
      <color theme="1"/>
      <name val="Wingdings"/>
      <charset val="2"/>
    </font>
    <font>
      <sz val="16"/>
      <color rgb="FF333333"/>
      <name val="Arial"/>
      <family val="2"/>
    </font>
    <font>
      <sz val="11"/>
      <color rgb="FF00B050"/>
      <name val="Wingdings"/>
      <charset val="2"/>
    </font>
    <font>
      <b/>
      <sz val="16"/>
      <color rgb="FF00B050"/>
      <name val="Wingdings"/>
      <charset val="2"/>
    </font>
    <font>
      <sz val="11"/>
      <color theme="0"/>
      <name val="Verdana"/>
      <family val="2"/>
    </font>
    <font>
      <u/>
      <sz val="16"/>
      <color rgb="FF333333"/>
      <name val="Arial"/>
      <family val="2"/>
    </font>
    <font>
      <u/>
      <sz val="16"/>
      <name val="Arial"/>
      <family val="2"/>
    </font>
    <font>
      <b/>
      <sz val="2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920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theme="1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/>
  </cellStyleXfs>
  <cellXfs count="93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 vertical="center" wrapText="1"/>
    </xf>
    <xf numFmtId="0" fontId="2" fillId="0" borderId="7" xfId="0" applyFont="1" applyFill="1" applyBorder="1"/>
    <xf numFmtId="164" fontId="2" fillId="0" borderId="7" xfId="1" applyNumberFormat="1" applyFont="1" applyFill="1" applyBorder="1"/>
    <xf numFmtId="0" fontId="2" fillId="0" borderId="8" xfId="0" applyFont="1" applyFill="1" applyBorder="1"/>
    <xf numFmtId="164" fontId="2" fillId="0" borderId="8" xfId="1" applyNumberFormat="1" applyFont="1" applyFill="1" applyBorder="1"/>
    <xf numFmtId="0" fontId="4" fillId="3" borderId="4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14" fontId="7" fillId="3" borderId="3" xfId="0" applyNumberFormat="1" applyFont="1" applyFill="1" applyBorder="1" applyAlignment="1">
      <alignment horizontal="center" vertical="center" wrapText="1"/>
    </xf>
    <xf numFmtId="44" fontId="7" fillId="3" borderId="3" xfId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0" xfId="0" applyFont="1"/>
    <xf numFmtId="0" fontId="6" fillId="0" borderId="0" xfId="0" applyFont="1"/>
    <xf numFmtId="164" fontId="6" fillId="0" borderId="4" xfId="0" applyNumberFormat="1" applyFont="1" applyBorder="1" applyAlignment="1">
      <alignment vertical="center"/>
    </xf>
    <xf numFmtId="164" fontId="5" fillId="3" borderId="3" xfId="0" applyNumberFormat="1" applyFont="1" applyFill="1" applyBorder="1" applyAlignment="1">
      <alignment horizontal="left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6" fillId="0" borderId="5" xfId="0" applyNumberFormat="1" applyFont="1" applyBorder="1" applyAlignment="1">
      <alignment vertical="center"/>
    </xf>
    <xf numFmtId="9" fontId="6" fillId="0" borderId="3" xfId="2" applyFont="1" applyBorder="1" applyAlignment="1">
      <alignment horizontal="center" vertical="center"/>
    </xf>
    <xf numFmtId="9" fontId="6" fillId="0" borderId="6" xfId="2" applyFont="1" applyBorder="1" applyAlignment="1">
      <alignment horizontal="center" vertical="center"/>
    </xf>
    <xf numFmtId="9" fontId="5" fillId="3" borderId="3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64" fontId="6" fillId="4" borderId="15" xfId="1" applyNumberFormat="1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64" fontId="10" fillId="0" borderId="13" xfId="1" applyNumberFormat="1" applyFont="1" applyBorder="1" applyAlignment="1">
      <alignment horizontal="center" vertical="center"/>
    </xf>
    <xf numFmtId="9" fontId="6" fillId="0" borderId="13" xfId="2" applyFont="1" applyBorder="1" applyAlignment="1">
      <alignment horizontal="center" vertical="center"/>
    </xf>
    <xf numFmtId="9" fontId="10" fillId="0" borderId="13" xfId="2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4" fontId="6" fillId="0" borderId="14" xfId="1" applyNumberFormat="1" applyFont="1" applyBorder="1" applyAlignment="1">
      <alignment horizontal="center" vertical="center"/>
    </xf>
    <xf numFmtId="9" fontId="6" fillId="0" borderId="14" xfId="2" applyFont="1" applyBorder="1" applyAlignment="1">
      <alignment horizontal="center" vertical="center"/>
    </xf>
    <xf numFmtId="9" fontId="10" fillId="0" borderId="14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44" fontId="6" fillId="0" borderId="0" xfId="1" applyFont="1" applyAlignment="1">
      <alignment horizontal="center" vertical="center"/>
    </xf>
    <xf numFmtId="164" fontId="6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4" fontId="12" fillId="0" borderId="3" xfId="0" applyNumberFormat="1" applyFont="1" applyBorder="1" applyAlignment="1">
      <alignment horizontal="center" vertical="center"/>
    </xf>
    <xf numFmtId="44" fontId="12" fillId="0" borderId="3" xfId="1" applyFont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15" fillId="5" borderId="3" xfId="4" applyFont="1" applyFill="1" applyBorder="1" applyAlignment="1">
      <alignment horizontal="left" vertical="center"/>
    </xf>
    <xf numFmtId="44" fontId="6" fillId="0" borderId="3" xfId="0" applyNumberFormat="1" applyFont="1" applyBorder="1" applyAlignment="1">
      <alignment horizontal="left" vertical="center"/>
    </xf>
    <xf numFmtId="0" fontId="15" fillId="6" borderId="3" xfId="4" applyFont="1" applyFill="1" applyBorder="1" applyAlignment="1">
      <alignment horizontal="left" vertical="center"/>
    </xf>
    <xf numFmtId="0" fontId="5" fillId="6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8" fillId="2" borderId="4" xfId="0" applyFont="1" applyFill="1" applyBorder="1" applyAlignment="1">
      <alignment horizontal="center" vertical="center"/>
    </xf>
    <xf numFmtId="44" fontId="7" fillId="2" borderId="4" xfId="1" applyFont="1" applyFill="1" applyBorder="1" applyAlignment="1">
      <alignment horizontal="center" vertical="center"/>
    </xf>
    <xf numFmtId="44" fontId="7" fillId="2" borderId="4" xfId="1" applyFont="1" applyFill="1" applyBorder="1" applyAlignment="1">
      <alignment horizontal="center" vertical="center" wrapText="1"/>
    </xf>
    <xf numFmtId="3" fontId="5" fillId="5" borderId="3" xfId="0" applyNumberFormat="1" applyFont="1" applyFill="1" applyBorder="1" applyAlignment="1">
      <alignment horizontal="center" vertical="center" wrapText="1"/>
    </xf>
    <xf numFmtId="3" fontId="14" fillId="0" borderId="4" xfId="0" applyNumberFormat="1" applyFont="1" applyFill="1" applyBorder="1" applyAlignment="1">
      <alignment horizontal="center" vertical="center"/>
    </xf>
    <xf numFmtId="4" fontId="14" fillId="0" borderId="4" xfId="0" applyNumberFormat="1" applyFont="1" applyFill="1" applyBorder="1" applyAlignment="1">
      <alignment horizontal="center" vertical="center"/>
    </xf>
    <xf numFmtId="4" fontId="5" fillId="5" borderId="3" xfId="0" applyNumberFormat="1" applyFont="1" applyFill="1" applyBorder="1" applyAlignment="1">
      <alignment horizontal="center" vertical="center" wrapText="1"/>
    </xf>
    <xf numFmtId="44" fontId="5" fillId="7" borderId="3" xfId="0" applyNumberFormat="1" applyFont="1" applyFill="1" applyBorder="1" applyAlignment="1">
      <alignment horizontal="left" vertical="center"/>
    </xf>
    <xf numFmtId="166" fontId="5" fillId="6" borderId="3" xfId="0" applyNumberFormat="1" applyFont="1" applyFill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10" fontId="6" fillId="0" borderId="3" xfId="0" applyNumberFormat="1" applyFont="1" applyBorder="1" applyAlignment="1">
      <alignment horizontal="center" vertical="center"/>
    </xf>
    <xf numFmtId="10" fontId="5" fillId="6" borderId="3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" fillId="0" borderId="18" xfId="0" applyFont="1" applyFill="1" applyBorder="1"/>
    <xf numFmtId="0" fontId="18" fillId="0" borderId="0" xfId="0" applyFont="1" applyAlignment="1">
      <alignment horizontal="left"/>
    </xf>
    <xf numFmtId="0" fontId="18" fillId="0" borderId="0" xfId="0" applyFont="1" applyAlignment="1">
      <alignment wrapText="1"/>
    </xf>
    <xf numFmtId="0" fontId="19" fillId="0" borderId="0" xfId="0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Continuous" vertical="center"/>
    </xf>
    <xf numFmtId="0" fontId="5" fillId="3" borderId="10" xfId="0" applyFont="1" applyFill="1" applyBorder="1" applyAlignment="1">
      <alignment horizontal="centerContinuous" vertical="center"/>
    </xf>
    <xf numFmtId="0" fontId="5" fillId="3" borderId="6" xfId="0" applyFont="1" applyFill="1" applyBorder="1" applyAlignment="1">
      <alignment horizontal="centerContinuous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2" fillId="0" borderId="0" xfId="0" applyFont="1" applyBorder="1"/>
    <xf numFmtId="0" fontId="18" fillId="0" borderId="0" xfId="0" applyFont="1" applyAlignment="1">
      <alignment vertical="top" wrapText="1"/>
    </xf>
    <xf numFmtId="0" fontId="24" fillId="0" borderId="0" xfId="0" applyFont="1" applyAlignment="1">
      <alignment vertical="center"/>
    </xf>
    <xf numFmtId="165" fontId="4" fillId="2" borderId="11" xfId="0" applyNumberFormat="1" applyFont="1" applyFill="1" applyBorder="1" applyAlignment="1">
      <alignment horizontal="center" vertical="center"/>
    </xf>
    <xf numFmtId="165" fontId="4" fillId="2" borderId="12" xfId="0" applyNumberFormat="1" applyFont="1" applyFill="1" applyBorder="1" applyAlignment="1">
      <alignment horizontal="center" vertical="center"/>
    </xf>
  </cellXfs>
  <cellStyles count="5">
    <cellStyle name="Currency" xfId="1" builtinId="4"/>
    <cellStyle name="Monétaire 2" xfId="3"/>
    <cellStyle name="Normal" xfId="0" builtinId="0"/>
    <cellStyle name="Normal 5" xfId="4"/>
    <cellStyle name="Percent" xfId="2" builtinId="5"/>
  </cellStyles>
  <dxfs count="7"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C09200"/>
      <color rgb="FFF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70943</xdr:colOff>
      <xdr:row>0</xdr:row>
      <xdr:rowOff>13128</xdr:rowOff>
    </xdr:from>
    <xdr:to>
      <xdr:col>11</xdr:col>
      <xdr:colOff>634729</xdr:colOff>
      <xdr:row>1</xdr:row>
      <xdr:rowOff>57979</xdr:rowOff>
    </xdr:to>
    <xdr:pic macro="[0]!Résa">
      <xdr:nvPicPr>
        <xdr:cNvPr id="2" name="Picture 1" descr="Répéter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chemeClr val="accent2">
              <a:tint val="45000"/>
              <a:satMod val="400000"/>
            </a:schemeClr>
          </a:duotone>
          <a:lum contrast="100000"/>
          <a:extLs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12552834" y="13128"/>
          <a:ext cx="563786" cy="5749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51"/>
  <sheetViews>
    <sheetView showGridLines="0" showZeros="0" zoomScaleNormal="100" zoomScalePageLayoutView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ColWidth="11.42578125" defaultRowHeight="15" x14ac:dyDescent="0.25"/>
  <cols>
    <col min="1" max="1" width="20.28515625" style="1" customWidth="1"/>
    <col min="2" max="16384" width="11.42578125" style="1"/>
  </cols>
  <sheetData>
    <row r="1" spans="1:25" ht="20.100000000000001" customHeight="1" x14ac:dyDescent="0.25">
      <c r="A1" s="81" t="s">
        <v>50</v>
      </c>
      <c r="B1" s="83" t="s">
        <v>11</v>
      </c>
      <c r="C1" s="84"/>
      <c r="D1" s="85" t="s">
        <v>10</v>
      </c>
      <c r="E1" s="84"/>
      <c r="F1" s="85" t="s">
        <v>9</v>
      </c>
      <c r="G1" s="84"/>
      <c r="H1" s="85" t="s">
        <v>8</v>
      </c>
      <c r="I1" s="84"/>
      <c r="J1" s="85" t="s">
        <v>7</v>
      </c>
      <c r="K1" s="84"/>
      <c r="L1" s="85" t="s">
        <v>6</v>
      </c>
      <c r="M1" s="84"/>
      <c r="N1" s="85" t="s">
        <v>5</v>
      </c>
      <c r="O1" s="84"/>
      <c r="P1" s="85" t="s">
        <v>4</v>
      </c>
      <c r="Q1" s="84"/>
      <c r="R1" s="85" t="s">
        <v>3</v>
      </c>
      <c r="S1" s="84"/>
      <c r="T1" s="85" t="s">
        <v>2</v>
      </c>
      <c r="U1" s="84"/>
      <c r="V1" s="85" t="s">
        <v>1</v>
      </c>
      <c r="W1" s="84"/>
      <c r="X1" s="85" t="s">
        <v>0</v>
      </c>
      <c r="Y1" s="84"/>
    </row>
    <row r="2" spans="1:25" s="2" customFormat="1" ht="17.100000000000001" customHeight="1" x14ac:dyDescent="0.25">
      <c r="A2" s="82" t="s">
        <v>80</v>
      </c>
      <c r="B2" s="86" t="s">
        <v>33</v>
      </c>
      <c r="C2" s="81" t="s">
        <v>14</v>
      </c>
      <c r="D2" s="81" t="s">
        <v>33</v>
      </c>
      <c r="E2" s="81" t="s">
        <v>14</v>
      </c>
      <c r="F2" s="81" t="s">
        <v>33</v>
      </c>
      <c r="G2" s="81" t="s">
        <v>14</v>
      </c>
      <c r="H2" s="81" t="s">
        <v>33</v>
      </c>
      <c r="I2" s="81" t="s">
        <v>14</v>
      </c>
      <c r="J2" s="81" t="s">
        <v>33</v>
      </c>
      <c r="K2" s="81" t="s">
        <v>14</v>
      </c>
      <c r="L2" s="81" t="s">
        <v>33</v>
      </c>
      <c r="M2" s="81" t="s">
        <v>14</v>
      </c>
      <c r="N2" s="81" t="s">
        <v>33</v>
      </c>
      <c r="O2" s="81" t="s">
        <v>14</v>
      </c>
      <c r="P2" s="81" t="s">
        <v>33</v>
      </c>
      <c r="Q2" s="81" t="s">
        <v>14</v>
      </c>
      <c r="R2" s="81" t="s">
        <v>33</v>
      </c>
      <c r="S2" s="81" t="s">
        <v>14</v>
      </c>
      <c r="T2" s="81" t="s">
        <v>33</v>
      </c>
      <c r="U2" s="81" t="s">
        <v>14</v>
      </c>
      <c r="V2" s="81" t="s">
        <v>33</v>
      </c>
      <c r="W2" s="81" t="s">
        <v>14</v>
      </c>
      <c r="X2" s="81" t="s">
        <v>33</v>
      </c>
      <c r="Y2" s="81" t="s">
        <v>14</v>
      </c>
    </row>
    <row r="3" spans="1:25" s="2" customFormat="1" ht="24.95" customHeight="1" thickBot="1" x14ac:dyDescent="0.3">
      <c r="A3" s="9" t="s">
        <v>13</v>
      </c>
      <c r="B3" s="91">
        <f ca="1">SUM(C4:OFFSET(C4,LastR1-3,0))</f>
        <v>0</v>
      </c>
      <c r="C3" s="92"/>
      <c r="D3" s="91">
        <f ca="1">SUM(E4:OFFSET(E4,LastR1-3,0))</f>
        <v>0</v>
      </c>
      <c r="E3" s="92"/>
      <c r="F3" s="91">
        <f ca="1">SUM(G4:OFFSET(G4,LastR1-3,0))</f>
        <v>0</v>
      </c>
      <c r="G3" s="92"/>
      <c r="H3" s="91">
        <f ca="1">SUM(I4:OFFSET(I4,LastR1-3,0))</f>
        <v>750</v>
      </c>
      <c r="I3" s="92"/>
      <c r="J3" s="91">
        <f ca="1">SUM(K4:OFFSET(K4,LastR1-3,0))</f>
        <v>1005</v>
      </c>
      <c r="K3" s="92"/>
      <c r="L3" s="91">
        <f ca="1">SUM(M4:OFFSET(M4,LastR1-3,0))</f>
        <v>5447</v>
      </c>
      <c r="M3" s="92"/>
      <c r="N3" s="91">
        <f ca="1">SUM(O4:OFFSET(O4,LastR1-3,0))</f>
        <v>7080.01</v>
      </c>
      <c r="O3" s="92"/>
      <c r="P3" s="91">
        <f ca="1">SUM(Q4:OFFSET(Q4,LastR1-3,0))</f>
        <v>6665.7300000000005</v>
      </c>
      <c r="Q3" s="92"/>
      <c r="R3" s="91">
        <f ca="1">SUM(S4:OFFSET(S4,LastR1-3,0))</f>
        <v>6520.39</v>
      </c>
      <c r="S3" s="92"/>
      <c r="T3" s="91">
        <f ca="1">SUM(U4:OFFSET(U4,LastR1-3,0))</f>
        <v>6011.91</v>
      </c>
      <c r="U3" s="92"/>
      <c r="V3" s="91">
        <f ca="1">SUM(W4:OFFSET(W4,LastR1-3,0))</f>
        <v>5355.01</v>
      </c>
      <c r="W3" s="92"/>
      <c r="X3" s="91">
        <f ca="1">SUM(Y4:OFFSET(Y4,LastR1-3,0))</f>
        <v>6115.01</v>
      </c>
      <c r="Y3" s="92"/>
    </row>
    <row r="4" spans="1:25" s="88" customFormat="1" ht="17.25" customHeight="1" x14ac:dyDescent="0.25">
      <c r="A4" s="87" t="s">
        <v>56</v>
      </c>
      <c r="B4" s="3">
        <v>0</v>
      </c>
      <c r="C4" s="4">
        <v>0</v>
      </c>
      <c r="D4" s="3">
        <v>0</v>
      </c>
      <c r="E4" s="4">
        <v>0</v>
      </c>
      <c r="F4" s="3">
        <v>0</v>
      </c>
      <c r="G4" s="4">
        <v>0</v>
      </c>
      <c r="H4" s="3">
        <v>30</v>
      </c>
      <c r="I4" s="4">
        <v>750</v>
      </c>
      <c r="J4" s="3">
        <v>31</v>
      </c>
      <c r="K4" s="4">
        <v>750</v>
      </c>
      <c r="L4" s="3">
        <v>30</v>
      </c>
      <c r="M4" s="4">
        <v>750</v>
      </c>
      <c r="N4" s="3">
        <v>15</v>
      </c>
      <c r="O4" s="4">
        <v>375</v>
      </c>
      <c r="P4" s="3">
        <v>0</v>
      </c>
      <c r="Q4" s="4">
        <v>0</v>
      </c>
      <c r="R4" s="3">
        <v>0</v>
      </c>
      <c r="S4" s="4">
        <v>0</v>
      </c>
      <c r="T4" s="3">
        <v>0</v>
      </c>
      <c r="U4" s="4">
        <v>0</v>
      </c>
      <c r="V4" s="3">
        <v>0</v>
      </c>
      <c r="W4" s="4">
        <v>0</v>
      </c>
      <c r="X4" s="3">
        <v>0</v>
      </c>
      <c r="Y4" s="6">
        <v>0</v>
      </c>
    </row>
    <row r="5" spans="1:25" s="88" customFormat="1" ht="17.25" customHeight="1" x14ac:dyDescent="0.25">
      <c r="A5" s="87" t="s">
        <v>57</v>
      </c>
      <c r="B5" s="5">
        <v>0</v>
      </c>
      <c r="C5" s="6">
        <v>0</v>
      </c>
      <c r="D5" s="5">
        <v>0</v>
      </c>
      <c r="E5" s="6">
        <v>0</v>
      </c>
      <c r="F5" s="5">
        <v>0</v>
      </c>
      <c r="G5" s="6">
        <v>0</v>
      </c>
      <c r="H5" s="5"/>
      <c r="I5" s="6">
        <v>0</v>
      </c>
      <c r="J5" s="5">
        <v>22</v>
      </c>
      <c r="K5" s="6">
        <v>144</v>
      </c>
      <c r="L5" s="5">
        <v>30</v>
      </c>
      <c r="M5" s="6">
        <v>720</v>
      </c>
      <c r="N5" s="5">
        <v>31</v>
      </c>
      <c r="O5" s="6">
        <v>800</v>
      </c>
      <c r="P5" s="5">
        <v>31</v>
      </c>
      <c r="Q5" s="6">
        <v>800</v>
      </c>
      <c r="R5" s="5">
        <v>30</v>
      </c>
      <c r="S5" s="6">
        <v>800</v>
      </c>
      <c r="T5" s="5">
        <v>31</v>
      </c>
      <c r="U5" s="6">
        <v>800</v>
      </c>
      <c r="V5" s="73">
        <v>30</v>
      </c>
      <c r="W5" s="6">
        <v>800</v>
      </c>
      <c r="X5" s="5">
        <v>31</v>
      </c>
      <c r="Y5" s="6">
        <v>800</v>
      </c>
    </row>
    <row r="6" spans="1:25" s="88" customFormat="1" ht="17.25" customHeight="1" x14ac:dyDescent="0.25">
      <c r="A6" s="87" t="s">
        <v>58</v>
      </c>
      <c r="B6" s="5">
        <v>0</v>
      </c>
      <c r="C6" s="6">
        <v>0</v>
      </c>
      <c r="D6" s="5">
        <v>0</v>
      </c>
      <c r="E6" s="6">
        <v>0</v>
      </c>
      <c r="F6" s="5">
        <v>0</v>
      </c>
      <c r="G6" s="6">
        <v>0</v>
      </c>
      <c r="H6" s="5"/>
      <c r="I6" s="6">
        <v>0</v>
      </c>
      <c r="J6" s="5">
        <v>1</v>
      </c>
      <c r="K6" s="6">
        <v>17</v>
      </c>
      <c r="L6" s="5">
        <v>30</v>
      </c>
      <c r="M6" s="6">
        <v>528</v>
      </c>
      <c r="N6" s="5">
        <v>31</v>
      </c>
      <c r="O6" s="6">
        <v>625</v>
      </c>
      <c r="P6" s="5">
        <v>31</v>
      </c>
      <c r="Q6" s="6">
        <v>625</v>
      </c>
      <c r="R6" s="5">
        <v>30</v>
      </c>
      <c r="S6" s="6">
        <v>625</v>
      </c>
      <c r="T6" s="5">
        <v>17</v>
      </c>
      <c r="U6" s="6">
        <v>354.17</v>
      </c>
      <c r="V6" s="73">
        <v>17</v>
      </c>
      <c r="W6" s="6">
        <v>0</v>
      </c>
      <c r="X6" s="5">
        <v>17</v>
      </c>
      <c r="Y6" s="6">
        <v>0</v>
      </c>
    </row>
    <row r="7" spans="1:25" x14ac:dyDescent="0.25">
      <c r="A7" s="87" t="s">
        <v>59</v>
      </c>
      <c r="B7" s="5">
        <v>0</v>
      </c>
      <c r="C7" s="6">
        <v>0</v>
      </c>
      <c r="D7" s="5">
        <v>0</v>
      </c>
      <c r="E7" s="6">
        <v>0</v>
      </c>
      <c r="F7" s="5">
        <v>0</v>
      </c>
      <c r="G7" s="6">
        <v>0</v>
      </c>
      <c r="H7" s="5"/>
      <c r="I7" s="6">
        <v>0</v>
      </c>
      <c r="J7" s="5">
        <v>7</v>
      </c>
      <c r="K7" s="6">
        <v>94</v>
      </c>
      <c r="L7" s="5">
        <v>30</v>
      </c>
      <c r="M7" s="6">
        <v>403</v>
      </c>
      <c r="N7" s="5">
        <v>31</v>
      </c>
      <c r="O7" s="6">
        <v>403</v>
      </c>
      <c r="P7" s="5">
        <v>21</v>
      </c>
      <c r="Q7" s="6">
        <v>273</v>
      </c>
      <c r="R7" s="5">
        <v>0</v>
      </c>
      <c r="S7" s="6">
        <v>0</v>
      </c>
      <c r="T7" s="5">
        <v>0</v>
      </c>
      <c r="U7" s="6">
        <v>0</v>
      </c>
      <c r="V7" s="5">
        <v>0</v>
      </c>
      <c r="W7" s="6">
        <v>0</v>
      </c>
      <c r="X7" s="5">
        <v>0</v>
      </c>
      <c r="Y7" s="6">
        <v>0</v>
      </c>
    </row>
    <row r="8" spans="1:25" x14ac:dyDescent="0.25">
      <c r="A8" s="87" t="s">
        <v>60</v>
      </c>
      <c r="B8" s="5">
        <v>0</v>
      </c>
      <c r="C8" s="6">
        <v>0</v>
      </c>
      <c r="D8" s="5">
        <v>0</v>
      </c>
      <c r="E8" s="6">
        <v>0</v>
      </c>
      <c r="F8" s="5">
        <v>0</v>
      </c>
      <c r="G8" s="6">
        <v>0</v>
      </c>
      <c r="H8" s="5"/>
      <c r="I8" s="6">
        <v>0</v>
      </c>
      <c r="J8" s="5">
        <v>0</v>
      </c>
      <c r="K8" s="6">
        <v>0</v>
      </c>
      <c r="L8" s="5">
        <v>30</v>
      </c>
      <c r="M8" s="6">
        <v>830</v>
      </c>
      <c r="N8" s="5">
        <v>31</v>
      </c>
      <c r="O8" s="6">
        <v>830</v>
      </c>
      <c r="P8" s="5">
        <v>31</v>
      </c>
      <c r="Q8" s="6">
        <v>830</v>
      </c>
      <c r="R8" s="5">
        <v>30</v>
      </c>
      <c r="S8" s="6">
        <v>830</v>
      </c>
      <c r="T8" s="5">
        <v>31</v>
      </c>
      <c r="U8" s="6">
        <v>830</v>
      </c>
      <c r="V8" s="5">
        <v>30</v>
      </c>
      <c r="W8" s="6">
        <v>830</v>
      </c>
      <c r="X8" s="5">
        <v>31</v>
      </c>
      <c r="Y8" s="6">
        <v>830</v>
      </c>
    </row>
    <row r="9" spans="1:25" x14ac:dyDescent="0.25">
      <c r="A9" s="87" t="s">
        <v>61</v>
      </c>
      <c r="B9" s="5">
        <v>0</v>
      </c>
      <c r="C9" s="6">
        <v>0</v>
      </c>
      <c r="D9" s="5">
        <v>0</v>
      </c>
      <c r="E9" s="6">
        <v>0</v>
      </c>
      <c r="F9" s="5">
        <v>0</v>
      </c>
      <c r="G9" s="6">
        <v>0</v>
      </c>
      <c r="H9" s="5"/>
      <c r="I9" s="6">
        <v>0</v>
      </c>
      <c r="J9" s="5">
        <v>0</v>
      </c>
      <c r="K9" s="6">
        <v>0</v>
      </c>
      <c r="L9" s="5">
        <v>30</v>
      </c>
      <c r="M9" s="6">
        <v>1000</v>
      </c>
      <c r="N9" s="5">
        <v>31</v>
      </c>
      <c r="O9" s="6">
        <v>1000</v>
      </c>
      <c r="P9" s="5">
        <v>31</v>
      </c>
      <c r="Q9" s="6">
        <v>1000</v>
      </c>
      <c r="R9" s="5">
        <v>30</v>
      </c>
      <c r="S9" s="6">
        <v>1000</v>
      </c>
      <c r="T9" s="5">
        <v>31</v>
      </c>
      <c r="U9" s="6">
        <v>1000</v>
      </c>
      <c r="V9" s="5">
        <v>30</v>
      </c>
      <c r="W9" s="6">
        <v>1000</v>
      </c>
      <c r="X9" s="5">
        <v>31</v>
      </c>
      <c r="Y9" s="6">
        <v>1000</v>
      </c>
    </row>
    <row r="10" spans="1:25" x14ac:dyDescent="0.25">
      <c r="A10" s="87" t="s">
        <v>62</v>
      </c>
      <c r="B10" s="5">
        <v>0</v>
      </c>
      <c r="C10" s="6">
        <v>0</v>
      </c>
      <c r="D10" s="5">
        <v>0</v>
      </c>
      <c r="E10" s="6">
        <v>0</v>
      </c>
      <c r="F10" s="5">
        <v>0</v>
      </c>
      <c r="G10" s="6">
        <v>0</v>
      </c>
      <c r="H10" s="5"/>
      <c r="I10" s="6">
        <v>0</v>
      </c>
      <c r="J10" s="5">
        <v>0</v>
      </c>
      <c r="K10" s="6">
        <v>0</v>
      </c>
      <c r="L10" s="5">
        <v>30</v>
      </c>
      <c r="M10" s="6">
        <v>409</v>
      </c>
      <c r="N10" s="5">
        <v>31</v>
      </c>
      <c r="O10" s="6">
        <v>700</v>
      </c>
      <c r="P10" s="5">
        <v>31</v>
      </c>
      <c r="Q10" s="6">
        <v>700</v>
      </c>
      <c r="R10" s="5">
        <v>0</v>
      </c>
      <c r="S10" s="6">
        <v>0</v>
      </c>
      <c r="T10" s="5">
        <v>0</v>
      </c>
      <c r="U10" s="6">
        <v>0</v>
      </c>
      <c r="V10" s="5">
        <v>0</v>
      </c>
      <c r="W10" s="6">
        <v>0</v>
      </c>
      <c r="X10" s="5">
        <v>0</v>
      </c>
      <c r="Y10" s="6">
        <v>0</v>
      </c>
    </row>
    <row r="11" spans="1:25" x14ac:dyDescent="0.25">
      <c r="A11" s="87" t="s">
        <v>63</v>
      </c>
      <c r="B11" s="5">
        <v>0</v>
      </c>
      <c r="C11" s="6">
        <v>0</v>
      </c>
      <c r="D11" s="5">
        <v>0</v>
      </c>
      <c r="E11" s="6">
        <v>0</v>
      </c>
      <c r="F11" s="5">
        <v>0</v>
      </c>
      <c r="G11" s="6">
        <v>0</v>
      </c>
      <c r="H11" s="5"/>
      <c r="I11" s="6">
        <v>0</v>
      </c>
      <c r="J11" s="5">
        <v>0</v>
      </c>
      <c r="K11" s="6">
        <v>0</v>
      </c>
      <c r="L11" s="5">
        <v>25</v>
      </c>
      <c r="M11" s="6">
        <v>523</v>
      </c>
      <c r="N11" s="5">
        <v>31</v>
      </c>
      <c r="O11" s="6">
        <v>523</v>
      </c>
      <c r="P11" s="5">
        <v>31</v>
      </c>
      <c r="Q11" s="6">
        <v>523</v>
      </c>
      <c r="R11" s="5">
        <v>30</v>
      </c>
      <c r="S11" s="6">
        <v>523</v>
      </c>
      <c r="T11" s="5">
        <v>31</v>
      </c>
      <c r="U11" s="6">
        <v>523</v>
      </c>
      <c r="V11" s="5">
        <v>0</v>
      </c>
      <c r="W11" s="6">
        <v>0</v>
      </c>
      <c r="X11" s="5">
        <v>0</v>
      </c>
      <c r="Y11" s="6">
        <v>0</v>
      </c>
    </row>
    <row r="12" spans="1:25" x14ac:dyDescent="0.25">
      <c r="A12" s="87" t="s">
        <v>64</v>
      </c>
      <c r="B12" s="5">
        <v>0</v>
      </c>
      <c r="C12" s="6">
        <v>0</v>
      </c>
      <c r="D12" s="5">
        <v>0</v>
      </c>
      <c r="E12" s="6">
        <v>0</v>
      </c>
      <c r="F12" s="5">
        <v>0</v>
      </c>
      <c r="G12" s="6">
        <v>0</v>
      </c>
      <c r="H12" s="5"/>
      <c r="I12" s="6">
        <v>0</v>
      </c>
      <c r="J12" s="5">
        <v>0</v>
      </c>
      <c r="K12" s="6">
        <v>0</v>
      </c>
      <c r="L12" s="5">
        <v>9</v>
      </c>
      <c r="M12" s="6">
        <v>84</v>
      </c>
      <c r="N12" s="5">
        <v>31</v>
      </c>
      <c r="O12" s="6">
        <v>273</v>
      </c>
      <c r="P12" s="5">
        <v>29</v>
      </c>
      <c r="Q12" s="6">
        <v>255.38</v>
      </c>
      <c r="R12" s="5">
        <v>30</v>
      </c>
      <c r="S12" s="6">
        <v>290.62</v>
      </c>
      <c r="T12" s="5">
        <v>0</v>
      </c>
      <c r="U12" s="6">
        <v>0</v>
      </c>
      <c r="V12" s="5">
        <v>30</v>
      </c>
      <c r="W12" s="6">
        <v>0</v>
      </c>
      <c r="X12" s="5">
        <v>31</v>
      </c>
      <c r="Y12" s="6">
        <v>0</v>
      </c>
    </row>
    <row r="13" spans="1:25" x14ac:dyDescent="0.25">
      <c r="A13" s="87" t="s">
        <v>65</v>
      </c>
      <c r="B13" s="5">
        <v>0</v>
      </c>
      <c r="C13" s="6">
        <v>0</v>
      </c>
      <c r="D13" s="5">
        <v>0</v>
      </c>
      <c r="E13" s="6">
        <v>0</v>
      </c>
      <c r="F13" s="5">
        <v>0</v>
      </c>
      <c r="G13" s="6">
        <v>0</v>
      </c>
      <c r="H13" s="5"/>
      <c r="I13" s="6">
        <v>0</v>
      </c>
      <c r="J13" s="5">
        <v>0</v>
      </c>
      <c r="K13" s="6">
        <v>0</v>
      </c>
      <c r="L13" s="5">
        <v>15</v>
      </c>
      <c r="M13" s="6">
        <v>200</v>
      </c>
      <c r="N13" s="5">
        <v>31</v>
      </c>
      <c r="O13" s="6">
        <v>840</v>
      </c>
      <c r="P13" s="5">
        <v>31</v>
      </c>
      <c r="Q13" s="6">
        <v>840</v>
      </c>
      <c r="R13" s="5">
        <v>0</v>
      </c>
      <c r="S13" s="6">
        <v>0</v>
      </c>
      <c r="T13" s="5">
        <v>0</v>
      </c>
      <c r="U13" s="6">
        <v>0</v>
      </c>
      <c r="V13" s="5">
        <v>0</v>
      </c>
      <c r="W13" s="6">
        <v>0</v>
      </c>
      <c r="X13" s="5">
        <v>0</v>
      </c>
      <c r="Y13" s="6">
        <v>0</v>
      </c>
    </row>
    <row r="14" spans="1:25" x14ac:dyDescent="0.25">
      <c r="A14" s="87" t="s">
        <v>66</v>
      </c>
      <c r="B14" s="5">
        <v>0</v>
      </c>
      <c r="C14" s="6">
        <v>0</v>
      </c>
      <c r="D14" s="5">
        <v>0</v>
      </c>
      <c r="E14" s="6">
        <v>0</v>
      </c>
      <c r="F14" s="5">
        <v>0</v>
      </c>
      <c r="G14" s="6">
        <v>0</v>
      </c>
      <c r="H14" s="5"/>
      <c r="I14" s="6">
        <v>0</v>
      </c>
      <c r="J14" s="5">
        <v>0</v>
      </c>
      <c r="K14" s="6">
        <v>0</v>
      </c>
      <c r="L14" s="5">
        <v>0</v>
      </c>
      <c r="M14" s="6">
        <v>0</v>
      </c>
      <c r="N14" s="5">
        <v>25</v>
      </c>
      <c r="O14" s="6">
        <v>541.66</v>
      </c>
      <c r="P14" s="5">
        <v>31</v>
      </c>
      <c r="Q14" s="6">
        <v>650</v>
      </c>
      <c r="R14" s="5">
        <v>30</v>
      </c>
      <c r="S14" s="6">
        <v>650</v>
      </c>
      <c r="T14" s="5">
        <v>31</v>
      </c>
      <c r="U14" s="6">
        <v>650</v>
      </c>
      <c r="V14" s="5">
        <v>30</v>
      </c>
      <c r="W14" s="6">
        <v>650</v>
      </c>
      <c r="X14" s="5">
        <v>31</v>
      </c>
      <c r="Y14" s="6">
        <v>650</v>
      </c>
    </row>
    <row r="15" spans="1:25" x14ac:dyDescent="0.25">
      <c r="A15" s="87" t="s">
        <v>67</v>
      </c>
      <c r="B15" s="5">
        <v>0</v>
      </c>
      <c r="C15" s="6">
        <v>0</v>
      </c>
      <c r="D15" s="5">
        <v>0</v>
      </c>
      <c r="E15" s="6">
        <v>0</v>
      </c>
      <c r="F15" s="5">
        <v>0</v>
      </c>
      <c r="G15" s="6">
        <v>0</v>
      </c>
      <c r="H15" s="5"/>
      <c r="I15" s="6">
        <v>0</v>
      </c>
      <c r="J15" s="5">
        <v>0</v>
      </c>
      <c r="K15" s="6">
        <v>0</v>
      </c>
      <c r="L15" s="5">
        <v>0</v>
      </c>
      <c r="M15" s="6">
        <v>0</v>
      </c>
      <c r="N15" s="5">
        <v>7</v>
      </c>
      <c r="O15" s="6">
        <v>169.35</v>
      </c>
      <c r="P15" s="5">
        <v>7</v>
      </c>
      <c r="Q15" s="6">
        <v>169.35</v>
      </c>
      <c r="R15" s="5">
        <v>30</v>
      </c>
      <c r="S15" s="6">
        <v>659.01</v>
      </c>
      <c r="T15" s="5">
        <v>31</v>
      </c>
      <c r="U15" s="6">
        <v>750</v>
      </c>
      <c r="V15" s="5">
        <v>30</v>
      </c>
      <c r="W15" s="6">
        <v>659.01</v>
      </c>
      <c r="X15" s="5">
        <v>31</v>
      </c>
      <c r="Y15" s="6">
        <v>659.01</v>
      </c>
    </row>
    <row r="16" spans="1:25" x14ac:dyDescent="0.25">
      <c r="A16" s="87" t="s">
        <v>68</v>
      </c>
      <c r="B16" s="5">
        <v>0</v>
      </c>
      <c r="C16" s="6">
        <v>0</v>
      </c>
      <c r="D16" s="5">
        <v>0</v>
      </c>
      <c r="E16" s="6">
        <v>0</v>
      </c>
      <c r="F16" s="5">
        <v>0</v>
      </c>
      <c r="G16" s="6">
        <v>0</v>
      </c>
      <c r="H16" s="5"/>
      <c r="I16" s="6">
        <v>0</v>
      </c>
      <c r="J16" s="5">
        <v>0</v>
      </c>
      <c r="K16" s="6">
        <v>0</v>
      </c>
      <c r="L16" s="5">
        <v>0</v>
      </c>
      <c r="M16" s="6">
        <v>0</v>
      </c>
      <c r="N16" s="5">
        <v>0</v>
      </c>
      <c r="O16" s="6">
        <v>0</v>
      </c>
      <c r="P16" s="5">
        <v>0</v>
      </c>
      <c r="Q16" s="6">
        <v>0</v>
      </c>
      <c r="R16" s="5">
        <v>30</v>
      </c>
      <c r="S16" s="6">
        <v>1000</v>
      </c>
      <c r="T16" s="5">
        <v>0</v>
      </c>
      <c r="U16" s="6">
        <v>0</v>
      </c>
      <c r="V16" s="5">
        <v>1</v>
      </c>
      <c r="W16" s="6">
        <v>0</v>
      </c>
      <c r="X16" s="5">
        <v>1</v>
      </c>
      <c r="Y16" s="6">
        <v>0</v>
      </c>
    </row>
    <row r="17" spans="1:25" x14ac:dyDescent="0.25">
      <c r="A17" s="87" t="s">
        <v>69</v>
      </c>
      <c r="B17" s="5">
        <v>0</v>
      </c>
      <c r="C17" s="6">
        <v>0</v>
      </c>
      <c r="D17" s="5">
        <v>0</v>
      </c>
      <c r="E17" s="6">
        <v>0</v>
      </c>
      <c r="F17" s="5">
        <v>0</v>
      </c>
      <c r="G17" s="6">
        <v>0</v>
      </c>
      <c r="H17" s="5"/>
      <c r="I17" s="6">
        <v>0</v>
      </c>
      <c r="J17" s="5">
        <v>0</v>
      </c>
      <c r="K17" s="6">
        <v>0</v>
      </c>
      <c r="L17" s="5">
        <v>0</v>
      </c>
      <c r="M17" s="6">
        <v>0</v>
      </c>
      <c r="N17" s="5">
        <v>0</v>
      </c>
      <c r="O17" s="6">
        <v>0</v>
      </c>
      <c r="P17" s="5">
        <v>0</v>
      </c>
      <c r="Q17" s="6">
        <v>0</v>
      </c>
      <c r="R17" s="5">
        <v>9</v>
      </c>
      <c r="S17" s="6">
        <v>142.76</v>
      </c>
      <c r="T17" s="5">
        <v>0</v>
      </c>
      <c r="U17" s="6">
        <v>0</v>
      </c>
      <c r="V17" s="5">
        <v>0</v>
      </c>
      <c r="W17" s="6">
        <v>0</v>
      </c>
      <c r="X17" s="5">
        <v>0</v>
      </c>
      <c r="Y17" s="6">
        <v>0</v>
      </c>
    </row>
    <row r="18" spans="1:25" x14ac:dyDescent="0.25">
      <c r="A18" s="87" t="s">
        <v>70</v>
      </c>
      <c r="B18" s="5">
        <v>0</v>
      </c>
      <c r="C18" s="6">
        <v>0</v>
      </c>
      <c r="D18" s="5">
        <v>0</v>
      </c>
      <c r="E18" s="6">
        <v>0</v>
      </c>
      <c r="F18" s="5">
        <v>0</v>
      </c>
      <c r="G18" s="6">
        <v>0</v>
      </c>
      <c r="H18" s="5"/>
      <c r="I18" s="6">
        <v>0</v>
      </c>
      <c r="J18" s="5">
        <v>0</v>
      </c>
      <c r="K18" s="6">
        <v>0</v>
      </c>
      <c r="L18" s="5">
        <v>0</v>
      </c>
      <c r="M18" s="6">
        <v>0</v>
      </c>
      <c r="N18" s="5">
        <v>0</v>
      </c>
      <c r="O18" s="6">
        <v>0</v>
      </c>
      <c r="P18" s="5">
        <v>0</v>
      </c>
      <c r="Q18" s="6">
        <v>0</v>
      </c>
      <c r="R18" s="5">
        <v>0</v>
      </c>
      <c r="S18" s="6">
        <v>0</v>
      </c>
      <c r="T18" s="5">
        <v>31</v>
      </c>
      <c r="U18" s="6">
        <v>444.74</v>
      </c>
      <c r="V18" s="5">
        <v>30</v>
      </c>
      <c r="W18" s="6">
        <v>391</v>
      </c>
      <c r="X18" s="5">
        <v>31</v>
      </c>
      <c r="Y18" s="6">
        <v>391</v>
      </c>
    </row>
    <row r="19" spans="1:25" x14ac:dyDescent="0.25">
      <c r="A19" s="87" t="s">
        <v>71</v>
      </c>
      <c r="B19" s="5">
        <v>0</v>
      </c>
      <c r="C19" s="6">
        <v>0</v>
      </c>
      <c r="D19" s="5">
        <v>0</v>
      </c>
      <c r="E19" s="6">
        <v>0</v>
      </c>
      <c r="F19" s="5">
        <v>0</v>
      </c>
      <c r="G19" s="6">
        <v>0</v>
      </c>
      <c r="H19" s="5"/>
      <c r="I19" s="6">
        <v>0</v>
      </c>
      <c r="J19" s="5">
        <v>0</v>
      </c>
      <c r="K19" s="6">
        <v>0</v>
      </c>
      <c r="L19" s="5">
        <v>0</v>
      </c>
      <c r="M19" s="6">
        <v>0</v>
      </c>
      <c r="N19" s="5">
        <v>0</v>
      </c>
      <c r="O19" s="6">
        <v>0</v>
      </c>
      <c r="P19" s="5">
        <v>0</v>
      </c>
      <c r="Q19" s="6">
        <v>0</v>
      </c>
      <c r="R19" s="5">
        <v>0</v>
      </c>
      <c r="S19" s="6">
        <v>0</v>
      </c>
      <c r="T19" s="5">
        <v>31</v>
      </c>
      <c r="U19" s="6">
        <v>310</v>
      </c>
      <c r="V19" s="5">
        <v>30</v>
      </c>
      <c r="W19" s="6">
        <v>675</v>
      </c>
      <c r="X19" s="5">
        <v>31</v>
      </c>
      <c r="Y19" s="6">
        <v>675</v>
      </c>
    </row>
    <row r="20" spans="1:25" x14ac:dyDescent="0.25">
      <c r="A20" s="87" t="s">
        <v>72</v>
      </c>
      <c r="B20" s="5">
        <v>0</v>
      </c>
      <c r="C20" s="6">
        <v>0</v>
      </c>
      <c r="D20" s="5">
        <v>0</v>
      </c>
      <c r="E20" s="6">
        <v>0</v>
      </c>
      <c r="F20" s="5">
        <v>0</v>
      </c>
      <c r="G20" s="6">
        <v>0</v>
      </c>
      <c r="H20" s="5"/>
      <c r="I20" s="6">
        <v>0</v>
      </c>
      <c r="J20" s="5">
        <v>0</v>
      </c>
      <c r="K20" s="6">
        <v>0</v>
      </c>
      <c r="L20" s="5">
        <v>0</v>
      </c>
      <c r="M20" s="6">
        <v>0</v>
      </c>
      <c r="N20" s="5">
        <v>0</v>
      </c>
      <c r="O20" s="6">
        <v>0</v>
      </c>
      <c r="P20" s="5">
        <v>0</v>
      </c>
      <c r="Q20" s="6">
        <v>0</v>
      </c>
      <c r="R20" s="5">
        <v>0</v>
      </c>
      <c r="S20" s="6">
        <v>0</v>
      </c>
      <c r="T20" s="5">
        <v>31</v>
      </c>
      <c r="U20" s="6">
        <v>350</v>
      </c>
      <c r="V20" s="5">
        <v>30</v>
      </c>
      <c r="W20" s="6">
        <v>350</v>
      </c>
      <c r="X20" s="5">
        <v>31</v>
      </c>
      <c r="Y20" s="6">
        <v>350</v>
      </c>
    </row>
    <row r="21" spans="1:25" x14ac:dyDescent="0.25">
      <c r="A21" s="87" t="s">
        <v>73</v>
      </c>
      <c r="B21" s="5">
        <v>0</v>
      </c>
      <c r="C21" s="6">
        <v>0</v>
      </c>
      <c r="D21" s="5">
        <v>0</v>
      </c>
      <c r="E21" s="6">
        <v>0</v>
      </c>
      <c r="F21" s="5">
        <v>0</v>
      </c>
      <c r="G21" s="6">
        <v>0</v>
      </c>
      <c r="H21" s="5"/>
      <c r="I21" s="6">
        <v>0</v>
      </c>
      <c r="J21" s="5">
        <v>0</v>
      </c>
      <c r="K21" s="6">
        <v>0</v>
      </c>
      <c r="L21" s="5">
        <v>0</v>
      </c>
      <c r="M21" s="6">
        <v>0</v>
      </c>
      <c r="N21" s="5">
        <v>0</v>
      </c>
      <c r="O21" s="6">
        <v>0</v>
      </c>
      <c r="P21" s="5">
        <v>0</v>
      </c>
      <c r="Q21" s="6">
        <v>0</v>
      </c>
      <c r="R21" s="5">
        <v>0</v>
      </c>
      <c r="S21" s="6">
        <v>0</v>
      </c>
      <c r="T21" s="5">
        <v>0</v>
      </c>
      <c r="U21" s="6">
        <v>0</v>
      </c>
      <c r="V21" s="5">
        <v>0</v>
      </c>
      <c r="W21" s="6">
        <v>0</v>
      </c>
      <c r="X21" s="5">
        <v>31</v>
      </c>
      <c r="Y21" s="6">
        <v>760</v>
      </c>
    </row>
    <row r="22" spans="1:25" x14ac:dyDescent="0.25">
      <c r="A22" s="87"/>
      <c r="B22" s="5"/>
      <c r="C22" s="6"/>
      <c r="D22" s="5"/>
      <c r="E22" s="6"/>
      <c r="F22" s="5"/>
      <c r="G22" s="6"/>
      <c r="H22" s="5"/>
      <c r="I22" s="6"/>
      <c r="J22" s="5"/>
      <c r="K22" s="6"/>
      <c r="L22" s="5"/>
      <c r="M22" s="6"/>
      <c r="N22" s="5"/>
      <c r="O22" s="6"/>
      <c r="P22" s="5"/>
      <c r="Q22" s="6"/>
      <c r="R22" s="5"/>
      <c r="S22" s="6"/>
      <c r="T22" s="5"/>
      <c r="U22" s="6"/>
      <c r="V22" s="5"/>
      <c r="W22" s="6"/>
      <c r="X22" s="5"/>
      <c r="Y22" s="6"/>
    </row>
    <row r="23" spans="1:25" x14ac:dyDescent="0.25">
      <c r="A23" s="87"/>
      <c r="B23" s="5"/>
      <c r="C23" s="6"/>
      <c r="D23" s="5"/>
      <c r="E23" s="6"/>
      <c r="F23" s="5"/>
      <c r="G23" s="6"/>
      <c r="H23" s="5"/>
      <c r="I23" s="6"/>
      <c r="J23" s="5"/>
      <c r="K23" s="6"/>
      <c r="L23" s="5"/>
      <c r="M23" s="6"/>
      <c r="N23" s="5"/>
      <c r="O23" s="6"/>
      <c r="P23" s="5"/>
      <c r="Q23" s="6"/>
      <c r="R23" s="5"/>
      <c r="S23" s="6"/>
      <c r="T23" s="5"/>
      <c r="U23" s="6"/>
      <c r="V23" s="5"/>
      <c r="W23" s="6"/>
      <c r="X23" s="5"/>
      <c r="Y23" s="6"/>
    </row>
    <row r="24" spans="1:25" x14ac:dyDescent="0.25">
      <c r="A24" s="87"/>
      <c r="B24" s="5"/>
      <c r="C24" s="6"/>
      <c r="D24" s="5"/>
      <c r="E24" s="6"/>
      <c r="F24" s="5"/>
      <c r="G24" s="6"/>
      <c r="H24" s="5"/>
      <c r="I24" s="6"/>
      <c r="J24" s="5"/>
      <c r="K24" s="6"/>
      <c r="L24" s="5"/>
      <c r="M24" s="6"/>
      <c r="N24" s="5"/>
      <c r="O24" s="6"/>
      <c r="P24" s="5"/>
      <c r="Q24" s="6"/>
      <c r="R24" s="5"/>
      <c r="S24" s="6"/>
      <c r="T24" s="5"/>
      <c r="U24" s="6"/>
      <c r="V24" s="5"/>
      <c r="W24" s="6"/>
      <c r="X24" s="5"/>
      <c r="Y24" s="6"/>
    </row>
    <row r="25" spans="1:25" x14ac:dyDescent="0.25">
      <c r="A25" s="87"/>
      <c r="B25" s="5"/>
      <c r="C25" s="6"/>
      <c r="D25" s="5"/>
      <c r="E25" s="6"/>
      <c r="F25" s="5"/>
      <c r="G25" s="6"/>
      <c r="H25" s="5"/>
      <c r="I25" s="6"/>
      <c r="J25" s="5"/>
      <c r="K25" s="6"/>
      <c r="L25" s="5"/>
      <c r="M25" s="6"/>
      <c r="N25" s="5"/>
      <c r="O25" s="6"/>
      <c r="P25" s="5"/>
      <c r="Q25" s="6"/>
      <c r="R25" s="5"/>
      <c r="S25" s="6"/>
      <c r="T25" s="5"/>
      <c r="U25" s="6"/>
      <c r="V25" s="5"/>
      <c r="W25" s="6"/>
      <c r="X25" s="5"/>
      <c r="Y25" s="6"/>
    </row>
    <row r="26" spans="1:25" x14ac:dyDescent="0.25">
      <c r="A26" s="87"/>
      <c r="B26" s="5"/>
      <c r="C26" s="6"/>
      <c r="D26" s="5"/>
      <c r="E26" s="6"/>
      <c r="F26" s="5"/>
      <c r="G26" s="6"/>
      <c r="H26" s="5"/>
      <c r="I26" s="6"/>
      <c r="J26" s="5"/>
      <c r="K26" s="6"/>
      <c r="L26" s="5"/>
      <c r="M26" s="6"/>
      <c r="N26" s="5"/>
      <c r="O26" s="6"/>
      <c r="P26" s="5"/>
      <c r="Q26" s="6"/>
      <c r="R26" s="5"/>
      <c r="S26" s="6"/>
      <c r="T26" s="5"/>
      <c r="U26" s="6"/>
      <c r="V26" s="5"/>
      <c r="W26" s="6"/>
      <c r="X26" s="5"/>
      <c r="Y26" s="6"/>
    </row>
    <row r="27" spans="1:25" x14ac:dyDescent="0.25">
      <c r="A27" s="87"/>
      <c r="B27" s="5"/>
      <c r="C27" s="6"/>
      <c r="D27" s="5"/>
      <c r="E27" s="6"/>
      <c r="F27" s="5"/>
      <c r="G27" s="6"/>
      <c r="H27" s="5"/>
      <c r="I27" s="6"/>
      <c r="J27" s="5"/>
      <c r="K27" s="6"/>
      <c r="L27" s="5"/>
      <c r="M27" s="6"/>
      <c r="N27" s="5"/>
      <c r="O27" s="6"/>
      <c r="P27" s="5"/>
      <c r="Q27" s="6"/>
      <c r="R27" s="5"/>
      <c r="S27" s="6"/>
      <c r="T27" s="5"/>
      <c r="U27" s="6"/>
      <c r="V27" s="5"/>
      <c r="W27" s="6"/>
      <c r="X27" s="5"/>
      <c r="Y27" s="6"/>
    </row>
    <row r="28" spans="1:25" x14ac:dyDescent="0.25">
      <c r="A28" s="87"/>
      <c r="B28" s="5"/>
      <c r="C28" s="6"/>
      <c r="D28" s="5"/>
      <c r="E28" s="6"/>
      <c r="F28" s="5"/>
      <c r="G28" s="6"/>
      <c r="H28" s="5"/>
      <c r="I28" s="6"/>
      <c r="J28" s="5"/>
      <c r="K28" s="6"/>
      <c r="L28" s="5"/>
      <c r="M28" s="6"/>
      <c r="N28" s="5"/>
      <c r="O28" s="6"/>
      <c r="P28" s="5"/>
      <c r="Q28" s="6"/>
      <c r="R28" s="5"/>
      <c r="S28" s="6"/>
      <c r="T28" s="5"/>
      <c r="U28" s="6"/>
      <c r="V28" s="5"/>
      <c r="W28" s="6"/>
      <c r="X28" s="5"/>
      <c r="Y28" s="6"/>
    </row>
    <row r="29" spans="1:25" x14ac:dyDescent="0.25">
      <c r="A29" s="87"/>
      <c r="B29" s="5"/>
      <c r="C29" s="6"/>
      <c r="D29" s="5"/>
      <c r="E29" s="6"/>
      <c r="F29" s="5"/>
      <c r="G29" s="6"/>
      <c r="H29" s="5"/>
      <c r="I29" s="6"/>
      <c r="J29" s="5"/>
      <c r="K29" s="6"/>
      <c r="L29" s="5"/>
      <c r="M29" s="6"/>
      <c r="N29" s="5"/>
      <c r="O29" s="6"/>
      <c r="P29" s="5"/>
      <c r="Q29" s="6"/>
      <c r="R29" s="5"/>
      <c r="S29" s="6"/>
      <c r="T29" s="5"/>
      <c r="U29" s="6"/>
      <c r="V29" s="5"/>
      <c r="W29" s="6"/>
      <c r="X29" s="5"/>
      <c r="Y29" s="6"/>
    </row>
    <row r="30" spans="1:25" x14ac:dyDescent="0.25">
      <c r="A30" s="87"/>
      <c r="B30" s="5"/>
      <c r="C30" s="6"/>
      <c r="D30" s="5"/>
      <c r="E30" s="6"/>
      <c r="F30" s="5"/>
      <c r="G30" s="6"/>
      <c r="H30" s="5"/>
      <c r="I30" s="6"/>
      <c r="J30" s="5"/>
      <c r="K30" s="6"/>
      <c r="L30" s="5"/>
      <c r="M30" s="6"/>
      <c r="N30" s="5"/>
      <c r="O30" s="6"/>
      <c r="P30" s="5"/>
      <c r="Q30" s="6"/>
      <c r="R30" s="5"/>
      <c r="S30" s="6"/>
      <c r="T30" s="5"/>
      <c r="U30" s="6"/>
      <c r="V30" s="5"/>
      <c r="W30" s="6"/>
      <c r="X30" s="5"/>
      <c r="Y30" s="6"/>
    </row>
    <row r="31" spans="1:25" x14ac:dyDescent="0.25">
      <c r="A31" s="87"/>
      <c r="B31" s="5"/>
      <c r="C31" s="6"/>
      <c r="D31" s="5"/>
      <c r="E31" s="6"/>
      <c r="F31" s="5"/>
      <c r="G31" s="6"/>
      <c r="H31" s="5"/>
      <c r="I31" s="6"/>
      <c r="J31" s="5"/>
      <c r="K31" s="6"/>
      <c r="L31" s="5"/>
      <c r="M31" s="6"/>
      <c r="N31" s="5"/>
      <c r="O31" s="6"/>
      <c r="P31" s="5"/>
      <c r="Q31" s="6"/>
      <c r="R31" s="5"/>
      <c r="S31" s="6"/>
      <c r="T31" s="5"/>
      <c r="U31" s="6"/>
      <c r="V31" s="5"/>
      <c r="W31" s="6"/>
      <c r="X31" s="5"/>
      <c r="Y31" s="6"/>
    </row>
    <row r="32" spans="1:25" x14ac:dyDescent="0.25">
      <c r="A32" s="87"/>
      <c r="B32" s="5"/>
      <c r="C32" s="6"/>
      <c r="D32" s="5"/>
      <c r="E32" s="6"/>
      <c r="F32" s="5"/>
      <c r="G32" s="6"/>
      <c r="H32" s="5"/>
      <c r="I32" s="6"/>
      <c r="J32" s="5"/>
      <c r="K32" s="6"/>
      <c r="L32" s="5"/>
      <c r="M32" s="6"/>
      <c r="N32" s="5"/>
      <c r="O32" s="6"/>
      <c r="P32" s="5"/>
      <c r="Q32" s="6"/>
      <c r="R32" s="5"/>
      <c r="S32" s="6"/>
      <c r="T32" s="5"/>
      <c r="U32" s="6"/>
      <c r="V32" s="5"/>
      <c r="W32" s="6"/>
      <c r="X32" s="5"/>
      <c r="Y32" s="6"/>
    </row>
    <row r="33" spans="1:25" x14ac:dyDescent="0.25">
      <c r="A33" s="87"/>
      <c r="B33" s="5"/>
      <c r="C33" s="6"/>
      <c r="D33" s="5"/>
      <c r="E33" s="6"/>
      <c r="F33" s="5"/>
      <c r="G33" s="6"/>
      <c r="H33" s="5"/>
      <c r="I33" s="6"/>
      <c r="J33" s="5"/>
      <c r="K33" s="6"/>
      <c r="L33" s="5"/>
      <c r="M33" s="6"/>
      <c r="N33" s="5"/>
      <c r="O33" s="6"/>
      <c r="P33" s="5"/>
      <c r="Q33" s="6"/>
      <c r="R33" s="5"/>
      <c r="S33" s="6"/>
      <c r="T33" s="5"/>
      <c r="U33" s="6"/>
      <c r="V33" s="5"/>
      <c r="W33" s="6"/>
      <c r="X33" s="5"/>
      <c r="Y33" s="6"/>
    </row>
    <row r="34" spans="1:25" x14ac:dyDescent="0.25">
      <c r="A34" s="87"/>
      <c r="B34" s="5"/>
      <c r="C34" s="6"/>
      <c r="D34" s="5"/>
      <c r="E34" s="6"/>
      <c r="F34" s="5"/>
      <c r="G34" s="6"/>
      <c r="H34" s="5"/>
      <c r="I34" s="6"/>
      <c r="J34" s="5"/>
      <c r="K34" s="6"/>
      <c r="L34" s="5"/>
      <c r="M34" s="6"/>
      <c r="N34" s="5"/>
      <c r="O34" s="6"/>
      <c r="P34" s="5"/>
      <c r="Q34" s="6"/>
      <c r="R34" s="5"/>
      <c r="S34" s="6"/>
      <c r="T34" s="5"/>
      <c r="U34" s="6"/>
      <c r="V34" s="5"/>
      <c r="W34" s="6"/>
      <c r="X34" s="5"/>
      <c r="Y34" s="6"/>
    </row>
    <row r="35" spans="1:25" x14ac:dyDescent="0.25">
      <c r="A35" s="87"/>
      <c r="B35" s="5"/>
      <c r="C35" s="6"/>
      <c r="D35" s="5"/>
      <c r="E35" s="6"/>
      <c r="F35" s="5"/>
      <c r="G35" s="6"/>
      <c r="H35" s="5"/>
      <c r="I35" s="6"/>
      <c r="J35" s="5"/>
      <c r="K35" s="6"/>
      <c r="L35" s="5"/>
      <c r="M35" s="6"/>
      <c r="N35" s="5"/>
      <c r="O35" s="6"/>
      <c r="P35" s="5"/>
      <c r="Q35" s="6"/>
      <c r="R35" s="5"/>
      <c r="S35" s="6"/>
      <c r="T35" s="5"/>
      <c r="U35" s="6"/>
      <c r="V35" s="5"/>
      <c r="W35" s="6"/>
      <c r="X35" s="5"/>
      <c r="Y35" s="6"/>
    </row>
    <row r="36" spans="1:25" x14ac:dyDescent="0.25">
      <c r="A36" s="87"/>
      <c r="B36" s="5"/>
      <c r="C36" s="6"/>
      <c r="D36" s="5"/>
      <c r="E36" s="6"/>
      <c r="F36" s="5"/>
      <c r="G36" s="6"/>
      <c r="H36" s="5"/>
      <c r="I36" s="6"/>
      <c r="J36" s="5"/>
      <c r="K36" s="6"/>
      <c r="L36" s="5"/>
      <c r="M36" s="6"/>
      <c r="N36" s="5"/>
      <c r="O36" s="6"/>
      <c r="P36" s="5"/>
      <c r="Q36" s="6"/>
      <c r="R36" s="5"/>
      <c r="S36" s="6"/>
      <c r="T36" s="5"/>
      <c r="U36" s="6"/>
      <c r="V36" s="5"/>
      <c r="W36" s="6"/>
      <c r="X36" s="5"/>
      <c r="Y36" s="6"/>
    </row>
    <row r="37" spans="1:25" x14ac:dyDescent="0.25">
      <c r="A37" s="87"/>
      <c r="B37" s="5"/>
      <c r="C37" s="6"/>
      <c r="D37" s="5"/>
      <c r="E37" s="6"/>
      <c r="F37" s="5"/>
      <c r="G37" s="6"/>
      <c r="H37" s="5"/>
      <c r="I37" s="6"/>
      <c r="J37" s="5"/>
      <c r="K37" s="6"/>
      <c r="L37" s="5"/>
      <c r="M37" s="6"/>
      <c r="N37" s="5"/>
      <c r="O37" s="6"/>
      <c r="P37" s="5"/>
      <c r="Q37" s="6"/>
      <c r="R37" s="5"/>
      <c r="S37" s="6"/>
      <c r="T37" s="5"/>
      <c r="U37" s="6"/>
      <c r="V37" s="5"/>
      <c r="W37" s="6"/>
      <c r="X37" s="5"/>
      <c r="Y37" s="6"/>
    </row>
    <row r="38" spans="1:25" x14ac:dyDescent="0.25">
      <c r="A38" s="87"/>
      <c r="B38" s="5"/>
      <c r="C38" s="6"/>
      <c r="D38" s="5"/>
      <c r="E38" s="6"/>
      <c r="F38" s="5"/>
      <c r="G38" s="6"/>
      <c r="H38" s="5"/>
      <c r="I38" s="6"/>
      <c r="J38" s="5"/>
      <c r="K38" s="6"/>
      <c r="L38" s="5"/>
      <c r="M38" s="6"/>
      <c r="N38" s="5"/>
      <c r="O38" s="6"/>
      <c r="P38" s="5"/>
      <c r="Q38" s="6"/>
      <c r="R38" s="5"/>
      <c r="S38" s="6"/>
      <c r="T38" s="5"/>
      <c r="U38" s="6"/>
      <c r="V38" s="5"/>
      <c r="W38" s="6"/>
      <c r="X38" s="5"/>
      <c r="Y38" s="6"/>
    </row>
    <row r="39" spans="1:25" x14ac:dyDescent="0.25">
      <c r="A39" s="87"/>
      <c r="B39" s="5"/>
      <c r="C39" s="6"/>
      <c r="D39" s="5"/>
      <c r="E39" s="6"/>
      <c r="F39" s="5"/>
      <c r="G39" s="6"/>
      <c r="H39" s="5"/>
      <c r="I39" s="6"/>
      <c r="J39" s="5"/>
      <c r="K39" s="6"/>
      <c r="L39" s="5"/>
      <c r="M39" s="6"/>
      <c r="N39" s="5"/>
      <c r="O39" s="6"/>
      <c r="P39" s="5"/>
      <c r="Q39" s="6"/>
      <c r="R39" s="5"/>
      <c r="S39" s="6"/>
      <c r="T39" s="5"/>
      <c r="U39" s="6"/>
      <c r="V39" s="5"/>
      <c r="W39" s="6"/>
      <c r="X39" s="5"/>
      <c r="Y39" s="6"/>
    </row>
    <row r="40" spans="1:25" x14ac:dyDescent="0.25">
      <c r="A40" s="87"/>
      <c r="B40" s="5"/>
      <c r="C40" s="6"/>
      <c r="D40" s="5"/>
      <c r="E40" s="6"/>
      <c r="F40" s="5"/>
      <c r="G40" s="6"/>
      <c r="H40" s="5"/>
      <c r="I40" s="6"/>
      <c r="J40" s="5"/>
      <c r="K40" s="6"/>
      <c r="L40" s="5"/>
      <c r="M40" s="6"/>
      <c r="N40" s="5"/>
      <c r="O40" s="6"/>
      <c r="P40" s="5"/>
      <c r="Q40" s="6"/>
      <c r="R40" s="5"/>
      <c r="S40" s="6"/>
      <c r="T40" s="5"/>
      <c r="U40" s="6"/>
      <c r="V40" s="5"/>
      <c r="W40" s="6"/>
      <c r="X40" s="5"/>
      <c r="Y40" s="6"/>
    </row>
    <row r="41" spans="1:25" x14ac:dyDescent="0.25">
      <c r="A41" s="87"/>
      <c r="B41" s="5"/>
      <c r="C41" s="6"/>
      <c r="D41" s="5"/>
      <c r="E41" s="6"/>
      <c r="F41" s="5"/>
      <c r="G41" s="6"/>
      <c r="H41" s="5"/>
      <c r="I41" s="6"/>
      <c r="J41" s="5"/>
      <c r="K41" s="6"/>
      <c r="L41" s="5"/>
      <c r="M41" s="6"/>
      <c r="N41" s="5"/>
      <c r="O41" s="6"/>
      <c r="P41" s="5"/>
      <c r="Q41" s="6"/>
      <c r="R41" s="5"/>
      <c r="S41" s="6"/>
      <c r="T41" s="5"/>
      <c r="U41" s="6"/>
      <c r="V41" s="5"/>
      <c r="W41" s="6"/>
      <c r="X41" s="5"/>
      <c r="Y41" s="6"/>
    </row>
    <row r="42" spans="1:25" x14ac:dyDescent="0.25">
      <c r="A42" s="87"/>
      <c r="B42" s="5"/>
      <c r="C42" s="6"/>
      <c r="D42" s="5"/>
      <c r="E42" s="6"/>
      <c r="F42" s="5"/>
      <c r="G42" s="6"/>
      <c r="H42" s="5"/>
      <c r="I42" s="6"/>
      <c r="J42" s="5"/>
      <c r="K42" s="6"/>
      <c r="L42" s="5"/>
      <c r="M42" s="6"/>
      <c r="N42" s="5"/>
      <c r="O42" s="6"/>
      <c r="P42" s="5"/>
      <c r="Q42" s="6"/>
      <c r="R42" s="5"/>
      <c r="S42" s="6"/>
      <c r="T42" s="5"/>
      <c r="U42" s="6"/>
      <c r="V42" s="5"/>
      <c r="W42" s="6"/>
      <c r="X42" s="5"/>
      <c r="Y42" s="6"/>
    </row>
    <row r="43" spans="1:25" x14ac:dyDescent="0.25">
      <c r="A43" s="87"/>
      <c r="B43" s="5"/>
      <c r="C43" s="6"/>
      <c r="D43" s="5"/>
      <c r="E43" s="6"/>
      <c r="F43" s="5"/>
      <c r="G43" s="6"/>
      <c r="H43" s="5"/>
      <c r="I43" s="6"/>
      <c r="J43" s="5"/>
      <c r="K43" s="6"/>
      <c r="L43" s="5"/>
      <c r="M43" s="6"/>
      <c r="N43" s="5"/>
      <c r="O43" s="6"/>
      <c r="P43" s="5"/>
      <c r="Q43" s="6"/>
      <c r="R43" s="5"/>
      <c r="S43" s="6"/>
      <c r="T43" s="5"/>
      <c r="U43" s="6"/>
      <c r="V43" s="5"/>
      <c r="W43" s="6"/>
      <c r="X43" s="5"/>
      <c r="Y43" s="6"/>
    </row>
    <row r="44" spans="1:25" x14ac:dyDescent="0.25">
      <c r="A44" s="87"/>
      <c r="B44" s="5"/>
      <c r="C44" s="6"/>
      <c r="D44" s="5"/>
      <c r="E44" s="6"/>
      <c r="F44" s="5"/>
      <c r="G44" s="6"/>
      <c r="H44" s="5"/>
      <c r="I44" s="6"/>
      <c r="J44" s="5"/>
      <c r="K44" s="6"/>
      <c r="L44" s="5"/>
      <c r="M44" s="6"/>
      <c r="N44" s="5"/>
      <c r="O44" s="6"/>
      <c r="P44" s="5"/>
      <c r="Q44" s="6"/>
      <c r="R44" s="5"/>
      <c r="S44" s="6"/>
      <c r="T44" s="5"/>
      <c r="U44" s="6"/>
      <c r="V44" s="5"/>
      <c r="W44" s="6"/>
      <c r="X44" s="5"/>
      <c r="Y44" s="6"/>
    </row>
    <row r="45" spans="1:25" x14ac:dyDescent="0.25">
      <c r="A45" s="87"/>
      <c r="B45" s="5"/>
      <c r="C45" s="6"/>
      <c r="D45" s="5"/>
      <c r="E45" s="6"/>
      <c r="F45" s="5"/>
      <c r="G45" s="6"/>
      <c r="H45" s="5"/>
      <c r="I45" s="6"/>
      <c r="J45" s="5"/>
      <c r="K45" s="6"/>
      <c r="L45" s="5"/>
      <c r="M45" s="6"/>
      <c r="N45" s="5"/>
      <c r="O45" s="6"/>
      <c r="P45" s="5"/>
      <c r="Q45" s="6"/>
      <c r="R45" s="5"/>
      <c r="S45" s="6"/>
      <c r="T45" s="5"/>
      <c r="U45" s="6"/>
      <c r="V45" s="5"/>
      <c r="W45" s="6"/>
      <c r="X45" s="5"/>
      <c r="Y45" s="6"/>
    </row>
    <row r="46" spans="1:25" x14ac:dyDescent="0.25">
      <c r="A46" s="87"/>
      <c r="B46" s="5"/>
      <c r="C46" s="6"/>
      <c r="D46" s="5"/>
      <c r="E46" s="6"/>
      <c r="F46" s="5"/>
      <c r="G46" s="6"/>
      <c r="H46" s="5"/>
      <c r="I46" s="6"/>
      <c r="J46" s="5"/>
      <c r="K46" s="6"/>
      <c r="L46" s="5"/>
      <c r="M46" s="6"/>
      <c r="N46" s="5"/>
      <c r="O46" s="6"/>
      <c r="P46" s="5"/>
      <c r="Q46" s="6"/>
      <c r="R46" s="5"/>
      <c r="S46" s="6"/>
      <c r="T46" s="5"/>
      <c r="U46" s="6"/>
      <c r="V46" s="5"/>
      <c r="W46" s="6"/>
      <c r="X46" s="5"/>
      <c r="Y46" s="6"/>
    </row>
    <row r="47" spans="1:25" x14ac:dyDescent="0.25">
      <c r="A47" s="87"/>
      <c r="B47" s="5"/>
      <c r="C47" s="6"/>
      <c r="D47" s="5"/>
      <c r="E47" s="6"/>
      <c r="F47" s="5"/>
      <c r="G47" s="6"/>
      <c r="H47" s="5"/>
      <c r="I47" s="6"/>
      <c r="J47" s="5"/>
      <c r="K47" s="6"/>
      <c r="L47" s="5"/>
      <c r="M47" s="6"/>
      <c r="N47" s="5"/>
      <c r="O47" s="6"/>
      <c r="P47" s="5"/>
      <c r="Q47" s="6"/>
      <c r="R47" s="5"/>
      <c r="S47" s="6"/>
      <c r="T47" s="5"/>
      <c r="U47" s="6"/>
      <c r="V47" s="5"/>
      <c r="W47" s="6"/>
      <c r="X47" s="5"/>
      <c r="Y47" s="6"/>
    </row>
    <row r="48" spans="1:25" x14ac:dyDescent="0.25">
      <c r="A48" s="87"/>
      <c r="B48" s="5"/>
      <c r="C48" s="6"/>
      <c r="D48" s="5"/>
      <c r="E48" s="6"/>
      <c r="F48" s="5"/>
      <c r="G48" s="6"/>
      <c r="H48" s="5"/>
      <c r="I48" s="6"/>
      <c r="J48" s="5"/>
      <c r="K48" s="6"/>
      <c r="L48" s="5"/>
      <c r="M48" s="6"/>
      <c r="N48" s="5"/>
      <c r="O48" s="6"/>
      <c r="P48" s="5"/>
      <c r="Q48" s="6"/>
      <c r="R48" s="5"/>
      <c r="S48" s="6"/>
      <c r="T48" s="5"/>
      <c r="U48" s="6"/>
      <c r="V48" s="5"/>
      <c r="W48" s="6"/>
      <c r="X48" s="5"/>
      <c r="Y48" s="6"/>
    </row>
    <row r="49" spans="1:25" x14ac:dyDescent="0.25">
      <c r="A49" s="87"/>
      <c r="B49" s="5"/>
      <c r="C49" s="6"/>
      <c r="D49" s="5"/>
      <c r="E49" s="6"/>
      <c r="F49" s="5"/>
      <c r="G49" s="6"/>
      <c r="H49" s="5"/>
      <c r="I49" s="6"/>
      <c r="J49" s="5"/>
      <c r="K49" s="6"/>
      <c r="L49" s="5"/>
      <c r="M49" s="6"/>
      <c r="N49" s="5"/>
      <c r="O49" s="6"/>
      <c r="P49" s="5"/>
      <c r="Q49" s="6"/>
      <c r="R49" s="5"/>
      <c r="S49" s="6"/>
      <c r="T49" s="5"/>
      <c r="U49" s="6"/>
      <c r="V49" s="5"/>
      <c r="W49" s="6"/>
      <c r="X49" s="5"/>
      <c r="Y49" s="6"/>
    </row>
    <row r="50" spans="1:25" x14ac:dyDescent="0.25">
      <c r="A50" s="87"/>
      <c r="B50" s="5"/>
      <c r="C50" s="6"/>
      <c r="D50" s="5"/>
      <c r="E50" s="6"/>
      <c r="F50" s="5"/>
      <c r="G50" s="6"/>
      <c r="H50" s="5"/>
      <c r="I50" s="6"/>
      <c r="J50" s="5"/>
      <c r="K50" s="6"/>
      <c r="L50" s="5"/>
      <c r="M50" s="6"/>
      <c r="N50" s="5"/>
      <c r="O50" s="6"/>
      <c r="P50" s="5"/>
      <c r="Q50" s="6"/>
      <c r="R50" s="5"/>
      <c r="S50" s="6"/>
      <c r="T50" s="5"/>
      <c r="U50" s="6"/>
      <c r="V50" s="5"/>
      <c r="W50" s="6"/>
      <c r="X50" s="5"/>
      <c r="Y50" s="6"/>
    </row>
    <row r="51" spans="1:25" x14ac:dyDescent="0.25">
      <c r="A51" s="87"/>
      <c r="B51" s="5"/>
      <c r="C51" s="6"/>
      <c r="D51" s="5"/>
      <c r="E51" s="6"/>
      <c r="F51" s="5"/>
      <c r="G51" s="6"/>
      <c r="H51" s="5"/>
      <c r="I51" s="6"/>
      <c r="J51" s="5"/>
      <c r="K51" s="6"/>
      <c r="L51" s="5"/>
      <c r="M51" s="6"/>
      <c r="N51" s="5"/>
      <c r="O51" s="6"/>
      <c r="P51" s="5"/>
      <c r="Q51" s="6"/>
      <c r="R51" s="5"/>
      <c r="S51" s="6"/>
      <c r="T51" s="5"/>
      <c r="U51" s="6"/>
      <c r="V51" s="5"/>
      <c r="W51" s="6"/>
      <c r="X51" s="5"/>
      <c r="Y51" s="6"/>
    </row>
  </sheetData>
  <autoFilter ref="A1:Y6">
    <filterColumn colId="1" showButton="0"/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</autoFilter>
  <mergeCells count="12">
    <mergeCell ref="B3:C3"/>
    <mergeCell ref="D3:E3"/>
    <mergeCell ref="F3:G3"/>
    <mergeCell ref="H3:I3"/>
    <mergeCell ref="T3:U3"/>
    <mergeCell ref="V3:W3"/>
    <mergeCell ref="X3:Y3"/>
    <mergeCell ref="J3:K3"/>
    <mergeCell ref="L3:M3"/>
    <mergeCell ref="N3:O3"/>
    <mergeCell ref="P3:Q3"/>
    <mergeCell ref="R3:S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4"/>
  <sheetViews>
    <sheetView showGridLines="0" showZeros="0" tabSelected="1" topLeftCell="C1" zoomScale="115" zoomScaleNormal="115" workbookViewId="0">
      <selection activeCell="L5" sqref="L5"/>
    </sheetView>
  </sheetViews>
  <sheetFormatPr defaultColWidth="12.28515625" defaultRowHeight="12" x14ac:dyDescent="0.2"/>
  <cols>
    <col min="1" max="2" width="16.7109375" style="18" customWidth="1"/>
    <col min="3" max="3" width="12.7109375" style="18" customWidth="1"/>
    <col min="4" max="4" width="28.7109375" style="18" customWidth="1"/>
    <col min="5" max="5" width="11.7109375" style="18" customWidth="1"/>
    <col min="6" max="6" width="12.7109375" style="18" customWidth="1"/>
    <col min="7" max="9" width="11.7109375" style="18" customWidth="1"/>
    <col min="10" max="10" width="15.7109375" style="18" customWidth="1"/>
    <col min="11" max="11" width="4.28515625" style="58" customWidth="1"/>
    <col min="12" max="12" width="10.140625" style="18" customWidth="1"/>
    <col min="13" max="16384" width="12.28515625" style="18"/>
  </cols>
  <sheetData>
    <row r="1" spans="1:12" ht="42" customHeight="1" x14ac:dyDescent="0.2">
      <c r="A1" s="14" t="s">
        <v>12</v>
      </c>
      <c r="B1" s="12" t="s">
        <v>23</v>
      </c>
      <c r="C1" s="12" t="s">
        <v>19</v>
      </c>
      <c r="D1" s="12" t="s">
        <v>24</v>
      </c>
      <c r="E1" s="14" t="s">
        <v>53</v>
      </c>
      <c r="F1" s="13" t="s">
        <v>29</v>
      </c>
      <c r="G1" s="14" t="s">
        <v>15</v>
      </c>
      <c r="H1" s="15" t="s">
        <v>16</v>
      </c>
      <c r="I1" s="11" t="s">
        <v>17</v>
      </c>
      <c r="J1" s="16" t="s">
        <v>51</v>
      </c>
    </row>
    <row r="2" spans="1:12" x14ac:dyDescent="0.2">
      <c r="A2" s="7" t="s">
        <v>56</v>
      </c>
      <c r="B2" s="17" t="s">
        <v>20</v>
      </c>
      <c r="C2" s="46" t="s">
        <v>74</v>
      </c>
      <c r="D2" s="45" t="s">
        <v>75</v>
      </c>
      <c r="E2" s="47"/>
      <c r="F2" s="17" t="str">
        <f t="shared" ref="F2" si="0">IF(G2="","",CHOOSE(MONTH(G2),"JANVIER","FEVRIER","MARS","AVRIL","MAI","JUIN","JUILLET","AOUT","SEPTEMBRE","OCTOBRE","NOVEMBRE","DECEMBRE"))</f>
        <v>AVRIL</v>
      </c>
      <c r="G2" s="48">
        <v>42839</v>
      </c>
      <c r="H2" s="48">
        <v>42856</v>
      </c>
      <c r="I2" s="17">
        <f t="shared" ref="I2" si="1">H2-G2</f>
        <v>17</v>
      </c>
      <c r="J2" s="49">
        <v>990</v>
      </c>
      <c r="K2" s="58" t="s">
        <v>55</v>
      </c>
      <c r="L2" s="18" t="s">
        <v>88</v>
      </c>
    </row>
    <row r="3" spans="1:12" x14ac:dyDescent="0.2">
      <c r="A3" s="7" t="s">
        <v>56</v>
      </c>
      <c r="B3" s="17" t="s">
        <v>20</v>
      </c>
      <c r="C3" s="46" t="s">
        <v>74</v>
      </c>
      <c r="D3" s="45" t="s">
        <v>75</v>
      </c>
      <c r="E3" s="47"/>
      <c r="F3" s="17" t="str">
        <f t="shared" ref="F3" si="2">IF(G3="","",CHOOSE(MONTH(G3),"JANVIER","FEVRIER","MARS","AVRIL","MAI","JUIN","JUILLET","AOUT","SEPTEMBRE","OCTOBRE","NOVEMBRE","DECEMBRE"))</f>
        <v>MAI</v>
      </c>
      <c r="G3" s="48">
        <v>42856</v>
      </c>
      <c r="H3" s="48">
        <v>42872</v>
      </c>
      <c r="I3" s="17">
        <f t="shared" ref="I3" si="3">H3-G3</f>
        <v>16</v>
      </c>
      <c r="J3" s="49">
        <v>990</v>
      </c>
      <c r="K3" s="58" t="s">
        <v>55</v>
      </c>
      <c r="L3" s="18" t="s">
        <v>88</v>
      </c>
    </row>
    <row r="4" spans="1:12" x14ac:dyDescent="0.2">
      <c r="A4" s="7" t="s">
        <v>56</v>
      </c>
      <c r="B4" s="17" t="s">
        <v>20</v>
      </c>
      <c r="C4" s="46" t="s">
        <v>74</v>
      </c>
      <c r="D4" s="45" t="s">
        <v>75</v>
      </c>
      <c r="E4" s="47"/>
      <c r="F4" s="17" t="str">
        <f t="shared" ref="F4" si="4">IF(G4="","",CHOOSE(MONTH(G4),"JANVIER","FEVRIER","MARS","AVRIL","MAI","JUIN","JUILLET","AOUT","SEPTEMBRE","OCTOBRE","NOVEMBRE","DECEMBRE"))</f>
        <v>AVRIL</v>
      </c>
      <c r="G4" s="48">
        <v>42839</v>
      </c>
      <c r="H4" s="48">
        <v>42872</v>
      </c>
      <c r="I4" s="17">
        <f t="shared" ref="I4" si="5">H4-G4</f>
        <v>33</v>
      </c>
      <c r="J4" s="49">
        <v>1000</v>
      </c>
      <c r="L4" s="18" t="s">
        <v>89</v>
      </c>
    </row>
  </sheetData>
  <autoFilter ref="A1:J2"/>
  <dataValidations count="2">
    <dataValidation type="list" allowBlank="1" showInputMessage="1" showErrorMessage="1" sqref="B2:B4">
      <formula1>Types</formula1>
    </dataValidation>
    <dataValidation type="list" allowBlank="1" showInputMessage="1" showErrorMessage="1" sqref="A2:A4">
      <formula1>Appartements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3"/>
  <sheetViews>
    <sheetView showGridLines="0" showZeros="0"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1.42578125" defaultRowHeight="11.25" x14ac:dyDescent="0.15"/>
  <cols>
    <col min="1" max="1" width="16.7109375" style="18" bestFit="1" customWidth="1"/>
    <col min="2" max="2" width="16.7109375" style="18" customWidth="1"/>
    <col min="3" max="3" width="12.7109375" style="18" customWidth="1"/>
    <col min="4" max="4" width="28.7109375" style="18" customWidth="1"/>
    <col min="5" max="5" width="12.7109375" style="18" customWidth="1"/>
    <col min="6" max="12" width="11.7109375" style="18" customWidth="1"/>
    <col min="13" max="13" width="15.7109375" style="18" customWidth="1"/>
    <col min="14" max="16384" width="11.42578125" style="18"/>
  </cols>
  <sheetData>
    <row r="1" spans="1:13" ht="42" customHeight="1" x14ac:dyDescent="0.15">
      <c r="A1" s="14" t="s">
        <v>12</v>
      </c>
      <c r="B1" s="12" t="s">
        <v>23</v>
      </c>
      <c r="C1" s="12" t="s">
        <v>19</v>
      </c>
      <c r="D1" s="12" t="s">
        <v>24</v>
      </c>
      <c r="E1" s="13" t="s">
        <v>29</v>
      </c>
      <c r="F1" s="14" t="s">
        <v>15</v>
      </c>
      <c r="G1" s="15" t="s">
        <v>16</v>
      </c>
      <c r="H1" s="11" t="s">
        <v>17</v>
      </c>
      <c r="I1" s="59" t="s">
        <v>27</v>
      </c>
      <c r="J1" s="60" t="s">
        <v>26</v>
      </c>
      <c r="K1" s="60" t="s">
        <v>25</v>
      </c>
      <c r="L1" s="61" t="s">
        <v>18</v>
      </c>
      <c r="M1" s="16" t="s">
        <v>51</v>
      </c>
    </row>
    <row r="2" spans="1:13" x14ac:dyDescent="0.15">
      <c r="A2" s="7" t="s">
        <v>56</v>
      </c>
      <c r="B2" s="17" t="s">
        <v>20</v>
      </c>
      <c r="C2" s="46" t="s">
        <v>74</v>
      </c>
      <c r="D2" s="45" t="s">
        <v>75</v>
      </c>
      <c r="E2" s="17" t="str">
        <f t="shared" ref="E2:E3" si="0">IF(F2="","",CHOOSE(MONTH(F2),"JANVIER","FEVRIER","MARS","AVRIL","MAI","JUIN","JUILLET","AOUT","SEPTEMBRE","OCTOBRE","NOVEMBRE","DECEMBRE"))</f>
        <v>AVRIL</v>
      </c>
      <c r="F2" s="48">
        <v>42839</v>
      </c>
      <c r="G2" s="48">
        <v>42856</v>
      </c>
      <c r="H2" s="17">
        <f t="shared" ref="H2:H3" si="1">G2-F2</f>
        <v>17</v>
      </c>
      <c r="I2" s="49">
        <f>CoûtNuit(A2,E2)</f>
        <v>25</v>
      </c>
      <c r="J2" s="49">
        <f>IF(H2&lt;&gt;0,M2/H2,0)</f>
        <v>58.235294117647058</v>
      </c>
      <c r="K2" s="49">
        <f>I2*H2</f>
        <v>425</v>
      </c>
      <c r="L2" s="49">
        <f>M2-K2</f>
        <v>565</v>
      </c>
      <c r="M2" s="49">
        <v>990</v>
      </c>
    </row>
    <row r="3" spans="1:13" x14ac:dyDescent="0.15">
      <c r="A3" s="7" t="s">
        <v>56</v>
      </c>
      <c r="B3" s="17" t="s">
        <v>20</v>
      </c>
      <c r="C3" s="46" t="s">
        <v>74</v>
      </c>
      <c r="D3" s="45" t="s">
        <v>75</v>
      </c>
      <c r="E3" s="17" t="str">
        <f t="shared" si="0"/>
        <v>MAI</v>
      </c>
      <c r="F3" s="48">
        <v>42856</v>
      </c>
      <c r="G3" s="48">
        <v>42872</v>
      </c>
      <c r="H3" s="17">
        <f t="shared" si="1"/>
        <v>16</v>
      </c>
      <c r="I3" s="49">
        <f>CoûtNuit(A3,E3)</f>
        <v>24.193548387096776</v>
      </c>
      <c r="J3" s="49">
        <f>IF(H3&lt;&gt;0,M3/H3,0)</f>
        <v>61.875</v>
      </c>
      <c r="K3" s="49">
        <f>I3*H3</f>
        <v>387.09677419354841</v>
      </c>
      <c r="L3" s="49">
        <f>M3-K3</f>
        <v>602.90322580645159</v>
      </c>
      <c r="M3" s="49">
        <v>990</v>
      </c>
    </row>
  </sheetData>
  <autoFilter ref="A1:M1"/>
  <dataValidations count="2">
    <dataValidation type="list" allowBlank="1" showInputMessage="1" showErrorMessage="1" sqref="A2:A3">
      <formula1>Appartements</formula1>
    </dataValidation>
    <dataValidation type="list" allowBlank="1" showInputMessage="1" showErrorMessage="1" sqref="B2:B3">
      <formula1>Types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22"/>
  <sheetViews>
    <sheetView showGridLines="0" showZeros="0" zoomScaleNormal="100" workbookViewId="0"/>
  </sheetViews>
  <sheetFormatPr defaultColWidth="11.42578125" defaultRowHeight="12.75" x14ac:dyDescent="0.2"/>
  <cols>
    <col min="1" max="1" width="27.5703125" style="19" customWidth="1"/>
    <col min="2" max="13" width="12.5703125" style="19" customWidth="1"/>
    <col min="14" max="14" width="13.7109375" style="19" customWidth="1"/>
    <col min="15" max="16384" width="11.42578125" style="19"/>
  </cols>
  <sheetData>
    <row r="1" spans="1:14" ht="42" customHeight="1" x14ac:dyDescent="0.2">
      <c r="A1" s="57" t="s">
        <v>49</v>
      </c>
      <c r="B1" s="79" t="s">
        <v>11</v>
      </c>
      <c r="C1" s="79" t="s">
        <v>10</v>
      </c>
      <c r="D1" s="79" t="s">
        <v>9</v>
      </c>
      <c r="E1" s="79" t="s">
        <v>8</v>
      </c>
      <c r="F1" s="79" t="s">
        <v>7</v>
      </c>
      <c r="G1" s="79" t="s">
        <v>6</v>
      </c>
      <c r="H1" s="79" t="s">
        <v>5</v>
      </c>
      <c r="I1" s="79" t="s">
        <v>4</v>
      </c>
      <c r="J1" s="79" t="s">
        <v>3</v>
      </c>
      <c r="K1" s="79" t="s">
        <v>2</v>
      </c>
      <c r="L1" s="79" t="s">
        <v>1</v>
      </c>
      <c r="M1" s="79" t="s">
        <v>0</v>
      </c>
      <c r="N1" s="80" t="s">
        <v>13</v>
      </c>
    </row>
    <row r="2" spans="1:14" ht="17.45" customHeight="1" x14ac:dyDescent="0.2">
      <c r="A2" s="52" t="s">
        <v>39</v>
      </c>
      <c r="B2" s="63">
        <f>SUMPRODUCT(('Récaptitulatif Résa PARIS 2018'!$F$2:$F$2=B$1)*('Récaptitulatif Résa PARIS 2018'!$E$2:$E$2))</f>
        <v>0</v>
      </c>
      <c r="C2" s="63">
        <f>SUMPRODUCT(('Récaptitulatif Résa PARIS 2018'!$F$2:$F$2=C$1)*('Récaptitulatif Résa PARIS 2018'!$E$2:$E$2))</f>
        <v>0</v>
      </c>
      <c r="D2" s="63">
        <f>SUMPRODUCT(('Récaptitulatif Résa PARIS 2018'!$F$2:$F$2=D$1)*('Récaptitulatif Résa PARIS 2018'!$E$2:$E$2))</f>
        <v>0</v>
      </c>
      <c r="E2" s="63">
        <f>SUMPRODUCT(('Récaptitulatif Résa PARIS 2018'!$F$2:$F$2=E$1)*('Récaptitulatif Résa PARIS 2018'!$E$2:$E$2))</f>
        <v>0</v>
      </c>
      <c r="F2" s="63">
        <f>SUMPRODUCT(('Récaptitulatif Résa PARIS 2018'!$F$2:$F$2=F$1)*('Récaptitulatif Résa PARIS 2018'!$E$2:$E$2))</f>
        <v>0</v>
      </c>
      <c r="G2" s="63">
        <f>SUMPRODUCT(('Récaptitulatif Résa PARIS 2018'!$F$2:$F$2=G$1)*('Récaptitulatif Résa PARIS 2018'!$E$2:$E$2))</f>
        <v>0</v>
      </c>
      <c r="H2" s="63">
        <f>SUMPRODUCT(('Récaptitulatif Résa PARIS 2018'!$F$2:$F$2=H$1)*('Récaptitulatif Résa PARIS 2018'!$E$2:$E$2))</f>
        <v>0</v>
      </c>
      <c r="I2" s="63">
        <f>SUMPRODUCT(('Récaptitulatif Résa PARIS 2018'!$F$2:$F$2=I$1)*('Récaptitulatif Résa PARIS 2018'!$E$2:$E$2))</f>
        <v>0</v>
      </c>
      <c r="J2" s="63">
        <f>SUMPRODUCT(('Récaptitulatif Résa PARIS 2018'!$F$2:$F$2=J$1)*('Récaptitulatif Résa PARIS 2018'!$E$2:$E$2))</f>
        <v>0</v>
      </c>
      <c r="K2" s="63">
        <f>SUMPRODUCT(('Récaptitulatif Résa PARIS 2018'!$F$2:$F$2=K$1)*('Récaptitulatif Résa PARIS 2018'!$E$2:$E$2))</f>
        <v>0</v>
      </c>
      <c r="L2" s="63">
        <f>SUMPRODUCT(('Récaptitulatif Résa PARIS 2018'!$F$2:$F$2=L$1)*('Récaptitulatif Résa PARIS 2018'!$E$2:$E$2))</f>
        <v>0</v>
      </c>
      <c r="M2" s="63">
        <f>SUMPRODUCT(('Récaptitulatif Résa PARIS 2018'!$F$2:$F$2=M$1)*('Récaptitulatif Résa PARIS 2018'!$E$2:$E$2))</f>
        <v>0</v>
      </c>
      <c r="N2" s="62">
        <f>SUM(B2:M2)</f>
        <v>0</v>
      </c>
    </row>
    <row r="3" spans="1:14" ht="17.45" customHeight="1" x14ac:dyDescent="0.2">
      <c r="A3" s="52" t="s">
        <v>40</v>
      </c>
      <c r="B3" s="63">
        <f>SUMPRODUCT(('Récaptitulatif Résa PARIS 2018'!$F$2:$F$2=B$1)*('Récaptitulatif Résa PARIS 2018'!$B$2:$B$2="Réservation"))</f>
        <v>0</v>
      </c>
      <c r="C3" s="63">
        <f>SUMPRODUCT(('Récaptitulatif Résa PARIS 2018'!$F$2:$F$2=C$1)*('Récaptitulatif Résa PARIS 2018'!$B$2:$B$2="Réservation"))</f>
        <v>0</v>
      </c>
      <c r="D3" s="63">
        <f>SUMPRODUCT(('Récaptitulatif Résa PARIS 2018'!$F$2:$F$2=D$1)*('Récaptitulatif Résa PARIS 2018'!$B$2:$B$2="Réservation"))</f>
        <v>0</v>
      </c>
      <c r="E3" s="63">
        <f>SUMPRODUCT(('Récaptitulatif Résa PARIS 2018'!$F$2:$F$2=E$1)*('Récaptitulatif Résa PARIS 2018'!$B$2:$B$2="Réservation"))</f>
        <v>1</v>
      </c>
      <c r="F3" s="63">
        <f>SUMPRODUCT(('Récaptitulatif Résa PARIS 2018'!$F$2:$F$2=F$1)*('Récaptitulatif Résa PARIS 2018'!$B$2:$B$2="Réservation"))</f>
        <v>0</v>
      </c>
      <c r="G3" s="63">
        <f>SUMPRODUCT(('Récaptitulatif Résa PARIS 2018'!$F$2:$F$2=G$1)*('Récaptitulatif Résa PARIS 2018'!$B$2:$B$2="Réservation"))</f>
        <v>0</v>
      </c>
      <c r="H3" s="63">
        <f>SUMPRODUCT(('Récaptitulatif Résa PARIS 2018'!$F$2:$F$2=H$1)*('Récaptitulatif Résa PARIS 2018'!$B$2:$B$2="Réservation"))</f>
        <v>0</v>
      </c>
      <c r="I3" s="63">
        <f>SUMPRODUCT(('Récaptitulatif Résa PARIS 2018'!$F$2:$F$2=I$1)*('Récaptitulatif Résa PARIS 2018'!$B$2:$B$2="Réservation"))</f>
        <v>0</v>
      </c>
      <c r="J3" s="63">
        <f>SUMPRODUCT(('Récaptitulatif Résa PARIS 2018'!$F$2:$F$2=J$1)*('Récaptitulatif Résa PARIS 2018'!$B$2:$B$2="Réservation"))</f>
        <v>0</v>
      </c>
      <c r="K3" s="63">
        <f>SUMPRODUCT(('Récaptitulatif Résa PARIS 2018'!$F$2:$F$2=K$1)*('Récaptitulatif Résa PARIS 2018'!$B$2:$B$2="Réservation"))</f>
        <v>0</v>
      </c>
      <c r="L3" s="63">
        <f>SUMPRODUCT(('Récaptitulatif Résa PARIS 2018'!$F$2:$F$2=L$1)*('Récaptitulatif Résa PARIS 2018'!$B$2:$B$2="Réservation"))</f>
        <v>0</v>
      </c>
      <c r="M3" s="63">
        <f>SUMPRODUCT(('Récaptitulatif Résa PARIS 2018'!$F$2:$F$2=M$1)*('Récaptitulatif Résa PARIS 2018'!$B$2:$B$2="Réservation"))</f>
        <v>0</v>
      </c>
      <c r="N3" s="62">
        <f t="shared" ref="N3:N5" si="0">SUM(B3:M3)</f>
        <v>1</v>
      </c>
    </row>
    <row r="4" spans="1:14" ht="17.45" customHeight="1" x14ac:dyDescent="0.2">
      <c r="A4" s="52" t="s">
        <v>52</v>
      </c>
      <c r="B4" s="63">
        <f>SUMPRODUCT(('Récaptitulatif Résa PARIS 2018'!$F$2:$F$2=B$1)*('Récaptitulatif Résa PARIS 2018'!$I$2:$I$2))</f>
        <v>0</v>
      </c>
      <c r="C4" s="63">
        <f>SUMPRODUCT(('Récaptitulatif Résa PARIS 2018'!$F$2:$F$2=C$1)*('Récaptitulatif Résa PARIS 2018'!$I$2:$I$2))</f>
        <v>0</v>
      </c>
      <c r="D4" s="63">
        <f>SUMPRODUCT(('Récaptitulatif Résa PARIS 2018'!$F$2:$F$2=D$1)*('Récaptitulatif Résa PARIS 2018'!$I$2:$I$2))</f>
        <v>0</v>
      </c>
      <c r="E4" s="63">
        <f>SUMPRODUCT(('Récaptitulatif Résa PARIS 2018'!$F$2:$F$2=E$1)*('Récaptitulatif Résa PARIS 2018'!$I$2:$I$2))</f>
        <v>17</v>
      </c>
      <c r="F4" s="63">
        <f>SUMPRODUCT(('Récaptitulatif Résa PARIS 2018'!$F$2:$F$2=F$1)*('Récaptitulatif Résa PARIS 2018'!$I$2:$I$2))</f>
        <v>0</v>
      </c>
      <c r="G4" s="63">
        <f>SUMPRODUCT(('Récaptitulatif Résa PARIS 2018'!$F$2:$F$2=G$1)*('Récaptitulatif Résa PARIS 2018'!$I$2:$I$2))</f>
        <v>0</v>
      </c>
      <c r="H4" s="63">
        <f>SUMPRODUCT(('Récaptitulatif Résa PARIS 2018'!$F$2:$F$2=H$1)*('Récaptitulatif Résa PARIS 2018'!$I$2:$I$2))</f>
        <v>0</v>
      </c>
      <c r="I4" s="63">
        <f>SUMPRODUCT(('Récaptitulatif Résa PARIS 2018'!$F$2:$F$2=I$1)*('Récaptitulatif Résa PARIS 2018'!$I$2:$I$2))</f>
        <v>0</v>
      </c>
      <c r="J4" s="63">
        <f>SUMPRODUCT(('Récaptitulatif Résa PARIS 2018'!$F$2:$F$2=J$1)*('Récaptitulatif Résa PARIS 2018'!$I$2:$I$2))</f>
        <v>0</v>
      </c>
      <c r="K4" s="63">
        <f>SUMPRODUCT(('Récaptitulatif Résa PARIS 2018'!$F$2:$F$2=K$1)*('Récaptitulatif Résa PARIS 2018'!$I$2:$I$2))</f>
        <v>0</v>
      </c>
      <c r="L4" s="63">
        <f>SUMPRODUCT(('Récaptitulatif Résa PARIS 2018'!$F$2:$F$2=L$1)*('Récaptitulatif Résa PARIS 2018'!$I$2:$I$2))</f>
        <v>0</v>
      </c>
      <c r="M4" s="63">
        <f>SUMPRODUCT(('Récaptitulatif Résa PARIS 2018'!$F$2:$F$2=M$1)*('Récaptitulatif Résa PARIS 2018'!$I$2:$I$2))</f>
        <v>0</v>
      </c>
      <c r="N4" s="62">
        <f t="shared" si="0"/>
        <v>17</v>
      </c>
    </row>
    <row r="5" spans="1:14" ht="17.45" customHeight="1" x14ac:dyDescent="0.2">
      <c r="A5" s="52" t="s">
        <v>35</v>
      </c>
      <c r="B5" s="63">
        <f ca="1">SUM(INDIRECT("'Récapitulatif  Loyer PARIS 2018'!"&amp;ADDRESS(4,(COLUMN()-1)*2,4)&amp;":"&amp;ADDRESS(LastR1,(COLUMN()-1)*2,4)))</f>
        <v>0</v>
      </c>
      <c r="C5" s="63">
        <f ca="1">SUM(INDIRECT("'Récapitulatif  Loyer PARIS 2018'!"&amp;ADDRESS(4,(COLUMN()-1)*2,4)&amp;":"&amp;ADDRESS(LastR1,(COLUMN()-1)*2,4)))</f>
        <v>0</v>
      </c>
      <c r="D5" s="63">
        <f ca="1">SUM(INDIRECT("'Récapitulatif  Loyer PARIS 2018'!"&amp;ADDRESS(4,(COLUMN()-1)*2,4)&amp;":"&amp;ADDRESS(LastR1,(COLUMN()-1)*2,4)))</f>
        <v>0</v>
      </c>
      <c r="E5" s="63">
        <f ca="1">SUM(INDIRECT("'Récapitulatif  Loyer PARIS 2018'!"&amp;ADDRESS(4,(COLUMN()-1)*2,4)&amp;":"&amp;ADDRESS(LastR1,(COLUMN()-1)*2,4)))</f>
        <v>30</v>
      </c>
      <c r="F5" s="63">
        <f ca="1">SUM(INDIRECT("'Récapitulatif  Loyer PARIS 2018'!"&amp;ADDRESS(4,(COLUMN()-1)*2,4)&amp;":"&amp;ADDRESS(LastR1,(COLUMN()-1)*2,4)))</f>
        <v>61</v>
      </c>
      <c r="G5" s="63">
        <f ca="1">SUM(INDIRECT("'Récapitulatif  Loyer PARIS 2018'!"&amp;ADDRESS(4,(COLUMN()-1)*2,4)&amp;":"&amp;ADDRESS(LastR1,(COLUMN()-1)*2,4)))</f>
        <v>259</v>
      </c>
      <c r="H5" s="63">
        <f ca="1">SUM(INDIRECT("'Récapitulatif  Loyer PARIS 2018'!"&amp;ADDRESS(4,(COLUMN()-1)*2,4)&amp;":"&amp;ADDRESS(LastR1,(COLUMN()-1)*2,4)))</f>
        <v>326</v>
      </c>
      <c r="I5" s="63">
        <f ca="1">SUM(INDIRECT("'Récapitulatif  Loyer PARIS 2018'!"&amp;ADDRESS(4,(COLUMN()-1)*2,4)&amp;":"&amp;ADDRESS(LastR1,(COLUMN()-1)*2,4)))</f>
        <v>305</v>
      </c>
      <c r="J5" s="63">
        <f ca="1">SUM(INDIRECT("'Récapitulatif  Loyer PARIS 2018'!"&amp;ADDRESS(4,(COLUMN()-1)*2,4)&amp;":"&amp;ADDRESS(LastR1,(COLUMN()-1)*2,4)))</f>
        <v>279</v>
      </c>
      <c r="K5" s="63">
        <f ca="1">SUM(INDIRECT("'Récapitulatif  Loyer PARIS 2018'!"&amp;ADDRESS(4,(COLUMN()-1)*2,4)&amp;":"&amp;ADDRESS(LastR1,(COLUMN()-1)*2,4)))</f>
        <v>296</v>
      </c>
      <c r="L5" s="63">
        <f ca="1">SUM(INDIRECT("'Récapitulatif  Loyer PARIS 2018'!"&amp;ADDRESS(4,(COLUMN()-1)*2,4)&amp;":"&amp;ADDRESS(LastR1,(COLUMN()-1)*2,4)))</f>
        <v>288</v>
      </c>
      <c r="M5" s="63">
        <f ca="1">SUM(INDIRECT("'Récapitulatif  Loyer PARIS 2018'!"&amp;ADDRESS(4,(COLUMN()-1)*2,4)&amp;":"&amp;ADDRESS(LastR1,(COLUMN()-1)*2,4)))</f>
        <v>328</v>
      </c>
      <c r="N5" s="62">
        <f t="shared" ca="1" si="0"/>
        <v>2172</v>
      </c>
    </row>
    <row r="6" spans="1:14" ht="17.45" customHeight="1" x14ac:dyDescent="0.2">
      <c r="A6" s="52" t="s">
        <v>41</v>
      </c>
      <c r="B6" s="64">
        <f ca="1">B5/B22</f>
        <v>0</v>
      </c>
      <c r="C6" s="64">
        <f t="shared" ref="C6:M6" ca="1" si="1">C5/C22</f>
        <v>0</v>
      </c>
      <c r="D6" s="64">
        <f t="shared" ca="1" si="1"/>
        <v>0</v>
      </c>
      <c r="E6" s="64">
        <f t="shared" ca="1" si="1"/>
        <v>1</v>
      </c>
      <c r="F6" s="64">
        <f t="shared" ca="1" si="1"/>
        <v>1.967741935483871</v>
      </c>
      <c r="G6" s="64">
        <f t="shared" ca="1" si="1"/>
        <v>8.6333333333333329</v>
      </c>
      <c r="H6" s="64">
        <f t="shared" ca="1" si="1"/>
        <v>10.516129032258064</v>
      </c>
      <c r="I6" s="64">
        <f t="shared" ca="1" si="1"/>
        <v>9.8387096774193541</v>
      </c>
      <c r="J6" s="64">
        <f t="shared" ca="1" si="1"/>
        <v>9.3000000000000007</v>
      </c>
      <c r="K6" s="64">
        <f t="shared" ca="1" si="1"/>
        <v>9.5483870967741939</v>
      </c>
      <c r="L6" s="64">
        <f t="shared" ca="1" si="1"/>
        <v>9.6</v>
      </c>
      <c r="M6" s="64">
        <f t="shared" ca="1" si="1"/>
        <v>10.580645161290322</v>
      </c>
      <c r="N6" s="65">
        <f ca="1">N5/N22</f>
        <v>5.9506849315068493</v>
      </c>
    </row>
    <row r="7" spans="1:14" ht="17.45" customHeight="1" x14ac:dyDescent="0.2">
      <c r="A7" s="50" t="s">
        <v>20</v>
      </c>
      <c r="B7" s="20">
        <f>SUMPRODUCT(('Récaptitulatif Résa PARIS 2018'!$F$2:$F$2=B$1)*('Récaptitulatif Résa PARIS 2018'!$B$2:$B$2='Analyse Globale PARIS 2018 '!$A7)*('Récaptitulatif Résa PARIS 2018'!$J$2:$J$2))</f>
        <v>0</v>
      </c>
      <c r="C7" s="20">
        <f>SUMPRODUCT(('Récaptitulatif Résa PARIS 2018'!$F$2:$F$2=C$1)*('Récaptitulatif Résa PARIS 2018'!$B$2:$B$2='Analyse Globale PARIS 2018 '!$A7)*('Récaptitulatif Résa PARIS 2018'!$J$2:$J$2))</f>
        <v>0</v>
      </c>
      <c r="D7" s="20">
        <f>SUMPRODUCT(('Récaptitulatif Résa PARIS 2018'!$F$2:$F$2=D$1)*('Récaptitulatif Résa PARIS 2018'!$B$2:$B$2='Analyse Globale PARIS 2018 '!$A7)*('Récaptitulatif Résa PARIS 2018'!$J$2:$J$2))</f>
        <v>0</v>
      </c>
      <c r="E7" s="20">
        <f>SUMPRODUCT(('Récaptitulatif Résa PARIS 2018'!$F$2:$F$2=E$1)*('Récaptitulatif Résa PARIS 2018'!$B$2:$B$2='Analyse Globale PARIS 2018 '!$A7)*('Récaptitulatif Résa PARIS 2018'!$J$2:$J$2))</f>
        <v>990</v>
      </c>
      <c r="F7" s="20">
        <f>SUMPRODUCT(('Récaptitulatif Résa PARIS 2018'!$F$2:$F$2=F$1)*('Récaptitulatif Résa PARIS 2018'!$B$2:$B$2='Analyse Globale PARIS 2018 '!$A7)*('Récaptitulatif Résa PARIS 2018'!$J$2:$J$2))</f>
        <v>0</v>
      </c>
      <c r="G7" s="20">
        <f>SUMPRODUCT(('Récaptitulatif Résa PARIS 2018'!$F$2:$F$2=G$1)*('Récaptitulatif Résa PARIS 2018'!$B$2:$B$2='Analyse Globale PARIS 2018 '!$A7)*('Récaptitulatif Résa PARIS 2018'!$J$2:$J$2))</f>
        <v>0</v>
      </c>
      <c r="H7" s="20">
        <f>SUMPRODUCT(('Récaptitulatif Résa PARIS 2018'!$F$2:$F$2=H$1)*('Récaptitulatif Résa PARIS 2018'!$B$2:$B$2='Analyse Globale PARIS 2018 '!$A7)*('Récaptitulatif Résa PARIS 2018'!$J$2:$J$2))</f>
        <v>0</v>
      </c>
      <c r="I7" s="20">
        <f>SUMPRODUCT(('Récaptitulatif Résa PARIS 2018'!$F$2:$F$2=I$1)*('Récaptitulatif Résa PARIS 2018'!$B$2:$B$2='Analyse Globale PARIS 2018 '!$A7)*('Récaptitulatif Résa PARIS 2018'!$J$2:$J$2))</f>
        <v>0</v>
      </c>
      <c r="J7" s="20">
        <f>SUMPRODUCT(('Récaptitulatif Résa PARIS 2018'!$F$2:$F$2=J$1)*('Récaptitulatif Résa PARIS 2018'!$B$2:$B$2='Analyse Globale PARIS 2018 '!$A7)*('Récaptitulatif Résa PARIS 2018'!$J$2:$J$2))</f>
        <v>0</v>
      </c>
      <c r="K7" s="20">
        <f>SUMPRODUCT(('Récaptitulatif Résa PARIS 2018'!$F$2:$F$2=K$1)*('Récaptitulatif Résa PARIS 2018'!$B$2:$B$2='Analyse Globale PARIS 2018 '!$A7)*('Récaptitulatif Résa PARIS 2018'!$J$2:$J$2))</f>
        <v>0</v>
      </c>
      <c r="L7" s="20">
        <f>SUMPRODUCT(('Récaptitulatif Résa PARIS 2018'!$F$2:$F$2=L$1)*('Récaptitulatif Résa PARIS 2018'!$B$2:$B$2='Analyse Globale PARIS 2018 '!$A7)*('Récaptitulatif Résa PARIS 2018'!$J$2:$J$2))</f>
        <v>0</v>
      </c>
      <c r="M7" s="20">
        <f>SUMPRODUCT(('Récaptitulatif Résa PARIS 2018'!$F$2:$F$2=M$1)*('Récaptitulatif Résa PARIS 2018'!$B$2:$B$2='Analyse Globale PARIS 2018 '!$A7)*('Récaptitulatif Résa PARIS 2018'!$J$2:$J$2))</f>
        <v>0</v>
      </c>
      <c r="N7" s="21">
        <f>SUM(B7:M7)</f>
        <v>990</v>
      </c>
    </row>
    <row r="8" spans="1:14" ht="17.45" customHeight="1" x14ac:dyDescent="0.2">
      <c r="A8" s="50" t="s">
        <v>22</v>
      </c>
      <c r="B8" s="20">
        <f>SUMPRODUCT(('Récaptitulatif Résa PARIS 2018'!$F$2:$F$2=B$1)*('Récaptitulatif Résa PARIS 2018'!$B$2:$B$2='Analyse Globale PARIS 2018 '!$A8)*('Récaptitulatif Résa PARIS 2018'!$J$2:$J$2))</f>
        <v>0</v>
      </c>
      <c r="C8" s="20">
        <f>SUMPRODUCT(('Récaptitulatif Résa PARIS 2018'!$F$2:$F$2=C$1)*('Récaptitulatif Résa PARIS 2018'!$B$2:$B$2='Analyse Globale PARIS 2018 '!$A8)*('Récaptitulatif Résa PARIS 2018'!$J$2:$J$2))</f>
        <v>0</v>
      </c>
      <c r="D8" s="20">
        <f>SUMPRODUCT(('Récaptitulatif Résa PARIS 2018'!$F$2:$F$2=D$1)*('Récaptitulatif Résa PARIS 2018'!$B$2:$B$2='Analyse Globale PARIS 2018 '!$A8)*('Récaptitulatif Résa PARIS 2018'!$J$2:$J$2))</f>
        <v>0</v>
      </c>
      <c r="E8" s="20">
        <f>SUMPRODUCT(('Récaptitulatif Résa PARIS 2018'!$F$2:$F$2=E$1)*('Récaptitulatif Résa PARIS 2018'!$B$2:$B$2='Analyse Globale PARIS 2018 '!$A8)*('Récaptitulatif Résa PARIS 2018'!$J$2:$J$2))</f>
        <v>0</v>
      </c>
      <c r="F8" s="20">
        <f>SUMPRODUCT(('Récaptitulatif Résa PARIS 2018'!$F$2:$F$2=F$1)*('Récaptitulatif Résa PARIS 2018'!$B$2:$B$2='Analyse Globale PARIS 2018 '!$A8)*('Récaptitulatif Résa PARIS 2018'!$J$2:$J$2))</f>
        <v>0</v>
      </c>
      <c r="G8" s="20">
        <f>SUMPRODUCT(('Récaptitulatif Résa PARIS 2018'!$F$2:$F$2=G$1)*('Récaptitulatif Résa PARIS 2018'!$B$2:$B$2='Analyse Globale PARIS 2018 '!$A8)*('Récaptitulatif Résa PARIS 2018'!$J$2:$J$2))</f>
        <v>0</v>
      </c>
      <c r="H8" s="20">
        <f>SUMPRODUCT(('Récaptitulatif Résa PARIS 2018'!$F$2:$F$2=H$1)*('Récaptitulatif Résa PARIS 2018'!$B$2:$B$2='Analyse Globale PARIS 2018 '!$A8)*('Récaptitulatif Résa PARIS 2018'!$J$2:$J$2))</f>
        <v>0</v>
      </c>
      <c r="I8" s="20">
        <f>SUMPRODUCT(('Récaptitulatif Résa PARIS 2018'!$F$2:$F$2=I$1)*('Récaptitulatif Résa PARIS 2018'!$B$2:$B$2='Analyse Globale PARIS 2018 '!$A8)*('Récaptitulatif Résa PARIS 2018'!$J$2:$J$2))</f>
        <v>0</v>
      </c>
      <c r="J8" s="20">
        <f>SUMPRODUCT(('Récaptitulatif Résa PARIS 2018'!$F$2:$F$2=J$1)*('Récaptitulatif Résa PARIS 2018'!$B$2:$B$2='Analyse Globale PARIS 2018 '!$A8)*('Récaptitulatif Résa PARIS 2018'!$J$2:$J$2))</f>
        <v>0</v>
      </c>
      <c r="K8" s="20">
        <f>SUMPRODUCT(('Récaptitulatif Résa PARIS 2018'!$F$2:$F$2=K$1)*('Récaptitulatif Résa PARIS 2018'!$B$2:$B$2='Analyse Globale PARIS 2018 '!$A8)*('Récaptitulatif Résa PARIS 2018'!$J$2:$J$2))</f>
        <v>0</v>
      </c>
      <c r="L8" s="20">
        <f>SUMPRODUCT(('Récaptitulatif Résa PARIS 2018'!$F$2:$F$2=L$1)*('Récaptitulatif Résa PARIS 2018'!$B$2:$B$2='Analyse Globale PARIS 2018 '!$A8)*('Récaptitulatif Résa PARIS 2018'!$J$2:$J$2))</f>
        <v>0</v>
      </c>
      <c r="M8" s="20">
        <f>SUMPRODUCT(('Récaptitulatif Résa PARIS 2018'!$F$2:$F$2=M$1)*('Récaptitulatif Résa PARIS 2018'!$B$2:$B$2='Analyse Globale PARIS 2018 '!$A8)*('Récaptitulatif Résa PARIS 2018'!$J$2:$J$2))</f>
        <v>0</v>
      </c>
      <c r="N8" s="21">
        <f t="shared" ref="N8:N10" si="2">SUM(B8:M8)</f>
        <v>0</v>
      </c>
    </row>
    <row r="9" spans="1:14" ht="17.45" customHeight="1" x14ac:dyDescent="0.2">
      <c r="A9" s="50" t="s">
        <v>21</v>
      </c>
      <c r="B9" s="20">
        <f>SUMPRODUCT(('Récaptitulatif Résa PARIS 2018'!$F$2:$F$2=B$1)*('Récaptitulatif Résa PARIS 2018'!$B$2:$B$2='Analyse Globale PARIS 2018 '!$A9)*('Récaptitulatif Résa PARIS 2018'!$J$2:$J$2))</f>
        <v>0</v>
      </c>
      <c r="C9" s="20">
        <f>SUMPRODUCT(('Récaptitulatif Résa PARIS 2018'!$F$2:$F$2=C$1)*('Récaptitulatif Résa PARIS 2018'!$B$2:$B$2='Analyse Globale PARIS 2018 '!$A9)*('Récaptitulatif Résa PARIS 2018'!$J$2:$J$2))</f>
        <v>0</v>
      </c>
      <c r="D9" s="20">
        <f>SUMPRODUCT(('Récaptitulatif Résa PARIS 2018'!$F$2:$F$2=D$1)*('Récaptitulatif Résa PARIS 2018'!$B$2:$B$2='Analyse Globale PARIS 2018 '!$A9)*('Récaptitulatif Résa PARIS 2018'!$J$2:$J$2))</f>
        <v>0</v>
      </c>
      <c r="E9" s="20">
        <f>SUMPRODUCT(('Récaptitulatif Résa PARIS 2018'!$F$2:$F$2=E$1)*('Récaptitulatif Résa PARIS 2018'!$B$2:$B$2='Analyse Globale PARIS 2018 '!$A9)*('Récaptitulatif Résa PARIS 2018'!$J$2:$J$2))</f>
        <v>0</v>
      </c>
      <c r="F9" s="20">
        <f>SUMPRODUCT(('Récaptitulatif Résa PARIS 2018'!$F$2:$F$2=F$1)*('Récaptitulatif Résa PARIS 2018'!$B$2:$B$2='Analyse Globale PARIS 2018 '!$A9)*('Récaptitulatif Résa PARIS 2018'!$J$2:$J$2))</f>
        <v>0</v>
      </c>
      <c r="G9" s="20">
        <f>SUMPRODUCT(('Récaptitulatif Résa PARIS 2018'!$F$2:$F$2=G$1)*('Récaptitulatif Résa PARIS 2018'!$B$2:$B$2='Analyse Globale PARIS 2018 '!$A9)*('Récaptitulatif Résa PARIS 2018'!$J$2:$J$2))</f>
        <v>0</v>
      </c>
      <c r="H9" s="20">
        <f>SUMPRODUCT(('Récaptitulatif Résa PARIS 2018'!$F$2:$F$2=H$1)*('Récaptitulatif Résa PARIS 2018'!$B$2:$B$2='Analyse Globale PARIS 2018 '!$A9)*('Récaptitulatif Résa PARIS 2018'!$J$2:$J$2))</f>
        <v>0</v>
      </c>
      <c r="I9" s="20">
        <f>SUMPRODUCT(('Récaptitulatif Résa PARIS 2018'!$F$2:$F$2=I$1)*('Récaptitulatif Résa PARIS 2018'!$B$2:$B$2='Analyse Globale PARIS 2018 '!$A9)*('Récaptitulatif Résa PARIS 2018'!$J$2:$J$2))</f>
        <v>0</v>
      </c>
      <c r="J9" s="20">
        <f>SUMPRODUCT(('Récaptitulatif Résa PARIS 2018'!$F$2:$F$2=J$1)*('Récaptitulatif Résa PARIS 2018'!$B$2:$B$2='Analyse Globale PARIS 2018 '!$A9)*('Récaptitulatif Résa PARIS 2018'!$J$2:$J$2))</f>
        <v>0</v>
      </c>
      <c r="K9" s="20">
        <f>SUMPRODUCT(('Récaptitulatif Résa PARIS 2018'!$F$2:$F$2=K$1)*('Récaptitulatif Résa PARIS 2018'!$B$2:$B$2='Analyse Globale PARIS 2018 '!$A9)*('Récaptitulatif Résa PARIS 2018'!$J$2:$J$2))</f>
        <v>0</v>
      </c>
      <c r="L9" s="20">
        <f>SUMPRODUCT(('Récaptitulatif Résa PARIS 2018'!$F$2:$F$2=L$1)*('Récaptitulatif Résa PARIS 2018'!$B$2:$B$2='Analyse Globale PARIS 2018 '!$A9)*('Récaptitulatif Résa PARIS 2018'!$J$2:$J$2))</f>
        <v>0</v>
      </c>
      <c r="M9" s="20">
        <f>SUMPRODUCT(('Récaptitulatif Résa PARIS 2018'!$F$2:$F$2=M$1)*('Récaptitulatif Résa PARIS 2018'!$B$2:$B$2='Analyse Globale PARIS 2018 '!$A9)*('Récaptitulatif Résa PARIS 2018'!$J$2:$J$2))</f>
        <v>0</v>
      </c>
      <c r="N9" s="21">
        <f t="shared" si="2"/>
        <v>0</v>
      </c>
    </row>
    <row r="10" spans="1:14" ht="17.45" customHeight="1" x14ac:dyDescent="0.2">
      <c r="A10" s="50" t="s">
        <v>28</v>
      </c>
      <c r="B10" s="20">
        <f>SUMPRODUCT(('Récaptitulatif Résa PARIS 2018'!$F$2:$F$2=B$1)*('Récaptitulatif Résa PARIS 2018'!$B$2:$B$2='Analyse Globale PARIS 2018 '!$A10)*('Récaptitulatif Résa PARIS 2018'!$J$2:$J$2))</f>
        <v>0</v>
      </c>
      <c r="C10" s="20">
        <f>SUMPRODUCT(('Récaptitulatif Résa PARIS 2018'!$F$2:$F$2=C$1)*('Récaptitulatif Résa PARIS 2018'!$B$2:$B$2='Analyse Globale PARIS 2018 '!$A10)*('Récaptitulatif Résa PARIS 2018'!$J$2:$J$2))</f>
        <v>0</v>
      </c>
      <c r="D10" s="20">
        <f>SUMPRODUCT(('Récaptitulatif Résa PARIS 2018'!$F$2:$F$2=D$1)*('Récaptitulatif Résa PARIS 2018'!$B$2:$B$2='Analyse Globale PARIS 2018 '!$A10)*('Récaptitulatif Résa PARIS 2018'!$J$2:$J$2))</f>
        <v>0</v>
      </c>
      <c r="E10" s="20">
        <f>SUMPRODUCT(('Récaptitulatif Résa PARIS 2018'!$F$2:$F$2=E$1)*('Récaptitulatif Résa PARIS 2018'!$B$2:$B$2='Analyse Globale PARIS 2018 '!$A10)*('Récaptitulatif Résa PARIS 2018'!$J$2:$J$2))</f>
        <v>0</v>
      </c>
      <c r="F10" s="20">
        <f>SUMPRODUCT(('Récaptitulatif Résa PARIS 2018'!$F$2:$F$2=F$1)*('Récaptitulatif Résa PARIS 2018'!$B$2:$B$2='Analyse Globale PARIS 2018 '!$A10)*('Récaptitulatif Résa PARIS 2018'!$J$2:$J$2))</f>
        <v>0</v>
      </c>
      <c r="G10" s="20">
        <f>SUMPRODUCT(('Récaptitulatif Résa PARIS 2018'!$F$2:$F$2=G$1)*('Récaptitulatif Résa PARIS 2018'!$B$2:$B$2='Analyse Globale PARIS 2018 '!$A10)*('Récaptitulatif Résa PARIS 2018'!$J$2:$J$2))</f>
        <v>0</v>
      </c>
      <c r="H10" s="20">
        <f>SUMPRODUCT(('Récaptitulatif Résa PARIS 2018'!$F$2:$F$2=H$1)*('Récaptitulatif Résa PARIS 2018'!$B$2:$B$2='Analyse Globale PARIS 2018 '!$A10)*('Récaptitulatif Résa PARIS 2018'!$J$2:$J$2))</f>
        <v>0</v>
      </c>
      <c r="I10" s="20">
        <f>SUMPRODUCT(('Récaptitulatif Résa PARIS 2018'!$F$2:$F$2=I$1)*('Récaptitulatif Résa PARIS 2018'!$B$2:$B$2='Analyse Globale PARIS 2018 '!$A10)*('Récaptitulatif Résa PARIS 2018'!$J$2:$J$2))</f>
        <v>0</v>
      </c>
      <c r="J10" s="20">
        <f>SUMPRODUCT(('Récaptitulatif Résa PARIS 2018'!$F$2:$F$2=J$1)*('Récaptitulatif Résa PARIS 2018'!$B$2:$B$2='Analyse Globale PARIS 2018 '!$A10)*('Récaptitulatif Résa PARIS 2018'!$J$2:$J$2))</f>
        <v>0</v>
      </c>
      <c r="K10" s="20">
        <f>SUMPRODUCT(('Récaptitulatif Résa PARIS 2018'!$F$2:$F$2=K$1)*('Récaptitulatif Résa PARIS 2018'!$B$2:$B$2='Analyse Globale PARIS 2018 '!$A10)*('Récaptitulatif Résa PARIS 2018'!$J$2:$J$2))</f>
        <v>0</v>
      </c>
      <c r="L10" s="20">
        <f>SUMPRODUCT(('Récaptitulatif Résa PARIS 2018'!$F$2:$F$2=L$1)*('Récaptitulatif Résa PARIS 2018'!$B$2:$B$2='Analyse Globale PARIS 2018 '!$A10)*('Récaptitulatif Résa PARIS 2018'!$J$2:$J$2))</f>
        <v>0</v>
      </c>
      <c r="M10" s="20">
        <f>SUMPRODUCT(('Récaptitulatif Résa PARIS 2018'!$F$2:$F$2=M$1)*('Récaptitulatif Résa PARIS 2018'!$B$2:$B$2='Analyse Globale PARIS 2018 '!$A10)*('Récaptitulatif Résa PARIS 2018'!$J$2:$J$2))</f>
        <v>0</v>
      </c>
      <c r="N10" s="21">
        <f t="shared" si="2"/>
        <v>0</v>
      </c>
    </row>
    <row r="11" spans="1:14" ht="17.45" customHeight="1" x14ac:dyDescent="0.2">
      <c r="A11" s="8" t="s">
        <v>30</v>
      </c>
      <c r="B11" s="22">
        <f>SUM(B7:B10)</f>
        <v>0</v>
      </c>
      <c r="C11" s="22">
        <f t="shared" ref="C11:M11" si="3">SUM(C7:C10)</f>
        <v>0</v>
      </c>
      <c r="D11" s="22">
        <f t="shared" si="3"/>
        <v>0</v>
      </c>
      <c r="E11" s="22">
        <f t="shared" si="3"/>
        <v>990</v>
      </c>
      <c r="F11" s="22">
        <f t="shared" si="3"/>
        <v>0</v>
      </c>
      <c r="G11" s="22">
        <f t="shared" si="3"/>
        <v>0</v>
      </c>
      <c r="H11" s="22">
        <f t="shared" si="3"/>
        <v>0</v>
      </c>
      <c r="I11" s="22">
        <f t="shared" si="3"/>
        <v>0</v>
      </c>
      <c r="J11" s="22">
        <f t="shared" si="3"/>
        <v>0</v>
      </c>
      <c r="K11" s="22">
        <f t="shared" si="3"/>
        <v>0</v>
      </c>
      <c r="L11" s="22">
        <f t="shared" si="3"/>
        <v>0</v>
      </c>
      <c r="M11" s="22">
        <f t="shared" si="3"/>
        <v>0</v>
      </c>
      <c r="N11" s="22">
        <f>SUM(B11:M11)</f>
        <v>990</v>
      </c>
    </row>
    <row r="12" spans="1:14" ht="17.45" customHeight="1" x14ac:dyDescent="0.2">
      <c r="A12" s="50" t="s">
        <v>14</v>
      </c>
      <c r="B12" s="23">
        <f ca="1">HLOOKUP(B1,'Récapitulatif  Loyer PARIS 2018'!$B$1:$Y$6,3,FALSE)</f>
        <v>0</v>
      </c>
      <c r="C12" s="23">
        <f ca="1">HLOOKUP(C1,'Récapitulatif  Loyer PARIS 2018'!$B$1:$Y$6,3,FALSE)</f>
        <v>0</v>
      </c>
      <c r="D12" s="23">
        <f ca="1">HLOOKUP(D1,'Récapitulatif  Loyer PARIS 2018'!$B$1:$Y$6,3,FALSE)</f>
        <v>0</v>
      </c>
      <c r="E12" s="23">
        <f ca="1">HLOOKUP(E1,'Récapitulatif  Loyer PARIS 2018'!$B$1:$Y$6,3,FALSE)</f>
        <v>750</v>
      </c>
      <c r="F12" s="23">
        <f ca="1">HLOOKUP(F1,'Récapitulatif  Loyer PARIS 2018'!$B$1:$Y$6,3,FALSE)</f>
        <v>1005</v>
      </c>
      <c r="G12" s="23">
        <f ca="1">HLOOKUP(G1,'Récapitulatif  Loyer PARIS 2018'!$B$1:$Y$6,3,FALSE)</f>
        <v>5447</v>
      </c>
      <c r="H12" s="23">
        <f ca="1">HLOOKUP(H1,'Récapitulatif  Loyer PARIS 2018'!$B$1:$Y$6,3,FALSE)</f>
        <v>7080.01</v>
      </c>
      <c r="I12" s="23">
        <f ca="1">HLOOKUP(I1,'Récapitulatif  Loyer PARIS 2018'!$B$1:$Y$6,3,FALSE)</f>
        <v>6665.7300000000005</v>
      </c>
      <c r="J12" s="23">
        <f ca="1">HLOOKUP(J1,'Récapitulatif  Loyer PARIS 2018'!$B$1:$Y$6,3,FALSE)</f>
        <v>6520.39</v>
      </c>
      <c r="K12" s="23">
        <f ca="1">HLOOKUP(K1,'Récapitulatif  Loyer PARIS 2018'!$B$1:$Y$6,3,FALSE)</f>
        <v>6011.91</v>
      </c>
      <c r="L12" s="23">
        <f ca="1">HLOOKUP(L1,'Récapitulatif  Loyer PARIS 2018'!$B$1:$Y$6,3,FALSE)</f>
        <v>5355.01</v>
      </c>
      <c r="M12" s="23">
        <f ca="1">HLOOKUP(M1,'Récapitulatif  Loyer PARIS 2018'!$B$1:$Y$6,3,FALSE)</f>
        <v>6115.01</v>
      </c>
      <c r="N12" s="21">
        <f t="shared" ref="N12" ca="1" si="4">SUM(B12:M12)</f>
        <v>44950.060000000005</v>
      </c>
    </row>
    <row r="13" spans="1:14" ht="17.45" customHeight="1" x14ac:dyDescent="0.2">
      <c r="A13" s="8" t="s">
        <v>31</v>
      </c>
      <c r="B13" s="22">
        <f ca="1">B11-B12</f>
        <v>0</v>
      </c>
      <c r="C13" s="22">
        <f t="shared" ref="C13:N13" ca="1" si="5">C11-C12</f>
        <v>0</v>
      </c>
      <c r="D13" s="22">
        <f t="shared" ca="1" si="5"/>
        <v>0</v>
      </c>
      <c r="E13" s="22">
        <f t="shared" ca="1" si="5"/>
        <v>240</v>
      </c>
      <c r="F13" s="22">
        <f t="shared" ca="1" si="5"/>
        <v>-1005</v>
      </c>
      <c r="G13" s="22">
        <f t="shared" ca="1" si="5"/>
        <v>-5447</v>
      </c>
      <c r="H13" s="22">
        <f t="shared" ca="1" si="5"/>
        <v>-7080.01</v>
      </c>
      <c r="I13" s="22">
        <f t="shared" ca="1" si="5"/>
        <v>-6665.7300000000005</v>
      </c>
      <c r="J13" s="22">
        <f t="shared" ca="1" si="5"/>
        <v>-6520.39</v>
      </c>
      <c r="K13" s="22">
        <f t="shared" ca="1" si="5"/>
        <v>-6011.91</v>
      </c>
      <c r="L13" s="22">
        <f t="shared" ca="1" si="5"/>
        <v>-5355.01</v>
      </c>
      <c r="M13" s="22">
        <f t="shared" ca="1" si="5"/>
        <v>-6115.01</v>
      </c>
      <c r="N13" s="22">
        <f t="shared" ca="1" si="5"/>
        <v>-43960.060000000005</v>
      </c>
    </row>
    <row r="14" spans="1:14" ht="17.45" customHeight="1" x14ac:dyDescent="0.2">
      <c r="A14" s="50" t="s">
        <v>32</v>
      </c>
      <c r="B14" s="24">
        <f ca="1">IFERROR(B13/B11,0)</f>
        <v>0</v>
      </c>
      <c r="C14" s="24">
        <f t="shared" ref="C14:M14" ca="1" si="6">IFERROR(C13/C11,0)</f>
        <v>0</v>
      </c>
      <c r="D14" s="24">
        <f t="shared" ca="1" si="6"/>
        <v>0</v>
      </c>
      <c r="E14" s="24">
        <f t="shared" ca="1" si="6"/>
        <v>0.24242424242424243</v>
      </c>
      <c r="F14" s="24">
        <f t="shared" ca="1" si="6"/>
        <v>0</v>
      </c>
      <c r="G14" s="24">
        <f t="shared" ca="1" si="6"/>
        <v>0</v>
      </c>
      <c r="H14" s="24">
        <f t="shared" ca="1" si="6"/>
        <v>0</v>
      </c>
      <c r="I14" s="24">
        <f t="shared" ca="1" si="6"/>
        <v>0</v>
      </c>
      <c r="J14" s="24">
        <f t="shared" ca="1" si="6"/>
        <v>0</v>
      </c>
      <c r="K14" s="24">
        <f t="shared" ca="1" si="6"/>
        <v>0</v>
      </c>
      <c r="L14" s="24">
        <f t="shared" ca="1" si="6"/>
        <v>0</v>
      </c>
      <c r="M14" s="25">
        <f t="shared" ca="1" si="6"/>
        <v>0</v>
      </c>
      <c r="N14" s="26">
        <f ca="1">IFERROR(N13/N11,0)</f>
        <v>-44.404101010101016</v>
      </c>
    </row>
    <row r="15" spans="1:14" ht="17.45" customHeight="1" x14ac:dyDescent="0.2">
      <c r="A15" s="51" t="s">
        <v>43</v>
      </c>
      <c r="B15" s="53">
        <f t="shared" ref="B15:D15" ca="1" si="7">IFERROR(B11/B5,0)</f>
        <v>0</v>
      </c>
      <c r="C15" s="53">
        <f t="shared" ca="1" si="7"/>
        <v>0</v>
      </c>
      <c r="D15" s="53">
        <f t="shared" ca="1" si="7"/>
        <v>0</v>
      </c>
      <c r="E15" s="53">
        <f ca="1">IFERROR(E11/E5,0)</f>
        <v>33</v>
      </c>
      <c r="F15" s="53">
        <f t="shared" ref="F15:M15" ca="1" si="8">IFERROR(F11/F5,0)</f>
        <v>0</v>
      </c>
      <c r="G15" s="53">
        <f t="shared" ca="1" si="8"/>
        <v>0</v>
      </c>
      <c r="H15" s="53">
        <f t="shared" ca="1" si="8"/>
        <v>0</v>
      </c>
      <c r="I15" s="53">
        <f t="shared" ca="1" si="8"/>
        <v>0</v>
      </c>
      <c r="J15" s="53">
        <f t="shared" ca="1" si="8"/>
        <v>0</v>
      </c>
      <c r="K15" s="53">
        <f t="shared" ca="1" si="8"/>
        <v>0</v>
      </c>
      <c r="L15" s="53">
        <f t="shared" ca="1" si="8"/>
        <v>0</v>
      </c>
      <c r="M15" s="53">
        <f t="shared" ca="1" si="8"/>
        <v>0</v>
      </c>
      <c r="N15" s="66">
        <f ca="1">IFERROR(N11/N5,0)</f>
        <v>0.45580110497237569</v>
      </c>
    </row>
    <row r="16" spans="1:14" ht="17.45" customHeight="1" x14ac:dyDescent="0.2">
      <c r="A16" s="51" t="s">
        <v>44</v>
      </c>
      <c r="B16" s="53">
        <f t="shared" ref="B16:D16" ca="1" si="9">IFERROR(B12/B5,0)</f>
        <v>0</v>
      </c>
      <c r="C16" s="53">
        <f t="shared" ca="1" si="9"/>
        <v>0</v>
      </c>
      <c r="D16" s="53">
        <f t="shared" ca="1" si="9"/>
        <v>0</v>
      </c>
      <c r="E16" s="53">
        <f ca="1">IFERROR(E12/E5,0)</f>
        <v>25</v>
      </c>
      <c r="F16" s="53">
        <f t="shared" ref="F16:M16" ca="1" si="10">IFERROR(F12/F5,0)</f>
        <v>16.475409836065573</v>
      </c>
      <c r="G16" s="53">
        <f t="shared" ca="1" si="10"/>
        <v>21.030888030888033</v>
      </c>
      <c r="H16" s="53">
        <f t="shared" ca="1" si="10"/>
        <v>21.717822085889573</v>
      </c>
      <c r="I16" s="53">
        <f t="shared" ca="1" si="10"/>
        <v>21.854852459016396</v>
      </c>
      <c r="J16" s="53">
        <f t="shared" ca="1" si="10"/>
        <v>23.370573476702511</v>
      </c>
      <c r="K16" s="53">
        <f t="shared" ca="1" si="10"/>
        <v>20.310506756756755</v>
      </c>
      <c r="L16" s="53">
        <f t="shared" ca="1" si="10"/>
        <v>18.593784722222225</v>
      </c>
      <c r="M16" s="53">
        <f t="shared" ca="1" si="10"/>
        <v>18.643323170731708</v>
      </c>
      <c r="N16" s="66">
        <f ca="1">IFERROR(N12/N5,0)</f>
        <v>20.695239410681403</v>
      </c>
    </row>
    <row r="17" spans="1:14" ht="17.45" customHeight="1" x14ac:dyDescent="0.2">
      <c r="A17" s="54" t="s">
        <v>45</v>
      </c>
      <c r="B17" s="53">
        <f ca="1">B15-B16</f>
        <v>0</v>
      </c>
      <c r="C17" s="53">
        <f t="shared" ref="C17:N17" ca="1" si="11">C15-C16</f>
        <v>0</v>
      </c>
      <c r="D17" s="53">
        <f t="shared" ca="1" si="11"/>
        <v>0</v>
      </c>
      <c r="E17" s="53">
        <f t="shared" ca="1" si="11"/>
        <v>8</v>
      </c>
      <c r="F17" s="53">
        <f t="shared" ca="1" si="11"/>
        <v>-16.475409836065573</v>
      </c>
      <c r="G17" s="53">
        <f t="shared" ca="1" si="11"/>
        <v>-21.030888030888033</v>
      </c>
      <c r="H17" s="53">
        <f t="shared" ca="1" si="11"/>
        <v>-21.717822085889573</v>
      </c>
      <c r="I17" s="53">
        <f t="shared" ca="1" si="11"/>
        <v>-21.854852459016396</v>
      </c>
      <c r="J17" s="53">
        <f t="shared" ca="1" si="11"/>
        <v>-23.370573476702511</v>
      </c>
      <c r="K17" s="53">
        <f t="shared" ca="1" si="11"/>
        <v>-20.310506756756755</v>
      </c>
      <c r="L17" s="53">
        <f t="shared" ca="1" si="11"/>
        <v>-18.593784722222225</v>
      </c>
      <c r="M17" s="53">
        <f t="shared" ca="1" si="11"/>
        <v>-18.643323170731708</v>
      </c>
      <c r="N17" s="66">
        <f t="shared" ca="1" si="11"/>
        <v>-20.239438305709026</v>
      </c>
    </row>
    <row r="18" spans="1:14" ht="17.45" customHeight="1" x14ac:dyDescent="0.2">
      <c r="A18" s="54" t="s">
        <v>42</v>
      </c>
      <c r="B18" s="68">
        <f t="shared" ref="B18:N18" ca="1" si="12">IFERROR(B2/B6,0)</f>
        <v>0</v>
      </c>
      <c r="C18" s="68">
        <f t="shared" ca="1" si="12"/>
        <v>0</v>
      </c>
      <c r="D18" s="68">
        <f t="shared" ca="1" si="12"/>
        <v>0</v>
      </c>
      <c r="E18" s="68">
        <f t="shared" ca="1" si="12"/>
        <v>0</v>
      </c>
      <c r="F18" s="68">
        <f t="shared" ca="1" si="12"/>
        <v>0</v>
      </c>
      <c r="G18" s="68">
        <f t="shared" ca="1" si="12"/>
        <v>0</v>
      </c>
      <c r="H18" s="68">
        <f t="shared" ca="1" si="12"/>
        <v>0</v>
      </c>
      <c r="I18" s="68">
        <f t="shared" ca="1" si="12"/>
        <v>0</v>
      </c>
      <c r="J18" s="68">
        <f t="shared" ca="1" si="12"/>
        <v>0</v>
      </c>
      <c r="K18" s="68">
        <f t="shared" ca="1" si="12"/>
        <v>0</v>
      </c>
      <c r="L18" s="68">
        <f t="shared" ca="1" si="12"/>
        <v>0</v>
      </c>
      <c r="M18" s="68">
        <f t="shared" ca="1" si="12"/>
        <v>0</v>
      </c>
      <c r="N18" s="67">
        <f t="shared" ca="1" si="12"/>
        <v>0</v>
      </c>
    </row>
    <row r="19" spans="1:14" ht="17.45" customHeight="1" x14ac:dyDescent="0.2">
      <c r="A19" s="54" t="s">
        <v>46</v>
      </c>
      <c r="B19" s="68">
        <f t="shared" ref="B19:N19" ca="1" si="13">IFERROR(B3/B6,0)</f>
        <v>0</v>
      </c>
      <c r="C19" s="68">
        <f t="shared" ca="1" si="13"/>
        <v>0</v>
      </c>
      <c r="D19" s="68">
        <f t="shared" ca="1" si="13"/>
        <v>0</v>
      </c>
      <c r="E19" s="68">
        <f t="shared" ca="1" si="13"/>
        <v>1</v>
      </c>
      <c r="F19" s="68">
        <f t="shared" ca="1" si="13"/>
        <v>0</v>
      </c>
      <c r="G19" s="68">
        <f t="shared" ca="1" si="13"/>
        <v>0</v>
      </c>
      <c r="H19" s="68">
        <f t="shared" ca="1" si="13"/>
        <v>0</v>
      </c>
      <c r="I19" s="68">
        <f t="shared" ca="1" si="13"/>
        <v>0</v>
      </c>
      <c r="J19" s="68">
        <f t="shared" ca="1" si="13"/>
        <v>0</v>
      </c>
      <c r="K19" s="68">
        <f t="shared" ca="1" si="13"/>
        <v>0</v>
      </c>
      <c r="L19" s="68">
        <f t="shared" ca="1" si="13"/>
        <v>0</v>
      </c>
      <c r="M19" s="68">
        <f t="shared" ca="1" si="13"/>
        <v>0</v>
      </c>
      <c r="N19" s="67">
        <f t="shared" ca="1" si="13"/>
        <v>0.16804788213627991</v>
      </c>
    </row>
    <row r="20" spans="1:14" ht="17.45" customHeight="1" x14ac:dyDescent="0.2">
      <c r="A20" s="54" t="s">
        <v>47</v>
      </c>
      <c r="B20" s="68">
        <f t="shared" ref="B20:N20" ca="1" si="14">IFERROR(B4/B6,0)</f>
        <v>0</v>
      </c>
      <c r="C20" s="68">
        <f t="shared" ca="1" si="14"/>
        <v>0</v>
      </c>
      <c r="D20" s="68">
        <f t="shared" ca="1" si="14"/>
        <v>0</v>
      </c>
      <c r="E20" s="68">
        <f t="shared" ca="1" si="14"/>
        <v>17</v>
      </c>
      <c r="F20" s="68">
        <f t="shared" ca="1" si="14"/>
        <v>0</v>
      </c>
      <c r="G20" s="68">
        <f t="shared" ca="1" si="14"/>
        <v>0</v>
      </c>
      <c r="H20" s="68">
        <f t="shared" ca="1" si="14"/>
        <v>0</v>
      </c>
      <c r="I20" s="68">
        <f t="shared" ca="1" si="14"/>
        <v>0</v>
      </c>
      <c r="J20" s="68">
        <f t="shared" ca="1" si="14"/>
        <v>0</v>
      </c>
      <c r="K20" s="68">
        <f t="shared" ca="1" si="14"/>
        <v>0</v>
      </c>
      <c r="L20" s="68">
        <f t="shared" ca="1" si="14"/>
        <v>0</v>
      </c>
      <c r="M20" s="68">
        <f t="shared" ca="1" si="14"/>
        <v>0</v>
      </c>
      <c r="N20" s="67">
        <f t="shared" ca="1" si="14"/>
        <v>2.8568139963167587</v>
      </c>
    </row>
    <row r="21" spans="1:14" ht="17.45" customHeight="1" x14ac:dyDescent="0.2">
      <c r="A21" s="54" t="s">
        <v>48</v>
      </c>
      <c r="B21" s="69">
        <f t="shared" ref="B21:N21" ca="1" si="15">IFERROR(B4/B5,0)</f>
        <v>0</v>
      </c>
      <c r="C21" s="69">
        <f t="shared" ca="1" si="15"/>
        <v>0</v>
      </c>
      <c r="D21" s="69">
        <f t="shared" ca="1" si="15"/>
        <v>0</v>
      </c>
      <c r="E21" s="69">
        <f t="shared" ca="1" si="15"/>
        <v>0.56666666666666665</v>
      </c>
      <c r="F21" s="69">
        <f t="shared" ca="1" si="15"/>
        <v>0</v>
      </c>
      <c r="G21" s="69">
        <f t="shared" ca="1" si="15"/>
        <v>0</v>
      </c>
      <c r="H21" s="69">
        <f t="shared" ca="1" si="15"/>
        <v>0</v>
      </c>
      <c r="I21" s="69">
        <f t="shared" ca="1" si="15"/>
        <v>0</v>
      </c>
      <c r="J21" s="69">
        <f t="shared" ca="1" si="15"/>
        <v>0</v>
      </c>
      <c r="K21" s="69">
        <f t="shared" ca="1" si="15"/>
        <v>0</v>
      </c>
      <c r="L21" s="69">
        <f t="shared" ca="1" si="15"/>
        <v>0</v>
      </c>
      <c r="M21" s="69">
        <f t="shared" ca="1" si="15"/>
        <v>0</v>
      </c>
      <c r="N21" s="70">
        <f t="shared" ca="1" si="15"/>
        <v>7.8268876611418056E-3</v>
      </c>
    </row>
    <row r="22" spans="1:14" ht="15.75" x14ac:dyDescent="0.2">
      <c r="A22" s="54" t="s">
        <v>54</v>
      </c>
      <c r="B22" s="56">
        <f>DAY(EOMONTH(DATE(2018,COLUMN()-1,1),0))</f>
        <v>31</v>
      </c>
      <c r="C22" s="56">
        <f t="shared" ref="C22:M22" si="16">DAY(EOMONTH(DATE(2018,COLUMN()-1,1),0))</f>
        <v>28</v>
      </c>
      <c r="D22" s="56">
        <f t="shared" si="16"/>
        <v>31</v>
      </c>
      <c r="E22" s="56">
        <f t="shared" si="16"/>
        <v>30</v>
      </c>
      <c r="F22" s="56">
        <f t="shared" si="16"/>
        <v>31</v>
      </c>
      <c r="G22" s="56">
        <f t="shared" si="16"/>
        <v>30</v>
      </c>
      <c r="H22" s="56">
        <f t="shared" si="16"/>
        <v>31</v>
      </c>
      <c r="I22" s="56">
        <f t="shared" si="16"/>
        <v>31</v>
      </c>
      <c r="J22" s="56">
        <f t="shared" si="16"/>
        <v>30</v>
      </c>
      <c r="K22" s="56">
        <f t="shared" si="16"/>
        <v>31</v>
      </c>
      <c r="L22" s="56">
        <f t="shared" si="16"/>
        <v>30</v>
      </c>
      <c r="M22" s="56">
        <f t="shared" si="16"/>
        <v>31</v>
      </c>
      <c r="N22" s="55">
        <f>SUM(B22:M22)</f>
        <v>365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40"/>
  <sheetViews>
    <sheetView showGridLines="0" showZeros="0" zoomScale="110" zoomScaleNormal="110" workbookViewId="0"/>
  </sheetViews>
  <sheetFormatPr defaultColWidth="9" defaultRowHeight="12.75" x14ac:dyDescent="0.25"/>
  <cols>
    <col min="1" max="1" width="15.7109375" style="39" customWidth="1"/>
    <col min="2" max="2" width="15.140625" style="40" customWidth="1"/>
    <col min="3" max="3" width="12.85546875" style="41" customWidth="1"/>
    <col min="4" max="4" width="12.28515625" style="41" customWidth="1"/>
    <col min="5" max="5" width="22.42578125" style="41" customWidth="1"/>
    <col min="6" max="6" width="17.42578125" style="39" customWidth="1"/>
    <col min="7" max="7" width="13.140625" style="40" bestFit="1" customWidth="1"/>
    <col min="8" max="8" width="19" style="39" customWidth="1"/>
    <col min="9" max="9" width="17.42578125" style="42" customWidth="1"/>
    <col min="10" max="10" width="14" style="43" bestFit="1" customWidth="1"/>
    <col min="11" max="11" width="12.5703125" style="43" customWidth="1"/>
    <col min="12" max="16384" width="9" style="39"/>
  </cols>
  <sheetData>
    <row r="1" spans="1:11" s="27" customFormat="1" ht="42" customHeight="1" thickBot="1" x14ac:dyDescent="0.3">
      <c r="A1" s="44" t="s">
        <v>5</v>
      </c>
      <c r="B1" s="9" t="s">
        <v>20</v>
      </c>
      <c r="C1" s="9" t="s">
        <v>22</v>
      </c>
      <c r="D1" s="9" t="s">
        <v>21</v>
      </c>
      <c r="E1" s="9" t="s">
        <v>28</v>
      </c>
      <c r="F1" s="9" t="s">
        <v>17</v>
      </c>
      <c r="G1" s="10" t="s">
        <v>34</v>
      </c>
      <c r="H1" s="28" t="s">
        <v>35</v>
      </c>
      <c r="I1" s="29" t="s">
        <v>36</v>
      </c>
      <c r="J1" s="30" t="s">
        <v>32</v>
      </c>
      <c r="K1" s="30" t="s">
        <v>37</v>
      </c>
    </row>
    <row r="2" spans="1:11" s="35" customFormat="1" ht="28.15" customHeight="1" thickBot="1" x14ac:dyDescent="0.3">
      <c r="A2" s="31" t="s">
        <v>38</v>
      </c>
      <c r="B2" s="32">
        <f ca="1">SUM(B3:OFFSET(B3,LastR5-2,0))</f>
        <v>0</v>
      </c>
      <c r="C2" s="32">
        <f ca="1">SUM(C3:OFFSET(C3,LastR5-2,0))</f>
        <v>0</v>
      </c>
      <c r="D2" s="32">
        <f ca="1">SUM(D3:OFFSET(D3,LastR5-2,0))</f>
        <v>0</v>
      </c>
      <c r="E2" s="32">
        <f ca="1">SUM(E3:OFFSET(E3,LastR5-2,0))</f>
        <v>0</v>
      </c>
      <c r="F2" s="72">
        <f ca="1">SUM(F3:OFFSET(F3,LastR5-2,0))</f>
        <v>0</v>
      </c>
      <c r="G2" s="32">
        <f ca="1">SUM(G3:OFFSET(G3,LastR5-2,0))</f>
        <v>0</v>
      </c>
      <c r="H2" s="72">
        <f ca="1">SUM(H3:OFFSET(H3,LastR5-2,0))</f>
        <v>0</v>
      </c>
      <c r="I2" s="32">
        <f t="shared" ref="I2:I3" ca="1" si="0">B2-G2</f>
        <v>0</v>
      </c>
      <c r="J2" s="33" t="str">
        <f t="shared" ref="J2:J3" ca="1" si="1">IFERROR(I2/B2,"")</f>
        <v/>
      </c>
      <c r="K2" s="34" t="str">
        <f ca="1">IFERROR(F2/H2,"")</f>
        <v/>
      </c>
    </row>
    <row r="3" spans="1:11" ht="20.100000000000001" customHeight="1" x14ac:dyDescent="0.25">
      <c r="A3" t="str">
        <f t="array" aca="1" ref="A3" ca="1">IFERROR(INDEX('Récaptitulatif Résa PARIS 2018'!$A$2:INDIRECT("'Récaptitulatif Résa PARIS 2018'!A"&amp;TEXT(LastR2,"0")), MATCH(0, COUNTIF($A$2:$A2, 'Récaptitulatif Résa PARIS 2018'!$A$2:INDIRECT("'Récaptitulatif Résa PARIS 2018'!A"&amp;TEXT(LastR2,"0")))+('Récaptitulatif Résa PARIS 2018'!$F$2:INDIRECT("'Récaptitulatif Résa PARIS 2018'!F"&amp;TEXT(LastR2,"0"))&lt;&gt;$A$1), 0), COLUMN(A1)),"")</f>
        <v/>
      </c>
      <c r="B3" s="36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" s="36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" s="36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" s="36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" s="71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" s="36">
        <f ca="1">IFERROR(IF(A3="",0,INDIRECT("'Récapitulatif  Loyer PARIS 2018'!"&amp;ADDRESS(MATCH($A3,'Récapitulatif  Loyer PARIS 2018'!$A:$A,0),MATCH($A$1,'Récapitulatif  Loyer PARIS 2018'!$1:$1,0)+1,4))),0)</f>
        <v>0</v>
      </c>
      <c r="H3" s="71">
        <f ca="1">IFERROR(IF(A3="",0,INDIRECT("'Récapitulatif  Loyer PARIS 2018'!"&amp;ADDRESS(MATCH($A3,'Récapitulatif  Loyer PARIS 2018'!$A:$A,0),MATCH($A$1,'Récapitulatif  Loyer PARIS 2018'!$1:$1,0),4))),0)</f>
        <v>0</v>
      </c>
      <c r="I3" s="36">
        <f t="shared" ca="1" si="0"/>
        <v>0</v>
      </c>
      <c r="J3" s="37" t="str">
        <f t="shared" ca="1" si="1"/>
        <v/>
      </c>
      <c r="K3" s="38" t="str">
        <f t="shared" ref="K3" ca="1" si="2">IFERROR(F3/H3,"")</f>
        <v/>
      </c>
    </row>
    <row r="4" spans="1:11" ht="20.100000000000001" customHeight="1" x14ac:dyDescent="0.25">
      <c r="A4" t="str">
        <f t="array" aca="1" ref="A4" ca="1">IFERROR(INDEX('Récaptitulatif Résa PARIS 2018'!$A$2:INDIRECT("'Récaptitulatif Résa PARIS 2018'!A"&amp;TEXT(LastR2,"0")), MATCH(0, COUNTIF($A$2:$A3, 'Récaptitulatif Résa PARIS 2018'!$A$2:INDIRECT("'Récaptitulatif Résa PARIS 2018'!A"&amp;TEXT(LastR2,"0")))+('Récaptitulatif Résa PARIS 2018'!$F$2:INDIRECT("'Récaptitulatif Résa PARIS 2018'!F"&amp;TEXT(LastR2,"0"))&lt;&gt;$A$1), 0), COLUMN(A2)),"")</f>
        <v/>
      </c>
      <c r="B4" s="36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4" s="36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4" s="36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4" s="36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4" s="71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4" s="36">
        <f ca="1">IFERROR(IF(A4="",0,INDIRECT("'Récapitulatif  Loyer PARIS 2018'!"&amp;ADDRESS(MATCH($A4,'Récapitulatif  Loyer PARIS 2018'!$A:$A,0),MATCH($A$1,'Récapitulatif  Loyer PARIS 2018'!$1:$1,0)+1,4))),0)</f>
        <v>0</v>
      </c>
      <c r="H4" s="71">
        <f ca="1">IFERROR(IF(A4="",0,INDIRECT("'Récapitulatif  Loyer PARIS 2018'!"&amp;ADDRESS(MATCH($A4,'Récapitulatif  Loyer PARIS 2018'!$A:$A,0),MATCH($A$1,'Récapitulatif  Loyer PARIS 2018'!$1:$1,0),4))),0)</f>
        <v>0</v>
      </c>
      <c r="I4" s="36">
        <f t="shared" ref="I4:I6" ca="1" si="3">B4-G4</f>
        <v>0</v>
      </c>
      <c r="J4" s="37" t="str">
        <f t="shared" ref="J4:J6" ca="1" si="4">IFERROR(I4/B4,"")</f>
        <v/>
      </c>
      <c r="K4" s="38" t="str">
        <f t="shared" ref="K4:K6" ca="1" si="5">IFERROR(F4/H4,"")</f>
        <v/>
      </c>
    </row>
    <row r="5" spans="1:11" ht="20.100000000000001" customHeight="1" x14ac:dyDescent="0.25">
      <c r="A5" t="str">
        <f t="array" aca="1" ref="A5" ca="1">IFERROR(INDEX('Récaptitulatif Résa PARIS 2018'!$A$2:INDIRECT("'Récaptitulatif Résa PARIS 2018'!A"&amp;TEXT(LastR2,"0")), MATCH(0, COUNTIF($A$2:$A4, 'Récaptitulatif Résa PARIS 2018'!$A$2:INDIRECT("'Récaptitulatif Résa PARIS 2018'!A"&amp;TEXT(LastR2,"0")))+('Récaptitulatif Résa PARIS 2018'!$F$2:INDIRECT("'Récaptitulatif Résa PARIS 2018'!F"&amp;TEXT(LastR2,"0"))&lt;&gt;$A$1), 0), COLUMN(A3)),"")</f>
        <v/>
      </c>
      <c r="B5" s="36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5" s="36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5" s="36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5" s="36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5" s="71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5" s="36">
        <f ca="1">IFERROR(IF(A5="",0,INDIRECT("'Récapitulatif  Loyer PARIS 2018'!"&amp;ADDRESS(MATCH($A5,'Récapitulatif  Loyer PARIS 2018'!$A:$A,0),MATCH($A$1,'Récapitulatif  Loyer PARIS 2018'!$1:$1,0)+1,4))),0)</f>
        <v>0</v>
      </c>
      <c r="H5" s="71">
        <f ca="1">IFERROR(IF(A5="",0,INDIRECT("'Récapitulatif  Loyer PARIS 2018'!"&amp;ADDRESS(MATCH($A5,'Récapitulatif  Loyer PARIS 2018'!$A:$A,0),MATCH($A$1,'Récapitulatif  Loyer PARIS 2018'!$1:$1,0),4))),0)</f>
        <v>0</v>
      </c>
      <c r="I5" s="36">
        <f t="shared" ca="1" si="3"/>
        <v>0</v>
      </c>
      <c r="J5" s="37" t="str">
        <f t="shared" ca="1" si="4"/>
        <v/>
      </c>
      <c r="K5" s="38" t="str">
        <f t="shared" ca="1" si="5"/>
        <v/>
      </c>
    </row>
    <row r="6" spans="1:11" ht="20.100000000000001" customHeight="1" x14ac:dyDescent="0.25">
      <c r="A6" t="str">
        <f t="array" aca="1" ref="A6" ca="1">IFERROR(INDEX('Récaptitulatif Résa PARIS 2018'!$A$2:INDIRECT("'Récaptitulatif Résa PARIS 2018'!A"&amp;TEXT(LastR2,"0")), MATCH(0, COUNTIF($A$2:$A5, 'Récaptitulatif Résa PARIS 2018'!$A$2:INDIRECT("'Récaptitulatif Résa PARIS 2018'!A"&amp;TEXT(LastR2,"0")))+('Récaptitulatif Résa PARIS 2018'!$F$2:INDIRECT("'Récaptitulatif Résa PARIS 2018'!F"&amp;TEXT(LastR2,"0"))&lt;&gt;$A$1), 0), COLUMN(A4)),"")</f>
        <v/>
      </c>
      <c r="B6" s="36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6" s="36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6" s="36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6" s="36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6" s="71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6" s="36">
        <f ca="1">IFERROR(IF(A6="",0,INDIRECT("'Récapitulatif  Loyer PARIS 2018'!"&amp;ADDRESS(MATCH($A6,'Récapitulatif  Loyer PARIS 2018'!$A:$A,0),MATCH($A$1,'Récapitulatif  Loyer PARIS 2018'!$1:$1,0)+1,4))),0)</f>
        <v>0</v>
      </c>
      <c r="H6" s="71">
        <f ca="1">IFERROR(IF(A6="",0,INDIRECT("'Récapitulatif  Loyer PARIS 2018'!"&amp;ADDRESS(MATCH($A6,'Récapitulatif  Loyer PARIS 2018'!$A:$A,0),MATCH($A$1,'Récapitulatif  Loyer PARIS 2018'!$1:$1,0),4))),0)</f>
        <v>0</v>
      </c>
      <c r="I6" s="36">
        <f t="shared" ca="1" si="3"/>
        <v>0</v>
      </c>
      <c r="J6" s="37" t="str">
        <f t="shared" ca="1" si="4"/>
        <v/>
      </c>
      <c r="K6" s="38" t="str">
        <f t="shared" ca="1" si="5"/>
        <v/>
      </c>
    </row>
    <row r="7" spans="1:11" ht="20.100000000000001" customHeight="1" x14ac:dyDescent="0.25">
      <c r="A7" t="str">
        <f t="array" aca="1" ref="A7" ca="1">IFERROR(INDEX('Récaptitulatif Résa PARIS 2018'!$A$2:INDIRECT("'Récaptitulatif Résa PARIS 2018'!A"&amp;TEXT(LastR2,"0")), MATCH(0, COUNTIF($A$2:$A6, 'Récaptitulatif Résa PARIS 2018'!$A$2:INDIRECT("'Récaptitulatif Résa PARIS 2018'!A"&amp;TEXT(LastR2,"0")))+('Récaptitulatif Résa PARIS 2018'!$F$2:INDIRECT("'Récaptitulatif Résa PARIS 2018'!F"&amp;TEXT(LastR2,"0"))&lt;&gt;$A$1), 0), COLUMN(A5)),"")</f>
        <v/>
      </c>
      <c r="B7" s="36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7" s="36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7" s="36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7" s="36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7" s="71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7" s="36">
        <f ca="1">IFERROR(IF(A7="",0,INDIRECT("'Récapitulatif  Loyer PARIS 2018'!"&amp;ADDRESS(MATCH($A7,'Récapitulatif  Loyer PARIS 2018'!$A:$A,0),MATCH($A$1,'Récapitulatif  Loyer PARIS 2018'!$1:$1,0)+1,4))),0)</f>
        <v>0</v>
      </c>
      <c r="H7" s="71">
        <f ca="1">IFERROR(IF(A7="",0,INDIRECT("'Récapitulatif  Loyer PARIS 2018'!"&amp;ADDRESS(MATCH($A7,'Récapitulatif  Loyer PARIS 2018'!$A:$A,0),MATCH($A$1,'Récapitulatif  Loyer PARIS 2018'!$1:$1,0),4))),0)</f>
        <v>0</v>
      </c>
      <c r="I7" s="36">
        <f t="shared" ref="I7:I13" ca="1" si="6">B7-G7</f>
        <v>0</v>
      </c>
      <c r="J7" s="37" t="str">
        <f t="shared" ref="J7:J13" ca="1" si="7">IFERROR(I7/B7,"")</f>
        <v/>
      </c>
      <c r="K7" s="38" t="str">
        <f t="shared" ref="K7:K13" ca="1" si="8">IFERROR(F7/H7,"")</f>
        <v/>
      </c>
    </row>
    <row r="8" spans="1:11" ht="20.100000000000001" customHeight="1" x14ac:dyDescent="0.25">
      <c r="A8" t="str">
        <f t="array" aca="1" ref="A8" ca="1">IFERROR(INDEX('Récaptitulatif Résa PARIS 2018'!$A$2:INDIRECT("'Récaptitulatif Résa PARIS 2018'!A"&amp;TEXT(LastR2,"0")), MATCH(0, COUNTIF($A$2:$A7, 'Récaptitulatif Résa PARIS 2018'!$A$2:INDIRECT("'Récaptitulatif Résa PARIS 2018'!A"&amp;TEXT(LastR2,"0")))+('Récaptitulatif Résa PARIS 2018'!$F$2:INDIRECT("'Récaptitulatif Résa PARIS 2018'!F"&amp;TEXT(LastR2,"0"))&lt;&gt;$A$1), 0), COLUMN(A6)),"")</f>
        <v/>
      </c>
      <c r="B8" s="36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8" s="36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8" s="36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8" s="36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8" s="71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8" s="36">
        <f ca="1">IFERROR(IF(A8="",0,INDIRECT("'Récapitulatif  Loyer PARIS 2018'!"&amp;ADDRESS(MATCH($A8,'Récapitulatif  Loyer PARIS 2018'!$A:$A,0),MATCH($A$1,'Récapitulatif  Loyer PARIS 2018'!$1:$1,0)+1,4))),0)</f>
        <v>0</v>
      </c>
      <c r="H8" s="71">
        <f ca="1">IFERROR(IF(A8="",0,INDIRECT("'Récapitulatif  Loyer PARIS 2018'!"&amp;ADDRESS(MATCH($A8,'Récapitulatif  Loyer PARIS 2018'!$A:$A,0),MATCH($A$1,'Récapitulatif  Loyer PARIS 2018'!$1:$1,0),4))),0)</f>
        <v>0</v>
      </c>
      <c r="I8" s="36">
        <f t="shared" ca="1" si="6"/>
        <v>0</v>
      </c>
      <c r="J8" s="37" t="str">
        <f t="shared" ca="1" si="7"/>
        <v/>
      </c>
      <c r="K8" s="38" t="str">
        <f t="shared" ca="1" si="8"/>
        <v/>
      </c>
    </row>
    <row r="9" spans="1:11" ht="20.100000000000001" customHeight="1" x14ac:dyDescent="0.25">
      <c r="A9" t="str">
        <f t="array" aca="1" ref="A9" ca="1">IFERROR(INDEX('Récaptitulatif Résa PARIS 2018'!$A$2:INDIRECT("'Récaptitulatif Résa PARIS 2018'!A"&amp;TEXT(LastR2,"0")), MATCH(0, COUNTIF($A$2:$A8, 'Récaptitulatif Résa PARIS 2018'!$A$2:INDIRECT("'Récaptitulatif Résa PARIS 2018'!A"&amp;TEXT(LastR2,"0")))+('Récaptitulatif Résa PARIS 2018'!$F$2:INDIRECT("'Récaptitulatif Résa PARIS 2018'!F"&amp;TEXT(LastR2,"0"))&lt;&gt;$A$1), 0), COLUMN(A7)),"")</f>
        <v/>
      </c>
      <c r="B9" s="36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9" s="36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9" s="36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9" s="36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9" s="71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9" s="36">
        <f ca="1">IFERROR(IF(A9="",0,INDIRECT("'Récapitulatif  Loyer PARIS 2018'!"&amp;ADDRESS(MATCH($A9,'Récapitulatif  Loyer PARIS 2018'!$A:$A,0),MATCH($A$1,'Récapitulatif  Loyer PARIS 2018'!$1:$1,0)+1,4))),0)</f>
        <v>0</v>
      </c>
      <c r="H9" s="71">
        <f ca="1">IFERROR(IF(A9="",0,INDIRECT("'Récapitulatif  Loyer PARIS 2018'!"&amp;ADDRESS(MATCH($A9,'Récapitulatif  Loyer PARIS 2018'!$A:$A,0),MATCH($A$1,'Récapitulatif  Loyer PARIS 2018'!$1:$1,0),4))),0)</f>
        <v>0</v>
      </c>
      <c r="I9" s="36">
        <f t="shared" ca="1" si="6"/>
        <v>0</v>
      </c>
      <c r="J9" s="37" t="str">
        <f t="shared" ca="1" si="7"/>
        <v/>
      </c>
      <c r="K9" s="38" t="str">
        <f t="shared" ca="1" si="8"/>
        <v/>
      </c>
    </row>
    <row r="10" spans="1:11" ht="20.100000000000001" customHeight="1" x14ac:dyDescent="0.25">
      <c r="A10" t="str">
        <f t="array" aca="1" ref="A10" ca="1">IFERROR(INDEX('Récaptitulatif Résa PARIS 2018'!$A$2:INDIRECT("'Récaptitulatif Résa PARIS 2018'!A"&amp;TEXT(LastR2,"0")), MATCH(0, COUNTIF($A$2:$A9, 'Récaptitulatif Résa PARIS 2018'!$A$2:INDIRECT("'Récaptitulatif Résa PARIS 2018'!A"&amp;TEXT(LastR2,"0")))+('Récaptitulatif Résa PARIS 2018'!$F$2:INDIRECT("'Récaptitulatif Résa PARIS 2018'!F"&amp;TEXT(LastR2,"0"))&lt;&gt;$A$1), 0), COLUMN(A8)),"")</f>
        <v/>
      </c>
      <c r="B10" s="36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0" s="36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0" s="36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0" s="36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0" s="71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0" s="36">
        <f ca="1">IFERROR(IF(A10="",0,INDIRECT("'Récapitulatif  Loyer PARIS 2018'!"&amp;ADDRESS(MATCH($A10,'Récapitulatif  Loyer PARIS 2018'!$A:$A,0),MATCH($A$1,'Récapitulatif  Loyer PARIS 2018'!$1:$1,0)+1,4))),0)</f>
        <v>0</v>
      </c>
      <c r="H10" s="71">
        <f ca="1">IFERROR(IF(A10="",0,INDIRECT("'Récapitulatif  Loyer PARIS 2018'!"&amp;ADDRESS(MATCH($A10,'Récapitulatif  Loyer PARIS 2018'!$A:$A,0),MATCH($A$1,'Récapitulatif  Loyer PARIS 2018'!$1:$1,0),4))),0)</f>
        <v>0</v>
      </c>
      <c r="I10" s="36">
        <f t="shared" ca="1" si="6"/>
        <v>0</v>
      </c>
      <c r="J10" s="37" t="str">
        <f t="shared" ca="1" si="7"/>
        <v/>
      </c>
      <c r="K10" s="38" t="str">
        <f t="shared" ca="1" si="8"/>
        <v/>
      </c>
    </row>
    <row r="11" spans="1:11" ht="20.100000000000001" customHeight="1" x14ac:dyDescent="0.25">
      <c r="A11" t="str">
        <f t="array" aca="1" ref="A11" ca="1">IFERROR(INDEX('Récaptitulatif Résa PARIS 2018'!$A$2:INDIRECT("'Récaptitulatif Résa PARIS 2018'!A"&amp;TEXT(LastR2,"0")), MATCH(0, COUNTIF($A$2:$A10, 'Récaptitulatif Résa PARIS 2018'!$A$2:INDIRECT("'Récaptitulatif Résa PARIS 2018'!A"&amp;TEXT(LastR2,"0")))+('Récaptitulatif Résa PARIS 2018'!$F$2:INDIRECT("'Récaptitulatif Résa PARIS 2018'!F"&amp;TEXT(LastR2,"0"))&lt;&gt;$A$1), 0), COLUMN(A9)),"")</f>
        <v/>
      </c>
      <c r="B11" s="36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1" s="36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1" s="36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1" s="36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1" s="71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1" s="36">
        <f ca="1">IFERROR(IF(A11="",0,INDIRECT("'Récapitulatif  Loyer PARIS 2018'!"&amp;ADDRESS(MATCH($A11,'Récapitulatif  Loyer PARIS 2018'!$A:$A,0),MATCH($A$1,'Récapitulatif  Loyer PARIS 2018'!$1:$1,0)+1,4))),0)</f>
        <v>0</v>
      </c>
      <c r="H11" s="71">
        <f ca="1">IFERROR(IF(A11="",0,INDIRECT("'Récapitulatif  Loyer PARIS 2018'!"&amp;ADDRESS(MATCH($A11,'Récapitulatif  Loyer PARIS 2018'!$A:$A,0),MATCH($A$1,'Récapitulatif  Loyer PARIS 2018'!$1:$1,0),4))),0)</f>
        <v>0</v>
      </c>
      <c r="I11" s="36">
        <f t="shared" ca="1" si="6"/>
        <v>0</v>
      </c>
      <c r="J11" s="37" t="str">
        <f t="shared" ca="1" si="7"/>
        <v/>
      </c>
      <c r="K11" s="38" t="str">
        <f t="shared" ca="1" si="8"/>
        <v/>
      </c>
    </row>
    <row r="12" spans="1:11" ht="20.100000000000001" customHeight="1" x14ac:dyDescent="0.25">
      <c r="A12" t="str">
        <f t="array" aca="1" ref="A12" ca="1">IFERROR(INDEX('Récaptitulatif Résa PARIS 2018'!$A$2:INDIRECT("'Récaptitulatif Résa PARIS 2018'!A"&amp;TEXT(LastR2,"0")), MATCH(0, COUNTIF($A$2:$A11, 'Récaptitulatif Résa PARIS 2018'!$A$2:INDIRECT("'Récaptitulatif Résa PARIS 2018'!A"&amp;TEXT(LastR2,"0")))+('Récaptitulatif Résa PARIS 2018'!$F$2:INDIRECT("'Récaptitulatif Résa PARIS 2018'!F"&amp;TEXT(LastR2,"0"))&lt;&gt;$A$1), 0), COLUMN(A10)),"")</f>
        <v/>
      </c>
      <c r="B12" s="36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2" s="36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2" s="36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2" s="36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2" s="71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2" s="36">
        <f ca="1">IFERROR(IF(A12="",0,INDIRECT("'Récapitulatif  Loyer PARIS 2018'!"&amp;ADDRESS(MATCH($A12,'Récapitulatif  Loyer PARIS 2018'!$A:$A,0),MATCH($A$1,'Récapitulatif  Loyer PARIS 2018'!$1:$1,0)+1,4))),0)</f>
        <v>0</v>
      </c>
      <c r="H12" s="71">
        <f ca="1">IFERROR(IF(A12="",0,INDIRECT("'Récapitulatif  Loyer PARIS 2018'!"&amp;ADDRESS(MATCH($A12,'Récapitulatif  Loyer PARIS 2018'!$A:$A,0),MATCH($A$1,'Récapitulatif  Loyer PARIS 2018'!$1:$1,0),4))),0)</f>
        <v>0</v>
      </c>
      <c r="I12" s="36">
        <f t="shared" ca="1" si="6"/>
        <v>0</v>
      </c>
      <c r="J12" s="37" t="str">
        <f t="shared" ca="1" si="7"/>
        <v/>
      </c>
      <c r="K12" s="38" t="str">
        <f t="shared" ca="1" si="8"/>
        <v/>
      </c>
    </row>
    <row r="13" spans="1:11" ht="20.100000000000001" customHeight="1" x14ac:dyDescent="0.25">
      <c r="A13" t="str">
        <f t="array" aca="1" ref="A13" ca="1">IFERROR(INDEX('Récaptitulatif Résa PARIS 2018'!$A$2:INDIRECT("'Récaptitulatif Résa PARIS 2018'!A"&amp;TEXT(LastR2,"0")), MATCH(0, COUNTIF($A$2:$A12, 'Récaptitulatif Résa PARIS 2018'!$A$2:INDIRECT("'Récaptitulatif Résa PARIS 2018'!A"&amp;TEXT(LastR2,"0")))+('Récaptitulatif Résa PARIS 2018'!$F$2:INDIRECT("'Récaptitulatif Résa PARIS 2018'!F"&amp;TEXT(LastR2,"0"))&lt;&gt;$A$1), 0), COLUMN(A11)),"")</f>
        <v/>
      </c>
      <c r="B13" s="36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3" s="36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3" s="36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3" s="36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3" s="71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3" s="36">
        <f ca="1">IFERROR(IF(A13="",0,INDIRECT("'Récapitulatif  Loyer PARIS 2018'!"&amp;ADDRESS(MATCH($A13,'Récapitulatif  Loyer PARIS 2018'!$A:$A,0),MATCH($A$1,'Récapitulatif  Loyer PARIS 2018'!$1:$1,0)+1,4))),0)</f>
        <v>0</v>
      </c>
      <c r="H13" s="71">
        <f ca="1">IFERROR(IF(A13="",0,INDIRECT("'Récapitulatif  Loyer PARIS 2018'!"&amp;ADDRESS(MATCH($A13,'Récapitulatif  Loyer PARIS 2018'!$A:$A,0),MATCH($A$1,'Récapitulatif  Loyer PARIS 2018'!$1:$1,0),4))),0)</f>
        <v>0</v>
      </c>
      <c r="I13" s="36">
        <f t="shared" ca="1" si="6"/>
        <v>0</v>
      </c>
      <c r="J13" s="37" t="str">
        <f t="shared" ca="1" si="7"/>
        <v/>
      </c>
      <c r="K13" s="38" t="str">
        <f t="shared" ca="1" si="8"/>
        <v/>
      </c>
    </row>
    <row r="14" spans="1:11" ht="20.100000000000001" customHeight="1" x14ac:dyDescent="0.25">
      <c r="A14" t="str">
        <f t="array" aca="1" ref="A14" ca="1">IFERROR(INDEX('Récaptitulatif Résa PARIS 2018'!$A$2:INDIRECT("'Récaptitulatif Résa PARIS 2018'!A"&amp;TEXT(LastR2,"0")), MATCH(0, COUNTIF($A$2:$A13, 'Récaptitulatif Résa PARIS 2018'!$A$2:INDIRECT("'Récaptitulatif Résa PARIS 2018'!A"&amp;TEXT(LastR2,"0")))+('Récaptitulatif Résa PARIS 2018'!$F$2:INDIRECT("'Récaptitulatif Résa PARIS 2018'!F"&amp;TEXT(LastR2,"0"))&lt;&gt;$A$1), 0), COLUMN(A12)),"")</f>
        <v/>
      </c>
      <c r="B14" s="36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4" s="36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4" s="36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4" s="36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4" s="71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4" s="36">
        <f ca="1">IFERROR(IF(A14="",0,INDIRECT("'Récapitulatif  Loyer PARIS 2018'!"&amp;ADDRESS(MATCH($A14,'Récapitulatif  Loyer PARIS 2018'!$A:$A,0),MATCH($A$1,'Récapitulatif  Loyer PARIS 2018'!$1:$1,0)+1,4))),0)</f>
        <v>0</v>
      </c>
      <c r="H14" s="71">
        <f ca="1">IFERROR(IF(A14="",0,INDIRECT("'Récapitulatif  Loyer PARIS 2018'!"&amp;ADDRESS(MATCH($A14,'Récapitulatif  Loyer PARIS 2018'!$A:$A,0),MATCH($A$1,'Récapitulatif  Loyer PARIS 2018'!$1:$1,0),4))),0)</f>
        <v>0</v>
      </c>
      <c r="I14" s="36">
        <f t="shared" ref="I14" ca="1" si="9">B14-G14</f>
        <v>0</v>
      </c>
      <c r="J14" s="37" t="str">
        <f t="shared" ref="J14" ca="1" si="10">IFERROR(I14/B14,"")</f>
        <v/>
      </c>
      <c r="K14" s="38" t="str">
        <f t="shared" ref="K14" ca="1" si="11">IFERROR(F14/H14,"")</f>
        <v/>
      </c>
    </row>
    <row r="15" spans="1:11" ht="20.100000000000001" customHeight="1" x14ac:dyDescent="0.25">
      <c r="A15" t="str">
        <f t="array" aca="1" ref="A15" ca="1">IFERROR(INDEX('Récaptitulatif Résa PARIS 2018'!$A$2:INDIRECT("'Récaptitulatif Résa PARIS 2018'!A"&amp;TEXT(LastR2,"0")), MATCH(0, COUNTIF($A$2:$A14, 'Récaptitulatif Résa PARIS 2018'!$A$2:INDIRECT("'Récaptitulatif Résa PARIS 2018'!A"&amp;TEXT(LastR2,"0")))+('Récaptitulatif Résa PARIS 2018'!$F$2:INDIRECT("'Récaptitulatif Résa PARIS 2018'!F"&amp;TEXT(LastR2,"0"))&lt;&gt;$A$1), 0), COLUMN(A13)),"")</f>
        <v/>
      </c>
      <c r="B15" s="36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5" s="36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5" s="36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5" s="36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5" s="71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5" s="36">
        <f ca="1">IFERROR(IF(A15="",0,INDIRECT("'Récapitulatif  Loyer PARIS 2018'!"&amp;ADDRESS(MATCH($A15,'Récapitulatif  Loyer PARIS 2018'!$A:$A,0),MATCH($A$1,'Récapitulatif  Loyer PARIS 2018'!$1:$1,0)+1,4))),0)</f>
        <v>0</v>
      </c>
      <c r="H15" s="71">
        <f ca="1">IFERROR(IF(A15="",0,INDIRECT("'Récapitulatif  Loyer PARIS 2018'!"&amp;ADDRESS(MATCH($A15,'Récapitulatif  Loyer PARIS 2018'!$A:$A,0),MATCH($A$1,'Récapitulatif  Loyer PARIS 2018'!$1:$1,0),4))),0)</f>
        <v>0</v>
      </c>
      <c r="I15" s="36">
        <f t="shared" ref="I15:I40" ca="1" si="12">B15-G15</f>
        <v>0</v>
      </c>
      <c r="J15" s="37" t="str">
        <f t="shared" ref="J15:J40" ca="1" si="13">IFERROR(I15/B15,"")</f>
        <v/>
      </c>
      <c r="K15" s="38" t="str">
        <f t="shared" ref="K15:K40" ca="1" si="14">IFERROR(F15/H15,"")</f>
        <v/>
      </c>
    </row>
    <row r="16" spans="1:11" ht="20.100000000000001" customHeight="1" x14ac:dyDescent="0.25">
      <c r="A16" t="str">
        <f t="array" aca="1" ref="A16" ca="1">IFERROR(INDEX('Récaptitulatif Résa PARIS 2018'!$A$2:INDIRECT("'Récaptitulatif Résa PARIS 2018'!A"&amp;TEXT(LastR2,"0")), MATCH(0, COUNTIF($A$2:$A15, 'Récaptitulatif Résa PARIS 2018'!$A$2:INDIRECT("'Récaptitulatif Résa PARIS 2018'!A"&amp;TEXT(LastR2,"0")))+('Récaptitulatif Résa PARIS 2018'!$F$2:INDIRECT("'Récaptitulatif Résa PARIS 2018'!F"&amp;TEXT(LastR2,"0"))&lt;&gt;$A$1), 0), COLUMN(A14)),"")</f>
        <v/>
      </c>
      <c r="B16" s="36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6" s="36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6" s="36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6" s="36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6" s="71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6" s="36">
        <f ca="1">IFERROR(IF(A16="",0,INDIRECT("'Récapitulatif  Loyer PARIS 2018'!"&amp;ADDRESS(MATCH($A16,'Récapitulatif  Loyer PARIS 2018'!$A:$A,0),MATCH($A$1,'Récapitulatif  Loyer PARIS 2018'!$1:$1,0)+1,4))),0)</f>
        <v>0</v>
      </c>
      <c r="H16" s="71">
        <f ca="1">IFERROR(IF(A16="",0,INDIRECT("'Récapitulatif  Loyer PARIS 2018'!"&amp;ADDRESS(MATCH($A16,'Récapitulatif  Loyer PARIS 2018'!$A:$A,0),MATCH($A$1,'Récapitulatif  Loyer PARIS 2018'!$1:$1,0),4))),0)</f>
        <v>0</v>
      </c>
      <c r="I16" s="36">
        <f t="shared" ca="1" si="12"/>
        <v>0</v>
      </c>
      <c r="J16" s="37" t="str">
        <f t="shared" ca="1" si="13"/>
        <v/>
      </c>
      <c r="K16" s="38" t="str">
        <f t="shared" ca="1" si="14"/>
        <v/>
      </c>
    </row>
    <row r="17" spans="1:11" ht="20.100000000000001" customHeight="1" x14ac:dyDescent="0.25">
      <c r="A17" t="str">
        <f t="array" aca="1" ref="A17" ca="1">IFERROR(INDEX('Récaptitulatif Résa PARIS 2018'!$A$2:INDIRECT("'Récaptitulatif Résa PARIS 2018'!A"&amp;TEXT(LastR2,"0")), MATCH(0, COUNTIF($A$2:$A16, 'Récaptitulatif Résa PARIS 2018'!$A$2:INDIRECT("'Récaptitulatif Résa PARIS 2018'!A"&amp;TEXT(LastR2,"0")))+('Récaptitulatif Résa PARIS 2018'!$F$2:INDIRECT("'Récaptitulatif Résa PARIS 2018'!F"&amp;TEXT(LastR2,"0"))&lt;&gt;$A$1), 0), COLUMN(A15)),"")</f>
        <v/>
      </c>
      <c r="B17" s="36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7" s="36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7" s="36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7" s="36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7" s="71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7" s="36">
        <f ca="1">IFERROR(IF(A17="",0,INDIRECT("'Récapitulatif  Loyer PARIS 2018'!"&amp;ADDRESS(MATCH($A17,'Récapitulatif  Loyer PARIS 2018'!$A:$A,0),MATCH($A$1,'Récapitulatif  Loyer PARIS 2018'!$1:$1,0)+1,4))),0)</f>
        <v>0</v>
      </c>
      <c r="H17" s="71">
        <f ca="1">IFERROR(IF(A17="",0,INDIRECT("'Récapitulatif  Loyer PARIS 2018'!"&amp;ADDRESS(MATCH($A17,'Récapitulatif  Loyer PARIS 2018'!$A:$A,0),MATCH($A$1,'Récapitulatif  Loyer PARIS 2018'!$1:$1,0),4))),0)</f>
        <v>0</v>
      </c>
      <c r="I17" s="36">
        <f t="shared" ca="1" si="12"/>
        <v>0</v>
      </c>
      <c r="J17" s="37" t="str">
        <f t="shared" ca="1" si="13"/>
        <v/>
      </c>
      <c r="K17" s="38" t="str">
        <f t="shared" ca="1" si="14"/>
        <v/>
      </c>
    </row>
    <row r="18" spans="1:11" ht="20.100000000000001" customHeight="1" x14ac:dyDescent="0.25">
      <c r="A18" t="str">
        <f t="array" aca="1" ref="A18" ca="1">IFERROR(INDEX('Récaptitulatif Résa PARIS 2018'!$A$2:INDIRECT("'Récaptitulatif Résa PARIS 2018'!A"&amp;TEXT(LastR2,"0")), MATCH(0, COUNTIF($A$2:$A17, 'Récaptitulatif Résa PARIS 2018'!$A$2:INDIRECT("'Récaptitulatif Résa PARIS 2018'!A"&amp;TEXT(LastR2,"0")))+('Récaptitulatif Résa PARIS 2018'!$F$2:INDIRECT("'Récaptitulatif Résa PARIS 2018'!F"&amp;TEXT(LastR2,"0"))&lt;&gt;$A$1), 0), COLUMN(A16)),"")</f>
        <v/>
      </c>
      <c r="B18" s="36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8" s="36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8" s="36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8" s="36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8" s="71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8" s="36">
        <f ca="1">IFERROR(IF(A18="",0,INDIRECT("'Récapitulatif  Loyer PARIS 2018'!"&amp;ADDRESS(MATCH($A18,'Récapitulatif  Loyer PARIS 2018'!$A:$A,0),MATCH($A$1,'Récapitulatif  Loyer PARIS 2018'!$1:$1,0)+1,4))),0)</f>
        <v>0</v>
      </c>
      <c r="H18" s="71">
        <f ca="1">IFERROR(IF(A18="",0,INDIRECT("'Récapitulatif  Loyer PARIS 2018'!"&amp;ADDRESS(MATCH($A18,'Récapitulatif  Loyer PARIS 2018'!$A:$A,0),MATCH($A$1,'Récapitulatif  Loyer PARIS 2018'!$1:$1,0),4))),0)</f>
        <v>0</v>
      </c>
      <c r="I18" s="36">
        <f t="shared" ca="1" si="12"/>
        <v>0</v>
      </c>
      <c r="J18" s="37" t="str">
        <f t="shared" ca="1" si="13"/>
        <v/>
      </c>
      <c r="K18" s="38" t="str">
        <f t="shared" ca="1" si="14"/>
        <v/>
      </c>
    </row>
    <row r="19" spans="1:11" ht="20.100000000000001" customHeight="1" x14ac:dyDescent="0.25">
      <c r="A19" t="str">
        <f t="array" aca="1" ref="A19" ca="1">IFERROR(INDEX('Récaptitulatif Résa PARIS 2018'!$A$2:INDIRECT("'Récaptitulatif Résa PARIS 2018'!A"&amp;TEXT(LastR2,"0")), MATCH(0, COUNTIF($A$2:$A18, 'Récaptitulatif Résa PARIS 2018'!$A$2:INDIRECT("'Récaptitulatif Résa PARIS 2018'!A"&amp;TEXT(LastR2,"0")))+('Récaptitulatif Résa PARIS 2018'!$F$2:INDIRECT("'Récaptitulatif Résa PARIS 2018'!F"&amp;TEXT(LastR2,"0"))&lt;&gt;$A$1), 0), COLUMN(A17)),"")</f>
        <v/>
      </c>
      <c r="B19" s="36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9" s="36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9" s="36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9" s="36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9" s="71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9" s="36">
        <f ca="1">IFERROR(IF(A19="",0,INDIRECT("'Récapitulatif  Loyer PARIS 2018'!"&amp;ADDRESS(MATCH($A19,'Récapitulatif  Loyer PARIS 2018'!$A:$A,0),MATCH($A$1,'Récapitulatif  Loyer PARIS 2018'!$1:$1,0)+1,4))),0)</f>
        <v>0</v>
      </c>
      <c r="H19" s="71">
        <f ca="1">IFERROR(IF(A19="",0,INDIRECT("'Récapitulatif  Loyer PARIS 2018'!"&amp;ADDRESS(MATCH($A19,'Récapitulatif  Loyer PARIS 2018'!$A:$A,0),MATCH($A$1,'Récapitulatif  Loyer PARIS 2018'!$1:$1,0),4))),0)</f>
        <v>0</v>
      </c>
      <c r="I19" s="36">
        <f t="shared" ca="1" si="12"/>
        <v>0</v>
      </c>
      <c r="J19" s="37" t="str">
        <f t="shared" ca="1" si="13"/>
        <v/>
      </c>
      <c r="K19" s="38" t="str">
        <f t="shared" ca="1" si="14"/>
        <v/>
      </c>
    </row>
    <row r="20" spans="1:11" ht="20.100000000000001" customHeight="1" x14ac:dyDescent="0.25">
      <c r="A20" t="str">
        <f t="array" aca="1" ref="A20" ca="1">IFERROR(INDEX('Récaptitulatif Résa PARIS 2018'!$A$2:INDIRECT("'Récaptitulatif Résa PARIS 2018'!A"&amp;TEXT(LastR2,"0")), MATCH(0, COUNTIF($A$2:$A19, 'Récaptitulatif Résa PARIS 2018'!$A$2:INDIRECT("'Récaptitulatif Résa PARIS 2018'!A"&amp;TEXT(LastR2,"0")))+('Récaptitulatif Résa PARIS 2018'!$F$2:INDIRECT("'Récaptitulatif Résa PARIS 2018'!F"&amp;TEXT(LastR2,"0"))&lt;&gt;$A$1), 0), COLUMN(A18)),"")</f>
        <v/>
      </c>
      <c r="B20" s="36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0" s="36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0" s="36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0" s="36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0" s="71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0" s="36">
        <f ca="1">IFERROR(IF(A20="",0,INDIRECT("'Récapitulatif  Loyer PARIS 2018'!"&amp;ADDRESS(MATCH($A20,'Récapitulatif  Loyer PARIS 2018'!$A:$A,0),MATCH($A$1,'Récapitulatif  Loyer PARIS 2018'!$1:$1,0)+1,4))),0)</f>
        <v>0</v>
      </c>
      <c r="H20" s="71">
        <f ca="1">IFERROR(IF(A20="",0,INDIRECT("'Récapitulatif  Loyer PARIS 2018'!"&amp;ADDRESS(MATCH($A20,'Récapitulatif  Loyer PARIS 2018'!$A:$A,0),MATCH($A$1,'Récapitulatif  Loyer PARIS 2018'!$1:$1,0),4))),0)</f>
        <v>0</v>
      </c>
      <c r="I20" s="36">
        <f t="shared" ca="1" si="12"/>
        <v>0</v>
      </c>
      <c r="J20" s="37" t="str">
        <f t="shared" ca="1" si="13"/>
        <v/>
      </c>
      <c r="K20" s="38" t="str">
        <f t="shared" ca="1" si="14"/>
        <v/>
      </c>
    </row>
    <row r="21" spans="1:11" ht="20.100000000000001" customHeight="1" x14ac:dyDescent="0.25">
      <c r="A21" t="str">
        <f t="array" aca="1" ref="A21" ca="1">IFERROR(INDEX('Récaptitulatif Résa PARIS 2018'!$A$2:INDIRECT("'Récaptitulatif Résa PARIS 2018'!A"&amp;TEXT(LastR2,"0")), MATCH(0, COUNTIF($A$2:$A20, 'Récaptitulatif Résa PARIS 2018'!$A$2:INDIRECT("'Récaptitulatif Résa PARIS 2018'!A"&amp;TEXT(LastR2,"0")))+('Récaptitulatif Résa PARIS 2018'!$F$2:INDIRECT("'Récaptitulatif Résa PARIS 2018'!F"&amp;TEXT(LastR2,"0"))&lt;&gt;$A$1), 0), COLUMN(A19)),"")</f>
        <v/>
      </c>
      <c r="B21" s="36">
        <f ca="1">IF(OR($A21="",$A21=0),0,SUMPRODUCT((('Récaptitulatif Résa PARIS 2018'!$A$2:INDIRECT("'Récaptitulatif Résa PARIS 2018'!A"&amp;TEXT(LastR2,"0")))=$A21)*(('Récaptitulatif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1" s="36">
        <f ca="1">IF(OR($A21="",$A21=0),0,SUMPRODUCT((('Récaptitulatif Résa PARIS 2018'!$A$2:INDIRECT("'Récaptitulatif Résa PARIS 2018'!A"&amp;TEXT(LastR2,"0")))=$A21)*(('Récaptitulatif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1" s="36">
        <f ca="1">IF(OR($A21="",$A21=0),0,SUMPRODUCT((('Récaptitulatif Résa PARIS 2018'!$A$2:INDIRECT("'Récaptitulatif Résa PARIS 2018'!A"&amp;TEXT(LastR2,"0")))=$A21)*(('Récaptitulatif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1" s="36">
        <f ca="1">IF(OR($A21="",$A21=0),0,SUMPRODUCT((('Récaptitulatif Résa PARIS 2018'!$A$2:INDIRECT("'Récaptitulatif Résa PARIS 2018'!A"&amp;TEXT(LastR2,"0")))=$A21)*(('Récaptitulatif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1" s="71">
        <f ca="1">IF(OR($A21="",$A21=0),0,SUMPRODUCT((('Récaptitulatif Résa PARIS 2018'!$A$2:INDIRECT("'Récaptitulatif Résa PARIS 2018'!A"&amp;TEXT(LastR2,"0")))=$A21)*(('Récaptitulatif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1" s="36">
        <f ca="1">IFERROR(IF(A21="",0,INDIRECT("'Récapitulatif  Loyer PARIS 2018'!"&amp;ADDRESS(MATCH($A21,'Récapitulatif  Loyer PARIS 2018'!$A:$A,0),MATCH($A$1,'Récapitulatif  Loyer PARIS 2018'!$1:$1,0)+1,4))),0)</f>
        <v>0</v>
      </c>
      <c r="H21" s="71">
        <f ca="1">IFERROR(IF(A21="",0,INDIRECT("'Récapitulatif  Loyer PARIS 2018'!"&amp;ADDRESS(MATCH($A21,'Récapitulatif  Loyer PARIS 2018'!$A:$A,0),MATCH($A$1,'Récapitulatif  Loyer PARIS 2018'!$1:$1,0),4))),0)</f>
        <v>0</v>
      </c>
      <c r="I21" s="36">
        <f t="shared" ca="1" si="12"/>
        <v>0</v>
      </c>
      <c r="J21" s="37" t="str">
        <f t="shared" ca="1" si="13"/>
        <v/>
      </c>
      <c r="K21" s="38" t="str">
        <f t="shared" ca="1" si="14"/>
        <v/>
      </c>
    </row>
    <row r="22" spans="1:11" ht="20.100000000000001" customHeight="1" x14ac:dyDescent="0.25">
      <c r="A22" t="str">
        <f t="array" aca="1" ref="A22" ca="1">IFERROR(INDEX('Récaptitulatif Résa PARIS 2018'!$A$2:INDIRECT("'Récaptitulatif Résa PARIS 2018'!A"&amp;TEXT(LastR2,"0")), MATCH(0, COUNTIF($A$2:$A21, 'Récaptitulatif Résa PARIS 2018'!$A$2:INDIRECT("'Récaptitulatif Résa PARIS 2018'!A"&amp;TEXT(LastR2,"0")))+('Récaptitulatif Résa PARIS 2018'!$F$2:INDIRECT("'Récaptitulatif Résa PARIS 2018'!F"&amp;TEXT(LastR2,"0"))&lt;&gt;$A$1), 0), COLUMN(A20)),"")</f>
        <v/>
      </c>
      <c r="B22" s="36">
        <f ca="1">IF(OR($A22="",$A22=0),0,SUMPRODUCT((('Récaptitulatif Résa PARIS 2018'!$A$2:INDIRECT("'Récaptitulatif Résa PARIS 2018'!A"&amp;TEXT(LastR2,"0")))=$A22)*(('Récaptitulatif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2" s="36">
        <f ca="1">IF(OR($A22="",$A22=0),0,SUMPRODUCT((('Récaptitulatif Résa PARIS 2018'!$A$2:INDIRECT("'Récaptitulatif Résa PARIS 2018'!A"&amp;TEXT(LastR2,"0")))=$A22)*(('Récaptitulatif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2" s="36">
        <f ca="1">IF(OR($A22="",$A22=0),0,SUMPRODUCT((('Récaptitulatif Résa PARIS 2018'!$A$2:INDIRECT("'Récaptitulatif Résa PARIS 2018'!A"&amp;TEXT(LastR2,"0")))=$A22)*(('Récaptitulatif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2" s="36">
        <f ca="1">IF(OR($A22="",$A22=0),0,SUMPRODUCT((('Récaptitulatif Résa PARIS 2018'!$A$2:INDIRECT("'Récaptitulatif Résa PARIS 2018'!A"&amp;TEXT(LastR2,"0")))=$A22)*(('Récaptitulatif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2" s="71">
        <f ca="1">IF(OR($A22="",$A22=0),0,SUMPRODUCT((('Récaptitulatif Résa PARIS 2018'!$A$2:INDIRECT("'Récaptitulatif Résa PARIS 2018'!A"&amp;TEXT(LastR2,"0")))=$A22)*(('Récaptitulatif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2" s="36">
        <f ca="1">IFERROR(IF(A22="",0,INDIRECT("'Récapitulatif  Loyer PARIS 2018'!"&amp;ADDRESS(MATCH($A22,'Récapitulatif  Loyer PARIS 2018'!$A:$A,0),MATCH($A$1,'Récapitulatif  Loyer PARIS 2018'!$1:$1,0)+1,4))),0)</f>
        <v>0</v>
      </c>
      <c r="H22" s="71">
        <f ca="1">IFERROR(IF(A22="",0,INDIRECT("'Récapitulatif  Loyer PARIS 2018'!"&amp;ADDRESS(MATCH($A22,'Récapitulatif  Loyer PARIS 2018'!$A:$A,0),MATCH($A$1,'Récapitulatif  Loyer PARIS 2018'!$1:$1,0),4))),0)</f>
        <v>0</v>
      </c>
      <c r="I22" s="36">
        <f t="shared" ca="1" si="12"/>
        <v>0</v>
      </c>
      <c r="J22" s="37" t="str">
        <f t="shared" ca="1" si="13"/>
        <v/>
      </c>
      <c r="K22" s="38" t="str">
        <f t="shared" ca="1" si="14"/>
        <v/>
      </c>
    </row>
    <row r="23" spans="1:11" ht="20.100000000000001" customHeight="1" x14ac:dyDescent="0.25">
      <c r="A23" t="str">
        <f t="array" aca="1" ref="A23" ca="1">IFERROR(INDEX('Récaptitulatif Résa PARIS 2018'!$A$2:INDIRECT("'Récaptitulatif Résa PARIS 2018'!A"&amp;TEXT(LastR2,"0")), MATCH(0, COUNTIF($A$2:$A22, 'Récaptitulatif Résa PARIS 2018'!$A$2:INDIRECT("'Récaptitulatif Résa PARIS 2018'!A"&amp;TEXT(LastR2,"0")))+('Récaptitulatif Résa PARIS 2018'!$F$2:INDIRECT("'Récaptitulatif Résa PARIS 2018'!F"&amp;TEXT(LastR2,"0"))&lt;&gt;$A$1), 0), COLUMN(A21)),"")</f>
        <v/>
      </c>
      <c r="B23" s="36">
        <f ca="1">IF(OR($A23="",$A23=0),0,SUMPRODUCT((('Récaptitulatif Résa PARIS 2018'!$A$2:INDIRECT("'Récaptitulatif Résa PARIS 2018'!A"&amp;TEXT(LastR2,"0")))=$A23)*(('Récaptitulatif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3" s="36">
        <f ca="1">IF(OR($A23="",$A23=0),0,SUMPRODUCT((('Récaptitulatif Résa PARIS 2018'!$A$2:INDIRECT("'Récaptitulatif Résa PARIS 2018'!A"&amp;TEXT(LastR2,"0")))=$A23)*(('Récaptitulatif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3" s="36">
        <f ca="1">IF(OR($A23="",$A23=0),0,SUMPRODUCT((('Récaptitulatif Résa PARIS 2018'!$A$2:INDIRECT("'Récaptitulatif Résa PARIS 2018'!A"&amp;TEXT(LastR2,"0")))=$A23)*(('Récaptitulatif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3" s="36">
        <f ca="1">IF(OR($A23="",$A23=0),0,SUMPRODUCT((('Récaptitulatif Résa PARIS 2018'!$A$2:INDIRECT("'Récaptitulatif Résa PARIS 2018'!A"&amp;TEXT(LastR2,"0")))=$A23)*(('Récaptitulatif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3" s="71">
        <f ca="1">IF(OR($A23="",$A23=0),0,SUMPRODUCT((('Récaptitulatif Résa PARIS 2018'!$A$2:INDIRECT("'Récaptitulatif Résa PARIS 2018'!A"&amp;TEXT(LastR2,"0")))=$A23)*(('Récaptitulatif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3" s="36">
        <f ca="1">IFERROR(IF(A23="",0,INDIRECT("'Récapitulatif  Loyer PARIS 2018'!"&amp;ADDRESS(MATCH($A23,'Récapitulatif  Loyer PARIS 2018'!$A:$A,0),MATCH($A$1,'Récapitulatif  Loyer PARIS 2018'!$1:$1,0)+1,4))),0)</f>
        <v>0</v>
      </c>
      <c r="H23" s="71">
        <f ca="1">IFERROR(IF(A23="",0,INDIRECT("'Récapitulatif  Loyer PARIS 2018'!"&amp;ADDRESS(MATCH($A23,'Récapitulatif  Loyer PARIS 2018'!$A:$A,0),MATCH($A$1,'Récapitulatif  Loyer PARIS 2018'!$1:$1,0),4))),0)</f>
        <v>0</v>
      </c>
      <c r="I23" s="36">
        <f t="shared" ca="1" si="12"/>
        <v>0</v>
      </c>
      <c r="J23" s="37" t="str">
        <f t="shared" ca="1" si="13"/>
        <v/>
      </c>
      <c r="K23" s="38" t="str">
        <f t="shared" ca="1" si="14"/>
        <v/>
      </c>
    </row>
    <row r="24" spans="1:11" ht="20.100000000000001" customHeight="1" x14ac:dyDescent="0.25">
      <c r="A24" t="str">
        <f t="array" aca="1" ref="A24" ca="1">IFERROR(INDEX('Récaptitulatif Résa PARIS 2018'!$A$2:INDIRECT("'Récaptitulatif Résa PARIS 2018'!A"&amp;TEXT(LastR2,"0")), MATCH(0, COUNTIF($A$2:$A23, 'Récaptitulatif Résa PARIS 2018'!$A$2:INDIRECT("'Récaptitulatif Résa PARIS 2018'!A"&amp;TEXT(LastR2,"0")))+('Récaptitulatif Résa PARIS 2018'!$F$2:INDIRECT("'Récaptitulatif Résa PARIS 2018'!F"&amp;TEXT(LastR2,"0"))&lt;&gt;$A$1), 0), COLUMN(A22)),"")</f>
        <v/>
      </c>
      <c r="B24" s="36">
        <f ca="1">IF(OR($A24="",$A24=0),0,SUMPRODUCT((('Récaptitulatif Résa PARIS 2018'!$A$2:INDIRECT("'Récaptitulatif Résa PARIS 2018'!A"&amp;TEXT(LastR2,"0")))=$A24)*(('Récaptitulatif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4" s="36">
        <f ca="1">IF(OR($A24="",$A24=0),0,SUMPRODUCT((('Récaptitulatif Résa PARIS 2018'!$A$2:INDIRECT("'Récaptitulatif Résa PARIS 2018'!A"&amp;TEXT(LastR2,"0")))=$A24)*(('Récaptitulatif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4" s="36">
        <f ca="1">IF(OR($A24="",$A24=0),0,SUMPRODUCT((('Récaptitulatif Résa PARIS 2018'!$A$2:INDIRECT("'Récaptitulatif Résa PARIS 2018'!A"&amp;TEXT(LastR2,"0")))=$A24)*(('Récaptitulatif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4" s="36">
        <f ca="1">IF(OR($A24="",$A24=0),0,SUMPRODUCT((('Récaptitulatif Résa PARIS 2018'!$A$2:INDIRECT("'Récaptitulatif Résa PARIS 2018'!A"&amp;TEXT(LastR2,"0")))=$A24)*(('Récaptitulatif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4" s="71">
        <f ca="1">IF(OR($A24="",$A24=0),0,SUMPRODUCT((('Récaptitulatif Résa PARIS 2018'!$A$2:INDIRECT("'Récaptitulatif Résa PARIS 2018'!A"&amp;TEXT(LastR2,"0")))=$A24)*(('Récaptitulatif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4" s="36">
        <f ca="1">IFERROR(IF(A24="",0,INDIRECT("'Récapitulatif  Loyer PARIS 2018'!"&amp;ADDRESS(MATCH($A24,'Récapitulatif  Loyer PARIS 2018'!$A:$A,0),MATCH($A$1,'Récapitulatif  Loyer PARIS 2018'!$1:$1,0)+1,4))),0)</f>
        <v>0</v>
      </c>
      <c r="H24" s="71">
        <f ca="1">IFERROR(IF(A24="",0,INDIRECT("'Récapitulatif  Loyer PARIS 2018'!"&amp;ADDRESS(MATCH($A24,'Récapitulatif  Loyer PARIS 2018'!$A:$A,0),MATCH($A$1,'Récapitulatif  Loyer PARIS 2018'!$1:$1,0),4))),0)</f>
        <v>0</v>
      </c>
      <c r="I24" s="36">
        <f t="shared" ca="1" si="12"/>
        <v>0</v>
      </c>
      <c r="J24" s="37" t="str">
        <f t="shared" ca="1" si="13"/>
        <v/>
      </c>
      <c r="K24" s="38" t="str">
        <f t="shared" ca="1" si="14"/>
        <v/>
      </c>
    </row>
    <row r="25" spans="1:11" ht="20.100000000000001" customHeight="1" x14ac:dyDescent="0.25">
      <c r="A25" t="str">
        <f t="array" aca="1" ref="A25" ca="1">IFERROR(INDEX('Récaptitulatif Résa PARIS 2018'!$A$2:INDIRECT("'Récaptitulatif Résa PARIS 2018'!A"&amp;TEXT(LastR2,"0")), MATCH(0, COUNTIF($A$2:$A24, 'Récaptitulatif Résa PARIS 2018'!$A$2:INDIRECT("'Récaptitulatif Résa PARIS 2018'!A"&amp;TEXT(LastR2,"0")))+('Récaptitulatif Résa PARIS 2018'!$F$2:INDIRECT("'Récaptitulatif Résa PARIS 2018'!F"&amp;TEXT(LastR2,"0"))&lt;&gt;$A$1), 0), COLUMN(A23)),"")</f>
        <v/>
      </c>
      <c r="B25" s="36">
        <f ca="1">IF(OR($A25="",$A25=0),0,SUMPRODUCT((('Récaptitulatif Résa PARIS 2018'!$A$2:INDIRECT("'Récaptitulatif Résa PARIS 2018'!A"&amp;TEXT(LastR2,"0")))=$A25)*(('Récaptitulatif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5" s="36">
        <f ca="1">IF(OR($A25="",$A25=0),0,SUMPRODUCT((('Récaptitulatif Résa PARIS 2018'!$A$2:INDIRECT("'Récaptitulatif Résa PARIS 2018'!A"&amp;TEXT(LastR2,"0")))=$A25)*(('Récaptitulatif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5" s="36">
        <f ca="1">IF(OR($A25="",$A25=0),0,SUMPRODUCT((('Récaptitulatif Résa PARIS 2018'!$A$2:INDIRECT("'Récaptitulatif Résa PARIS 2018'!A"&amp;TEXT(LastR2,"0")))=$A25)*(('Récaptitulatif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5" s="36">
        <f ca="1">IF(OR($A25="",$A25=0),0,SUMPRODUCT((('Récaptitulatif Résa PARIS 2018'!$A$2:INDIRECT("'Récaptitulatif Résa PARIS 2018'!A"&amp;TEXT(LastR2,"0")))=$A25)*(('Récaptitulatif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5" s="71">
        <f ca="1">IF(OR($A25="",$A25=0),0,SUMPRODUCT((('Récaptitulatif Résa PARIS 2018'!$A$2:INDIRECT("'Récaptitulatif Résa PARIS 2018'!A"&amp;TEXT(LastR2,"0")))=$A25)*(('Récaptitulatif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5" s="36">
        <f ca="1">IFERROR(IF(A25="",0,INDIRECT("'Récapitulatif  Loyer PARIS 2018'!"&amp;ADDRESS(MATCH($A25,'Récapitulatif  Loyer PARIS 2018'!$A:$A,0),MATCH($A$1,'Récapitulatif  Loyer PARIS 2018'!$1:$1,0)+1,4))),0)</f>
        <v>0</v>
      </c>
      <c r="H25" s="71">
        <f ca="1">IFERROR(IF(A25="",0,INDIRECT("'Récapitulatif  Loyer PARIS 2018'!"&amp;ADDRESS(MATCH($A25,'Récapitulatif  Loyer PARIS 2018'!$A:$A,0),MATCH($A$1,'Récapitulatif  Loyer PARIS 2018'!$1:$1,0),4))),0)</f>
        <v>0</v>
      </c>
      <c r="I25" s="36">
        <f t="shared" ca="1" si="12"/>
        <v>0</v>
      </c>
      <c r="J25" s="37" t="str">
        <f t="shared" ca="1" si="13"/>
        <v/>
      </c>
      <c r="K25" s="38" t="str">
        <f t="shared" ca="1" si="14"/>
        <v/>
      </c>
    </row>
    <row r="26" spans="1:11" ht="20.100000000000001" customHeight="1" x14ac:dyDescent="0.25">
      <c r="A26" t="str">
        <f t="array" aca="1" ref="A26" ca="1">IFERROR(INDEX('Récaptitulatif Résa PARIS 2018'!$A$2:INDIRECT("'Récaptitulatif Résa PARIS 2018'!A"&amp;TEXT(LastR2,"0")), MATCH(0, COUNTIF($A$2:$A25, 'Récaptitulatif Résa PARIS 2018'!$A$2:INDIRECT("'Récaptitulatif Résa PARIS 2018'!A"&amp;TEXT(LastR2,"0")))+('Récaptitulatif Résa PARIS 2018'!$F$2:INDIRECT("'Récaptitulatif Résa PARIS 2018'!F"&amp;TEXT(LastR2,"0"))&lt;&gt;$A$1), 0), COLUMN(A24)),"")</f>
        <v/>
      </c>
      <c r="B26" s="36">
        <f ca="1">IF(OR($A26="",$A26=0),0,SUMPRODUCT((('Récaptitulatif Résa PARIS 2018'!$A$2:INDIRECT("'Récaptitulatif Résa PARIS 2018'!A"&amp;TEXT(LastR2,"0")))=$A26)*(('Récaptitulatif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6" s="36">
        <f ca="1">IF(OR($A26="",$A26=0),0,SUMPRODUCT((('Récaptitulatif Résa PARIS 2018'!$A$2:INDIRECT("'Récaptitulatif Résa PARIS 2018'!A"&amp;TEXT(LastR2,"0")))=$A26)*(('Récaptitulatif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6" s="36">
        <f ca="1">IF(OR($A26="",$A26=0),0,SUMPRODUCT((('Récaptitulatif Résa PARIS 2018'!$A$2:INDIRECT("'Récaptitulatif Résa PARIS 2018'!A"&amp;TEXT(LastR2,"0")))=$A26)*(('Récaptitulatif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6" s="36">
        <f ca="1">IF(OR($A26="",$A26=0),0,SUMPRODUCT((('Récaptitulatif Résa PARIS 2018'!$A$2:INDIRECT("'Récaptitulatif Résa PARIS 2018'!A"&amp;TEXT(LastR2,"0")))=$A26)*(('Récaptitulatif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6" s="71">
        <f ca="1">IF(OR($A26="",$A26=0),0,SUMPRODUCT((('Récaptitulatif Résa PARIS 2018'!$A$2:INDIRECT("'Récaptitulatif Résa PARIS 2018'!A"&amp;TEXT(LastR2,"0")))=$A26)*(('Récaptitulatif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6" s="36">
        <f ca="1">IFERROR(IF(A26="",0,INDIRECT("'Récapitulatif  Loyer PARIS 2018'!"&amp;ADDRESS(MATCH($A26,'Récapitulatif  Loyer PARIS 2018'!$A:$A,0),MATCH($A$1,'Récapitulatif  Loyer PARIS 2018'!$1:$1,0)+1,4))),0)</f>
        <v>0</v>
      </c>
      <c r="H26" s="71">
        <f ca="1">IFERROR(IF(A26="",0,INDIRECT("'Récapitulatif  Loyer PARIS 2018'!"&amp;ADDRESS(MATCH($A26,'Récapitulatif  Loyer PARIS 2018'!$A:$A,0),MATCH($A$1,'Récapitulatif  Loyer PARIS 2018'!$1:$1,0),4))),0)</f>
        <v>0</v>
      </c>
      <c r="I26" s="36">
        <f t="shared" ca="1" si="12"/>
        <v>0</v>
      </c>
      <c r="J26" s="37" t="str">
        <f t="shared" ca="1" si="13"/>
        <v/>
      </c>
      <c r="K26" s="38" t="str">
        <f t="shared" ca="1" si="14"/>
        <v/>
      </c>
    </row>
    <row r="27" spans="1:11" ht="20.100000000000001" customHeight="1" x14ac:dyDescent="0.25">
      <c r="A27" t="str">
        <f t="array" aca="1" ref="A27" ca="1">IFERROR(INDEX('Récaptitulatif Résa PARIS 2018'!$A$2:INDIRECT("'Récaptitulatif Résa PARIS 2018'!A"&amp;TEXT(LastR2,"0")), MATCH(0, COUNTIF($A$2:$A26, 'Récaptitulatif Résa PARIS 2018'!$A$2:INDIRECT("'Récaptitulatif Résa PARIS 2018'!A"&amp;TEXT(LastR2,"0")))+('Récaptitulatif Résa PARIS 2018'!$F$2:INDIRECT("'Récaptitulatif Résa PARIS 2018'!F"&amp;TEXT(LastR2,"0"))&lt;&gt;$A$1), 0), COLUMN(A25)),"")</f>
        <v/>
      </c>
      <c r="B27" s="36">
        <f ca="1">IF(OR($A27="",$A27=0),0,SUMPRODUCT((('Récaptitulatif Résa PARIS 2018'!$A$2:INDIRECT("'Récaptitulatif Résa PARIS 2018'!A"&amp;TEXT(LastR2,"0")))=$A27)*(('Récaptitulatif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7" s="36">
        <f ca="1">IF(OR($A27="",$A27=0),0,SUMPRODUCT((('Récaptitulatif Résa PARIS 2018'!$A$2:INDIRECT("'Récaptitulatif Résa PARIS 2018'!A"&amp;TEXT(LastR2,"0")))=$A27)*(('Récaptitulatif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7" s="36">
        <f ca="1">IF(OR($A27="",$A27=0),0,SUMPRODUCT((('Récaptitulatif Résa PARIS 2018'!$A$2:INDIRECT("'Récaptitulatif Résa PARIS 2018'!A"&amp;TEXT(LastR2,"0")))=$A27)*(('Récaptitulatif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7" s="36">
        <f ca="1">IF(OR($A27="",$A27=0),0,SUMPRODUCT((('Récaptitulatif Résa PARIS 2018'!$A$2:INDIRECT("'Récaptitulatif Résa PARIS 2018'!A"&amp;TEXT(LastR2,"0")))=$A27)*(('Récaptitulatif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7" s="71">
        <f ca="1">IF(OR($A27="",$A27=0),0,SUMPRODUCT((('Récaptitulatif Résa PARIS 2018'!$A$2:INDIRECT("'Récaptitulatif Résa PARIS 2018'!A"&amp;TEXT(LastR2,"0")))=$A27)*(('Récaptitulatif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7" s="36">
        <f ca="1">IFERROR(IF(A27="",0,INDIRECT("'Récapitulatif  Loyer PARIS 2018'!"&amp;ADDRESS(MATCH($A27,'Récapitulatif  Loyer PARIS 2018'!$A:$A,0),MATCH($A$1,'Récapitulatif  Loyer PARIS 2018'!$1:$1,0)+1,4))),0)</f>
        <v>0</v>
      </c>
      <c r="H27" s="71">
        <f ca="1">IFERROR(IF(A27="",0,INDIRECT("'Récapitulatif  Loyer PARIS 2018'!"&amp;ADDRESS(MATCH($A27,'Récapitulatif  Loyer PARIS 2018'!$A:$A,0),MATCH($A$1,'Récapitulatif  Loyer PARIS 2018'!$1:$1,0),4))),0)</f>
        <v>0</v>
      </c>
      <c r="I27" s="36">
        <f t="shared" ca="1" si="12"/>
        <v>0</v>
      </c>
      <c r="J27" s="37" t="str">
        <f t="shared" ca="1" si="13"/>
        <v/>
      </c>
      <c r="K27" s="38" t="str">
        <f t="shared" ca="1" si="14"/>
        <v/>
      </c>
    </row>
    <row r="28" spans="1:11" ht="20.100000000000001" customHeight="1" x14ac:dyDescent="0.25">
      <c r="A28" t="str">
        <f t="array" aca="1" ref="A28" ca="1">IFERROR(INDEX('Récaptitulatif Résa PARIS 2018'!$A$2:INDIRECT("'Récaptitulatif Résa PARIS 2018'!A"&amp;TEXT(LastR2,"0")), MATCH(0, COUNTIF($A$2:$A27, 'Récaptitulatif Résa PARIS 2018'!$A$2:INDIRECT("'Récaptitulatif Résa PARIS 2018'!A"&amp;TEXT(LastR2,"0")))+('Récaptitulatif Résa PARIS 2018'!$F$2:INDIRECT("'Récaptitulatif Résa PARIS 2018'!F"&amp;TEXT(LastR2,"0"))&lt;&gt;$A$1), 0), COLUMN(A26)),"")</f>
        <v/>
      </c>
      <c r="B28" s="36">
        <f ca="1">IF(OR($A28="",$A28=0),0,SUMPRODUCT((('Récaptitulatif Résa PARIS 2018'!$A$2:INDIRECT("'Récaptitulatif Résa PARIS 2018'!A"&amp;TEXT(LastR2,"0")))=$A28)*(('Récaptitulatif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8" s="36">
        <f ca="1">IF(OR($A28="",$A28=0),0,SUMPRODUCT((('Récaptitulatif Résa PARIS 2018'!$A$2:INDIRECT("'Récaptitulatif Résa PARIS 2018'!A"&amp;TEXT(LastR2,"0")))=$A28)*(('Récaptitulatif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8" s="36">
        <f ca="1">IF(OR($A28="",$A28=0),0,SUMPRODUCT((('Récaptitulatif Résa PARIS 2018'!$A$2:INDIRECT("'Récaptitulatif Résa PARIS 2018'!A"&amp;TEXT(LastR2,"0")))=$A28)*(('Récaptitulatif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8" s="36">
        <f ca="1">IF(OR($A28="",$A28=0),0,SUMPRODUCT((('Récaptitulatif Résa PARIS 2018'!$A$2:INDIRECT("'Récaptitulatif Résa PARIS 2018'!A"&amp;TEXT(LastR2,"0")))=$A28)*(('Récaptitulatif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8" s="71">
        <f ca="1">IF(OR($A28="",$A28=0),0,SUMPRODUCT((('Récaptitulatif Résa PARIS 2018'!$A$2:INDIRECT("'Récaptitulatif Résa PARIS 2018'!A"&amp;TEXT(LastR2,"0")))=$A28)*(('Récaptitulatif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8" s="36">
        <f ca="1">IFERROR(IF(A28="",0,INDIRECT("'Récapitulatif  Loyer PARIS 2018'!"&amp;ADDRESS(MATCH($A28,'Récapitulatif  Loyer PARIS 2018'!$A:$A,0),MATCH($A$1,'Récapitulatif  Loyer PARIS 2018'!$1:$1,0)+1,4))),0)</f>
        <v>0</v>
      </c>
      <c r="H28" s="71">
        <f ca="1">IFERROR(IF(A28="",0,INDIRECT("'Récapitulatif  Loyer PARIS 2018'!"&amp;ADDRESS(MATCH($A28,'Récapitulatif  Loyer PARIS 2018'!$A:$A,0),MATCH($A$1,'Récapitulatif  Loyer PARIS 2018'!$1:$1,0),4))),0)</f>
        <v>0</v>
      </c>
      <c r="I28" s="36">
        <f t="shared" ca="1" si="12"/>
        <v>0</v>
      </c>
      <c r="J28" s="37" t="str">
        <f t="shared" ca="1" si="13"/>
        <v/>
      </c>
      <c r="K28" s="38" t="str">
        <f t="shared" ca="1" si="14"/>
        <v/>
      </c>
    </row>
    <row r="29" spans="1:11" ht="20.100000000000001" customHeight="1" x14ac:dyDescent="0.25">
      <c r="A29" t="str">
        <f t="array" aca="1" ref="A29" ca="1">IFERROR(INDEX('Récaptitulatif Résa PARIS 2018'!$A$2:INDIRECT("'Récaptitulatif Résa PARIS 2018'!A"&amp;TEXT(LastR2,"0")), MATCH(0, COUNTIF($A$2:$A28, 'Récaptitulatif Résa PARIS 2018'!$A$2:INDIRECT("'Récaptitulatif Résa PARIS 2018'!A"&amp;TEXT(LastR2,"0")))+('Récaptitulatif Résa PARIS 2018'!$F$2:INDIRECT("'Récaptitulatif Résa PARIS 2018'!F"&amp;TEXT(LastR2,"0"))&lt;&gt;$A$1), 0), COLUMN(A27)),"")</f>
        <v/>
      </c>
      <c r="B29" s="36">
        <f ca="1">IF(OR($A29="",$A29=0),0,SUMPRODUCT((('Récaptitulatif Résa PARIS 2018'!$A$2:INDIRECT("'Récaptitulatif Résa PARIS 2018'!A"&amp;TEXT(LastR2,"0")))=$A29)*(('Récaptitulatif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9" s="36">
        <f ca="1">IF(OR($A29="",$A29=0),0,SUMPRODUCT((('Récaptitulatif Résa PARIS 2018'!$A$2:INDIRECT("'Récaptitulatif Résa PARIS 2018'!A"&amp;TEXT(LastR2,"0")))=$A29)*(('Récaptitulatif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9" s="36">
        <f ca="1">IF(OR($A29="",$A29=0),0,SUMPRODUCT((('Récaptitulatif Résa PARIS 2018'!$A$2:INDIRECT("'Récaptitulatif Résa PARIS 2018'!A"&amp;TEXT(LastR2,"0")))=$A29)*(('Récaptitulatif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9" s="36">
        <f ca="1">IF(OR($A29="",$A29=0),0,SUMPRODUCT((('Récaptitulatif Résa PARIS 2018'!$A$2:INDIRECT("'Récaptitulatif Résa PARIS 2018'!A"&amp;TEXT(LastR2,"0")))=$A29)*(('Récaptitulatif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9" s="71">
        <f ca="1">IF(OR($A29="",$A29=0),0,SUMPRODUCT((('Récaptitulatif Résa PARIS 2018'!$A$2:INDIRECT("'Récaptitulatif Résa PARIS 2018'!A"&amp;TEXT(LastR2,"0")))=$A29)*(('Récaptitulatif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9" s="36">
        <f ca="1">IFERROR(IF(A29="",0,INDIRECT("'Récapitulatif  Loyer PARIS 2018'!"&amp;ADDRESS(MATCH($A29,'Récapitulatif  Loyer PARIS 2018'!$A:$A,0),MATCH($A$1,'Récapitulatif  Loyer PARIS 2018'!$1:$1,0)+1,4))),0)</f>
        <v>0</v>
      </c>
      <c r="H29" s="71">
        <f ca="1">IFERROR(IF(A29="",0,INDIRECT("'Récapitulatif  Loyer PARIS 2018'!"&amp;ADDRESS(MATCH($A29,'Récapitulatif  Loyer PARIS 2018'!$A:$A,0),MATCH($A$1,'Récapitulatif  Loyer PARIS 2018'!$1:$1,0),4))),0)</f>
        <v>0</v>
      </c>
      <c r="I29" s="36">
        <f t="shared" ca="1" si="12"/>
        <v>0</v>
      </c>
      <c r="J29" s="37" t="str">
        <f t="shared" ca="1" si="13"/>
        <v/>
      </c>
      <c r="K29" s="38" t="str">
        <f t="shared" ca="1" si="14"/>
        <v/>
      </c>
    </row>
    <row r="30" spans="1:11" ht="20.100000000000001" customHeight="1" x14ac:dyDescent="0.25">
      <c r="A30" t="str">
        <f t="array" aca="1" ref="A30" ca="1">IFERROR(INDEX('Récaptitulatif Résa PARIS 2018'!$A$2:INDIRECT("'Récaptitulatif Résa PARIS 2018'!A"&amp;TEXT(LastR2,"0")), MATCH(0, COUNTIF($A$2:$A29, 'Récaptitulatif Résa PARIS 2018'!$A$2:INDIRECT("'Récaptitulatif Résa PARIS 2018'!A"&amp;TEXT(LastR2,"0")))+('Récaptitulatif Résa PARIS 2018'!$F$2:INDIRECT("'Récaptitulatif Résa PARIS 2018'!F"&amp;TEXT(LastR2,"0"))&lt;&gt;$A$1), 0), COLUMN(A28)),"")</f>
        <v/>
      </c>
      <c r="B30" s="36">
        <f ca="1">IF(OR($A30="",$A30=0),0,SUMPRODUCT((('Récaptitulatif Résa PARIS 2018'!$A$2:INDIRECT("'Récaptitulatif Résa PARIS 2018'!A"&amp;TEXT(LastR2,"0")))=$A30)*(('Récaptitulatif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0" s="36">
        <f ca="1">IF(OR($A30="",$A30=0),0,SUMPRODUCT((('Récaptitulatif Résa PARIS 2018'!$A$2:INDIRECT("'Récaptitulatif Résa PARIS 2018'!A"&amp;TEXT(LastR2,"0")))=$A30)*(('Récaptitulatif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0" s="36">
        <f ca="1">IF(OR($A30="",$A30=0),0,SUMPRODUCT((('Récaptitulatif Résa PARIS 2018'!$A$2:INDIRECT("'Récaptitulatif Résa PARIS 2018'!A"&amp;TEXT(LastR2,"0")))=$A30)*(('Récaptitulatif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0" s="36">
        <f ca="1">IF(OR($A30="",$A30=0),0,SUMPRODUCT((('Récaptitulatif Résa PARIS 2018'!$A$2:INDIRECT("'Récaptitulatif Résa PARIS 2018'!A"&amp;TEXT(LastR2,"0")))=$A30)*(('Récaptitulatif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0" s="71">
        <f ca="1">IF(OR($A30="",$A30=0),0,SUMPRODUCT((('Récaptitulatif Résa PARIS 2018'!$A$2:INDIRECT("'Récaptitulatif Résa PARIS 2018'!A"&amp;TEXT(LastR2,"0")))=$A30)*(('Récaptitulatif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0" s="36">
        <f ca="1">IFERROR(IF(A30="",0,INDIRECT("'Récapitulatif  Loyer PARIS 2018'!"&amp;ADDRESS(MATCH($A30,'Récapitulatif  Loyer PARIS 2018'!$A:$A,0),MATCH($A$1,'Récapitulatif  Loyer PARIS 2018'!$1:$1,0)+1,4))),0)</f>
        <v>0</v>
      </c>
      <c r="H30" s="71">
        <f ca="1">IFERROR(IF(A30="",0,INDIRECT("'Récapitulatif  Loyer PARIS 2018'!"&amp;ADDRESS(MATCH($A30,'Récapitulatif  Loyer PARIS 2018'!$A:$A,0),MATCH($A$1,'Récapitulatif  Loyer PARIS 2018'!$1:$1,0),4))),0)</f>
        <v>0</v>
      </c>
      <c r="I30" s="36">
        <f t="shared" ca="1" si="12"/>
        <v>0</v>
      </c>
      <c r="J30" s="37" t="str">
        <f t="shared" ca="1" si="13"/>
        <v/>
      </c>
      <c r="K30" s="38" t="str">
        <f t="shared" ca="1" si="14"/>
        <v/>
      </c>
    </row>
    <row r="31" spans="1:11" ht="20.100000000000001" customHeight="1" x14ac:dyDescent="0.25">
      <c r="A31" t="str">
        <f t="array" aca="1" ref="A31" ca="1">IFERROR(INDEX('Récaptitulatif Résa PARIS 2018'!$A$2:INDIRECT("'Récaptitulatif Résa PARIS 2018'!A"&amp;TEXT(LastR2,"0")), MATCH(0, COUNTIF($A$2:$A30, 'Récaptitulatif Résa PARIS 2018'!$A$2:INDIRECT("'Récaptitulatif Résa PARIS 2018'!A"&amp;TEXT(LastR2,"0")))+('Récaptitulatif Résa PARIS 2018'!$F$2:INDIRECT("'Récaptitulatif Résa PARIS 2018'!F"&amp;TEXT(LastR2,"0"))&lt;&gt;$A$1), 0), COLUMN(A29)),"")</f>
        <v/>
      </c>
      <c r="B31" s="36">
        <f ca="1">IF(OR($A31="",$A31=0),0,SUMPRODUCT((('Récaptitulatif Résa PARIS 2018'!$A$2:INDIRECT("'Récaptitulatif Résa PARIS 2018'!A"&amp;TEXT(LastR2,"0")))=$A31)*(('Récaptitulatif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1" s="36">
        <f ca="1">IF(OR($A31="",$A31=0),0,SUMPRODUCT((('Récaptitulatif Résa PARIS 2018'!$A$2:INDIRECT("'Récaptitulatif Résa PARIS 2018'!A"&amp;TEXT(LastR2,"0")))=$A31)*(('Récaptitulatif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1" s="36">
        <f ca="1">IF(OR($A31="",$A31=0),0,SUMPRODUCT((('Récaptitulatif Résa PARIS 2018'!$A$2:INDIRECT("'Récaptitulatif Résa PARIS 2018'!A"&amp;TEXT(LastR2,"0")))=$A31)*(('Récaptitulatif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1" s="36">
        <f ca="1">IF(OR($A31="",$A31=0),0,SUMPRODUCT((('Récaptitulatif Résa PARIS 2018'!$A$2:INDIRECT("'Récaptitulatif Résa PARIS 2018'!A"&amp;TEXT(LastR2,"0")))=$A31)*(('Récaptitulatif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1" s="71">
        <f ca="1">IF(OR($A31="",$A31=0),0,SUMPRODUCT((('Récaptitulatif Résa PARIS 2018'!$A$2:INDIRECT("'Récaptitulatif Résa PARIS 2018'!A"&amp;TEXT(LastR2,"0")))=$A31)*(('Récaptitulatif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1" s="36">
        <f ca="1">IFERROR(IF(A31="",0,INDIRECT("'Récapitulatif  Loyer PARIS 2018'!"&amp;ADDRESS(MATCH($A31,'Récapitulatif  Loyer PARIS 2018'!$A:$A,0),MATCH($A$1,'Récapitulatif  Loyer PARIS 2018'!$1:$1,0)+1,4))),0)</f>
        <v>0</v>
      </c>
      <c r="H31" s="71">
        <f ca="1">IFERROR(IF(A31="",0,INDIRECT("'Récapitulatif  Loyer PARIS 2018'!"&amp;ADDRESS(MATCH($A31,'Récapitulatif  Loyer PARIS 2018'!$A:$A,0),MATCH($A$1,'Récapitulatif  Loyer PARIS 2018'!$1:$1,0),4))),0)</f>
        <v>0</v>
      </c>
      <c r="I31" s="36">
        <f t="shared" ca="1" si="12"/>
        <v>0</v>
      </c>
      <c r="J31" s="37" t="str">
        <f t="shared" ca="1" si="13"/>
        <v/>
      </c>
      <c r="K31" s="38" t="str">
        <f t="shared" ca="1" si="14"/>
        <v/>
      </c>
    </row>
    <row r="32" spans="1:11" ht="20.100000000000001" customHeight="1" x14ac:dyDescent="0.25">
      <c r="A32" t="str">
        <f t="array" aca="1" ref="A32" ca="1">IFERROR(INDEX('Récaptitulatif Résa PARIS 2018'!$A$2:INDIRECT("'Récaptitulatif Résa PARIS 2018'!A"&amp;TEXT(LastR2,"0")), MATCH(0, COUNTIF($A$2:$A31, 'Récaptitulatif Résa PARIS 2018'!$A$2:INDIRECT("'Récaptitulatif Résa PARIS 2018'!A"&amp;TEXT(LastR2,"0")))+('Récaptitulatif Résa PARIS 2018'!$F$2:INDIRECT("'Récaptitulatif Résa PARIS 2018'!F"&amp;TEXT(LastR2,"0"))&lt;&gt;$A$1), 0), COLUMN(A30)),"")</f>
        <v/>
      </c>
      <c r="B32" s="36">
        <f ca="1">IF(OR($A32="",$A32=0),0,SUMPRODUCT((('Récaptitulatif Résa PARIS 2018'!$A$2:INDIRECT("'Récaptitulatif Résa PARIS 2018'!A"&amp;TEXT(LastR2,"0")))=$A32)*(('Récaptitulatif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2" s="36">
        <f ca="1">IF(OR($A32="",$A32=0),0,SUMPRODUCT((('Récaptitulatif Résa PARIS 2018'!$A$2:INDIRECT("'Récaptitulatif Résa PARIS 2018'!A"&amp;TEXT(LastR2,"0")))=$A32)*(('Récaptitulatif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2" s="36">
        <f ca="1">IF(OR($A32="",$A32=0),0,SUMPRODUCT((('Récaptitulatif Résa PARIS 2018'!$A$2:INDIRECT("'Récaptitulatif Résa PARIS 2018'!A"&amp;TEXT(LastR2,"0")))=$A32)*(('Récaptitulatif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2" s="36">
        <f ca="1">IF(OR($A32="",$A32=0),0,SUMPRODUCT((('Récaptitulatif Résa PARIS 2018'!$A$2:INDIRECT("'Récaptitulatif Résa PARIS 2018'!A"&amp;TEXT(LastR2,"0")))=$A32)*(('Récaptitulatif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2" s="71">
        <f ca="1">IF(OR($A32="",$A32=0),0,SUMPRODUCT((('Récaptitulatif Résa PARIS 2018'!$A$2:INDIRECT("'Récaptitulatif Résa PARIS 2018'!A"&amp;TEXT(LastR2,"0")))=$A32)*(('Récaptitulatif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2" s="36">
        <f ca="1">IFERROR(IF(A32="",0,INDIRECT("'Récapitulatif  Loyer PARIS 2018'!"&amp;ADDRESS(MATCH($A32,'Récapitulatif  Loyer PARIS 2018'!$A:$A,0),MATCH($A$1,'Récapitulatif  Loyer PARIS 2018'!$1:$1,0)+1,4))),0)</f>
        <v>0</v>
      </c>
      <c r="H32" s="71">
        <f ca="1">IFERROR(IF(A32="",0,INDIRECT("'Récapitulatif  Loyer PARIS 2018'!"&amp;ADDRESS(MATCH($A32,'Récapitulatif  Loyer PARIS 2018'!$A:$A,0),MATCH($A$1,'Récapitulatif  Loyer PARIS 2018'!$1:$1,0),4))),0)</f>
        <v>0</v>
      </c>
      <c r="I32" s="36">
        <f t="shared" ca="1" si="12"/>
        <v>0</v>
      </c>
      <c r="J32" s="37" t="str">
        <f t="shared" ca="1" si="13"/>
        <v/>
      </c>
      <c r="K32" s="38" t="str">
        <f t="shared" ca="1" si="14"/>
        <v/>
      </c>
    </row>
    <row r="33" spans="1:11" ht="20.100000000000001" customHeight="1" x14ac:dyDescent="0.25">
      <c r="A33" t="str">
        <f t="array" aca="1" ref="A33" ca="1">IFERROR(INDEX('Récaptitulatif Résa PARIS 2018'!$A$2:INDIRECT("'Récaptitulatif Résa PARIS 2018'!A"&amp;TEXT(LastR2,"0")), MATCH(0, COUNTIF($A$2:$A32, 'Récaptitulatif Résa PARIS 2018'!$A$2:INDIRECT("'Récaptitulatif Résa PARIS 2018'!A"&amp;TEXT(LastR2,"0")))+('Récaptitulatif Résa PARIS 2018'!$F$2:INDIRECT("'Récaptitulatif Résa PARIS 2018'!F"&amp;TEXT(LastR2,"0"))&lt;&gt;$A$1), 0), COLUMN(A31)),"")</f>
        <v/>
      </c>
      <c r="B33" s="36">
        <f ca="1">IF(OR($A33="",$A33=0),0,SUMPRODUCT((('Récaptitulatif Résa PARIS 2018'!$A$2:INDIRECT("'Récaptitulatif Résa PARIS 2018'!A"&amp;TEXT(LastR2,"0")))=$A33)*(('Récaptitulatif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3" s="36">
        <f ca="1">IF(OR($A33="",$A33=0),0,SUMPRODUCT((('Récaptitulatif Résa PARIS 2018'!$A$2:INDIRECT("'Récaptitulatif Résa PARIS 2018'!A"&amp;TEXT(LastR2,"0")))=$A33)*(('Récaptitulatif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3" s="36">
        <f ca="1">IF(OR($A33="",$A33=0),0,SUMPRODUCT((('Récaptitulatif Résa PARIS 2018'!$A$2:INDIRECT("'Récaptitulatif Résa PARIS 2018'!A"&amp;TEXT(LastR2,"0")))=$A33)*(('Récaptitulatif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3" s="36">
        <f ca="1">IF(OR($A33="",$A33=0),0,SUMPRODUCT((('Récaptitulatif Résa PARIS 2018'!$A$2:INDIRECT("'Récaptitulatif Résa PARIS 2018'!A"&amp;TEXT(LastR2,"0")))=$A33)*(('Récaptitulatif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3" s="71">
        <f ca="1">IF(OR($A33="",$A33=0),0,SUMPRODUCT((('Récaptitulatif Résa PARIS 2018'!$A$2:INDIRECT("'Récaptitulatif Résa PARIS 2018'!A"&amp;TEXT(LastR2,"0")))=$A33)*(('Récaptitulatif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3" s="36">
        <f ca="1">IFERROR(IF(A33="",0,INDIRECT("'Récapitulatif  Loyer PARIS 2018'!"&amp;ADDRESS(MATCH($A33,'Récapitulatif  Loyer PARIS 2018'!$A:$A,0),MATCH($A$1,'Récapitulatif  Loyer PARIS 2018'!$1:$1,0)+1,4))),0)</f>
        <v>0</v>
      </c>
      <c r="H33" s="71">
        <f ca="1">IFERROR(IF(A33="",0,INDIRECT("'Récapitulatif  Loyer PARIS 2018'!"&amp;ADDRESS(MATCH($A33,'Récapitulatif  Loyer PARIS 2018'!$A:$A,0),MATCH($A$1,'Récapitulatif  Loyer PARIS 2018'!$1:$1,0),4))),0)</f>
        <v>0</v>
      </c>
      <c r="I33" s="36">
        <f t="shared" ca="1" si="12"/>
        <v>0</v>
      </c>
      <c r="J33" s="37" t="str">
        <f t="shared" ca="1" si="13"/>
        <v/>
      </c>
      <c r="K33" s="38" t="str">
        <f t="shared" ca="1" si="14"/>
        <v/>
      </c>
    </row>
    <row r="34" spans="1:11" ht="20.100000000000001" customHeight="1" x14ac:dyDescent="0.25">
      <c r="A34" t="str">
        <f t="array" aca="1" ref="A34" ca="1">IFERROR(INDEX('Récaptitulatif Résa PARIS 2018'!$A$2:INDIRECT("'Récaptitulatif Résa PARIS 2018'!A"&amp;TEXT(LastR2,"0")), MATCH(0, COUNTIF($A$2:$A33, 'Récaptitulatif Résa PARIS 2018'!$A$2:INDIRECT("'Récaptitulatif Résa PARIS 2018'!A"&amp;TEXT(LastR2,"0")))+('Récaptitulatif Résa PARIS 2018'!$F$2:INDIRECT("'Récaptitulatif Résa PARIS 2018'!F"&amp;TEXT(LastR2,"0"))&lt;&gt;$A$1), 0), COLUMN(A32)),"")</f>
        <v/>
      </c>
      <c r="B34" s="36">
        <f ca="1">IF(OR($A34="",$A34=0),0,SUMPRODUCT((('Récaptitulatif Résa PARIS 2018'!$A$2:INDIRECT("'Récaptitulatif Résa PARIS 2018'!A"&amp;TEXT(LastR2,"0")))=$A34)*(('Récaptitulatif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4" s="36">
        <f ca="1">IF(OR($A34="",$A34=0),0,SUMPRODUCT((('Récaptitulatif Résa PARIS 2018'!$A$2:INDIRECT("'Récaptitulatif Résa PARIS 2018'!A"&amp;TEXT(LastR2,"0")))=$A34)*(('Récaptitulatif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4" s="36">
        <f ca="1">IF(OR($A34="",$A34=0),0,SUMPRODUCT((('Récaptitulatif Résa PARIS 2018'!$A$2:INDIRECT("'Récaptitulatif Résa PARIS 2018'!A"&amp;TEXT(LastR2,"0")))=$A34)*(('Récaptitulatif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4" s="36">
        <f ca="1">IF(OR($A34="",$A34=0),0,SUMPRODUCT((('Récaptitulatif Résa PARIS 2018'!$A$2:INDIRECT("'Récaptitulatif Résa PARIS 2018'!A"&amp;TEXT(LastR2,"0")))=$A34)*(('Récaptitulatif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4" s="71">
        <f ca="1">IF(OR($A34="",$A34=0),0,SUMPRODUCT((('Récaptitulatif Résa PARIS 2018'!$A$2:INDIRECT("'Récaptitulatif Résa PARIS 2018'!A"&amp;TEXT(LastR2,"0")))=$A34)*(('Récaptitulatif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4" s="36">
        <f ca="1">IFERROR(IF(A34="",0,INDIRECT("'Récapitulatif  Loyer PARIS 2018'!"&amp;ADDRESS(MATCH($A34,'Récapitulatif  Loyer PARIS 2018'!$A:$A,0),MATCH($A$1,'Récapitulatif  Loyer PARIS 2018'!$1:$1,0)+1,4))),0)</f>
        <v>0</v>
      </c>
      <c r="H34" s="71">
        <f ca="1">IFERROR(IF(A34="",0,INDIRECT("'Récapitulatif  Loyer PARIS 2018'!"&amp;ADDRESS(MATCH($A34,'Récapitulatif  Loyer PARIS 2018'!$A:$A,0),MATCH($A$1,'Récapitulatif  Loyer PARIS 2018'!$1:$1,0),4))),0)</f>
        <v>0</v>
      </c>
      <c r="I34" s="36">
        <f t="shared" ca="1" si="12"/>
        <v>0</v>
      </c>
      <c r="J34" s="37" t="str">
        <f t="shared" ca="1" si="13"/>
        <v/>
      </c>
      <c r="K34" s="38" t="str">
        <f t="shared" ca="1" si="14"/>
        <v/>
      </c>
    </row>
    <row r="35" spans="1:11" ht="20.100000000000001" customHeight="1" x14ac:dyDescent="0.25">
      <c r="A35" t="str">
        <f t="array" aca="1" ref="A35" ca="1">IFERROR(INDEX('Récaptitulatif Résa PARIS 2018'!$A$2:INDIRECT("'Récaptitulatif Résa PARIS 2018'!A"&amp;TEXT(LastR2,"0")), MATCH(0, COUNTIF($A$2:$A34, 'Récaptitulatif Résa PARIS 2018'!$A$2:INDIRECT("'Récaptitulatif Résa PARIS 2018'!A"&amp;TEXT(LastR2,"0")))+('Récaptitulatif Résa PARIS 2018'!$F$2:INDIRECT("'Récaptitulatif Résa PARIS 2018'!F"&amp;TEXT(LastR2,"0"))&lt;&gt;$A$1), 0), COLUMN(A33)),"")</f>
        <v/>
      </c>
      <c r="B35" s="36">
        <f ca="1">IF(OR($A35="",$A35=0),0,SUMPRODUCT((('Récaptitulatif Résa PARIS 2018'!$A$2:INDIRECT("'Récaptitulatif Résa PARIS 2018'!A"&amp;TEXT(LastR2,"0")))=$A35)*(('Récaptitulatif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5" s="36">
        <f ca="1">IF(OR($A35="",$A35=0),0,SUMPRODUCT((('Récaptitulatif Résa PARIS 2018'!$A$2:INDIRECT("'Récaptitulatif Résa PARIS 2018'!A"&amp;TEXT(LastR2,"0")))=$A35)*(('Récaptitulatif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5" s="36">
        <f ca="1">IF(OR($A35="",$A35=0),0,SUMPRODUCT((('Récaptitulatif Résa PARIS 2018'!$A$2:INDIRECT("'Récaptitulatif Résa PARIS 2018'!A"&amp;TEXT(LastR2,"0")))=$A35)*(('Récaptitulatif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5" s="36">
        <f ca="1">IF(OR($A35="",$A35=0),0,SUMPRODUCT((('Récaptitulatif Résa PARIS 2018'!$A$2:INDIRECT("'Récaptitulatif Résa PARIS 2018'!A"&amp;TEXT(LastR2,"0")))=$A35)*(('Récaptitulatif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5" s="71">
        <f ca="1">IF(OR($A35="",$A35=0),0,SUMPRODUCT((('Récaptitulatif Résa PARIS 2018'!$A$2:INDIRECT("'Récaptitulatif Résa PARIS 2018'!A"&amp;TEXT(LastR2,"0")))=$A35)*(('Récaptitulatif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5" s="36">
        <f ca="1">IFERROR(IF(A35="",0,INDIRECT("'Récapitulatif  Loyer PARIS 2018'!"&amp;ADDRESS(MATCH($A35,'Récapitulatif  Loyer PARIS 2018'!$A:$A,0),MATCH($A$1,'Récapitulatif  Loyer PARIS 2018'!$1:$1,0)+1,4))),0)</f>
        <v>0</v>
      </c>
      <c r="H35" s="71">
        <f ca="1">IFERROR(IF(A35="",0,INDIRECT("'Récapitulatif  Loyer PARIS 2018'!"&amp;ADDRESS(MATCH($A35,'Récapitulatif  Loyer PARIS 2018'!$A:$A,0),MATCH($A$1,'Récapitulatif  Loyer PARIS 2018'!$1:$1,0),4))),0)</f>
        <v>0</v>
      </c>
      <c r="I35" s="36">
        <f t="shared" ca="1" si="12"/>
        <v>0</v>
      </c>
      <c r="J35" s="37" t="str">
        <f t="shared" ca="1" si="13"/>
        <v/>
      </c>
      <c r="K35" s="38" t="str">
        <f t="shared" ca="1" si="14"/>
        <v/>
      </c>
    </row>
    <row r="36" spans="1:11" ht="20.100000000000001" customHeight="1" x14ac:dyDescent="0.25">
      <c r="A36" t="str">
        <f t="array" aca="1" ref="A36" ca="1">IFERROR(INDEX('Récaptitulatif Résa PARIS 2018'!$A$2:INDIRECT("'Récaptitulatif Résa PARIS 2018'!A"&amp;TEXT(LastR2,"0")), MATCH(0, COUNTIF($A$2:$A35, 'Récaptitulatif Résa PARIS 2018'!$A$2:INDIRECT("'Récaptitulatif Résa PARIS 2018'!A"&amp;TEXT(LastR2,"0")))+('Récaptitulatif Résa PARIS 2018'!$F$2:INDIRECT("'Récaptitulatif Résa PARIS 2018'!F"&amp;TEXT(LastR2,"0"))&lt;&gt;$A$1), 0), COLUMN(A34)),"")</f>
        <v/>
      </c>
      <c r="B36" s="36">
        <f ca="1">IF(OR($A36="",$A36=0),0,SUMPRODUCT((('Récaptitulatif Résa PARIS 2018'!$A$2:INDIRECT("'Récaptitulatif Résa PARIS 2018'!A"&amp;TEXT(LastR2,"0")))=$A36)*(('Récaptitulatif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6" s="36">
        <f ca="1">IF(OR($A36="",$A36=0),0,SUMPRODUCT((('Récaptitulatif Résa PARIS 2018'!$A$2:INDIRECT("'Récaptitulatif Résa PARIS 2018'!A"&amp;TEXT(LastR2,"0")))=$A36)*(('Récaptitulatif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6" s="36">
        <f ca="1">IF(OR($A36="",$A36=0),0,SUMPRODUCT((('Récaptitulatif Résa PARIS 2018'!$A$2:INDIRECT("'Récaptitulatif Résa PARIS 2018'!A"&amp;TEXT(LastR2,"0")))=$A36)*(('Récaptitulatif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6" s="36">
        <f ca="1">IF(OR($A36="",$A36=0),0,SUMPRODUCT((('Récaptitulatif Résa PARIS 2018'!$A$2:INDIRECT("'Récaptitulatif Résa PARIS 2018'!A"&amp;TEXT(LastR2,"0")))=$A36)*(('Récaptitulatif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6" s="71">
        <f ca="1">IF(OR($A36="",$A36=0),0,SUMPRODUCT((('Récaptitulatif Résa PARIS 2018'!$A$2:INDIRECT("'Récaptitulatif Résa PARIS 2018'!A"&amp;TEXT(LastR2,"0")))=$A36)*(('Récaptitulatif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6" s="36">
        <f ca="1">IFERROR(IF(A36="",0,INDIRECT("'Récapitulatif  Loyer PARIS 2018'!"&amp;ADDRESS(MATCH($A36,'Récapitulatif  Loyer PARIS 2018'!$A:$A,0),MATCH($A$1,'Récapitulatif  Loyer PARIS 2018'!$1:$1,0)+1,4))),0)</f>
        <v>0</v>
      </c>
      <c r="H36" s="71">
        <f ca="1">IFERROR(IF(A36="",0,INDIRECT("'Récapitulatif  Loyer PARIS 2018'!"&amp;ADDRESS(MATCH($A36,'Récapitulatif  Loyer PARIS 2018'!$A:$A,0),MATCH($A$1,'Récapitulatif  Loyer PARIS 2018'!$1:$1,0),4))),0)</f>
        <v>0</v>
      </c>
      <c r="I36" s="36">
        <f t="shared" ca="1" si="12"/>
        <v>0</v>
      </c>
      <c r="J36" s="37" t="str">
        <f t="shared" ca="1" si="13"/>
        <v/>
      </c>
      <c r="K36" s="38" t="str">
        <f t="shared" ca="1" si="14"/>
        <v/>
      </c>
    </row>
    <row r="37" spans="1:11" ht="20.100000000000001" customHeight="1" x14ac:dyDescent="0.25">
      <c r="A37" t="str">
        <f t="array" aca="1" ref="A37" ca="1">IFERROR(INDEX('Récaptitulatif Résa PARIS 2018'!$A$2:INDIRECT("'Récaptitulatif Résa PARIS 2018'!A"&amp;TEXT(LastR2,"0")), MATCH(0, COUNTIF($A$2:$A36, 'Récaptitulatif Résa PARIS 2018'!$A$2:INDIRECT("'Récaptitulatif Résa PARIS 2018'!A"&amp;TEXT(LastR2,"0")))+('Récaptitulatif Résa PARIS 2018'!$F$2:INDIRECT("'Récaptitulatif Résa PARIS 2018'!F"&amp;TEXT(LastR2,"0"))&lt;&gt;$A$1), 0), COLUMN(A35)),"")</f>
        <v/>
      </c>
      <c r="B37" s="36">
        <f ca="1">IF(OR($A37="",$A37=0),0,SUMPRODUCT((('Récaptitulatif Résa PARIS 2018'!$A$2:INDIRECT("'Récaptitulatif Résa PARIS 2018'!A"&amp;TEXT(LastR2,"0")))=$A37)*(('Récaptitulatif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7" s="36">
        <f ca="1">IF(OR($A37="",$A37=0),0,SUMPRODUCT((('Récaptitulatif Résa PARIS 2018'!$A$2:INDIRECT("'Récaptitulatif Résa PARIS 2018'!A"&amp;TEXT(LastR2,"0")))=$A37)*(('Récaptitulatif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7" s="36">
        <f ca="1">IF(OR($A37="",$A37=0),0,SUMPRODUCT((('Récaptitulatif Résa PARIS 2018'!$A$2:INDIRECT("'Récaptitulatif Résa PARIS 2018'!A"&amp;TEXT(LastR2,"0")))=$A37)*(('Récaptitulatif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7" s="36">
        <f ca="1">IF(OR($A37="",$A37=0),0,SUMPRODUCT((('Récaptitulatif Résa PARIS 2018'!$A$2:INDIRECT("'Récaptitulatif Résa PARIS 2018'!A"&amp;TEXT(LastR2,"0")))=$A37)*(('Récaptitulatif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7" s="71">
        <f ca="1">IF(OR($A37="",$A37=0),0,SUMPRODUCT((('Récaptitulatif Résa PARIS 2018'!$A$2:INDIRECT("'Récaptitulatif Résa PARIS 2018'!A"&amp;TEXT(LastR2,"0")))=$A37)*(('Récaptitulatif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7" s="36">
        <f ca="1">IFERROR(IF(A37="",0,INDIRECT("'Récapitulatif  Loyer PARIS 2018'!"&amp;ADDRESS(MATCH($A37,'Récapitulatif  Loyer PARIS 2018'!$A:$A,0),MATCH($A$1,'Récapitulatif  Loyer PARIS 2018'!$1:$1,0)+1,4))),0)</f>
        <v>0</v>
      </c>
      <c r="H37" s="71">
        <f ca="1">IFERROR(IF(A37="",0,INDIRECT("'Récapitulatif  Loyer PARIS 2018'!"&amp;ADDRESS(MATCH($A37,'Récapitulatif  Loyer PARIS 2018'!$A:$A,0),MATCH($A$1,'Récapitulatif  Loyer PARIS 2018'!$1:$1,0),4))),0)</f>
        <v>0</v>
      </c>
      <c r="I37" s="36">
        <f t="shared" ca="1" si="12"/>
        <v>0</v>
      </c>
      <c r="J37" s="37" t="str">
        <f t="shared" ca="1" si="13"/>
        <v/>
      </c>
      <c r="K37" s="38" t="str">
        <f t="shared" ca="1" si="14"/>
        <v/>
      </c>
    </row>
    <row r="38" spans="1:11" ht="20.100000000000001" customHeight="1" x14ac:dyDescent="0.25">
      <c r="A38" t="str">
        <f t="array" aca="1" ref="A38" ca="1">IFERROR(INDEX('Récaptitulatif Résa PARIS 2018'!$A$2:INDIRECT("'Récaptitulatif Résa PARIS 2018'!A"&amp;TEXT(LastR2,"0")), MATCH(0, COUNTIF($A$2:$A37, 'Récaptitulatif Résa PARIS 2018'!$A$2:INDIRECT("'Récaptitulatif Résa PARIS 2018'!A"&amp;TEXT(LastR2,"0")))+('Récaptitulatif Résa PARIS 2018'!$F$2:INDIRECT("'Récaptitulatif Résa PARIS 2018'!F"&amp;TEXT(LastR2,"0"))&lt;&gt;$A$1), 0), COLUMN(A36)),"")</f>
        <v/>
      </c>
      <c r="B38" s="36">
        <f ca="1">IF(OR($A38="",$A38=0),0,SUMPRODUCT((('Récaptitulatif Résa PARIS 2018'!$A$2:INDIRECT("'Récaptitulatif Résa PARIS 2018'!A"&amp;TEXT(LastR2,"0")))=$A38)*(('Récaptitulatif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8" s="36">
        <f ca="1">IF(OR($A38="",$A38=0),0,SUMPRODUCT((('Récaptitulatif Résa PARIS 2018'!$A$2:INDIRECT("'Récaptitulatif Résa PARIS 2018'!A"&amp;TEXT(LastR2,"0")))=$A38)*(('Récaptitulatif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8" s="36">
        <f ca="1">IF(OR($A38="",$A38=0),0,SUMPRODUCT((('Récaptitulatif Résa PARIS 2018'!$A$2:INDIRECT("'Récaptitulatif Résa PARIS 2018'!A"&amp;TEXT(LastR2,"0")))=$A38)*(('Récaptitulatif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8" s="36">
        <f ca="1">IF(OR($A38="",$A38=0),0,SUMPRODUCT((('Récaptitulatif Résa PARIS 2018'!$A$2:INDIRECT("'Récaptitulatif Résa PARIS 2018'!A"&amp;TEXT(LastR2,"0")))=$A38)*(('Récaptitulatif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8" s="71">
        <f ca="1">IF(OR($A38="",$A38=0),0,SUMPRODUCT((('Récaptitulatif Résa PARIS 2018'!$A$2:INDIRECT("'Récaptitulatif Résa PARIS 2018'!A"&amp;TEXT(LastR2,"0")))=$A38)*(('Récaptitulatif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8" s="36">
        <f ca="1">IFERROR(IF(A38="",0,INDIRECT("'Récapitulatif  Loyer PARIS 2018'!"&amp;ADDRESS(MATCH($A38,'Récapitulatif  Loyer PARIS 2018'!$A:$A,0),MATCH($A$1,'Récapitulatif  Loyer PARIS 2018'!$1:$1,0)+1,4))),0)</f>
        <v>0</v>
      </c>
      <c r="H38" s="71">
        <f ca="1">IFERROR(IF(A38="",0,INDIRECT("'Récapitulatif  Loyer PARIS 2018'!"&amp;ADDRESS(MATCH($A38,'Récapitulatif  Loyer PARIS 2018'!$A:$A,0),MATCH($A$1,'Récapitulatif  Loyer PARIS 2018'!$1:$1,0),4))),0)</f>
        <v>0</v>
      </c>
      <c r="I38" s="36">
        <f t="shared" ca="1" si="12"/>
        <v>0</v>
      </c>
      <c r="J38" s="37" t="str">
        <f t="shared" ca="1" si="13"/>
        <v/>
      </c>
      <c r="K38" s="38" t="str">
        <f t="shared" ca="1" si="14"/>
        <v/>
      </c>
    </row>
    <row r="39" spans="1:11" ht="20.100000000000001" customHeight="1" x14ac:dyDescent="0.25">
      <c r="A39" t="str">
        <f t="array" aca="1" ref="A39" ca="1">IFERROR(INDEX('Récaptitulatif Résa PARIS 2018'!$A$2:INDIRECT("'Récaptitulatif Résa PARIS 2018'!A"&amp;TEXT(LastR2,"0")), MATCH(0, COUNTIF($A$2:$A38, 'Récaptitulatif Résa PARIS 2018'!$A$2:INDIRECT("'Récaptitulatif Résa PARIS 2018'!A"&amp;TEXT(LastR2,"0")))+('Récaptitulatif Résa PARIS 2018'!$F$2:INDIRECT("'Récaptitulatif Résa PARIS 2018'!F"&amp;TEXT(LastR2,"0"))&lt;&gt;$A$1), 0), COLUMN(A37)),"")</f>
        <v/>
      </c>
      <c r="B39" s="36">
        <f ca="1">IF(OR($A39="",$A39=0),0,SUMPRODUCT((('Récaptitulatif Résa PARIS 2018'!$A$2:INDIRECT("'Récaptitulatif Résa PARIS 2018'!A"&amp;TEXT(LastR2,"0")))=$A39)*(('Récaptitulatif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9" s="36">
        <f ca="1">IF(OR($A39="",$A39=0),0,SUMPRODUCT((('Récaptitulatif Résa PARIS 2018'!$A$2:INDIRECT("'Récaptitulatif Résa PARIS 2018'!A"&amp;TEXT(LastR2,"0")))=$A39)*(('Récaptitulatif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9" s="36">
        <f ca="1">IF(OR($A39="",$A39=0),0,SUMPRODUCT((('Récaptitulatif Résa PARIS 2018'!$A$2:INDIRECT("'Récaptitulatif Résa PARIS 2018'!A"&amp;TEXT(LastR2,"0")))=$A39)*(('Récaptitulatif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9" s="36">
        <f ca="1">IF(OR($A39="",$A39=0),0,SUMPRODUCT((('Récaptitulatif Résa PARIS 2018'!$A$2:INDIRECT("'Récaptitulatif Résa PARIS 2018'!A"&amp;TEXT(LastR2,"0")))=$A39)*(('Récaptitulatif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9" s="71">
        <f ca="1">IF(OR($A39="",$A39=0),0,SUMPRODUCT((('Récaptitulatif Résa PARIS 2018'!$A$2:INDIRECT("'Récaptitulatif Résa PARIS 2018'!A"&amp;TEXT(LastR2,"0")))=$A39)*(('Récaptitulatif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9" s="36">
        <f ca="1">IFERROR(IF(A39="",0,INDIRECT("'Récapitulatif  Loyer PARIS 2018'!"&amp;ADDRESS(MATCH($A39,'Récapitulatif  Loyer PARIS 2018'!$A:$A,0),MATCH($A$1,'Récapitulatif  Loyer PARIS 2018'!$1:$1,0)+1,4))),0)</f>
        <v>0</v>
      </c>
      <c r="H39" s="71">
        <f ca="1">IFERROR(IF(A39="",0,INDIRECT("'Récapitulatif  Loyer PARIS 2018'!"&amp;ADDRESS(MATCH($A39,'Récapitulatif  Loyer PARIS 2018'!$A:$A,0),MATCH($A$1,'Récapitulatif  Loyer PARIS 2018'!$1:$1,0),4))),0)</f>
        <v>0</v>
      </c>
      <c r="I39" s="36">
        <f t="shared" ca="1" si="12"/>
        <v>0</v>
      </c>
      <c r="J39" s="37" t="str">
        <f t="shared" ca="1" si="13"/>
        <v/>
      </c>
      <c r="K39" s="38" t="str">
        <f t="shared" ca="1" si="14"/>
        <v/>
      </c>
    </row>
    <row r="40" spans="1:11" ht="20.100000000000001" customHeight="1" x14ac:dyDescent="0.25">
      <c r="A40" t="str">
        <f t="array" aca="1" ref="A40" ca="1">IFERROR(INDEX('Récaptitulatif Résa PARIS 2018'!$A$2:INDIRECT("'Récaptitulatif Résa PARIS 2018'!A"&amp;TEXT(LastR2,"0")), MATCH(0, COUNTIF($A$2:$A39, 'Récaptitulatif Résa PARIS 2018'!$A$2:INDIRECT("'Récaptitulatif Résa PARIS 2018'!A"&amp;TEXT(LastR2,"0")))+('Récaptitulatif Résa PARIS 2018'!$F$2:INDIRECT("'Récaptitulatif Résa PARIS 2018'!F"&amp;TEXT(LastR2,"0"))&lt;&gt;$A$1), 0), COLUMN(A38)),"")</f>
        <v/>
      </c>
      <c r="B40" s="36">
        <f ca="1">IF(OR($A40="",$A40=0),0,SUMPRODUCT((('Récaptitulatif Résa PARIS 2018'!$A$2:INDIRECT("'Récaptitulatif Résa PARIS 2018'!A"&amp;TEXT(LastR2,"0")))=$A40)*(('Récaptitulatif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40" s="36">
        <f ca="1">IF(OR($A40="",$A40=0),0,SUMPRODUCT((('Récaptitulatif Résa PARIS 2018'!$A$2:INDIRECT("'Récaptitulatif Résa PARIS 2018'!A"&amp;TEXT(LastR2,"0")))=$A40)*(('Récaptitulatif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40" s="36">
        <f ca="1">IF(OR($A40="",$A40=0),0,SUMPRODUCT((('Récaptitulatif Résa PARIS 2018'!$A$2:INDIRECT("'Récaptitulatif Résa PARIS 2018'!A"&amp;TEXT(LastR2,"0")))=$A40)*(('Récaptitulatif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40" s="36">
        <f ca="1">IF(OR($A40="",$A40=0),0,SUMPRODUCT((('Récaptitulatif Résa PARIS 2018'!$A$2:INDIRECT("'Récaptitulatif Résa PARIS 2018'!A"&amp;TEXT(LastR2,"0")))=$A40)*(('Récaptitulatif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40" s="71">
        <f ca="1">IF(OR($A40="",$A40=0),0,SUMPRODUCT((('Récaptitulatif Résa PARIS 2018'!$A$2:INDIRECT("'Récaptitulatif Résa PARIS 2018'!A"&amp;TEXT(LastR2,"0")))=$A40)*(('Récaptitulatif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40" s="36">
        <f ca="1">IFERROR(IF(A40="",0,INDIRECT("'Récapitulatif  Loyer PARIS 2018'!"&amp;ADDRESS(MATCH($A40,'Récapitulatif  Loyer PARIS 2018'!$A:$A,0),MATCH($A$1,'Récapitulatif  Loyer PARIS 2018'!$1:$1,0)+1,4))),0)</f>
        <v>0</v>
      </c>
      <c r="H40" s="71">
        <f ca="1">IFERROR(IF(A40="",0,INDIRECT("'Récapitulatif  Loyer PARIS 2018'!"&amp;ADDRESS(MATCH($A40,'Récapitulatif  Loyer PARIS 2018'!$A:$A,0),MATCH($A$1,'Récapitulatif  Loyer PARIS 2018'!$1:$1,0),4))),0)</f>
        <v>0</v>
      </c>
      <c r="I40" s="36">
        <f t="shared" ca="1" si="12"/>
        <v>0</v>
      </c>
      <c r="J40" s="37" t="str">
        <f t="shared" ca="1" si="13"/>
        <v/>
      </c>
      <c r="K40" s="38" t="str">
        <f t="shared" ca="1" si="14"/>
        <v/>
      </c>
    </row>
  </sheetData>
  <conditionalFormatting sqref="I1:I1048576">
    <cfRule type="cellIs" dxfId="6" priority="7" operator="between">
      <formula>200</formula>
      <formula>0</formula>
    </cfRule>
    <cfRule type="cellIs" dxfId="5" priority="8" operator="lessThan">
      <formula>0</formula>
    </cfRule>
  </conditionalFormatting>
  <conditionalFormatting sqref="I2:I40">
    <cfRule type="cellIs" dxfId="4" priority="6" operator="greaterThan">
      <formula>1000</formula>
    </cfRule>
  </conditionalFormatting>
  <conditionalFormatting sqref="I2:I40">
    <cfRule type="cellIs" dxfId="3" priority="5" operator="between">
      <formula>201</formula>
      <formula>1000</formula>
    </cfRule>
  </conditionalFormatting>
  <conditionalFormatting sqref="K1:K1048576">
    <cfRule type="cellIs" dxfId="2" priority="3" operator="between">
      <formula>0.51</formula>
      <formula>0.8</formula>
    </cfRule>
    <cfRule type="cellIs" dxfId="1" priority="4" operator="lessThan">
      <formula>50.01%</formula>
    </cfRule>
  </conditionalFormatting>
  <conditionalFormatting sqref="K2:K40">
    <cfRule type="cellIs" dxfId="0" priority="2" operator="greaterThan">
      <formula>0.805</formula>
    </cfRule>
  </conditionalFormatting>
  <dataValidations count="1">
    <dataValidation type="list" allowBlank="1" showInputMessage="1" showErrorMessage="1" sqref="A1">
      <formula1>Mois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16"/>
  <sheetViews>
    <sheetView workbookViewId="0"/>
  </sheetViews>
  <sheetFormatPr defaultRowHeight="15" x14ac:dyDescent="0.25"/>
  <cols>
    <col min="1" max="1" width="82.140625" customWidth="1"/>
    <col min="2" max="2" width="9.140625" style="76"/>
  </cols>
  <sheetData>
    <row r="1" spans="1:2" ht="36.75" customHeight="1" x14ac:dyDescent="0.25">
      <c r="A1" s="90" t="s">
        <v>81</v>
      </c>
    </row>
    <row r="3" spans="1:2" ht="20.25" x14ac:dyDescent="0.3">
      <c r="A3" s="74" t="s">
        <v>82</v>
      </c>
      <c r="B3" s="77" t="s">
        <v>55</v>
      </c>
    </row>
    <row r="4" spans="1:2" ht="20.25" x14ac:dyDescent="0.3">
      <c r="A4" s="74"/>
      <c r="B4" s="77"/>
    </row>
    <row r="5" spans="1:2" ht="20.25" x14ac:dyDescent="0.3">
      <c r="A5" s="74" t="s">
        <v>83</v>
      </c>
      <c r="B5" s="77" t="s">
        <v>55</v>
      </c>
    </row>
    <row r="6" spans="1:2" ht="60.75" x14ac:dyDescent="0.3">
      <c r="A6" s="75" t="s">
        <v>87</v>
      </c>
      <c r="B6" s="78" t="s">
        <v>55</v>
      </c>
    </row>
    <row r="7" spans="1:2" ht="81" customHeight="1" x14ac:dyDescent="0.25">
      <c r="A7" s="89" t="s">
        <v>79</v>
      </c>
      <c r="B7" s="78" t="s">
        <v>55</v>
      </c>
    </row>
    <row r="8" spans="1:2" ht="40.5" x14ac:dyDescent="0.3">
      <c r="A8" s="75" t="s">
        <v>76</v>
      </c>
      <c r="B8" s="78" t="s">
        <v>55</v>
      </c>
    </row>
    <row r="9" spans="1:2" ht="20.25" x14ac:dyDescent="0.3">
      <c r="A9" s="75"/>
      <c r="B9" s="78"/>
    </row>
    <row r="10" spans="1:2" ht="20.25" x14ac:dyDescent="0.3">
      <c r="A10" s="74" t="s">
        <v>84</v>
      </c>
      <c r="B10" s="78" t="s">
        <v>55</v>
      </c>
    </row>
    <row r="11" spans="1:2" ht="40.5" x14ac:dyDescent="0.3">
      <c r="A11" s="75" t="s">
        <v>77</v>
      </c>
      <c r="B11" s="78" t="s">
        <v>55</v>
      </c>
    </row>
    <row r="12" spans="1:2" ht="20.25" x14ac:dyDescent="0.3">
      <c r="A12" s="75"/>
      <c r="B12" s="78"/>
    </row>
    <row r="13" spans="1:2" ht="20.25" x14ac:dyDescent="0.3">
      <c r="A13" s="74" t="s">
        <v>85</v>
      </c>
      <c r="B13" s="78" t="s">
        <v>55</v>
      </c>
    </row>
    <row r="14" spans="1:2" ht="20.25" x14ac:dyDescent="0.3">
      <c r="A14" s="74"/>
      <c r="B14" s="78"/>
    </row>
    <row r="15" spans="1:2" ht="20.25" x14ac:dyDescent="0.3">
      <c r="A15" s="74" t="s">
        <v>86</v>
      </c>
      <c r="B15" s="78" t="s">
        <v>55</v>
      </c>
    </row>
    <row r="16" spans="1:2" ht="121.5" x14ac:dyDescent="0.3">
      <c r="A16" s="75" t="s">
        <v>78</v>
      </c>
      <c r="B16" s="78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Récapitulatif  Loyer PARIS 2018</vt:lpstr>
      <vt:lpstr>Récaptitulatif Résa PARIS 2018</vt:lpstr>
      <vt:lpstr>Comptabilité PARIS 2018</vt:lpstr>
      <vt:lpstr>Analyse Globale PARIS 2018 </vt:lpstr>
      <vt:lpstr>Analyse par Appartement</vt:lpstr>
      <vt:lpstr>Questions</vt:lpstr>
      <vt:lpstr>Mois</vt:lpstr>
      <vt:lpstr>Types</vt:lpstr>
    </vt:vector>
  </TitlesOfParts>
  <Company>IUT PARIS DESCARTES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Smart Renting</dc:title>
  <dc:subject>KPI</dc:subject>
  <dc:creator>Vassoux Théo</dc:creator>
  <cp:lastModifiedBy>Paulette</cp:lastModifiedBy>
  <dcterms:created xsi:type="dcterms:W3CDTF">2016-09-14T15:49:27Z</dcterms:created>
  <dcterms:modified xsi:type="dcterms:W3CDTF">2018-02-03T10:59:14Z</dcterms:modified>
  <cp:contentStatus>V6</cp:contentStatus>
</cp:coreProperties>
</file>