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827" codeName="{37B6ACAC-4A07-160E-37E0-EFA003358AD4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Smartrenting\Desktop\"/>
    </mc:Choice>
  </mc:AlternateContent>
  <bookViews>
    <workbookView xWindow="0" yWindow="0" windowWidth="19200" windowHeight="6945" tabRatio="767" activeTab="1" xr2:uid="{00000000-000D-0000-FFFF-FFFF00000000}"/>
  </bookViews>
  <sheets>
    <sheet name="Récapitulatif  Loyer PARIS 2018" sheetId="6" r:id="rId1"/>
    <sheet name="Récaptitulatif Résa PARIS 2018" sheetId="8" r:id="rId2"/>
    <sheet name="Comptabilité PARIS 2018" sheetId="10" r:id="rId3"/>
    <sheet name="Analyse Globale PARIS 2018 " sheetId="11" r:id="rId4"/>
    <sheet name="Analyse par appartement" sheetId="12" r:id="rId5"/>
  </sheets>
  <functionGroups builtInGroupCount="19"/>
  <definedNames>
    <definedName name="_xlnm._FilterDatabase" localSheetId="2" hidden="1">'Comptabilité PARIS 2018'!$A$1:$M$1</definedName>
    <definedName name="_xlnm._FilterDatabase" localSheetId="0" hidden="1">'Récapitulatif  Loyer PARIS 2018'!$A$1:$Y$6</definedName>
    <definedName name="_xlnm._FilterDatabase" localSheetId="1" hidden="1">'Récaptitulatif Résa PARIS 2018'!$A$1:$J$554</definedName>
    <definedName name="Appartements">OFFSET('Récapitulatif  Loyer PARIS 2018'!$A$4,0,0,COUNTA('Récapitulatif  Loyer PARIS 2018'!$A:$A)-3,1)</definedName>
    <definedName name="LastR1">ROW(OFFSET('Récapitulatif  Loyer PARIS 2018'!$A$1,0,0,COUNTA('Récapitulatif  Loyer PARIS 2018'!$A:$A),1))+ROWS(OFFSET('Récapitulatif  Loyer PARIS 2018'!$A$1,0,0,COUNTA('Récapitulatif  Loyer PARIS 2018'!$A:$A),1))-1</definedName>
    <definedName name="LastR2">ROW(OFFSET('Récaptitulatif Résa PARIS 2018'!$A$1,0,0,COUNTA('Récaptitulatif Résa PARIS 2018'!$A:$A),1))+ROWS(OFFSET('Récaptitulatif Résa PARIS 2018'!$A$1,0,0,COUNTA('Récaptitulatif Résa PARIS 2018'!$A:$A),1))-1</definedName>
    <definedName name="LastR5">SUMPRODUCT(MAX((ROW('Analyse par appartement'!$A$1:$A$1000))*('Analyse par appartement'!$A$1:$A$1000&lt;&gt;"")))</definedName>
    <definedName name="Mois">'Analyse Globale PARIS 2018 '!$B$1:$M$1</definedName>
    <definedName name="Types">'Analyse Globale PARIS 2018 '!$A$7:$A$10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495" i="10" l="1"/>
  <c r="J495" i="10" s="1"/>
  <c r="E495" i="10"/>
  <c r="J494" i="10"/>
  <c r="H494" i="10"/>
  <c r="E494" i="10"/>
  <c r="H493" i="10"/>
  <c r="J493" i="10" s="1"/>
  <c r="E493" i="10"/>
  <c r="J492" i="10"/>
  <c r="H492" i="10"/>
  <c r="E492" i="10"/>
  <c r="H491" i="10"/>
  <c r="J491" i="10" s="1"/>
  <c r="E491" i="10"/>
  <c r="J490" i="10"/>
  <c r="H490" i="10"/>
  <c r="E490" i="10"/>
  <c r="H489" i="10"/>
  <c r="J489" i="10" s="1"/>
  <c r="E489" i="10"/>
  <c r="J488" i="10"/>
  <c r="H488" i="10"/>
  <c r="E488" i="10"/>
  <c r="H487" i="10"/>
  <c r="J487" i="10" s="1"/>
  <c r="E487" i="10"/>
  <c r="J486" i="10"/>
  <c r="H486" i="10"/>
  <c r="E486" i="10"/>
  <c r="H485" i="10"/>
  <c r="J485" i="10" s="1"/>
  <c r="E485" i="10"/>
  <c r="J484" i="10"/>
  <c r="H484" i="10"/>
  <c r="E484" i="10"/>
  <c r="H483" i="10"/>
  <c r="J483" i="10" s="1"/>
  <c r="E483" i="10"/>
  <c r="J482" i="10"/>
  <c r="H482" i="10"/>
  <c r="E482" i="10"/>
  <c r="H481" i="10"/>
  <c r="J481" i="10" s="1"/>
  <c r="E481" i="10"/>
  <c r="H480" i="10"/>
  <c r="J480" i="10" s="1"/>
  <c r="E480" i="10"/>
  <c r="H479" i="10"/>
  <c r="J479" i="10" s="1"/>
  <c r="E479" i="10"/>
  <c r="H478" i="10"/>
  <c r="J478" i="10" s="1"/>
  <c r="E478" i="10"/>
  <c r="H477" i="10"/>
  <c r="J477" i="10" s="1"/>
  <c r="E477" i="10"/>
  <c r="H476" i="10"/>
  <c r="J476" i="10" s="1"/>
  <c r="E476" i="10"/>
  <c r="H475" i="10"/>
  <c r="J475" i="10" s="1"/>
  <c r="E475" i="10"/>
  <c r="H474" i="10"/>
  <c r="J474" i="10" s="1"/>
  <c r="E474" i="10"/>
  <c r="H473" i="10"/>
  <c r="J473" i="10" s="1"/>
  <c r="E473" i="10"/>
  <c r="H472" i="10"/>
  <c r="J472" i="10" s="1"/>
  <c r="E472" i="10"/>
  <c r="H471" i="10"/>
  <c r="J471" i="10" s="1"/>
  <c r="E471" i="10"/>
  <c r="H470" i="10"/>
  <c r="J470" i="10" s="1"/>
  <c r="E470" i="10"/>
  <c r="H469" i="10"/>
  <c r="J469" i="10" s="1"/>
  <c r="E469" i="10"/>
  <c r="H468" i="10"/>
  <c r="J468" i="10" s="1"/>
  <c r="E468" i="10"/>
  <c r="H467" i="10"/>
  <c r="J467" i="10" s="1"/>
  <c r="E467" i="10"/>
  <c r="H466" i="10"/>
  <c r="J466" i="10" s="1"/>
  <c r="E466" i="10"/>
  <c r="J465" i="10"/>
  <c r="H465" i="10"/>
  <c r="E465" i="10"/>
  <c r="H464" i="10"/>
  <c r="J464" i="10" s="1"/>
  <c r="E464" i="10"/>
  <c r="H463" i="10"/>
  <c r="J463" i="10" s="1"/>
  <c r="E463" i="10"/>
  <c r="H462" i="10"/>
  <c r="J462" i="10" s="1"/>
  <c r="E462" i="10"/>
  <c r="H461" i="10"/>
  <c r="J461" i="10" s="1"/>
  <c r="E461" i="10"/>
  <c r="H460" i="10"/>
  <c r="J460" i="10" s="1"/>
  <c r="E460" i="10"/>
  <c r="H459" i="10"/>
  <c r="J459" i="10" s="1"/>
  <c r="E459" i="10"/>
  <c r="H458" i="10"/>
  <c r="J458" i="10" s="1"/>
  <c r="E458" i="10"/>
  <c r="H457" i="10"/>
  <c r="J457" i="10" s="1"/>
  <c r="E457" i="10"/>
  <c r="H456" i="10"/>
  <c r="J456" i="10" s="1"/>
  <c r="E456" i="10"/>
  <c r="H455" i="10"/>
  <c r="J455" i="10" s="1"/>
  <c r="E455" i="10"/>
  <c r="H454" i="10"/>
  <c r="J454" i="10" s="1"/>
  <c r="E454" i="10"/>
  <c r="H453" i="10"/>
  <c r="J453" i="10" s="1"/>
  <c r="E453" i="10"/>
  <c r="H452" i="10"/>
  <c r="J452" i="10" s="1"/>
  <c r="E452" i="10"/>
  <c r="H451" i="10"/>
  <c r="J451" i="10" s="1"/>
  <c r="E451" i="10"/>
  <c r="H450" i="10"/>
  <c r="J450" i="10" s="1"/>
  <c r="E450" i="10"/>
  <c r="H449" i="10"/>
  <c r="J449" i="10" s="1"/>
  <c r="E449" i="10"/>
  <c r="H448" i="10"/>
  <c r="J448" i="10" s="1"/>
  <c r="E448" i="10"/>
  <c r="H447" i="10"/>
  <c r="J447" i="10" s="1"/>
  <c r="E447" i="10"/>
  <c r="H446" i="10"/>
  <c r="J446" i="10" s="1"/>
  <c r="E446" i="10"/>
  <c r="H445" i="10"/>
  <c r="J445" i="10" s="1"/>
  <c r="E445" i="10"/>
  <c r="H444" i="10"/>
  <c r="J444" i="10" s="1"/>
  <c r="E444" i="10"/>
  <c r="H443" i="10"/>
  <c r="J443" i="10" s="1"/>
  <c r="E443" i="10"/>
  <c r="H442" i="10"/>
  <c r="J442" i="10" s="1"/>
  <c r="E442" i="10"/>
  <c r="H441" i="10"/>
  <c r="J441" i="10" s="1"/>
  <c r="E441" i="10"/>
  <c r="H440" i="10"/>
  <c r="J440" i="10" s="1"/>
  <c r="E440" i="10"/>
  <c r="H439" i="10"/>
  <c r="J439" i="10" s="1"/>
  <c r="E439" i="10"/>
  <c r="H438" i="10"/>
  <c r="J438" i="10" s="1"/>
  <c r="E438" i="10"/>
  <c r="H437" i="10"/>
  <c r="J437" i="10" s="1"/>
  <c r="E437" i="10"/>
  <c r="H436" i="10"/>
  <c r="J436" i="10" s="1"/>
  <c r="E436" i="10"/>
  <c r="H435" i="10"/>
  <c r="J435" i="10" s="1"/>
  <c r="E435" i="10"/>
  <c r="H434" i="10"/>
  <c r="J434" i="10" s="1"/>
  <c r="E434" i="10"/>
  <c r="H433" i="10"/>
  <c r="J433" i="10" s="1"/>
  <c r="E433" i="10"/>
  <c r="H432" i="10"/>
  <c r="J432" i="10" s="1"/>
  <c r="E432" i="10"/>
  <c r="H431" i="10"/>
  <c r="J431" i="10" s="1"/>
  <c r="E431" i="10"/>
  <c r="H430" i="10"/>
  <c r="J430" i="10" s="1"/>
  <c r="E430" i="10"/>
  <c r="H429" i="10"/>
  <c r="J429" i="10" s="1"/>
  <c r="E429" i="10"/>
  <c r="H428" i="10"/>
  <c r="J428" i="10" s="1"/>
  <c r="E428" i="10"/>
  <c r="H427" i="10"/>
  <c r="J427" i="10" s="1"/>
  <c r="E427" i="10"/>
  <c r="H426" i="10"/>
  <c r="J426" i="10" s="1"/>
  <c r="E426" i="10"/>
  <c r="H425" i="10"/>
  <c r="J425" i="10" s="1"/>
  <c r="E425" i="10"/>
  <c r="H424" i="10"/>
  <c r="J424" i="10" s="1"/>
  <c r="E424" i="10"/>
  <c r="H423" i="10"/>
  <c r="J423" i="10" s="1"/>
  <c r="E423" i="10"/>
  <c r="H422" i="10"/>
  <c r="J422" i="10" s="1"/>
  <c r="E422" i="10"/>
  <c r="H421" i="10"/>
  <c r="J421" i="10" s="1"/>
  <c r="E421" i="10"/>
  <c r="H420" i="10"/>
  <c r="J420" i="10" s="1"/>
  <c r="E420" i="10"/>
  <c r="H419" i="10"/>
  <c r="J419" i="10" s="1"/>
  <c r="E419" i="10"/>
  <c r="H418" i="10"/>
  <c r="J418" i="10" s="1"/>
  <c r="E418" i="10"/>
  <c r="H417" i="10"/>
  <c r="J417" i="10" s="1"/>
  <c r="E417" i="10"/>
  <c r="H416" i="10"/>
  <c r="J416" i="10" s="1"/>
  <c r="E416" i="10"/>
  <c r="H415" i="10"/>
  <c r="J415" i="10" s="1"/>
  <c r="E415" i="10"/>
  <c r="H414" i="10"/>
  <c r="J414" i="10" s="1"/>
  <c r="E414" i="10"/>
  <c r="H413" i="10"/>
  <c r="J413" i="10" s="1"/>
  <c r="E413" i="10"/>
  <c r="H412" i="10"/>
  <c r="J412" i="10" s="1"/>
  <c r="E412" i="10"/>
  <c r="H411" i="10"/>
  <c r="J411" i="10" s="1"/>
  <c r="E411" i="10"/>
  <c r="H410" i="10"/>
  <c r="J410" i="10" s="1"/>
  <c r="E410" i="10"/>
  <c r="J409" i="10"/>
  <c r="H409" i="10"/>
  <c r="E409" i="10"/>
  <c r="H408" i="10"/>
  <c r="J408" i="10" s="1"/>
  <c r="E408" i="10"/>
  <c r="J407" i="10"/>
  <c r="H407" i="10"/>
  <c r="E407" i="10"/>
  <c r="H406" i="10"/>
  <c r="J406" i="10" s="1"/>
  <c r="E406" i="10"/>
  <c r="J405" i="10"/>
  <c r="H405" i="10"/>
  <c r="E405" i="10"/>
  <c r="H404" i="10"/>
  <c r="J404" i="10" s="1"/>
  <c r="E404" i="10"/>
  <c r="J403" i="10"/>
  <c r="H403" i="10"/>
  <c r="E403" i="10"/>
  <c r="H402" i="10"/>
  <c r="J402" i="10" s="1"/>
  <c r="E402" i="10"/>
  <c r="J401" i="10"/>
  <c r="H401" i="10"/>
  <c r="E401" i="10"/>
  <c r="H400" i="10"/>
  <c r="J400" i="10" s="1"/>
  <c r="E400" i="10"/>
  <c r="J399" i="10"/>
  <c r="H399" i="10"/>
  <c r="E399" i="10"/>
  <c r="H398" i="10"/>
  <c r="J398" i="10" s="1"/>
  <c r="E398" i="10"/>
  <c r="J397" i="10"/>
  <c r="H397" i="10"/>
  <c r="E397" i="10"/>
  <c r="H396" i="10"/>
  <c r="J396" i="10" s="1"/>
  <c r="E396" i="10"/>
  <c r="J395" i="10"/>
  <c r="H395" i="10"/>
  <c r="E395" i="10"/>
  <c r="H394" i="10"/>
  <c r="J394" i="10" s="1"/>
  <c r="E394" i="10"/>
  <c r="J393" i="10"/>
  <c r="H393" i="10"/>
  <c r="E393" i="10"/>
  <c r="H392" i="10"/>
  <c r="J392" i="10" s="1"/>
  <c r="E392" i="10"/>
  <c r="J391" i="10"/>
  <c r="H391" i="10"/>
  <c r="E391" i="10"/>
  <c r="H390" i="10"/>
  <c r="J390" i="10" s="1"/>
  <c r="E390" i="10"/>
  <c r="J389" i="10"/>
  <c r="H389" i="10"/>
  <c r="E389" i="10"/>
  <c r="H388" i="10"/>
  <c r="J388" i="10" s="1"/>
  <c r="E388" i="10"/>
  <c r="J387" i="10"/>
  <c r="H387" i="10"/>
  <c r="E387" i="10"/>
  <c r="H386" i="10"/>
  <c r="J386" i="10" s="1"/>
  <c r="E386" i="10"/>
  <c r="J385" i="10"/>
  <c r="H385" i="10"/>
  <c r="E385" i="10"/>
  <c r="H384" i="10"/>
  <c r="J384" i="10" s="1"/>
  <c r="E384" i="10"/>
  <c r="J383" i="10"/>
  <c r="H383" i="10"/>
  <c r="E383" i="10"/>
  <c r="H382" i="10"/>
  <c r="J382" i="10" s="1"/>
  <c r="E382" i="10"/>
  <c r="J381" i="10"/>
  <c r="H381" i="10"/>
  <c r="E381" i="10"/>
  <c r="H380" i="10"/>
  <c r="J380" i="10" s="1"/>
  <c r="E380" i="10"/>
  <c r="J379" i="10"/>
  <c r="H379" i="10"/>
  <c r="E379" i="10"/>
  <c r="H378" i="10"/>
  <c r="J378" i="10" s="1"/>
  <c r="E378" i="10"/>
  <c r="J377" i="10"/>
  <c r="H377" i="10"/>
  <c r="E377" i="10"/>
  <c r="H376" i="10"/>
  <c r="J376" i="10" s="1"/>
  <c r="E376" i="10"/>
  <c r="J375" i="10"/>
  <c r="H375" i="10"/>
  <c r="E375" i="10"/>
  <c r="H374" i="10"/>
  <c r="J374" i="10" s="1"/>
  <c r="E374" i="10"/>
  <c r="J373" i="10"/>
  <c r="H373" i="10"/>
  <c r="E373" i="10"/>
  <c r="H372" i="10"/>
  <c r="J372" i="10" s="1"/>
  <c r="E372" i="10"/>
  <c r="J371" i="10"/>
  <c r="H371" i="10"/>
  <c r="E371" i="10"/>
  <c r="H370" i="10"/>
  <c r="J370" i="10" s="1"/>
  <c r="E370" i="10"/>
  <c r="J369" i="10"/>
  <c r="H369" i="10"/>
  <c r="E369" i="10"/>
  <c r="H368" i="10"/>
  <c r="J368" i="10" s="1"/>
  <c r="E368" i="10"/>
  <c r="J367" i="10"/>
  <c r="H367" i="10"/>
  <c r="E367" i="10"/>
  <c r="H366" i="10"/>
  <c r="J366" i="10" s="1"/>
  <c r="E366" i="10"/>
  <c r="J365" i="10"/>
  <c r="H365" i="10"/>
  <c r="E365" i="10"/>
  <c r="H364" i="10"/>
  <c r="J364" i="10" s="1"/>
  <c r="E364" i="10"/>
  <c r="J363" i="10"/>
  <c r="H363" i="10"/>
  <c r="E363" i="10"/>
  <c r="H362" i="10"/>
  <c r="J362" i="10" s="1"/>
  <c r="E362" i="10"/>
  <c r="J361" i="10"/>
  <c r="H361" i="10"/>
  <c r="E361" i="10"/>
  <c r="H360" i="10"/>
  <c r="J360" i="10" s="1"/>
  <c r="E360" i="10"/>
  <c r="J359" i="10"/>
  <c r="H359" i="10"/>
  <c r="E359" i="10"/>
  <c r="H358" i="10"/>
  <c r="J358" i="10" s="1"/>
  <c r="E358" i="10"/>
  <c r="J357" i="10"/>
  <c r="H357" i="10"/>
  <c r="E357" i="10"/>
  <c r="H356" i="10"/>
  <c r="J356" i="10" s="1"/>
  <c r="E356" i="10"/>
  <c r="J355" i="10"/>
  <c r="H355" i="10"/>
  <c r="E355" i="10"/>
  <c r="H354" i="10"/>
  <c r="J354" i="10" s="1"/>
  <c r="E354" i="10"/>
  <c r="J353" i="10"/>
  <c r="H353" i="10"/>
  <c r="E353" i="10"/>
  <c r="H352" i="10"/>
  <c r="J352" i="10" s="1"/>
  <c r="E352" i="10"/>
  <c r="J351" i="10"/>
  <c r="H351" i="10"/>
  <c r="E351" i="10"/>
  <c r="H350" i="10"/>
  <c r="J350" i="10" s="1"/>
  <c r="E350" i="10"/>
  <c r="J349" i="10"/>
  <c r="H349" i="10"/>
  <c r="E349" i="10"/>
  <c r="H348" i="10"/>
  <c r="J348" i="10" s="1"/>
  <c r="E348" i="10"/>
  <c r="J347" i="10"/>
  <c r="H347" i="10"/>
  <c r="E347" i="10"/>
  <c r="H346" i="10"/>
  <c r="J346" i="10" s="1"/>
  <c r="E346" i="10"/>
  <c r="J345" i="10"/>
  <c r="H345" i="10"/>
  <c r="E345" i="10"/>
  <c r="H344" i="10"/>
  <c r="J344" i="10" s="1"/>
  <c r="E344" i="10"/>
  <c r="J343" i="10"/>
  <c r="H343" i="10"/>
  <c r="E343" i="10"/>
  <c r="H342" i="10"/>
  <c r="J342" i="10" s="1"/>
  <c r="E342" i="10"/>
  <c r="J341" i="10"/>
  <c r="H341" i="10"/>
  <c r="E341" i="10"/>
  <c r="H340" i="10"/>
  <c r="J340" i="10" s="1"/>
  <c r="E340" i="10"/>
  <c r="J339" i="10"/>
  <c r="H339" i="10"/>
  <c r="E339" i="10"/>
  <c r="H338" i="10"/>
  <c r="J338" i="10" s="1"/>
  <c r="E338" i="10"/>
  <c r="J337" i="10"/>
  <c r="H337" i="10"/>
  <c r="E337" i="10"/>
  <c r="H336" i="10"/>
  <c r="J336" i="10" s="1"/>
  <c r="E336" i="10"/>
  <c r="J335" i="10"/>
  <c r="H335" i="10"/>
  <c r="E335" i="10"/>
  <c r="H334" i="10"/>
  <c r="J334" i="10" s="1"/>
  <c r="E334" i="10"/>
  <c r="J333" i="10"/>
  <c r="H333" i="10"/>
  <c r="E333" i="10"/>
  <c r="H332" i="10"/>
  <c r="J332" i="10" s="1"/>
  <c r="E332" i="10"/>
  <c r="J331" i="10"/>
  <c r="H331" i="10"/>
  <c r="E331" i="10"/>
  <c r="H330" i="10"/>
  <c r="J330" i="10" s="1"/>
  <c r="E330" i="10"/>
  <c r="J329" i="10"/>
  <c r="H329" i="10"/>
  <c r="E329" i="10"/>
  <c r="H328" i="10"/>
  <c r="J328" i="10" s="1"/>
  <c r="E328" i="10"/>
  <c r="J327" i="10"/>
  <c r="H327" i="10"/>
  <c r="E327" i="10"/>
  <c r="H326" i="10"/>
  <c r="J326" i="10" s="1"/>
  <c r="E326" i="10"/>
  <c r="J325" i="10"/>
  <c r="H325" i="10"/>
  <c r="E325" i="10"/>
  <c r="H324" i="10"/>
  <c r="J324" i="10" s="1"/>
  <c r="E324" i="10"/>
  <c r="J323" i="10"/>
  <c r="H323" i="10"/>
  <c r="E323" i="10"/>
  <c r="H322" i="10"/>
  <c r="J322" i="10" s="1"/>
  <c r="E322" i="10"/>
  <c r="J321" i="10"/>
  <c r="H321" i="10"/>
  <c r="E321" i="10"/>
  <c r="H320" i="10"/>
  <c r="J320" i="10" s="1"/>
  <c r="E320" i="10"/>
  <c r="J319" i="10"/>
  <c r="H319" i="10"/>
  <c r="E319" i="10"/>
  <c r="H318" i="10"/>
  <c r="J318" i="10" s="1"/>
  <c r="E318" i="10"/>
  <c r="J317" i="10"/>
  <c r="H317" i="10"/>
  <c r="E317" i="10"/>
  <c r="H316" i="10"/>
  <c r="J316" i="10" s="1"/>
  <c r="E316" i="10"/>
  <c r="J315" i="10"/>
  <c r="H315" i="10"/>
  <c r="E315" i="10"/>
  <c r="H314" i="10"/>
  <c r="J314" i="10" s="1"/>
  <c r="E314" i="10"/>
  <c r="J313" i="10"/>
  <c r="H313" i="10"/>
  <c r="E313" i="10"/>
  <c r="H312" i="10"/>
  <c r="J312" i="10" s="1"/>
  <c r="E312" i="10"/>
  <c r="J311" i="10"/>
  <c r="H311" i="10"/>
  <c r="E311" i="10"/>
  <c r="H310" i="10"/>
  <c r="J310" i="10" s="1"/>
  <c r="E310" i="10"/>
  <c r="J309" i="10"/>
  <c r="H309" i="10"/>
  <c r="E309" i="10"/>
  <c r="H308" i="10"/>
  <c r="J308" i="10" s="1"/>
  <c r="E308" i="10"/>
  <c r="J307" i="10"/>
  <c r="H307" i="10"/>
  <c r="E307" i="10"/>
  <c r="H306" i="10"/>
  <c r="J306" i="10" s="1"/>
  <c r="E306" i="10"/>
  <c r="H305" i="10"/>
  <c r="J305" i="10" s="1"/>
  <c r="E305" i="10"/>
  <c r="J304" i="10"/>
  <c r="H304" i="10"/>
  <c r="E304" i="10"/>
  <c r="H303" i="10"/>
  <c r="J303" i="10" s="1"/>
  <c r="E303" i="10"/>
  <c r="J302" i="10"/>
  <c r="H302" i="10"/>
  <c r="E302" i="10"/>
  <c r="H301" i="10"/>
  <c r="J301" i="10" s="1"/>
  <c r="E301" i="10"/>
  <c r="J300" i="10"/>
  <c r="H300" i="10"/>
  <c r="E300" i="10"/>
  <c r="H299" i="10"/>
  <c r="J299" i="10" s="1"/>
  <c r="E299" i="10"/>
  <c r="J298" i="10"/>
  <c r="H298" i="10"/>
  <c r="E298" i="10"/>
  <c r="H297" i="10"/>
  <c r="J297" i="10" s="1"/>
  <c r="E297" i="10"/>
  <c r="J296" i="10"/>
  <c r="H296" i="10"/>
  <c r="E296" i="10"/>
  <c r="H295" i="10"/>
  <c r="J295" i="10" s="1"/>
  <c r="E295" i="10"/>
  <c r="J294" i="10"/>
  <c r="H294" i="10"/>
  <c r="E294" i="10"/>
  <c r="H293" i="10"/>
  <c r="J293" i="10" s="1"/>
  <c r="E293" i="10"/>
  <c r="J292" i="10"/>
  <c r="H292" i="10"/>
  <c r="E292" i="10"/>
  <c r="H291" i="10"/>
  <c r="J291" i="10" s="1"/>
  <c r="E291" i="10"/>
  <c r="J290" i="10"/>
  <c r="H290" i="10"/>
  <c r="E290" i="10"/>
  <c r="H289" i="10"/>
  <c r="J289" i="10" s="1"/>
  <c r="E289" i="10"/>
  <c r="J288" i="10"/>
  <c r="H288" i="10"/>
  <c r="E288" i="10"/>
  <c r="H287" i="10"/>
  <c r="J287" i="10" s="1"/>
  <c r="E287" i="10"/>
  <c r="J286" i="10"/>
  <c r="H286" i="10"/>
  <c r="E286" i="10"/>
  <c r="H285" i="10"/>
  <c r="J285" i="10" s="1"/>
  <c r="E285" i="10"/>
  <c r="J284" i="10"/>
  <c r="H284" i="10"/>
  <c r="E284" i="10"/>
  <c r="H283" i="10"/>
  <c r="J283" i="10" s="1"/>
  <c r="E283" i="10"/>
  <c r="J282" i="10"/>
  <c r="H282" i="10"/>
  <c r="E282" i="10"/>
  <c r="H281" i="10"/>
  <c r="J281" i="10" s="1"/>
  <c r="E281" i="10"/>
  <c r="J280" i="10"/>
  <c r="H280" i="10"/>
  <c r="E280" i="10"/>
  <c r="H279" i="10"/>
  <c r="J279" i="10" s="1"/>
  <c r="E279" i="10"/>
  <c r="J278" i="10"/>
  <c r="H278" i="10"/>
  <c r="E278" i="10"/>
  <c r="H277" i="10"/>
  <c r="J277" i="10" s="1"/>
  <c r="E277" i="10"/>
  <c r="J276" i="10"/>
  <c r="H276" i="10"/>
  <c r="E276" i="10"/>
  <c r="H275" i="10"/>
  <c r="J275" i="10" s="1"/>
  <c r="E275" i="10"/>
  <c r="J274" i="10"/>
  <c r="H274" i="10"/>
  <c r="E274" i="10"/>
  <c r="H273" i="10"/>
  <c r="J273" i="10" s="1"/>
  <c r="E273" i="10"/>
  <c r="J272" i="10"/>
  <c r="H272" i="10"/>
  <c r="E272" i="10"/>
  <c r="H271" i="10"/>
  <c r="J271" i="10" s="1"/>
  <c r="E271" i="10"/>
  <c r="J270" i="10"/>
  <c r="H270" i="10"/>
  <c r="E270" i="10"/>
  <c r="H269" i="10"/>
  <c r="J269" i="10" s="1"/>
  <c r="E269" i="10"/>
  <c r="J268" i="10"/>
  <c r="H268" i="10"/>
  <c r="E268" i="10"/>
  <c r="H267" i="10"/>
  <c r="J267" i="10" s="1"/>
  <c r="E267" i="10"/>
  <c r="J266" i="10"/>
  <c r="H266" i="10"/>
  <c r="E266" i="10"/>
  <c r="H265" i="10"/>
  <c r="J265" i="10" s="1"/>
  <c r="E265" i="10"/>
  <c r="J264" i="10"/>
  <c r="H264" i="10"/>
  <c r="E264" i="10"/>
  <c r="H263" i="10"/>
  <c r="J263" i="10" s="1"/>
  <c r="E263" i="10"/>
  <c r="J262" i="10"/>
  <c r="H262" i="10"/>
  <c r="E262" i="10"/>
  <c r="H261" i="10"/>
  <c r="J261" i="10" s="1"/>
  <c r="E261" i="10"/>
  <c r="J260" i="10"/>
  <c r="H260" i="10"/>
  <c r="E260" i="10"/>
  <c r="H259" i="10"/>
  <c r="J259" i="10" s="1"/>
  <c r="E259" i="10"/>
  <c r="J258" i="10"/>
  <c r="H258" i="10"/>
  <c r="E258" i="10"/>
  <c r="H257" i="10"/>
  <c r="J257" i="10" s="1"/>
  <c r="E257" i="10"/>
  <c r="J256" i="10"/>
  <c r="H256" i="10"/>
  <c r="E256" i="10"/>
  <c r="H255" i="10"/>
  <c r="J255" i="10" s="1"/>
  <c r="E255" i="10"/>
  <c r="J254" i="10"/>
  <c r="H254" i="10"/>
  <c r="E254" i="10"/>
  <c r="H253" i="10"/>
  <c r="J253" i="10" s="1"/>
  <c r="E253" i="10"/>
  <c r="J252" i="10"/>
  <c r="H252" i="10"/>
  <c r="E252" i="10"/>
  <c r="H251" i="10"/>
  <c r="J251" i="10" s="1"/>
  <c r="E251" i="10"/>
  <c r="J250" i="10"/>
  <c r="H250" i="10"/>
  <c r="E250" i="10"/>
  <c r="H249" i="10"/>
  <c r="J249" i="10" s="1"/>
  <c r="E249" i="10"/>
  <c r="J248" i="10"/>
  <c r="H248" i="10"/>
  <c r="E248" i="10"/>
  <c r="H247" i="10"/>
  <c r="J247" i="10" s="1"/>
  <c r="E247" i="10"/>
  <c r="J246" i="10"/>
  <c r="H246" i="10"/>
  <c r="E246" i="10"/>
  <c r="H245" i="10"/>
  <c r="J245" i="10" s="1"/>
  <c r="E245" i="10"/>
  <c r="J244" i="10"/>
  <c r="H244" i="10"/>
  <c r="E244" i="10"/>
  <c r="H243" i="10"/>
  <c r="J243" i="10" s="1"/>
  <c r="E243" i="10"/>
  <c r="J242" i="10"/>
  <c r="H242" i="10"/>
  <c r="E242" i="10"/>
  <c r="H241" i="10"/>
  <c r="J241" i="10" s="1"/>
  <c r="E241" i="10"/>
  <c r="J240" i="10"/>
  <c r="H240" i="10"/>
  <c r="E240" i="10"/>
  <c r="H239" i="10"/>
  <c r="J239" i="10" s="1"/>
  <c r="E239" i="10"/>
  <c r="J238" i="10"/>
  <c r="H238" i="10"/>
  <c r="E238" i="10"/>
  <c r="H237" i="10"/>
  <c r="J237" i="10" s="1"/>
  <c r="E237" i="10"/>
  <c r="J236" i="10"/>
  <c r="H236" i="10"/>
  <c r="E236" i="10"/>
  <c r="H235" i="10"/>
  <c r="J235" i="10" s="1"/>
  <c r="E235" i="10"/>
  <c r="H234" i="10"/>
  <c r="J234" i="10" s="1"/>
  <c r="E234" i="10"/>
  <c r="H233" i="10"/>
  <c r="J233" i="10" s="1"/>
  <c r="E233" i="10"/>
  <c r="H232" i="10"/>
  <c r="J232" i="10" s="1"/>
  <c r="E232" i="10"/>
  <c r="H231" i="10"/>
  <c r="J231" i="10" s="1"/>
  <c r="E231" i="10"/>
  <c r="H230" i="10"/>
  <c r="J230" i="10" s="1"/>
  <c r="E230" i="10"/>
  <c r="H229" i="10"/>
  <c r="J229" i="10" s="1"/>
  <c r="E229" i="10"/>
  <c r="H228" i="10"/>
  <c r="J228" i="10" s="1"/>
  <c r="E228" i="10"/>
  <c r="H227" i="10"/>
  <c r="J227" i="10" s="1"/>
  <c r="E227" i="10"/>
  <c r="H226" i="10"/>
  <c r="J226" i="10" s="1"/>
  <c r="E226" i="10"/>
  <c r="J225" i="10"/>
  <c r="H225" i="10"/>
  <c r="E225" i="10"/>
  <c r="H224" i="10"/>
  <c r="J224" i="10" s="1"/>
  <c r="E224" i="10"/>
  <c r="H223" i="10"/>
  <c r="J223" i="10" s="1"/>
  <c r="E223" i="10"/>
  <c r="J222" i="10"/>
  <c r="H222" i="10"/>
  <c r="E222" i="10"/>
  <c r="H221" i="10"/>
  <c r="J221" i="10" s="1"/>
  <c r="E221" i="10"/>
  <c r="H220" i="10"/>
  <c r="J220" i="10" s="1"/>
  <c r="E220" i="10"/>
  <c r="H219" i="10"/>
  <c r="J219" i="10" s="1"/>
  <c r="E219" i="10"/>
  <c r="J218" i="10"/>
  <c r="H218" i="10"/>
  <c r="E218" i="10"/>
  <c r="H217" i="10"/>
  <c r="J217" i="10" s="1"/>
  <c r="E217" i="10"/>
  <c r="J216" i="10"/>
  <c r="H216" i="10"/>
  <c r="E216" i="10"/>
  <c r="H215" i="10"/>
  <c r="J215" i="10" s="1"/>
  <c r="E215" i="10"/>
  <c r="H214" i="10"/>
  <c r="J214" i="10" s="1"/>
  <c r="E214" i="10"/>
  <c r="H213" i="10"/>
  <c r="J213" i="10" s="1"/>
  <c r="E213" i="10"/>
  <c r="J212" i="10"/>
  <c r="H212" i="10"/>
  <c r="E212" i="10"/>
  <c r="H211" i="10"/>
  <c r="J211" i="10" s="1"/>
  <c r="E211" i="10"/>
  <c r="J210" i="10"/>
  <c r="H210" i="10"/>
  <c r="E210" i="10"/>
  <c r="H209" i="10"/>
  <c r="J209" i="10" s="1"/>
  <c r="E209" i="10"/>
  <c r="H208" i="10"/>
  <c r="J208" i="10" s="1"/>
  <c r="E208" i="10"/>
  <c r="H207" i="10"/>
  <c r="J207" i="10" s="1"/>
  <c r="E207" i="10"/>
  <c r="H206" i="10"/>
  <c r="J206" i="10" s="1"/>
  <c r="E206" i="10"/>
  <c r="J205" i="10"/>
  <c r="H205" i="10"/>
  <c r="E205" i="10"/>
  <c r="H204" i="10"/>
  <c r="J204" i="10" s="1"/>
  <c r="E204" i="10"/>
  <c r="H203" i="10"/>
  <c r="J203" i="10" s="1"/>
  <c r="E203" i="10"/>
  <c r="H202" i="10"/>
  <c r="J202" i="10" s="1"/>
  <c r="E202" i="10"/>
  <c r="H201" i="10"/>
  <c r="J201" i="10" s="1"/>
  <c r="E201" i="10"/>
  <c r="H200" i="10"/>
  <c r="J200" i="10" s="1"/>
  <c r="E200" i="10"/>
  <c r="H199" i="10"/>
  <c r="J199" i="10" s="1"/>
  <c r="E199" i="10"/>
  <c r="H198" i="10"/>
  <c r="J198" i="10" s="1"/>
  <c r="E198" i="10"/>
  <c r="H197" i="10"/>
  <c r="J197" i="10" s="1"/>
  <c r="E197" i="10"/>
  <c r="J196" i="10"/>
  <c r="H196" i="10"/>
  <c r="E196" i="10"/>
  <c r="H195" i="10"/>
  <c r="J195" i="10" s="1"/>
  <c r="E195" i="10"/>
  <c r="J194" i="10"/>
  <c r="H194" i="10"/>
  <c r="E194" i="10"/>
  <c r="H193" i="10"/>
  <c r="J193" i="10" s="1"/>
  <c r="E193" i="10"/>
  <c r="J192" i="10"/>
  <c r="H192" i="10"/>
  <c r="E192" i="10"/>
  <c r="H191" i="10"/>
  <c r="J191" i="10" s="1"/>
  <c r="E191" i="10"/>
  <c r="J190" i="10"/>
  <c r="H190" i="10"/>
  <c r="E190" i="10"/>
  <c r="H189" i="10"/>
  <c r="J189" i="10" s="1"/>
  <c r="E189" i="10"/>
  <c r="J188" i="10"/>
  <c r="H188" i="10"/>
  <c r="E188" i="10"/>
  <c r="H187" i="10"/>
  <c r="J187" i="10" s="1"/>
  <c r="E187" i="10"/>
  <c r="J186" i="10"/>
  <c r="H186" i="10"/>
  <c r="E186" i="10"/>
  <c r="H185" i="10"/>
  <c r="J185" i="10" s="1"/>
  <c r="E185" i="10"/>
  <c r="J184" i="10"/>
  <c r="H184" i="10"/>
  <c r="E184" i="10"/>
  <c r="H183" i="10"/>
  <c r="J183" i="10" s="1"/>
  <c r="E183" i="10"/>
  <c r="J182" i="10"/>
  <c r="H182" i="10"/>
  <c r="E182" i="10"/>
  <c r="H181" i="10"/>
  <c r="J181" i="10" s="1"/>
  <c r="E181" i="10"/>
  <c r="J180" i="10"/>
  <c r="H180" i="10"/>
  <c r="E180" i="10"/>
  <c r="H179" i="10"/>
  <c r="J179" i="10" s="1"/>
  <c r="E179" i="10"/>
  <c r="H178" i="10"/>
  <c r="J178" i="10" s="1"/>
  <c r="E178" i="10"/>
  <c r="H177" i="10"/>
  <c r="J177" i="10" s="1"/>
  <c r="E177" i="10"/>
  <c r="H176" i="10"/>
  <c r="J176" i="10" s="1"/>
  <c r="E176" i="10"/>
  <c r="H175" i="10"/>
  <c r="J175" i="10" s="1"/>
  <c r="E175" i="10"/>
  <c r="H174" i="10"/>
  <c r="J174" i="10" s="1"/>
  <c r="E174" i="10"/>
  <c r="H173" i="10"/>
  <c r="J173" i="10" s="1"/>
  <c r="E173" i="10"/>
  <c r="H172" i="10"/>
  <c r="J172" i="10" s="1"/>
  <c r="E172" i="10"/>
  <c r="H171" i="10"/>
  <c r="J171" i="10" s="1"/>
  <c r="E171" i="10"/>
  <c r="H170" i="10"/>
  <c r="J170" i="10" s="1"/>
  <c r="E170" i="10"/>
  <c r="H169" i="10"/>
  <c r="J169" i="10" s="1"/>
  <c r="E169" i="10"/>
  <c r="H168" i="10"/>
  <c r="J168" i="10" s="1"/>
  <c r="E168" i="10"/>
  <c r="H167" i="10"/>
  <c r="J167" i="10" s="1"/>
  <c r="E167" i="10"/>
  <c r="H166" i="10"/>
  <c r="J166" i="10" s="1"/>
  <c r="E166" i="10"/>
  <c r="H165" i="10"/>
  <c r="J165" i="10" s="1"/>
  <c r="E165" i="10"/>
  <c r="H164" i="10"/>
  <c r="J164" i="10" s="1"/>
  <c r="E164" i="10"/>
  <c r="H163" i="10"/>
  <c r="J163" i="10" s="1"/>
  <c r="E163" i="10"/>
  <c r="H162" i="10"/>
  <c r="J162" i="10" s="1"/>
  <c r="E162" i="10"/>
  <c r="H161" i="10"/>
  <c r="J161" i="10" s="1"/>
  <c r="E161" i="10"/>
  <c r="H160" i="10"/>
  <c r="J160" i="10" s="1"/>
  <c r="E160" i="10"/>
  <c r="H159" i="10"/>
  <c r="J159" i="10" s="1"/>
  <c r="E159" i="10"/>
  <c r="H158" i="10"/>
  <c r="J158" i="10" s="1"/>
  <c r="E158" i="10"/>
  <c r="H157" i="10"/>
  <c r="J157" i="10" s="1"/>
  <c r="E157" i="10"/>
  <c r="H156" i="10"/>
  <c r="J156" i="10" s="1"/>
  <c r="E156" i="10"/>
  <c r="H155" i="10"/>
  <c r="J155" i="10" s="1"/>
  <c r="E155" i="10"/>
  <c r="H154" i="10"/>
  <c r="J154" i="10" s="1"/>
  <c r="E154" i="10"/>
  <c r="H153" i="10"/>
  <c r="J153" i="10" s="1"/>
  <c r="E153" i="10"/>
  <c r="H152" i="10"/>
  <c r="J152" i="10" s="1"/>
  <c r="E152" i="10"/>
  <c r="H151" i="10"/>
  <c r="J151" i="10" s="1"/>
  <c r="E151" i="10"/>
  <c r="H150" i="10"/>
  <c r="J150" i="10" s="1"/>
  <c r="E150" i="10"/>
  <c r="H149" i="10"/>
  <c r="J149" i="10" s="1"/>
  <c r="E149" i="10"/>
  <c r="H148" i="10"/>
  <c r="J148" i="10" s="1"/>
  <c r="E148" i="10"/>
  <c r="H147" i="10"/>
  <c r="J147" i="10" s="1"/>
  <c r="E147" i="10"/>
  <c r="H146" i="10"/>
  <c r="J146" i="10" s="1"/>
  <c r="E146" i="10"/>
  <c r="J145" i="10"/>
  <c r="H145" i="10"/>
  <c r="E145" i="10"/>
  <c r="H144" i="10"/>
  <c r="J144" i="10" s="1"/>
  <c r="E144" i="10"/>
  <c r="H143" i="10"/>
  <c r="J143" i="10" s="1"/>
  <c r="E143" i="10"/>
  <c r="H142" i="10"/>
  <c r="J142" i="10" s="1"/>
  <c r="E142" i="10"/>
  <c r="H141" i="10"/>
  <c r="J141" i="10" s="1"/>
  <c r="E141" i="10"/>
  <c r="H140" i="10"/>
  <c r="J140" i="10" s="1"/>
  <c r="E140" i="10"/>
  <c r="H139" i="10"/>
  <c r="J139" i="10" s="1"/>
  <c r="E139" i="10"/>
  <c r="H138" i="10"/>
  <c r="J138" i="10" s="1"/>
  <c r="E138" i="10"/>
  <c r="H137" i="10"/>
  <c r="J137" i="10" s="1"/>
  <c r="E137" i="10"/>
  <c r="H136" i="10"/>
  <c r="J136" i="10" s="1"/>
  <c r="E136" i="10"/>
  <c r="H135" i="10"/>
  <c r="J135" i="10" s="1"/>
  <c r="E135" i="10"/>
  <c r="H134" i="10"/>
  <c r="J134" i="10" s="1"/>
  <c r="E134" i="10"/>
  <c r="H133" i="10"/>
  <c r="J133" i="10" s="1"/>
  <c r="E133" i="10"/>
  <c r="H132" i="10"/>
  <c r="J132" i="10" s="1"/>
  <c r="E132" i="10"/>
  <c r="H131" i="10"/>
  <c r="J131" i="10" s="1"/>
  <c r="E131" i="10"/>
  <c r="H130" i="10"/>
  <c r="J130" i="10" s="1"/>
  <c r="E130" i="10"/>
  <c r="H129" i="10"/>
  <c r="J129" i="10" s="1"/>
  <c r="E129" i="10"/>
  <c r="H128" i="10"/>
  <c r="J128" i="10" s="1"/>
  <c r="E128" i="10"/>
  <c r="H127" i="10"/>
  <c r="J127" i="10" s="1"/>
  <c r="E127" i="10"/>
  <c r="H126" i="10"/>
  <c r="J126" i="10" s="1"/>
  <c r="E126" i="10"/>
  <c r="H125" i="10"/>
  <c r="J125" i="10" s="1"/>
  <c r="E125" i="10"/>
  <c r="J124" i="10"/>
  <c r="H124" i="10"/>
  <c r="E124" i="10"/>
  <c r="H123" i="10"/>
  <c r="J123" i="10" s="1"/>
  <c r="E123" i="10"/>
  <c r="J122" i="10"/>
  <c r="H122" i="10"/>
  <c r="E122" i="10"/>
  <c r="H121" i="10"/>
  <c r="J121" i="10" s="1"/>
  <c r="E121" i="10"/>
  <c r="J120" i="10"/>
  <c r="H120" i="10"/>
  <c r="E120" i="10"/>
  <c r="H119" i="10"/>
  <c r="J119" i="10" s="1"/>
  <c r="E119" i="10"/>
  <c r="J118" i="10"/>
  <c r="H118" i="10"/>
  <c r="E118" i="10"/>
  <c r="H117" i="10"/>
  <c r="J117" i="10" s="1"/>
  <c r="E117" i="10"/>
  <c r="J116" i="10"/>
  <c r="H116" i="10"/>
  <c r="E116" i="10"/>
  <c r="H115" i="10"/>
  <c r="J115" i="10" s="1"/>
  <c r="E115" i="10"/>
  <c r="J114" i="10"/>
  <c r="H114" i="10"/>
  <c r="E114" i="10"/>
  <c r="H113" i="10"/>
  <c r="J113" i="10" s="1"/>
  <c r="E113" i="10"/>
  <c r="J112" i="10"/>
  <c r="H112" i="10"/>
  <c r="E112" i="10"/>
  <c r="H111" i="10"/>
  <c r="J111" i="10" s="1"/>
  <c r="E111" i="10"/>
  <c r="J110" i="10"/>
  <c r="H110" i="10"/>
  <c r="E110" i="10"/>
  <c r="H109" i="10"/>
  <c r="J109" i="10" s="1"/>
  <c r="E109" i="10"/>
  <c r="J108" i="10"/>
  <c r="H108" i="10"/>
  <c r="E108" i="10"/>
  <c r="H107" i="10"/>
  <c r="J107" i="10" s="1"/>
  <c r="E107" i="10"/>
  <c r="J106" i="10"/>
  <c r="H106" i="10"/>
  <c r="E106" i="10"/>
  <c r="H105" i="10"/>
  <c r="J105" i="10" s="1"/>
  <c r="E105" i="10"/>
  <c r="J104" i="10"/>
  <c r="H104" i="10"/>
  <c r="E104" i="10"/>
  <c r="H103" i="10"/>
  <c r="J103" i="10" s="1"/>
  <c r="E103" i="10"/>
  <c r="J102" i="10"/>
  <c r="H102" i="10"/>
  <c r="E102" i="10"/>
  <c r="H101" i="10"/>
  <c r="J101" i="10" s="1"/>
  <c r="E101" i="10"/>
  <c r="H100" i="10"/>
  <c r="J100" i="10" s="1"/>
  <c r="E100" i="10"/>
  <c r="H99" i="10"/>
  <c r="J99" i="10" s="1"/>
  <c r="E99" i="10"/>
  <c r="H98" i="10"/>
  <c r="J98" i="10" s="1"/>
  <c r="E98" i="10"/>
  <c r="H97" i="10"/>
  <c r="J97" i="10" s="1"/>
  <c r="E97" i="10"/>
  <c r="H96" i="10"/>
  <c r="J96" i="10" s="1"/>
  <c r="E96" i="10"/>
  <c r="H95" i="10"/>
  <c r="J95" i="10" s="1"/>
  <c r="E95" i="10"/>
  <c r="H94" i="10"/>
  <c r="J94" i="10" s="1"/>
  <c r="E94" i="10"/>
  <c r="H93" i="10"/>
  <c r="J93" i="10" s="1"/>
  <c r="E93" i="10"/>
  <c r="H92" i="10"/>
  <c r="J92" i="10" s="1"/>
  <c r="E92" i="10"/>
  <c r="H91" i="10"/>
  <c r="J91" i="10" s="1"/>
  <c r="E91" i="10"/>
  <c r="H90" i="10"/>
  <c r="J90" i="10" s="1"/>
  <c r="E90" i="10"/>
  <c r="H89" i="10"/>
  <c r="J89" i="10" s="1"/>
  <c r="E89" i="10"/>
  <c r="H88" i="10"/>
  <c r="J88" i="10" s="1"/>
  <c r="E88" i="10"/>
  <c r="H87" i="10"/>
  <c r="J87" i="10" s="1"/>
  <c r="E87" i="10"/>
  <c r="H86" i="10"/>
  <c r="J86" i="10" s="1"/>
  <c r="E86" i="10"/>
  <c r="H85" i="10"/>
  <c r="J85" i="10" s="1"/>
  <c r="E85" i="10"/>
  <c r="H84" i="10"/>
  <c r="J84" i="10" s="1"/>
  <c r="E84" i="10"/>
  <c r="H83" i="10"/>
  <c r="J83" i="10" s="1"/>
  <c r="E83" i="10"/>
  <c r="H82" i="10"/>
  <c r="J82" i="10" s="1"/>
  <c r="E82" i="10"/>
  <c r="H81" i="10"/>
  <c r="J81" i="10" s="1"/>
  <c r="E81" i="10"/>
  <c r="H80" i="10"/>
  <c r="J80" i="10" s="1"/>
  <c r="E80" i="10"/>
  <c r="H79" i="10"/>
  <c r="J79" i="10" s="1"/>
  <c r="E79" i="10"/>
  <c r="H78" i="10"/>
  <c r="J78" i="10" s="1"/>
  <c r="E78" i="10"/>
  <c r="H77" i="10"/>
  <c r="J77" i="10" s="1"/>
  <c r="E77" i="10"/>
  <c r="H76" i="10"/>
  <c r="J76" i="10" s="1"/>
  <c r="E76" i="10"/>
  <c r="H75" i="10"/>
  <c r="J75" i="10" s="1"/>
  <c r="E75" i="10"/>
  <c r="H74" i="10"/>
  <c r="J74" i="10" s="1"/>
  <c r="E74" i="10"/>
  <c r="H73" i="10"/>
  <c r="J73" i="10" s="1"/>
  <c r="E73" i="10"/>
  <c r="H72" i="10"/>
  <c r="J72" i="10" s="1"/>
  <c r="E72" i="10"/>
  <c r="H71" i="10"/>
  <c r="J71" i="10" s="1"/>
  <c r="E71" i="10"/>
  <c r="H70" i="10"/>
  <c r="J70" i="10" s="1"/>
  <c r="E70" i="10"/>
  <c r="H69" i="10"/>
  <c r="J69" i="10" s="1"/>
  <c r="E69" i="10"/>
  <c r="H68" i="10"/>
  <c r="J68" i="10" s="1"/>
  <c r="E68" i="10"/>
  <c r="J67" i="10"/>
  <c r="H67" i="10"/>
  <c r="E67" i="10"/>
  <c r="H66" i="10"/>
  <c r="J66" i="10" s="1"/>
  <c r="E66" i="10"/>
  <c r="J65" i="10"/>
  <c r="H65" i="10"/>
  <c r="E65" i="10"/>
  <c r="H64" i="10"/>
  <c r="J64" i="10" s="1"/>
  <c r="E64" i="10"/>
  <c r="J63" i="10"/>
  <c r="H63" i="10"/>
  <c r="E63" i="10"/>
  <c r="H62" i="10"/>
  <c r="J62" i="10" s="1"/>
  <c r="E62" i="10"/>
  <c r="J61" i="10"/>
  <c r="H61" i="10"/>
  <c r="E61" i="10"/>
  <c r="H60" i="10"/>
  <c r="J60" i="10" s="1"/>
  <c r="E60" i="10"/>
  <c r="J59" i="10"/>
  <c r="H59" i="10"/>
  <c r="E59" i="10"/>
  <c r="H58" i="10"/>
  <c r="J58" i="10" s="1"/>
  <c r="E58" i="10"/>
  <c r="J57" i="10"/>
  <c r="H57" i="10"/>
  <c r="E57" i="10"/>
  <c r="H56" i="10"/>
  <c r="J56" i="10" s="1"/>
  <c r="E56" i="10"/>
  <c r="J55" i="10"/>
  <c r="H55" i="10"/>
  <c r="E55" i="10"/>
  <c r="H54" i="10"/>
  <c r="J54" i="10" s="1"/>
  <c r="E54" i="10"/>
  <c r="J53" i="10"/>
  <c r="H53" i="10"/>
  <c r="E53" i="10"/>
  <c r="H52" i="10"/>
  <c r="J52" i="10" s="1"/>
  <c r="E52" i="10"/>
  <c r="J51" i="10"/>
  <c r="H51" i="10"/>
  <c r="E51" i="10"/>
  <c r="H50" i="10"/>
  <c r="J50" i="10" s="1"/>
  <c r="E50" i="10"/>
  <c r="J49" i="10"/>
  <c r="H49" i="10"/>
  <c r="E49" i="10"/>
  <c r="H48" i="10"/>
  <c r="J48" i="10" s="1"/>
  <c r="E48" i="10"/>
  <c r="H47" i="10"/>
  <c r="J47" i="10" s="1"/>
  <c r="E47" i="10"/>
  <c r="H46" i="10"/>
  <c r="J46" i="10" s="1"/>
  <c r="E46" i="10"/>
  <c r="H45" i="10"/>
  <c r="J45" i="10" s="1"/>
  <c r="E45" i="10"/>
  <c r="H44" i="10"/>
  <c r="J44" i="10" s="1"/>
  <c r="E44" i="10"/>
  <c r="H43" i="10"/>
  <c r="J43" i="10" s="1"/>
  <c r="E43" i="10"/>
  <c r="H42" i="10"/>
  <c r="J42" i="10" s="1"/>
  <c r="E42" i="10"/>
  <c r="H41" i="10"/>
  <c r="J41" i="10" s="1"/>
  <c r="E41" i="10"/>
  <c r="H40" i="10"/>
  <c r="J40" i="10" s="1"/>
  <c r="E40" i="10"/>
  <c r="H39" i="10"/>
  <c r="J39" i="10" s="1"/>
  <c r="E39" i="10"/>
  <c r="H38" i="10"/>
  <c r="J38" i="10" s="1"/>
  <c r="E38" i="10"/>
  <c r="H37" i="10"/>
  <c r="J37" i="10" s="1"/>
  <c r="E37" i="10"/>
  <c r="H36" i="10"/>
  <c r="J36" i="10" s="1"/>
  <c r="E36" i="10"/>
  <c r="H35" i="10"/>
  <c r="J35" i="10" s="1"/>
  <c r="E35" i="10"/>
  <c r="H34" i="10"/>
  <c r="J34" i="10" s="1"/>
  <c r="E34" i="10"/>
  <c r="H33" i="10"/>
  <c r="J33" i="10" s="1"/>
  <c r="E33" i="10"/>
  <c r="H32" i="10"/>
  <c r="J32" i="10" s="1"/>
  <c r="E32" i="10"/>
  <c r="H31" i="10"/>
  <c r="J31" i="10" s="1"/>
  <c r="E31" i="10"/>
  <c r="H30" i="10"/>
  <c r="J30" i="10" s="1"/>
  <c r="E30" i="10"/>
  <c r="H29" i="10"/>
  <c r="J29" i="10" s="1"/>
  <c r="E29" i="10"/>
  <c r="H28" i="10"/>
  <c r="J28" i="10" s="1"/>
  <c r="E28" i="10"/>
  <c r="H27" i="10"/>
  <c r="J27" i="10" s="1"/>
  <c r="E27" i="10"/>
  <c r="H26" i="10"/>
  <c r="J26" i="10" s="1"/>
  <c r="E26" i="10"/>
  <c r="H25" i="10"/>
  <c r="J25" i="10" s="1"/>
  <c r="E25" i="10"/>
  <c r="H24" i="10"/>
  <c r="J24" i="10" s="1"/>
  <c r="E24" i="10"/>
  <c r="H23" i="10"/>
  <c r="J23" i="10" s="1"/>
  <c r="E23" i="10"/>
  <c r="H22" i="10"/>
  <c r="J22" i="10" s="1"/>
  <c r="E22" i="10"/>
  <c r="H21" i="10"/>
  <c r="J21" i="10" s="1"/>
  <c r="E21" i="10"/>
  <c r="H20" i="10"/>
  <c r="J20" i="10" s="1"/>
  <c r="E20" i="10"/>
  <c r="H19" i="10"/>
  <c r="J19" i="10" s="1"/>
  <c r="E19" i="10"/>
  <c r="H18" i="10"/>
  <c r="J18" i="10" s="1"/>
  <c r="E18" i="10"/>
  <c r="H17" i="10"/>
  <c r="J17" i="10" s="1"/>
  <c r="E17" i="10"/>
  <c r="H16" i="10"/>
  <c r="J16" i="10" s="1"/>
  <c r="E16" i="10"/>
  <c r="H15" i="10"/>
  <c r="J15" i="10" s="1"/>
  <c r="E15" i="10"/>
  <c r="H14" i="10"/>
  <c r="J14" i="10" s="1"/>
  <c r="E14" i="10"/>
  <c r="J13" i="10"/>
  <c r="H13" i="10"/>
  <c r="E13" i="10"/>
  <c r="H12" i="10"/>
  <c r="J12" i="10" s="1"/>
  <c r="E12" i="10"/>
  <c r="J11" i="10"/>
  <c r="H11" i="10"/>
  <c r="E11" i="10"/>
  <c r="H10" i="10"/>
  <c r="J10" i="10" s="1"/>
  <c r="E10" i="10"/>
  <c r="H9" i="10"/>
  <c r="J9" i="10" s="1"/>
  <c r="E9" i="10"/>
  <c r="H8" i="10"/>
  <c r="J8" i="10" s="1"/>
  <c r="E8" i="10"/>
  <c r="H7" i="10"/>
  <c r="J7" i="10" s="1"/>
  <c r="E7" i="10"/>
  <c r="J6" i="10"/>
  <c r="H6" i="10"/>
  <c r="E6" i="10"/>
  <c r="H5" i="10"/>
  <c r="J5" i="10" s="1"/>
  <c r="E5" i="10"/>
  <c r="J4" i="10"/>
  <c r="H4" i="10"/>
  <c r="E4" i="10"/>
  <c r="H3" i="10"/>
  <c r="J3" i="10" s="1"/>
  <c r="E3" i="10"/>
  <c r="J2" i="10"/>
  <c r="H2" i="10"/>
  <c r="E2" i="10"/>
  <c r="I515" i="8"/>
  <c r="F515" i="8"/>
  <c r="I513" i="8"/>
  <c r="F513" i="8"/>
  <c r="I493" i="8"/>
  <c r="F493" i="8"/>
  <c r="I479" i="8"/>
  <c r="F479" i="8"/>
  <c r="I473" i="8"/>
  <c r="F473" i="8"/>
  <c r="I470" i="8"/>
  <c r="F470" i="8"/>
  <c r="I459" i="8"/>
  <c r="F459" i="8"/>
  <c r="I448" i="8"/>
  <c r="F448" i="8"/>
  <c r="I427" i="8"/>
  <c r="F427" i="8"/>
  <c r="I420" i="8"/>
  <c r="F420" i="8"/>
  <c r="I404" i="8"/>
  <c r="F404" i="8"/>
  <c r="I402" i="8"/>
  <c r="F402" i="8"/>
  <c r="I338" i="8"/>
  <c r="F338" i="8"/>
  <c r="I329" i="8"/>
  <c r="F329" i="8"/>
  <c r="I327" i="8"/>
  <c r="F327" i="8"/>
  <c r="I325" i="8"/>
  <c r="F325" i="8"/>
  <c r="I323" i="8"/>
  <c r="F323" i="8"/>
  <c r="I311" i="8"/>
  <c r="F311" i="8"/>
  <c r="I303" i="8"/>
  <c r="F303" i="8"/>
  <c r="I259" i="8"/>
  <c r="F259" i="8"/>
  <c r="I233" i="8"/>
  <c r="F233" i="8"/>
  <c r="I231" i="8"/>
  <c r="F231" i="8"/>
  <c r="I227" i="8"/>
  <c r="F227" i="8"/>
  <c r="I218" i="8"/>
  <c r="F218" i="8"/>
  <c r="I216" i="8"/>
  <c r="F216" i="8"/>
  <c r="I209" i="8"/>
  <c r="F209" i="8"/>
  <c r="I186" i="8"/>
  <c r="F186" i="8"/>
  <c r="I175" i="8"/>
  <c r="F175" i="8"/>
  <c r="I148" i="8"/>
  <c r="F148" i="8"/>
  <c r="I141" i="8"/>
  <c r="F141" i="8"/>
  <c r="I139" i="8"/>
  <c r="F139" i="8"/>
  <c r="I130" i="8"/>
  <c r="F130" i="8"/>
  <c r="I100" i="8"/>
  <c r="F100" i="8"/>
  <c r="I79" i="8"/>
  <c r="F79" i="8"/>
  <c r="I37" i="8"/>
  <c r="F37" i="8"/>
  <c r="I34" i="8"/>
  <c r="F34" i="8"/>
  <c r="I26" i="8"/>
  <c r="F26" i="8"/>
  <c r="I16" i="8"/>
  <c r="F16" i="8"/>
  <c r="F3" i="8"/>
  <c r="F4" i="8"/>
  <c r="F5" i="8"/>
  <c r="F6" i="8"/>
  <c r="F7" i="8"/>
  <c r="F8" i="8"/>
  <c r="F9" i="8"/>
  <c r="F10" i="8"/>
  <c r="F11" i="8"/>
  <c r="F12" i="8"/>
  <c r="F13" i="8"/>
  <c r="F14" i="8"/>
  <c r="F15" i="8"/>
  <c r="F17" i="8"/>
  <c r="F18" i="8"/>
  <c r="F19" i="8"/>
  <c r="F20" i="8"/>
  <c r="F21" i="8"/>
  <c r="F22" i="8"/>
  <c r="F23" i="8"/>
  <c r="F24" i="8"/>
  <c r="F25" i="8"/>
  <c r="F27" i="8"/>
  <c r="F28" i="8"/>
  <c r="F29" i="8"/>
  <c r="F30" i="8"/>
  <c r="F31" i="8"/>
  <c r="F32" i="8"/>
  <c r="F33" i="8"/>
  <c r="F35" i="8"/>
  <c r="F36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1" i="8"/>
  <c r="F102" i="8"/>
  <c r="F103" i="8"/>
  <c r="F104" i="8"/>
  <c r="F105" i="8"/>
  <c r="F106" i="8"/>
  <c r="F107" i="8"/>
  <c r="F108" i="8"/>
  <c r="F109" i="8"/>
  <c r="F110" i="8"/>
  <c r="F111" i="8"/>
  <c r="F112" i="8"/>
  <c r="F113" i="8"/>
  <c r="F114" i="8"/>
  <c r="F115" i="8"/>
  <c r="F116" i="8"/>
  <c r="F117" i="8"/>
  <c r="F118" i="8"/>
  <c r="F119" i="8"/>
  <c r="F120" i="8"/>
  <c r="F121" i="8"/>
  <c r="F122" i="8"/>
  <c r="F123" i="8"/>
  <c r="F124" i="8"/>
  <c r="F125" i="8"/>
  <c r="F126" i="8"/>
  <c r="F127" i="8"/>
  <c r="F128" i="8"/>
  <c r="F129" i="8"/>
  <c r="F131" i="8"/>
  <c r="F132" i="8"/>
  <c r="F133" i="8"/>
  <c r="F134" i="8"/>
  <c r="F135" i="8"/>
  <c r="F136" i="8"/>
  <c r="F137" i="8"/>
  <c r="F138" i="8"/>
  <c r="F140" i="8"/>
  <c r="F142" i="8"/>
  <c r="F143" i="8"/>
  <c r="F144" i="8"/>
  <c r="F145" i="8"/>
  <c r="F146" i="8"/>
  <c r="F147" i="8"/>
  <c r="F149" i="8"/>
  <c r="F150" i="8"/>
  <c r="F151" i="8"/>
  <c r="F152" i="8"/>
  <c r="F153" i="8"/>
  <c r="F154" i="8"/>
  <c r="F155" i="8"/>
  <c r="F156" i="8"/>
  <c r="F157" i="8"/>
  <c r="F158" i="8"/>
  <c r="F159" i="8"/>
  <c r="F160" i="8"/>
  <c r="F161" i="8"/>
  <c r="F162" i="8"/>
  <c r="F163" i="8"/>
  <c r="F164" i="8"/>
  <c r="F165" i="8"/>
  <c r="F166" i="8"/>
  <c r="F167" i="8"/>
  <c r="F168" i="8"/>
  <c r="F169" i="8"/>
  <c r="F170" i="8"/>
  <c r="F171" i="8"/>
  <c r="F172" i="8"/>
  <c r="F173" i="8"/>
  <c r="F174" i="8"/>
  <c r="F176" i="8"/>
  <c r="F177" i="8"/>
  <c r="F178" i="8"/>
  <c r="F179" i="8"/>
  <c r="F180" i="8"/>
  <c r="F181" i="8"/>
  <c r="F182" i="8"/>
  <c r="F183" i="8"/>
  <c r="F184" i="8"/>
  <c r="F185" i="8"/>
  <c r="F187" i="8"/>
  <c r="F188" i="8"/>
  <c r="F189" i="8"/>
  <c r="F190" i="8"/>
  <c r="F191" i="8"/>
  <c r="F192" i="8"/>
  <c r="F193" i="8"/>
  <c r="F194" i="8"/>
  <c r="F195" i="8"/>
  <c r="F196" i="8"/>
  <c r="F197" i="8"/>
  <c r="F198" i="8"/>
  <c r="F199" i="8"/>
  <c r="F200" i="8"/>
  <c r="F201" i="8"/>
  <c r="F202" i="8"/>
  <c r="F203" i="8"/>
  <c r="F204" i="8"/>
  <c r="F205" i="8"/>
  <c r="F206" i="8"/>
  <c r="F207" i="8"/>
  <c r="F208" i="8"/>
  <c r="F210" i="8"/>
  <c r="F211" i="8"/>
  <c r="F212" i="8"/>
  <c r="F213" i="8"/>
  <c r="F214" i="8"/>
  <c r="F215" i="8"/>
  <c r="F217" i="8"/>
  <c r="F219" i="8"/>
  <c r="F220" i="8"/>
  <c r="F221" i="8"/>
  <c r="F222" i="8"/>
  <c r="F223" i="8"/>
  <c r="F224" i="8"/>
  <c r="F225" i="8"/>
  <c r="F226" i="8"/>
  <c r="F228" i="8"/>
  <c r="F229" i="8"/>
  <c r="F230" i="8"/>
  <c r="F232" i="8"/>
  <c r="F234" i="8"/>
  <c r="F235" i="8"/>
  <c r="F236" i="8"/>
  <c r="F237" i="8"/>
  <c r="F238" i="8"/>
  <c r="F239" i="8"/>
  <c r="F240" i="8"/>
  <c r="F241" i="8"/>
  <c r="F242" i="8"/>
  <c r="F243" i="8"/>
  <c r="F244" i="8"/>
  <c r="F245" i="8"/>
  <c r="F246" i="8"/>
  <c r="F247" i="8"/>
  <c r="F248" i="8"/>
  <c r="F249" i="8"/>
  <c r="F250" i="8"/>
  <c r="F251" i="8"/>
  <c r="F252" i="8"/>
  <c r="F253" i="8"/>
  <c r="F254" i="8"/>
  <c r="F255" i="8"/>
  <c r="F256" i="8"/>
  <c r="F257" i="8"/>
  <c r="F258" i="8"/>
  <c r="F260" i="8"/>
  <c r="F261" i="8"/>
  <c r="F262" i="8"/>
  <c r="F263" i="8"/>
  <c r="F264" i="8"/>
  <c r="F265" i="8"/>
  <c r="F266" i="8"/>
  <c r="F267" i="8"/>
  <c r="F268" i="8"/>
  <c r="F269" i="8"/>
  <c r="F270" i="8"/>
  <c r="F271" i="8"/>
  <c r="F272" i="8"/>
  <c r="F273" i="8"/>
  <c r="F274" i="8"/>
  <c r="F275" i="8"/>
  <c r="F276" i="8"/>
  <c r="F277" i="8"/>
  <c r="F278" i="8"/>
  <c r="F279" i="8"/>
  <c r="F280" i="8"/>
  <c r="F281" i="8"/>
  <c r="F282" i="8"/>
  <c r="F283" i="8"/>
  <c r="F284" i="8"/>
  <c r="F285" i="8"/>
  <c r="F286" i="8"/>
  <c r="F287" i="8"/>
  <c r="F288" i="8"/>
  <c r="F289" i="8"/>
  <c r="F290" i="8"/>
  <c r="F291" i="8"/>
  <c r="F292" i="8"/>
  <c r="F293" i="8"/>
  <c r="F294" i="8"/>
  <c r="F295" i="8"/>
  <c r="F296" i="8"/>
  <c r="F297" i="8"/>
  <c r="F298" i="8"/>
  <c r="F299" i="8"/>
  <c r="F300" i="8"/>
  <c r="F301" i="8"/>
  <c r="F302" i="8"/>
  <c r="F304" i="8"/>
  <c r="F305" i="8"/>
  <c r="F306" i="8"/>
  <c r="F307" i="8"/>
  <c r="F308" i="8"/>
  <c r="F309" i="8"/>
  <c r="F310" i="8"/>
  <c r="F312" i="8"/>
  <c r="F313" i="8"/>
  <c r="F314" i="8"/>
  <c r="F315" i="8"/>
  <c r="F316" i="8"/>
  <c r="F317" i="8"/>
  <c r="F318" i="8"/>
  <c r="F319" i="8"/>
  <c r="F320" i="8"/>
  <c r="F321" i="8"/>
  <c r="F322" i="8"/>
  <c r="F324" i="8"/>
  <c r="F326" i="8"/>
  <c r="F328" i="8"/>
  <c r="F330" i="8"/>
  <c r="F331" i="8"/>
  <c r="F332" i="8"/>
  <c r="F333" i="8"/>
  <c r="F334" i="8"/>
  <c r="F335" i="8"/>
  <c r="F336" i="8"/>
  <c r="F337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3" i="8"/>
  <c r="F374" i="8"/>
  <c r="F375" i="8"/>
  <c r="F376" i="8"/>
  <c r="F377" i="8"/>
  <c r="F378" i="8"/>
  <c r="F379" i="8"/>
  <c r="F380" i="8"/>
  <c r="F381" i="8"/>
  <c r="F382" i="8"/>
  <c r="F383" i="8"/>
  <c r="F384" i="8"/>
  <c r="F385" i="8"/>
  <c r="F386" i="8"/>
  <c r="F387" i="8"/>
  <c r="F388" i="8"/>
  <c r="F389" i="8"/>
  <c r="F390" i="8"/>
  <c r="F391" i="8"/>
  <c r="F392" i="8"/>
  <c r="F393" i="8"/>
  <c r="F394" i="8"/>
  <c r="F395" i="8"/>
  <c r="F396" i="8"/>
  <c r="F397" i="8"/>
  <c r="F398" i="8"/>
  <c r="F399" i="8"/>
  <c r="F400" i="8"/>
  <c r="F401" i="8"/>
  <c r="F403" i="8"/>
  <c r="F405" i="8"/>
  <c r="F406" i="8"/>
  <c r="F407" i="8"/>
  <c r="F408" i="8"/>
  <c r="F409" i="8"/>
  <c r="F410" i="8"/>
  <c r="F411" i="8"/>
  <c r="F412" i="8"/>
  <c r="F413" i="8"/>
  <c r="F414" i="8"/>
  <c r="F415" i="8"/>
  <c r="F416" i="8"/>
  <c r="F417" i="8"/>
  <c r="F418" i="8"/>
  <c r="F419" i="8"/>
  <c r="F421" i="8"/>
  <c r="F422" i="8"/>
  <c r="F423" i="8"/>
  <c r="F424" i="8"/>
  <c r="F425" i="8"/>
  <c r="F426" i="8"/>
  <c r="F428" i="8"/>
  <c r="F429" i="8"/>
  <c r="F430" i="8"/>
  <c r="F431" i="8"/>
  <c r="F432" i="8"/>
  <c r="F433" i="8"/>
  <c r="F434" i="8"/>
  <c r="F435" i="8"/>
  <c r="F436" i="8"/>
  <c r="F437" i="8"/>
  <c r="F438" i="8"/>
  <c r="F439" i="8"/>
  <c r="F440" i="8"/>
  <c r="F441" i="8"/>
  <c r="F442" i="8"/>
  <c r="F443" i="8"/>
  <c r="F444" i="8"/>
  <c r="F445" i="8"/>
  <c r="F446" i="8"/>
  <c r="F447" i="8"/>
  <c r="F449" i="8"/>
  <c r="F450" i="8"/>
  <c r="F451" i="8"/>
  <c r="F452" i="8"/>
  <c r="F453" i="8"/>
  <c r="F454" i="8"/>
  <c r="F455" i="8"/>
  <c r="F456" i="8"/>
  <c r="F457" i="8"/>
  <c r="F458" i="8"/>
  <c r="F460" i="8"/>
  <c r="F461" i="8"/>
  <c r="F462" i="8"/>
  <c r="F463" i="8"/>
  <c r="F464" i="8"/>
  <c r="F465" i="8"/>
  <c r="F466" i="8"/>
  <c r="F467" i="8"/>
  <c r="F468" i="8"/>
  <c r="F469" i="8"/>
  <c r="F471" i="8"/>
  <c r="F472" i="8"/>
  <c r="F474" i="8"/>
  <c r="F475" i="8"/>
  <c r="F476" i="8"/>
  <c r="F477" i="8"/>
  <c r="F478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4" i="8"/>
  <c r="F495" i="8"/>
  <c r="F496" i="8"/>
  <c r="F497" i="8"/>
  <c r="F498" i="8"/>
  <c r="F499" i="8"/>
  <c r="F500" i="8"/>
  <c r="F501" i="8"/>
  <c r="F502" i="8"/>
  <c r="F503" i="8"/>
  <c r="F504" i="8"/>
  <c r="F505" i="8"/>
  <c r="F506" i="8"/>
  <c r="F507" i="8"/>
  <c r="F508" i="8"/>
  <c r="F509" i="8"/>
  <c r="F510" i="8"/>
  <c r="F511" i="8"/>
  <c r="F512" i="8"/>
  <c r="F514" i="8"/>
  <c r="F516" i="8"/>
  <c r="F517" i="8"/>
  <c r="F518" i="8"/>
  <c r="F519" i="8"/>
  <c r="F520" i="8"/>
  <c r="F521" i="8"/>
  <c r="F522" i="8"/>
  <c r="F523" i="8"/>
  <c r="F524" i="8"/>
  <c r="F525" i="8"/>
  <c r="F526" i="8"/>
  <c r="F527" i="8"/>
  <c r="F528" i="8"/>
  <c r="F529" i="8"/>
  <c r="F530" i="8"/>
  <c r="F531" i="8"/>
  <c r="F532" i="8"/>
  <c r="F533" i="8"/>
  <c r="F534" i="8"/>
  <c r="F535" i="8"/>
  <c r="F536" i="8"/>
  <c r="F537" i="8"/>
  <c r="F538" i="8"/>
  <c r="F539" i="8"/>
  <c r="F540" i="8"/>
  <c r="F541" i="8"/>
  <c r="F542" i="8"/>
  <c r="F543" i="8"/>
  <c r="F544" i="8"/>
  <c r="F545" i="8"/>
  <c r="F546" i="8"/>
  <c r="F547" i="8"/>
  <c r="F548" i="8"/>
  <c r="F549" i="8"/>
  <c r="F550" i="8"/>
  <c r="F551" i="8"/>
  <c r="F552" i="8"/>
  <c r="F553" i="8"/>
  <c r="F554" i="8"/>
  <c r="F2" i="8"/>
  <c r="I6" i="8"/>
  <c r="I7" i="8"/>
  <c r="I8" i="8"/>
  <c r="I9" i="8"/>
  <c r="I10" i="8"/>
  <c r="I11" i="8"/>
  <c r="I12" i="8"/>
  <c r="I13" i="8"/>
  <c r="I14" i="8"/>
  <c r="I15" i="8"/>
  <c r="I17" i="8"/>
  <c r="I18" i="8"/>
  <c r="I19" i="8"/>
  <c r="I20" i="8"/>
  <c r="I21" i="8"/>
  <c r="I22" i="8"/>
  <c r="I23" i="8"/>
  <c r="I24" i="8"/>
  <c r="I25" i="8"/>
  <c r="I27" i="8"/>
  <c r="I28" i="8"/>
  <c r="I29" i="8"/>
  <c r="I30" i="8"/>
  <c r="I31" i="8"/>
  <c r="I32" i="8"/>
  <c r="I33" i="8"/>
  <c r="I35" i="8"/>
  <c r="I36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1" i="8"/>
  <c r="I132" i="8"/>
  <c r="I133" i="8"/>
  <c r="I134" i="8"/>
  <c r="I135" i="8"/>
  <c r="I136" i="8"/>
  <c r="I137" i="8"/>
  <c r="I138" i="8"/>
  <c r="I140" i="8"/>
  <c r="I142" i="8"/>
  <c r="I143" i="8"/>
  <c r="I144" i="8"/>
  <c r="I145" i="8"/>
  <c r="I146" i="8"/>
  <c r="I147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6" i="8"/>
  <c r="I177" i="8"/>
  <c r="I178" i="8"/>
  <c r="I179" i="8"/>
  <c r="I180" i="8"/>
  <c r="I181" i="8"/>
  <c r="I182" i="8"/>
  <c r="I183" i="8"/>
  <c r="I184" i="8"/>
  <c r="I185" i="8"/>
  <c r="I187" i="8"/>
  <c r="I188" i="8"/>
  <c r="I189" i="8"/>
  <c r="I190" i="8"/>
  <c r="I191" i="8"/>
  <c r="I192" i="8"/>
  <c r="I193" i="8"/>
  <c r="I194" i="8"/>
  <c r="I195" i="8"/>
  <c r="I196" i="8"/>
  <c r="I197" i="8"/>
  <c r="I198" i="8"/>
  <c r="I199" i="8"/>
  <c r="I200" i="8"/>
  <c r="I201" i="8"/>
  <c r="I202" i="8"/>
  <c r="I203" i="8"/>
  <c r="I204" i="8"/>
  <c r="I205" i="8"/>
  <c r="I206" i="8"/>
  <c r="I207" i="8"/>
  <c r="I208" i="8"/>
  <c r="I210" i="8"/>
  <c r="I211" i="8"/>
  <c r="I212" i="8"/>
  <c r="I213" i="8"/>
  <c r="I214" i="8"/>
  <c r="I215" i="8"/>
  <c r="I217" i="8"/>
  <c r="I219" i="8"/>
  <c r="I220" i="8"/>
  <c r="I221" i="8"/>
  <c r="I222" i="8"/>
  <c r="I223" i="8"/>
  <c r="I224" i="8"/>
  <c r="I225" i="8"/>
  <c r="I226" i="8"/>
  <c r="I228" i="8"/>
  <c r="I229" i="8"/>
  <c r="I230" i="8"/>
  <c r="I232" i="8"/>
  <c r="I234" i="8"/>
  <c r="I235" i="8"/>
  <c r="I236" i="8"/>
  <c r="I237" i="8"/>
  <c r="I238" i="8"/>
  <c r="I239" i="8"/>
  <c r="I240" i="8"/>
  <c r="I241" i="8"/>
  <c r="I242" i="8"/>
  <c r="I243" i="8"/>
  <c r="I244" i="8"/>
  <c r="I245" i="8"/>
  <c r="I246" i="8"/>
  <c r="I247" i="8"/>
  <c r="I248" i="8"/>
  <c r="I249" i="8"/>
  <c r="I250" i="8"/>
  <c r="I251" i="8"/>
  <c r="I252" i="8"/>
  <c r="I253" i="8"/>
  <c r="I254" i="8"/>
  <c r="I255" i="8"/>
  <c r="I256" i="8"/>
  <c r="I257" i="8"/>
  <c r="I258" i="8"/>
  <c r="I260" i="8"/>
  <c r="I261" i="8"/>
  <c r="I262" i="8"/>
  <c r="I263" i="8"/>
  <c r="I264" i="8"/>
  <c r="I265" i="8"/>
  <c r="I266" i="8"/>
  <c r="I267" i="8"/>
  <c r="I268" i="8"/>
  <c r="I269" i="8"/>
  <c r="I270" i="8"/>
  <c r="I271" i="8"/>
  <c r="I272" i="8"/>
  <c r="I273" i="8"/>
  <c r="I274" i="8"/>
  <c r="I275" i="8"/>
  <c r="I276" i="8"/>
  <c r="I277" i="8"/>
  <c r="I278" i="8"/>
  <c r="I279" i="8"/>
  <c r="I280" i="8"/>
  <c r="I281" i="8"/>
  <c r="I282" i="8"/>
  <c r="I283" i="8"/>
  <c r="I284" i="8"/>
  <c r="I285" i="8"/>
  <c r="I286" i="8"/>
  <c r="I287" i="8"/>
  <c r="I288" i="8"/>
  <c r="I289" i="8"/>
  <c r="I290" i="8"/>
  <c r="I291" i="8"/>
  <c r="I292" i="8"/>
  <c r="I293" i="8"/>
  <c r="I294" i="8"/>
  <c r="I295" i="8"/>
  <c r="I296" i="8"/>
  <c r="I297" i="8"/>
  <c r="I298" i="8"/>
  <c r="I299" i="8"/>
  <c r="I300" i="8"/>
  <c r="I301" i="8"/>
  <c r="I302" i="8"/>
  <c r="I304" i="8"/>
  <c r="I305" i="8"/>
  <c r="I306" i="8"/>
  <c r="I307" i="8"/>
  <c r="I308" i="8"/>
  <c r="I309" i="8"/>
  <c r="I310" i="8"/>
  <c r="I312" i="8"/>
  <c r="I313" i="8"/>
  <c r="I314" i="8"/>
  <c r="I315" i="8"/>
  <c r="I316" i="8"/>
  <c r="I317" i="8"/>
  <c r="I318" i="8"/>
  <c r="I319" i="8"/>
  <c r="I320" i="8"/>
  <c r="I321" i="8"/>
  <c r="I322" i="8"/>
  <c r="I324" i="8"/>
  <c r="I326" i="8"/>
  <c r="I328" i="8"/>
  <c r="I330" i="8"/>
  <c r="I331" i="8"/>
  <c r="I332" i="8"/>
  <c r="I333" i="8"/>
  <c r="I334" i="8"/>
  <c r="I335" i="8"/>
  <c r="I336" i="8"/>
  <c r="I337" i="8"/>
  <c r="I339" i="8"/>
  <c r="I340" i="8"/>
  <c r="I341" i="8"/>
  <c r="I342" i="8"/>
  <c r="I343" i="8"/>
  <c r="I344" i="8"/>
  <c r="I345" i="8"/>
  <c r="I346" i="8"/>
  <c r="I347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3" i="8"/>
  <c r="I374" i="8"/>
  <c r="I375" i="8"/>
  <c r="I376" i="8"/>
  <c r="I377" i="8"/>
  <c r="I378" i="8"/>
  <c r="I379" i="8"/>
  <c r="I380" i="8"/>
  <c r="I381" i="8"/>
  <c r="I382" i="8"/>
  <c r="I383" i="8"/>
  <c r="I384" i="8"/>
  <c r="I385" i="8"/>
  <c r="I386" i="8"/>
  <c r="I387" i="8"/>
  <c r="I388" i="8"/>
  <c r="I389" i="8"/>
  <c r="I390" i="8"/>
  <c r="I391" i="8"/>
  <c r="I392" i="8"/>
  <c r="I393" i="8"/>
  <c r="I394" i="8"/>
  <c r="I395" i="8"/>
  <c r="I396" i="8"/>
  <c r="I397" i="8"/>
  <c r="I398" i="8"/>
  <c r="I399" i="8"/>
  <c r="I400" i="8"/>
  <c r="I401" i="8"/>
  <c r="I403" i="8"/>
  <c r="I405" i="8"/>
  <c r="I406" i="8"/>
  <c r="I407" i="8"/>
  <c r="I408" i="8"/>
  <c r="I409" i="8"/>
  <c r="I410" i="8"/>
  <c r="I411" i="8"/>
  <c r="I412" i="8"/>
  <c r="I413" i="8"/>
  <c r="I414" i="8"/>
  <c r="I415" i="8"/>
  <c r="I416" i="8"/>
  <c r="I417" i="8"/>
  <c r="I418" i="8"/>
  <c r="I419" i="8"/>
  <c r="I421" i="8"/>
  <c r="I422" i="8"/>
  <c r="I423" i="8"/>
  <c r="I424" i="8"/>
  <c r="I425" i="8"/>
  <c r="I426" i="8"/>
  <c r="I428" i="8"/>
  <c r="I429" i="8"/>
  <c r="I430" i="8"/>
  <c r="I431" i="8"/>
  <c r="I432" i="8"/>
  <c r="I433" i="8"/>
  <c r="I434" i="8"/>
  <c r="I435" i="8"/>
  <c r="I436" i="8"/>
  <c r="I437" i="8"/>
  <c r="I438" i="8"/>
  <c r="I439" i="8"/>
  <c r="I440" i="8"/>
  <c r="I441" i="8"/>
  <c r="I442" i="8"/>
  <c r="I443" i="8"/>
  <c r="I444" i="8"/>
  <c r="I445" i="8"/>
  <c r="I446" i="8"/>
  <c r="I447" i="8"/>
  <c r="I449" i="8"/>
  <c r="I450" i="8"/>
  <c r="I451" i="8"/>
  <c r="I452" i="8"/>
  <c r="I453" i="8"/>
  <c r="I454" i="8"/>
  <c r="I455" i="8"/>
  <c r="I456" i="8"/>
  <c r="I457" i="8"/>
  <c r="I458" i="8"/>
  <c r="I460" i="8"/>
  <c r="I461" i="8"/>
  <c r="I462" i="8"/>
  <c r="I463" i="8"/>
  <c r="I464" i="8"/>
  <c r="I465" i="8"/>
  <c r="I466" i="8"/>
  <c r="I467" i="8"/>
  <c r="I468" i="8"/>
  <c r="I469" i="8"/>
  <c r="I471" i="8"/>
  <c r="I472" i="8"/>
  <c r="I474" i="8"/>
  <c r="I475" i="8"/>
  <c r="I476" i="8"/>
  <c r="I477" i="8"/>
  <c r="I478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4" i="8"/>
  <c r="I495" i="8"/>
  <c r="I496" i="8"/>
  <c r="I497" i="8"/>
  <c r="I498" i="8"/>
  <c r="I499" i="8"/>
  <c r="I500" i="8"/>
  <c r="I501" i="8"/>
  <c r="I502" i="8"/>
  <c r="I503" i="8"/>
  <c r="I504" i="8"/>
  <c r="I505" i="8"/>
  <c r="I506" i="8"/>
  <c r="I507" i="8"/>
  <c r="I508" i="8"/>
  <c r="I509" i="8"/>
  <c r="I510" i="8"/>
  <c r="I511" i="8"/>
  <c r="I512" i="8"/>
  <c r="I514" i="8"/>
  <c r="I516" i="8"/>
  <c r="I517" i="8"/>
  <c r="I518" i="8"/>
  <c r="I519" i="8"/>
  <c r="I520" i="8"/>
  <c r="I521" i="8"/>
  <c r="I522" i="8"/>
  <c r="I523" i="8"/>
  <c r="I524" i="8"/>
  <c r="I525" i="8"/>
  <c r="I526" i="8"/>
  <c r="I527" i="8"/>
  <c r="I528" i="8"/>
  <c r="I529" i="8"/>
  <c r="I530" i="8"/>
  <c r="I531" i="8"/>
  <c r="I532" i="8"/>
  <c r="I533" i="8"/>
  <c r="I534" i="8"/>
  <c r="I535" i="8"/>
  <c r="I536" i="8"/>
  <c r="I537" i="8"/>
  <c r="I538" i="8"/>
  <c r="I539" i="8"/>
  <c r="I540" i="8"/>
  <c r="I541" i="8"/>
  <c r="I542" i="8"/>
  <c r="I543" i="8"/>
  <c r="I544" i="8"/>
  <c r="I545" i="8"/>
  <c r="I546" i="8"/>
  <c r="I547" i="8"/>
  <c r="I548" i="8"/>
  <c r="I549" i="8"/>
  <c r="I550" i="8"/>
  <c r="I551" i="8"/>
  <c r="I552" i="8"/>
  <c r="I553" i="8"/>
  <c r="I554" i="8"/>
  <c r="I3" i="8"/>
  <c r="I4" i="8"/>
  <c r="I5" i="8"/>
  <c r="I2" i="8"/>
  <c r="I494" i="10"/>
  <c r="I492" i="10"/>
  <c r="I490" i="10"/>
  <c r="I488" i="10"/>
  <c r="I486" i="10"/>
  <c r="I484" i="10"/>
  <c r="I482" i="10"/>
  <c r="I480" i="10"/>
  <c r="I478" i="10"/>
  <c r="I476" i="10"/>
  <c r="I474" i="10"/>
  <c r="I495" i="10"/>
  <c r="I487" i="10"/>
  <c r="I489" i="10"/>
  <c r="I481" i="10"/>
  <c r="I477" i="10"/>
  <c r="I409" i="10"/>
  <c r="I407" i="10"/>
  <c r="I405" i="10"/>
  <c r="I403" i="10"/>
  <c r="I401" i="10"/>
  <c r="I399" i="10"/>
  <c r="I397" i="10"/>
  <c r="I395" i="10"/>
  <c r="I393" i="10"/>
  <c r="I391" i="10"/>
  <c r="I389" i="10"/>
  <c r="I491" i="10"/>
  <c r="I483" i="10"/>
  <c r="I473" i="10"/>
  <c r="I472" i="10"/>
  <c r="I471" i="10"/>
  <c r="I470" i="10"/>
  <c r="I469" i="10"/>
  <c r="I468" i="10"/>
  <c r="I467" i="10"/>
  <c r="I466" i="10"/>
  <c r="I485" i="10"/>
  <c r="I475" i="10"/>
  <c r="I463" i="10"/>
  <c r="I459" i="10"/>
  <c r="I455" i="10"/>
  <c r="I451" i="10"/>
  <c r="I447" i="10"/>
  <c r="I443" i="10"/>
  <c r="I439" i="10"/>
  <c r="I435" i="10"/>
  <c r="I431" i="10"/>
  <c r="I427" i="10"/>
  <c r="I423" i="10"/>
  <c r="I419" i="10"/>
  <c r="I415" i="10"/>
  <c r="I411" i="10"/>
  <c r="I404" i="10"/>
  <c r="I396" i="10"/>
  <c r="I383" i="10"/>
  <c r="I382" i="10"/>
  <c r="I375" i="10"/>
  <c r="I374" i="10"/>
  <c r="I367" i="10"/>
  <c r="I366" i="10"/>
  <c r="I359" i="10"/>
  <c r="I358" i="10"/>
  <c r="I351" i="10"/>
  <c r="I350" i="10"/>
  <c r="I343" i="10"/>
  <c r="I342" i="10"/>
  <c r="I335" i="10"/>
  <c r="I334" i="10"/>
  <c r="I327" i="10"/>
  <c r="I326" i="10"/>
  <c r="I319" i="10"/>
  <c r="I318" i="10"/>
  <c r="I312" i="10"/>
  <c r="I308" i="10"/>
  <c r="I464" i="10"/>
  <c r="I460" i="10"/>
  <c r="I456" i="10"/>
  <c r="I452" i="10"/>
  <c r="I448" i="10"/>
  <c r="I444" i="10"/>
  <c r="I440" i="10"/>
  <c r="I436" i="10"/>
  <c r="I432" i="10"/>
  <c r="I428" i="10"/>
  <c r="I424" i="10"/>
  <c r="I420" i="10"/>
  <c r="I416" i="10"/>
  <c r="I412" i="10"/>
  <c r="I406" i="10"/>
  <c r="I398" i="10"/>
  <c r="I390" i="10"/>
  <c r="I388" i="10"/>
  <c r="I381" i="10"/>
  <c r="I380" i="10"/>
  <c r="I373" i="10"/>
  <c r="I372" i="10"/>
  <c r="I365" i="10"/>
  <c r="I364" i="10"/>
  <c r="I357" i="10"/>
  <c r="I356" i="10"/>
  <c r="I349" i="10"/>
  <c r="I348" i="10"/>
  <c r="I341" i="10"/>
  <c r="I340" i="10"/>
  <c r="I333" i="10"/>
  <c r="I332" i="10"/>
  <c r="I325" i="10"/>
  <c r="I324" i="10"/>
  <c r="I317" i="10"/>
  <c r="I316" i="10"/>
  <c r="I311" i="10"/>
  <c r="I307" i="10"/>
  <c r="I304" i="10"/>
  <c r="I302" i="10"/>
  <c r="I300" i="10"/>
  <c r="I298" i="10"/>
  <c r="I296" i="10"/>
  <c r="I294" i="10"/>
  <c r="I292" i="10"/>
  <c r="I290" i="10"/>
  <c r="I288" i="10"/>
  <c r="I286" i="10"/>
  <c r="I284" i="10"/>
  <c r="I282" i="10"/>
  <c r="I280" i="10"/>
  <c r="I278" i="10"/>
  <c r="I276" i="10"/>
  <c r="I274" i="10"/>
  <c r="I272" i="10"/>
  <c r="I270" i="10"/>
  <c r="I493" i="10"/>
  <c r="I465" i="10"/>
  <c r="I461" i="10"/>
  <c r="I457" i="10"/>
  <c r="I453" i="10"/>
  <c r="I449" i="10"/>
  <c r="I445" i="10"/>
  <c r="I441" i="10"/>
  <c r="I437" i="10"/>
  <c r="I433" i="10"/>
  <c r="I429" i="10"/>
  <c r="I425" i="10"/>
  <c r="I421" i="10"/>
  <c r="I417" i="10"/>
  <c r="I413" i="10"/>
  <c r="I408" i="10"/>
  <c r="I400" i="10"/>
  <c r="I392" i="10"/>
  <c r="I387" i="10"/>
  <c r="I386" i="10"/>
  <c r="I379" i="10"/>
  <c r="I378" i="10"/>
  <c r="I371" i="10"/>
  <c r="I370" i="10"/>
  <c r="I363" i="10"/>
  <c r="I362" i="10"/>
  <c r="I355" i="10"/>
  <c r="I354" i="10"/>
  <c r="I347" i="10"/>
  <c r="I346" i="10"/>
  <c r="I339" i="10"/>
  <c r="I338" i="10"/>
  <c r="I331" i="10"/>
  <c r="I330" i="10"/>
  <c r="I323" i="10"/>
  <c r="I322" i="10"/>
  <c r="I315" i="10"/>
  <c r="I314" i="10"/>
  <c r="I310" i="10"/>
  <c r="I306" i="10"/>
  <c r="I458" i="10"/>
  <c r="I442" i="10"/>
  <c r="I426" i="10"/>
  <c r="I410" i="10"/>
  <c r="I394" i="10"/>
  <c r="I385" i="10"/>
  <c r="I377" i="10"/>
  <c r="I369" i="10"/>
  <c r="I361" i="10"/>
  <c r="I353" i="10"/>
  <c r="I345" i="10"/>
  <c r="I337" i="10"/>
  <c r="I329" i="10"/>
  <c r="I321" i="10"/>
  <c r="I313" i="10"/>
  <c r="I303" i="10"/>
  <c r="I295" i="10"/>
  <c r="I287" i="10"/>
  <c r="I279" i="10"/>
  <c r="I271" i="10"/>
  <c r="I269" i="10"/>
  <c r="I262" i="10"/>
  <c r="I261" i="10"/>
  <c r="I254" i="10"/>
  <c r="I253" i="10"/>
  <c r="I246" i="10"/>
  <c r="I245" i="10"/>
  <c r="I238" i="10"/>
  <c r="I237" i="10"/>
  <c r="I454" i="10"/>
  <c r="I438" i="10"/>
  <c r="I422" i="10"/>
  <c r="I309" i="10"/>
  <c r="I305" i="10"/>
  <c r="I297" i="10"/>
  <c r="I289" i="10"/>
  <c r="I281" i="10"/>
  <c r="I273" i="10"/>
  <c r="I268" i="10"/>
  <c r="I267" i="10"/>
  <c r="I260" i="10"/>
  <c r="I259" i="10"/>
  <c r="I252" i="10"/>
  <c r="I251" i="10"/>
  <c r="I244" i="10"/>
  <c r="I243" i="10"/>
  <c r="I236" i="10"/>
  <c r="I234" i="10"/>
  <c r="I232" i="10"/>
  <c r="I230" i="10"/>
  <c r="I228" i="10"/>
  <c r="I226" i="10"/>
  <c r="I224" i="10"/>
  <c r="I222" i="10"/>
  <c r="I220" i="10"/>
  <c r="I218" i="10"/>
  <c r="I216" i="10"/>
  <c r="I214" i="10"/>
  <c r="I212" i="10"/>
  <c r="I210" i="10"/>
  <c r="I208" i="10"/>
  <c r="I206" i="10"/>
  <c r="I204" i="10"/>
  <c r="I202" i="10"/>
  <c r="I200" i="10"/>
  <c r="I198" i="10"/>
  <c r="I196" i="10"/>
  <c r="I194" i="10"/>
  <c r="I192" i="10"/>
  <c r="I190" i="10"/>
  <c r="I188" i="10"/>
  <c r="I186" i="10"/>
  <c r="I184" i="10"/>
  <c r="I182" i="10"/>
  <c r="I180" i="10"/>
  <c r="I178" i="10"/>
  <c r="I176" i="10"/>
  <c r="I174" i="10"/>
  <c r="I450" i="10"/>
  <c r="I434" i="10"/>
  <c r="I418" i="10"/>
  <c r="I402" i="10"/>
  <c r="I299" i="10"/>
  <c r="I291" i="10"/>
  <c r="I283" i="10"/>
  <c r="I275" i="10"/>
  <c r="I266" i="10"/>
  <c r="I265" i="10"/>
  <c r="I258" i="10"/>
  <c r="I257" i="10"/>
  <c r="I250" i="10"/>
  <c r="I249" i="10"/>
  <c r="I242" i="10"/>
  <c r="I241" i="10"/>
  <c r="I446" i="10"/>
  <c r="I384" i="10"/>
  <c r="I352" i="10"/>
  <c r="I320" i="10"/>
  <c r="I233" i="10"/>
  <c r="I229" i="10"/>
  <c r="I219" i="10"/>
  <c r="I213" i="10"/>
  <c r="I207" i="10"/>
  <c r="I191" i="10"/>
  <c r="I183" i="10"/>
  <c r="I177" i="10"/>
  <c r="I15" i="10"/>
  <c r="I13" i="10"/>
  <c r="I11" i="10"/>
  <c r="I5" i="10"/>
  <c r="I122" i="10"/>
  <c r="I120" i="10"/>
  <c r="I116" i="10"/>
  <c r="I100" i="10"/>
  <c r="I98" i="10"/>
  <c r="I430" i="10"/>
  <c r="I376" i="10"/>
  <c r="I344" i="10"/>
  <c r="I293" i="10"/>
  <c r="I277" i="10"/>
  <c r="I263" i="10"/>
  <c r="I255" i="10"/>
  <c r="I247" i="10"/>
  <c r="I239" i="10"/>
  <c r="I225" i="10"/>
  <c r="I203" i="10"/>
  <c r="I199" i="10"/>
  <c r="I193" i="10"/>
  <c r="I185" i="10"/>
  <c r="I173" i="10"/>
  <c r="I172" i="10"/>
  <c r="I171" i="10"/>
  <c r="I170" i="10"/>
  <c r="I169" i="10"/>
  <c r="I168" i="10"/>
  <c r="I167" i="10"/>
  <c r="I166" i="10"/>
  <c r="I165" i="10"/>
  <c r="I164" i="10"/>
  <c r="I163" i="10"/>
  <c r="I162" i="10"/>
  <c r="I161" i="10"/>
  <c r="I160" i="10"/>
  <c r="I159" i="10"/>
  <c r="I158" i="10"/>
  <c r="I157" i="10"/>
  <c r="I156" i="10"/>
  <c r="I155" i="10"/>
  <c r="I154" i="10"/>
  <c r="I153" i="10"/>
  <c r="I152" i="10"/>
  <c r="I151" i="10"/>
  <c r="I150" i="10"/>
  <c r="I149" i="10"/>
  <c r="I148" i="10"/>
  <c r="I147" i="10"/>
  <c r="I146" i="10"/>
  <c r="I123" i="10"/>
  <c r="I121" i="10"/>
  <c r="I119" i="10"/>
  <c r="I117" i="10"/>
  <c r="I115" i="10"/>
  <c r="I113" i="10"/>
  <c r="I111" i="10"/>
  <c r="I109" i="10"/>
  <c r="I107" i="10"/>
  <c r="I105" i="10"/>
  <c r="I103" i="10"/>
  <c r="I101" i="10"/>
  <c r="I99" i="10"/>
  <c r="I97" i="10"/>
  <c r="I95" i="10"/>
  <c r="I93" i="10"/>
  <c r="I91" i="10"/>
  <c r="I89" i="10"/>
  <c r="I87" i="10"/>
  <c r="I85" i="10"/>
  <c r="I83" i="10"/>
  <c r="I81" i="10"/>
  <c r="I79" i="10"/>
  <c r="I77" i="10"/>
  <c r="I75" i="10"/>
  <c r="I73" i="10"/>
  <c r="I71" i="10"/>
  <c r="I69" i="10"/>
  <c r="I67" i="10"/>
  <c r="I65" i="10"/>
  <c r="I63" i="10"/>
  <c r="I61" i="10"/>
  <c r="I59" i="10"/>
  <c r="I57" i="10"/>
  <c r="I55" i="10"/>
  <c r="I53" i="10"/>
  <c r="I51" i="10"/>
  <c r="I49" i="10"/>
  <c r="I47" i="10"/>
  <c r="I45" i="10"/>
  <c r="I43" i="10"/>
  <c r="I41" i="10"/>
  <c r="I39" i="10"/>
  <c r="I37" i="10"/>
  <c r="I35" i="10"/>
  <c r="I33" i="10"/>
  <c r="I31" i="10"/>
  <c r="I29" i="10"/>
  <c r="I27" i="10"/>
  <c r="I25" i="10"/>
  <c r="I23" i="10"/>
  <c r="I21" i="10"/>
  <c r="I19" i="10"/>
  <c r="I17" i="10"/>
  <c r="I9" i="10"/>
  <c r="I7" i="10"/>
  <c r="I3" i="10"/>
  <c r="I118" i="10"/>
  <c r="I114" i="10"/>
  <c r="I112" i="10"/>
  <c r="I110" i="10"/>
  <c r="I108" i="10"/>
  <c r="I414" i="10"/>
  <c r="I368" i="10"/>
  <c r="I336" i="10"/>
  <c r="I264" i="10"/>
  <c r="I256" i="10"/>
  <c r="I248" i="10"/>
  <c r="I240" i="10"/>
  <c r="I235" i="10"/>
  <c r="I231" i="10"/>
  <c r="I227" i="10"/>
  <c r="I221" i="10"/>
  <c r="I215" i="10"/>
  <c r="I209" i="10"/>
  <c r="I195" i="10"/>
  <c r="I187" i="10"/>
  <c r="I179" i="10"/>
  <c r="I175" i="10"/>
  <c r="I145" i="10"/>
  <c r="I144" i="10"/>
  <c r="I143" i="10"/>
  <c r="I142" i="10"/>
  <c r="I141" i="10"/>
  <c r="I140" i="10"/>
  <c r="I139" i="10"/>
  <c r="I138" i="10"/>
  <c r="I137" i="10"/>
  <c r="I136" i="10"/>
  <c r="I135" i="10"/>
  <c r="I134" i="10"/>
  <c r="I133" i="10"/>
  <c r="I132" i="10"/>
  <c r="I131" i="10"/>
  <c r="I130" i="10"/>
  <c r="I129" i="10"/>
  <c r="I128" i="10"/>
  <c r="I127" i="10"/>
  <c r="I126" i="10"/>
  <c r="I125" i="10"/>
  <c r="I479" i="10"/>
  <c r="I462" i="10"/>
  <c r="I360" i="10"/>
  <c r="I328" i="10"/>
  <c r="I301" i="10"/>
  <c r="I285" i="10"/>
  <c r="I223" i="10"/>
  <c r="I217" i="10"/>
  <c r="I211" i="10"/>
  <c r="I205" i="10"/>
  <c r="I201" i="10"/>
  <c r="I197" i="10"/>
  <c r="I189" i="10"/>
  <c r="I181" i="10"/>
  <c r="I124" i="10"/>
  <c r="I106" i="10"/>
  <c r="I104" i="10"/>
  <c r="I102" i="10"/>
  <c r="I96" i="10"/>
  <c r="I94" i="10"/>
  <c r="I90" i="10"/>
  <c r="I86" i="10"/>
  <c r="I82" i="10"/>
  <c r="I78" i="10"/>
  <c r="I74" i="10"/>
  <c r="I70" i="10"/>
  <c r="I64" i="10"/>
  <c r="I56" i="10"/>
  <c r="I48" i="10"/>
  <c r="I44" i="10"/>
  <c r="I40" i="10"/>
  <c r="I36" i="10"/>
  <c r="I32" i="10"/>
  <c r="I28" i="10"/>
  <c r="I24" i="10"/>
  <c r="I20" i="10"/>
  <c r="I16" i="10"/>
  <c r="I10" i="10"/>
  <c r="I4" i="10"/>
  <c r="I54" i="10"/>
  <c r="I2" i="10"/>
  <c r="I66" i="10"/>
  <c r="I58" i="10"/>
  <c r="I50" i="10"/>
  <c r="I12" i="10"/>
  <c r="I6" i="10"/>
  <c r="I62" i="10"/>
  <c r="I92" i="10"/>
  <c r="I88" i="10"/>
  <c r="I84" i="10"/>
  <c r="I80" i="10"/>
  <c r="I76" i="10"/>
  <c r="I72" i="10"/>
  <c r="I68" i="10"/>
  <c r="I60" i="10"/>
  <c r="I52" i="10"/>
  <c r="I46" i="10"/>
  <c r="I42" i="10"/>
  <c r="I38" i="10"/>
  <c r="I34" i="10"/>
  <c r="I30" i="10"/>
  <c r="I26" i="10"/>
  <c r="I22" i="10"/>
  <c r="I18" i="10"/>
  <c r="I14" i="10"/>
  <c r="I8" i="10"/>
  <c r="K8" i="10" l="1"/>
  <c r="L8" i="10" s="1"/>
  <c r="K14" i="10"/>
  <c r="L14" i="10" s="1"/>
  <c r="K18" i="10"/>
  <c r="L18" i="10" s="1"/>
  <c r="K22" i="10"/>
  <c r="L22" i="10" s="1"/>
  <c r="K26" i="10"/>
  <c r="L26" i="10" s="1"/>
  <c r="K30" i="10"/>
  <c r="L30" i="10" s="1"/>
  <c r="K34" i="10"/>
  <c r="L34" i="10" s="1"/>
  <c r="K38" i="10"/>
  <c r="L38" i="10" s="1"/>
  <c r="K42" i="10"/>
  <c r="L42" i="10" s="1"/>
  <c r="K46" i="10"/>
  <c r="L46" i="10" s="1"/>
  <c r="K52" i="10"/>
  <c r="L52" i="10" s="1"/>
  <c r="K60" i="10"/>
  <c r="L60" i="10" s="1"/>
  <c r="K68" i="10"/>
  <c r="L68" i="10" s="1"/>
  <c r="K72" i="10"/>
  <c r="L72" i="10" s="1"/>
  <c r="K76" i="10"/>
  <c r="L76" i="10" s="1"/>
  <c r="K80" i="10"/>
  <c r="L80" i="10" s="1"/>
  <c r="K84" i="10"/>
  <c r="L84" i="10" s="1"/>
  <c r="K88" i="10"/>
  <c r="L88" i="10" s="1"/>
  <c r="K92" i="10"/>
  <c r="L92" i="10" s="1"/>
  <c r="K62" i="10"/>
  <c r="L62" i="10" s="1"/>
  <c r="K6" i="10"/>
  <c r="L6" i="10" s="1"/>
  <c r="K12" i="10"/>
  <c r="L12" i="10" s="1"/>
  <c r="K50" i="10"/>
  <c r="L50" i="10" s="1"/>
  <c r="K58" i="10"/>
  <c r="L58" i="10" s="1"/>
  <c r="K66" i="10"/>
  <c r="L66" i="10" s="1"/>
  <c r="K2" i="10"/>
  <c r="L2" i="10" s="1"/>
  <c r="K54" i="10"/>
  <c r="L54" i="10" s="1"/>
  <c r="K4" i="10"/>
  <c r="L4" i="10" s="1"/>
  <c r="K10" i="10"/>
  <c r="L10" i="10" s="1"/>
  <c r="K16" i="10"/>
  <c r="L16" i="10" s="1"/>
  <c r="K20" i="10"/>
  <c r="L20" i="10" s="1"/>
  <c r="K24" i="10"/>
  <c r="L24" i="10" s="1"/>
  <c r="K28" i="10"/>
  <c r="L28" i="10" s="1"/>
  <c r="K32" i="10"/>
  <c r="L32" i="10" s="1"/>
  <c r="K36" i="10"/>
  <c r="L36" i="10" s="1"/>
  <c r="K40" i="10"/>
  <c r="L40" i="10" s="1"/>
  <c r="K44" i="10"/>
  <c r="L44" i="10" s="1"/>
  <c r="K48" i="10"/>
  <c r="L48" i="10" s="1"/>
  <c r="K56" i="10"/>
  <c r="L56" i="10" s="1"/>
  <c r="K64" i="10"/>
  <c r="L64" i="10" s="1"/>
  <c r="K70" i="10"/>
  <c r="L70" i="10" s="1"/>
  <c r="K74" i="10"/>
  <c r="L74" i="10" s="1"/>
  <c r="K78" i="10"/>
  <c r="L78" i="10" s="1"/>
  <c r="K82" i="10"/>
  <c r="L82" i="10" s="1"/>
  <c r="K86" i="10"/>
  <c r="L86" i="10" s="1"/>
  <c r="K90" i="10"/>
  <c r="L90" i="10" s="1"/>
  <c r="K94" i="10"/>
  <c r="L94" i="10" s="1"/>
  <c r="K96" i="10"/>
  <c r="L96" i="10" s="1"/>
  <c r="K102" i="10"/>
  <c r="L102" i="10" s="1"/>
  <c r="K104" i="10"/>
  <c r="L104" i="10" s="1"/>
  <c r="K106" i="10"/>
  <c r="L106" i="10" s="1"/>
  <c r="K124" i="10"/>
  <c r="L124" i="10" s="1"/>
  <c r="K181" i="10"/>
  <c r="L181" i="10" s="1"/>
  <c r="K189" i="10"/>
  <c r="L189" i="10" s="1"/>
  <c r="K197" i="10"/>
  <c r="L197" i="10" s="1"/>
  <c r="K201" i="10"/>
  <c r="L201" i="10" s="1"/>
  <c r="K205" i="10"/>
  <c r="L205" i="10" s="1"/>
  <c r="K211" i="10"/>
  <c r="L211" i="10" s="1"/>
  <c r="K217" i="10"/>
  <c r="L217" i="10" s="1"/>
  <c r="K223" i="10"/>
  <c r="L223" i="10" s="1"/>
  <c r="K285" i="10"/>
  <c r="L285" i="10" s="1"/>
  <c r="K301" i="10"/>
  <c r="L301" i="10" s="1"/>
  <c r="K328" i="10"/>
  <c r="L328" i="10" s="1"/>
  <c r="K360" i="10"/>
  <c r="L360" i="10" s="1"/>
  <c r="K462" i="10"/>
  <c r="L462" i="10" s="1"/>
  <c r="K479" i="10"/>
  <c r="L479" i="10" s="1"/>
  <c r="K125" i="10"/>
  <c r="L125" i="10" s="1"/>
  <c r="K126" i="10"/>
  <c r="L126" i="10" s="1"/>
  <c r="K127" i="10"/>
  <c r="L127" i="10" s="1"/>
  <c r="K128" i="10"/>
  <c r="L128" i="10" s="1"/>
  <c r="K129" i="10"/>
  <c r="L129" i="10" s="1"/>
  <c r="K130" i="10"/>
  <c r="L130" i="10" s="1"/>
  <c r="K131" i="10"/>
  <c r="L131" i="10" s="1"/>
  <c r="K132" i="10"/>
  <c r="L132" i="10" s="1"/>
  <c r="K133" i="10"/>
  <c r="L133" i="10" s="1"/>
  <c r="K134" i="10"/>
  <c r="L134" i="10" s="1"/>
  <c r="K135" i="10"/>
  <c r="L135" i="10" s="1"/>
  <c r="K136" i="10"/>
  <c r="L136" i="10" s="1"/>
  <c r="K137" i="10"/>
  <c r="L137" i="10" s="1"/>
  <c r="K138" i="10"/>
  <c r="L138" i="10" s="1"/>
  <c r="K139" i="10"/>
  <c r="L139" i="10" s="1"/>
  <c r="K140" i="10"/>
  <c r="L140" i="10" s="1"/>
  <c r="K141" i="10"/>
  <c r="L141" i="10" s="1"/>
  <c r="K142" i="10"/>
  <c r="L142" i="10" s="1"/>
  <c r="K143" i="10"/>
  <c r="L143" i="10" s="1"/>
  <c r="K144" i="10"/>
  <c r="L144" i="10" s="1"/>
  <c r="K145" i="10"/>
  <c r="L145" i="10" s="1"/>
  <c r="K175" i="10"/>
  <c r="L175" i="10" s="1"/>
  <c r="K179" i="10"/>
  <c r="L179" i="10" s="1"/>
  <c r="K187" i="10"/>
  <c r="L187" i="10" s="1"/>
  <c r="K195" i="10"/>
  <c r="L195" i="10" s="1"/>
  <c r="K209" i="10"/>
  <c r="L209" i="10" s="1"/>
  <c r="K215" i="10"/>
  <c r="L215" i="10" s="1"/>
  <c r="K221" i="10"/>
  <c r="L221" i="10" s="1"/>
  <c r="K227" i="10"/>
  <c r="L227" i="10" s="1"/>
  <c r="K231" i="10"/>
  <c r="L231" i="10" s="1"/>
  <c r="K235" i="10"/>
  <c r="L235" i="10" s="1"/>
  <c r="K240" i="10"/>
  <c r="L240" i="10" s="1"/>
  <c r="K248" i="10"/>
  <c r="L248" i="10" s="1"/>
  <c r="K256" i="10"/>
  <c r="L256" i="10" s="1"/>
  <c r="K264" i="10"/>
  <c r="L264" i="10" s="1"/>
  <c r="K336" i="10"/>
  <c r="L336" i="10" s="1"/>
  <c r="K368" i="10"/>
  <c r="L368" i="10" s="1"/>
  <c r="K414" i="10"/>
  <c r="L414" i="10" s="1"/>
  <c r="K108" i="10"/>
  <c r="L108" i="10" s="1"/>
  <c r="K110" i="10"/>
  <c r="L110" i="10" s="1"/>
  <c r="K112" i="10"/>
  <c r="L112" i="10" s="1"/>
  <c r="K114" i="10"/>
  <c r="L114" i="10" s="1"/>
  <c r="K118" i="10"/>
  <c r="L118" i="10" s="1"/>
  <c r="K3" i="10"/>
  <c r="L3" i="10" s="1"/>
  <c r="K7" i="10"/>
  <c r="L7" i="10" s="1"/>
  <c r="K9" i="10"/>
  <c r="L9" i="10" s="1"/>
  <c r="K17" i="10"/>
  <c r="L17" i="10" s="1"/>
  <c r="K19" i="10"/>
  <c r="L19" i="10" s="1"/>
  <c r="K21" i="10"/>
  <c r="L21" i="10" s="1"/>
  <c r="K23" i="10"/>
  <c r="L23" i="10" s="1"/>
  <c r="K25" i="10"/>
  <c r="L25" i="10" s="1"/>
  <c r="K27" i="10"/>
  <c r="L27" i="10" s="1"/>
  <c r="K29" i="10"/>
  <c r="L29" i="10" s="1"/>
  <c r="K31" i="10"/>
  <c r="L31" i="10" s="1"/>
  <c r="K33" i="10"/>
  <c r="L33" i="10" s="1"/>
  <c r="K35" i="10"/>
  <c r="L35" i="10" s="1"/>
  <c r="K37" i="10"/>
  <c r="L37" i="10" s="1"/>
  <c r="K39" i="10"/>
  <c r="L39" i="10" s="1"/>
  <c r="K41" i="10"/>
  <c r="L41" i="10" s="1"/>
  <c r="K43" i="10"/>
  <c r="L43" i="10" s="1"/>
  <c r="K45" i="10"/>
  <c r="L45" i="10" s="1"/>
  <c r="K47" i="10"/>
  <c r="L47" i="10" s="1"/>
  <c r="K49" i="10"/>
  <c r="L49" i="10" s="1"/>
  <c r="K51" i="10"/>
  <c r="L51" i="10" s="1"/>
  <c r="K53" i="10"/>
  <c r="L53" i="10" s="1"/>
  <c r="K55" i="10"/>
  <c r="L55" i="10" s="1"/>
  <c r="K57" i="10"/>
  <c r="L57" i="10" s="1"/>
  <c r="K59" i="10"/>
  <c r="L59" i="10" s="1"/>
  <c r="K61" i="10"/>
  <c r="L61" i="10" s="1"/>
  <c r="K63" i="10"/>
  <c r="L63" i="10" s="1"/>
  <c r="K65" i="10"/>
  <c r="L65" i="10" s="1"/>
  <c r="K67" i="10"/>
  <c r="L67" i="10" s="1"/>
  <c r="K69" i="10"/>
  <c r="L69" i="10" s="1"/>
  <c r="K71" i="10"/>
  <c r="L71" i="10" s="1"/>
  <c r="K73" i="10"/>
  <c r="L73" i="10" s="1"/>
  <c r="K75" i="10"/>
  <c r="L75" i="10" s="1"/>
  <c r="K77" i="10"/>
  <c r="L77" i="10" s="1"/>
  <c r="K79" i="10"/>
  <c r="L79" i="10" s="1"/>
  <c r="K81" i="10"/>
  <c r="L81" i="10" s="1"/>
  <c r="K83" i="10"/>
  <c r="L83" i="10" s="1"/>
  <c r="K85" i="10"/>
  <c r="L85" i="10" s="1"/>
  <c r="K87" i="10"/>
  <c r="L87" i="10" s="1"/>
  <c r="K89" i="10"/>
  <c r="L89" i="10" s="1"/>
  <c r="K91" i="10"/>
  <c r="L91" i="10" s="1"/>
  <c r="K93" i="10"/>
  <c r="L93" i="10" s="1"/>
  <c r="K95" i="10"/>
  <c r="L95" i="10" s="1"/>
  <c r="K97" i="10"/>
  <c r="L97" i="10" s="1"/>
  <c r="K99" i="10"/>
  <c r="L99" i="10" s="1"/>
  <c r="K101" i="10"/>
  <c r="L101" i="10" s="1"/>
  <c r="K103" i="10"/>
  <c r="L103" i="10" s="1"/>
  <c r="K105" i="10"/>
  <c r="L105" i="10" s="1"/>
  <c r="K107" i="10"/>
  <c r="L107" i="10" s="1"/>
  <c r="K109" i="10"/>
  <c r="L109" i="10" s="1"/>
  <c r="K111" i="10"/>
  <c r="L111" i="10" s="1"/>
  <c r="K113" i="10"/>
  <c r="L113" i="10" s="1"/>
  <c r="K115" i="10"/>
  <c r="L115" i="10" s="1"/>
  <c r="K117" i="10"/>
  <c r="L117" i="10" s="1"/>
  <c r="K119" i="10"/>
  <c r="L119" i="10" s="1"/>
  <c r="K121" i="10"/>
  <c r="L121" i="10" s="1"/>
  <c r="K123" i="10"/>
  <c r="L123" i="10" s="1"/>
  <c r="K146" i="10"/>
  <c r="L146" i="10" s="1"/>
  <c r="K147" i="10"/>
  <c r="L147" i="10" s="1"/>
  <c r="K148" i="10"/>
  <c r="L148" i="10" s="1"/>
  <c r="K149" i="10"/>
  <c r="L149" i="10" s="1"/>
  <c r="K150" i="10"/>
  <c r="L150" i="10" s="1"/>
  <c r="K151" i="10"/>
  <c r="L151" i="10" s="1"/>
  <c r="K152" i="10"/>
  <c r="L152" i="10" s="1"/>
  <c r="K153" i="10"/>
  <c r="L153" i="10" s="1"/>
  <c r="K154" i="10"/>
  <c r="L154" i="10" s="1"/>
  <c r="K155" i="10"/>
  <c r="L155" i="10" s="1"/>
  <c r="K156" i="10"/>
  <c r="L156" i="10" s="1"/>
  <c r="K157" i="10"/>
  <c r="L157" i="10" s="1"/>
  <c r="K158" i="10"/>
  <c r="L158" i="10" s="1"/>
  <c r="K159" i="10"/>
  <c r="L159" i="10" s="1"/>
  <c r="K160" i="10"/>
  <c r="L160" i="10" s="1"/>
  <c r="K161" i="10"/>
  <c r="L161" i="10" s="1"/>
  <c r="K162" i="10"/>
  <c r="L162" i="10" s="1"/>
  <c r="K163" i="10"/>
  <c r="L163" i="10" s="1"/>
  <c r="K164" i="10"/>
  <c r="L164" i="10" s="1"/>
  <c r="K165" i="10"/>
  <c r="L165" i="10" s="1"/>
  <c r="K166" i="10"/>
  <c r="L166" i="10" s="1"/>
  <c r="K167" i="10"/>
  <c r="L167" i="10" s="1"/>
  <c r="K168" i="10"/>
  <c r="L168" i="10" s="1"/>
  <c r="K169" i="10"/>
  <c r="L169" i="10" s="1"/>
  <c r="K170" i="10"/>
  <c r="L170" i="10" s="1"/>
  <c r="K171" i="10"/>
  <c r="L171" i="10" s="1"/>
  <c r="K172" i="10"/>
  <c r="L172" i="10" s="1"/>
  <c r="K173" i="10"/>
  <c r="L173" i="10" s="1"/>
  <c r="K185" i="10"/>
  <c r="L185" i="10" s="1"/>
  <c r="K193" i="10"/>
  <c r="L193" i="10" s="1"/>
  <c r="K199" i="10"/>
  <c r="L199" i="10" s="1"/>
  <c r="K203" i="10"/>
  <c r="L203" i="10" s="1"/>
  <c r="K225" i="10"/>
  <c r="L225" i="10" s="1"/>
  <c r="K239" i="10"/>
  <c r="L239" i="10" s="1"/>
  <c r="K247" i="10"/>
  <c r="L247" i="10" s="1"/>
  <c r="K255" i="10"/>
  <c r="L255" i="10" s="1"/>
  <c r="K263" i="10"/>
  <c r="L263" i="10" s="1"/>
  <c r="K277" i="10"/>
  <c r="L277" i="10" s="1"/>
  <c r="K293" i="10"/>
  <c r="L293" i="10" s="1"/>
  <c r="K344" i="10"/>
  <c r="L344" i="10" s="1"/>
  <c r="K376" i="10"/>
  <c r="L376" i="10" s="1"/>
  <c r="K430" i="10"/>
  <c r="L430" i="10" s="1"/>
  <c r="K98" i="10"/>
  <c r="L98" i="10" s="1"/>
  <c r="K100" i="10"/>
  <c r="L100" i="10" s="1"/>
  <c r="K116" i="10"/>
  <c r="L116" i="10" s="1"/>
  <c r="K120" i="10"/>
  <c r="L120" i="10" s="1"/>
  <c r="K122" i="10"/>
  <c r="L122" i="10" s="1"/>
  <c r="K5" i="10"/>
  <c r="L5" i="10" s="1"/>
  <c r="K11" i="10"/>
  <c r="L11" i="10" s="1"/>
  <c r="K13" i="10"/>
  <c r="L13" i="10" s="1"/>
  <c r="K15" i="10"/>
  <c r="L15" i="10" s="1"/>
  <c r="K177" i="10"/>
  <c r="L177" i="10" s="1"/>
  <c r="K183" i="10"/>
  <c r="L183" i="10" s="1"/>
  <c r="K191" i="10"/>
  <c r="L191" i="10" s="1"/>
  <c r="K207" i="10"/>
  <c r="L207" i="10" s="1"/>
  <c r="K213" i="10"/>
  <c r="L213" i="10" s="1"/>
  <c r="K219" i="10"/>
  <c r="L219" i="10" s="1"/>
  <c r="K229" i="10"/>
  <c r="L229" i="10" s="1"/>
  <c r="K233" i="10"/>
  <c r="L233" i="10" s="1"/>
  <c r="K320" i="10"/>
  <c r="L320" i="10" s="1"/>
  <c r="K352" i="10"/>
  <c r="L352" i="10" s="1"/>
  <c r="K384" i="10"/>
  <c r="L384" i="10" s="1"/>
  <c r="K446" i="10"/>
  <c r="L446" i="10" s="1"/>
  <c r="K241" i="10"/>
  <c r="L241" i="10" s="1"/>
  <c r="K242" i="10"/>
  <c r="L242" i="10" s="1"/>
  <c r="K249" i="10"/>
  <c r="L249" i="10" s="1"/>
  <c r="K250" i="10"/>
  <c r="L250" i="10" s="1"/>
  <c r="K257" i="10"/>
  <c r="L257" i="10" s="1"/>
  <c r="K258" i="10"/>
  <c r="L258" i="10" s="1"/>
  <c r="K265" i="10"/>
  <c r="L265" i="10" s="1"/>
  <c r="K266" i="10"/>
  <c r="L266" i="10" s="1"/>
  <c r="K275" i="10"/>
  <c r="L275" i="10" s="1"/>
  <c r="K283" i="10"/>
  <c r="L283" i="10" s="1"/>
  <c r="K291" i="10"/>
  <c r="L291" i="10" s="1"/>
  <c r="K299" i="10"/>
  <c r="L299" i="10" s="1"/>
  <c r="K402" i="10"/>
  <c r="L402" i="10" s="1"/>
  <c r="K418" i="10"/>
  <c r="L418" i="10" s="1"/>
  <c r="K434" i="10"/>
  <c r="L434" i="10" s="1"/>
  <c r="K450" i="10"/>
  <c r="L450" i="10" s="1"/>
  <c r="K174" i="10"/>
  <c r="L174" i="10" s="1"/>
  <c r="K176" i="10"/>
  <c r="L176" i="10" s="1"/>
  <c r="K178" i="10"/>
  <c r="L178" i="10" s="1"/>
  <c r="K180" i="10"/>
  <c r="L180" i="10" s="1"/>
  <c r="K182" i="10"/>
  <c r="L182" i="10" s="1"/>
  <c r="K184" i="10"/>
  <c r="L184" i="10" s="1"/>
  <c r="K186" i="10"/>
  <c r="L186" i="10" s="1"/>
  <c r="K188" i="10"/>
  <c r="L188" i="10" s="1"/>
  <c r="K190" i="10"/>
  <c r="L190" i="10" s="1"/>
  <c r="K192" i="10"/>
  <c r="L192" i="10" s="1"/>
  <c r="K194" i="10"/>
  <c r="L194" i="10" s="1"/>
  <c r="K196" i="10"/>
  <c r="L196" i="10" s="1"/>
  <c r="K198" i="10"/>
  <c r="L198" i="10" s="1"/>
  <c r="K200" i="10"/>
  <c r="L200" i="10" s="1"/>
  <c r="K202" i="10"/>
  <c r="L202" i="10" s="1"/>
  <c r="K204" i="10"/>
  <c r="L204" i="10" s="1"/>
  <c r="K206" i="10"/>
  <c r="L206" i="10" s="1"/>
  <c r="K208" i="10"/>
  <c r="L208" i="10" s="1"/>
  <c r="K210" i="10"/>
  <c r="L210" i="10" s="1"/>
  <c r="K212" i="10"/>
  <c r="L212" i="10" s="1"/>
  <c r="K214" i="10"/>
  <c r="L214" i="10" s="1"/>
  <c r="K216" i="10"/>
  <c r="L216" i="10" s="1"/>
  <c r="K218" i="10"/>
  <c r="L218" i="10" s="1"/>
  <c r="K220" i="10"/>
  <c r="L220" i="10" s="1"/>
  <c r="K222" i="10"/>
  <c r="L222" i="10" s="1"/>
  <c r="K224" i="10"/>
  <c r="L224" i="10" s="1"/>
  <c r="K226" i="10"/>
  <c r="L226" i="10" s="1"/>
  <c r="K228" i="10"/>
  <c r="L228" i="10" s="1"/>
  <c r="K230" i="10"/>
  <c r="L230" i="10" s="1"/>
  <c r="K232" i="10"/>
  <c r="L232" i="10" s="1"/>
  <c r="K234" i="10"/>
  <c r="L234" i="10" s="1"/>
  <c r="K236" i="10"/>
  <c r="L236" i="10" s="1"/>
  <c r="K243" i="10"/>
  <c r="L243" i="10" s="1"/>
  <c r="K244" i="10"/>
  <c r="L244" i="10" s="1"/>
  <c r="K251" i="10"/>
  <c r="L251" i="10" s="1"/>
  <c r="K252" i="10"/>
  <c r="L252" i="10" s="1"/>
  <c r="K259" i="10"/>
  <c r="L259" i="10" s="1"/>
  <c r="K260" i="10"/>
  <c r="L260" i="10" s="1"/>
  <c r="K267" i="10"/>
  <c r="L267" i="10" s="1"/>
  <c r="K268" i="10"/>
  <c r="L268" i="10" s="1"/>
  <c r="K273" i="10"/>
  <c r="L273" i="10" s="1"/>
  <c r="K281" i="10"/>
  <c r="L281" i="10" s="1"/>
  <c r="K289" i="10"/>
  <c r="L289" i="10" s="1"/>
  <c r="K297" i="10"/>
  <c r="L297" i="10" s="1"/>
  <c r="K305" i="10"/>
  <c r="L305" i="10" s="1"/>
  <c r="K309" i="10"/>
  <c r="L309" i="10" s="1"/>
  <c r="K422" i="10"/>
  <c r="L422" i="10" s="1"/>
  <c r="K438" i="10"/>
  <c r="L438" i="10" s="1"/>
  <c r="K454" i="10"/>
  <c r="L454" i="10" s="1"/>
  <c r="K237" i="10"/>
  <c r="L237" i="10" s="1"/>
  <c r="K238" i="10"/>
  <c r="L238" i="10" s="1"/>
  <c r="K245" i="10"/>
  <c r="L245" i="10" s="1"/>
  <c r="K246" i="10"/>
  <c r="L246" i="10" s="1"/>
  <c r="K253" i="10"/>
  <c r="L253" i="10" s="1"/>
  <c r="K254" i="10"/>
  <c r="L254" i="10" s="1"/>
  <c r="K261" i="10"/>
  <c r="L261" i="10" s="1"/>
  <c r="K262" i="10"/>
  <c r="L262" i="10" s="1"/>
  <c r="K269" i="10"/>
  <c r="L269" i="10" s="1"/>
  <c r="K271" i="10"/>
  <c r="L271" i="10" s="1"/>
  <c r="K279" i="10"/>
  <c r="L279" i="10" s="1"/>
  <c r="K287" i="10"/>
  <c r="L287" i="10" s="1"/>
  <c r="K295" i="10"/>
  <c r="L295" i="10" s="1"/>
  <c r="K303" i="10"/>
  <c r="L303" i="10" s="1"/>
  <c r="K313" i="10"/>
  <c r="L313" i="10" s="1"/>
  <c r="K321" i="10"/>
  <c r="L321" i="10" s="1"/>
  <c r="K329" i="10"/>
  <c r="L329" i="10" s="1"/>
  <c r="K337" i="10"/>
  <c r="L337" i="10" s="1"/>
  <c r="K345" i="10"/>
  <c r="L345" i="10" s="1"/>
  <c r="K353" i="10"/>
  <c r="L353" i="10" s="1"/>
  <c r="K361" i="10"/>
  <c r="L361" i="10" s="1"/>
  <c r="K369" i="10"/>
  <c r="L369" i="10" s="1"/>
  <c r="K377" i="10"/>
  <c r="L377" i="10" s="1"/>
  <c r="K385" i="10"/>
  <c r="L385" i="10" s="1"/>
  <c r="K394" i="10"/>
  <c r="L394" i="10" s="1"/>
  <c r="K410" i="10"/>
  <c r="L410" i="10" s="1"/>
  <c r="K426" i="10"/>
  <c r="L426" i="10" s="1"/>
  <c r="K442" i="10"/>
  <c r="L442" i="10" s="1"/>
  <c r="K458" i="10"/>
  <c r="L458" i="10" s="1"/>
  <c r="K306" i="10"/>
  <c r="L306" i="10" s="1"/>
  <c r="K310" i="10"/>
  <c r="L310" i="10" s="1"/>
  <c r="K314" i="10"/>
  <c r="L314" i="10" s="1"/>
  <c r="K315" i="10"/>
  <c r="L315" i="10" s="1"/>
  <c r="K322" i="10"/>
  <c r="L322" i="10" s="1"/>
  <c r="K323" i="10"/>
  <c r="L323" i="10" s="1"/>
  <c r="K330" i="10"/>
  <c r="L330" i="10" s="1"/>
  <c r="K331" i="10"/>
  <c r="L331" i="10" s="1"/>
  <c r="K338" i="10"/>
  <c r="L338" i="10" s="1"/>
  <c r="K339" i="10"/>
  <c r="L339" i="10" s="1"/>
  <c r="K346" i="10"/>
  <c r="L346" i="10" s="1"/>
  <c r="K347" i="10"/>
  <c r="L347" i="10" s="1"/>
  <c r="K354" i="10"/>
  <c r="L354" i="10" s="1"/>
  <c r="K355" i="10"/>
  <c r="L355" i="10" s="1"/>
  <c r="K362" i="10"/>
  <c r="L362" i="10" s="1"/>
  <c r="K363" i="10"/>
  <c r="L363" i="10" s="1"/>
  <c r="K370" i="10"/>
  <c r="L370" i="10" s="1"/>
  <c r="K371" i="10"/>
  <c r="L371" i="10" s="1"/>
  <c r="K378" i="10"/>
  <c r="L378" i="10" s="1"/>
  <c r="K379" i="10"/>
  <c r="L379" i="10" s="1"/>
  <c r="K386" i="10"/>
  <c r="L386" i="10" s="1"/>
  <c r="K387" i="10"/>
  <c r="L387" i="10" s="1"/>
  <c r="K392" i="10"/>
  <c r="L392" i="10" s="1"/>
  <c r="K400" i="10"/>
  <c r="L400" i="10" s="1"/>
  <c r="K408" i="10"/>
  <c r="L408" i="10" s="1"/>
  <c r="K413" i="10"/>
  <c r="L413" i="10" s="1"/>
  <c r="K417" i="10"/>
  <c r="L417" i="10" s="1"/>
  <c r="K421" i="10"/>
  <c r="L421" i="10" s="1"/>
  <c r="K425" i="10"/>
  <c r="L425" i="10" s="1"/>
  <c r="K429" i="10"/>
  <c r="L429" i="10" s="1"/>
  <c r="K433" i="10"/>
  <c r="L433" i="10" s="1"/>
  <c r="K437" i="10"/>
  <c r="L437" i="10" s="1"/>
  <c r="K441" i="10"/>
  <c r="L441" i="10" s="1"/>
  <c r="K445" i="10"/>
  <c r="L445" i="10" s="1"/>
  <c r="K449" i="10"/>
  <c r="L449" i="10" s="1"/>
  <c r="K453" i="10"/>
  <c r="L453" i="10" s="1"/>
  <c r="K457" i="10"/>
  <c r="L457" i="10" s="1"/>
  <c r="K461" i="10"/>
  <c r="L461" i="10" s="1"/>
  <c r="K465" i="10"/>
  <c r="L465" i="10" s="1"/>
  <c r="K493" i="10"/>
  <c r="L493" i="10" s="1"/>
  <c r="K270" i="10"/>
  <c r="L270" i="10" s="1"/>
  <c r="K272" i="10"/>
  <c r="L272" i="10" s="1"/>
  <c r="K274" i="10"/>
  <c r="L274" i="10" s="1"/>
  <c r="K276" i="10"/>
  <c r="L276" i="10" s="1"/>
  <c r="K278" i="10"/>
  <c r="L278" i="10" s="1"/>
  <c r="K280" i="10"/>
  <c r="L280" i="10" s="1"/>
  <c r="K282" i="10"/>
  <c r="L282" i="10" s="1"/>
  <c r="K284" i="10"/>
  <c r="L284" i="10" s="1"/>
  <c r="K286" i="10"/>
  <c r="L286" i="10" s="1"/>
  <c r="K288" i="10"/>
  <c r="L288" i="10" s="1"/>
  <c r="K290" i="10"/>
  <c r="L290" i="10" s="1"/>
  <c r="K292" i="10"/>
  <c r="L292" i="10" s="1"/>
  <c r="K294" i="10"/>
  <c r="L294" i="10" s="1"/>
  <c r="K296" i="10"/>
  <c r="L296" i="10" s="1"/>
  <c r="K298" i="10"/>
  <c r="L298" i="10" s="1"/>
  <c r="K300" i="10"/>
  <c r="L300" i="10" s="1"/>
  <c r="K302" i="10"/>
  <c r="L302" i="10" s="1"/>
  <c r="K304" i="10"/>
  <c r="L304" i="10" s="1"/>
  <c r="K307" i="10"/>
  <c r="L307" i="10" s="1"/>
  <c r="K311" i="10"/>
  <c r="L311" i="10" s="1"/>
  <c r="K316" i="10"/>
  <c r="L316" i="10" s="1"/>
  <c r="K317" i="10"/>
  <c r="L317" i="10" s="1"/>
  <c r="K324" i="10"/>
  <c r="L324" i="10" s="1"/>
  <c r="K325" i="10"/>
  <c r="L325" i="10" s="1"/>
  <c r="K332" i="10"/>
  <c r="L332" i="10" s="1"/>
  <c r="K333" i="10"/>
  <c r="L333" i="10" s="1"/>
  <c r="K340" i="10"/>
  <c r="L340" i="10" s="1"/>
  <c r="K341" i="10"/>
  <c r="L341" i="10" s="1"/>
  <c r="K348" i="10"/>
  <c r="L348" i="10" s="1"/>
  <c r="K349" i="10"/>
  <c r="L349" i="10" s="1"/>
  <c r="K356" i="10"/>
  <c r="L356" i="10" s="1"/>
  <c r="K357" i="10"/>
  <c r="L357" i="10" s="1"/>
  <c r="K364" i="10"/>
  <c r="L364" i="10" s="1"/>
  <c r="K365" i="10"/>
  <c r="L365" i="10" s="1"/>
  <c r="K372" i="10"/>
  <c r="L372" i="10" s="1"/>
  <c r="K373" i="10"/>
  <c r="L373" i="10" s="1"/>
  <c r="K380" i="10"/>
  <c r="L380" i="10" s="1"/>
  <c r="K381" i="10"/>
  <c r="L381" i="10" s="1"/>
  <c r="K388" i="10"/>
  <c r="L388" i="10" s="1"/>
  <c r="K390" i="10"/>
  <c r="L390" i="10" s="1"/>
  <c r="K398" i="10"/>
  <c r="L398" i="10" s="1"/>
  <c r="K406" i="10"/>
  <c r="L406" i="10" s="1"/>
  <c r="K412" i="10"/>
  <c r="L412" i="10" s="1"/>
  <c r="K416" i="10"/>
  <c r="L416" i="10" s="1"/>
  <c r="K420" i="10"/>
  <c r="L420" i="10" s="1"/>
  <c r="K424" i="10"/>
  <c r="L424" i="10" s="1"/>
  <c r="K428" i="10"/>
  <c r="L428" i="10" s="1"/>
  <c r="K432" i="10"/>
  <c r="L432" i="10" s="1"/>
  <c r="K436" i="10"/>
  <c r="L436" i="10" s="1"/>
  <c r="K440" i="10"/>
  <c r="L440" i="10" s="1"/>
  <c r="K444" i="10"/>
  <c r="L444" i="10" s="1"/>
  <c r="K448" i="10"/>
  <c r="L448" i="10" s="1"/>
  <c r="K452" i="10"/>
  <c r="L452" i="10" s="1"/>
  <c r="K456" i="10"/>
  <c r="L456" i="10" s="1"/>
  <c r="K460" i="10"/>
  <c r="L460" i="10" s="1"/>
  <c r="K464" i="10"/>
  <c r="L464" i="10" s="1"/>
  <c r="K308" i="10"/>
  <c r="L308" i="10" s="1"/>
  <c r="K312" i="10"/>
  <c r="L312" i="10" s="1"/>
  <c r="K318" i="10"/>
  <c r="L318" i="10" s="1"/>
  <c r="K319" i="10"/>
  <c r="L319" i="10" s="1"/>
  <c r="K326" i="10"/>
  <c r="L326" i="10" s="1"/>
  <c r="K327" i="10"/>
  <c r="L327" i="10" s="1"/>
  <c r="K334" i="10"/>
  <c r="L334" i="10" s="1"/>
  <c r="K335" i="10"/>
  <c r="L335" i="10" s="1"/>
  <c r="K342" i="10"/>
  <c r="L342" i="10" s="1"/>
  <c r="K343" i="10"/>
  <c r="L343" i="10" s="1"/>
  <c r="K350" i="10"/>
  <c r="L350" i="10" s="1"/>
  <c r="K351" i="10"/>
  <c r="L351" i="10" s="1"/>
  <c r="K358" i="10"/>
  <c r="L358" i="10" s="1"/>
  <c r="K359" i="10"/>
  <c r="L359" i="10" s="1"/>
  <c r="K366" i="10"/>
  <c r="L366" i="10" s="1"/>
  <c r="K367" i="10"/>
  <c r="L367" i="10" s="1"/>
  <c r="K374" i="10"/>
  <c r="L374" i="10" s="1"/>
  <c r="K375" i="10"/>
  <c r="L375" i="10" s="1"/>
  <c r="K382" i="10"/>
  <c r="L382" i="10" s="1"/>
  <c r="K383" i="10"/>
  <c r="L383" i="10" s="1"/>
  <c r="K396" i="10"/>
  <c r="L396" i="10" s="1"/>
  <c r="K404" i="10"/>
  <c r="L404" i="10" s="1"/>
  <c r="K411" i="10"/>
  <c r="L411" i="10" s="1"/>
  <c r="K415" i="10"/>
  <c r="L415" i="10" s="1"/>
  <c r="K419" i="10"/>
  <c r="L419" i="10" s="1"/>
  <c r="K423" i="10"/>
  <c r="L423" i="10" s="1"/>
  <c r="K427" i="10"/>
  <c r="L427" i="10" s="1"/>
  <c r="K431" i="10"/>
  <c r="L431" i="10" s="1"/>
  <c r="K435" i="10"/>
  <c r="L435" i="10" s="1"/>
  <c r="K439" i="10"/>
  <c r="L439" i="10" s="1"/>
  <c r="K443" i="10"/>
  <c r="L443" i="10" s="1"/>
  <c r="K447" i="10"/>
  <c r="L447" i="10" s="1"/>
  <c r="K451" i="10"/>
  <c r="L451" i="10" s="1"/>
  <c r="K455" i="10"/>
  <c r="L455" i="10" s="1"/>
  <c r="K459" i="10"/>
  <c r="L459" i="10" s="1"/>
  <c r="K463" i="10"/>
  <c r="L463" i="10" s="1"/>
  <c r="K475" i="10"/>
  <c r="L475" i="10" s="1"/>
  <c r="K485" i="10"/>
  <c r="L485" i="10" s="1"/>
  <c r="K466" i="10"/>
  <c r="L466" i="10" s="1"/>
  <c r="K467" i="10"/>
  <c r="L467" i="10" s="1"/>
  <c r="K468" i="10"/>
  <c r="L468" i="10" s="1"/>
  <c r="K469" i="10"/>
  <c r="L469" i="10" s="1"/>
  <c r="K470" i="10"/>
  <c r="L470" i="10" s="1"/>
  <c r="K471" i="10"/>
  <c r="L471" i="10" s="1"/>
  <c r="K472" i="10"/>
  <c r="L472" i="10" s="1"/>
  <c r="K473" i="10"/>
  <c r="L473" i="10" s="1"/>
  <c r="K483" i="10"/>
  <c r="L483" i="10" s="1"/>
  <c r="K491" i="10"/>
  <c r="L491" i="10" s="1"/>
  <c r="K389" i="10"/>
  <c r="L389" i="10" s="1"/>
  <c r="K391" i="10"/>
  <c r="L391" i="10" s="1"/>
  <c r="K393" i="10"/>
  <c r="L393" i="10" s="1"/>
  <c r="K395" i="10"/>
  <c r="L395" i="10" s="1"/>
  <c r="K397" i="10"/>
  <c r="L397" i="10" s="1"/>
  <c r="K399" i="10"/>
  <c r="L399" i="10" s="1"/>
  <c r="K401" i="10"/>
  <c r="L401" i="10" s="1"/>
  <c r="K403" i="10"/>
  <c r="L403" i="10" s="1"/>
  <c r="K405" i="10"/>
  <c r="L405" i="10" s="1"/>
  <c r="K407" i="10"/>
  <c r="L407" i="10" s="1"/>
  <c r="K409" i="10"/>
  <c r="L409" i="10" s="1"/>
  <c r="K477" i="10"/>
  <c r="L477" i="10" s="1"/>
  <c r="K481" i="10"/>
  <c r="L481" i="10" s="1"/>
  <c r="K489" i="10"/>
  <c r="L489" i="10" s="1"/>
  <c r="K487" i="10"/>
  <c r="L487" i="10" s="1"/>
  <c r="K495" i="10"/>
  <c r="L495" i="10" s="1"/>
  <c r="K474" i="10"/>
  <c r="L474" i="10" s="1"/>
  <c r="K476" i="10"/>
  <c r="L476" i="10" s="1"/>
  <c r="K478" i="10"/>
  <c r="L478" i="10" s="1"/>
  <c r="K480" i="10"/>
  <c r="L480" i="10" s="1"/>
  <c r="K482" i="10"/>
  <c r="L482" i="10" s="1"/>
  <c r="K484" i="10"/>
  <c r="L484" i="10" s="1"/>
  <c r="K486" i="10"/>
  <c r="L486" i="10" s="1"/>
  <c r="K488" i="10"/>
  <c r="L488" i="10" s="1"/>
  <c r="K490" i="10"/>
  <c r="L490" i="10" s="1"/>
  <c r="K492" i="10"/>
  <c r="L492" i="10" s="1"/>
  <c r="K494" i="10"/>
  <c r="L494" i="10" s="1"/>
  <c r="M8" i="8" l="1"/>
  <c r="M7" i="8"/>
  <c r="M6" i="8"/>
  <c r="M5" i="8"/>
  <c r="M4" i="8"/>
  <c r="M3" i="8"/>
  <c r="M2" i="8"/>
  <c r="B3" i="6"/>
  <c r="D3" i="6"/>
  <c r="F3" i="6"/>
  <c r="H3" i="6"/>
  <c r="J3" i="6"/>
  <c r="L3" i="6"/>
  <c r="N3" i="6"/>
  <c r="P3" i="6"/>
  <c r="R3" i="6"/>
  <c r="T3" i="6"/>
  <c r="V3" i="6"/>
  <c r="X3" i="6"/>
  <c r="D5" i="11"/>
  <c r="H5" i="11"/>
  <c r="L5" i="11"/>
  <c r="K5" i="11"/>
  <c r="E5" i="11"/>
  <c r="I5" i="11"/>
  <c r="M5" i="11"/>
  <c r="C5" i="11"/>
  <c r="B5" i="11"/>
  <c r="F5" i="11"/>
  <c r="J5" i="11"/>
  <c r="G5" i="11"/>
  <c r="M22" i="11" l="1"/>
  <c r="L22" i="11"/>
  <c r="K22" i="11"/>
  <c r="J22" i="11"/>
  <c r="I22" i="11"/>
  <c r="H22" i="11"/>
  <c r="G22" i="11"/>
  <c r="F22" i="11"/>
  <c r="E22" i="11"/>
  <c r="D22" i="11"/>
  <c r="C22" i="11"/>
  <c r="B22" i="11"/>
  <c r="N22" i="11" s="1"/>
  <c r="G6" i="11" l="1"/>
  <c r="I6" i="11"/>
  <c r="K6" i="11"/>
  <c r="M6" i="11"/>
  <c r="C6" i="11"/>
  <c r="E6" i="11"/>
  <c r="D6" i="11"/>
  <c r="F6" i="11"/>
  <c r="H6" i="11"/>
  <c r="J6" i="11"/>
  <c r="L6" i="11"/>
  <c r="N5" i="11"/>
  <c r="B6" i="11"/>
  <c r="L12" i="11"/>
  <c r="L16" i="11" s="1"/>
  <c r="I12" i="11"/>
  <c r="I16" i="11" s="1"/>
  <c r="C12" i="11"/>
  <c r="C16" i="11" s="1"/>
  <c r="F12" i="11"/>
  <c r="F16" i="11" s="1"/>
  <c r="E12" i="11"/>
  <c r="E16" i="11" s="1"/>
  <c r="G12" i="11"/>
  <c r="G16" i="11" s="1"/>
  <c r="J12" i="11"/>
  <c r="J16" i="11" s="1"/>
  <c r="D12" i="11"/>
  <c r="D16" i="11" s="1"/>
  <c r="H12" i="11"/>
  <c r="H16" i="11" s="1"/>
  <c r="K12" i="11"/>
  <c r="K16" i="11" s="1"/>
  <c r="M12" i="11"/>
  <c r="M16" i="11" s="1"/>
  <c r="B12" i="11"/>
  <c r="B16" i="11" s="1"/>
  <c r="N6" i="11" l="1"/>
  <c r="M4" i="11"/>
  <c r="K4" i="11"/>
  <c r="I4" i="11"/>
  <c r="G4" i="11"/>
  <c r="E4" i="11"/>
  <c r="C4" i="11"/>
  <c r="M3" i="11"/>
  <c r="M19" i="11" s="1"/>
  <c r="K3" i="11"/>
  <c r="K19" i="11" s="1"/>
  <c r="I3" i="11"/>
  <c r="I19" i="11" s="1"/>
  <c r="G3" i="11"/>
  <c r="G19" i="11" s="1"/>
  <c r="E3" i="11"/>
  <c r="E19" i="11" s="1"/>
  <c r="C3" i="11"/>
  <c r="C19" i="11" s="1"/>
  <c r="M2" i="11"/>
  <c r="M18" i="11" s="1"/>
  <c r="K2" i="11"/>
  <c r="K18" i="11" s="1"/>
  <c r="I2" i="11"/>
  <c r="I18" i="11" s="1"/>
  <c r="G2" i="11"/>
  <c r="G18" i="11" s="1"/>
  <c r="E2" i="11"/>
  <c r="E18" i="11" s="1"/>
  <c r="C2" i="11"/>
  <c r="C18" i="11" s="1"/>
  <c r="L10" i="11"/>
  <c r="J10" i="11"/>
  <c r="H10" i="11"/>
  <c r="F10" i="11"/>
  <c r="D10" i="11"/>
  <c r="B10" i="11"/>
  <c r="L9" i="11"/>
  <c r="J9" i="11"/>
  <c r="H9" i="11"/>
  <c r="F9" i="11"/>
  <c r="D9" i="11"/>
  <c r="B9" i="11"/>
  <c r="L8" i="11"/>
  <c r="J8" i="11"/>
  <c r="H8" i="11"/>
  <c r="F8" i="11"/>
  <c r="D8" i="11"/>
  <c r="B8" i="11"/>
  <c r="L7" i="11"/>
  <c r="J7" i="11"/>
  <c r="H7" i="11"/>
  <c r="F7" i="11"/>
  <c r="D7" i="11"/>
  <c r="B7" i="11"/>
  <c r="C7" i="11"/>
  <c r="L4" i="11"/>
  <c r="J4" i="11"/>
  <c r="H4" i="11"/>
  <c r="F4" i="11"/>
  <c r="D4" i="11"/>
  <c r="B4" i="11"/>
  <c r="L3" i="11"/>
  <c r="L19" i="11" s="1"/>
  <c r="J3" i="11"/>
  <c r="J19" i="11" s="1"/>
  <c r="H3" i="11"/>
  <c r="H19" i="11" s="1"/>
  <c r="F3" i="11"/>
  <c r="F19" i="11" s="1"/>
  <c r="D3" i="11"/>
  <c r="D19" i="11" s="1"/>
  <c r="B3" i="11"/>
  <c r="L2" i="11"/>
  <c r="L18" i="11" s="1"/>
  <c r="J2" i="11"/>
  <c r="J18" i="11" s="1"/>
  <c r="H2" i="11"/>
  <c r="H18" i="11" s="1"/>
  <c r="F2" i="11"/>
  <c r="F18" i="11" s="1"/>
  <c r="D2" i="11"/>
  <c r="D18" i="11" s="1"/>
  <c r="B2" i="11"/>
  <c r="M10" i="11"/>
  <c r="K10" i="11"/>
  <c r="I10" i="11"/>
  <c r="G10" i="11"/>
  <c r="E10" i="11"/>
  <c r="C10" i="11"/>
  <c r="M9" i="11"/>
  <c r="K9" i="11"/>
  <c r="I9" i="11"/>
  <c r="G9" i="11"/>
  <c r="E9" i="11"/>
  <c r="C9" i="11"/>
  <c r="M8" i="11"/>
  <c r="K8" i="11"/>
  <c r="I8" i="11"/>
  <c r="G8" i="11"/>
  <c r="E8" i="11"/>
  <c r="C8" i="11"/>
  <c r="M7" i="11"/>
  <c r="K7" i="11"/>
  <c r="I7" i="11"/>
  <c r="G7" i="11"/>
  <c r="E7" i="11"/>
  <c r="N12" i="11"/>
  <c r="N16" i="11" s="1"/>
  <c r="N2" i="11" l="1"/>
  <c r="N18" i="11" s="1"/>
  <c r="B18" i="11"/>
  <c r="N3" i="11"/>
  <c r="N19" i="11" s="1"/>
  <c r="B19" i="11"/>
  <c r="N4" i="11"/>
  <c r="B21" i="11"/>
  <c r="B20" i="11"/>
  <c r="F21" i="11"/>
  <c r="F20" i="11"/>
  <c r="J21" i="11"/>
  <c r="J20" i="11"/>
  <c r="E21" i="11"/>
  <c r="E20" i="11"/>
  <c r="I21" i="11"/>
  <c r="I20" i="11"/>
  <c r="M21" i="11"/>
  <c r="M20" i="11"/>
  <c r="D21" i="11"/>
  <c r="D20" i="11"/>
  <c r="H21" i="11"/>
  <c r="H20" i="11"/>
  <c r="L21" i="11"/>
  <c r="L20" i="11"/>
  <c r="C21" i="11"/>
  <c r="C20" i="11"/>
  <c r="G21" i="11"/>
  <c r="G20" i="11"/>
  <c r="K21" i="11"/>
  <c r="K20" i="11"/>
  <c r="H11" i="11"/>
  <c r="H15" i="11" s="1"/>
  <c r="H17" i="11" s="1"/>
  <c r="G11" i="11"/>
  <c r="M11" i="11"/>
  <c r="M15" i="11" s="1"/>
  <c r="D11" i="11"/>
  <c r="D15" i="11" s="1"/>
  <c r="K11" i="11"/>
  <c r="K15" i="11" s="1"/>
  <c r="E11" i="11"/>
  <c r="E15" i="11" s="1"/>
  <c r="F11" i="11"/>
  <c r="F15" i="11" s="1"/>
  <c r="N10" i="11"/>
  <c r="L11" i="11"/>
  <c r="L15" i="11" s="1"/>
  <c r="J11" i="11"/>
  <c r="J15" i="11" s="1"/>
  <c r="N9" i="11"/>
  <c r="B11" i="11"/>
  <c r="B15" i="11" s="1"/>
  <c r="I11" i="11"/>
  <c r="I15" i="11" s="1"/>
  <c r="N8" i="11"/>
  <c r="N7" i="11"/>
  <c r="C11" i="11"/>
  <c r="H13" i="11" l="1"/>
  <c r="H14" i="11" s="1"/>
  <c r="C15" i="11"/>
  <c r="C17" i="11" s="1"/>
  <c r="G13" i="11"/>
  <c r="G14" i="11" s="1"/>
  <c r="G15" i="11"/>
  <c r="G17" i="11" s="1"/>
  <c r="N21" i="11"/>
  <c r="N20" i="11"/>
  <c r="I13" i="11"/>
  <c r="I14" i="11" s="1"/>
  <c r="I17" i="11"/>
  <c r="L13" i="11"/>
  <c r="L14" i="11" s="1"/>
  <c r="L17" i="11"/>
  <c r="F13" i="11"/>
  <c r="F14" i="11" s="1"/>
  <c r="F17" i="11"/>
  <c r="K13" i="11"/>
  <c r="K14" i="11" s="1"/>
  <c r="K17" i="11"/>
  <c r="M13" i="11"/>
  <c r="M14" i="11" s="1"/>
  <c r="M17" i="11"/>
  <c r="B13" i="11"/>
  <c r="B14" i="11" s="1"/>
  <c r="B17" i="11"/>
  <c r="J13" i="11"/>
  <c r="J14" i="11" s="1"/>
  <c r="J17" i="11"/>
  <c r="E13" i="11"/>
  <c r="E14" i="11" s="1"/>
  <c r="E17" i="11"/>
  <c r="D13" i="11"/>
  <c r="D14" i="11" s="1"/>
  <c r="D17" i="11"/>
  <c r="C13" i="11"/>
  <c r="C14" i="11" s="1"/>
  <c r="N11" i="11"/>
  <c r="N15" i="11" s="1"/>
  <c r="N13" i="11" l="1"/>
  <c r="N14" i="11" s="1"/>
  <c r="N17" i="11"/>
  <c r="A3" i="12" a="1"/>
  <c r="A3" i="12" l="1"/>
  <c r="D3" i="12"/>
  <c r="G3" i="12"/>
  <c r="E3" i="12"/>
  <c r="F3" i="12"/>
  <c r="B3" i="12"/>
  <c r="C3" i="12"/>
  <c r="H3" i="12"/>
  <c r="I3" i="12" l="1"/>
  <c r="J3" i="12" s="1"/>
  <c r="K3" i="12"/>
  <c r="A4" i="12" a="1"/>
  <c r="A4" i="12"/>
  <c r="H4" i="12"/>
  <c r="G4" i="12"/>
  <c r="C4" i="12"/>
  <c r="E4" i="12"/>
  <c r="D4" i="12"/>
  <c r="F4" i="12"/>
  <c r="B4" i="12"/>
  <c r="K4" i="12"/>
  <c r="I4" i="12"/>
  <c r="J4" i="12" s="1"/>
  <c r="A5" i="12" a="1"/>
  <c r="A5" i="12"/>
  <c r="F5" i="12"/>
  <c r="C5" i="12"/>
  <c r="D5" i="12"/>
  <c r="H5" i="12"/>
  <c r="E5" i="12"/>
  <c r="B5" i="12"/>
  <c r="G5" i="12"/>
  <c r="I5" i="12"/>
  <c r="J5" i="12" s="1"/>
  <c r="K5" i="12"/>
  <c r="A6" i="12" a="1"/>
  <c r="A6" i="12"/>
  <c r="G6" i="12"/>
  <c r="D6" i="12"/>
  <c r="C6" i="12"/>
  <c r="F6" i="12"/>
  <c r="B6" i="12"/>
  <c r="H6" i="12"/>
  <c r="E6" i="12"/>
  <c r="I6" i="12"/>
  <c r="J6" i="12" s="1"/>
  <c r="K6" i="12"/>
  <c r="A7" i="12" a="1"/>
  <c r="A7" i="12"/>
  <c r="D7" i="12"/>
  <c r="G7" i="12"/>
  <c r="H7" i="12"/>
  <c r="C7" i="12"/>
  <c r="F7" i="12"/>
  <c r="B7" i="12"/>
  <c r="E7" i="12"/>
  <c r="K7" i="12"/>
  <c r="I7" i="12"/>
  <c r="J7" i="12" s="1"/>
  <c r="A8" i="12" a="1"/>
  <c r="A8" i="12"/>
  <c r="G8" i="12"/>
  <c r="E8" i="12"/>
  <c r="F8" i="12"/>
  <c r="D8" i="12"/>
  <c r="C8" i="12"/>
  <c r="H8" i="12"/>
  <c r="B8" i="12"/>
  <c r="I8" i="12"/>
  <c r="J8" i="12" s="1"/>
  <c r="K8" i="12"/>
  <c r="A9" i="12" a="1"/>
  <c r="A9" i="12"/>
  <c r="C9" i="12"/>
  <c r="B9" i="12"/>
  <c r="D9" i="12"/>
  <c r="G9" i="12"/>
  <c r="I9" i="12"/>
  <c r="J9" i="12" s="1"/>
  <c r="E9" i="12"/>
  <c r="H9" i="12"/>
  <c r="F9" i="12"/>
  <c r="K9" i="12"/>
  <c r="A10" i="12" a="1"/>
  <c r="A10" i="12"/>
  <c r="E10" i="12"/>
  <c r="G10" i="12"/>
  <c r="F10" i="12"/>
  <c r="C10" i="12"/>
  <c r="H10" i="12"/>
  <c r="D10" i="12"/>
  <c r="B10" i="12"/>
  <c r="I10" i="12"/>
  <c r="J10" i="12" s="1"/>
  <c r="K10" i="12"/>
  <c r="A11" i="12" a="1"/>
  <c r="A11" i="12"/>
  <c r="F11" i="12"/>
  <c r="H11" i="12"/>
  <c r="G11" i="12"/>
  <c r="D11" i="12"/>
  <c r="B11" i="12"/>
  <c r="C11" i="12"/>
  <c r="E11" i="12"/>
  <c r="I11" i="12"/>
  <c r="J11" i="12" s="1"/>
  <c r="K11" i="12"/>
  <c r="A12" i="12" a="1"/>
  <c r="A12" i="12"/>
  <c r="F12" i="12"/>
  <c r="G12" i="12"/>
  <c r="D12" i="12"/>
  <c r="H12" i="12"/>
  <c r="K12" i="12"/>
  <c r="E12" i="12"/>
  <c r="C12" i="12"/>
  <c r="B12" i="12"/>
  <c r="I12" i="12"/>
  <c r="J12" i="12" s="1"/>
  <c r="A13" i="12" a="1"/>
  <c r="A13" i="12"/>
  <c r="E13" i="12"/>
  <c r="D13" i="12"/>
  <c r="B13" i="12"/>
  <c r="H13" i="12"/>
  <c r="G13" i="12"/>
  <c r="C13" i="12"/>
  <c r="F13" i="12"/>
  <c r="I13" i="12"/>
  <c r="J13" i="12" s="1"/>
  <c r="K13" i="12"/>
  <c r="A14" i="12" a="1"/>
  <c r="A14" i="12"/>
  <c r="H14" i="12"/>
  <c r="F14" i="12"/>
  <c r="C14" i="12"/>
  <c r="G14" i="12"/>
  <c r="A15" i="12" a="1"/>
  <c r="A15" i="12"/>
  <c r="H15" i="12" s="1"/>
  <c r="K14" i="12"/>
  <c r="E14" i="12"/>
  <c r="B14" i="12"/>
  <c r="D14" i="12"/>
  <c r="A16" i="12" a="1"/>
  <c r="G15" i="12"/>
  <c r="A16" i="12"/>
  <c r="B16" i="12" s="1"/>
  <c r="E15" i="12"/>
  <c r="F15" i="12"/>
  <c r="K15" i="12" s="1"/>
  <c r="I14" i="12"/>
  <c r="J14" i="12" s="1"/>
  <c r="D15" i="12"/>
  <c r="C15" i="12"/>
  <c r="B15" i="12"/>
  <c r="A17" i="12" a="1"/>
  <c r="I15" i="12" l="1"/>
  <c r="J15" i="12" s="1"/>
  <c r="G16" i="12"/>
  <c r="I16" i="12" s="1"/>
  <c r="J16" i="12" s="1"/>
  <c r="C16" i="12"/>
  <c r="D16" i="12"/>
  <c r="H16" i="12"/>
  <c r="F16" i="12"/>
  <c r="E16" i="12"/>
  <c r="A17" i="12"/>
  <c r="C17" i="12" s="1"/>
  <c r="A18" i="12" a="1"/>
  <c r="K16" i="12" l="1"/>
  <c r="E17" i="12"/>
  <c r="A18" i="12"/>
  <c r="E18" i="12" s="1"/>
  <c r="F17" i="12"/>
  <c r="D17" i="12"/>
  <c r="G17" i="12"/>
  <c r="B17" i="12"/>
  <c r="H17" i="12"/>
  <c r="A19" i="12" a="1"/>
  <c r="C18" i="12"/>
  <c r="D18" i="12"/>
  <c r="A19" i="12"/>
  <c r="G18" i="12"/>
  <c r="H18" i="12"/>
  <c r="K17" i="12"/>
  <c r="B18" i="12"/>
  <c r="F18" i="12"/>
  <c r="I17" i="12"/>
  <c r="J17" i="12" s="1"/>
  <c r="A20" i="12" a="1"/>
  <c r="A20" i="12"/>
  <c r="F2" i="12" s="1"/>
  <c r="B19" i="12"/>
  <c r="G19" i="12"/>
  <c r="D19" i="12"/>
  <c r="H19" i="12"/>
  <c r="F19" i="12"/>
  <c r="C19" i="12"/>
  <c r="K18" i="12"/>
  <c r="I18" i="12"/>
  <c r="J18" i="12" s="1"/>
  <c r="E19" i="12"/>
  <c r="D2" i="12" l="1"/>
  <c r="I19" i="12"/>
  <c r="J19" i="12" s="1"/>
  <c r="E20" i="12"/>
  <c r="D20" i="12"/>
  <c r="H20" i="12"/>
  <c r="B20" i="12"/>
  <c r="B2" i="12"/>
  <c r="E2" i="12"/>
  <c r="G20" i="12"/>
  <c r="C2" i="12"/>
  <c r="G2" i="12"/>
  <c r="I2" i="12" s="1"/>
  <c r="J2" i="12" s="1"/>
  <c r="C20" i="12"/>
  <c r="F20" i="12"/>
  <c r="H2" i="12"/>
  <c r="K2" i="12" s="1"/>
  <c r="K19" i="12"/>
  <c r="I20" i="12" l="1"/>
  <c r="J20" i="12" s="1"/>
  <c r="K20" i="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Smartrenting</author>
  </authors>
  <commentList>
    <comment ref="C17" authorId="0" shapeId="0" xr:uid="{DDBBD370-D639-4178-A963-12744AC991A0}">
      <text>
        <r>
          <rPr>
            <b/>
            <sz val="9"/>
            <color indexed="81"/>
            <rFont val="Tahoma"/>
            <family val="2"/>
          </rPr>
          <t>Smartrenting:</t>
        </r>
        <r>
          <rPr>
            <sz val="9"/>
            <color indexed="81"/>
            <rFont val="Tahoma"/>
            <family val="2"/>
          </rPr>
          <t xml:space="preserve">
dans le facturation substit. Mai, cette ligne était en rose, sans nom du touriste. /LB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Smartrenting</author>
  </authors>
  <commentList>
    <comment ref="C17" authorId="0" shapeId="0" xr:uid="{D02B5EC1-D5EA-4DE7-AA06-599DD8410B2E}">
      <text>
        <r>
          <rPr>
            <b/>
            <sz val="9"/>
            <color indexed="81"/>
            <rFont val="Tahoma"/>
            <family val="2"/>
          </rPr>
          <t>Smartrenting:</t>
        </r>
        <r>
          <rPr>
            <sz val="9"/>
            <color indexed="81"/>
            <rFont val="Tahoma"/>
            <family val="2"/>
          </rPr>
          <t xml:space="preserve">
dans le facturation substit. Mai, cette ligne était en rose, sans nom du touriste. /LB</t>
        </r>
      </text>
    </comment>
  </commentList>
</comments>
</file>

<file path=xl/sharedStrings.xml><?xml version="1.0" encoding="utf-8"?>
<sst xmlns="http://schemas.openxmlformats.org/spreadsheetml/2006/main" count="4651" uniqueCount="536">
  <si>
    <t>DECEMBRE</t>
  </si>
  <si>
    <t>NOVEMBRE</t>
  </si>
  <si>
    <t>OCTOBRE</t>
  </si>
  <si>
    <t>SEPTEMBRE</t>
  </si>
  <si>
    <t>AOUT</t>
  </si>
  <si>
    <t>JUILLET</t>
  </si>
  <si>
    <t>JUIN</t>
  </si>
  <si>
    <t>MAI</t>
  </si>
  <si>
    <t>AVRIL</t>
  </si>
  <si>
    <t>MARS</t>
  </si>
  <si>
    <t>FEVRIER</t>
  </si>
  <si>
    <t>JANVIER</t>
  </si>
  <si>
    <t>Code appartement</t>
  </si>
  <si>
    <t>TOTAL</t>
  </si>
  <si>
    <t>Loyer</t>
  </si>
  <si>
    <t>Date d'arrivée</t>
  </si>
  <si>
    <t>Date de départ</t>
  </si>
  <si>
    <t>Nombre de nuits</t>
  </si>
  <si>
    <t>Prestations de services</t>
  </si>
  <si>
    <t>Plateforme</t>
  </si>
  <si>
    <t>Réservation</t>
  </si>
  <si>
    <t>Caution</t>
  </si>
  <si>
    <t>Annulation</t>
  </si>
  <si>
    <t>Type</t>
  </si>
  <si>
    <t>Nom Touriste</t>
  </si>
  <si>
    <t>Loyer / nuit</t>
  </si>
  <si>
    <t xml:space="preserve">Prix / nuit </t>
  </si>
  <si>
    <t>Coût / nuit</t>
  </si>
  <si>
    <t>Prestations services</t>
  </si>
  <si>
    <t>Mois</t>
  </si>
  <si>
    <t>CA TOTAL</t>
  </si>
  <si>
    <t>MARGE OPERATIONNELLE</t>
  </si>
  <si>
    <t>Taux de marge</t>
  </si>
  <si>
    <t>Nuit</t>
  </si>
  <si>
    <t>Loyer reversé</t>
  </si>
  <si>
    <t>Nombre de nuits possibles</t>
  </si>
  <si>
    <t>Résultat brut 
(CA - Loyers)</t>
  </si>
  <si>
    <t>Taux de remplissage</t>
  </si>
  <si>
    <t>Total</t>
  </si>
  <si>
    <t>Nombre voyageurs</t>
  </si>
  <si>
    <t>Nombre de réservations</t>
  </si>
  <si>
    <t>Nombre de mois de gestion</t>
  </si>
  <si>
    <t>Nb de voyageurs moyen</t>
  </si>
  <si>
    <t>CA Moyen</t>
  </si>
  <si>
    <t>Loyer moyen</t>
  </si>
  <si>
    <t>Marge moyen</t>
  </si>
  <si>
    <t>Nb résa moyen</t>
  </si>
  <si>
    <t>Nb nuit moyen</t>
  </si>
  <si>
    <t>Taux de remplissage moyen</t>
  </si>
  <si>
    <t>KPI</t>
  </si>
  <si>
    <t>Code</t>
  </si>
  <si>
    <t>appartement</t>
  </si>
  <si>
    <t>Montant Net de la réservation</t>
  </si>
  <si>
    <t>Nombre de nuits passées</t>
  </si>
  <si>
    <t>Nombre de touristes</t>
  </si>
  <si>
    <t>Nb jours</t>
  </si>
  <si>
    <t>ü</t>
  </si>
  <si>
    <t>Direct</t>
  </si>
  <si>
    <t>CROIX ROUSSE</t>
  </si>
  <si>
    <t>FRANKLIN</t>
  </si>
  <si>
    <t>LORETTE</t>
  </si>
  <si>
    <t>BONNET</t>
  </si>
  <si>
    <t>CONFORT</t>
  </si>
  <si>
    <t>SALA</t>
  </si>
  <si>
    <t>VAUBECOUR</t>
  </si>
  <si>
    <t>CHARITE</t>
  </si>
  <si>
    <t>LAURENCIN</t>
  </si>
  <si>
    <t>DESIREE</t>
  </si>
  <si>
    <t>THOMASSIN</t>
  </si>
  <si>
    <t>SAINT ANTOINE</t>
  </si>
  <si>
    <t>PIERRE BLANC</t>
  </si>
  <si>
    <t>PLACE COLBERT</t>
  </si>
  <si>
    <t>COLBERT</t>
  </si>
  <si>
    <t>PRE GAUDRY</t>
  </si>
  <si>
    <t>ALBERT THOMAS</t>
  </si>
  <si>
    <t>DUBOIS</t>
  </si>
  <si>
    <t>Booking</t>
  </si>
  <si>
    <t>Emma Chollet</t>
  </si>
  <si>
    <t>Airbnb</t>
  </si>
  <si>
    <t>Julien Mentfakh</t>
  </si>
  <si>
    <t>Caroline Gillier</t>
  </si>
  <si>
    <t>Tom Cunningham</t>
  </si>
  <si>
    <t>Celia Cuéllar Romero</t>
  </si>
  <si>
    <t>Mengdi Wu</t>
  </si>
  <si>
    <t>Sandrine Albu</t>
  </si>
  <si>
    <t>Ambre Blanchin</t>
  </si>
  <si>
    <t>Pierrick Bertin</t>
  </si>
  <si>
    <t>Claude Girard</t>
  </si>
  <si>
    <t>Pascale Braghieri</t>
  </si>
  <si>
    <t>Patrick Roussel</t>
  </si>
  <si>
    <t>Philippe Dagomer</t>
  </si>
  <si>
    <t>Kai Otani</t>
  </si>
  <si>
    <t>Booking*</t>
  </si>
  <si>
    <t>Jill Boyd</t>
  </si>
  <si>
    <t>Quentin R-F</t>
  </si>
  <si>
    <t>Bonbon Bon</t>
  </si>
  <si>
    <t>Sarah Collinge</t>
  </si>
  <si>
    <t>Laetitia Cambon</t>
  </si>
  <si>
    <t>Julie Perez</t>
  </si>
  <si>
    <t>Darius Samah</t>
  </si>
  <si>
    <t>Giacomo Benedetto</t>
  </si>
  <si>
    <t>Pragalathan Sothirajah</t>
  </si>
  <si>
    <t>Arnaud Kieffer</t>
  </si>
  <si>
    <t>Leila Couradin</t>
  </si>
  <si>
    <t>Kozue Hashigaya</t>
  </si>
  <si>
    <t>Ilyas El Khattabi</t>
  </si>
  <si>
    <t>Maxime Hommé</t>
  </si>
  <si>
    <t>Nomad Planet</t>
  </si>
  <si>
    <t>Christian Colombin</t>
  </si>
  <si>
    <t>Cristi Tarta</t>
  </si>
  <si>
    <t>Anthony Dicanot</t>
  </si>
  <si>
    <t>Angeline Rousseau</t>
  </si>
  <si>
    <t>Bsile Slles</t>
  </si>
  <si>
    <t>Louis Vrds</t>
  </si>
  <si>
    <t>Emma Leguen</t>
  </si>
  <si>
    <t>Nicole Bourgeois</t>
  </si>
  <si>
    <t>Hannah Wilson</t>
  </si>
  <si>
    <t>Juliana Semaille</t>
  </si>
  <si>
    <t>Nicolas Julien</t>
  </si>
  <si>
    <t>Jean-Claude Berger</t>
  </si>
  <si>
    <t>Ines Jesiek</t>
  </si>
  <si>
    <t>Julien Fumat</t>
  </si>
  <si>
    <t>Sinan Hamamsarilar</t>
  </si>
  <si>
    <t>Hani Shamaoun</t>
  </si>
  <si>
    <t>Ana Laura Leite</t>
  </si>
  <si>
    <t>Jo &amp; Arno Ferec</t>
  </si>
  <si>
    <t>Saskia Fikentscher</t>
  </si>
  <si>
    <t>Zoubida Mebarkia</t>
  </si>
  <si>
    <t>Zhanna Iarullina</t>
  </si>
  <si>
    <t>Ghislain Viguier</t>
  </si>
  <si>
    <t>Michela Guglieri</t>
  </si>
  <si>
    <t>Marie-Eve Piche</t>
  </si>
  <si>
    <t>Leila Somai</t>
  </si>
  <si>
    <t xml:space="preserve">Adam k </t>
  </si>
  <si>
    <t>Anne-Sophie Gautier</t>
  </si>
  <si>
    <t>Vince C.</t>
  </si>
  <si>
    <t>Massimilliano Benedetti</t>
  </si>
  <si>
    <t>Sawyer Thomson</t>
  </si>
  <si>
    <t>Zineb Tazi</t>
  </si>
  <si>
    <t>Andreas Holzer</t>
  </si>
  <si>
    <t>Laforet Isabelle</t>
  </si>
  <si>
    <t>Fabien Caplan</t>
  </si>
  <si>
    <t>Daniela Camisassa</t>
  </si>
  <si>
    <t>Patrick Brun</t>
  </si>
  <si>
    <t>Zoltán Bognár</t>
  </si>
  <si>
    <t>Sukhina Nataliia</t>
  </si>
  <si>
    <t>John Badgery</t>
  </si>
  <si>
    <t>Dimitri Descoteaux</t>
  </si>
  <si>
    <t>Herman Mille</t>
  </si>
  <si>
    <t>Julie-Eve Zenati</t>
  </si>
  <si>
    <t>Karim Atbaoui</t>
  </si>
  <si>
    <t>Jean-Philippe PONCET</t>
  </si>
  <si>
    <t>Yacine Le Thuaut</t>
  </si>
  <si>
    <t>Bernard Lepage</t>
  </si>
  <si>
    <t>Siara Isaac</t>
  </si>
  <si>
    <t>Juliette Parcevaux</t>
  </si>
  <si>
    <t>Casey Bresin</t>
  </si>
  <si>
    <t>Randall Chiu</t>
  </si>
  <si>
    <t>Bill Bühler</t>
  </si>
  <si>
    <t>Andrei Bolocan</t>
  </si>
  <si>
    <t>Amelie Brady</t>
  </si>
  <si>
    <t>Aisha Mechery</t>
  </si>
  <si>
    <t>Antoine Harmignies</t>
  </si>
  <si>
    <t>Charlotte Ria</t>
  </si>
  <si>
    <t>Mathias Roux</t>
  </si>
  <si>
    <t>fabian lacoste</t>
  </si>
  <si>
    <t>Fabien Perrier</t>
  </si>
  <si>
    <t>Elsa Santos</t>
  </si>
  <si>
    <t>BERNARD FELDMAN</t>
  </si>
  <si>
    <t>Jonathan Schil</t>
  </si>
  <si>
    <t>Laurent Vaïsse</t>
  </si>
  <si>
    <t>Baptiste Morvan</t>
  </si>
  <si>
    <t>Iuliia Ustinova</t>
  </si>
  <si>
    <t>Francois Carlet-Soulages</t>
  </si>
  <si>
    <t>Kevin Amphan</t>
  </si>
  <si>
    <t>Daniel Fielding</t>
  </si>
  <si>
    <t>Sebastien Delon</t>
  </si>
  <si>
    <t>Hannah S</t>
  </si>
  <si>
    <t>Frederick Wiss</t>
  </si>
  <si>
    <t>Andrew Duncan</t>
  </si>
  <si>
    <t>David Ryffel</t>
  </si>
  <si>
    <t>Gléna Desury</t>
  </si>
  <si>
    <t>Pascale Quesnée</t>
  </si>
  <si>
    <t>Melanie O'Leary</t>
  </si>
  <si>
    <t>Colton Ruegsegger</t>
  </si>
  <si>
    <t>Nicolas Estève</t>
  </si>
  <si>
    <t>Rohan Watt</t>
  </si>
  <si>
    <t>Antoine Mauuary</t>
  </si>
  <si>
    <t>Deniz Ziya Pehlivan</t>
  </si>
  <si>
    <t>Lutz Levent</t>
  </si>
  <si>
    <t>olivier hanssens</t>
  </si>
  <si>
    <t>Nelly Trinquart</t>
  </si>
  <si>
    <t>Michaël Hanrigou</t>
  </si>
  <si>
    <t>QUALIT AMIANTE</t>
  </si>
  <si>
    <t>Dorothee Dupla</t>
  </si>
  <si>
    <t>Clemens-Maria Bispinck</t>
  </si>
  <si>
    <t>Julia Stoffels</t>
  </si>
  <si>
    <t>Emmet O&amp;#39</t>
  </si>
  <si>
    <t>Gerald Vial</t>
  </si>
  <si>
    <t>Sabrinazitouni2001@yahoo.fr Zitouni</t>
  </si>
  <si>
    <t>Marija Kosic</t>
  </si>
  <si>
    <t>Marie Poncin</t>
  </si>
  <si>
    <t>Ithier De Lestrange</t>
  </si>
  <si>
    <t>Luiza Adena Engers</t>
  </si>
  <si>
    <t>Ke-Booking</t>
  </si>
  <si>
    <t>Maher Shaira</t>
  </si>
  <si>
    <t>Joaquim Valente</t>
  </si>
  <si>
    <t>Florent Sausset</t>
  </si>
  <si>
    <t>Breyner De la peña</t>
  </si>
  <si>
    <t>Aurélie Ruiz</t>
  </si>
  <si>
    <t>pierre armand</t>
  </si>
  <si>
    <t>Sarah M</t>
  </si>
  <si>
    <t>En direct</t>
  </si>
  <si>
    <t>Cécile Di Filippo</t>
  </si>
  <si>
    <t>Marlène Loup</t>
  </si>
  <si>
    <t>Jacques Chambon</t>
  </si>
  <si>
    <t>Victor Paynat-Sautivet</t>
  </si>
  <si>
    <t>Sebastien Meiffren</t>
  </si>
  <si>
    <t>Charlotte Demant</t>
  </si>
  <si>
    <t>David DAddario</t>
  </si>
  <si>
    <t>Christophe Bouquerel</t>
  </si>
  <si>
    <t>Margaux Pichon</t>
  </si>
  <si>
    <t>Martin Boudier</t>
  </si>
  <si>
    <t>Guillaume Lesage</t>
  </si>
  <si>
    <t>Paul-Alexis Desnyder</t>
  </si>
  <si>
    <t>Saint-Martin Sandrine</t>
  </si>
  <si>
    <t>Ekinsu Buyurgan</t>
  </si>
  <si>
    <t>Marina Et Jean-Marc Cerutti</t>
  </si>
  <si>
    <t>Dominique Chapon</t>
  </si>
  <si>
    <t>Durand Regis</t>
  </si>
  <si>
    <t>Idla Okkat</t>
  </si>
  <si>
    <t>Isabelle Berthelot</t>
  </si>
  <si>
    <t>Marie Mbemba</t>
  </si>
  <si>
    <t>Callum Archer-Dennis</t>
  </si>
  <si>
    <t>Hanna Erlingson</t>
  </si>
  <si>
    <t>Elise Flattin</t>
  </si>
  <si>
    <t>Jeanne Sauteur</t>
  </si>
  <si>
    <t>Etienne Deheeger</t>
  </si>
  <si>
    <t>Valentin Carbonnet</t>
  </si>
  <si>
    <t>Sarah Heimann</t>
  </si>
  <si>
    <t>Kristyn O'Reilly</t>
  </si>
  <si>
    <t>Christian Ageneau</t>
  </si>
  <si>
    <t>Cristina Dutertre</t>
  </si>
  <si>
    <t>Aileen Yu</t>
  </si>
  <si>
    <t>Fabio Lombardi</t>
  </si>
  <si>
    <t>Réjane Girod</t>
  </si>
  <si>
    <t>Riou Laurent</t>
  </si>
  <si>
    <t>Emilie Gross</t>
  </si>
  <si>
    <t>Cindy-Alice T.</t>
  </si>
  <si>
    <t>Gilles Moreau</t>
  </si>
  <si>
    <t>Anaïs Virfollet</t>
  </si>
  <si>
    <t>Yannick Winoto</t>
  </si>
  <si>
    <t>Sarah Colom</t>
  </si>
  <si>
    <t>Maelle Bantas</t>
  </si>
  <si>
    <t>Lauren Magnante</t>
  </si>
  <si>
    <t>Emmanuel Tessier</t>
  </si>
  <si>
    <t>Demetra Fuligni</t>
  </si>
  <si>
    <t>Jack Pierchon</t>
  </si>
  <si>
    <t>Sylvia Ghibaudo</t>
  </si>
  <si>
    <t>Christian Marechal</t>
  </si>
  <si>
    <t>Mariia Kolodiazhna</t>
  </si>
  <si>
    <t>Marta Sánchez</t>
  </si>
  <si>
    <t>Candice Combet</t>
  </si>
  <si>
    <t>Dixmier Victor</t>
  </si>
  <si>
    <t>Rosanna Bucknill</t>
  </si>
  <si>
    <t>Pilar Asencio Vazquez</t>
  </si>
  <si>
    <t>Hirakawa Tomoe</t>
  </si>
  <si>
    <t>Cecile Di Filippo</t>
  </si>
  <si>
    <t>Laura Trt</t>
  </si>
  <si>
    <t>Lea Kübler</t>
  </si>
  <si>
    <t>Mounir Belghoul</t>
  </si>
  <si>
    <t>Paul Godefrood</t>
  </si>
  <si>
    <t>Sébastien Varin</t>
  </si>
  <si>
    <t>Louis Bouvier</t>
  </si>
  <si>
    <t>Mehdi Librahimi</t>
  </si>
  <si>
    <t>Matteo</t>
  </si>
  <si>
    <t>Fabien Willay</t>
  </si>
  <si>
    <t>Julie Rey</t>
  </si>
  <si>
    <t>Tlili Il</t>
  </si>
  <si>
    <t>Jonathan Parizek</t>
  </si>
  <si>
    <t>Joanne Oborn</t>
  </si>
  <si>
    <t>Francis Roy</t>
  </si>
  <si>
    <t>Sohyeon Kim</t>
  </si>
  <si>
    <t>Chen Peng</t>
  </si>
  <si>
    <t>Julie Sts</t>
  </si>
  <si>
    <t>Evelyne Cucuat</t>
  </si>
  <si>
    <t>Cyril Bouthors</t>
  </si>
  <si>
    <t>Hertmut Kondoch</t>
  </si>
  <si>
    <t>Jolanda Burkhalter</t>
  </si>
  <si>
    <t>Adrien</t>
  </si>
  <si>
    <t>Lola Marin</t>
  </si>
  <si>
    <t>Ibrahim Fourchette</t>
  </si>
  <si>
    <t>Tiffany Mason</t>
  </si>
  <si>
    <t>Fançois Clay</t>
  </si>
  <si>
    <t>Léa Pinguet</t>
  </si>
  <si>
    <t>Zanna Steinmetz</t>
  </si>
  <si>
    <t>Marie Dabilly</t>
  </si>
  <si>
    <t>Ayelen Sol Rozitchner</t>
  </si>
  <si>
    <t>Derek Arnold</t>
  </si>
  <si>
    <t>Lesieux Maxime</t>
  </si>
  <si>
    <t>Kate Wheldal</t>
  </si>
  <si>
    <t>Stéphane Misner</t>
  </si>
  <si>
    <t>Dominique Vanony</t>
  </si>
  <si>
    <t>Aram Khachatryan</t>
  </si>
  <si>
    <t>Silvia Dal Maso</t>
  </si>
  <si>
    <t>Isabelle Breton</t>
  </si>
  <si>
    <t>Romain Manivet</t>
  </si>
  <si>
    <t>Boris Boillot</t>
  </si>
  <si>
    <t>Mathilde Derré</t>
  </si>
  <si>
    <t>Hugo Vicaire</t>
  </si>
  <si>
    <t>Isabell Lamothe</t>
  </si>
  <si>
    <t>Charlotte Aïtou</t>
  </si>
  <si>
    <t>Tom Bruchon</t>
  </si>
  <si>
    <t>Ana Soares</t>
  </si>
  <si>
    <t>Clara Perrone</t>
  </si>
  <si>
    <t>Nathalie Lussier</t>
  </si>
  <si>
    <t>Miguel M</t>
  </si>
  <si>
    <t>Karine Farrands</t>
  </si>
  <si>
    <t>David Lenz</t>
  </si>
  <si>
    <t>Daniela Nirschl</t>
  </si>
  <si>
    <t>William Guazzone</t>
  </si>
  <si>
    <t>William Martins</t>
  </si>
  <si>
    <t>Ada Molly</t>
  </si>
  <si>
    <t>F Vergez</t>
  </si>
  <si>
    <t>Rita Da Nova</t>
  </si>
  <si>
    <t>Void Art Centre</t>
  </si>
  <si>
    <t>Jean Nicolas Pagnoux</t>
  </si>
  <si>
    <t>Aline Dobler</t>
  </si>
  <si>
    <t>Léa Crippa</t>
  </si>
  <si>
    <t>Savinien De Bryas</t>
  </si>
  <si>
    <t>Sullivan Nicolas</t>
  </si>
  <si>
    <t>Zafar Shah Syed</t>
  </si>
  <si>
    <t>Sébastien Meiffren</t>
  </si>
  <si>
    <t>Charlie Negyesi</t>
  </si>
  <si>
    <t>Guillaume Debien</t>
  </si>
  <si>
    <t>Rodrigue Caman</t>
  </si>
  <si>
    <t>Patrick Mendes</t>
  </si>
  <si>
    <t>Judith Beales</t>
  </si>
  <si>
    <t>Sylvain Teetaert</t>
  </si>
  <si>
    <t>Sławomir Mucha</t>
  </si>
  <si>
    <t>Sébastien Gallet</t>
  </si>
  <si>
    <t>Tim An</t>
  </si>
  <si>
    <t>Kristin Ortiz</t>
  </si>
  <si>
    <t>Emma Tai</t>
  </si>
  <si>
    <t>Elise Papperi</t>
  </si>
  <si>
    <t>Catalin Iacob</t>
  </si>
  <si>
    <t>Sarah Gabalu</t>
  </si>
  <si>
    <t>Natalia Rezende de Almeida Santos</t>
  </si>
  <si>
    <t>Jerome Lambert</t>
  </si>
  <si>
    <t>Chen Mai Ting</t>
  </si>
  <si>
    <t>Dermot Mckane</t>
  </si>
  <si>
    <t>Michelle Maenhout</t>
  </si>
  <si>
    <t>Fabrizio Salamone</t>
  </si>
  <si>
    <t>Nickolay Korabel</t>
  </si>
  <si>
    <t>Yahiaoui Yasmina</t>
  </si>
  <si>
    <t>Rebecca Failor</t>
  </si>
  <si>
    <t>Salomon Taufa</t>
  </si>
  <si>
    <t>Eloisa Alonso de Caso Lozano</t>
  </si>
  <si>
    <t>Forestier</t>
  </si>
  <si>
    <t>Wang Rui</t>
  </si>
  <si>
    <t>Natacha Fady</t>
  </si>
  <si>
    <t>Jake Adkins</t>
  </si>
  <si>
    <t>Debora Oliveira</t>
  </si>
  <si>
    <t>Seann Maria</t>
  </si>
  <si>
    <t>Tiphaine Jozan</t>
  </si>
  <si>
    <t>Fabio Pigo</t>
  </si>
  <si>
    <t>Solène Routhiau</t>
  </si>
  <si>
    <t>Véronique Tissot</t>
  </si>
  <si>
    <t>Assunta Campobasso</t>
  </si>
  <si>
    <t>Florence Schaer</t>
  </si>
  <si>
    <t>Keith Anthony Whitlock</t>
  </si>
  <si>
    <t>Maria Anser</t>
  </si>
  <si>
    <t>Olivier Bradelet</t>
  </si>
  <si>
    <t>Amanda Garcia</t>
  </si>
  <si>
    <t>Michele Manzotti</t>
  </si>
  <si>
    <t>Nicolas Leoty Mutel</t>
  </si>
  <si>
    <t>Pierre Fouré</t>
  </si>
  <si>
    <t>Mireille Authesserre</t>
  </si>
  <si>
    <t>Alice Bragg</t>
  </si>
  <si>
    <t>Aurélien Delannoy</t>
  </si>
  <si>
    <t>Annabelle Jourdan</t>
  </si>
  <si>
    <t>Eric Hamelin</t>
  </si>
  <si>
    <t>Julie Plot</t>
  </si>
  <si>
    <t>Noémie Chabanon</t>
  </si>
  <si>
    <t>Yves Weinand</t>
  </si>
  <si>
    <t>clément bonnet</t>
  </si>
  <si>
    <t>Judy McCulloch</t>
  </si>
  <si>
    <t>Sofi Kiffa</t>
  </si>
  <si>
    <t>Louu Godfrin</t>
  </si>
  <si>
    <t>Clémentine Tonapn</t>
  </si>
  <si>
    <t>Frédéric Cuellar</t>
  </si>
  <si>
    <t>Marco Fedeli</t>
  </si>
  <si>
    <t>Myros Kovitch</t>
  </si>
  <si>
    <t>Christophe Bernard Pinot</t>
  </si>
  <si>
    <t>Joan Spencer</t>
  </si>
  <si>
    <t>Alessandro Patassini</t>
  </si>
  <si>
    <t>Constance Vagne</t>
  </si>
  <si>
    <t>Suzana Lazri</t>
  </si>
  <si>
    <t>Romain Bertrand</t>
  </si>
  <si>
    <t>Tuhei Tutairi</t>
  </si>
  <si>
    <t>Houssem Lalmi</t>
  </si>
  <si>
    <t>Josée Ourth</t>
  </si>
  <si>
    <t>Gus Daroza</t>
  </si>
  <si>
    <t>Lucy Celiene</t>
  </si>
  <si>
    <t>Tom K Grimsrud</t>
  </si>
  <si>
    <t>Andrea Turlan</t>
  </si>
  <si>
    <t>Thomas Duclos</t>
  </si>
  <si>
    <t>Isabelle Truquet</t>
  </si>
  <si>
    <t>Prapaporn Kanyakulworarat</t>
  </si>
  <si>
    <t>Bertrand Audrin</t>
  </si>
  <si>
    <t>Michel Dupre</t>
  </si>
  <si>
    <t>Moriz Kopetzki</t>
  </si>
  <si>
    <t>André Cris</t>
  </si>
  <si>
    <t>Mamoun Ghallab</t>
  </si>
  <si>
    <t>Xuechen Guo</t>
  </si>
  <si>
    <t>Monique Quissol</t>
  </si>
  <si>
    <t>Medhia Declercq</t>
  </si>
  <si>
    <t>Andres Gabaldon</t>
  </si>
  <si>
    <t>Jérôme Salles</t>
  </si>
  <si>
    <t>fabrice peyvel</t>
  </si>
  <si>
    <t>Mats Jacobsson</t>
  </si>
  <si>
    <t>Caroline Planchamp</t>
  </si>
  <si>
    <t>Ludovic Turgon</t>
  </si>
  <si>
    <t>Mathieu Anard</t>
  </si>
  <si>
    <t>Mani Tese Ong</t>
  </si>
  <si>
    <t>Marion Volle</t>
  </si>
  <si>
    <t>Danielle Sergent</t>
  </si>
  <si>
    <t>Dorian Rachex</t>
  </si>
  <si>
    <t>Serge Prouet</t>
  </si>
  <si>
    <t>Annie Croonenbroeck</t>
  </si>
  <si>
    <t>Viviane Mary</t>
  </si>
  <si>
    <t>Muriel Daniel</t>
  </si>
  <si>
    <t>Bogdan Cernat</t>
  </si>
  <si>
    <t>Chloe Sannequin</t>
  </si>
  <si>
    <t>Valérie Denis</t>
  </si>
  <si>
    <t>Christophe Le Hazif</t>
  </si>
  <si>
    <t>Dogus Altintas</t>
  </si>
  <si>
    <t>KE-Booking</t>
  </si>
  <si>
    <t>Celine Klein</t>
  </si>
  <si>
    <t>Patrice Bigaré</t>
  </si>
  <si>
    <t>Hélène Salecki</t>
  </si>
  <si>
    <t>Eugénie Podetti</t>
  </si>
  <si>
    <t>Benoit Saude</t>
  </si>
  <si>
    <t>Denise Suraci</t>
  </si>
  <si>
    <t>Manon Armand</t>
  </si>
  <si>
    <t>Véronique Carrier</t>
  </si>
  <si>
    <t>Eric Sandjivy</t>
  </si>
  <si>
    <t>Mariama Ndiaye</t>
  </si>
  <si>
    <t>Michel Vaisseau</t>
  </si>
  <si>
    <t>Patrice Herve</t>
  </si>
  <si>
    <t>Stephane Chaland</t>
  </si>
  <si>
    <t>Andreea Ceoromela</t>
  </si>
  <si>
    <t>Di Renzo Ornella</t>
  </si>
  <si>
    <t>Léa Perrin</t>
  </si>
  <si>
    <t>Adrien Del-Pia</t>
  </si>
  <si>
    <t>Emmanuelle Longis</t>
  </si>
  <si>
    <t>Meiffren Sébastien</t>
  </si>
  <si>
    <t>Mario Gossa</t>
  </si>
  <si>
    <t>Martine Umflat</t>
  </si>
  <si>
    <t>Katarzyna Szwec</t>
  </si>
  <si>
    <t>Frédéric Tomas</t>
  </si>
  <si>
    <t>Rich &amp; Dorcas Williams</t>
  </si>
  <si>
    <t>Zakaria Nafli</t>
  </si>
  <si>
    <t>Maria Parralejo</t>
  </si>
  <si>
    <t>Lucile Motet-Fèvre</t>
  </si>
  <si>
    <t>Juliette Hallak</t>
  </si>
  <si>
    <t>Olivier Helsens</t>
  </si>
  <si>
    <t>Sophie Bogoyavlenskaya</t>
  </si>
  <si>
    <t>Branislav Delic</t>
  </si>
  <si>
    <t>Cedric Coste</t>
  </si>
  <si>
    <t>Yiannis Vassiliades</t>
  </si>
  <si>
    <t>Laurent Chevalier</t>
  </si>
  <si>
    <t>Morel-Fourrier Lydie</t>
  </si>
  <si>
    <t>Alexander Bjorni</t>
  </si>
  <si>
    <t>Mehmet Ali Ceran</t>
  </si>
  <si>
    <t>Sabine Vedral</t>
  </si>
  <si>
    <t>Achraf El Gani</t>
  </si>
  <si>
    <t>Margaux Blanc</t>
  </si>
  <si>
    <t>Anne Bury</t>
  </si>
  <si>
    <t>Sofia Carter</t>
  </si>
  <si>
    <t>Armelle Gontran</t>
  </si>
  <si>
    <t>Gunes Alniacik</t>
  </si>
  <si>
    <t>Abdoul Alarkhanov</t>
  </si>
  <si>
    <t>Judith Genevey</t>
  </si>
  <si>
    <t>Patrícia Nunes</t>
  </si>
  <si>
    <t>Christophe Gc Sante</t>
  </si>
  <si>
    <t>Gaelle Chancerel</t>
  </si>
  <si>
    <t>Lorene De Smitt</t>
  </si>
  <si>
    <t>Lucas Sevelin</t>
  </si>
  <si>
    <t>Federico Tarragoni</t>
  </si>
  <si>
    <t>Elise Bailly</t>
  </si>
  <si>
    <t>Faten Atigui</t>
  </si>
  <si>
    <t>Guebli</t>
  </si>
  <si>
    <t>Pierre Manuel</t>
  </si>
  <si>
    <t>Aleaddine Nsibi</t>
  </si>
  <si>
    <t>Suzanna Lazri</t>
  </si>
  <si>
    <t>Tuan Tran</t>
  </si>
  <si>
    <t>Anthony Archambault</t>
  </si>
  <si>
    <t>Valérie Phan</t>
  </si>
  <si>
    <t>Anton Yemelyanenko</t>
  </si>
  <si>
    <t>Fabian Müller</t>
  </si>
  <si>
    <t>Antonio Robles</t>
  </si>
  <si>
    <t>Fabien Daubord</t>
  </si>
  <si>
    <t>Georgios Papoudakis</t>
  </si>
  <si>
    <t>Frédéric Lenoir</t>
  </si>
  <si>
    <t>Joshua Schonert</t>
  </si>
  <si>
    <t>Ausra Gikiene</t>
  </si>
  <si>
    <t>Maxime Delmas</t>
  </si>
  <si>
    <t>Luigi Marzocchella</t>
  </si>
  <si>
    <t>Rouatbi Radhouane</t>
  </si>
  <si>
    <t>Jocelyne Vedova</t>
  </si>
  <si>
    <t>Hélène Comte</t>
  </si>
  <si>
    <t>Mohammed Aomari</t>
  </si>
  <si>
    <t>Nicolas Choite</t>
  </si>
  <si>
    <t>Jorge Matias</t>
  </si>
  <si>
    <t>Mohammed Menzer</t>
  </si>
  <si>
    <t>Alicia Macco</t>
  </si>
  <si>
    <t>Altuntas Christian</t>
  </si>
  <si>
    <t>Anielle Gruchet</t>
  </si>
  <si>
    <t>Alessandra Zanut</t>
  </si>
  <si>
    <t>Lambert Menache</t>
  </si>
  <si>
    <t>Michel Natalizio</t>
  </si>
  <si>
    <t>Gian Martino Isoni</t>
  </si>
  <si>
    <t>Alina Kramchaninova</t>
  </si>
  <si>
    <t>Pierre Vormese</t>
  </si>
  <si>
    <t>Sigrun Lutz</t>
  </si>
  <si>
    <t>Fabio Fringuilli</t>
  </si>
  <si>
    <t>Salman Babar</t>
  </si>
  <si>
    <t>Sophia Nasrallah</t>
  </si>
  <si>
    <t>Shona Barbette</t>
  </si>
  <si>
    <t>Helder Fernandes</t>
  </si>
  <si>
    <t>Ivana Sanchez Bordas</t>
  </si>
  <si>
    <t>Lucas de Souza Santos</t>
  </si>
  <si>
    <t>Fabienne Frayard</t>
  </si>
  <si>
    <t>Marie-Christine Depret</t>
  </si>
  <si>
    <t>Alicia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</si>
</sst>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#,##0\ &quot;€&quot;"/>
    <numFmt numFmtId="166" formatCode="#,##0.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Verdana"/>
      <family val="2"/>
    </font>
    <font>
      <sz val="10"/>
      <color theme="0"/>
      <name val="Verdana"/>
      <family val="2"/>
    </font>
    <font>
      <sz val="10"/>
      <color theme="1"/>
      <name val="Verdana"/>
      <family val="2"/>
    </font>
    <font>
      <sz val="9"/>
      <color theme="0"/>
      <name val="Verdana"/>
      <family val="2"/>
    </font>
    <font>
      <b/>
      <sz val="9"/>
      <color rgb="FFFFFF00"/>
      <name val="Verdana"/>
      <family val="2"/>
    </font>
    <font>
      <sz val="9"/>
      <color theme="1"/>
      <name val="Verdana"/>
      <family val="2"/>
    </font>
    <font>
      <b/>
      <sz val="10"/>
      <color theme="1"/>
      <name val="Verdana"/>
      <family val="2"/>
    </font>
    <font>
      <sz val="12"/>
      <color theme="0"/>
      <name val="Verdana"/>
      <family val="2"/>
    </font>
    <font>
      <sz val="8"/>
      <color theme="1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12"/>
      <color theme="0"/>
      <name val="Calibri"/>
      <family val="2"/>
      <scheme val="minor"/>
    </font>
    <font>
      <b/>
      <sz val="16"/>
      <color theme="1"/>
      <name val="Verdana"/>
      <family val="2"/>
    </font>
    <font>
      <sz val="9"/>
      <color theme="1"/>
      <name val="Wingdings"/>
      <charset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1F497D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C09200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theme="1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theme="1"/>
      </right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4" fillId="0" borderId="0"/>
  </cellStyleXfs>
  <cellXfs count="97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 vertical="center" wrapText="1"/>
    </xf>
    <xf numFmtId="0" fontId="2" fillId="0" borderId="3" xfId="0" applyFont="1" applyBorder="1"/>
    <xf numFmtId="0" fontId="2" fillId="0" borderId="0" xfId="0" applyFont="1" applyBorder="1"/>
    <xf numFmtId="0" fontId="4" fillId="2" borderId="4" xfId="0" applyFont="1" applyFill="1" applyBorder="1" applyAlignment="1">
      <alignment horizontal="center" vertical="center"/>
    </xf>
    <xf numFmtId="0" fontId="2" fillId="0" borderId="8" xfId="0" applyFont="1" applyFill="1" applyBorder="1"/>
    <xf numFmtId="164" fontId="2" fillId="0" borderId="8" xfId="1" applyNumberFormat="1" applyFont="1" applyFill="1" applyBorder="1"/>
    <xf numFmtId="0" fontId="2" fillId="0" borderId="9" xfId="0" applyFont="1" applyFill="1" applyBorder="1"/>
    <xf numFmtId="164" fontId="2" fillId="0" borderId="9" xfId="1" applyNumberFormat="1" applyFont="1" applyFill="1" applyBorder="1"/>
    <xf numFmtId="0" fontId="3" fillId="0" borderId="0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14" fontId="7" fillId="3" borderId="4" xfId="0" applyNumberFormat="1" applyFont="1" applyFill="1" applyBorder="1" applyAlignment="1">
      <alignment horizontal="center" vertical="center" wrapText="1"/>
    </xf>
    <xf numFmtId="44" fontId="7" fillId="3" borderId="4" xfId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0" xfId="0" applyFont="1"/>
    <xf numFmtId="14" fontId="7" fillId="3" borderId="4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6" fillId="0" borderId="0" xfId="0" applyFont="1"/>
    <xf numFmtId="164" fontId="6" fillId="0" borderId="5" xfId="0" applyNumberFormat="1" applyFont="1" applyBorder="1" applyAlignment="1">
      <alignment vertical="center"/>
    </xf>
    <xf numFmtId="164" fontId="5" fillId="3" borderId="4" xfId="0" applyNumberFormat="1" applyFont="1" applyFill="1" applyBorder="1" applyAlignment="1">
      <alignment horizontal="left" vertical="center" wrapText="1"/>
    </xf>
    <xf numFmtId="164" fontId="5" fillId="2" borderId="4" xfId="0" applyNumberFormat="1" applyFont="1" applyFill="1" applyBorder="1" applyAlignment="1">
      <alignment horizontal="center" vertical="center" wrapText="1"/>
    </xf>
    <xf numFmtId="164" fontId="6" fillId="0" borderId="6" xfId="0" applyNumberFormat="1" applyFont="1" applyBorder="1" applyAlignment="1">
      <alignment vertical="center"/>
    </xf>
    <xf numFmtId="9" fontId="6" fillId="0" borderId="4" xfId="2" applyFont="1" applyBorder="1" applyAlignment="1">
      <alignment horizontal="center" vertical="center"/>
    </xf>
    <xf numFmtId="9" fontId="6" fillId="0" borderId="7" xfId="2" applyFont="1" applyBorder="1" applyAlignment="1">
      <alignment horizontal="center" vertical="center"/>
    </xf>
    <xf numFmtId="9" fontId="5" fillId="3" borderId="4" xfId="2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164" fontId="6" fillId="4" borderId="16" xfId="1" applyNumberFormat="1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164" fontId="10" fillId="0" borderId="14" xfId="1" applyNumberFormat="1" applyFont="1" applyBorder="1" applyAlignment="1">
      <alignment horizontal="center" vertical="center"/>
    </xf>
    <xf numFmtId="9" fontId="6" fillId="0" borderId="14" xfId="2" applyFont="1" applyBorder="1" applyAlignment="1">
      <alignment horizontal="center" vertical="center"/>
    </xf>
    <xf numFmtId="9" fontId="10" fillId="0" borderId="14" xfId="2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64" fontId="6" fillId="0" borderId="15" xfId="1" applyNumberFormat="1" applyFont="1" applyBorder="1" applyAlignment="1">
      <alignment horizontal="center" vertical="center"/>
    </xf>
    <xf numFmtId="9" fontId="6" fillId="0" borderId="15" xfId="2" applyFont="1" applyBorder="1" applyAlignment="1">
      <alignment horizontal="center" vertical="center"/>
    </xf>
    <xf numFmtId="9" fontId="10" fillId="0" borderId="15" xfId="2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1" applyNumberFormat="1" applyFont="1" applyAlignment="1">
      <alignment horizontal="center" vertical="center"/>
    </xf>
    <xf numFmtId="44" fontId="6" fillId="0" borderId="0" xfId="1" applyFont="1" applyAlignment="1">
      <alignment horizontal="center" vertical="center"/>
    </xf>
    <xf numFmtId="164" fontId="6" fillId="0" borderId="0" xfId="1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3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4" fontId="12" fillId="0" borderId="4" xfId="0" applyNumberFormat="1" applyFont="1" applyBorder="1" applyAlignment="1">
      <alignment horizontal="center" vertical="center"/>
    </xf>
    <xf numFmtId="44" fontId="12" fillId="0" borderId="4" xfId="1" applyFont="1" applyBorder="1" applyAlignment="1">
      <alignment horizontal="right" vertical="center"/>
    </xf>
    <xf numFmtId="44" fontId="12" fillId="0" borderId="4" xfId="1" applyFont="1" applyBorder="1" applyAlignment="1">
      <alignment horizontal="center" vertical="center"/>
    </xf>
    <xf numFmtId="44" fontId="12" fillId="0" borderId="4" xfId="3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14" fontId="12" fillId="0" borderId="4" xfId="0" applyNumberFormat="1" applyFont="1" applyFill="1" applyBorder="1" applyAlignment="1">
      <alignment horizontal="center" vertical="center"/>
    </xf>
    <xf numFmtId="14" fontId="13" fillId="0" borderId="4" xfId="0" applyNumberFormat="1" applyFont="1" applyBorder="1" applyAlignment="1">
      <alignment horizontal="center" vertical="center"/>
    </xf>
    <xf numFmtId="44" fontId="12" fillId="0" borderId="4" xfId="1" applyFont="1" applyFill="1" applyBorder="1" applyAlignment="1">
      <alignment horizontal="center" vertical="center"/>
    </xf>
    <xf numFmtId="44" fontId="13" fillId="0" borderId="4" xfId="1" applyFont="1" applyBorder="1" applyAlignment="1">
      <alignment horizontal="center" vertical="center"/>
    </xf>
    <xf numFmtId="0" fontId="5" fillId="3" borderId="4" xfId="0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15" fillId="5" borderId="4" xfId="4" applyFont="1" applyFill="1" applyBorder="1" applyAlignment="1">
      <alignment horizontal="left" vertical="center"/>
    </xf>
    <xf numFmtId="44" fontId="6" fillId="0" borderId="4" xfId="0" applyNumberFormat="1" applyFont="1" applyBorder="1" applyAlignment="1">
      <alignment horizontal="left" vertical="center"/>
    </xf>
    <xf numFmtId="0" fontId="15" fillId="6" borderId="4" xfId="4" applyFont="1" applyFill="1" applyBorder="1" applyAlignment="1">
      <alignment horizontal="left" vertical="center"/>
    </xf>
    <xf numFmtId="0" fontId="5" fillId="6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44" fontId="7" fillId="2" borderId="5" xfId="1" applyFont="1" applyFill="1" applyBorder="1" applyAlignment="1">
      <alignment horizontal="center" vertical="center"/>
    </xf>
    <xf numFmtId="44" fontId="7" fillId="2" borderId="5" xfId="1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/>
    </xf>
    <xf numFmtId="3" fontId="5" fillId="5" borderId="4" xfId="0" applyNumberFormat="1" applyFont="1" applyFill="1" applyBorder="1" applyAlignment="1">
      <alignment horizontal="center" vertical="center" wrapText="1"/>
    </xf>
    <xf numFmtId="3" fontId="14" fillId="0" borderId="5" xfId="0" applyNumberFormat="1" applyFont="1" applyFill="1" applyBorder="1" applyAlignment="1">
      <alignment horizontal="center" vertical="center"/>
    </xf>
    <xf numFmtId="4" fontId="14" fillId="0" borderId="5" xfId="0" applyNumberFormat="1" applyFont="1" applyFill="1" applyBorder="1" applyAlignment="1">
      <alignment horizontal="center" vertical="center"/>
    </xf>
    <xf numFmtId="4" fontId="5" fillId="5" borderId="4" xfId="0" applyNumberFormat="1" applyFont="1" applyFill="1" applyBorder="1" applyAlignment="1">
      <alignment horizontal="center" vertical="center" wrapText="1"/>
    </xf>
    <xf numFmtId="44" fontId="5" fillId="7" borderId="4" xfId="0" applyNumberFormat="1" applyFont="1" applyFill="1" applyBorder="1" applyAlignment="1">
      <alignment horizontal="left" vertical="center"/>
    </xf>
    <xf numFmtId="166" fontId="5" fillId="6" borderId="4" xfId="0" applyNumberFormat="1" applyFont="1" applyFill="1" applyBorder="1" applyAlignment="1">
      <alignment horizontal="center" vertical="center"/>
    </xf>
    <xf numFmtId="3" fontId="6" fillId="0" borderId="4" xfId="0" applyNumberFormat="1" applyFont="1" applyBorder="1" applyAlignment="1">
      <alignment horizontal="center" vertical="center"/>
    </xf>
    <xf numFmtId="10" fontId="6" fillId="0" borderId="4" xfId="0" applyNumberFormat="1" applyFont="1" applyBorder="1" applyAlignment="1">
      <alignment horizontal="center" vertical="center"/>
    </xf>
    <xf numFmtId="10" fontId="5" fillId="6" borderId="4" xfId="0" applyNumberFormat="1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Continuous" vertical="center"/>
    </xf>
    <xf numFmtId="0" fontId="4" fillId="3" borderId="11" xfId="0" applyFont="1" applyFill="1" applyBorder="1" applyAlignment="1">
      <alignment horizontal="centerContinuous" vertical="center"/>
    </xf>
    <xf numFmtId="0" fontId="4" fillId="3" borderId="7" xfId="0" applyFont="1" applyFill="1" applyBorder="1" applyAlignment="1">
      <alignment horizontal="centerContinuous" vertical="center"/>
    </xf>
    <xf numFmtId="3" fontId="6" fillId="0" borderId="1" xfId="0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" fillId="0" borderId="19" xfId="0" applyFont="1" applyFill="1" applyBorder="1"/>
    <xf numFmtId="0" fontId="6" fillId="0" borderId="0" xfId="0" applyFont="1" applyAlignment="1">
      <alignment horizontal="center"/>
    </xf>
    <xf numFmtId="165" fontId="4" fillId="2" borderId="12" xfId="0" applyNumberFormat="1" applyFont="1" applyFill="1" applyBorder="1" applyAlignment="1">
      <alignment horizontal="center" vertical="center"/>
    </xf>
    <xf numFmtId="165" fontId="4" fillId="2" borderId="13" xfId="0" applyNumberFormat="1" applyFont="1" applyFill="1" applyBorder="1" applyAlignment="1">
      <alignment horizontal="center" vertical="center"/>
    </xf>
  </cellXfs>
  <cellStyles count="5">
    <cellStyle name="Monétaire" xfId="1" builtinId="4"/>
    <cellStyle name="Monétaire 2" xfId="3" xr:uid="{00000000-0005-0000-0000-000001000000}"/>
    <cellStyle name="Normal" xfId="0" builtinId="0"/>
    <cellStyle name="Normal 5" xfId="4" xr:uid="{00000000-0005-0000-0000-000003000000}"/>
    <cellStyle name="Pourcentage" xfId="2" builtinId="5"/>
  </cellStyles>
  <dxfs count="7">
    <dxf>
      <font>
        <color rgb="FF00B05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C00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C09200"/>
      <color rgb="FFF046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45309</xdr:colOff>
      <xdr:row>0</xdr:row>
      <xdr:rowOff>3717</xdr:rowOff>
    </xdr:from>
    <xdr:to>
      <xdr:col>11</xdr:col>
      <xdr:colOff>643797</xdr:colOff>
      <xdr:row>235</xdr:row>
      <xdr:rowOff>83955</xdr:rowOff>
    </xdr:to>
    <xdr:pic macro="[0]!Résa">
      <xdr:nvPicPr>
        <xdr:cNvPr id="2" name="Picture 1" descr="Répéter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2527200" y="3717"/>
          <a:ext cx="598488" cy="610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51"/>
  <sheetViews>
    <sheetView showGridLines="0" showZeros="0" zoomScaleNormal="100" zoomScalePageLayoutView="80" workbookViewId="0">
      <pane xSplit="1" ySplit="2" topLeftCell="B3" activePane="bottomRight" state="frozen"/>
      <selection pane="topRight" activeCell="D1" sqref="D1"/>
      <selection pane="bottomLeft" activeCell="A4" sqref="A4"/>
      <selection pane="bottomRight" activeCell="O15" sqref="A14:O15"/>
    </sheetView>
  </sheetViews>
  <sheetFormatPr baseColWidth="10" defaultColWidth="11.42578125" defaultRowHeight="15" x14ac:dyDescent="0.25"/>
  <cols>
    <col min="1" max="1" width="20.28515625" style="1" customWidth="1"/>
    <col min="2" max="25" width="11.42578125" style="1"/>
    <col min="26" max="38" width="11.42578125" style="4"/>
    <col min="39" max="16384" width="11.42578125" style="1"/>
  </cols>
  <sheetData>
    <row r="1" spans="1:38" ht="18.75" customHeight="1" x14ac:dyDescent="0.25">
      <c r="A1" s="71" t="s">
        <v>50</v>
      </c>
      <c r="B1" s="88" t="s">
        <v>11</v>
      </c>
      <c r="C1" s="89"/>
      <c r="D1" s="90" t="s">
        <v>10</v>
      </c>
      <c r="E1" s="89"/>
      <c r="F1" s="90" t="s">
        <v>9</v>
      </c>
      <c r="G1" s="89"/>
      <c r="H1" s="90" t="s">
        <v>8</v>
      </c>
      <c r="I1" s="89"/>
      <c r="J1" s="90" t="s">
        <v>7</v>
      </c>
      <c r="K1" s="89"/>
      <c r="L1" s="90" t="s">
        <v>6</v>
      </c>
      <c r="M1" s="89"/>
      <c r="N1" s="90" t="s">
        <v>5</v>
      </c>
      <c r="O1" s="89"/>
      <c r="P1" s="90" t="s">
        <v>4</v>
      </c>
      <c r="Q1" s="89"/>
      <c r="R1" s="90" t="s">
        <v>3</v>
      </c>
      <c r="S1" s="89"/>
      <c r="T1" s="90" t="s">
        <v>2</v>
      </c>
      <c r="U1" s="89"/>
      <c r="V1" s="90" t="s">
        <v>1</v>
      </c>
      <c r="W1" s="89"/>
      <c r="X1" s="90" t="s">
        <v>0</v>
      </c>
      <c r="Y1" s="89"/>
    </row>
    <row r="2" spans="1:38" s="2" customFormat="1" ht="14.45" customHeight="1" x14ac:dyDescent="0.25">
      <c r="A2" s="72" t="s">
        <v>51</v>
      </c>
      <c r="B2" s="78" t="s">
        <v>33</v>
      </c>
      <c r="C2" s="11" t="s">
        <v>14</v>
      </c>
      <c r="D2" s="11" t="s">
        <v>33</v>
      </c>
      <c r="E2" s="11" t="s">
        <v>14</v>
      </c>
      <c r="F2" s="11" t="s">
        <v>33</v>
      </c>
      <c r="G2" s="11" t="s">
        <v>14</v>
      </c>
      <c r="H2" s="11" t="s">
        <v>33</v>
      </c>
      <c r="I2" s="11" t="s">
        <v>14</v>
      </c>
      <c r="J2" s="11" t="s">
        <v>33</v>
      </c>
      <c r="K2" s="11" t="s">
        <v>14</v>
      </c>
      <c r="L2" s="11" t="s">
        <v>33</v>
      </c>
      <c r="M2" s="11" t="s">
        <v>14</v>
      </c>
      <c r="N2" s="11" t="s">
        <v>33</v>
      </c>
      <c r="O2" s="11" t="s">
        <v>14</v>
      </c>
      <c r="P2" s="11" t="s">
        <v>33</v>
      </c>
      <c r="Q2" s="11" t="s">
        <v>14</v>
      </c>
      <c r="R2" s="11" t="s">
        <v>33</v>
      </c>
      <c r="S2" s="11" t="s">
        <v>14</v>
      </c>
      <c r="T2" s="11" t="s">
        <v>33</v>
      </c>
      <c r="U2" s="11" t="s">
        <v>14</v>
      </c>
      <c r="V2" s="11" t="s">
        <v>33</v>
      </c>
      <c r="W2" s="11" t="s">
        <v>14</v>
      </c>
      <c r="X2" s="11" t="s">
        <v>33</v>
      </c>
      <c r="Y2" s="11" t="s">
        <v>14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</row>
    <row r="3" spans="1:38" s="2" customFormat="1" ht="26.1" customHeight="1" thickBot="1" x14ac:dyDescent="0.3">
      <c r="A3" s="5" t="s">
        <v>13</v>
      </c>
      <c r="B3" s="95">
        <f ca="1">SUM(C4:OFFSET(C4,LastR1-3,0))</f>
        <v>0</v>
      </c>
      <c r="C3" s="96"/>
      <c r="D3" s="95">
        <f ca="1">SUM(E4:OFFSET(E4,LastR1-3,0))</f>
        <v>0</v>
      </c>
      <c r="E3" s="96"/>
      <c r="F3" s="95">
        <f ca="1">SUM(G4:OFFSET(G4,LastR1-3,0))</f>
        <v>0</v>
      </c>
      <c r="G3" s="96"/>
      <c r="H3" s="95">
        <f ca="1">SUM(I4:OFFSET(I4,LastR1-3,0))</f>
        <v>750</v>
      </c>
      <c r="I3" s="96"/>
      <c r="J3" s="95">
        <f ca="1">SUM(K4:OFFSET(K4,LastR1-3,0))</f>
        <v>1005</v>
      </c>
      <c r="K3" s="96"/>
      <c r="L3" s="95">
        <f ca="1">SUM(M4:OFFSET(M4,LastR1-3,0))</f>
        <v>5447</v>
      </c>
      <c r="M3" s="96"/>
      <c r="N3" s="95">
        <f ca="1">SUM(O4:OFFSET(O4,LastR1-3,0))</f>
        <v>7080.01</v>
      </c>
      <c r="O3" s="96"/>
      <c r="P3" s="95">
        <f ca="1">SUM(Q4:OFFSET(Q4,LastR1-3,0))</f>
        <v>6665.7300000000005</v>
      </c>
      <c r="Q3" s="96"/>
      <c r="R3" s="95">
        <f ca="1">SUM(S4:OFFSET(S4,LastR1-3,0))</f>
        <v>6520.39</v>
      </c>
      <c r="S3" s="96"/>
      <c r="T3" s="95">
        <f ca="1">SUM(U4:OFFSET(U4,LastR1-3,0))</f>
        <v>6011.91</v>
      </c>
      <c r="U3" s="96"/>
      <c r="V3" s="95">
        <f ca="1">SUM(W4:OFFSET(W4,LastR1-3,0))</f>
        <v>5355.01</v>
      </c>
      <c r="W3" s="96"/>
      <c r="X3" s="95">
        <f ca="1">SUM(Y4:OFFSET(Y4,LastR1-3,0))</f>
        <v>6115.01</v>
      </c>
      <c r="Y3" s="96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</row>
    <row r="4" spans="1:38" s="3" customFormat="1" ht="17.25" customHeight="1" x14ac:dyDescent="0.25">
      <c r="A4" s="12" t="s">
        <v>58</v>
      </c>
      <c r="B4" s="6">
        <v>0</v>
      </c>
      <c r="C4" s="7">
        <v>0</v>
      </c>
      <c r="D4" s="6">
        <v>0</v>
      </c>
      <c r="E4" s="7">
        <v>0</v>
      </c>
      <c r="F4" s="6">
        <v>0</v>
      </c>
      <c r="G4" s="7">
        <v>0</v>
      </c>
      <c r="H4" s="6">
        <v>30</v>
      </c>
      <c r="I4" s="7">
        <v>750</v>
      </c>
      <c r="J4" s="6">
        <v>31</v>
      </c>
      <c r="K4" s="7">
        <v>750</v>
      </c>
      <c r="L4" s="6">
        <v>30</v>
      </c>
      <c r="M4" s="7">
        <v>750</v>
      </c>
      <c r="N4" s="6">
        <v>15</v>
      </c>
      <c r="O4" s="7">
        <v>375</v>
      </c>
      <c r="P4" s="6">
        <v>0</v>
      </c>
      <c r="Q4" s="7">
        <v>0</v>
      </c>
      <c r="R4" s="6">
        <v>0</v>
      </c>
      <c r="S4" s="7">
        <v>0</v>
      </c>
      <c r="T4" s="6">
        <v>0</v>
      </c>
      <c r="U4" s="7">
        <v>0</v>
      </c>
      <c r="V4" s="6">
        <v>0</v>
      </c>
      <c r="W4" s="7">
        <v>0</v>
      </c>
      <c r="X4" s="6">
        <v>0</v>
      </c>
      <c r="Y4" s="7">
        <v>0</v>
      </c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38" s="3" customFormat="1" ht="17.25" customHeight="1" x14ac:dyDescent="0.25">
      <c r="A5" s="12" t="s">
        <v>59</v>
      </c>
      <c r="B5" s="8">
        <v>0</v>
      </c>
      <c r="C5" s="9">
        <v>0</v>
      </c>
      <c r="D5" s="8">
        <v>0</v>
      </c>
      <c r="E5" s="9">
        <v>0</v>
      </c>
      <c r="F5" s="8">
        <v>0</v>
      </c>
      <c r="G5" s="9">
        <v>0</v>
      </c>
      <c r="H5" s="8"/>
      <c r="I5" s="9">
        <v>0</v>
      </c>
      <c r="J5" s="8">
        <v>22</v>
      </c>
      <c r="K5" s="9">
        <v>144</v>
      </c>
      <c r="L5" s="8">
        <v>30</v>
      </c>
      <c r="M5" s="9">
        <v>720</v>
      </c>
      <c r="N5" s="8">
        <v>31</v>
      </c>
      <c r="O5" s="9">
        <v>800</v>
      </c>
      <c r="P5" s="8">
        <v>31</v>
      </c>
      <c r="Q5" s="9">
        <v>800</v>
      </c>
      <c r="R5" s="8">
        <v>30</v>
      </c>
      <c r="S5" s="9">
        <v>800</v>
      </c>
      <c r="T5" s="8">
        <v>31</v>
      </c>
      <c r="U5" s="9">
        <v>800</v>
      </c>
      <c r="V5" s="93">
        <v>30</v>
      </c>
      <c r="W5" s="9">
        <v>800</v>
      </c>
      <c r="X5" s="8">
        <v>31</v>
      </c>
      <c r="Y5" s="9">
        <v>800</v>
      </c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8" s="3" customFormat="1" ht="17.25" customHeight="1" x14ac:dyDescent="0.25">
      <c r="A6" s="12" t="s">
        <v>60</v>
      </c>
      <c r="B6" s="8">
        <v>0</v>
      </c>
      <c r="C6" s="9">
        <v>0</v>
      </c>
      <c r="D6" s="8">
        <v>0</v>
      </c>
      <c r="E6" s="9">
        <v>0</v>
      </c>
      <c r="F6" s="8">
        <v>0</v>
      </c>
      <c r="G6" s="9">
        <v>0</v>
      </c>
      <c r="H6" s="8"/>
      <c r="I6" s="9">
        <v>0</v>
      </c>
      <c r="J6" s="8">
        <v>1</v>
      </c>
      <c r="K6" s="9">
        <v>17</v>
      </c>
      <c r="L6" s="8">
        <v>30</v>
      </c>
      <c r="M6" s="9">
        <v>528</v>
      </c>
      <c r="N6" s="8">
        <v>31</v>
      </c>
      <c r="O6" s="9">
        <v>625</v>
      </c>
      <c r="P6" s="8">
        <v>31</v>
      </c>
      <c r="Q6" s="9">
        <v>625</v>
      </c>
      <c r="R6" s="8">
        <v>30</v>
      </c>
      <c r="S6" s="9">
        <v>625</v>
      </c>
      <c r="T6" s="8">
        <v>17</v>
      </c>
      <c r="U6" s="9">
        <v>354.17</v>
      </c>
      <c r="V6" s="93">
        <v>17</v>
      </c>
      <c r="W6" s="9">
        <v>0</v>
      </c>
      <c r="X6" s="8">
        <v>17</v>
      </c>
      <c r="Y6" s="9">
        <v>0</v>
      </c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x14ac:dyDescent="0.25">
      <c r="A7" s="12" t="s">
        <v>61</v>
      </c>
      <c r="B7" s="8">
        <v>0</v>
      </c>
      <c r="C7" s="9">
        <v>0</v>
      </c>
      <c r="D7" s="8">
        <v>0</v>
      </c>
      <c r="E7" s="9">
        <v>0</v>
      </c>
      <c r="F7" s="8">
        <v>0</v>
      </c>
      <c r="G7" s="9">
        <v>0</v>
      </c>
      <c r="H7" s="8"/>
      <c r="I7" s="9">
        <v>0</v>
      </c>
      <c r="J7" s="8">
        <v>7</v>
      </c>
      <c r="K7" s="9">
        <v>94</v>
      </c>
      <c r="L7" s="8">
        <v>30</v>
      </c>
      <c r="M7" s="9">
        <v>403</v>
      </c>
      <c r="N7" s="8">
        <v>31</v>
      </c>
      <c r="O7" s="9">
        <v>403</v>
      </c>
      <c r="P7" s="8">
        <v>21</v>
      </c>
      <c r="Q7" s="9">
        <v>273</v>
      </c>
      <c r="R7" s="8">
        <v>0</v>
      </c>
      <c r="S7" s="9">
        <v>0</v>
      </c>
      <c r="T7" s="8">
        <v>0</v>
      </c>
      <c r="U7" s="9">
        <v>0</v>
      </c>
      <c r="V7" s="8">
        <v>0</v>
      </c>
      <c r="W7" s="9">
        <v>0</v>
      </c>
      <c r="X7" s="8">
        <v>0</v>
      </c>
      <c r="Y7" s="9">
        <v>0</v>
      </c>
    </row>
    <row r="8" spans="1:38" x14ac:dyDescent="0.25">
      <c r="A8" s="12" t="s">
        <v>62</v>
      </c>
      <c r="B8" s="8">
        <v>0</v>
      </c>
      <c r="C8" s="9">
        <v>0</v>
      </c>
      <c r="D8" s="8">
        <v>0</v>
      </c>
      <c r="E8" s="9">
        <v>0</v>
      </c>
      <c r="F8" s="8">
        <v>0</v>
      </c>
      <c r="G8" s="9">
        <v>0</v>
      </c>
      <c r="H8" s="8"/>
      <c r="I8" s="9">
        <v>0</v>
      </c>
      <c r="J8" s="8">
        <v>0</v>
      </c>
      <c r="K8" s="9">
        <v>0</v>
      </c>
      <c r="L8" s="8">
        <v>30</v>
      </c>
      <c r="M8" s="9">
        <v>830</v>
      </c>
      <c r="N8" s="8">
        <v>31</v>
      </c>
      <c r="O8" s="9">
        <v>830</v>
      </c>
      <c r="P8" s="8">
        <v>31</v>
      </c>
      <c r="Q8" s="9">
        <v>830</v>
      </c>
      <c r="R8" s="8">
        <v>30</v>
      </c>
      <c r="S8" s="9">
        <v>830</v>
      </c>
      <c r="T8" s="8">
        <v>31</v>
      </c>
      <c r="U8" s="9">
        <v>830</v>
      </c>
      <c r="V8" s="8">
        <v>30</v>
      </c>
      <c r="W8" s="9">
        <v>830</v>
      </c>
      <c r="X8" s="8">
        <v>31</v>
      </c>
      <c r="Y8" s="9">
        <v>830</v>
      </c>
    </row>
    <row r="9" spans="1:38" x14ac:dyDescent="0.25">
      <c r="A9" s="12" t="s">
        <v>63</v>
      </c>
      <c r="B9" s="8">
        <v>0</v>
      </c>
      <c r="C9" s="9">
        <v>0</v>
      </c>
      <c r="D9" s="8">
        <v>0</v>
      </c>
      <c r="E9" s="9">
        <v>0</v>
      </c>
      <c r="F9" s="8">
        <v>0</v>
      </c>
      <c r="G9" s="9">
        <v>0</v>
      </c>
      <c r="H9" s="8"/>
      <c r="I9" s="9">
        <v>0</v>
      </c>
      <c r="J9" s="8">
        <v>0</v>
      </c>
      <c r="K9" s="9">
        <v>0</v>
      </c>
      <c r="L9" s="8">
        <v>30</v>
      </c>
      <c r="M9" s="9">
        <v>1000</v>
      </c>
      <c r="N9" s="8">
        <v>31</v>
      </c>
      <c r="O9" s="9">
        <v>1000</v>
      </c>
      <c r="P9" s="8">
        <v>31</v>
      </c>
      <c r="Q9" s="9">
        <v>1000</v>
      </c>
      <c r="R9" s="8">
        <v>30</v>
      </c>
      <c r="S9" s="9">
        <v>1000</v>
      </c>
      <c r="T9" s="8">
        <v>31</v>
      </c>
      <c r="U9" s="9">
        <v>1000</v>
      </c>
      <c r="V9" s="8">
        <v>30</v>
      </c>
      <c r="W9" s="9">
        <v>1000</v>
      </c>
      <c r="X9" s="8">
        <v>31</v>
      </c>
      <c r="Y9" s="9">
        <v>1000</v>
      </c>
    </row>
    <row r="10" spans="1:38" x14ac:dyDescent="0.25">
      <c r="A10" s="12" t="s">
        <v>64</v>
      </c>
      <c r="B10" s="8">
        <v>0</v>
      </c>
      <c r="C10" s="9">
        <v>0</v>
      </c>
      <c r="D10" s="8">
        <v>0</v>
      </c>
      <c r="E10" s="9">
        <v>0</v>
      </c>
      <c r="F10" s="8">
        <v>0</v>
      </c>
      <c r="G10" s="9">
        <v>0</v>
      </c>
      <c r="H10" s="8"/>
      <c r="I10" s="9">
        <v>0</v>
      </c>
      <c r="J10" s="8">
        <v>0</v>
      </c>
      <c r="K10" s="9">
        <v>0</v>
      </c>
      <c r="L10" s="8">
        <v>30</v>
      </c>
      <c r="M10" s="9">
        <v>409</v>
      </c>
      <c r="N10" s="8">
        <v>31</v>
      </c>
      <c r="O10" s="9">
        <v>700</v>
      </c>
      <c r="P10" s="8">
        <v>31</v>
      </c>
      <c r="Q10" s="9">
        <v>700</v>
      </c>
      <c r="R10" s="8">
        <v>0</v>
      </c>
      <c r="S10" s="9">
        <v>0</v>
      </c>
      <c r="T10" s="8">
        <v>0</v>
      </c>
      <c r="U10" s="9">
        <v>0</v>
      </c>
      <c r="V10" s="8">
        <v>0</v>
      </c>
      <c r="W10" s="9">
        <v>0</v>
      </c>
      <c r="X10" s="8">
        <v>0</v>
      </c>
      <c r="Y10" s="9">
        <v>0</v>
      </c>
    </row>
    <row r="11" spans="1:38" x14ac:dyDescent="0.25">
      <c r="A11" s="12" t="s">
        <v>65</v>
      </c>
      <c r="B11" s="8">
        <v>0</v>
      </c>
      <c r="C11" s="9">
        <v>0</v>
      </c>
      <c r="D11" s="8">
        <v>0</v>
      </c>
      <c r="E11" s="9">
        <v>0</v>
      </c>
      <c r="F11" s="8">
        <v>0</v>
      </c>
      <c r="G11" s="9">
        <v>0</v>
      </c>
      <c r="H11" s="8"/>
      <c r="I11" s="9">
        <v>0</v>
      </c>
      <c r="J11" s="8">
        <v>0</v>
      </c>
      <c r="K11" s="9">
        <v>0</v>
      </c>
      <c r="L11" s="8">
        <v>25</v>
      </c>
      <c r="M11" s="9">
        <v>523</v>
      </c>
      <c r="N11" s="8">
        <v>31</v>
      </c>
      <c r="O11" s="9">
        <v>523</v>
      </c>
      <c r="P11" s="8">
        <v>31</v>
      </c>
      <c r="Q11" s="9">
        <v>523</v>
      </c>
      <c r="R11" s="8">
        <v>30</v>
      </c>
      <c r="S11" s="9">
        <v>523</v>
      </c>
      <c r="T11" s="8">
        <v>31</v>
      </c>
      <c r="U11" s="9">
        <v>523</v>
      </c>
      <c r="V11" s="8">
        <v>0</v>
      </c>
      <c r="W11" s="9">
        <v>0</v>
      </c>
      <c r="X11" s="8">
        <v>0</v>
      </c>
      <c r="Y11" s="9">
        <v>0</v>
      </c>
    </row>
    <row r="12" spans="1:38" x14ac:dyDescent="0.25">
      <c r="A12" s="12" t="s">
        <v>66</v>
      </c>
      <c r="B12" s="8">
        <v>0</v>
      </c>
      <c r="C12" s="9">
        <v>0</v>
      </c>
      <c r="D12" s="8">
        <v>0</v>
      </c>
      <c r="E12" s="9">
        <v>0</v>
      </c>
      <c r="F12" s="8">
        <v>0</v>
      </c>
      <c r="G12" s="9">
        <v>0</v>
      </c>
      <c r="H12" s="8"/>
      <c r="I12" s="9">
        <v>0</v>
      </c>
      <c r="J12" s="8">
        <v>0</v>
      </c>
      <c r="K12" s="9">
        <v>0</v>
      </c>
      <c r="L12" s="8">
        <v>9</v>
      </c>
      <c r="M12" s="9">
        <v>84</v>
      </c>
      <c r="N12" s="8">
        <v>31</v>
      </c>
      <c r="O12" s="9">
        <v>273</v>
      </c>
      <c r="P12" s="8">
        <v>29</v>
      </c>
      <c r="Q12" s="9">
        <v>255.38</v>
      </c>
      <c r="R12" s="8">
        <v>30</v>
      </c>
      <c r="S12" s="9">
        <v>290.62</v>
      </c>
      <c r="T12" s="8">
        <v>0</v>
      </c>
      <c r="U12" s="9">
        <v>0</v>
      </c>
      <c r="V12" s="8">
        <v>30</v>
      </c>
      <c r="W12" s="9">
        <v>0</v>
      </c>
      <c r="X12" s="8">
        <v>31</v>
      </c>
      <c r="Y12" s="9">
        <v>0</v>
      </c>
    </row>
    <row r="13" spans="1:38" x14ac:dyDescent="0.25">
      <c r="A13" s="12" t="s">
        <v>67</v>
      </c>
      <c r="B13" s="8">
        <v>0</v>
      </c>
      <c r="C13" s="9">
        <v>0</v>
      </c>
      <c r="D13" s="8">
        <v>0</v>
      </c>
      <c r="E13" s="9">
        <v>0</v>
      </c>
      <c r="F13" s="8">
        <v>0</v>
      </c>
      <c r="G13" s="9">
        <v>0</v>
      </c>
      <c r="H13" s="8"/>
      <c r="I13" s="9">
        <v>0</v>
      </c>
      <c r="J13" s="8">
        <v>0</v>
      </c>
      <c r="K13" s="9">
        <v>0</v>
      </c>
      <c r="L13" s="8">
        <v>15</v>
      </c>
      <c r="M13" s="9">
        <v>200</v>
      </c>
      <c r="N13" s="8">
        <v>31</v>
      </c>
      <c r="O13" s="9">
        <v>840</v>
      </c>
      <c r="P13" s="8">
        <v>31</v>
      </c>
      <c r="Q13" s="9">
        <v>840</v>
      </c>
      <c r="R13" s="8">
        <v>0</v>
      </c>
      <c r="S13" s="9">
        <v>0</v>
      </c>
      <c r="T13" s="8">
        <v>0</v>
      </c>
      <c r="U13" s="9">
        <v>0</v>
      </c>
      <c r="V13" s="8">
        <v>0</v>
      </c>
      <c r="W13" s="9">
        <v>0</v>
      </c>
      <c r="X13" s="8">
        <v>0</v>
      </c>
      <c r="Y13" s="9">
        <v>0</v>
      </c>
    </row>
    <row r="14" spans="1:38" x14ac:dyDescent="0.25">
      <c r="A14" s="12" t="s">
        <v>68</v>
      </c>
      <c r="B14" s="8">
        <v>0</v>
      </c>
      <c r="C14" s="9">
        <v>0</v>
      </c>
      <c r="D14" s="8">
        <v>0</v>
      </c>
      <c r="E14" s="9">
        <v>0</v>
      </c>
      <c r="F14" s="8">
        <v>0</v>
      </c>
      <c r="G14" s="9">
        <v>0</v>
      </c>
      <c r="H14" s="8"/>
      <c r="I14" s="9">
        <v>0</v>
      </c>
      <c r="J14" s="8">
        <v>0</v>
      </c>
      <c r="K14" s="9">
        <v>0</v>
      </c>
      <c r="L14" s="8">
        <v>0</v>
      </c>
      <c r="M14" s="9">
        <v>0</v>
      </c>
      <c r="N14" s="8">
        <v>25</v>
      </c>
      <c r="O14" s="9">
        <v>541.66</v>
      </c>
      <c r="P14" s="8">
        <v>31</v>
      </c>
      <c r="Q14" s="9">
        <v>650</v>
      </c>
      <c r="R14" s="8">
        <v>30</v>
      </c>
      <c r="S14" s="9">
        <v>650</v>
      </c>
      <c r="T14" s="8">
        <v>31</v>
      </c>
      <c r="U14" s="9">
        <v>650</v>
      </c>
      <c r="V14" s="8">
        <v>30</v>
      </c>
      <c r="W14" s="9">
        <v>650</v>
      </c>
      <c r="X14" s="8">
        <v>31</v>
      </c>
      <c r="Y14" s="9">
        <v>650</v>
      </c>
    </row>
    <row r="15" spans="1:38" x14ac:dyDescent="0.25">
      <c r="A15" s="12" t="s">
        <v>69</v>
      </c>
      <c r="B15" s="8">
        <v>0</v>
      </c>
      <c r="C15" s="9">
        <v>0</v>
      </c>
      <c r="D15" s="8">
        <v>0</v>
      </c>
      <c r="E15" s="9">
        <v>0</v>
      </c>
      <c r="F15" s="8">
        <v>0</v>
      </c>
      <c r="G15" s="9">
        <v>0</v>
      </c>
      <c r="H15" s="8"/>
      <c r="I15" s="9">
        <v>0</v>
      </c>
      <c r="J15" s="8">
        <v>0</v>
      </c>
      <c r="K15" s="9">
        <v>0</v>
      </c>
      <c r="L15" s="8">
        <v>0</v>
      </c>
      <c r="M15" s="9">
        <v>0</v>
      </c>
      <c r="N15" s="8">
        <v>7</v>
      </c>
      <c r="O15" s="9">
        <v>169.35</v>
      </c>
      <c r="P15" s="8">
        <v>7</v>
      </c>
      <c r="Q15" s="9">
        <v>169.35</v>
      </c>
      <c r="R15" s="8">
        <v>30</v>
      </c>
      <c r="S15" s="9">
        <v>659.01</v>
      </c>
      <c r="T15" s="8">
        <v>31</v>
      </c>
      <c r="U15" s="9">
        <v>750</v>
      </c>
      <c r="V15" s="8">
        <v>30</v>
      </c>
      <c r="W15" s="9">
        <v>659.01</v>
      </c>
      <c r="X15" s="8">
        <v>31</v>
      </c>
      <c r="Y15" s="9">
        <v>659.01</v>
      </c>
    </row>
    <row r="16" spans="1:38" x14ac:dyDescent="0.25">
      <c r="A16" s="12" t="s">
        <v>70</v>
      </c>
      <c r="B16" s="8">
        <v>0</v>
      </c>
      <c r="C16" s="9">
        <v>0</v>
      </c>
      <c r="D16" s="8">
        <v>0</v>
      </c>
      <c r="E16" s="9">
        <v>0</v>
      </c>
      <c r="F16" s="8">
        <v>0</v>
      </c>
      <c r="G16" s="9">
        <v>0</v>
      </c>
      <c r="H16" s="8"/>
      <c r="I16" s="9">
        <v>0</v>
      </c>
      <c r="J16" s="8">
        <v>0</v>
      </c>
      <c r="K16" s="9">
        <v>0</v>
      </c>
      <c r="L16" s="8">
        <v>0</v>
      </c>
      <c r="M16" s="9">
        <v>0</v>
      </c>
      <c r="N16" s="8">
        <v>0</v>
      </c>
      <c r="O16" s="9">
        <v>0</v>
      </c>
      <c r="P16" s="8">
        <v>0</v>
      </c>
      <c r="Q16" s="9">
        <v>0</v>
      </c>
      <c r="R16" s="8">
        <v>30</v>
      </c>
      <c r="S16" s="9">
        <v>1000</v>
      </c>
      <c r="T16" s="8">
        <v>0</v>
      </c>
      <c r="U16" s="9">
        <v>0</v>
      </c>
      <c r="V16" s="8">
        <v>1</v>
      </c>
      <c r="W16" s="9">
        <v>0</v>
      </c>
      <c r="X16" s="8">
        <v>1</v>
      </c>
      <c r="Y16" s="9">
        <v>0</v>
      </c>
    </row>
    <row r="17" spans="1:25" x14ac:dyDescent="0.25">
      <c r="A17" s="12" t="s">
        <v>71</v>
      </c>
      <c r="B17" s="8">
        <v>0</v>
      </c>
      <c r="C17" s="9">
        <v>0</v>
      </c>
      <c r="D17" s="8">
        <v>0</v>
      </c>
      <c r="E17" s="9">
        <v>0</v>
      </c>
      <c r="F17" s="8">
        <v>0</v>
      </c>
      <c r="G17" s="9">
        <v>0</v>
      </c>
      <c r="H17" s="8"/>
      <c r="I17" s="9">
        <v>0</v>
      </c>
      <c r="J17" s="8">
        <v>0</v>
      </c>
      <c r="K17" s="9">
        <v>0</v>
      </c>
      <c r="L17" s="8">
        <v>0</v>
      </c>
      <c r="M17" s="9">
        <v>0</v>
      </c>
      <c r="N17" s="8">
        <v>0</v>
      </c>
      <c r="O17" s="9">
        <v>0</v>
      </c>
      <c r="P17" s="8">
        <v>0</v>
      </c>
      <c r="Q17" s="9">
        <v>0</v>
      </c>
      <c r="R17" s="8">
        <v>9</v>
      </c>
      <c r="S17" s="9">
        <v>142.76</v>
      </c>
      <c r="T17" s="8">
        <v>0</v>
      </c>
      <c r="U17" s="9">
        <v>0</v>
      </c>
      <c r="V17" s="8">
        <v>0</v>
      </c>
      <c r="W17" s="9">
        <v>0</v>
      </c>
      <c r="X17" s="8">
        <v>0</v>
      </c>
      <c r="Y17" s="9">
        <v>0</v>
      </c>
    </row>
    <row r="18" spans="1:25" x14ac:dyDescent="0.25">
      <c r="A18" s="12" t="s">
        <v>72</v>
      </c>
      <c r="B18" s="8">
        <v>0</v>
      </c>
      <c r="C18" s="9">
        <v>0</v>
      </c>
      <c r="D18" s="8">
        <v>0</v>
      </c>
      <c r="E18" s="9">
        <v>0</v>
      </c>
      <c r="F18" s="8">
        <v>0</v>
      </c>
      <c r="G18" s="9">
        <v>0</v>
      </c>
      <c r="H18" s="8"/>
      <c r="I18" s="9">
        <v>0</v>
      </c>
      <c r="J18" s="8">
        <v>0</v>
      </c>
      <c r="K18" s="9">
        <v>0</v>
      </c>
      <c r="L18" s="8">
        <v>0</v>
      </c>
      <c r="M18" s="9">
        <v>0</v>
      </c>
      <c r="N18" s="8">
        <v>0</v>
      </c>
      <c r="O18" s="9">
        <v>0</v>
      </c>
      <c r="P18" s="8">
        <v>0</v>
      </c>
      <c r="Q18" s="9">
        <v>0</v>
      </c>
      <c r="R18" s="8">
        <v>0</v>
      </c>
      <c r="S18" s="9">
        <v>0</v>
      </c>
      <c r="T18" s="8">
        <v>31</v>
      </c>
      <c r="U18" s="9">
        <v>444.74</v>
      </c>
      <c r="V18" s="8">
        <v>30</v>
      </c>
      <c r="W18" s="9">
        <v>391</v>
      </c>
      <c r="X18" s="8">
        <v>31</v>
      </c>
      <c r="Y18" s="9">
        <v>391</v>
      </c>
    </row>
    <row r="19" spans="1:25" x14ac:dyDescent="0.25">
      <c r="A19" s="12" t="s">
        <v>73</v>
      </c>
      <c r="B19" s="8">
        <v>0</v>
      </c>
      <c r="C19" s="9">
        <v>0</v>
      </c>
      <c r="D19" s="8">
        <v>0</v>
      </c>
      <c r="E19" s="9">
        <v>0</v>
      </c>
      <c r="F19" s="8">
        <v>0</v>
      </c>
      <c r="G19" s="9">
        <v>0</v>
      </c>
      <c r="H19" s="8"/>
      <c r="I19" s="9">
        <v>0</v>
      </c>
      <c r="J19" s="8">
        <v>0</v>
      </c>
      <c r="K19" s="9">
        <v>0</v>
      </c>
      <c r="L19" s="8">
        <v>0</v>
      </c>
      <c r="M19" s="9">
        <v>0</v>
      </c>
      <c r="N19" s="8">
        <v>0</v>
      </c>
      <c r="O19" s="9">
        <v>0</v>
      </c>
      <c r="P19" s="8">
        <v>0</v>
      </c>
      <c r="Q19" s="9">
        <v>0</v>
      </c>
      <c r="R19" s="8">
        <v>0</v>
      </c>
      <c r="S19" s="9">
        <v>0</v>
      </c>
      <c r="T19" s="8">
        <v>31</v>
      </c>
      <c r="U19" s="9">
        <v>310</v>
      </c>
      <c r="V19" s="8">
        <v>30</v>
      </c>
      <c r="W19" s="9">
        <v>675</v>
      </c>
      <c r="X19" s="8">
        <v>31</v>
      </c>
      <c r="Y19" s="9">
        <v>675</v>
      </c>
    </row>
    <row r="20" spans="1:25" x14ac:dyDescent="0.25">
      <c r="A20" s="12" t="s">
        <v>74</v>
      </c>
      <c r="B20" s="8">
        <v>0</v>
      </c>
      <c r="C20" s="9">
        <v>0</v>
      </c>
      <c r="D20" s="8">
        <v>0</v>
      </c>
      <c r="E20" s="9">
        <v>0</v>
      </c>
      <c r="F20" s="8">
        <v>0</v>
      </c>
      <c r="G20" s="9">
        <v>0</v>
      </c>
      <c r="H20" s="8"/>
      <c r="I20" s="9">
        <v>0</v>
      </c>
      <c r="J20" s="8">
        <v>0</v>
      </c>
      <c r="K20" s="9">
        <v>0</v>
      </c>
      <c r="L20" s="8">
        <v>0</v>
      </c>
      <c r="M20" s="9">
        <v>0</v>
      </c>
      <c r="N20" s="8">
        <v>0</v>
      </c>
      <c r="O20" s="9">
        <v>0</v>
      </c>
      <c r="P20" s="8">
        <v>0</v>
      </c>
      <c r="Q20" s="9">
        <v>0</v>
      </c>
      <c r="R20" s="8">
        <v>0</v>
      </c>
      <c r="S20" s="9">
        <v>0</v>
      </c>
      <c r="T20" s="8">
        <v>31</v>
      </c>
      <c r="U20" s="9">
        <v>350</v>
      </c>
      <c r="V20" s="8">
        <v>30</v>
      </c>
      <c r="W20" s="9">
        <v>350</v>
      </c>
      <c r="X20" s="8">
        <v>31</v>
      </c>
      <c r="Y20" s="9">
        <v>350</v>
      </c>
    </row>
    <row r="21" spans="1:25" x14ac:dyDescent="0.25">
      <c r="A21" s="12" t="s">
        <v>75</v>
      </c>
      <c r="B21" s="8">
        <v>0</v>
      </c>
      <c r="C21" s="9">
        <v>0</v>
      </c>
      <c r="D21" s="8">
        <v>0</v>
      </c>
      <c r="E21" s="9">
        <v>0</v>
      </c>
      <c r="F21" s="8">
        <v>0</v>
      </c>
      <c r="G21" s="9">
        <v>0</v>
      </c>
      <c r="H21" s="8"/>
      <c r="I21" s="9">
        <v>0</v>
      </c>
      <c r="J21" s="8">
        <v>0</v>
      </c>
      <c r="K21" s="9">
        <v>0</v>
      </c>
      <c r="L21" s="8">
        <v>0</v>
      </c>
      <c r="M21" s="9">
        <v>0</v>
      </c>
      <c r="N21" s="8">
        <v>0</v>
      </c>
      <c r="O21" s="9">
        <v>0</v>
      </c>
      <c r="P21" s="8">
        <v>0</v>
      </c>
      <c r="Q21" s="9">
        <v>0</v>
      </c>
      <c r="R21" s="8">
        <v>0</v>
      </c>
      <c r="S21" s="9">
        <v>0</v>
      </c>
      <c r="T21" s="8">
        <v>0</v>
      </c>
      <c r="U21" s="9">
        <v>0</v>
      </c>
      <c r="V21" s="8">
        <v>0</v>
      </c>
      <c r="W21" s="9">
        <v>0</v>
      </c>
      <c r="X21" s="8">
        <v>31</v>
      </c>
      <c r="Y21" s="9">
        <v>760</v>
      </c>
    </row>
    <row r="22" spans="1:25" x14ac:dyDescent="0.25">
      <c r="A22" s="12"/>
      <c r="B22" s="8"/>
      <c r="C22" s="9"/>
      <c r="D22" s="8"/>
      <c r="E22" s="9"/>
      <c r="F22" s="8"/>
      <c r="G22" s="9"/>
      <c r="H22" s="8"/>
      <c r="I22" s="9"/>
      <c r="J22" s="8"/>
      <c r="K22" s="9"/>
      <c r="L22" s="8"/>
      <c r="M22" s="9"/>
      <c r="N22" s="8"/>
      <c r="O22" s="9"/>
      <c r="P22" s="8"/>
      <c r="Q22" s="9"/>
      <c r="R22" s="8"/>
      <c r="S22" s="9"/>
      <c r="T22" s="8"/>
      <c r="U22" s="9"/>
      <c r="V22" s="8"/>
      <c r="W22" s="9"/>
      <c r="X22" s="8"/>
      <c r="Y22" s="9"/>
    </row>
    <row r="23" spans="1:25" x14ac:dyDescent="0.25">
      <c r="A23" s="12"/>
      <c r="B23" s="8"/>
      <c r="C23" s="9"/>
      <c r="D23" s="8"/>
      <c r="E23" s="9"/>
      <c r="F23" s="8"/>
      <c r="G23" s="9"/>
      <c r="H23" s="8"/>
      <c r="I23" s="9"/>
      <c r="J23" s="8"/>
      <c r="K23" s="9"/>
      <c r="L23" s="8"/>
      <c r="M23" s="9"/>
      <c r="N23" s="8"/>
      <c r="O23" s="9"/>
      <c r="P23" s="8"/>
      <c r="Q23" s="9"/>
      <c r="R23" s="8"/>
      <c r="S23" s="9"/>
      <c r="T23" s="8"/>
      <c r="U23" s="9"/>
      <c r="V23" s="8"/>
      <c r="W23" s="9"/>
      <c r="X23" s="8"/>
      <c r="Y23" s="9"/>
    </row>
    <row r="24" spans="1:25" x14ac:dyDescent="0.25">
      <c r="A24" s="12"/>
      <c r="B24" s="8"/>
      <c r="C24" s="9"/>
      <c r="D24" s="8"/>
      <c r="E24" s="9"/>
      <c r="F24" s="8"/>
      <c r="G24" s="9"/>
      <c r="H24" s="8"/>
      <c r="I24" s="9"/>
      <c r="J24" s="8"/>
      <c r="K24" s="9"/>
      <c r="L24" s="8"/>
      <c r="M24" s="9"/>
      <c r="N24" s="8"/>
      <c r="O24" s="9"/>
      <c r="P24" s="8"/>
      <c r="Q24" s="9"/>
      <c r="R24" s="8"/>
      <c r="S24" s="9"/>
      <c r="T24" s="8"/>
      <c r="U24" s="9"/>
      <c r="V24" s="8"/>
      <c r="W24" s="9"/>
      <c r="X24" s="8"/>
      <c r="Y24" s="9"/>
    </row>
    <row r="25" spans="1:25" x14ac:dyDescent="0.25">
      <c r="A25" s="12"/>
      <c r="B25" s="8"/>
      <c r="C25" s="9"/>
      <c r="D25" s="8"/>
      <c r="E25" s="9"/>
      <c r="F25" s="8"/>
      <c r="G25" s="9"/>
      <c r="H25" s="8"/>
      <c r="I25" s="9"/>
      <c r="J25" s="8"/>
      <c r="K25" s="9"/>
      <c r="L25" s="8"/>
      <c r="M25" s="9"/>
      <c r="N25" s="8"/>
      <c r="O25" s="9"/>
      <c r="P25" s="8"/>
      <c r="Q25" s="9"/>
      <c r="R25" s="8"/>
      <c r="S25" s="9"/>
      <c r="T25" s="8"/>
      <c r="U25" s="9"/>
      <c r="V25" s="8"/>
      <c r="W25" s="9"/>
      <c r="X25" s="8"/>
      <c r="Y25" s="9"/>
    </row>
    <row r="26" spans="1:25" x14ac:dyDescent="0.25">
      <c r="A26" s="12"/>
      <c r="B26" s="8"/>
      <c r="C26" s="9"/>
      <c r="D26" s="8"/>
      <c r="E26" s="9"/>
      <c r="F26" s="8"/>
      <c r="G26" s="9"/>
      <c r="H26" s="8"/>
      <c r="I26" s="9"/>
      <c r="J26" s="8"/>
      <c r="K26" s="9"/>
      <c r="L26" s="8"/>
      <c r="M26" s="9"/>
      <c r="N26" s="8"/>
      <c r="O26" s="9"/>
      <c r="P26" s="8"/>
      <c r="Q26" s="9"/>
      <c r="R26" s="8"/>
      <c r="S26" s="9"/>
      <c r="T26" s="8"/>
      <c r="U26" s="9"/>
      <c r="V26" s="8"/>
      <c r="W26" s="9"/>
      <c r="X26" s="8"/>
      <c r="Y26" s="9"/>
    </row>
    <row r="27" spans="1:25" x14ac:dyDescent="0.25">
      <c r="A27" s="12"/>
      <c r="B27" s="8"/>
      <c r="C27" s="9"/>
      <c r="D27" s="8"/>
      <c r="E27" s="9"/>
      <c r="F27" s="8"/>
      <c r="G27" s="9"/>
      <c r="H27" s="8"/>
      <c r="I27" s="9"/>
      <c r="J27" s="8"/>
      <c r="K27" s="9"/>
      <c r="L27" s="8"/>
      <c r="M27" s="9"/>
      <c r="N27" s="8"/>
      <c r="O27" s="9"/>
      <c r="P27" s="8"/>
      <c r="Q27" s="9"/>
      <c r="R27" s="8"/>
      <c r="S27" s="9"/>
      <c r="T27" s="8"/>
      <c r="U27" s="9"/>
      <c r="V27" s="8"/>
      <c r="W27" s="9"/>
      <c r="X27" s="8"/>
      <c r="Y27" s="9"/>
    </row>
    <row r="28" spans="1:25" x14ac:dyDescent="0.25">
      <c r="A28" s="12"/>
      <c r="B28" s="8"/>
      <c r="C28" s="9"/>
      <c r="D28" s="8"/>
      <c r="E28" s="9"/>
      <c r="F28" s="8"/>
      <c r="G28" s="9"/>
      <c r="H28" s="8"/>
      <c r="I28" s="9"/>
      <c r="J28" s="8"/>
      <c r="K28" s="9"/>
      <c r="L28" s="8"/>
      <c r="M28" s="9"/>
      <c r="N28" s="8"/>
      <c r="O28" s="9"/>
      <c r="P28" s="8"/>
      <c r="Q28" s="9"/>
      <c r="R28" s="8"/>
      <c r="S28" s="9"/>
      <c r="T28" s="8"/>
      <c r="U28" s="9"/>
      <c r="V28" s="8"/>
      <c r="W28" s="9"/>
      <c r="X28" s="8"/>
      <c r="Y28" s="9"/>
    </row>
    <row r="29" spans="1:25" x14ac:dyDescent="0.25">
      <c r="A29" s="12"/>
      <c r="B29" s="8"/>
      <c r="C29" s="9"/>
      <c r="D29" s="8"/>
      <c r="E29" s="9"/>
      <c r="F29" s="8"/>
      <c r="G29" s="9"/>
      <c r="H29" s="8"/>
      <c r="I29" s="9"/>
      <c r="J29" s="8"/>
      <c r="K29" s="9"/>
      <c r="L29" s="8"/>
      <c r="M29" s="9"/>
      <c r="N29" s="8"/>
      <c r="O29" s="9"/>
      <c r="P29" s="8"/>
      <c r="Q29" s="9"/>
      <c r="R29" s="8"/>
      <c r="S29" s="9"/>
      <c r="T29" s="8"/>
      <c r="U29" s="9"/>
      <c r="V29" s="8"/>
      <c r="W29" s="9"/>
      <c r="X29" s="8"/>
      <c r="Y29" s="9"/>
    </row>
    <row r="30" spans="1:25" x14ac:dyDescent="0.25">
      <c r="A30" s="12"/>
      <c r="B30" s="8"/>
      <c r="C30" s="9"/>
      <c r="D30" s="8"/>
      <c r="E30" s="9"/>
      <c r="F30" s="8"/>
      <c r="G30" s="9"/>
      <c r="H30" s="8"/>
      <c r="I30" s="9"/>
      <c r="J30" s="8"/>
      <c r="K30" s="9"/>
      <c r="L30" s="8"/>
      <c r="M30" s="9"/>
      <c r="N30" s="8"/>
      <c r="O30" s="9"/>
      <c r="P30" s="8"/>
      <c r="Q30" s="9"/>
      <c r="R30" s="8"/>
      <c r="S30" s="9"/>
      <c r="T30" s="8"/>
      <c r="U30" s="9"/>
      <c r="V30" s="8"/>
      <c r="W30" s="9"/>
      <c r="X30" s="8"/>
      <c r="Y30" s="9"/>
    </row>
    <row r="31" spans="1:25" x14ac:dyDescent="0.25">
      <c r="A31" s="12"/>
      <c r="B31" s="8"/>
      <c r="C31" s="9"/>
      <c r="D31" s="8"/>
      <c r="E31" s="9"/>
      <c r="F31" s="8"/>
      <c r="G31" s="9"/>
      <c r="H31" s="8"/>
      <c r="I31" s="9"/>
      <c r="J31" s="8"/>
      <c r="K31" s="9"/>
      <c r="L31" s="8"/>
      <c r="M31" s="9"/>
      <c r="N31" s="8"/>
      <c r="O31" s="9"/>
      <c r="P31" s="8"/>
      <c r="Q31" s="9"/>
      <c r="R31" s="8"/>
      <c r="S31" s="9"/>
      <c r="T31" s="8"/>
      <c r="U31" s="9"/>
      <c r="V31" s="8"/>
      <c r="W31" s="9"/>
      <c r="X31" s="8"/>
      <c r="Y31" s="9"/>
    </row>
    <row r="32" spans="1:25" x14ac:dyDescent="0.25">
      <c r="A32" s="12"/>
      <c r="B32" s="8"/>
      <c r="C32" s="9"/>
      <c r="D32" s="8"/>
      <c r="E32" s="9"/>
      <c r="F32" s="8"/>
      <c r="G32" s="9"/>
      <c r="H32" s="8"/>
      <c r="I32" s="9"/>
      <c r="J32" s="8"/>
      <c r="K32" s="9"/>
      <c r="L32" s="8"/>
      <c r="M32" s="9"/>
      <c r="N32" s="8"/>
      <c r="O32" s="9"/>
      <c r="P32" s="8"/>
      <c r="Q32" s="9"/>
      <c r="R32" s="8"/>
      <c r="S32" s="9"/>
      <c r="T32" s="8"/>
      <c r="U32" s="9"/>
      <c r="V32" s="8"/>
      <c r="W32" s="9"/>
      <c r="X32" s="8"/>
      <c r="Y32" s="9"/>
    </row>
    <row r="33" spans="1:25" x14ac:dyDescent="0.25">
      <c r="A33" s="12"/>
      <c r="B33" s="8"/>
      <c r="C33" s="9"/>
      <c r="D33" s="8"/>
      <c r="E33" s="9"/>
      <c r="F33" s="8"/>
      <c r="G33" s="9"/>
      <c r="H33" s="8"/>
      <c r="I33" s="9"/>
      <c r="J33" s="8"/>
      <c r="K33" s="9"/>
      <c r="L33" s="8"/>
      <c r="M33" s="9"/>
      <c r="N33" s="8"/>
      <c r="O33" s="9"/>
      <c r="P33" s="8"/>
      <c r="Q33" s="9"/>
      <c r="R33" s="8"/>
      <c r="S33" s="9"/>
      <c r="T33" s="8"/>
      <c r="U33" s="9"/>
      <c r="V33" s="8"/>
      <c r="W33" s="9"/>
      <c r="X33" s="8"/>
      <c r="Y33" s="9"/>
    </row>
    <row r="34" spans="1:25" x14ac:dyDescent="0.25">
      <c r="A34" s="12"/>
      <c r="B34" s="8"/>
      <c r="C34" s="9"/>
      <c r="D34" s="8"/>
      <c r="E34" s="9"/>
      <c r="F34" s="8"/>
      <c r="G34" s="9"/>
      <c r="H34" s="8"/>
      <c r="I34" s="9"/>
      <c r="J34" s="8"/>
      <c r="K34" s="9"/>
      <c r="L34" s="8"/>
      <c r="M34" s="9"/>
      <c r="N34" s="8"/>
      <c r="O34" s="9"/>
      <c r="P34" s="8"/>
      <c r="Q34" s="9"/>
      <c r="R34" s="8"/>
      <c r="S34" s="9"/>
      <c r="T34" s="8"/>
      <c r="U34" s="9"/>
      <c r="V34" s="8"/>
      <c r="W34" s="9"/>
      <c r="X34" s="8"/>
      <c r="Y34" s="9"/>
    </row>
    <row r="35" spans="1:25" x14ac:dyDescent="0.25">
      <c r="A35" s="12"/>
      <c r="B35" s="8"/>
      <c r="C35" s="9"/>
      <c r="D35" s="8"/>
      <c r="E35" s="9"/>
      <c r="F35" s="8"/>
      <c r="G35" s="9"/>
      <c r="H35" s="8"/>
      <c r="I35" s="9"/>
      <c r="J35" s="8"/>
      <c r="K35" s="9"/>
      <c r="L35" s="8"/>
      <c r="M35" s="9"/>
      <c r="N35" s="8"/>
      <c r="O35" s="9"/>
      <c r="P35" s="8"/>
      <c r="Q35" s="9"/>
      <c r="R35" s="8"/>
      <c r="S35" s="9"/>
      <c r="T35" s="8"/>
      <c r="U35" s="9"/>
      <c r="V35" s="8"/>
      <c r="W35" s="9"/>
      <c r="X35" s="8"/>
      <c r="Y35" s="9"/>
    </row>
    <row r="36" spans="1:25" x14ac:dyDescent="0.25">
      <c r="A36" s="12"/>
      <c r="B36" s="8"/>
      <c r="C36" s="9"/>
      <c r="D36" s="8"/>
      <c r="E36" s="9"/>
      <c r="F36" s="8"/>
      <c r="G36" s="9"/>
      <c r="H36" s="8"/>
      <c r="I36" s="9"/>
      <c r="J36" s="8"/>
      <c r="K36" s="9"/>
      <c r="L36" s="8"/>
      <c r="M36" s="9"/>
      <c r="N36" s="8"/>
      <c r="O36" s="9"/>
      <c r="P36" s="8"/>
      <c r="Q36" s="9"/>
      <c r="R36" s="8"/>
      <c r="S36" s="9"/>
      <c r="T36" s="8"/>
      <c r="U36" s="9"/>
      <c r="V36" s="8"/>
      <c r="W36" s="9"/>
      <c r="X36" s="8"/>
      <c r="Y36" s="9"/>
    </row>
    <row r="37" spans="1:25" x14ac:dyDescent="0.25">
      <c r="A37" s="12"/>
      <c r="B37" s="8"/>
      <c r="C37" s="9"/>
      <c r="D37" s="8"/>
      <c r="E37" s="9"/>
      <c r="F37" s="8"/>
      <c r="G37" s="9"/>
      <c r="H37" s="8"/>
      <c r="I37" s="9"/>
      <c r="J37" s="8"/>
      <c r="K37" s="9"/>
      <c r="L37" s="8"/>
      <c r="M37" s="9"/>
      <c r="N37" s="8"/>
      <c r="O37" s="9"/>
      <c r="P37" s="8"/>
      <c r="Q37" s="9"/>
      <c r="R37" s="8"/>
      <c r="S37" s="9"/>
      <c r="T37" s="8"/>
      <c r="U37" s="9"/>
      <c r="V37" s="8"/>
      <c r="W37" s="9"/>
      <c r="X37" s="8"/>
      <c r="Y37" s="9"/>
    </row>
    <row r="38" spans="1:25" x14ac:dyDescent="0.25">
      <c r="A38" s="12"/>
      <c r="B38" s="8"/>
      <c r="C38" s="9"/>
      <c r="D38" s="8"/>
      <c r="E38" s="9"/>
      <c r="F38" s="8"/>
      <c r="G38" s="9"/>
      <c r="H38" s="8"/>
      <c r="I38" s="9"/>
      <c r="J38" s="8"/>
      <c r="K38" s="9"/>
      <c r="L38" s="8"/>
      <c r="M38" s="9"/>
      <c r="N38" s="8"/>
      <c r="O38" s="9"/>
      <c r="P38" s="8"/>
      <c r="Q38" s="9"/>
      <c r="R38" s="8"/>
      <c r="S38" s="9"/>
      <c r="T38" s="8"/>
      <c r="U38" s="9"/>
      <c r="V38" s="8"/>
      <c r="W38" s="9"/>
      <c r="X38" s="8"/>
      <c r="Y38" s="9"/>
    </row>
    <row r="39" spans="1:25" x14ac:dyDescent="0.25">
      <c r="A39" s="12"/>
      <c r="B39" s="8"/>
      <c r="C39" s="9"/>
      <c r="D39" s="8"/>
      <c r="E39" s="9"/>
      <c r="F39" s="8"/>
      <c r="G39" s="9"/>
      <c r="H39" s="8"/>
      <c r="I39" s="9"/>
      <c r="J39" s="8"/>
      <c r="K39" s="9"/>
      <c r="L39" s="8"/>
      <c r="M39" s="9"/>
      <c r="N39" s="8"/>
      <c r="O39" s="9"/>
      <c r="P39" s="8"/>
      <c r="Q39" s="9"/>
      <c r="R39" s="8"/>
      <c r="S39" s="9"/>
      <c r="T39" s="8"/>
      <c r="U39" s="9"/>
      <c r="V39" s="8"/>
      <c r="W39" s="9"/>
      <c r="X39" s="8"/>
      <c r="Y39" s="9"/>
    </row>
    <row r="40" spans="1:25" x14ac:dyDescent="0.25">
      <c r="A40" s="12"/>
      <c r="B40" s="8"/>
      <c r="C40" s="9"/>
      <c r="D40" s="8"/>
      <c r="E40" s="9"/>
      <c r="F40" s="8"/>
      <c r="G40" s="9"/>
      <c r="H40" s="8"/>
      <c r="I40" s="9"/>
      <c r="J40" s="8"/>
      <c r="K40" s="9"/>
      <c r="L40" s="8"/>
      <c r="M40" s="9"/>
      <c r="N40" s="8"/>
      <c r="O40" s="9"/>
      <c r="P40" s="8"/>
      <c r="Q40" s="9"/>
      <c r="R40" s="8"/>
      <c r="S40" s="9"/>
      <c r="T40" s="8"/>
      <c r="U40" s="9"/>
      <c r="V40" s="8"/>
      <c r="W40" s="9"/>
      <c r="X40" s="8"/>
      <c r="Y40" s="9"/>
    </row>
    <row r="41" spans="1:25" x14ac:dyDescent="0.25">
      <c r="A41" s="12"/>
      <c r="B41" s="8"/>
      <c r="C41" s="9"/>
      <c r="D41" s="8"/>
      <c r="E41" s="9"/>
      <c r="F41" s="8"/>
      <c r="G41" s="9"/>
      <c r="H41" s="8"/>
      <c r="I41" s="9"/>
      <c r="J41" s="8"/>
      <c r="K41" s="9"/>
      <c r="L41" s="8"/>
      <c r="M41" s="9"/>
      <c r="N41" s="8"/>
      <c r="O41" s="9"/>
      <c r="P41" s="8"/>
      <c r="Q41" s="9"/>
      <c r="R41" s="8"/>
      <c r="S41" s="9"/>
      <c r="T41" s="8"/>
      <c r="U41" s="9"/>
      <c r="V41" s="8"/>
      <c r="W41" s="9"/>
      <c r="X41" s="8"/>
      <c r="Y41" s="9"/>
    </row>
    <row r="42" spans="1:25" x14ac:dyDescent="0.25">
      <c r="A42" s="12"/>
      <c r="B42" s="8"/>
      <c r="C42" s="9"/>
      <c r="D42" s="8"/>
      <c r="E42" s="9"/>
      <c r="F42" s="8"/>
      <c r="G42" s="9"/>
      <c r="H42" s="8"/>
      <c r="I42" s="9"/>
      <c r="J42" s="8"/>
      <c r="K42" s="9"/>
      <c r="L42" s="8"/>
      <c r="M42" s="9"/>
      <c r="N42" s="8"/>
      <c r="O42" s="9"/>
      <c r="P42" s="8"/>
      <c r="Q42" s="9"/>
      <c r="R42" s="8"/>
      <c r="S42" s="9"/>
      <c r="T42" s="8"/>
      <c r="U42" s="9"/>
      <c r="V42" s="8"/>
      <c r="W42" s="9"/>
      <c r="X42" s="8"/>
      <c r="Y42" s="9"/>
    </row>
    <row r="43" spans="1:25" x14ac:dyDescent="0.25">
      <c r="A43" s="12"/>
      <c r="B43" s="8"/>
      <c r="C43" s="9"/>
      <c r="D43" s="8"/>
      <c r="E43" s="9"/>
      <c r="F43" s="8"/>
      <c r="G43" s="9"/>
      <c r="H43" s="8"/>
      <c r="I43" s="9"/>
      <c r="J43" s="8"/>
      <c r="K43" s="9"/>
      <c r="L43" s="8"/>
      <c r="M43" s="9"/>
      <c r="N43" s="8"/>
      <c r="O43" s="9"/>
      <c r="P43" s="8"/>
      <c r="Q43" s="9"/>
      <c r="R43" s="8"/>
      <c r="S43" s="9"/>
      <c r="T43" s="8"/>
      <c r="U43" s="9"/>
      <c r="V43" s="8"/>
      <c r="W43" s="9"/>
      <c r="X43" s="8"/>
      <c r="Y43" s="9"/>
    </row>
    <row r="44" spans="1:25" x14ac:dyDescent="0.25">
      <c r="A44" s="12"/>
      <c r="B44" s="8"/>
      <c r="C44" s="9"/>
      <c r="D44" s="8"/>
      <c r="E44" s="9"/>
      <c r="F44" s="8"/>
      <c r="G44" s="9"/>
      <c r="H44" s="8"/>
      <c r="I44" s="9"/>
      <c r="J44" s="8"/>
      <c r="K44" s="9"/>
      <c r="L44" s="8"/>
      <c r="M44" s="9"/>
      <c r="N44" s="8"/>
      <c r="O44" s="9"/>
      <c r="P44" s="8"/>
      <c r="Q44" s="9"/>
      <c r="R44" s="8"/>
      <c r="S44" s="9"/>
      <c r="T44" s="8"/>
      <c r="U44" s="9"/>
      <c r="V44" s="8"/>
      <c r="W44" s="9"/>
      <c r="X44" s="8"/>
      <c r="Y44" s="9"/>
    </row>
    <row r="45" spans="1:25" x14ac:dyDescent="0.25">
      <c r="A45" s="12"/>
      <c r="B45" s="8"/>
      <c r="C45" s="9"/>
      <c r="D45" s="8"/>
      <c r="E45" s="9"/>
      <c r="F45" s="8"/>
      <c r="G45" s="9"/>
      <c r="H45" s="8"/>
      <c r="I45" s="9"/>
      <c r="J45" s="8"/>
      <c r="K45" s="9"/>
      <c r="L45" s="8"/>
      <c r="M45" s="9"/>
      <c r="N45" s="8"/>
      <c r="O45" s="9"/>
      <c r="P45" s="8"/>
      <c r="Q45" s="9"/>
      <c r="R45" s="8"/>
      <c r="S45" s="9"/>
      <c r="T45" s="8"/>
      <c r="U45" s="9"/>
      <c r="V45" s="8"/>
      <c r="W45" s="9"/>
      <c r="X45" s="8"/>
      <c r="Y45" s="9"/>
    </row>
    <row r="46" spans="1:25" x14ac:dyDescent="0.25">
      <c r="A46" s="12"/>
      <c r="B46" s="8"/>
      <c r="C46" s="9"/>
      <c r="D46" s="8"/>
      <c r="E46" s="9"/>
      <c r="F46" s="8"/>
      <c r="G46" s="9"/>
      <c r="H46" s="8"/>
      <c r="I46" s="9"/>
      <c r="J46" s="8"/>
      <c r="K46" s="9"/>
      <c r="L46" s="8"/>
      <c r="M46" s="9"/>
      <c r="N46" s="8"/>
      <c r="O46" s="9"/>
      <c r="P46" s="8"/>
      <c r="Q46" s="9"/>
      <c r="R46" s="8"/>
      <c r="S46" s="9"/>
      <c r="T46" s="8"/>
      <c r="U46" s="9"/>
      <c r="V46" s="8"/>
      <c r="W46" s="9"/>
      <c r="X46" s="8"/>
      <c r="Y46" s="9"/>
    </row>
    <row r="47" spans="1:25" x14ac:dyDescent="0.25">
      <c r="A47" s="12"/>
      <c r="B47" s="8"/>
      <c r="C47" s="9"/>
      <c r="D47" s="8"/>
      <c r="E47" s="9"/>
      <c r="F47" s="8"/>
      <c r="G47" s="9"/>
      <c r="H47" s="8"/>
      <c r="I47" s="9"/>
      <c r="J47" s="8"/>
      <c r="K47" s="9"/>
      <c r="L47" s="8"/>
      <c r="M47" s="9"/>
      <c r="N47" s="8"/>
      <c r="O47" s="9"/>
      <c r="P47" s="8"/>
      <c r="Q47" s="9"/>
      <c r="R47" s="8"/>
      <c r="S47" s="9"/>
      <c r="T47" s="8"/>
      <c r="U47" s="9"/>
      <c r="V47" s="8"/>
      <c r="W47" s="9"/>
      <c r="X47" s="8"/>
      <c r="Y47" s="9"/>
    </row>
    <row r="48" spans="1:25" x14ac:dyDescent="0.25">
      <c r="A48" s="12"/>
      <c r="B48" s="8"/>
      <c r="C48" s="9"/>
      <c r="D48" s="8"/>
      <c r="E48" s="9"/>
      <c r="F48" s="8"/>
      <c r="G48" s="9"/>
      <c r="H48" s="8"/>
      <c r="I48" s="9"/>
      <c r="J48" s="8"/>
      <c r="K48" s="9"/>
      <c r="L48" s="8"/>
      <c r="M48" s="9"/>
      <c r="N48" s="8"/>
      <c r="O48" s="9"/>
      <c r="P48" s="8"/>
      <c r="Q48" s="9"/>
      <c r="R48" s="8"/>
      <c r="S48" s="9"/>
      <c r="T48" s="8"/>
      <c r="U48" s="9"/>
      <c r="V48" s="8"/>
      <c r="W48" s="9"/>
      <c r="X48" s="8"/>
      <c r="Y48" s="9"/>
    </row>
    <row r="49" spans="1:25" x14ac:dyDescent="0.25">
      <c r="A49" s="12"/>
      <c r="B49" s="8"/>
      <c r="C49" s="9"/>
      <c r="D49" s="8"/>
      <c r="E49" s="9"/>
      <c r="F49" s="8"/>
      <c r="G49" s="9"/>
      <c r="H49" s="8"/>
      <c r="I49" s="9"/>
      <c r="J49" s="8"/>
      <c r="K49" s="9"/>
      <c r="L49" s="8"/>
      <c r="M49" s="9"/>
      <c r="N49" s="8"/>
      <c r="O49" s="9"/>
      <c r="P49" s="8"/>
      <c r="Q49" s="9"/>
      <c r="R49" s="8"/>
      <c r="S49" s="9"/>
      <c r="T49" s="8"/>
      <c r="U49" s="9"/>
      <c r="V49" s="8"/>
      <c r="W49" s="9"/>
      <c r="X49" s="8"/>
      <c r="Y49" s="9"/>
    </row>
    <row r="50" spans="1:25" x14ac:dyDescent="0.25">
      <c r="A50" s="12"/>
      <c r="B50" s="8"/>
      <c r="C50" s="9"/>
      <c r="D50" s="8"/>
      <c r="E50" s="9"/>
      <c r="F50" s="8"/>
      <c r="G50" s="9"/>
      <c r="H50" s="8"/>
      <c r="I50" s="9"/>
      <c r="J50" s="8"/>
      <c r="K50" s="9"/>
      <c r="L50" s="8"/>
      <c r="M50" s="9"/>
      <c r="N50" s="8"/>
      <c r="O50" s="9"/>
      <c r="P50" s="8"/>
      <c r="Q50" s="9"/>
      <c r="R50" s="8"/>
      <c r="S50" s="9"/>
      <c r="T50" s="8"/>
      <c r="U50" s="9"/>
      <c r="V50" s="8"/>
      <c r="W50" s="9"/>
      <c r="X50" s="8"/>
      <c r="Y50" s="9"/>
    </row>
    <row r="51" spans="1:25" x14ac:dyDescent="0.25">
      <c r="A51" s="12"/>
      <c r="B51" s="8"/>
      <c r="C51" s="9"/>
      <c r="D51" s="8"/>
      <c r="E51" s="9"/>
      <c r="F51" s="8"/>
      <c r="G51" s="9"/>
      <c r="H51" s="8"/>
      <c r="I51" s="9"/>
      <c r="J51" s="8"/>
      <c r="K51" s="9"/>
      <c r="L51" s="8"/>
      <c r="M51" s="9"/>
      <c r="N51" s="8"/>
      <c r="O51" s="9"/>
      <c r="P51" s="8"/>
      <c r="Q51" s="9"/>
      <c r="R51" s="8"/>
      <c r="S51" s="9"/>
      <c r="T51" s="8"/>
      <c r="U51" s="9"/>
      <c r="V51" s="8"/>
      <c r="W51" s="9"/>
      <c r="X51" s="8"/>
      <c r="Y51" s="9"/>
    </row>
  </sheetData>
  <autoFilter ref="A1:Y6" xr:uid="{00000000-0009-0000-0000-000000000000}">
    <filterColumn colId="1" showButton="0"/>
    <filterColumn colId="3" showButton="0"/>
    <filterColumn colId="5" showButton="0"/>
    <filterColumn colId="7" showButton="0"/>
    <filterColumn colId="9" showButton="0"/>
    <filterColumn colId="11" showButton="0"/>
    <filterColumn colId="13" showButton="0"/>
    <filterColumn colId="15" showButton="0"/>
    <filterColumn colId="17" showButton="0"/>
    <filterColumn colId="19" showButton="0"/>
    <filterColumn colId="21" showButton="0"/>
    <filterColumn colId="23" showButton="0"/>
  </autoFilter>
  <mergeCells count="12">
    <mergeCell ref="V3:W3"/>
    <mergeCell ref="X3:Y3"/>
    <mergeCell ref="J3:K3"/>
    <mergeCell ref="L3:M3"/>
    <mergeCell ref="N3:O3"/>
    <mergeCell ref="P3:Q3"/>
    <mergeCell ref="R3:S3"/>
    <mergeCell ref="B3:C3"/>
    <mergeCell ref="D3:E3"/>
    <mergeCell ref="F3:G3"/>
    <mergeCell ref="H3:I3"/>
    <mergeCell ref="T3:U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 filterMode="1"/>
  <dimension ref="A1:M554"/>
  <sheetViews>
    <sheetView showGridLines="0" showZeros="0" tabSelected="1" zoomScale="115" zoomScaleNormal="115" workbookViewId="0">
      <selection activeCell="J512" sqref="J512"/>
    </sheetView>
  </sheetViews>
  <sheetFormatPr baseColWidth="10" defaultColWidth="12.28515625" defaultRowHeight="12" x14ac:dyDescent="0.2"/>
  <cols>
    <col min="1" max="1" width="20.5703125" style="23" customWidth="1"/>
    <col min="2" max="2" width="17.5703125" style="23" bestFit="1" customWidth="1"/>
    <col min="3" max="3" width="11" style="23" customWidth="1"/>
    <col min="4" max="4" width="29" style="23" customWidth="1"/>
    <col min="5" max="5" width="24.140625" style="23" bestFit="1" customWidth="1"/>
    <col min="6" max="6" width="12" style="23" bestFit="1" customWidth="1"/>
    <col min="7" max="7" width="14.28515625" style="23" customWidth="1"/>
    <col min="8" max="8" width="19.42578125" style="23" bestFit="1" customWidth="1"/>
    <col min="9" max="9" width="17.140625" style="23" customWidth="1"/>
    <col min="10" max="10" width="17.7109375" style="23" customWidth="1"/>
    <col min="11" max="11" width="4.28515625" style="74" customWidth="1"/>
    <col min="12" max="12" width="10.140625" style="23" customWidth="1"/>
    <col min="13" max="13" width="2.42578125" style="23" bestFit="1" customWidth="1"/>
    <col min="14" max="14" width="2.28515625" style="23" bestFit="1" customWidth="1"/>
    <col min="15" max="16384" width="12.28515625" style="23"/>
  </cols>
  <sheetData>
    <row r="1" spans="1:13" ht="42" customHeight="1" x14ac:dyDescent="0.2">
      <c r="A1" s="17" t="s">
        <v>12</v>
      </c>
      <c r="B1" s="17" t="s">
        <v>23</v>
      </c>
      <c r="C1" s="17" t="s">
        <v>19</v>
      </c>
      <c r="D1" s="17" t="s">
        <v>24</v>
      </c>
      <c r="E1" s="17" t="s">
        <v>54</v>
      </c>
      <c r="F1" s="18" t="s">
        <v>29</v>
      </c>
      <c r="G1" s="17" t="s">
        <v>15</v>
      </c>
      <c r="H1" s="24" t="s">
        <v>16</v>
      </c>
      <c r="I1" s="18" t="s">
        <v>17</v>
      </c>
      <c r="J1" s="21" t="s">
        <v>52</v>
      </c>
    </row>
    <row r="2" spans="1:13" hidden="1" x14ac:dyDescent="0.2">
      <c r="A2" s="12" t="s">
        <v>58</v>
      </c>
      <c r="B2" s="22" t="s">
        <v>20</v>
      </c>
      <c r="C2" s="53" t="s">
        <v>76</v>
      </c>
      <c r="D2" s="52" t="s">
        <v>77</v>
      </c>
      <c r="E2" s="54"/>
      <c r="F2" s="22" t="str">
        <f t="shared" ref="F2:F69" si="0">CHOOSE(MONTH(H2),"JANVIER","FEVRIER","MARS","AVRIL","MAI","JUIN","JUILLET","AOUT","SEPTEMBRE","OCTOBRE","NOVEMBRE","DECEMBRE")</f>
        <v>AVRIL</v>
      </c>
      <c r="G2" s="55">
        <v>42839</v>
      </c>
      <c r="H2" s="55">
        <v>42842</v>
      </c>
      <c r="I2" s="22">
        <f t="shared" ref="I2:I69" si="1">H2-G2</f>
        <v>3</v>
      </c>
      <c r="J2" s="57">
        <v>246.55</v>
      </c>
      <c r="K2" s="74" t="s">
        <v>56</v>
      </c>
      <c r="M2" s="23" t="str">
        <f>IF(MONTH(G2)=MONTH(H2),"","X")</f>
        <v/>
      </c>
    </row>
    <row r="3" spans="1:13" hidden="1" x14ac:dyDescent="0.2">
      <c r="A3" s="12" t="s">
        <v>58</v>
      </c>
      <c r="B3" s="22" t="s">
        <v>20</v>
      </c>
      <c r="C3" s="53" t="s">
        <v>78</v>
      </c>
      <c r="D3" s="54" t="s">
        <v>79</v>
      </c>
      <c r="E3" s="54"/>
      <c r="F3" s="22" t="str">
        <f t="shared" si="0"/>
        <v>AVRIL</v>
      </c>
      <c r="G3" s="55">
        <v>42853</v>
      </c>
      <c r="H3" s="55">
        <v>42855</v>
      </c>
      <c r="I3" s="22">
        <f t="shared" si="1"/>
        <v>2</v>
      </c>
      <c r="J3" s="57">
        <v>182</v>
      </c>
      <c r="K3" s="74" t="s">
        <v>56</v>
      </c>
      <c r="M3" s="23" t="str">
        <f t="shared" ref="M3:M8" si="2">IF(MONTH(G3)=MONTH(H3),"","X")</f>
        <v/>
      </c>
    </row>
    <row r="4" spans="1:13" hidden="1" x14ac:dyDescent="0.2">
      <c r="A4" s="12" t="s">
        <v>58</v>
      </c>
      <c r="B4" s="22" t="s">
        <v>20</v>
      </c>
      <c r="C4" s="53" t="s">
        <v>78</v>
      </c>
      <c r="D4" s="54" t="s">
        <v>80</v>
      </c>
      <c r="E4" s="52"/>
      <c r="F4" s="22" t="str">
        <f t="shared" si="0"/>
        <v>AVRIL</v>
      </c>
      <c r="G4" s="55">
        <v>42850</v>
      </c>
      <c r="H4" s="55">
        <v>42852</v>
      </c>
      <c r="I4" s="22">
        <f t="shared" si="1"/>
        <v>2</v>
      </c>
      <c r="J4" s="56">
        <v>97</v>
      </c>
      <c r="K4" s="74" t="s">
        <v>56</v>
      </c>
      <c r="M4" s="23" t="str">
        <f t="shared" si="2"/>
        <v/>
      </c>
    </row>
    <row r="5" spans="1:13" hidden="1" x14ac:dyDescent="0.2">
      <c r="A5" s="12" t="s">
        <v>58</v>
      </c>
      <c r="B5" s="22" t="s">
        <v>20</v>
      </c>
      <c r="C5" s="53" t="s">
        <v>78</v>
      </c>
      <c r="D5" s="54" t="s">
        <v>81</v>
      </c>
      <c r="E5" s="54"/>
      <c r="F5" s="22" t="str">
        <f t="shared" si="0"/>
        <v>AVRIL</v>
      </c>
      <c r="G5" s="55">
        <v>42847</v>
      </c>
      <c r="H5" s="55">
        <v>42850</v>
      </c>
      <c r="I5" s="22">
        <f t="shared" si="1"/>
        <v>3</v>
      </c>
      <c r="J5" s="57">
        <v>222</v>
      </c>
      <c r="K5" s="74" t="s">
        <v>56</v>
      </c>
      <c r="M5" s="23" t="str">
        <f t="shared" si="2"/>
        <v/>
      </c>
    </row>
    <row r="6" spans="1:13" hidden="1" x14ac:dyDescent="0.2">
      <c r="A6" s="12" t="s">
        <v>58</v>
      </c>
      <c r="B6" s="22" t="s">
        <v>20</v>
      </c>
      <c r="C6" s="53" t="s">
        <v>78</v>
      </c>
      <c r="D6" s="54" t="s">
        <v>82</v>
      </c>
      <c r="E6" s="54"/>
      <c r="F6" s="22" t="str">
        <f t="shared" si="0"/>
        <v>AVRIL</v>
      </c>
      <c r="G6" s="55">
        <v>42843</v>
      </c>
      <c r="H6" s="55">
        <v>42846</v>
      </c>
      <c r="I6" s="22">
        <f t="shared" si="1"/>
        <v>3</v>
      </c>
      <c r="J6" s="57">
        <v>252</v>
      </c>
      <c r="K6" s="74" t="s">
        <v>56</v>
      </c>
      <c r="M6" s="23" t="str">
        <f t="shared" si="2"/>
        <v/>
      </c>
    </row>
    <row r="7" spans="1:13" hidden="1" x14ac:dyDescent="0.2">
      <c r="A7" s="12" t="s">
        <v>58</v>
      </c>
      <c r="B7" s="22" t="s">
        <v>20</v>
      </c>
      <c r="C7" s="53" t="s">
        <v>78</v>
      </c>
      <c r="D7" s="54" t="s">
        <v>83</v>
      </c>
      <c r="E7" s="54"/>
      <c r="F7" s="22" t="str">
        <f t="shared" si="0"/>
        <v>AVRIL</v>
      </c>
      <c r="G7" s="55">
        <v>42835</v>
      </c>
      <c r="H7" s="55">
        <v>42838</v>
      </c>
      <c r="I7" s="22">
        <f t="shared" si="1"/>
        <v>3</v>
      </c>
      <c r="J7" s="57">
        <v>164</v>
      </c>
      <c r="K7" s="74" t="s">
        <v>56</v>
      </c>
      <c r="M7" s="23" t="str">
        <f t="shared" si="2"/>
        <v/>
      </c>
    </row>
    <row r="8" spans="1:13" hidden="1" x14ac:dyDescent="0.2">
      <c r="A8" s="12" t="s">
        <v>58</v>
      </c>
      <c r="B8" s="22" t="s">
        <v>20</v>
      </c>
      <c r="C8" s="53" t="s">
        <v>78</v>
      </c>
      <c r="D8" s="54" t="s">
        <v>84</v>
      </c>
      <c r="E8" s="54"/>
      <c r="F8" s="22" t="str">
        <f t="shared" si="0"/>
        <v>AVRIL</v>
      </c>
      <c r="G8" s="55">
        <v>42830</v>
      </c>
      <c r="H8" s="55">
        <v>42835</v>
      </c>
      <c r="I8" s="22">
        <f t="shared" si="1"/>
        <v>5</v>
      </c>
      <c r="J8" s="57">
        <v>299</v>
      </c>
      <c r="K8" s="74" t="s">
        <v>56</v>
      </c>
      <c r="M8" s="23" t="str">
        <f t="shared" si="2"/>
        <v/>
      </c>
    </row>
    <row r="9" spans="1:13" hidden="1" x14ac:dyDescent="0.2">
      <c r="A9" s="12" t="s">
        <v>58</v>
      </c>
      <c r="B9" s="22" t="s">
        <v>20</v>
      </c>
      <c r="C9" s="53" t="s">
        <v>78</v>
      </c>
      <c r="D9" s="54" t="s">
        <v>85</v>
      </c>
      <c r="E9" s="54"/>
      <c r="F9" s="22" t="str">
        <f t="shared" si="0"/>
        <v>MAI</v>
      </c>
      <c r="G9" s="55">
        <v>42879</v>
      </c>
      <c r="H9" s="55">
        <v>42883</v>
      </c>
      <c r="I9" s="22">
        <f t="shared" si="1"/>
        <v>4</v>
      </c>
      <c r="J9" s="57">
        <v>386</v>
      </c>
      <c r="K9" s="74" t="s">
        <v>56</v>
      </c>
      <c r="L9" s="25"/>
    </row>
    <row r="10" spans="1:13" hidden="1" x14ac:dyDescent="0.2">
      <c r="A10" s="12" t="s">
        <v>58</v>
      </c>
      <c r="B10" s="22" t="s">
        <v>20</v>
      </c>
      <c r="C10" s="53" t="s">
        <v>78</v>
      </c>
      <c r="D10" s="54" t="s">
        <v>86</v>
      </c>
      <c r="E10" s="54"/>
      <c r="F10" s="22" t="str">
        <f t="shared" si="0"/>
        <v>MAI</v>
      </c>
      <c r="G10" s="55">
        <v>42860</v>
      </c>
      <c r="H10" s="55">
        <v>42863</v>
      </c>
      <c r="I10" s="22">
        <f t="shared" si="1"/>
        <v>3</v>
      </c>
      <c r="J10" s="57">
        <v>294</v>
      </c>
      <c r="K10" s="74" t="s">
        <v>56</v>
      </c>
      <c r="L10" s="25"/>
    </row>
    <row r="11" spans="1:13" hidden="1" x14ac:dyDescent="0.2">
      <c r="A11" s="12" t="s">
        <v>58</v>
      </c>
      <c r="B11" s="22" t="s">
        <v>20</v>
      </c>
      <c r="C11" s="53" t="s">
        <v>78</v>
      </c>
      <c r="D11" s="54" t="s">
        <v>87</v>
      </c>
      <c r="E11" s="54"/>
      <c r="F11" s="22" t="str">
        <f t="shared" si="0"/>
        <v>MAI</v>
      </c>
      <c r="G11" s="55">
        <v>42867</v>
      </c>
      <c r="H11" s="55">
        <v>42870</v>
      </c>
      <c r="I11" s="22">
        <f t="shared" si="1"/>
        <v>3</v>
      </c>
      <c r="J11" s="58">
        <v>280</v>
      </c>
      <c r="K11" s="74" t="s">
        <v>56</v>
      </c>
    </row>
    <row r="12" spans="1:13" ht="13.5" hidden="1" customHeight="1" x14ac:dyDescent="0.2">
      <c r="A12" s="12" t="s">
        <v>58</v>
      </c>
      <c r="B12" s="22" t="s">
        <v>20</v>
      </c>
      <c r="C12" s="53" t="s">
        <v>78</v>
      </c>
      <c r="D12" s="54" t="s">
        <v>88</v>
      </c>
      <c r="E12" s="54"/>
      <c r="F12" s="22" t="str">
        <f t="shared" si="0"/>
        <v>MAI</v>
      </c>
      <c r="G12" s="55">
        <v>42871</v>
      </c>
      <c r="H12" s="55">
        <v>42876</v>
      </c>
      <c r="I12" s="22">
        <f t="shared" si="1"/>
        <v>5</v>
      </c>
      <c r="J12" s="58">
        <v>256</v>
      </c>
      <c r="K12" s="74" t="s">
        <v>56</v>
      </c>
    </row>
    <row r="13" spans="1:13" hidden="1" x14ac:dyDescent="0.2">
      <c r="A13" s="12" t="s">
        <v>59</v>
      </c>
      <c r="B13" s="22" t="s">
        <v>20</v>
      </c>
      <c r="C13" s="53" t="s">
        <v>78</v>
      </c>
      <c r="D13" s="54" t="s">
        <v>89</v>
      </c>
      <c r="E13" s="54"/>
      <c r="F13" s="22" t="str">
        <f t="shared" si="0"/>
        <v>MAI</v>
      </c>
      <c r="G13" s="55">
        <v>42875</v>
      </c>
      <c r="H13" s="55">
        <v>42880</v>
      </c>
      <c r="I13" s="22">
        <f t="shared" si="1"/>
        <v>5</v>
      </c>
      <c r="J13" s="57">
        <v>242</v>
      </c>
      <c r="K13" s="74" t="s">
        <v>56</v>
      </c>
    </row>
    <row r="14" spans="1:13" hidden="1" x14ac:dyDescent="0.2">
      <c r="A14" s="12" t="s">
        <v>59</v>
      </c>
      <c r="B14" s="22" t="s">
        <v>20</v>
      </c>
      <c r="C14" s="53" t="s">
        <v>78</v>
      </c>
      <c r="D14" s="54" t="s">
        <v>90</v>
      </c>
      <c r="E14" s="54"/>
      <c r="F14" s="22" t="str">
        <f t="shared" si="0"/>
        <v>MAI</v>
      </c>
      <c r="G14" s="55">
        <v>42870</v>
      </c>
      <c r="H14" s="55">
        <v>42874</v>
      </c>
      <c r="I14" s="22">
        <f t="shared" si="1"/>
        <v>4</v>
      </c>
      <c r="J14" s="57">
        <v>174</v>
      </c>
      <c r="K14" s="74" t="s">
        <v>56</v>
      </c>
    </row>
    <row r="15" spans="1:13" hidden="1" x14ac:dyDescent="0.2">
      <c r="A15" s="12" t="s">
        <v>58</v>
      </c>
      <c r="B15" s="22" t="s">
        <v>20</v>
      </c>
      <c r="C15" s="53" t="s">
        <v>78</v>
      </c>
      <c r="D15" s="54" t="s">
        <v>91</v>
      </c>
      <c r="E15" s="54"/>
      <c r="F15" s="22" t="str">
        <f t="shared" si="0"/>
        <v>MAI</v>
      </c>
      <c r="G15" s="55">
        <v>42855</v>
      </c>
      <c r="H15" s="55">
        <v>42856</v>
      </c>
      <c r="I15" s="22">
        <f t="shared" si="1"/>
        <v>1</v>
      </c>
      <c r="J15" s="58">
        <v>153</v>
      </c>
      <c r="K15" s="74" t="s">
        <v>56</v>
      </c>
    </row>
    <row r="16" spans="1:13" hidden="1" x14ac:dyDescent="0.2">
      <c r="A16" s="12" t="s">
        <v>58</v>
      </c>
      <c r="B16" s="22" t="s">
        <v>20</v>
      </c>
      <c r="C16" s="53" t="s">
        <v>78</v>
      </c>
      <c r="D16" s="54" t="s">
        <v>91</v>
      </c>
      <c r="E16" s="54"/>
      <c r="F16" s="22" t="str">
        <f t="shared" ref="F16" si="3">CHOOSE(MONTH(H16),"JANVIER","FEVRIER","MARS","AVRIL","MAI","JUIN","JUILLET","AOUT","SEPTEMBRE","OCTOBRE","NOVEMBRE","DECEMBRE")</f>
        <v>MAI</v>
      </c>
      <c r="G16" s="55">
        <v>42856</v>
      </c>
      <c r="H16" s="55">
        <v>42858</v>
      </c>
      <c r="I16" s="22">
        <f t="shared" ref="I16" si="4">H16-G16</f>
        <v>2</v>
      </c>
      <c r="J16" s="58">
        <v>153</v>
      </c>
      <c r="K16" s="74" t="s">
        <v>56</v>
      </c>
    </row>
    <row r="17" spans="1:11" hidden="1" x14ac:dyDescent="0.2">
      <c r="A17" s="12" t="s">
        <v>58</v>
      </c>
      <c r="B17" s="22" t="s">
        <v>20</v>
      </c>
      <c r="C17" s="53" t="s">
        <v>92</v>
      </c>
      <c r="D17" s="54"/>
      <c r="E17" s="54"/>
      <c r="F17" s="22" t="str">
        <f t="shared" si="0"/>
        <v>MAI</v>
      </c>
      <c r="G17" s="55">
        <v>42863</v>
      </c>
      <c r="H17" s="55">
        <v>42866</v>
      </c>
      <c r="I17" s="22">
        <f t="shared" si="1"/>
        <v>3</v>
      </c>
      <c r="J17" s="58">
        <v>246.55</v>
      </c>
      <c r="K17" s="74" t="s">
        <v>56</v>
      </c>
    </row>
    <row r="18" spans="1:11" hidden="1" x14ac:dyDescent="0.2">
      <c r="A18" s="12" t="s">
        <v>58</v>
      </c>
      <c r="B18" s="22" t="s">
        <v>20</v>
      </c>
      <c r="C18" s="53" t="s">
        <v>78</v>
      </c>
      <c r="D18" s="54" t="s">
        <v>93</v>
      </c>
      <c r="E18" s="54"/>
      <c r="F18" s="22" t="str">
        <f t="shared" si="0"/>
        <v>MAI</v>
      </c>
      <c r="G18" s="55">
        <v>42876</v>
      </c>
      <c r="H18" s="55">
        <v>42878</v>
      </c>
      <c r="I18" s="22">
        <f t="shared" si="1"/>
        <v>2</v>
      </c>
      <c r="J18" s="57">
        <v>136</v>
      </c>
      <c r="K18" s="74" t="s">
        <v>56</v>
      </c>
    </row>
    <row r="19" spans="1:11" hidden="1" x14ac:dyDescent="0.2">
      <c r="A19" s="12" t="s">
        <v>61</v>
      </c>
      <c r="B19" s="22" t="s">
        <v>20</v>
      </c>
      <c r="C19" s="53" t="s">
        <v>78</v>
      </c>
      <c r="D19" s="54" t="s">
        <v>94</v>
      </c>
      <c r="E19" s="54"/>
      <c r="F19" s="22" t="str">
        <f t="shared" si="0"/>
        <v>MAI</v>
      </c>
      <c r="G19" s="55">
        <v>42880</v>
      </c>
      <c r="H19" s="55">
        <v>42883</v>
      </c>
      <c r="I19" s="22">
        <f t="shared" si="1"/>
        <v>3</v>
      </c>
      <c r="J19" s="57">
        <v>135</v>
      </c>
      <c r="K19" s="74" t="s">
        <v>56</v>
      </c>
    </row>
    <row r="20" spans="1:11" hidden="1" x14ac:dyDescent="0.2">
      <c r="A20" s="12" t="s">
        <v>58</v>
      </c>
      <c r="B20" s="22" t="s">
        <v>20</v>
      </c>
      <c r="C20" s="53" t="s">
        <v>78</v>
      </c>
      <c r="D20" s="54" t="s">
        <v>95</v>
      </c>
      <c r="E20" s="54"/>
      <c r="F20" s="22" t="str">
        <f t="shared" si="0"/>
        <v>MAI</v>
      </c>
      <c r="G20" s="55">
        <v>42863</v>
      </c>
      <c r="H20" s="55">
        <v>42865</v>
      </c>
      <c r="I20" s="22">
        <f t="shared" si="1"/>
        <v>2</v>
      </c>
      <c r="J20" s="57">
        <v>116</v>
      </c>
      <c r="K20" s="74" t="s">
        <v>56</v>
      </c>
    </row>
    <row r="21" spans="1:11" hidden="1" x14ac:dyDescent="0.2">
      <c r="A21" s="12" t="s">
        <v>66</v>
      </c>
      <c r="B21" s="22" t="s">
        <v>20</v>
      </c>
      <c r="C21" s="53" t="s">
        <v>78</v>
      </c>
      <c r="D21" s="54" t="s">
        <v>96</v>
      </c>
      <c r="E21" s="54"/>
      <c r="F21" s="22" t="str">
        <f t="shared" si="0"/>
        <v>JUIN</v>
      </c>
      <c r="G21" s="55">
        <v>42909</v>
      </c>
      <c r="H21" s="55">
        <v>42912</v>
      </c>
      <c r="I21" s="22">
        <f t="shared" si="1"/>
        <v>3</v>
      </c>
      <c r="J21" s="57">
        <v>106</v>
      </c>
      <c r="K21" s="74" t="s">
        <v>56</v>
      </c>
    </row>
    <row r="22" spans="1:11" hidden="1" x14ac:dyDescent="0.2">
      <c r="A22" s="12" t="s">
        <v>59</v>
      </c>
      <c r="B22" s="22" t="s">
        <v>20</v>
      </c>
      <c r="C22" s="53" t="s">
        <v>78</v>
      </c>
      <c r="D22" s="54" t="s">
        <v>97</v>
      </c>
      <c r="E22" s="54"/>
      <c r="F22" s="22" t="str">
        <f t="shared" si="0"/>
        <v>JUIN</v>
      </c>
      <c r="G22" s="55">
        <v>42889</v>
      </c>
      <c r="H22" s="55">
        <v>42891</v>
      </c>
      <c r="I22" s="22">
        <f t="shared" si="1"/>
        <v>2</v>
      </c>
      <c r="J22" s="57">
        <v>106</v>
      </c>
      <c r="K22" s="74" t="s">
        <v>56</v>
      </c>
    </row>
    <row r="23" spans="1:11" hidden="1" x14ac:dyDescent="0.2">
      <c r="A23" s="12" t="s">
        <v>62</v>
      </c>
      <c r="B23" s="22" t="s">
        <v>20</v>
      </c>
      <c r="C23" s="53" t="s">
        <v>76</v>
      </c>
      <c r="D23" s="54" t="s">
        <v>98</v>
      </c>
      <c r="E23" s="53"/>
      <c r="F23" s="22" t="str">
        <f t="shared" si="0"/>
        <v>JUIN</v>
      </c>
      <c r="G23" s="60">
        <v>42894</v>
      </c>
      <c r="H23" s="55">
        <v>42896</v>
      </c>
      <c r="I23" s="22">
        <f t="shared" si="1"/>
        <v>2</v>
      </c>
      <c r="J23" s="62">
        <v>121.3</v>
      </c>
      <c r="K23" s="74" t="s">
        <v>56</v>
      </c>
    </row>
    <row r="24" spans="1:11" hidden="1" x14ac:dyDescent="0.2">
      <c r="A24" s="12" t="s">
        <v>58</v>
      </c>
      <c r="B24" s="22" t="s">
        <v>20</v>
      </c>
      <c r="C24" s="53" t="s">
        <v>78</v>
      </c>
      <c r="D24" s="54" t="s">
        <v>99</v>
      </c>
      <c r="E24" s="54"/>
      <c r="F24" s="22" t="str">
        <f t="shared" si="0"/>
        <v>JUIN</v>
      </c>
      <c r="G24" s="61">
        <v>42902</v>
      </c>
      <c r="H24" s="61">
        <v>42904</v>
      </c>
      <c r="I24" s="22">
        <f t="shared" si="1"/>
        <v>2</v>
      </c>
      <c r="J24" s="63">
        <v>136</v>
      </c>
      <c r="K24" s="74" t="s">
        <v>56</v>
      </c>
    </row>
    <row r="25" spans="1:11" hidden="1" x14ac:dyDescent="0.2">
      <c r="A25" s="12" t="s">
        <v>60</v>
      </c>
      <c r="B25" s="22" t="s">
        <v>20</v>
      </c>
      <c r="C25" s="53" t="s">
        <v>78</v>
      </c>
      <c r="D25" s="54" t="s">
        <v>100</v>
      </c>
      <c r="E25" s="59"/>
      <c r="F25" s="22" t="str">
        <f t="shared" si="0"/>
        <v>JUIN</v>
      </c>
      <c r="G25" s="60">
        <v>42886</v>
      </c>
      <c r="H25" s="55">
        <v>42887</v>
      </c>
      <c r="I25" s="22">
        <f t="shared" si="1"/>
        <v>1</v>
      </c>
      <c r="J25" s="62">
        <v>135</v>
      </c>
      <c r="K25" s="74" t="s">
        <v>56</v>
      </c>
    </row>
    <row r="26" spans="1:11" hidden="1" x14ac:dyDescent="0.2">
      <c r="A26" s="12" t="s">
        <v>60</v>
      </c>
      <c r="B26" s="22" t="s">
        <v>20</v>
      </c>
      <c r="C26" s="53" t="s">
        <v>78</v>
      </c>
      <c r="D26" s="54" t="s">
        <v>100</v>
      </c>
      <c r="E26" s="59"/>
      <c r="F26" s="22" t="str">
        <f t="shared" ref="F26" si="5">CHOOSE(MONTH(H26),"JANVIER","FEVRIER","MARS","AVRIL","MAI","JUIN","JUILLET","AOUT","SEPTEMBRE","OCTOBRE","NOVEMBRE","DECEMBRE")</f>
        <v>JUIN</v>
      </c>
      <c r="G26" s="60">
        <v>42887</v>
      </c>
      <c r="H26" s="55">
        <v>42889</v>
      </c>
      <c r="I26" s="22">
        <f t="shared" ref="I26" si="6">H26-G26</f>
        <v>2</v>
      </c>
      <c r="J26" s="62">
        <v>135</v>
      </c>
      <c r="K26" s="74" t="s">
        <v>56</v>
      </c>
    </row>
    <row r="27" spans="1:11" hidden="1" x14ac:dyDescent="0.2">
      <c r="A27" s="12" t="s">
        <v>58</v>
      </c>
      <c r="B27" s="22" t="s">
        <v>20</v>
      </c>
      <c r="C27" s="53" t="s">
        <v>78</v>
      </c>
      <c r="D27" s="54" t="s">
        <v>101</v>
      </c>
      <c r="E27" s="54"/>
      <c r="F27" s="22" t="str">
        <f t="shared" si="0"/>
        <v>JUIN</v>
      </c>
      <c r="G27" s="60">
        <v>42904</v>
      </c>
      <c r="H27" s="55">
        <v>42906</v>
      </c>
      <c r="I27" s="22">
        <f t="shared" si="1"/>
        <v>2</v>
      </c>
      <c r="J27" s="62">
        <v>137</v>
      </c>
      <c r="K27" s="74" t="s">
        <v>56</v>
      </c>
    </row>
    <row r="28" spans="1:11" hidden="1" x14ac:dyDescent="0.2">
      <c r="A28" s="12" t="s">
        <v>60</v>
      </c>
      <c r="B28" s="22" t="s">
        <v>20</v>
      </c>
      <c r="C28" s="53" t="s">
        <v>78</v>
      </c>
      <c r="D28" s="54" t="s">
        <v>102</v>
      </c>
      <c r="E28" s="54"/>
      <c r="F28" s="22" t="str">
        <f t="shared" si="0"/>
        <v>JUIN</v>
      </c>
      <c r="G28" s="55">
        <v>42898</v>
      </c>
      <c r="H28" s="55">
        <v>42901</v>
      </c>
      <c r="I28" s="22">
        <f t="shared" si="1"/>
        <v>3</v>
      </c>
      <c r="J28" s="58">
        <v>150</v>
      </c>
      <c r="K28" s="74" t="s">
        <v>56</v>
      </c>
    </row>
    <row r="29" spans="1:11" hidden="1" x14ac:dyDescent="0.2">
      <c r="A29" s="12" t="s">
        <v>60</v>
      </c>
      <c r="B29" s="22" t="s">
        <v>20</v>
      </c>
      <c r="C29" s="53" t="s">
        <v>78</v>
      </c>
      <c r="D29" s="59" t="s">
        <v>103</v>
      </c>
      <c r="E29" s="59"/>
      <c r="F29" s="22" t="str">
        <f t="shared" si="0"/>
        <v>JUIN</v>
      </c>
      <c r="G29" s="60">
        <v>42895</v>
      </c>
      <c r="H29" s="55">
        <v>42898</v>
      </c>
      <c r="I29" s="22">
        <f t="shared" si="1"/>
        <v>3</v>
      </c>
      <c r="J29" s="62">
        <v>150</v>
      </c>
      <c r="K29" s="74" t="s">
        <v>56</v>
      </c>
    </row>
    <row r="30" spans="1:11" hidden="1" x14ac:dyDescent="0.2">
      <c r="A30" s="12" t="s">
        <v>62</v>
      </c>
      <c r="B30" s="22" t="s">
        <v>20</v>
      </c>
      <c r="C30" s="53" t="s">
        <v>78</v>
      </c>
      <c r="D30" s="59" t="s">
        <v>104</v>
      </c>
      <c r="E30" s="54"/>
      <c r="F30" s="22" t="str">
        <f t="shared" si="0"/>
        <v>JUIN</v>
      </c>
      <c r="G30" s="60">
        <v>42891</v>
      </c>
      <c r="H30" s="55">
        <v>42894</v>
      </c>
      <c r="I30" s="22">
        <f t="shared" si="1"/>
        <v>3</v>
      </c>
      <c r="J30" s="62">
        <v>151</v>
      </c>
      <c r="K30" s="74" t="s">
        <v>56</v>
      </c>
    </row>
    <row r="31" spans="1:11" hidden="1" x14ac:dyDescent="0.2">
      <c r="A31" s="12" t="s">
        <v>65</v>
      </c>
      <c r="B31" s="22" t="s">
        <v>20</v>
      </c>
      <c r="C31" s="53" t="s">
        <v>78</v>
      </c>
      <c r="D31" s="54" t="s">
        <v>105</v>
      </c>
      <c r="E31" s="54"/>
      <c r="F31" s="22" t="str">
        <f t="shared" si="0"/>
        <v>JUIN</v>
      </c>
      <c r="G31" s="55">
        <v>42897</v>
      </c>
      <c r="H31" s="55">
        <v>42900</v>
      </c>
      <c r="I31" s="22">
        <f t="shared" si="1"/>
        <v>3</v>
      </c>
      <c r="J31" s="58">
        <v>165</v>
      </c>
      <c r="K31" s="74" t="s">
        <v>56</v>
      </c>
    </row>
    <row r="32" spans="1:11" hidden="1" x14ac:dyDescent="0.2">
      <c r="A32" s="12" t="s">
        <v>60</v>
      </c>
      <c r="B32" s="22" t="s">
        <v>20</v>
      </c>
      <c r="C32" s="53" t="s">
        <v>78</v>
      </c>
      <c r="D32" s="53" t="s">
        <v>106</v>
      </c>
      <c r="E32" s="53"/>
      <c r="F32" s="22" t="str">
        <f t="shared" si="0"/>
        <v>JUIN</v>
      </c>
      <c r="G32" s="61">
        <v>42901</v>
      </c>
      <c r="H32" s="55">
        <v>42904</v>
      </c>
      <c r="I32" s="22">
        <f t="shared" si="1"/>
        <v>3</v>
      </c>
      <c r="J32" s="57">
        <v>166</v>
      </c>
      <c r="K32" s="74" t="s">
        <v>56</v>
      </c>
    </row>
    <row r="33" spans="1:11" hidden="1" x14ac:dyDescent="0.2">
      <c r="A33" s="12" t="s">
        <v>61</v>
      </c>
      <c r="B33" s="22" t="s">
        <v>20</v>
      </c>
      <c r="C33" s="53" t="s">
        <v>78</v>
      </c>
      <c r="D33" s="59" t="s">
        <v>107</v>
      </c>
      <c r="E33" s="54"/>
      <c r="F33" s="22" t="str">
        <f t="shared" si="0"/>
        <v>JUIN</v>
      </c>
      <c r="G33" s="55">
        <v>42885</v>
      </c>
      <c r="H33" s="55">
        <v>42887</v>
      </c>
      <c r="I33" s="22">
        <f t="shared" si="1"/>
        <v>2</v>
      </c>
      <c r="J33" s="57">
        <v>170</v>
      </c>
      <c r="K33" s="74" t="s">
        <v>56</v>
      </c>
    </row>
    <row r="34" spans="1:11" hidden="1" x14ac:dyDescent="0.2">
      <c r="A34" s="12" t="s">
        <v>61</v>
      </c>
      <c r="B34" s="22" t="s">
        <v>20</v>
      </c>
      <c r="C34" s="53" t="s">
        <v>78</v>
      </c>
      <c r="D34" s="59" t="s">
        <v>107</v>
      </c>
      <c r="E34" s="54"/>
      <c r="F34" s="22" t="str">
        <f t="shared" ref="F34" si="7">CHOOSE(MONTH(H34),"JANVIER","FEVRIER","MARS","AVRIL","MAI","JUIN","JUILLET","AOUT","SEPTEMBRE","OCTOBRE","NOVEMBRE","DECEMBRE")</f>
        <v>JUIN</v>
      </c>
      <c r="G34" s="55">
        <v>42887</v>
      </c>
      <c r="H34" s="55">
        <v>42890</v>
      </c>
      <c r="I34" s="22">
        <f t="shared" ref="I34" si="8">H34-G34</f>
        <v>3</v>
      </c>
      <c r="J34" s="57">
        <v>170</v>
      </c>
      <c r="K34" s="74" t="s">
        <v>56</v>
      </c>
    </row>
    <row r="35" spans="1:11" hidden="1" x14ac:dyDescent="0.2">
      <c r="A35" s="12" t="s">
        <v>61</v>
      </c>
      <c r="B35" s="22" t="s">
        <v>20</v>
      </c>
      <c r="C35" s="53" t="s">
        <v>76</v>
      </c>
      <c r="D35" s="53" t="s">
        <v>108</v>
      </c>
      <c r="E35" s="54"/>
      <c r="F35" s="22" t="str">
        <f t="shared" si="0"/>
        <v>JUIN</v>
      </c>
      <c r="G35" s="61">
        <v>42898</v>
      </c>
      <c r="H35" s="55">
        <v>42900</v>
      </c>
      <c r="I35" s="22">
        <f t="shared" si="1"/>
        <v>2</v>
      </c>
      <c r="J35" s="57">
        <v>169.4</v>
      </c>
      <c r="K35" s="74" t="s">
        <v>56</v>
      </c>
    </row>
    <row r="36" spans="1:11" hidden="1" x14ac:dyDescent="0.2">
      <c r="A36" s="12" t="s">
        <v>62</v>
      </c>
      <c r="B36" s="22" t="s">
        <v>20</v>
      </c>
      <c r="C36" s="53" t="s">
        <v>78</v>
      </c>
      <c r="D36" s="59" t="s">
        <v>109</v>
      </c>
      <c r="E36" s="59"/>
      <c r="F36" s="22" t="str">
        <f t="shared" si="0"/>
        <v>JUIN</v>
      </c>
      <c r="G36" s="61">
        <v>42886</v>
      </c>
      <c r="H36" s="55">
        <v>42887</v>
      </c>
      <c r="I36" s="22">
        <f t="shared" si="1"/>
        <v>1</v>
      </c>
      <c r="J36" s="57">
        <v>176</v>
      </c>
      <c r="K36" s="74" t="s">
        <v>56</v>
      </c>
    </row>
    <row r="37" spans="1:11" hidden="1" x14ac:dyDescent="0.2">
      <c r="A37" s="12" t="s">
        <v>62</v>
      </c>
      <c r="B37" s="22" t="s">
        <v>20</v>
      </c>
      <c r="C37" s="53" t="s">
        <v>78</v>
      </c>
      <c r="D37" s="59" t="s">
        <v>109</v>
      </c>
      <c r="E37" s="59"/>
      <c r="F37" s="22" t="str">
        <f t="shared" ref="F37" si="9">CHOOSE(MONTH(H37),"JANVIER","FEVRIER","MARS","AVRIL","MAI","JUIN","JUILLET","AOUT","SEPTEMBRE","OCTOBRE","NOVEMBRE","DECEMBRE")</f>
        <v>JUIN</v>
      </c>
      <c r="G37" s="61">
        <v>42887</v>
      </c>
      <c r="H37" s="55">
        <v>42890</v>
      </c>
      <c r="I37" s="22">
        <f t="shared" ref="I37" si="10">H37-G37</f>
        <v>3</v>
      </c>
      <c r="J37" s="57">
        <v>176</v>
      </c>
      <c r="K37" s="74" t="s">
        <v>56</v>
      </c>
    </row>
    <row r="38" spans="1:11" hidden="1" x14ac:dyDescent="0.2">
      <c r="A38" s="12" t="s">
        <v>66</v>
      </c>
      <c r="B38" s="22" t="s">
        <v>20</v>
      </c>
      <c r="C38" s="53" t="s">
        <v>78</v>
      </c>
      <c r="D38" s="59" t="s">
        <v>110</v>
      </c>
      <c r="E38" s="59"/>
      <c r="F38" s="22" t="str">
        <f t="shared" si="0"/>
        <v>JUIN</v>
      </c>
      <c r="G38" s="61">
        <v>42912</v>
      </c>
      <c r="H38" s="55">
        <v>42916</v>
      </c>
      <c r="I38" s="22">
        <f t="shared" si="1"/>
        <v>4</v>
      </c>
      <c r="J38" s="57">
        <v>175</v>
      </c>
      <c r="K38" s="74" t="s">
        <v>56</v>
      </c>
    </row>
    <row r="39" spans="1:11" hidden="1" x14ac:dyDescent="0.2">
      <c r="A39" s="12" t="s">
        <v>59</v>
      </c>
      <c r="B39" s="22" t="s">
        <v>20</v>
      </c>
      <c r="C39" s="53" t="s">
        <v>78</v>
      </c>
      <c r="D39" s="59" t="s">
        <v>111</v>
      </c>
      <c r="E39" s="54"/>
      <c r="F39" s="22" t="str">
        <f t="shared" si="0"/>
        <v>JUIN</v>
      </c>
      <c r="G39" s="60">
        <v>42906</v>
      </c>
      <c r="H39" s="55">
        <v>42909</v>
      </c>
      <c r="I39" s="22">
        <f t="shared" si="1"/>
        <v>3</v>
      </c>
      <c r="J39" s="62">
        <v>179</v>
      </c>
      <c r="K39" s="74" t="s">
        <v>56</v>
      </c>
    </row>
    <row r="40" spans="1:11" hidden="1" x14ac:dyDescent="0.2">
      <c r="A40" s="12" t="s">
        <v>63</v>
      </c>
      <c r="B40" s="22" t="s">
        <v>20</v>
      </c>
      <c r="C40" s="53" t="s">
        <v>78</v>
      </c>
      <c r="D40" s="59" t="s">
        <v>112</v>
      </c>
      <c r="E40" s="53"/>
      <c r="F40" s="22" t="str">
        <f t="shared" si="0"/>
        <v>JUIN</v>
      </c>
      <c r="G40" s="61">
        <v>42894</v>
      </c>
      <c r="H40" s="55">
        <v>42897</v>
      </c>
      <c r="I40" s="22">
        <f t="shared" si="1"/>
        <v>3</v>
      </c>
      <c r="J40" s="57">
        <v>180</v>
      </c>
      <c r="K40" s="74" t="s">
        <v>56</v>
      </c>
    </row>
    <row r="41" spans="1:11" hidden="1" x14ac:dyDescent="0.2">
      <c r="A41" s="12" t="s">
        <v>63</v>
      </c>
      <c r="B41" s="22" t="s">
        <v>20</v>
      </c>
      <c r="C41" s="53" t="s">
        <v>78</v>
      </c>
      <c r="D41" s="53" t="s">
        <v>113</v>
      </c>
      <c r="E41" s="59"/>
      <c r="F41" s="22" t="str">
        <f t="shared" si="0"/>
        <v>JUIN</v>
      </c>
      <c r="G41" s="61">
        <v>42891</v>
      </c>
      <c r="H41" s="61">
        <v>42894</v>
      </c>
      <c r="I41" s="22">
        <f t="shared" si="1"/>
        <v>3</v>
      </c>
      <c r="J41" s="63">
        <v>180</v>
      </c>
      <c r="K41" s="74" t="s">
        <v>56</v>
      </c>
    </row>
    <row r="42" spans="1:11" hidden="1" x14ac:dyDescent="0.2">
      <c r="A42" s="12" t="s">
        <v>64</v>
      </c>
      <c r="B42" s="22" t="s">
        <v>20</v>
      </c>
      <c r="C42" s="53" t="s">
        <v>76</v>
      </c>
      <c r="D42" s="54" t="s">
        <v>114</v>
      </c>
      <c r="E42" s="59"/>
      <c r="F42" s="22" t="str">
        <f t="shared" si="0"/>
        <v>JUIN</v>
      </c>
      <c r="G42" s="61">
        <v>42894</v>
      </c>
      <c r="H42" s="55">
        <v>42897</v>
      </c>
      <c r="I42" s="22">
        <f t="shared" si="1"/>
        <v>3</v>
      </c>
      <c r="J42" s="57">
        <v>185</v>
      </c>
      <c r="K42" s="74" t="s">
        <v>56</v>
      </c>
    </row>
    <row r="43" spans="1:11" hidden="1" x14ac:dyDescent="0.2">
      <c r="A43" s="12" t="s">
        <v>64</v>
      </c>
      <c r="B43" s="22" t="s">
        <v>20</v>
      </c>
      <c r="C43" s="53" t="s">
        <v>78</v>
      </c>
      <c r="D43" s="59" t="s">
        <v>115</v>
      </c>
      <c r="E43" s="53"/>
      <c r="F43" s="22" t="str">
        <f t="shared" si="0"/>
        <v>JUIN</v>
      </c>
      <c r="G43" s="61">
        <v>42907</v>
      </c>
      <c r="H43" s="55">
        <v>42910</v>
      </c>
      <c r="I43" s="22">
        <f t="shared" si="1"/>
        <v>3</v>
      </c>
      <c r="J43" s="57">
        <v>189</v>
      </c>
      <c r="K43" s="74" t="s">
        <v>56</v>
      </c>
    </row>
    <row r="44" spans="1:11" hidden="1" x14ac:dyDescent="0.2">
      <c r="A44" s="12" t="s">
        <v>65</v>
      </c>
      <c r="B44" s="22" t="s">
        <v>20</v>
      </c>
      <c r="C44" s="53" t="s">
        <v>78</v>
      </c>
      <c r="D44" s="59" t="s">
        <v>116</v>
      </c>
      <c r="E44" s="54"/>
      <c r="F44" s="22" t="str">
        <f t="shared" si="0"/>
        <v>JUIN</v>
      </c>
      <c r="G44" s="55">
        <v>42907</v>
      </c>
      <c r="H44" s="55">
        <v>42910</v>
      </c>
      <c r="I44" s="22">
        <f t="shared" si="1"/>
        <v>3</v>
      </c>
      <c r="J44" s="58">
        <v>194</v>
      </c>
      <c r="K44" s="74" t="s">
        <v>56</v>
      </c>
    </row>
    <row r="45" spans="1:11" hidden="1" x14ac:dyDescent="0.2">
      <c r="A45" s="12" t="s">
        <v>58</v>
      </c>
      <c r="B45" s="22" t="s">
        <v>20</v>
      </c>
      <c r="C45" s="53" t="s">
        <v>78</v>
      </c>
      <c r="D45" s="59" t="s">
        <v>117</v>
      </c>
      <c r="E45" s="53"/>
      <c r="F45" s="22" t="str">
        <f t="shared" si="0"/>
        <v>JUIN</v>
      </c>
      <c r="G45" s="60">
        <v>42884</v>
      </c>
      <c r="H45" s="55">
        <v>42887</v>
      </c>
      <c r="I45" s="22">
        <f t="shared" si="1"/>
        <v>3</v>
      </c>
      <c r="J45" s="62">
        <v>194</v>
      </c>
      <c r="K45" s="74" t="s">
        <v>56</v>
      </c>
    </row>
    <row r="46" spans="1:11" hidden="1" x14ac:dyDescent="0.2">
      <c r="A46" s="12" t="s">
        <v>59</v>
      </c>
      <c r="B46" s="22" t="s">
        <v>20</v>
      </c>
      <c r="C46" s="53" t="s">
        <v>76</v>
      </c>
      <c r="D46" s="53" t="s">
        <v>118</v>
      </c>
      <c r="E46" s="59"/>
      <c r="F46" s="22" t="str">
        <f t="shared" si="0"/>
        <v>JUIN</v>
      </c>
      <c r="G46" s="55">
        <v>42884</v>
      </c>
      <c r="H46" s="55">
        <v>42887</v>
      </c>
      <c r="I46" s="22">
        <f t="shared" si="1"/>
        <v>3</v>
      </c>
      <c r="J46" s="57">
        <v>199.2</v>
      </c>
      <c r="K46" s="74" t="s">
        <v>56</v>
      </c>
    </row>
    <row r="47" spans="1:11" hidden="1" x14ac:dyDescent="0.2">
      <c r="A47" s="12" t="s">
        <v>63</v>
      </c>
      <c r="B47" s="22" t="s">
        <v>20</v>
      </c>
      <c r="C47" s="53" t="s">
        <v>76</v>
      </c>
      <c r="D47" s="54" t="s">
        <v>119</v>
      </c>
      <c r="E47" s="53"/>
      <c r="F47" s="22" t="str">
        <f t="shared" si="0"/>
        <v>JUIN</v>
      </c>
      <c r="G47" s="61">
        <v>42913</v>
      </c>
      <c r="H47" s="55">
        <v>42915</v>
      </c>
      <c r="I47" s="22">
        <f t="shared" si="1"/>
        <v>2</v>
      </c>
      <c r="J47" s="57">
        <v>200</v>
      </c>
      <c r="K47" s="74" t="s">
        <v>56</v>
      </c>
    </row>
    <row r="48" spans="1:11" hidden="1" x14ac:dyDescent="0.2">
      <c r="A48" s="12" t="s">
        <v>61</v>
      </c>
      <c r="B48" s="22" t="s">
        <v>20</v>
      </c>
      <c r="C48" s="53" t="s">
        <v>78</v>
      </c>
      <c r="D48" s="59" t="s">
        <v>120</v>
      </c>
      <c r="E48" s="54"/>
      <c r="F48" s="22" t="str">
        <f t="shared" si="0"/>
        <v>JUIN</v>
      </c>
      <c r="G48" s="60">
        <v>42912</v>
      </c>
      <c r="H48" s="55">
        <v>42916</v>
      </c>
      <c r="I48" s="22">
        <f t="shared" si="1"/>
        <v>4</v>
      </c>
      <c r="J48" s="62">
        <v>213</v>
      </c>
      <c r="K48" s="74" t="s">
        <v>56</v>
      </c>
    </row>
    <row r="49" spans="1:11" hidden="1" x14ac:dyDescent="0.2">
      <c r="A49" s="12" t="s">
        <v>61</v>
      </c>
      <c r="B49" s="22" t="s">
        <v>20</v>
      </c>
      <c r="C49" s="53" t="s">
        <v>76</v>
      </c>
      <c r="D49" s="54" t="s">
        <v>121</v>
      </c>
      <c r="E49" s="54"/>
      <c r="F49" s="22" t="str">
        <f t="shared" si="0"/>
        <v>JUIN</v>
      </c>
      <c r="G49" s="55">
        <v>42905</v>
      </c>
      <c r="H49" s="55">
        <v>42908</v>
      </c>
      <c r="I49" s="22">
        <f t="shared" si="1"/>
        <v>3</v>
      </c>
      <c r="J49" s="57">
        <v>216.71</v>
      </c>
      <c r="K49" s="74" t="s">
        <v>56</v>
      </c>
    </row>
    <row r="50" spans="1:11" hidden="1" x14ac:dyDescent="0.2">
      <c r="A50" s="12" t="s">
        <v>67</v>
      </c>
      <c r="B50" s="22" t="s">
        <v>20</v>
      </c>
      <c r="C50" s="53" t="s">
        <v>78</v>
      </c>
      <c r="D50" s="59" t="s">
        <v>122</v>
      </c>
      <c r="E50" s="54"/>
      <c r="F50" s="22" t="str">
        <f t="shared" si="0"/>
        <v>JUIN</v>
      </c>
      <c r="G50" s="55">
        <v>42910</v>
      </c>
      <c r="H50" s="55">
        <v>42913</v>
      </c>
      <c r="I50" s="22">
        <f t="shared" si="1"/>
        <v>3</v>
      </c>
      <c r="J50" s="57">
        <v>222</v>
      </c>
      <c r="K50" s="74" t="s">
        <v>56</v>
      </c>
    </row>
    <row r="51" spans="1:11" hidden="1" x14ac:dyDescent="0.2">
      <c r="A51" s="12" t="s">
        <v>60</v>
      </c>
      <c r="B51" s="22" t="s">
        <v>20</v>
      </c>
      <c r="C51" s="53" t="s">
        <v>78</v>
      </c>
      <c r="D51" s="59" t="s">
        <v>123</v>
      </c>
      <c r="E51" s="53"/>
      <c r="F51" s="22" t="str">
        <f t="shared" si="0"/>
        <v>JUIN</v>
      </c>
      <c r="G51" s="61">
        <v>42905</v>
      </c>
      <c r="H51" s="55">
        <v>42909</v>
      </c>
      <c r="I51" s="22">
        <f t="shared" si="1"/>
        <v>4</v>
      </c>
      <c r="J51" s="57">
        <v>222</v>
      </c>
      <c r="K51" s="74" t="s">
        <v>56</v>
      </c>
    </row>
    <row r="52" spans="1:11" hidden="1" x14ac:dyDescent="0.2">
      <c r="A52" s="12" t="s">
        <v>65</v>
      </c>
      <c r="B52" s="22" t="s">
        <v>20</v>
      </c>
      <c r="C52" s="53" t="s">
        <v>78</v>
      </c>
      <c r="D52" s="59" t="s">
        <v>124</v>
      </c>
      <c r="E52" s="59"/>
      <c r="F52" s="22" t="str">
        <f t="shared" si="0"/>
        <v>JUIN</v>
      </c>
      <c r="G52" s="61">
        <v>42903</v>
      </c>
      <c r="H52" s="55">
        <v>42907</v>
      </c>
      <c r="I52" s="22">
        <f t="shared" si="1"/>
        <v>4</v>
      </c>
      <c r="J52" s="63">
        <v>223</v>
      </c>
      <c r="K52" s="74" t="s">
        <v>56</v>
      </c>
    </row>
    <row r="53" spans="1:11" hidden="1" x14ac:dyDescent="0.2">
      <c r="A53" s="12" t="s">
        <v>61</v>
      </c>
      <c r="B53" s="22" t="s">
        <v>20</v>
      </c>
      <c r="C53" s="53" t="s">
        <v>78</v>
      </c>
      <c r="D53" s="59" t="s">
        <v>125</v>
      </c>
      <c r="E53" s="59"/>
      <c r="F53" s="22" t="str">
        <f t="shared" si="0"/>
        <v>JUIN</v>
      </c>
      <c r="G53" s="55">
        <v>42908</v>
      </c>
      <c r="H53" s="55">
        <v>42912</v>
      </c>
      <c r="I53" s="22">
        <f t="shared" si="1"/>
        <v>4</v>
      </c>
      <c r="J53" s="57">
        <v>232</v>
      </c>
      <c r="K53" s="74" t="s">
        <v>56</v>
      </c>
    </row>
    <row r="54" spans="1:11" hidden="1" x14ac:dyDescent="0.2">
      <c r="A54" s="12" t="s">
        <v>60</v>
      </c>
      <c r="B54" s="22" t="s">
        <v>20</v>
      </c>
      <c r="C54" s="53" t="s">
        <v>78</v>
      </c>
      <c r="D54" s="53" t="s">
        <v>126</v>
      </c>
      <c r="E54" s="54"/>
      <c r="F54" s="22" t="str">
        <f t="shared" si="0"/>
        <v>JUIN</v>
      </c>
      <c r="G54" s="55">
        <v>42890</v>
      </c>
      <c r="H54" s="55">
        <v>42895</v>
      </c>
      <c r="I54" s="22">
        <f t="shared" si="1"/>
        <v>5</v>
      </c>
      <c r="J54" s="58">
        <v>232</v>
      </c>
      <c r="K54" s="74" t="s">
        <v>56</v>
      </c>
    </row>
    <row r="55" spans="1:11" hidden="1" x14ac:dyDescent="0.2">
      <c r="A55" s="12" t="s">
        <v>65</v>
      </c>
      <c r="B55" s="22" t="s">
        <v>20</v>
      </c>
      <c r="C55" s="53" t="s">
        <v>76</v>
      </c>
      <c r="D55" s="53" t="s">
        <v>127</v>
      </c>
      <c r="E55" s="53"/>
      <c r="F55" s="22" t="str">
        <f t="shared" si="0"/>
        <v>JUIN</v>
      </c>
      <c r="G55" s="61">
        <v>42894</v>
      </c>
      <c r="H55" s="55">
        <v>42896</v>
      </c>
      <c r="I55" s="22">
        <f t="shared" si="1"/>
        <v>2</v>
      </c>
      <c r="J55" s="57">
        <v>232.48</v>
      </c>
      <c r="K55" s="74" t="s">
        <v>56</v>
      </c>
    </row>
    <row r="56" spans="1:11" hidden="1" x14ac:dyDescent="0.2">
      <c r="A56" s="12" t="s">
        <v>64</v>
      </c>
      <c r="B56" s="22" t="s">
        <v>20</v>
      </c>
      <c r="C56" s="53" t="s">
        <v>76</v>
      </c>
      <c r="D56" s="54" t="s">
        <v>128</v>
      </c>
      <c r="E56" s="54"/>
      <c r="F56" s="22" t="str">
        <f t="shared" si="0"/>
        <v>JUIN</v>
      </c>
      <c r="G56" s="60">
        <v>42912</v>
      </c>
      <c r="H56" s="55">
        <v>42915</v>
      </c>
      <c r="I56" s="22">
        <f t="shared" si="1"/>
        <v>3</v>
      </c>
      <c r="J56" s="57">
        <v>245</v>
      </c>
      <c r="K56" s="74" t="s">
        <v>56</v>
      </c>
    </row>
    <row r="57" spans="1:11" hidden="1" x14ac:dyDescent="0.2">
      <c r="A57" s="12" t="s">
        <v>58</v>
      </c>
      <c r="B57" s="22" t="s">
        <v>20</v>
      </c>
      <c r="C57" s="53" t="s">
        <v>78</v>
      </c>
      <c r="D57" s="54" t="s">
        <v>129</v>
      </c>
      <c r="E57" s="53"/>
      <c r="F57" s="22" t="str">
        <f t="shared" si="0"/>
        <v>JUIN</v>
      </c>
      <c r="G57" s="61">
        <v>42898</v>
      </c>
      <c r="H57" s="55">
        <v>42902</v>
      </c>
      <c r="I57" s="22">
        <f t="shared" si="1"/>
        <v>4</v>
      </c>
      <c r="J57" s="57">
        <v>246</v>
      </c>
      <c r="K57" s="74" t="s">
        <v>56</v>
      </c>
    </row>
    <row r="58" spans="1:11" hidden="1" x14ac:dyDescent="0.2">
      <c r="A58" s="12" t="s">
        <v>58</v>
      </c>
      <c r="B58" s="22" t="s">
        <v>20</v>
      </c>
      <c r="C58" s="53" t="s">
        <v>78</v>
      </c>
      <c r="D58" s="54" t="s">
        <v>130</v>
      </c>
      <c r="E58" s="54"/>
      <c r="F58" s="22" t="str">
        <f t="shared" si="0"/>
        <v>JUIN</v>
      </c>
      <c r="G58" s="61">
        <v>42906</v>
      </c>
      <c r="H58" s="55">
        <v>42909</v>
      </c>
      <c r="I58" s="22">
        <f t="shared" si="1"/>
        <v>3</v>
      </c>
      <c r="J58" s="63">
        <v>251</v>
      </c>
      <c r="K58" s="74" t="s">
        <v>56</v>
      </c>
    </row>
    <row r="59" spans="1:11" hidden="1" x14ac:dyDescent="0.2">
      <c r="A59" s="12" t="s">
        <v>63</v>
      </c>
      <c r="B59" s="22" t="s">
        <v>20</v>
      </c>
      <c r="C59" s="53" t="s">
        <v>78</v>
      </c>
      <c r="D59" s="59" t="s">
        <v>131</v>
      </c>
      <c r="E59" s="54"/>
      <c r="F59" s="22" t="str">
        <f t="shared" si="0"/>
        <v>JUIN</v>
      </c>
      <c r="G59" s="55">
        <v>42903</v>
      </c>
      <c r="H59" s="55">
        <v>42906</v>
      </c>
      <c r="I59" s="22">
        <f t="shared" si="1"/>
        <v>3</v>
      </c>
      <c r="J59" s="57">
        <v>251</v>
      </c>
      <c r="K59" s="74" t="s">
        <v>56</v>
      </c>
    </row>
    <row r="60" spans="1:11" hidden="1" x14ac:dyDescent="0.2">
      <c r="A60" s="12" t="s">
        <v>61</v>
      </c>
      <c r="B60" s="22" t="s">
        <v>20</v>
      </c>
      <c r="C60" s="53" t="s">
        <v>76</v>
      </c>
      <c r="D60" s="59" t="s">
        <v>132</v>
      </c>
      <c r="E60" s="59"/>
      <c r="F60" s="22" t="str">
        <f t="shared" si="0"/>
        <v>JUIN</v>
      </c>
      <c r="G60" s="60">
        <v>42900</v>
      </c>
      <c r="H60" s="55">
        <v>42904</v>
      </c>
      <c r="I60" s="22">
        <f t="shared" si="1"/>
        <v>4</v>
      </c>
      <c r="J60" s="57">
        <v>259.04000000000002</v>
      </c>
      <c r="K60" s="74" t="s">
        <v>56</v>
      </c>
    </row>
    <row r="61" spans="1:11" hidden="1" x14ac:dyDescent="0.2">
      <c r="A61" s="12" t="s">
        <v>58</v>
      </c>
      <c r="B61" s="22" t="s">
        <v>20</v>
      </c>
      <c r="C61" s="53" t="s">
        <v>76</v>
      </c>
      <c r="D61" s="53" t="s">
        <v>133</v>
      </c>
      <c r="E61" s="53"/>
      <c r="F61" s="22" t="str">
        <f t="shared" si="0"/>
        <v>JUIN</v>
      </c>
      <c r="G61" s="60">
        <v>42913</v>
      </c>
      <c r="H61" s="55">
        <v>42916</v>
      </c>
      <c r="I61" s="22">
        <f t="shared" si="1"/>
        <v>3</v>
      </c>
      <c r="J61" s="57">
        <v>269</v>
      </c>
      <c r="K61" s="74" t="s">
        <v>56</v>
      </c>
    </row>
    <row r="62" spans="1:11" hidden="1" x14ac:dyDescent="0.2">
      <c r="A62" s="12" t="s">
        <v>62</v>
      </c>
      <c r="B62" s="22" t="s">
        <v>20</v>
      </c>
      <c r="C62" s="53" t="s">
        <v>76</v>
      </c>
      <c r="D62" s="54" t="s">
        <v>134</v>
      </c>
      <c r="E62" s="54"/>
      <c r="F62" s="22" t="str">
        <f t="shared" si="0"/>
        <v>JUIN</v>
      </c>
      <c r="G62" s="55">
        <v>42897</v>
      </c>
      <c r="H62" s="55">
        <v>42902</v>
      </c>
      <c r="I62" s="22">
        <f t="shared" si="1"/>
        <v>5</v>
      </c>
      <c r="J62" s="57">
        <v>279</v>
      </c>
      <c r="K62" s="74" t="s">
        <v>56</v>
      </c>
    </row>
    <row r="63" spans="1:11" hidden="1" x14ac:dyDescent="0.2">
      <c r="A63" s="12" t="s">
        <v>61</v>
      </c>
      <c r="B63" s="22" t="s">
        <v>20</v>
      </c>
      <c r="C63" s="53" t="s">
        <v>78</v>
      </c>
      <c r="D63" s="53" t="s">
        <v>135</v>
      </c>
      <c r="E63" s="59"/>
      <c r="F63" s="22" t="str">
        <f t="shared" si="0"/>
        <v>JUIN</v>
      </c>
      <c r="G63" s="55">
        <v>42891</v>
      </c>
      <c r="H63" s="55">
        <v>42897</v>
      </c>
      <c r="I63" s="22">
        <f t="shared" si="1"/>
        <v>6</v>
      </c>
      <c r="J63" s="57">
        <v>280</v>
      </c>
      <c r="K63" s="74" t="s">
        <v>56</v>
      </c>
    </row>
    <row r="64" spans="1:11" hidden="1" x14ac:dyDescent="0.2">
      <c r="A64" s="12" t="s">
        <v>63</v>
      </c>
      <c r="B64" s="22" t="s">
        <v>20</v>
      </c>
      <c r="C64" s="53" t="s">
        <v>76</v>
      </c>
      <c r="D64" s="53" t="s">
        <v>136</v>
      </c>
      <c r="E64" s="53"/>
      <c r="F64" s="22" t="str">
        <f t="shared" si="0"/>
        <v>JUIN</v>
      </c>
      <c r="G64" s="61">
        <v>42908</v>
      </c>
      <c r="H64" s="55">
        <v>42911</v>
      </c>
      <c r="I64" s="22">
        <f t="shared" si="1"/>
        <v>3</v>
      </c>
      <c r="J64" s="57">
        <v>287</v>
      </c>
      <c r="K64" s="74" t="s">
        <v>56</v>
      </c>
    </row>
    <row r="65" spans="1:11" hidden="1" x14ac:dyDescent="0.2">
      <c r="A65" s="12" t="s">
        <v>59</v>
      </c>
      <c r="B65" s="22" t="s">
        <v>20</v>
      </c>
      <c r="C65" s="53" t="s">
        <v>78</v>
      </c>
      <c r="D65" s="53" t="s">
        <v>137</v>
      </c>
      <c r="E65" s="54"/>
      <c r="F65" s="22" t="str">
        <f t="shared" si="0"/>
        <v>JUIN</v>
      </c>
      <c r="G65" s="60">
        <v>42895</v>
      </c>
      <c r="H65" s="55">
        <v>42900</v>
      </c>
      <c r="I65" s="22">
        <f t="shared" si="1"/>
        <v>5</v>
      </c>
      <c r="J65" s="57">
        <v>289</v>
      </c>
      <c r="K65" s="74" t="s">
        <v>56</v>
      </c>
    </row>
    <row r="66" spans="1:11" hidden="1" x14ac:dyDescent="0.2">
      <c r="A66" s="12" t="s">
        <v>64</v>
      </c>
      <c r="B66" s="22" t="s">
        <v>20</v>
      </c>
      <c r="C66" s="53" t="s">
        <v>76</v>
      </c>
      <c r="D66" s="53" t="s">
        <v>138</v>
      </c>
      <c r="E66" s="53"/>
      <c r="F66" s="22" t="str">
        <f t="shared" si="0"/>
        <v>JUIN</v>
      </c>
      <c r="G66" s="55">
        <v>42889</v>
      </c>
      <c r="H66" s="55">
        <v>42894</v>
      </c>
      <c r="I66" s="22">
        <f t="shared" si="1"/>
        <v>5</v>
      </c>
      <c r="J66" s="57">
        <v>295</v>
      </c>
      <c r="K66" s="74" t="s">
        <v>56</v>
      </c>
    </row>
    <row r="67" spans="1:11" hidden="1" x14ac:dyDescent="0.2">
      <c r="A67" s="12" t="s">
        <v>63</v>
      </c>
      <c r="B67" s="22" t="s">
        <v>20</v>
      </c>
      <c r="C67" s="53" t="s">
        <v>76</v>
      </c>
      <c r="D67" s="53" t="s">
        <v>139</v>
      </c>
      <c r="E67" s="59"/>
      <c r="F67" s="22" t="str">
        <f t="shared" si="0"/>
        <v>JUIN</v>
      </c>
      <c r="G67" s="60">
        <v>42900</v>
      </c>
      <c r="H67" s="55">
        <v>42903</v>
      </c>
      <c r="I67" s="22">
        <f t="shared" si="1"/>
        <v>3</v>
      </c>
      <c r="J67" s="62">
        <v>314</v>
      </c>
      <c r="K67" s="74" t="s">
        <v>56</v>
      </c>
    </row>
    <row r="68" spans="1:11" hidden="1" x14ac:dyDescent="0.2">
      <c r="A68" s="12" t="s">
        <v>64</v>
      </c>
      <c r="B68" s="22" t="s">
        <v>20</v>
      </c>
      <c r="C68" s="53" t="s">
        <v>76</v>
      </c>
      <c r="D68" s="53" t="s">
        <v>140</v>
      </c>
      <c r="E68" s="59"/>
      <c r="F68" s="22" t="str">
        <f t="shared" si="0"/>
        <v>JUIN</v>
      </c>
      <c r="G68" s="60">
        <v>42899</v>
      </c>
      <c r="H68" s="55">
        <v>42903</v>
      </c>
      <c r="I68" s="22">
        <f t="shared" si="1"/>
        <v>4</v>
      </c>
      <c r="J68" s="62">
        <v>341</v>
      </c>
      <c r="K68" s="74" t="s">
        <v>56</v>
      </c>
    </row>
    <row r="69" spans="1:11" hidden="1" x14ac:dyDescent="0.2">
      <c r="A69" s="12" t="s">
        <v>58</v>
      </c>
      <c r="B69" s="22" t="s">
        <v>20</v>
      </c>
      <c r="C69" s="53" t="s">
        <v>78</v>
      </c>
      <c r="D69" s="53" t="s">
        <v>141</v>
      </c>
      <c r="E69" s="59"/>
      <c r="F69" s="22" t="str">
        <f t="shared" si="0"/>
        <v>JUIN</v>
      </c>
      <c r="G69" s="60">
        <v>42888</v>
      </c>
      <c r="H69" s="55">
        <v>42891</v>
      </c>
      <c r="I69" s="22">
        <f t="shared" si="1"/>
        <v>3</v>
      </c>
      <c r="J69" s="62">
        <v>367</v>
      </c>
      <c r="K69" s="74" t="s">
        <v>56</v>
      </c>
    </row>
    <row r="70" spans="1:11" hidden="1" x14ac:dyDescent="0.2">
      <c r="A70" s="12" t="s">
        <v>63</v>
      </c>
      <c r="B70" s="22" t="s">
        <v>20</v>
      </c>
      <c r="C70" s="53" t="s">
        <v>76</v>
      </c>
      <c r="D70" s="53" t="s">
        <v>142</v>
      </c>
      <c r="E70" s="54"/>
      <c r="F70" s="22" t="str">
        <f t="shared" ref="F70:F136" si="11">CHOOSE(MONTH(H70),"JANVIER","FEVRIER","MARS","AVRIL","MAI","JUIN","JUILLET","AOUT","SEPTEMBRE","OCTOBRE","NOVEMBRE","DECEMBRE")</f>
        <v>JUIN</v>
      </c>
      <c r="G70" s="60">
        <v>42897</v>
      </c>
      <c r="H70" s="55">
        <v>42900</v>
      </c>
      <c r="I70" s="22">
        <f t="shared" ref="I70:I136" si="12">H70-G70</f>
        <v>3</v>
      </c>
      <c r="J70" s="57">
        <v>380</v>
      </c>
      <c r="K70" s="74" t="s">
        <v>56</v>
      </c>
    </row>
    <row r="71" spans="1:11" hidden="1" x14ac:dyDescent="0.2">
      <c r="A71" s="12" t="s">
        <v>62</v>
      </c>
      <c r="B71" s="22" t="s">
        <v>20</v>
      </c>
      <c r="C71" s="53" t="s">
        <v>76</v>
      </c>
      <c r="D71" s="53" t="s">
        <v>143</v>
      </c>
      <c r="E71" s="59"/>
      <c r="F71" s="22" t="str">
        <f t="shared" si="11"/>
        <v>JUIN</v>
      </c>
      <c r="G71" s="61">
        <v>42905</v>
      </c>
      <c r="H71" s="55">
        <v>42911</v>
      </c>
      <c r="I71" s="22">
        <f t="shared" si="12"/>
        <v>6</v>
      </c>
      <c r="J71" s="57">
        <v>447.49</v>
      </c>
      <c r="K71" s="74" t="s">
        <v>56</v>
      </c>
    </row>
    <row r="72" spans="1:11" hidden="1" x14ac:dyDescent="0.2">
      <c r="A72" s="12" t="s">
        <v>58</v>
      </c>
      <c r="B72" s="22" t="s">
        <v>20</v>
      </c>
      <c r="C72" s="53" t="s">
        <v>78</v>
      </c>
      <c r="D72" s="53" t="s">
        <v>144</v>
      </c>
      <c r="E72" s="54"/>
      <c r="F72" s="22" t="str">
        <f t="shared" si="11"/>
        <v>JUIN</v>
      </c>
      <c r="G72" s="55">
        <v>42891</v>
      </c>
      <c r="H72" s="55">
        <v>42896</v>
      </c>
      <c r="I72" s="22">
        <f t="shared" si="12"/>
        <v>5</v>
      </c>
      <c r="J72" s="58">
        <v>525</v>
      </c>
      <c r="K72" s="74" t="s">
        <v>56</v>
      </c>
    </row>
    <row r="73" spans="1:11" hidden="1" x14ac:dyDescent="0.2">
      <c r="A73" s="12" t="s">
        <v>65</v>
      </c>
      <c r="B73" s="22" t="s">
        <v>22</v>
      </c>
      <c r="C73" s="53" t="s">
        <v>76</v>
      </c>
      <c r="D73" s="53" t="s">
        <v>145</v>
      </c>
      <c r="E73" s="53"/>
      <c r="F73" s="22" t="str">
        <f t="shared" si="11"/>
        <v>JUIN</v>
      </c>
      <c r="G73" s="61">
        <v>42894</v>
      </c>
      <c r="H73" s="55">
        <v>42898</v>
      </c>
      <c r="I73" s="22">
        <f t="shared" si="12"/>
        <v>4</v>
      </c>
      <c r="J73" s="57">
        <v>264</v>
      </c>
    </row>
    <row r="74" spans="1:11" hidden="1" x14ac:dyDescent="0.2">
      <c r="A74" s="12" t="s">
        <v>65</v>
      </c>
      <c r="B74" s="22" t="s">
        <v>20</v>
      </c>
      <c r="C74" s="53" t="s">
        <v>78</v>
      </c>
      <c r="D74" s="53" t="s">
        <v>146</v>
      </c>
      <c r="E74" s="53"/>
      <c r="F74" s="22" t="str">
        <f t="shared" si="11"/>
        <v>JUILLET</v>
      </c>
      <c r="G74" s="61">
        <v>42910</v>
      </c>
      <c r="H74" s="55">
        <v>42917</v>
      </c>
      <c r="I74" s="22">
        <f t="shared" si="12"/>
        <v>7</v>
      </c>
      <c r="J74" s="63">
        <v>62.26</v>
      </c>
      <c r="K74" s="74" t="s">
        <v>56</v>
      </c>
    </row>
    <row r="75" spans="1:11" hidden="1" x14ac:dyDescent="0.2">
      <c r="A75" s="12" t="s">
        <v>68</v>
      </c>
      <c r="B75" s="22" t="s">
        <v>20</v>
      </c>
      <c r="C75" s="53" t="s">
        <v>78</v>
      </c>
      <c r="D75" s="53" t="s">
        <v>147</v>
      </c>
      <c r="E75" s="53"/>
      <c r="F75" s="22" t="str">
        <f t="shared" si="11"/>
        <v>JUILLET</v>
      </c>
      <c r="G75" s="60">
        <v>42923</v>
      </c>
      <c r="H75" s="55">
        <v>42926</v>
      </c>
      <c r="I75" s="22">
        <f t="shared" si="12"/>
        <v>3</v>
      </c>
      <c r="J75" s="57">
        <v>87</v>
      </c>
      <c r="K75" s="74" t="s">
        <v>56</v>
      </c>
    </row>
    <row r="76" spans="1:11" hidden="1" x14ac:dyDescent="0.2">
      <c r="A76" s="12" t="s">
        <v>68</v>
      </c>
      <c r="B76" s="22" t="s">
        <v>20</v>
      </c>
      <c r="C76" s="53" t="s">
        <v>78</v>
      </c>
      <c r="D76" s="53" t="s">
        <v>148</v>
      </c>
      <c r="E76" s="59"/>
      <c r="F76" s="22" t="str">
        <f t="shared" si="11"/>
        <v>JUILLET</v>
      </c>
      <c r="G76" s="60">
        <v>42928</v>
      </c>
      <c r="H76" s="55">
        <v>42931</v>
      </c>
      <c r="I76" s="22">
        <f t="shared" si="12"/>
        <v>3</v>
      </c>
      <c r="J76" s="57">
        <v>105</v>
      </c>
      <c r="K76" s="74" t="s">
        <v>56</v>
      </c>
    </row>
    <row r="77" spans="1:11" hidden="1" x14ac:dyDescent="0.2">
      <c r="A77" s="12" t="s">
        <v>61</v>
      </c>
      <c r="B77" s="22" t="s">
        <v>20</v>
      </c>
      <c r="C77" s="53" t="s">
        <v>78</v>
      </c>
      <c r="D77" s="53" t="s">
        <v>149</v>
      </c>
      <c r="E77" s="53"/>
      <c r="F77" s="22" t="str">
        <f t="shared" si="11"/>
        <v>JUILLET</v>
      </c>
      <c r="G77" s="60">
        <v>42923</v>
      </c>
      <c r="H77" s="55">
        <v>42925</v>
      </c>
      <c r="I77" s="22">
        <f t="shared" si="12"/>
        <v>2</v>
      </c>
      <c r="J77" s="62">
        <v>106</v>
      </c>
      <c r="K77" s="74" t="s">
        <v>56</v>
      </c>
    </row>
    <row r="78" spans="1:11" hidden="1" x14ac:dyDescent="0.2">
      <c r="A78" s="12" t="s">
        <v>61</v>
      </c>
      <c r="B78" s="22" t="s">
        <v>20</v>
      </c>
      <c r="C78" s="53" t="s">
        <v>78</v>
      </c>
      <c r="D78" s="53" t="s">
        <v>150</v>
      </c>
      <c r="E78" s="59"/>
      <c r="F78" s="22" t="str">
        <f t="shared" si="11"/>
        <v>JUILLET</v>
      </c>
      <c r="G78" s="55">
        <v>42916</v>
      </c>
      <c r="H78" s="55">
        <v>42917</v>
      </c>
      <c r="I78" s="22">
        <f t="shared" si="12"/>
        <v>1</v>
      </c>
      <c r="J78" s="57">
        <v>116</v>
      </c>
      <c r="K78" s="74" t="s">
        <v>56</v>
      </c>
    </row>
    <row r="79" spans="1:11" hidden="1" x14ac:dyDescent="0.2">
      <c r="A79" s="12" t="s">
        <v>61</v>
      </c>
      <c r="B79" s="22" t="s">
        <v>20</v>
      </c>
      <c r="C79" s="53" t="s">
        <v>78</v>
      </c>
      <c r="D79" s="53" t="s">
        <v>150</v>
      </c>
      <c r="E79" s="59"/>
      <c r="F79" s="22" t="str">
        <f t="shared" ref="F79" si="13">CHOOSE(MONTH(H79),"JANVIER","FEVRIER","MARS","AVRIL","MAI","JUIN","JUILLET","AOUT","SEPTEMBRE","OCTOBRE","NOVEMBRE","DECEMBRE")</f>
        <v>JUILLET</v>
      </c>
      <c r="G79" s="55">
        <v>42917</v>
      </c>
      <c r="H79" s="55">
        <v>42918</v>
      </c>
      <c r="I79" s="22">
        <f t="shared" ref="I79" si="14">H79-G79</f>
        <v>1</v>
      </c>
      <c r="J79" s="57">
        <v>116</v>
      </c>
      <c r="K79" s="74" t="s">
        <v>56</v>
      </c>
    </row>
    <row r="80" spans="1:11" hidden="1" x14ac:dyDescent="0.2">
      <c r="A80" s="12" t="s">
        <v>66</v>
      </c>
      <c r="B80" s="22" t="s">
        <v>20</v>
      </c>
      <c r="C80" s="53" t="s">
        <v>76</v>
      </c>
      <c r="D80" s="53" t="s">
        <v>151</v>
      </c>
      <c r="E80" s="53"/>
      <c r="F80" s="22" t="str">
        <f t="shared" si="11"/>
        <v>JUILLET</v>
      </c>
      <c r="G80" s="61">
        <v>42923</v>
      </c>
      <c r="H80" s="55">
        <v>42926</v>
      </c>
      <c r="I80" s="22">
        <f t="shared" si="12"/>
        <v>3</v>
      </c>
      <c r="J80" s="63">
        <v>119.6</v>
      </c>
      <c r="K80" s="74" t="s">
        <v>56</v>
      </c>
    </row>
    <row r="81" spans="1:11" hidden="1" x14ac:dyDescent="0.2">
      <c r="A81" s="12" t="s">
        <v>62</v>
      </c>
      <c r="B81" s="22" t="s">
        <v>20</v>
      </c>
      <c r="C81" s="53" t="s">
        <v>78</v>
      </c>
      <c r="D81" s="53" t="s">
        <v>152</v>
      </c>
      <c r="E81" s="54"/>
      <c r="F81" s="22" t="str">
        <f t="shared" si="11"/>
        <v>JUILLET</v>
      </c>
      <c r="G81" s="61">
        <v>42928</v>
      </c>
      <c r="H81" s="55">
        <v>42931</v>
      </c>
      <c r="I81" s="22">
        <f t="shared" si="12"/>
        <v>3</v>
      </c>
      <c r="J81" s="57">
        <v>120.5</v>
      </c>
      <c r="K81" s="74" t="s">
        <v>56</v>
      </c>
    </row>
    <row r="82" spans="1:11" hidden="1" x14ac:dyDescent="0.2">
      <c r="A82" s="12" t="s">
        <v>64</v>
      </c>
      <c r="B82" s="22" t="s">
        <v>20</v>
      </c>
      <c r="C82" s="53" t="s">
        <v>78</v>
      </c>
      <c r="D82" s="53" t="s">
        <v>153</v>
      </c>
      <c r="E82" s="53"/>
      <c r="F82" s="22" t="str">
        <f t="shared" si="11"/>
        <v>JUILLET</v>
      </c>
      <c r="G82" s="61">
        <v>42941</v>
      </c>
      <c r="H82" s="55">
        <v>42943</v>
      </c>
      <c r="I82" s="22">
        <f t="shared" si="12"/>
        <v>2</v>
      </c>
      <c r="J82" s="63">
        <v>121</v>
      </c>
      <c r="K82" s="74" t="s">
        <v>56</v>
      </c>
    </row>
    <row r="83" spans="1:11" hidden="1" x14ac:dyDescent="0.2">
      <c r="A83" s="12" t="s">
        <v>61</v>
      </c>
      <c r="B83" s="22" t="s">
        <v>20</v>
      </c>
      <c r="C83" s="53" t="s">
        <v>78</v>
      </c>
      <c r="D83" s="53" t="s">
        <v>154</v>
      </c>
      <c r="E83" s="53"/>
      <c r="F83" s="22" t="str">
        <f t="shared" si="11"/>
        <v>JUILLET</v>
      </c>
      <c r="G83" s="61">
        <v>42937</v>
      </c>
      <c r="H83" s="55">
        <v>42940</v>
      </c>
      <c r="I83" s="22">
        <f t="shared" si="12"/>
        <v>3</v>
      </c>
      <c r="J83" s="63">
        <v>126.28</v>
      </c>
      <c r="K83" s="74" t="s">
        <v>56</v>
      </c>
    </row>
    <row r="84" spans="1:11" hidden="1" x14ac:dyDescent="0.2">
      <c r="A84" s="12" t="s">
        <v>60</v>
      </c>
      <c r="B84" s="22" t="s">
        <v>20</v>
      </c>
      <c r="C84" s="53" t="s">
        <v>78</v>
      </c>
      <c r="D84" s="53" t="s">
        <v>155</v>
      </c>
      <c r="E84" s="59"/>
      <c r="F84" s="22" t="str">
        <f t="shared" si="11"/>
        <v>JUILLET</v>
      </c>
      <c r="G84" s="55">
        <v>42934</v>
      </c>
      <c r="H84" s="55">
        <v>42937</v>
      </c>
      <c r="I84" s="22">
        <f t="shared" si="12"/>
        <v>3</v>
      </c>
      <c r="J84" s="57">
        <v>126.28</v>
      </c>
      <c r="K84" s="74" t="s">
        <v>56</v>
      </c>
    </row>
    <row r="85" spans="1:11" hidden="1" x14ac:dyDescent="0.2">
      <c r="A85" s="12" t="s">
        <v>64</v>
      </c>
      <c r="B85" s="22" t="s">
        <v>20</v>
      </c>
      <c r="C85" s="53" t="s">
        <v>78</v>
      </c>
      <c r="D85" s="53" t="s">
        <v>156</v>
      </c>
      <c r="E85" s="53"/>
      <c r="F85" s="22" t="str">
        <f t="shared" si="11"/>
        <v>JUILLET</v>
      </c>
      <c r="G85" s="61">
        <v>42930</v>
      </c>
      <c r="H85" s="55">
        <v>42933</v>
      </c>
      <c r="I85" s="22">
        <f t="shared" si="12"/>
        <v>3</v>
      </c>
      <c r="J85" s="63">
        <v>126.28</v>
      </c>
      <c r="K85" s="74" t="s">
        <v>56</v>
      </c>
    </row>
    <row r="86" spans="1:11" hidden="1" x14ac:dyDescent="0.2">
      <c r="A86" s="12" t="s">
        <v>68</v>
      </c>
      <c r="B86" s="22" t="s">
        <v>20</v>
      </c>
      <c r="C86" s="53" t="s">
        <v>78</v>
      </c>
      <c r="D86" s="53" t="s">
        <v>157</v>
      </c>
      <c r="E86" s="53"/>
      <c r="F86" s="22" t="str">
        <f t="shared" si="11"/>
        <v>JUILLET</v>
      </c>
      <c r="G86" s="61">
        <v>42943</v>
      </c>
      <c r="H86" s="55">
        <v>42947</v>
      </c>
      <c r="I86" s="22">
        <f t="shared" si="12"/>
        <v>4</v>
      </c>
      <c r="J86" s="63">
        <v>131.1</v>
      </c>
      <c r="K86" s="74" t="s">
        <v>56</v>
      </c>
    </row>
    <row r="87" spans="1:11" hidden="1" x14ac:dyDescent="0.2">
      <c r="A87" s="12" t="s">
        <v>61</v>
      </c>
      <c r="B87" s="22" t="s">
        <v>20</v>
      </c>
      <c r="C87" s="53" t="s">
        <v>78</v>
      </c>
      <c r="D87" s="53" t="s">
        <v>158</v>
      </c>
      <c r="E87" s="53"/>
      <c r="F87" s="22" t="str">
        <f t="shared" si="11"/>
        <v>JUILLET</v>
      </c>
      <c r="G87" s="61">
        <v>42944</v>
      </c>
      <c r="H87" s="55">
        <v>42947</v>
      </c>
      <c r="I87" s="22">
        <f t="shared" si="12"/>
        <v>3</v>
      </c>
      <c r="J87" s="63">
        <v>134.96</v>
      </c>
      <c r="K87" s="74" t="s">
        <v>56</v>
      </c>
    </row>
    <row r="88" spans="1:11" hidden="1" x14ac:dyDescent="0.2">
      <c r="A88" s="12" t="s">
        <v>61</v>
      </c>
      <c r="B88" s="22" t="s">
        <v>20</v>
      </c>
      <c r="C88" s="53" t="s">
        <v>78</v>
      </c>
      <c r="D88" s="53" t="s">
        <v>159</v>
      </c>
      <c r="E88" s="53"/>
      <c r="F88" s="22" t="str">
        <f t="shared" si="11"/>
        <v>JUILLET</v>
      </c>
      <c r="G88" s="61">
        <v>42940</v>
      </c>
      <c r="H88" s="55">
        <v>42943</v>
      </c>
      <c r="I88" s="22">
        <f t="shared" si="12"/>
        <v>3</v>
      </c>
      <c r="J88" s="63">
        <v>134.96</v>
      </c>
      <c r="K88" s="74" t="s">
        <v>56</v>
      </c>
    </row>
    <row r="89" spans="1:11" hidden="1" x14ac:dyDescent="0.2">
      <c r="A89" s="12" t="s">
        <v>64</v>
      </c>
      <c r="B89" s="22" t="s">
        <v>20</v>
      </c>
      <c r="C89" s="53" t="s">
        <v>78</v>
      </c>
      <c r="D89" s="53" t="s">
        <v>160</v>
      </c>
      <c r="E89" s="53"/>
      <c r="F89" s="22" t="str">
        <f t="shared" si="11"/>
        <v>JUILLET</v>
      </c>
      <c r="G89" s="61">
        <v>42927</v>
      </c>
      <c r="H89" s="55">
        <v>42930</v>
      </c>
      <c r="I89" s="22">
        <f t="shared" si="12"/>
        <v>3</v>
      </c>
      <c r="J89" s="63">
        <v>134.96</v>
      </c>
      <c r="K89" s="74" t="s">
        <v>56</v>
      </c>
    </row>
    <row r="90" spans="1:11" hidden="1" x14ac:dyDescent="0.2">
      <c r="A90" s="12" t="s">
        <v>64</v>
      </c>
      <c r="B90" s="22" t="s">
        <v>20</v>
      </c>
      <c r="C90" s="53" t="s">
        <v>78</v>
      </c>
      <c r="D90" s="53" t="s">
        <v>161</v>
      </c>
      <c r="E90" s="53"/>
      <c r="F90" s="22" t="str">
        <f t="shared" si="11"/>
        <v>JUILLET</v>
      </c>
      <c r="G90" s="61">
        <v>42938</v>
      </c>
      <c r="H90" s="55">
        <v>42941</v>
      </c>
      <c r="I90" s="22">
        <f t="shared" si="12"/>
        <v>3</v>
      </c>
      <c r="J90" s="63">
        <v>136</v>
      </c>
      <c r="K90" s="74" t="s">
        <v>56</v>
      </c>
    </row>
    <row r="91" spans="1:11" hidden="1" x14ac:dyDescent="0.2">
      <c r="A91" s="12" t="s">
        <v>60</v>
      </c>
      <c r="B91" s="22" t="s">
        <v>20</v>
      </c>
      <c r="C91" s="53" t="s">
        <v>78</v>
      </c>
      <c r="D91" s="53" t="s">
        <v>162</v>
      </c>
      <c r="E91" s="53"/>
      <c r="F91" s="22" t="str">
        <f t="shared" si="11"/>
        <v>JUILLET</v>
      </c>
      <c r="G91" s="61">
        <v>42938</v>
      </c>
      <c r="H91" s="55">
        <v>42941</v>
      </c>
      <c r="I91" s="22">
        <f t="shared" si="12"/>
        <v>3</v>
      </c>
      <c r="J91" s="63">
        <v>136</v>
      </c>
      <c r="K91" s="74" t="s">
        <v>56</v>
      </c>
    </row>
    <row r="92" spans="1:11" hidden="1" x14ac:dyDescent="0.2">
      <c r="A92" s="12" t="s">
        <v>60</v>
      </c>
      <c r="B92" s="22" t="s">
        <v>20</v>
      </c>
      <c r="C92" s="53" t="s">
        <v>78</v>
      </c>
      <c r="D92" s="53" t="s">
        <v>163</v>
      </c>
      <c r="E92" s="53"/>
      <c r="F92" s="22" t="str">
        <f t="shared" si="11"/>
        <v>JUILLET</v>
      </c>
      <c r="G92" s="61">
        <v>42926</v>
      </c>
      <c r="H92" s="55">
        <v>42929</v>
      </c>
      <c r="I92" s="22">
        <f t="shared" si="12"/>
        <v>3</v>
      </c>
      <c r="J92" s="63">
        <v>136</v>
      </c>
      <c r="K92" s="74" t="s">
        <v>56</v>
      </c>
    </row>
    <row r="93" spans="1:11" hidden="1" x14ac:dyDescent="0.2">
      <c r="A93" s="12" t="s">
        <v>60</v>
      </c>
      <c r="B93" s="22" t="s">
        <v>20</v>
      </c>
      <c r="C93" s="53" t="s">
        <v>78</v>
      </c>
      <c r="D93" s="53" t="s">
        <v>164</v>
      </c>
      <c r="E93" s="53"/>
      <c r="F93" s="22" t="str">
        <f t="shared" si="11"/>
        <v>JUILLET</v>
      </c>
      <c r="G93" s="61">
        <v>42922</v>
      </c>
      <c r="H93" s="55">
        <v>42925</v>
      </c>
      <c r="I93" s="22">
        <f t="shared" si="12"/>
        <v>3</v>
      </c>
      <c r="J93" s="63">
        <v>136</v>
      </c>
      <c r="K93" s="74" t="s">
        <v>56</v>
      </c>
    </row>
    <row r="94" spans="1:11" hidden="1" x14ac:dyDescent="0.2">
      <c r="A94" s="12" t="s">
        <v>66</v>
      </c>
      <c r="B94" s="22" t="s">
        <v>20</v>
      </c>
      <c r="C94" s="53" t="s">
        <v>76</v>
      </c>
      <c r="D94" s="53" t="s">
        <v>165</v>
      </c>
      <c r="E94" s="53"/>
      <c r="F94" s="22" t="str">
        <f t="shared" si="11"/>
        <v>JUILLET</v>
      </c>
      <c r="G94" s="61">
        <v>42920</v>
      </c>
      <c r="H94" s="55">
        <v>42923</v>
      </c>
      <c r="I94" s="22">
        <f t="shared" si="12"/>
        <v>3</v>
      </c>
      <c r="J94" s="63">
        <v>142.01</v>
      </c>
      <c r="K94" s="74" t="s">
        <v>56</v>
      </c>
    </row>
    <row r="95" spans="1:11" hidden="1" x14ac:dyDescent="0.2">
      <c r="A95" s="12" t="s">
        <v>66</v>
      </c>
      <c r="B95" s="22" t="s">
        <v>20</v>
      </c>
      <c r="C95" s="53" t="s">
        <v>78</v>
      </c>
      <c r="D95" s="53" t="s">
        <v>166</v>
      </c>
      <c r="E95" s="53"/>
      <c r="F95" s="22" t="str">
        <f t="shared" si="11"/>
        <v>JUILLET</v>
      </c>
      <c r="G95" s="61">
        <v>42917</v>
      </c>
      <c r="H95" s="55">
        <v>42920</v>
      </c>
      <c r="I95" s="22">
        <f t="shared" si="12"/>
        <v>3</v>
      </c>
      <c r="J95" s="63">
        <v>151</v>
      </c>
      <c r="K95" s="74" t="s">
        <v>56</v>
      </c>
    </row>
    <row r="96" spans="1:11" hidden="1" x14ac:dyDescent="0.2">
      <c r="A96" s="12" t="s">
        <v>65</v>
      </c>
      <c r="B96" s="22" t="s">
        <v>20</v>
      </c>
      <c r="C96" s="53" t="s">
        <v>78</v>
      </c>
      <c r="D96" s="53" t="s">
        <v>167</v>
      </c>
      <c r="E96" s="53"/>
      <c r="F96" s="22" t="str">
        <f t="shared" si="11"/>
        <v>JUILLET</v>
      </c>
      <c r="G96" s="61">
        <v>42936</v>
      </c>
      <c r="H96" s="55">
        <v>42939</v>
      </c>
      <c r="I96" s="22">
        <f t="shared" si="12"/>
        <v>3</v>
      </c>
      <c r="J96" s="63">
        <v>164</v>
      </c>
      <c r="K96" s="74" t="s">
        <v>56</v>
      </c>
    </row>
    <row r="97" spans="1:11" hidden="1" x14ac:dyDescent="0.2">
      <c r="A97" s="12" t="s">
        <v>59</v>
      </c>
      <c r="B97" s="22" t="s">
        <v>20</v>
      </c>
      <c r="C97" s="53" t="s">
        <v>76</v>
      </c>
      <c r="D97" s="53" t="s">
        <v>168</v>
      </c>
      <c r="E97" s="53"/>
      <c r="F97" s="22" t="str">
        <f t="shared" si="11"/>
        <v>JUILLET</v>
      </c>
      <c r="G97" s="61">
        <v>42943</v>
      </c>
      <c r="H97" s="55">
        <v>42947</v>
      </c>
      <c r="I97" s="22">
        <f t="shared" si="12"/>
        <v>4</v>
      </c>
      <c r="J97" s="63">
        <v>166</v>
      </c>
      <c r="K97" s="74" t="s">
        <v>56</v>
      </c>
    </row>
    <row r="98" spans="1:11" hidden="1" x14ac:dyDescent="0.2">
      <c r="A98" s="12" t="s">
        <v>62</v>
      </c>
      <c r="B98" s="22" t="s">
        <v>20</v>
      </c>
      <c r="C98" s="53" t="s">
        <v>76</v>
      </c>
      <c r="D98" s="53" t="s">
        <v>169</v>
      </c>
      <c r="E98" s="53"/>
      <c r="F98" s="22" t="str">
        <f t="shared" si="11"/>
        <v>JUILLET</v>
      </c>
      <c r="G98" s="61">
        <v>42942</v>
      </c>
      <c r="H98" s="55">
        <v>42945</v>
      </c>
      <c r="I98" s="22">
        <f t="shared" si="12"/>
        <v>3</v>
      </c>
      <c r="J98" s="63">
        <v>166.95</v>
      </c>
      <c r="K98" s="74" t="s">
        <v>56</v>
      </c>
    </row>
    <row r="99" spans="1:11" hidden="1" x14ac:dyDescent="0.2">
      <c r="A99" s="12" t="s">
        <v>64</v>
      </c>
      <c r="B99" s="22" t="s">
        <v>20</v>
      </c>
      <c r="C99" s="53" t="s">
        <v>78</v>
      </c>
      <c r="D99" s="53" t="s">
        <v>170</v>
      </c>
      <c r="E99" s="53"/>
      <c r="F99" s="22" t="str">
        <f t="shared" si="11"/>
        <v>JUILLET</v>
      </c>
      <c r="G99" s="61">
        <v>42915</v>
      </c>
      <c r="H99" s="55">
        <v>42917</v>
      </c>
      <c r="I99" s="22">
        <f t="shared" si="12"/>
        <v>2</v>
      </c>
      <c r="J99" s="63">
        <v>168</v>
      </c>
      <c r="K99" s="74" t="s">
        <v>56</v>
      </c>
    </row>
    <row r="100" spans="1:11" hidden="1" x14ac:dyDescent="0.2">
      <c r="A100" s="12" t="s">
        <v>64</v>
      </c>
      <c r="B100" s="22" t="s">
        <v>20</v>
      </c>
      <c r="C100" s="53" t="s">
        <v>78</v>
      </c>
      <c r="D100" s="53" t="s">
        <v>170</v>
      </c>
      <c r="E100" s="53"/>
      <c r="F100" s="22" t="str">
        <f t="shared" ref="F100" si="15">CHOOSE(MONTH(H100),"JANVIER","FEVRIER","MARS","AVRIL","MAI","JUIN","JUILLET","AOUT","SEPTEMBRE","OCTOBRE","NOVEMBRE","DECEMBRE")</f>
        <v>JUILLET</v>
      </c>
      <c r="G100" s="61">
        <v>42917</v>
      </c>
      <c r="H100" s="55">
        <v>42918</v>
      </c>
      <c r="I100" s="22">
        <f t="shared" ref="I100" si="16">H100-G100</f>
        <v>1</v>
      </c>
      <c r="J100" s="63">
        <v>168</v>
      </c>
      <c r="K100" s="74" t="s">
        <v>56</v>
      </c>
    </row>
    <row r="101" spans="1:11" hidden="1" x14ac:dyDescent="0.2">
      <c r="A101" s="12" t="s">
        <v>63</v>
      </c>
      <c r="B101" s="22" t="s">
        <v>20</v>
      </c>
      <c r="C101" s="53" t="s">
        <v>76</v>
      </c>
      <c r="D101" s="53" t="s">
        <v>171</v>
      </c>
      <c r="E101" s="53"/>
      <c r="F101" s="22" t="str">
        <f t="shared" si="11"/>
        <v>JUILLET</v>
      </c>
      <c r="G101" s="61">
        <v>42926</v>
      </c>
      <c r="H101" s="55">
        <v>42928</v>
      </c>
      <c r="I101" s="22">
        <f t="shared" si="12"/>
        <v>2</v>
      </c>
      <c r="J101" s="63">
        <v>169.4</v>
      </c>
      <c r="K101" s="74" t="s">
        <v>56</v>
      </c>
    </row>
    <row r="102" spans="1:11" hidden="1" x14ac:dyDescent="0.2">
      <c r="A102" s="12" t="s">
        <v>59</v>
      </c>
      <c r="B102" s="22" t="s">
        <v>20</v>
      </c>
      <c r="C102" s="53" t="s">
        <v>76</v>
      </c>
      <c r="D102" s="53" t="s">
        <v>172</v>
      </c>
      <c r="E102" s="53"/>
      <c r="F102" s="22" t="str">
        <f t="shared" si="11"/>
        <v>JUILLET</v>
      </c>
      <c r="G102" s="61">
        <v>42918</v>
      </c>
      <c r="H102" s="55">
        <v>42921</v>
      </c>
      <c r="I102" s="22">
        <f t="shared" si="12"/>
        <v>3</v>
      </c>
      <c r="J102" s="63">
        <v>174.3</v>
      </c>
      <c r="K102" s="74" t="s">
        <v>56</v>
      </c>
    </row>
    <row r="103" spans="1:11" hidden="1" x14ac:dyDescent="0.2">
      <c r="A103" s="12" t="s">
        <v>65</v>
      </c>
      <c r="B103" s="22" t="s">
        <v>20</v>
      </c>
      <c r="C103" s="53" t="s">
        <v>78</v>
      </c>
      <c r="D103" s="53" t="s">
        <v>173</v>
      </c>
      <c r="E103" s="53"/>
      <c r="F103" s="22" t="str">
        <f t="shared" si="11"/>
        <v>JUILLET</v>
      </c>
      <c r="G103" s="61">
        <v>42933</v>
      </c>
      <c r="H103" s="55">
        <v>42936</v>
      </c>
      <c r="I103" s="22">
        <f t="shared" si="12"/>
        <v>3</v>
      </c>
      <c r="J103" s="63">
        <v>179</v>
      </c>
      <c r="K103" s="74" t="s">
        <v>56</v>
      </c>
    </row>
    <row r="104" spans="1:11" hidden="1" x14ac:dyDescent="0.2">
      <c r="A104" s="12" t="s">
        <v>62</v>
      </c>
      <c r="B104" s="22" t="s">
        <v>20</v>
      </c>
      <c r="C104" s="53" t="s">
        <v>78</v>
      </c>
      <c r="D104" s="53" t="s">
        <v>174</v>
      </c>
      <c r="E104" s="53"/>
      <c r="F104" s="22" t="str">
        <f t="shared" si="11"/>
        <v>JUILLET</v>
      </c>
      <c r="G104" s="61">
        <v>42922</v>
      </c>
      <c r="H104" s="55">
        <v>42925</v>
      </c>
      <c r="I104" s="22">
        <f t="shared" si="12"/>
        <v>3</v>
      </c>
      <c r="J104" s="63">
        <v>179</v>
      </c>
      <c r="K104" s="74" t="s">
        <v>56</v>
      </c>
    </row>
    <row r="105" spans="1:11" hidden="1" x14ac:dyDescent="0.2">
      <c r="A105" s="12" t="s">
        <v>64</v>
      </c>
      <c r="B105" s="22" t="s">
        <v>20</v>
      </c>
      <c r="C105" s="53" t="s">
        <v>78</v>
      </c>
      <c r="D105" s="53" t="s">
        <v>175</v>
      </c>
      <c r="E105" s="53"/>
      <c r="F105" s="22" t="str">
        <f t="shared" si="11"/>
        <v>JUILLET</v>
      </c>
      <c r="G105" s="61">
        <v>42919</v>
      </c>
      <c r="H105" s="55">
        <v>42922</v>
      </c>
      <c r="I105" s="22">
        <f t="shared" si="12"/>
        <v>3</v>
      </c>
      <c r="J105" s="63">
        <v>179</v>
      </c>
      <c r="K105" s="74" t="s">
        <v>56</v>
      </c>
    </row>
    <row r="106" spans="1:11" hidden="1" x14ac:dyDescent="0.2">
      <c r="A106" s="12" t="s">
        <v>67</v>
      </c>
      <c r="B106" s="22" t="s">
        <v>20</v>
      </c>
      <c r="C106" s="53" t="s">
        <v>78</v>
      </c>
      <c r="D106" s="53" t="s">
        <v>176</v>
      </c>
      <c r="E106" s="53"/>
      <c r="F106" s="22" t="str">
        <f t="shared" si="11"/>
        <v>JUILLET</v>
      </c>
      <c r="G106" s="61">
        <v>42936</v>
      </c>
      <c r="H106" s="55">
        <v>42939</v>
      </c>
      <c r="I106" s="22">
        <f t="shared" si="12"/>
        <v>3</v>
      </c>
      <c r="J106" s="63">
        <v>188</v>
      </c>
      <c r="K106" s="74" t="s">
        <v>56</v>
      </c>
    </row>
    <row r="107" spans="1:11" hidden="1" x14ac:dyDescent="0.2">
      <c r="A107" s="12" t="s">
        <v>65</v>
      </c>
      <c r="B107" s="22" t="s">
        <v>20</v>
      </c>
      <c r="C107" s="53" t="s">
        <v>78</v>
      </c>
      <c r="D107" s="53" t="s">
        <v>177</v>
      </c>
      <c r="E107" s="53"/>
      <c r="F107" s="22" t="str">
        <f t="shared" si="11"/>
        <v>JUILLET</v>
      </c>
      <c r="G107" s="61">
        <v>42932</v>
      </c>
      <c r="H107" s="55">
        <v>42938</v>
      </c>
      <c r="I107" s="22">
        <f t="shared" si="12"/>
        <v>6</v>
      </c>
      <c r="J107" s="63">
        <v>189</v>
      </c>
      <c r="K107" s="74" t="s">
        <v>56</v>
      </c>
    </row>
    <row r="108" spans="1:11" hidden="1" x14ac:dyDescent="0.2">
      <c r="A108" s="12" t="s">
        <v>63</v>
      </c>
      <c r="B108" s="22" t="s">
        <v>20</v>
      </c>
      <c r="C108" s="53" t="s">
        <v>78</v>
      </c>
      <c r="D108" s="53" t="s">
        <v>178</v>
      </c>
      <c r="E108" s="53"/>
      <c r="F108" s="22" t="str">
        <f t="shared" si="11"/>
        <v>JUILLET</v>
      </c>
      <c r="G108" s="61">
        <v>42944</v>
      </c>
      <c r="H108" s="55">
        <v>42947</v>
      </c>
      <c r="I108" s="22">
        <f t="shared" si="12"/>
        <v>3</v>
      </c>
      <c r="J108" s="63">
        <v>192.8</v>
      </c>
      <c r="K108" s="74" t="s">
        <v>56</v>
      </c>
    </row>
    <row r="109" spans="1:11" hidden="1" x14ac:dyDescent="0.2">
      <c r="A109" s="12" t="s">
        <v>67</v>
      </c>
      <c r="B109" s="22" t="s">
        <v>20</v>
      </c>
      <c r="C109" s="53" t="s">
        <v>78</v>
      </c>
      <c r="D109" s="53" t="s">
        <v>179</v>
      </c>
      <c r="E109" s="53"/>
      <c r="F109" s="22" t="str">
        <f t="shared" si="11"/>
        <v>JUILLET</v>
      </c>
      <c r="G109" s="61">
        <v>42929</v>
      </c>
      <c r="H109" s="55">
        <v>42932</v>
      </c>
      <c r="I109" s="22">
        <f t="shared" si="12"/>
        <v>3</v>
      </c>
      <c r="J109" s="63">
        <v>192.8</v>
      </c>
      <c r="K109" s="74" t="s">
        <v>56</v>
      </c>
    </row>
    <row r="110" spans="1:11" hidden="1" x14ac:dyDescent="0.2">
      <c r="A110" s="12" t="s">
        <v>66</v>
      </c>
      <c r="B110" s="22" t="s">
        <v>20</v>
      </c>
      <c r="C110" s="53" t="s">
        <v>76</v>
      </c>
      <c r="D110" s="53" t="s">
        <v>180</v>
      </c>
      <c r="E110" s="53"/>
      <c r="F110" s="22" t="str">
        <f t="shared" si="11"/>
        <v>JUILLET</v>
      </c>
      <c r="G110" s="61">
        <v>42927</v>
      </c>
      <c r="H110" s="55">
        <v>42932</v>
      </c>
      <c r="I110" s="22">
        <f t="shared" si="12"/>
        <v>5</v>
      </c>
      <c r="J110" s="63">
        <v>198.45</v>
      </c>
      <c r="K110" s="74" t="s">
        <v>56</v>
      </c>
    </row>
    <row r="111" spans="1:11" hidden="1" x14ac:dyDescent="0.2">
      <c r="A111" s="12" t="s">
        <v>65</v>
      </c>
      <c r="B111" s="22" t="s">
        <v>20</v>
      </c>
      <c r="C111" s="53" t="s">
        <v>78</v>
      </c>
      <c r="D111" s="53" t="s">
        <v>181</v>
      </c>
      <c r="E111" s="53"/>
      <c r="F111" s="22" t="str">
        <f t="shared" si="11"/>
        <v>JUILLET</v>
      </c>
      <c r="G111" s="61">
        <v>42922</v>
      </c>
      <c r="H111" s="55">
        <v>42925</v>
      </c>
      <c r="I111" s="22">
        <f t="shared" si="12"/>
        <v>3</v>
      </c>
      <c r="J111" s="63">
        <v>209</v>
      </c>
      <c r="K111" s="74" t="s">
        <v>56</v>
      </c>
    </row>
    <row r="112" spans="1:11" hidden="1" x14ac:dyDescent="0.2">
      <c r="A112" s="12" t="s">
        <v>59</v>
      </c>
      <c r="B112" s="22" t="s">
        <v>20</v>
      </c>
      <c r="C112" s="53" t="s">
        <v>78</v>
      </c>
      <c r="D112" s="53" t="s">
        <v>182</v>
      </c>
      <c r="E112" s="53"/>
      <c r="F112" s="22" t="str">
        <f t="shared" si="11"/>
        <v>JUILLET</v>
      </c>
      <c r="G112" s="61">
        <v>42935</v>
      </c>
      <c r="H112" s="55">
        <v>42939</v>
      </c>
      <c r="I112" s="22">
        <f t="shared" si="12"/>
        <v>4</v>
      </c>
      <c r="J112" s="63">
        <v>212</v>
      </c>
      <c r="K112" s="74" t="s">
        <v>56</v>
      </c>
    </row>
    <row r="113" spans="1:11" hidden="1" x14ac:dyDescent="0.2">
      <c r="A113" s="12" t="s">
        <v>60</v>
      </c>
      <c r="B113" s="22" t="s">
        <v>20</v>
      </c>
      <c r="C113" s="53" t="s">
        <v>78</v>
      </c>
      <c r="D113" s="53" t="s">
        <v>183</v>
      </c>
      <c r="E113" s="53"/>
      <c r="F113" s="22" t="str">
        <f t="shared" si="11"/>
        <v>JUILLET</v>
      </c>
      <c r="G113" s="61">
        <v>42929</v>
      </c>
      <c r="H113" s="55">
        <v>42933</v>
      </c>
      <c r="I113" s="22">
        <f t="shared" si="12"/>
        <v>4</v>
      </c>
      <c r="J113" s="63">
        <v>212</v>
      </c>
      <c r="K113" s="74" t="s">
        <v>56</v>
      </c>
    </row>
    <row r="114" spans="1:11" hidden="1" x14ac:dyDescent="0.2">
      <c r="A114" s="12" t="s">
        <v>60</v>
      </c>
      <c r="B114" s="22" t="s">
        <v>20</v>
      </c>
      <c r="C114" s="53" t="s">
        <v>78</v>
      </c>
      <c r="D114" s="53" t="s">
        <v>184</v>
      </c>
      <c r="E114" s="53"/>
      <c r="F114" s="22" t="str">
        <f t="shared" si="11"/>
        <v>JUILLET</v>
      </c>
      <c r="G114" s="61">
        <v>42942</v>
      </c>
      <c r="H114" s="55">
        <v>42947</v>
      </c>
      <c r="I114" s="22">
        <f t="shared" si="12"/>
        <v>5</v>
      </c>
      <c r="J114" s="63">
        <v>212.08</v>
      </c>
      <c r="K114" s="74" t="s">
        <v>56</v>
      </c>
    </row>
    <row r="115" spans="1:11" hidden="1" x14ac:dyDescent="0.2">
      <c r="A115" s="12" t="s">
        <v>67</v>
      </c>
      <c r="B115" s="22" t="s">
        <v>20</v>
      </c>
      <c r="C115" s="53" t="s">
        <v>78</v>
      </c>
      <c r="D115" s="53" t="s">
        <v>185</v>
      </c>
      <c r="E115" s="53"/>
      <c r="F115" s="22" t="str">
        <f t="shared" si="11"/>
        <v>JUILLET</v>
      </c>
      <c r="G115" s="61">
        <v>42944</v>
      </c>
      <c r="H115" s="55">
        <v>42947</v>
      </c>
      <c r="I115" s="22">
        <f t="shared" si="12"/>
        <v>3</v>
      </c>
      <c r="J115" s="63">
        <v>221.72</v>
      </c>
      <c r="K115" s="74" t="s">
        <v>56</v>
      </c>
    </row>
    <row r="116" spans="1:11" hidden="1" x14ac:dyDescent="0.2">
      <c r="A116" s="12" t="s">
        <v>67</v>
      </c>
      <c r="B116" s="22" t="s">
        <v>20</v>
      </c>
      <c r="C116" s="53" t="s">
        <v>78</v>
      </c>
      <c r="D116" s="53" t="s">
        <v>186</v>
      </c>
      <c r="E116" s="53"/>
      <c r="F116" s="22" t="str">
        <f t="shared" si="11"/>
        <v>JUILLET</v>
      </c>
      <c r="G116" s="61">
        <v>42917</v>
      </c>
      <c r="H116" s="55">
        <v>42920</v>
      </c>
      <c r="I116" s="22">
        <f t="shared" si="12"/>
        <v>3</v>
      </c>
      <c r="J116" s="63">
        <v>221.72</v>
      </c>
      <c r="K116" s="74" t="s">
        <v>56</v>
      </c>
    </row>
    <row r="117" spans="1:11" hidden="1" x14ac:dyDescent="0.2">
      <c r="A117" s="12" t="s">
        <v>67</v>
      </c>
      <c r="B117" s="22" t="s">
        <v>20</v>
      </c>
      <c r="C117" s="53" t="s">
        <v>78</v>
      </c>
      <c r="D117" s="53" t="s">
        <v>187</v>
      </c>
      <c r="E117" s="53"/>
      <c r="F117" s="22" t="str">
        <f t="shared" si="11"/>
        <v>JUILLET</v>
      </c>
      <c r="G117" s="61">
        <v>42914</v>
      </c>
      <c r="H117" s="55">
        <v>42917</v>
      </c>
      <c r="I117" s="22">
        <f t="shared" si="12"/>
        <v>3</v>
      </c>
      <c r="J117" s="63">
        <v>223</v>
      </c>
      <c r="K117" s="74" t="s">
        <v>56</v>
      </c>
    </row>
    <row r="118" spans="1:11" hidden="1" x14ac:dyDescent="0.2">
      <c r="A118" s="12" t="s">
        <v>67</v>
      </c>
      <c r="B118" s="22" t="s">
        <v>20</v>
      </c>
      <c r="C118" s="53" t="s">
        <v>76</v>
      </c>
      <c r="D118" s="53" t="s">
        <v>188</v>
      </c>
      <c r="E118" s="53"/>
      <c r="F118" s="22" t="str">
        <f t="shared" si="11"/>
        <v>JUILLET</v>
      </c>
      <c r="G118" s="61">
        <v>42919</v>
      </c>
      <c r="H118" s="55">
        <v>42922</v>
      </c>
      <c r="I118" s="22">
        <f t="shared" si="12"/>
        <v>3</v>
      </c>
      <c r="J118" s="63">
        <v>233.75</v>
      </c>
      <c r="K118" s="74" t="s">
        <v>56</v>
      </c>
    </row>
    <row r="119" spans="1:11" hidden="1" x14ac:dyDescent="0.2">
      <c r="A119" s="12" t="s">
        <v>64</v>
      </c>
      <c r="B119" s="22" t="s">
        <v>20</v>
      </c>
      <c r="C119" s="53" t="s">
        <v>76</v>
      </c>
      <c r="D119" s="53" t="s">
        <v>189</v>
      </c>
      <c r="E119" s="53"/>
      <c r="F119" s="22" t="str">
        <f t="shared" si="11"/>
        <v>JUILLET</v>
      </c>
      <c r="G119" s="61">
        <v>42933</v>
      </c>
      <c r="H119" s="55">
        <v>42936</v>
      </c>
      <c r="I119" s="22">
        <f t="shared" si="12"/>
        <v>3</v>
      </c>
      <c r="J119" s="63">
        <v>239.13</v>
      </c>
      <c r="K119" s="74" t="s">
        <v>56</v>
      </c>
    </row>
    <row r="120" spans="1:11" hidden="1" x14ac:dyDescent="0.2">
      <c r="A120" s="12" t="s">
        <v>64</v>
      </c>
      <c r="B120" s="22" t="s">
        <v>20</v>
      </c>
      <c r="C120" s="53" t="s">
        <v>76</v>
      </c>
      <c r="D120" s="53" t="s">
        <v>190</v>
      </c>
      <c r="E120" s="53"/>
      <c r="F120" s="22" t="str">
        <f t="shared" si="11"/>
        <v>JUILLET</v>
      </c>
      <c r="G120" s="61">
        <v>42943</v>
      </c>
      <c r="H120" s="55">
        <v>42946</v>
      </c>
      <c r="I120" s="22">
        <f t="shared" si="12"/>
        <v>3</v>
      </c>
      <c r="J120" s="63">
        <v>241.61</v>
      </c>
      <c r="K120" s="74" t="s">
        <v>56</v>
      </c>
    </row>
    <row r="121" spans="1:11" hidden="1" x14ac:dyDescent="0.2">
      <c r="A121" s="12" t="s">
        <v>65</v>
      </c>
      <c r="B121" s="22" t="s">
        <v>20</v>
      </c>
      <c r="C121" s="53" t="s">
        <v>78</v>
      </c>
      <c r="D121" s="53" t="s">
        <v>191</v>
      </c>
      <c r="E121" s="53"/>
      <c r="F121" s="22" t="str">
        <f t="shared" si="11"/>
        <v>JUILLET</v>
      </c>
      <c r="G121" s="61">
        <v>42940</v>
      </c>
      <c r="H121" s="55">
        <v>42945</v>
      </c>
      <c r="I121" s="22">
        <f t="shared" si="12"/>
        <v>5</v>
      </c>
      <c r="J121" s="63">
        <v>245.82</v>
      </c>
      <c r="K121" s="74" t="s">
        <v>56</v>
      </c>
    </row>
    <row r="122" spans="1:11" hidden="1" x14ac:dyDescent="0.2">
      <c r="A122" s="12" t="s">
        <v>65</v>
      </c>
      <c r="B122" s="22" t="s">
        <v>20</v>
      </c>
      <c r="C122" s="53" t="s">
        <v>78</v>
      </c>
      <c r="D122" s="53" t="s">
        <v>192</v>
      </c>
      <c r="E122" s="53"/>
      <c r="F122" s="22" t="str">
        <f t="shared" si="11"/>
        <v>JUILLET</v>
      </c>
      <c r="G122" s="61">
        <v>42928</v>
      </c>
      <c r="H122" s="55">
        <v>42932</v>
      </c>
      <c r="I122" s="22">
        <f t="shared" si="12"/>
        <v>4</v>
      </c>
      <c r="J122" s="63">
        <v>246</v>
      </c>
      <c r="K122" s="74" t="s">
        <v>56</v>
      </c>
    </row>
    <row r="123" spans="1:11" hidden="1" x14ac:dyDescent="0.2">
      <c r="A123" s="12" t="s">
        <v>67</v>
      </c>
      <c r="B123" s="22" t="s">
        <v>20</v>
      </c>
      <c r="C123" s="53" t="s">
        <v>76</v>
      </c>
      <c r="D123" s="53" t="s">
        <v>193</v>
      </c>
      <c r="E123" s="53"/>
      <c r="F123" s="22" t="str">
        <f t="shared" si="11"/>
        <v>JUILLET</v>
      </c>
      <c r="G123" s="61">
        <v>42940</v>
      </c>
      <c r="H123" s="55">
        <v>42944</v>
      </c>
      <c r="I123" s="22">
        <f t="shared" si="12"/>
        <v>4</v>
      </c>
      <c r="J123" s="63">
        <v>248</v>
      </c>
      <c r="K123" s="74" t="s">
        <v>56</v>
      </c>
    </row>
    <row r="124" spans="1:11" hidden="1" x14ac:dyDescent="0.2">
      <c r="A124" s="12" t="s">
        <v>62</v>
      </c>
      <c r="B124" s="22" t="s">
        <v>20</v>
      </c>
      <c r="C124" s="53" t="s">
        <v>78</v>
      </c>
      <c r="D124" s="53" t="s">
        <v>194</v>
      </c>
      <c r="E124" s="53"/>
      <c r="F124" s="22" t="str">
        <f t="shared" si="11"/>
        <v>JUILLET</v>
      </c>
      <c r="G124" s="61">
        <v>42932</v>
      </c>
      <c r="H124" s="55">
        <v>42938</v>
      </c>
      <c r="I124" s="22">
        <f t="shared" si="12"/>
        <v>6</v>
      </c>
      <c r="J124" s="63">
        <v>250.64</v>
      </c>
      <c r="K124" s="74" t="s">
        <v>56</v>
      </c>
    </row>
    <row r="125" spans="1:11" hidden="1" x14ac:dyDescent="0.2">
      <c r="A125" s="12" t="s">
        <v>63</v>
      </c>
      <c r="B125" s="22" t="s">
        <v>20</v>
      </c>
      <c r="C125" s="53" t="s">
        <v>78</v>
      </c>
      <c r="D125" s="53" t="s">
        <v>195</v>
      </c>
      <c r="E125" s="53"/>
      <c r="F125" s="22" t="str">
        <f t="shared" si="11"/>
        <v>JUILLET</v>
      </c>
      <c r="G125" s="61">
        <v>42937</v>
      </c>
      <c r="H125" s="55">
        <v>42940</v>
      </c>
      <c r="I125" s="22">
        <f t="shared" si="12"/>
        <v>3</v>
      </c>
      <c r="J125" s="63">
        <v>251</v>
      </c>
      <c r="K125" s="74" t="s">
        <v>56</v>
      </c>
    </row>
    <row r="126" spans="1:11" hidden="1" x14ac:dyDescent="0.2">
      <c r="A126" s="12" t="s">
        <v>66</v>
      </c>
      <c r="B126" s="22" t="s">
        <v>20</v>
      </c>
      <c r="C126" s="53" t="s">
        <v>78</v>
      </c>
      <c r="D126" s="53" t="s">
        <v>194</v>
      </c>
      <c r="E126" s="53"/>
      <c r="F126" s="22" t="str">
        <f t="shared" si="11"/>
        <v>JUILLET</v>
      </c>
      <c r="G126" s="61">
        <v>42932</v>
      </c>
      <c r="H126" s="55">
        <v>42938</v>
      </c>
      <c r="I126" s="22">
        <f t="shared" si="12"/>
        <v>6</v>
      </c>
      <c r="J126" s="63">
        <v>251</v>
      </c>
      <c r="K126" s="74" t="s">
        <v>56</v>
      </c>
    </row>
    <row r="127" spans="1:11" hidden="1" x14ac:dyDescent="0.2">
      <c r="A127" s="12" t="s">
        <v>59</v>
      </c>
      <c r="B127" s="22" t="s">
        <v>20</v>
      </c>
      <c r="C127" s="53" t="s">
        <v>78</v>
      </c>
      <c r="D127" s="53" t="s">
        <v>196</v>
      </c>
      <c r="E127" s="53"/>
      <c r="F127" s="22" t="str">
        <f t="shared" si="11"/>
        <v>JUILLET</v>
      </c>
      <c r="G127" s="61">
        <v>42928</v>
      </c>
      <c r="H127" s="55">
        <v>42933</v>
      </c>
      <c r="I127" s="22">
        <f t="shared" si="12"/>
        <v>5</v>
      </c>
      <c r="J127" s="63">
        <v>251</v>
      </c>
      <c r="K127" s="74" t="s">
        <v>56</v>
      </c>
    </row>
    <row r="128" spans="1:11" hidden="1" x14ac:dyDescent="0.2">
      <c r="A128" s="12" t="s">
        <v>58</v>
      </c>
      <c r="B128" s="22" t="s">
        <v>20</v>
      </c>
      <c r="C128" s="53" t="s">
        <v>78</v>
      </c>
      <c r="D128" s="53" t="s">
        <v>197</v>
      </c>
      <c r="E128" s="53"/>
      <c r="F128" s="22" t="str">
        <f t="shared" si="11"/>
        <v>JUILLET</v>
      </c>
      <c r="G128" s="61">
        <v>42917</v>
      </c>
      <c r="H128" s="55">
        <v>42920</v>
      </c>
      <c r="I128" s="22">
        <f t="shared" si="12"/>
        <v>3</v>
      </c>
      <c r="J128" s="63">
        <v>251</v>
      </c>
      <c r="K128" s="74" t="s">
        <v>56</v>
      </c>
    </row>
    <row r="129" spans="1:11" hidden="1" x14ac:dyDescent="0.2">
      <c r="A129" s="12" t="s">
        <v>59</v>
      </c>
      <c r="B129" s="22" t="s">
        <v>20</v>
      </c>
      <c r="C129" s="53" t="s">
        <v>78</v>
      </c>
      <c r="D129" s="53" t="s">
        <v>198</v>
      </c>
      <c r="E129" s="53"/>
      <c r="F129" s="22" t="str">
        <f t="shared" si="11"/>
        <v>JUILLET</v>
      </c>
      <c r="G129" s="61">
        <v>42913</v>
      </c>
      <c r="H129" s="55">
        <v>42917</v>
      </c>
      <c r="I129" s="22">
        <f t="shared" si="12"/>
        <v>4</v>
      </c>
      <c r="J129" s="63">
        <v>265</v>
      </c>
      <c r="K129" s="74" t="s">
        <v>56</v>
      </c>
    </row>
    <row r="130" spans="1:11" hidden="1" x14ac:dyDescent="0.2">
      <c r="A130" s="12" t="s">
        <v>59</v>
      </c>
      <c r="B130" s="22" t="s">
        <v>20</v>
      </c>
      <c r="C130" s="53" t="s">
        <v>78</v>
      </c>
      <c r="D130" s="53" t="s">
        <v>198</v>
      </c>
      <c r="E130" s="53"/>
      <c r="F130" s="22" t="str">
        <f t="shared" ref="F130" si="17">CHOOSE(MONTH(H130),"JANVIER","FEVRIER","MARS","AVRIL","MAI","JUIN","JUILLET","AOUT","SEPTEMBRE","OCTOBRE","NOVEMBRE","DECEMBRE")</f>
        <v>JUILLET</v>
      </c>
      <c r="G130" s="61">
        <v>42917</v>
      </c>
      <c r="H130" s="55">
        <v>42918</v>
      </c>
      <c r="I130" s="22">
        <f t="shared" ref="I130" si="18">H130-G130</f>
        <v>1</v>
      </c>
      <c r="J130" s="63">
        <v>265</v>
      </c>
      <c r="K130" s="74" t="s">
        <v>56</v>
      </c>
    </row>
    <row r="131" spans="1:11" hidden="1" x14ac:dyDescent="0.2">
      <c r="A131" s="12" t="s">
        <v>63</v>
      </c>
      <c r="B131" s="22" t="s">
        <v>20</v>
      </c>
      <c r="C131" s="53" t="s">
        <v>76</v>
      </c>
      <c r="D131" s="53" t="s">
        <v>199</v>
      </c>
      <c r="E131" s="53"/>
      <c r="F131" s="22" t="str">
        <f t="shared" si="11"/>
        <v>JUILLET</v>
      </c>
      <c r="G131" s="61">
        <v>42923</v>
      </c>
      <c r="H131" s="55">
        <v>42926</v>
      </c>
      <c r="I131" s="22">
        <f t="shared" si="12"/>
        <v>3</v>
      </c>
      <c r="J131" s="63">
        <v>269</v>
      </c>
      <c r="K131" s="74" t="s">
        <v>56</v>
      </c>
    </row>
    <row r="132" spans="1:11" hidden="1" x14ac:dyDescent="0.2">
      <c r="A132" s="12" t="s">
        <v>60</v>
      </c>
      <c r="B132" s="22" t="s">
        <v>20</v>
      </c>
      <c r="C132" s="53" t="s">
        <v>76</v>
      </c>
      <c r="D132" s="53" t="s">
        <v>200</v>
      </c>
      <c r="E132" s="53"/>
      <c r="F132" s="22" t="str">
        <f t="shared" si="11"/>
        <v>JUILLET</v>
      </c>
      <c r="G132" s="61">
        <v>42913</v>
      </c>
      <c r="H132" s="55">
        <v>42917</v>
      </c>
      <c r="I132" s="22">
        <f t="shared" si="12"/>
        <v>4</v>
      </c>
      <c r="J132" s="63">
        <v>275</v>
      </c>
      <c r="K132" s="74" t="s">
        <v>56</v>
      </c>
    </row>
    <row r="133" spans="1:11" hidden="1" x14ac:dyDescent="0.2">
      <c r="A133" s="12" t="s">
        <v>63</v>
      </c>
      <c r="B133" s="22" t="s">
        <v>20</v>
      </c>
      <c r="C133" s="53" t="s">
        <v>78</v>
      </c>
      <c r="D133" s="53" t="s">
        <v>201</v>
      </c>
      <c r="E133" s="53"/>
      <c r="F133" s="22" t="str">
        <f t="shared" si="11"/>
        <v>JUILLET</v>
      </c>
      <c r="G133" s="61">
        <v>42933</v>
      </c>
      <c r="H133" s="55">
        <v>42937</v>
      </c>
      <c r="I133" s="22">
        <f t="shared" si="12"/>
        <v>4</v>
      </c>
      <c r="J133" s="63">
        <v>329</v>
      </c>
      <c r="K133" s="74" t="s">
        <v>56</v>
      </c>
    </row>
    <row r="134" spans="1:11" hidden="1" x14ac:dyDescent="0.2">
      <c r="A134" s="12" t="s">
        <v>63</v>
      </c>
      <c r="B134" s="22" t="s">
        <v>20</v>
      </c>
      <c r="C134" s="53" t="s">
        <v>78</v>
      </c>
      <c r="D134" s="53" t="s">
        <v>202</v>
      </c>
      <c r="E134" s="53"/>
      <c r="F134" s="22" t="str">
        <f t="shared" si="11"/>
        <v>JUILLET</v>
      </c>
      <c r="G134" s="61">
        <v>42928</v>
      </c>
      <c r="H134" s="55">
        <v>42932</v>
      </c>
      <c r="I134" s="22">
        <f t="shared" si="12"/>
        <v>4</v>
      </c>
      <c r="J134" s="63">
        <v>363.43</v>
      </c>
      <c r="K134" s="74" t="s">
        <v>56</v>
      </c>
    </row>
    <row r="135" spans="1:11" hidden="1" x14ac:dyDescent="0.2">
      <c r="A135" s="12" t="s">
        <v>66</v>
      </c>
      <c r="B135" s="22" t="s">
        <v>20</v>
      </c>
      <c r="C135" s="53" t="s">
        <v>78</v>
      </c>
      <c r="D135" s="53" t="s">
        <v>203</v>
      </c>
      <c r="E135" s="53"/>
      <c r="F135" s="22" t="str">
        <f t="shared" si="11"/>
        <v>JUILLET</v>
      </c>
      <c r="G135" s="61">
        <v>42939</v>
      </c>
      <c r="H135" s="55">
        <v>42947</v>
      </c>
      <c r="I135" s="22">
        <f t="shared" si="12"/>
        <v>8</v>
      </c>
      <c r="J135" s="63">
        <v>367</v>
      </c>
      <c r="K135" s="74" t="s">
        <v>56</v>
      </c>
    </row>
    <row r="136" spans="1:11" hidden="1" x14ac:dyDescent="0.2">
      <c r="A136" s="12" t="s">
        <v>65</v>
      </c>
      <c r="B136" s="22" t="s">
        <v>20</v>
      </c>
      <c r="C136" s="53" t="s">
        <v>78</v>
      </c>
      <c r="D136" s="53" t="s">
        <v>146</v>
      </c>
      <c r="E136" s="53"/>
      <c r="F136" s="22" t="str">
        <f t="shared" si="11"/>
        <v>JUILLET</v>
      </c>
      <c r="G136" s="61">
        <v>42910</v>
      </c>
      <c r="H136" s="55">
        <v>42917</v>
      </c>
      <c r="I136" s="22">
        <f t="shared" si="12"/>
        <v>7</v>
      </c>
      <c r="J136" s="63">
        <v>386</v>
      </c>
      <c r="K136" s="74" t="s">
        <v>56</v>
      </c>
    </row>
    <row r="137" spans="1:11" hidden="1" x14ac:dyDescent="0.2">
      <c r="A137" s="12" t="s">
        <v>67</v>
      </c>
      <c r="B137" s="22" t="s">
        <v>20</v>
      </c>
      <c r="C137" s="53" t="s">
        <v>204</v>
      </c>
      <c r="D137" s="53" t="s">
        <v>205</v>
      </c>
      <c r="E137" s="53"/>
      <c r="F137" s="22" t="str">
        <f t="shared" ref="F137:F205" si="19">CHOOSE(MONTH(H137),"JANVIER","FEVRIER","MARS","AVRIL","MAI","JUIN","JUILLET","AOUT","SEPTEMBRE","OCTOBRE","NOVEMBRE","DECEMBRE")</f>
        <v>JUILLET</v>
      </c>
      <c r="G137" s="61">
        <v>42922</v>
      </c>
      <c r="H137" s="55">
        <v>42926</v>
      </c>
      <c r="I137" s="22">
        <f t="shared" ref="I137:I205" si="20">H137-G137</f>
        <v>4</v>
      </c>
      <c r="J137" s="63">
        <v>389.8</v>
      </c>
      <c r="K137" s="74" t="s">
        <v>56</v>
      </c>
    </row>
    <row r="138" spans="1:11" hidden="1" x14ac:dyDescent="0.2">
      <c r="A138" s="12" t="s">
        <v>63</v>
      </c>
      <c r="B138" s="22" t="s">
        <v>20</v>
      </c>
      <c r="C138" s="53" t="s">
        <v>76</v>
      </c>
      <c r="D138" s="53" t="s">
        <v>206</v>
      </c>
      <c r="E138" s="53"/>
      <c r="F138" s="22" t="str">
        <f t="shared" si="19"/>
        <v>JUILLET</v>
      </c>
      <c r="G138" s="61">
        <v>42915</v>
      </c>
      <c r="H138" s="55">
        <v>42917</v>
      </c>
      <c r="I138" s="22">
        <f t="shared" si="20"/>
        <v>2</v>
      </c>
      <c r="J138" s="63">
        <v>432</v>
      </c>
      <c r="K138" s="74" t="s">
        <v>56</v>
      </c>
    </row>
    <row r="139" spans="1:11" hidden="1" x14ac:dyDescent="0.2">
      <c r="A139" s="12" t="s">
        <v>63</v>
      </c>
      <c r="B139" s="22" t="s">
        <v>20</v>
      </c>
      <c r="C139" s="53" t="s">
        <v>76</v>
      </c>
      <c r="D139" s="53" t="s">
        <v>206</v>
      </c>
      <c r="E139" s="53"/>
      <c r="F139" s="22" t="str">
        <f t="shared" ref="F139" si="21">CHOOSE(MONTH(H139),"JANVIER","FEVRIER","MARS","AVRIL","MAI","JUIN","JUILLET","AOUT","SEPTEMBRE","OCTOBRE","NOVEMBRE","DECEMBRE")</f>
        <v>JUILLET</v>
      </c>
      <c r="G139" s="61">
        <v>42917</v>
      </c>
      <c r="H139" s="55">
        <v>42919</v>
      </c>
      <c r="I139" s="22">
        <f t="shared" ref="I139" si="22">H139-G139</f>
        <v>2</v>
      </c>
      <c r="J139" s="63">
        <v>432</v>
      </c>
      <c r="K139" s="74" t="s">
        <v>56</v>
      </c>
    </row>
    <row r="140" spans="1:11" hidden="1" x14ac:dyDescent="0.2">
      <c r="A140" s="12" t="s">
        <v>62</v>
      </c>
      <c r="B140" s="22" t="s">
        <v>20</v>
      </c>
      <c r="C140" s="53" t="s">
        <v>76</v>
      </c>
      <c r="D140" s="53" t="s">
        <v>207</v>
      </c>
      <c r="E140" s="53"/>
      <c r="F140" s="22" t="str">
        <f t="shared" si="19"/>
        <v>JUILLET</v>
      </c>
      <c r="G140" s="61">
        <v>42913</v>
      </c>
      <c r="H140" s="55">
        <v>42917</v>
      </c>
      <c r="I140" s="22">
        <f t="shared" si="20"/>
        <v>4</v>
      </c>
      <c r="J140" s="63">
        <v>497</v>
      </c>
      <c r="K140" s="74" t="s">
        <v>56</v>
      </c>
    </row>
    <row r="141" spans="1:11" hidden="1" x14ac:dyDescent="0.2">
      <c r="A141" s="12" t="s">
        <v>62</v>
      </c>
      <c r="B141" s="22" t="s">
        <v>20</v>
      </c>
      <c r="C141" s="53" t="s">
        <v>76</v>
      </c>
      <c r="D141" s="53" t="s">
        <v>207</v>
      </c>
      <c r="E141" s="53"/>
      <c r="F141" s="22" t="str">
        <f t="shared" ref="F141" si="23">CHOOSE(MONTH(H141),"JANVIER","FEVRIER","MARS","AVRIL","MAI","JUIN","JUILLET","AOUT","SEPTEMBRE","OCTOBRE","NOVEMBRE","DECEMBRE")</f>
        <v>JUILLET</v>
      </c>
      <c r="G141" s="61">
        <v>42917</v>
      </c>
      <c r="H141" s="55">
        <v>42920</v>
      </c>
      <c r="I141" s="22">
        <f t="shared" ref="I141" si="24">H141-G141</f>
        <v>3</v>
      </c>
      <c r="J141" s="63">
        <v>497</v>
      </c>
      <c r="K141" s="74" t="s">
        <v>56</v>
      </c>
    </row>
    <row r="142" spans="1:11" hidden="1" x14ac:dyDescent="0.2">
      <c r="A142" s="12" t="s">
        <v>68</v>
      </c>
      <c r="B142" s="22" t="s">
        <v>20</v>
      </c>
      <c r="C142" s="53" t="s">
        <v>76</v>
      </c>
      <c r="D142" s="53" t="s">
        <v>208</v>
      </c>
      <c r="E142" s="53"/>
      <c r="F142" s="22" t="str">
        <f t="shared" si="19"/>
        <v>JUILLET</v>
      </c>
      <c r="G142" s="61">
        <v>42931</v>
      </c>
      <c r="H142" s="55">
        <v>42941</v>
      </c>
      <c r="I142" s="22">
        <f t="shared" si="20"/>
        <v>10</v>
      </c>
      <c r="J142" s="63">
        <v>498</v>
      </c>
      <c r="K142" s="74" t="s">
        <v>56</v>
      </c>
    </row>
    <row r="143" spans="1:11" hidden="1" x14ac:dyDescent="0.2">
      <c r="A143" s="12" t="s">
        <v>61</v>
      </c>
      <c r="B143" s="22" t="s">
        <v>20</v>
      </c>
      <c r="C143" s="53" t="s">
        <v>76</v>
      </c>
      <c r="D143" s="53" t="s">
        <v>209</v>
      </c>
      <c r="E143" s="53"/>
      <c r="F143" s="22" t="str">
        <f t="shared" si="19"/>
        <v>JUILLET</v>
      </c>
      <c r="G143" s="61">
        <v>42925</v>
      </c>
      <c r="H143" s="55">
        <v>42934</v>
      </c>
      <c r="I143" s="22">
        <f t="shared" si="20"/>
        <v>9</v>
      </c>
      <c r="J143" s="63">
        <v>557.84</v>
      </c>
      <c r="K143" s="74" t="s">
        <v>56</v>
      </c>
    </row>
    <row r="144" spans="1:11" hidden="1" x14ac:dyDescent="0.2">
      <c r="A144" s="12" t="s">
        <v>58</v>
      </c>
      <c r="B144" s="22" t="s">
        <v>20</v>
      </c>
      <c r="C144" s="53" t="s">
        <v>76</v>
      </c>
      <c r="D144" s="53" t="s">
        <v>210</v>
      </c>
      <c r="E144" s="53"/>
      <c r="F144" s="22" t="str">
        <f t="shared" si="19"/>
        <v>JUILLET</v>
      </c>
      <c r="G144" s="61">
        <v>42920</v>
      </c>
      <c r="H144" s="55">
        <v>42928</v>
      </c>
      <c r="I144" s="22">
        <f t="shared" si="20"/>
        <v>8</v>
      </c>
      <c r="J144" s="63">
        <v>758.7</v>
      </c>
      <c r="K144" s="74" t="s">
        <v>56</v>
      </c>
    </row>
    <row r="145" spans="1:11" hidden="1" x14ac:dyDescent="0.2">
      <c r="A145" s="12" t="s">
        <v>60</v>
      </c>
      <c r="B145" s="22" t="s">
        <v>20</v>
      </c>
      <c r="C145" s="53" t="s">
        <v>78</v>
      </c>
      <c r="D145" s="53" t="s">
        <v>211</v>
      </c>
      <c r="E145" s="53"/>
      <c r="F145" s="22" t="str">
        <f t="shared" si="19"/>
        <v>AOUT</v>
      </c>
      <c r="G145" s="61">
        <v>42959</v>
      </c>
      <c r="H145" s="55">
        <v>42960</v>
      </c>
      <c r="I145" s="22">
        <f t="shared" si="20"/>
        <v>1</v>
      </c>
      <c r="J145" s="63">
        <v>39</v>
      </c>
      <c r="K145" s="74" t="s">
        <v>56</v>
      </c>
    </row>
    <row r="146" spans="1:11" hidden="1" x14ac:dyDescent="0.2">
      <c r="A146" s="12" t="s">
        <v>68</v>
      </c>
      <c r="B146" s="22" t="s">
        <v>20</v>
      </c>
      <c r="C146" s="53" t="s">
        <v>212</v>
      </c>
      <c r="D146" s="53" t="s">
        <v>213</v>
      </c>
      <c r="E146" s="53"/>
      <c r="F146" s="22" t="str">
        <f t="shared" si="19"/>
        <v>AOUT</v>
      </c>
      <c r="G146" s="61">
        <v>42960</v>
      </c>
      <c r="H146" s="55">
        <v>42962</v>
      </c>
      <c r="I146" s="22">
        <f t="shared" si="20"/>
        <v>2</v>
      </c>
      <c r="J146" s="63">
        <v>70</v>
      </c>
      <c r="K146" s="74" t="s">
        <v>56</v>
      </c>
    </row>
    <row r="147" spans="1:11" hidden="1" x14ac:dyDescent="0.2">
      <c r="A147" s="12" t="s">
        <v>66</v>
      </c>
      <c r="B147" s="22" t="s">
        <v>20</v>
      </c>
      <c r="C147" s="53" t="s">
        <v>212</v>
      </c>
      <c r="D147" s="53" t="s">
        <v>147</v>
      </c>
      <c r="E147" s="53"/>
      <c r="F147" s="22" t="str">
        <f t="shared" si="19"/>
        <v>AOUT</v>
      </c>
      <c r="G147" s="61">
        <v>42947</v>
      </c>
      <c r="H147" s="55">
        <v>42948</v>
      </c>
      <c r="I147" s="22">
        <f t="shared" si="20"/>
        <v>1</v>
      </c>
      <c r="J147" s="63">
        <v>69</v>
      </c>
      <c r="K147" s="74" t="s">
        <v>56</v>
      </c>
    </row>
    <row r="148" spans="1:11" hidden="1" x14ac:dyDescent="0.2">
      <c r="A148" s="12" t="s">
        <v>66</v>
      </c>
      <c r="B148" s="22" t="s">
        <v>20</v>
      </c>
      <c r="C148" s="53" t="s">
        <v>212</v>
      </c>
      <c r="D148" s="53" t="s">
        <v>147</v>
      </c>
      <c r="E148" s="53"/>
      <c r="F148" s="22" t="str">
        <f t="shared" ref="F148" si="25">CHOOSE(MONTH(H148),"JANVIER","FEVRIER","MARS","AVRIL","MAI","JUIN","JUILLET","AOUT","SEPTEMBRE","OCTOBRE","NOVEMBRE","DECEMBRE")</f>
        <v>AOUT</v>
      </c>
      <c r="G148" s="61">
        <v>42948</v>
      </c>
      <c r="H148" s="55">
        <v>42950</v>
      </c>
      <c r="I148" s="22">
        <f t="shared" ref="I148" si="26">H148-G148</f>
        <v>2</v>
      </c>
      <c r="J148" s="63">
        <v>69</v>
      </c>
      <c r="K148" s="74" t="s">
        <v>56</v>
      </c>
    </row>
    <row r="149" spans="1:11" hidden="1" x14ac:dyDescent="0.2">
      <c r="A149" s="12" t="s">
        <v>66</v>
      </c>
      <c r="B149" s="22" t="s">
        <v>20</v>
      </c>
      <c r="C149" s="53" t="s">
        <v>76</v>
      </c>
      <c r="D149" s="53" t="s">
        <v>214</v>
      </c>
      <c r="E149" s="53"/>
      <c r="F149" s="22" t="str">
        <f t="shared" si="19"/>
        <v>AOUT</v>
      </c>
      <c r="G149" s="61">
        <v>42961</v>
      </c>
      <c r="H149" s="55">
        <v>42963</v>
      </c>
      <c r="I149" s="22">
        <f t="shared" si="20"/>
        <v>2</v>
      </c>
      <c r="J149" s="63">
        <v>72.42</v>
      </c>
      <c r="K149" s="74" t="s">
        <v>56</v>
      </c>
    </row>
    <row r="150" spans="1:11" hidden="1" x14ac:dyDescent="0.2">
      <c r="A150" s="12" t="s">
        <v>66</v>
      </c>
      <c r="B150" s="22" t="s">
        <v>20</v>
      </c>
      <c r="C150" s="53" t="s">
        <v>78</v>
      </c>
      <c r="D150" s="53" t="s">
        <v>215</v>
      </c>
      <c r="E150" s="53"/>
      <c r="F150" s="22" t="str">
        <f t="shared" si="19"/>
        <v>AOUT</v>
      </c>
      <c r="G150" s="61">
        <v>42969</v>
      </c>
      <c r="H150" s="55">
        <v>42971</v>
      </c>
      <c r="I150" s="22">
        <f t="shared" si="20"/>
        <v>2</v>
      </c>
      <c r="J150" s="63">
        <v>73.260000000000005</v>
      </c>
      <c r="K150" s="74" t="s">
        <v>56</v>
      </c>
    </row>
    <row r="151" spans="1:11" hidden="1" x14ac:dyDescent="0.2">
      <c r="A151" s="12" t="s">
        <v>66</v>
      </c>
      <c r="B151" s="22" t="s">
        <v>20</v>
      </c>
      <c r="C151" s="53" t="s">
        <v>78</v>
      </c>
      <c r="D151" s="53" t="s">
        <v>216</v>
      </c>
      <c r="E151" s="53"/>
      <c r="F151" s="22" t="str">
        <f t="shared" si="19"/>
        <v>AOUT</v>
      </c>
      <c r="G151" s="61">
        <v>42955</v>
      </c>
      <c r="H151" s="55">
        <v>42957</v>
      </c>
      <c r="I151" s="22">
        <f t="shared" si="20"/>
        <v>2</v>
      </c>
      <c r="J151" s="63">
        <v>79</v>
      </c>
      <c r="K151" s="74" t="s">
        <v>56</v>
      </c>
    </row>
    <row r="152" spans="1:11" hidden="1" x14ac:dyDescent="0.2">
      <c r="A152" s="12" t="s">
        <v>66</v>
      </c>
      <c r="B152" s="22" t="s">
        <v>20</v>
      </c>
      <c r="C152" s="53" t="s">
        <v>212</v>
      </c>
      <c r="D152" s="53" t="s">
        <v>217</v>
      </c>
      <c r="E152" s="53"/>
      <c r="F152" s="22" t="str">
        <f t="shared" si="19"/>
        <v>AOUT</v>
      </c>
      <c r="G152" s="61">
        <v>42963</v>
      </c>
      <c r="H152" s="55">
        <v>42965</v>
      </c>
      <c r="I152" s="22">
        <f t="shared" si="20"/>
        <v>2</v>
      </c>
      <c r="J152" s="63">
        <v>80</v>
      </c>
      <c r="K152" s="74" t="s">
        <v>56</v>
      </c>
    </row>
    <row r="153" spans="1:11" hidden="1" x14ac:dyDescent="0.2">
      <c r="A153" s="12" t="s">
        <v>67</v>
      </c>
      <c r="B153" s="22" t="s">
        <v>20</v>
      </c>
      <c r="C153" s="53" t="s">
        <v>78</v>
      </c>
      <c r="D153" s="53" t="s">
        <v>218</v>
      </c>
      <c r="E153" s="53"/>
      <c r="F153" s="22" t="str">
        <f t="shared" si="19"/>
        <v>AOUT</v>
      </c>
      <c r="G153" s="61">
        <v>42966</v>
      </c>
      <c r="H153" s="55">
        <v>42968</v>
      </c>
      <c r="I153" s="22">
        <f t="shared" si="20"/>
        <v>2</v>
      </c>
      <c r="J153" s="63">
        <v>86.76</v>
      </c>
      <c r="K153" s="74" t="s">
        <v>56</v>
      </c>
    </row>
    <row r="154" spans="1:11" hidden="1" x14ac:dyDescent="0.2">
      <c r="A154" s="12" t="s">
        <v>69</v>
      </c>
      <c r="B154" s="22" t="s">
        <v>20</v>
      </c>
      <c r="C154" s="53" t="s">
        <v>78</v>
      </c>
      <c r="D154" s="53" t="s">
        <v>219</v>
      </c>
      <c r="E154" s="53"/>
      <c r="F154" s="22" t="str">
        <f t="shared" si="19"/>
        <v>AOUT</v>
      </c>
      <c r="G154" s="61">
        <v>42958</v>
      </c>
      <c r="H154" s="55">
        <v>42960</v>
      </c>
      <c r="I154" s="22">
        <f t="shared" si="20"/>
        <v>2</v>
      </c>
      <c r="J154" s="63">
        <v>88</v>
      </c>
      <c r="K154" s="74" t="s">
        <v>56</v>
      </c>
    </row>
    <row r="155" spans="1:11" hidden="1" x14ac:dyDescent="0.2">
      <c r="A155" s="12" t="s">
        <v>59</v>
      </c>
      <c r="B155" s="22" t="s">
        <v>20</v>
      </c>
      <c r="C155" s="53" t="s">
        <v>212</v>
      </c>
      <c r="D155" s="53" t="s">
        <v>213</v>
      </c>
      <c r="E155" s="53"/>
      <c r="F155" s="22" t="str">
        <f t="shared" si="19"/>
        <v>AOUT</v>
      </c>
      <c r="G155" s="61">
        <v>42958</v>
      </c>
      <c r="H155" s="55">
        <v>42960</v>
      </c>
      <c r="I155" s="22">
        <f t="shared" si="20"/>
        <v>2</v>
      </c>
      <c r="J155" s="63">
        <v>90</v>
      </c>
      <c r="K155" s="74" t="s">
        <v>56</v>
      </c>
    </row>
    <row r="156" spans="1:11" hidden="1" x14ac:dyDescent="0.2">
      <c r="A156" s="12" t="s">
        <v>64</v>
      </c>
      <c r="B156" s="22" t="s">
        <v>20</v>
      </c>
      <c r="C156" s="53" t="s">
        <v>78</v>
      </c>
      <c r="D156" s="53" t="s">
        <v>220</v>
      </c>
      <c r="E156" s="53"/>
      <c r="F156" s="22" t="str">
        <f t="shared" si="19"/>
        <v>AOUT</v>
      </c>
      <c r="G156" s="61">
        <v>42974</v>
      </c>
      <c r="H156" s="55">
        <v>42976</v>
      </c>
      <c r="I156" s="22">
        <f t="shared" si="20"/>
        <v>2</v>
      </c>
      <c r="J156" s="63">
        <v>92.54</v>
      </c>
      <c r="K156" s="74" t="s">
        <v>56</v>
      </c>
    </row>
    <row r="157" spans="1:11" hidden="1" x14ac:dyDescent="0.2">
      <c r="A157" s="12" t="s">
        <v>65</v>
      </c>
      <c r="B157" s="22" t="s">
        <v>20</v>
      </c>
      <c r="C157" s="53" t="s">
        <v>78</v>
      </c>
      <c r="D157" s="53" t="s">
        <v>221</v>
      </c>
      <c r="E157" s="53"/>
      <c r="F157" s="22" t="str">
        <f t="shared" si="19"/>
        <v>AOUT</v>
      </c>
      <c r="G157" s="61">
        <v>42968</v>
      </c>
      <c r="H157" s="55">
        <v>42970</v>
      </c>
      <c r="I157" s="22">
        <f t="shared" si="20"/>
        <v>2</v>
      </c>
      <c r="J157" s="63">
        <v>92.54</v>
      </c>
      <c r="K157" s="74" t="s">
        <v>56</v>
      </c>
    </row>
    <row r="158" spans="1:11" hidden="1" x14ac:dyDescent="0.2">
      <c r="A158" s="12" t="s">
        <v>59</v>
      </c>
      <c r="B158" s="22" t="s">
        <v>20</v>
      </c>
      <c r="C158" s="53" t="s">
        <v>78</v>
      </c>
      <c r="D158" s="53" t="s">
        <v>222</v>
      </c>
      <c r="E158" s="53"/>
      <c r="F158" s="22" t="str">
        <f t="shared" si="19"/>
        <v>AOUT</v>
      </c>
      <c r="G158" s="61">
        <v>42967</v>
      </c>
      <c r="H158" s="55">
        <v>42969</v>
      </c>
      <c r="I158" s="22">
        <f t="shared" si="20"/>
        <v>2</v>
      </c>
      <c r="J158" s="63">
        <v>92.54</v>
      </c>
      <c r="K158" s="74" t="s">
        <v>56</v>
      </c>
    </row>
    <row r="159" spans="1:11" hidden="1" x14ac:dyDescent="0.2">
      <c r="A159" s="12" t="s">
        <v>62</v>
      </c>
      <c r="B159" s="22" t="s">
        <v>20</v>
      </c>
      <c r="C159" s="53" t="s">
        <v>78</v>
      </c>
      <c r="D159" s="53" t="s">
        <v>223</v>
      </c>
      <c r="E159" s="53"/>
      <c r="F159" s="22" t="str">
        <f t="shared" si="19"/>
        <v>AOUT</v>
      </c>
      <c r="G159" s="61">
        <v>42960</v>
      </c>
      <c r="H159" s="55">
        <v>42962</v>
      </c>
      <c r="I159" s="22">
        <f t="shared" si="20"/>
        <v>2</v>
      </c>
      <c r="J159" s="63">
        <v>96</v>
      </c>
      <c r="K159" s="74" t="s">
        <v>56</v>
      </c>
    </row>
    <row r="160" spans="1:11" hidden="1" x14ac:dyDescent="0.2">
      <c r="A160" s="12" t="s">
        <v>59</v>
      </c>
      <c r="B160" s="22" t="s">
        <v>20</v>
      </c>
      <c r="C160" s="53" t="s">
        <v>78</v>
      </c>
      <c r="D160" s="53" t="s">
        <v>224</v>
      </c>
      <c r="E160" s="53"/>
      <c r="F160" s="22" t="str">
        <f t="shared" si="19"/>
        <v>AOUT</v>
      </c>
      <c r="G160" s="61">
        <v>42956</v>
      </c>
      <c r="H160" s="55">
        <v>42958</v>
      </c>
      <c r="I160" s="22">
        <f t="shared" si="20"/>
        <v>2</v>
      </c>
      <c r="J160" s="63">
        <v>96.4</v>
      </c>
      <c r="K160" s="74" t="s">
        <v>56</v>
      </c>
    </row>
    <row r="161" spans="1:11" hidden="1" x14ac:dyDescent="0.2">
      <c r="A161" s="12" t="s">
        <v>66</v>
      </c>
      <c r="B161" s="22" t="s">
        <v>20</v>
      </c>
      <c r="C161" s="53" t="s">
        <v>78</v>
      </c>
      <c r="D161" s="53" t="s">
        <v>225</v>
      </c>
      <c r="E161" s="53"/>
      <c r="F161" s="22" t="str">
        <f t="shared" si="19"/>
        <v>AOUT</v>
      </c>
      <c r="G161" s="61">
        <v>42971</v>
      </c>
      <c r="H161" s="55">
        <v>42974</v>
      </c>
      <c r="I161" s="22">
        <f t="shared" si="20"/>
        <v>3</v>
      </c>
      <c r="J161" s="63">
        <v>101</v>
      </c>
      <c r="K161" s="74" t="s">
        <v>56</v>
      </c>
    </row>
    <row r="162" spans="1:11" hidden="1" x14ac:dyDescent="0.2">
      <c r="A162" s="12" t="s">
        <v>59</v>
      </c>
      <c r="B162" s="22" t="s">
        <v>20</v>
      </c>
      <c r="C162" s="53" t="s">
        <v>76</v>
      </c>
      <c r="D162" s="53" t="s">
        <v>226</v>
      </c>
      <c r="E162" s="53"/>
      <c r="F162" s="22" t="str">
        <f t="shared" si="19"/>
        <v>AOUT</v>
      </c>
      <c r="G162" s="61">
        <v>42972</v>
      </c>
      <c r="H162" s="55">
        <v>42975</v>
      </c>
      <c r="I162" s="22">
        <f t="shared" si="20"/>
        <v>3</v>
      </c>
      <c r="J162" s="63">
        <v>102.44</v>
      </c>
      <c r="K162" s="74" t="s">
        <v>56</v>
      </c>
    </row>
    <row r="163" spans="1:11" hidden="1" x14ac:dyDescent="0.2">
      <c r="A163" s="12" t="s">
        <v>67</v>
      </c>
      <c r="B163" s="22" t="s">
        <v>20</v>
      </c>
      <c r="C163" s="53" t="s">
        <v>78</v>
      </c>
      <c r="D163" s="53" t="s">
        <v>227</v>
      </c>
      <c r="E163" s="53"/>
      <c r="F163" s="22" t="str">
        <f t="shared" si="19"/>
        <v>AOUT</v>
      </c>
      <c r="G163" s="61">
        <v>42971</v>
      </c>
      <c r="H163" s="55">
        <v>42973</v>
      </c>
      <c r="I163" s="22">
        <f t="shared" si="20"/>
        <v>2</v>
      </c>
      <c r="J163" s="63">
        <v>106.04</v>
      </c>
      <c r="K163" s="74" t="s">
        <v>56</v>
      </c>
    </row>
    <row r="164" spans="1:11" hidden="1" x14ac:dyDescent="0.2">
      <c r="A164" s="12" t="s">
        <v>68</v>
      </c>
      <c r="B164" s="22" t="s">
        <v>20</v>
      </c>
      <c r="C164" s="53" t="s">
        <v>78</v>
      </c>
      <c r="D164" s="53" t="s">
        <v>228</v>
      </c>
      <c r="E164" s="53"/>
      <c r="F164" s="22" t="str">
        <f t="shared" si="19"/>
        <v>AOUT</v>
      </c>
      <c r="G164" s="61">
        <v>42965</v>
      </c>
      <c r="H164" s="55">
        <v>42968</v>
      </c>
      <c r="I164" s="22">
        <f t="shared" si="20"/>
        <v>3</v>
      </c>
      <c r="J164" s="63">
        <v>106.04</v>
      </c>
      <c r="K164" s="74" t="s">
        <v>56</v>
      </c>
    </row>
    <row r="165" spans="1:11" hidden="1" x14ac:dyDescent="0.2">
      <c r="A165" s="12" t="s">
        <v>66</v>
      </c>
      <c r="B165" s="22" t="s">
        <v>20</v>
      </c>
      <c r="C165" s="53" t="s">
        <v>78</v>
      </c>
      <c r="D165" s="53" t="s">
        <v>229</v>
      </c>
      <c r="E165" s="53"/>
      <c r="F165" s="22" t="str">
        <f t="shared" si="19"/>
        <v>AOUT</v>
      </c>
      <c r="G165" s="61">
        <v>42952</v>
      </c>
      <c r="H165" s="55">
        <v>42955</v>
      </c>
      <c r="I165" s="22">
        <f t="shared" si="20"/>
        <v>3</v>
      </c>
      <c r="J165" s="63">
        <v>110</v>
      </c>
      <c r="K165" s="74" t="s">
        <v>56</v>
      </c>
    </row>
    <row r="166" spans="1:11" hidden="1" x14ac:dyDescent="0.2">
      <c r="A166" s="12" t="s">
        <v>64</v>
      </c>
      <c r="B166" s="22" t="s">
        <v>20</v>
      </c>
      <c r="C166" s="53" t="s">
        <v>212</v>
      </c>
      <c r="D166" s="53" t="s">
        <v>217</v>
      </c>
      <c r="E166" s="53"/>
      <c r="F166" s="22" t="str">
        <f t="shared" si="19"/>
        <v>AOUT</v>
      </c>
      <c r="G166" s="61">
        <v>42968</v>
      </c>
      <c r="H166" s="55">
        <v>42971</v>
      </c>
      <c r="I166" s="22">
        <f t="shared" si="20"/>
        <v>3</v>
      </c>
      <c r="J166" s="63">
        <v>120</v>
      </c>
      <c r="K166" s="74" t="s">
        <v>56</v>
      </c>
    </row>
    <row r="167" spans="1:11" hidden="1" x14ac:dyDescent="0.2">
      <c r="A167" s="12" t="s">
        <v>68</v>
      </c>
      <c r="B167" s="22" t="s">
        <v>20</v>
      </c>
      <c r="C167" s="53" t="s">
        <v>78</v>
      </c>
      <c r="D167" s="53" t="s">
        <v>230</v>
      </c>
      <c r="E167" s="53"/>
      <c r="F167" s="22" t="str">
        <f t="shared" si="19"/>
        <v>AOUT</v>
      </c>
      <c r="G167" s="61">
        <v>42962</v>
      </c>
      <c r="H167" s="55">
        <v>42965</v>
      </c>
      <c r="I167" s="22">
        <f t="shared" si="20"/>
        <v>3</v>
      </c>
      <c r="J167" s="63">
        <v>120.5</v>
      </c>
      <c r="K167" s="74" t="s">
        <v>56</v>
      </c>
    </row>
    <row r="168" spans="1:11" hidden="1" x14ac:dyDescent="0.2">
      <c r="A168" s="12" t="s">
        <v>67</v>
      </c>
      <c r="B168" s="22" t="s">
        <v>20</v>
      </c>
      <c r="C168" s="53" t="s">
        <v>78</v>
      </c>
      <c r="D168" s="53" t="s">
        <v>231</v>
      </c>
      <c r="E168" s="53"/>
      <c r="F168" s="22" t="str">
        <f t="shared" si="19"/>
        <v>AOUT</v>
      </c>
      <c r="G168" s="61">
        <v>42952</v>
      </c>
      <c r="H168" s="55">
        <v>42954</v>
      </c>
      <c r="I168" s="22">
        <f t="shared" si="20"/>
        <v>2</v>
      </c>
      <c r="J168" s="63">
        <v>127</v>
      </c>
      <c r="K168" s="74" t="s">
        <v>56</v>
      </c>
    </row>
    <row r="169" spans="1:11" hidden="1" x14ac:dyDescent="0.2">
      <c r="A169" s="12" t="s">
        <v>59</v>
      </c>
      <c r="B169" s="22" t="s">
        <v>20</v>
      </c>
      <c r="C169" s="53" t="s">
        <v>78</v>
      </c>
      <c r="D169" s="53" t="s">
        <v>232</v>
      </c>
      <c r="E169" s="53"/>
      <c r="F169" s="22" t="str">
        <f t="shared" si="19"/>
        <v>AOUT</v>
      </c>
      <c r="G169" s="61">
        <v>42951</v>
      </c>
      <c r="H169" s="55">
        <v>42954</v>
      </c>
      <c r="I169" s="22">
        <f t="shared" si="20"/>
        <v>3</v>
      </c>
      <c r="J169" s="63">
        <v>129</v>
      </c>
      <c r="K169" s="74" t="s">
        <v>56</v>
      </c>
    </row>
    <row r="170" spans="1:11" hidden="1" x14ac:dyDescent="0.2">
      <c r="A170" s="12" t="s">
        <v>60</v>
      </c>
      <c r="B170" s="22" t="s">
        <v>20</v>
      </c>
      <c r="C170" s="53" t="s">
        <v>78</v>
      </c>
      <c r="D170" s="53" t="s">
        <v>233</v>
      </c>
      <c r="E170" s="53"/>
      <c r="F170" s="22" t="str">
        <f t="shared" si="19"/>
        <v>AOUT</v>
      </c>
      <c r="G170" s="61">
        <v>42972</v>
      </c>
      <c r="H170" s="55">
        <v>42975</v>
      </c>
      <c r="I170" s="22">
        <f t="shared" si="20"/>
        <v>3</v>
      </c>
      <c r="J170" s="63">
        <v>129.18</v>
      </c>
      <c r="K170" s="74" t="s">
        <v>56</v>
      </c>
    </row>
    <row r="171" spans="1:11" hidden="1" x14ac:dyDescent="0.2">
      <c r="A171" s="12" t="s">
        <v>62</v>
      </c>
      <c r="B171" s="22" t="s">
        <v>20</v>
      </c>
      <c r="C171" s="53" t="s">
        <v>78</v>
      </c>
      <c r="D171" s="53" t="s">
        <v>234</v>
      </c>
      <c r="E171" s="53"/>
      <c r="F171" s="22" t="str">
        <f t="shared" si="19"/>
        <v>AOUT</v>
      </c>
      <c r="G171" s="61">
        <v>42966</v>
      </c>
      <c r="H171" s="55">
        <v>42969</v>
      </c>
      <c r="I171" s="22">
        <f t="shared" si="20"/>
        <v>3</v>
      </c>
      <c r="J171" s="63">
        <v>130</v>
      </c>
      <c r="K171" s="74" t="s">
        <v>56</v>
      </c>
    </row>
    <row r="172" spans="1:11" hidden="1" x14ac:dyDescent="0.2">
      <c r="A172" s="12" t="s">
        <v>65</v>
      </c>
      <c r="B172" s="22" t="s">
        <v>20</v>
      </c>
      <c r="C172" s="53" t="s">
        <v>78</v>
      </c>
      <c r="D172" s="53" t="s">
        <v>235</v>
      </c>
      <c r="E172" s="53"/>
      <c r="F172" s="22" t="str">
        <f t="shared" si="19"/>
        <v>AOUT</v>
      </c>
      <c r="G172" s="61">
        <v>42962</v>
      </c>
      <c r="H172" s="55">
        <v>42965</v>
      </c>
      <c r="I172" s="22">
        <f t="shared" si="20"/>
        <v>3</v>
      </c>
      <c r="J172" s="63">
        <v>130</v>
      </c>
      <c r="K172" s="74" t="s">
        <v>56</v>
      </c>
    </row>
    <row r="173" spans="1:11" hidden="1" x14ac:dyDescent="0.2">
      <c r="A173" s="12" t="s">
        <v>62</v>
      </c>
      <c r="B173" s="22" t="s">
        <v>20</v>
      </c>
      <c r="C173" s="53" t="s">
        <v>78</v>
      </c>
      <c r="D173" s="53" t="s">
        <v>236</v>
      </c>
      <c r="E173" s="53"/>
      <c r="F173" s="22" t="str">
        <f t="shared" si="19"/>
        <v>AOUT</v>
      </c>
      <c r="G173" s="61">
        <v>42954</v>
      </c>
      <c r="H173" s="55">
        <v>42957</v>
      </c>
      <c r="I173" s="22">
        <f t="shared" si="20"/>
        <v>3</v>
      </c>
      <c r="J173" s="63">
        <v>134.96</v>
      </c>
      <c r="K173" s="74" t="s">
        <v>56</v>
      </c>
    </row>
    <row r="174" spans="1:11" hidden="1" x14ac:dyDescent="0.2">
      <c r="A174" s="12" t="s">
        <v>61</v>
      </c>
      <c r="B174" s="22" t="s">
        <v>20</v>
      </c>
      <c r="C174" s="53" t="s">
        <v>78</v>
      </c>
      <c r="D174" s="53" t="s">
        <v>237</v>
      </c>
      <c r="E174" s="53"/>
      <c r="F174" s="22" t="str">
        <f t="shared" si="19"/>
        <v>AOUT</v>
      </c>
      <c r="G174" s="61">
        <v>42947</v>
      </c>
      <c r="H174" s="55">
        <v>42948</v>
      </c>
      <c r="I174" s="22">
        <f t="shared" si="20"/>
        <v>1</v>
      </c>
      <c r="J174" s="63">
        <v>135</v>
      </c>
      <c r="K174" s="74" t="s">
        <v>56</v>
      </c>
    </row>
    <row r="175" spans="1:11" hidden="1" x14ac:dyDescent="0.2">
      <c r="A175" s="12" t="s">
        <v>61</v>
      </c>
      <c r="B175" s="22" t="s">
        <v>20</v>
      </c>
      <c r="C175" s="53" t="s">
        <v>78</v>
      </c>
      <c r="D175" s="53" t="s">
        <v>237</v>
      </c>
      <c r="E175" s="53"/>
      <c r="F175" s="22" t="str">
        <f t="shared" ref="F175" si="27">CHOOSE(MONTH(H175),"JANVIER","FEVRIER","MARS","AVRIL","MAI","JUIN","JUILLET","AOUT","SEPTEMBRE","OCTOBRE","NOVEMBRE","DECEMBRE")</f>
        <v>AOUT</v>
      </c>
      <c r="G175" s="61">
        <v>42948</v>
      </c>
      <c r="H175" s="55">
        <v>42950</v>
      </c>
      <c r="I175" s="22">
        <f t="shared" ref="I175" si="28">H175-G175</f>
        <v>2</v>
      </c>
      <c r="J175" s="63">
        <v>135</v>
      </c>
      <c r="K175" s="74" t="s">
        <v>56</v>
      </c>
    </row>
    <row r="176" spans="1:11" hidden="1" x14ac:dyDescent="0.2">
      <c r="A176" s="12" t="s">
        <v>66</v>
      </c>
      <c r="B176" s="22" t="s">
        <v>20</v>
      </c>
      <c r="C176" s="53" t="s">
        <v>78</v>
      </c>
      <c r="D176" s="53" t="s">
        <v>238</v>
      </c>
      <c r="E176" s="53"/>
      <c r="F176" s="22" t="str">
        <f t="shared" si="19"/>
        <v>AOUT</v>
      </c>
      <c r="G176" s="61">
        <v>42957</v>
      </c>
      <c r="H176" s="55">
        <v>42961</v>
      </c>
      <c r="I176" s="22">
        <f t="shared" si="20"/>
        <v>4</v>
      </c>
      <c r="J176" s="63">
        <v>135.91999999999999</v>
      </c>
      <c r="K176" s="74" t="s">
        <v>56</v>
      </c>
    </row>
    <row r="177" spans="1:11" hidden="1" x14ac:dyDescent="0.2">
      <c r="A177" s="12" t="s">
        <v>66</v>
      </c>
      <c r="B177" s="22" t="s">
        <v>20</v>
      </c>
      <c r="C177" s="53" t="s">
        <v>78</v>
      </c>
      <c r="D177" s="53" t="s">
        <v>238</v>
      </c>
      <c r="E177" s="53"/>
      <c r="F177" s="22" t="str">
        <f t="shared" si="19"/>
        <v>AOUT</v>
      </c>
      <c r="G177" s="61">
        <v>42957</v>
      </c>
      <c r="H177" s="55">
        <v>42961</v>
      </c>
      <c r="I177" s="22">
        <f t="shared" si="20"/>
        <v>4</v>
      </c>
      <c r="J177" s="63">
        <v>135.91999999999999</v>
      </c>
      <c r="K177" s="74" t="s">
        <v>56</v>
      </c>
    </row>
    <row r="178" spans="1:11" hidden="1" x14ac:dyDescent="0.2">
      <c r="A178" s="12" t="s">
        <v>64</v>
      </c>
      <c r="B178" s="22" t="s">
        <v>20</v>
      </c>
      <c r="C178" s="53" t="s">
        <v>78</v>
      </c>
      <c r="D178" s="53" t="s">
        <v>239</v>
      </c>
      <c r="E178" s="53"/>
      <c r="F178" s="22" t="str">
        <f t="shared" si="19"/>
        <v>AOUT</v>
      </c>
      <c r="G178" s="61">
        <v>42971</v>
      </c>
      <c r="H178" s="55">
        <v>42974</v>
      </c>
      <c r="I178" s="22">
        <f t="shared" si="20"/>
        <v>3</v>
      </c>
      <c r="J178" s="63">
        <v>136</v>
      </c>
      <c r="K178" s="74" t="s">
        <v>56</v>
      </c>
    </row>
    <row r="179" spans="1:11" hidden="1" x14ac:dyDescent="0.2">
      <c r="A179" s="12" t="s">
        <v>65</v>
      </c>
      <c r="B179" s="22" t="s">
        <v>20</v>
      </c>
      <c r="C179" s="53" t="s">
        <v>78</v>
      </c>
      <c r="D179" s="53" t="s">
        <v>240</v>
      </c>
      <c r="E179" s="53"/>
      <c r="F179" s="22" t="str">
        <f t="shared" si="19"/>
        <v>AOUT</v>
      </c>
      <c r="G179" s="61">
        <v>42970</v>
      </c>
      <c r="H179" s="55">
        <v>42973</v>
      </c>
      <c r="I179" s="22">
        <f t="shared" si="20"/>
        <v>3</v>
      </c>
      <c r="J179" s="63">
        <v>136</v>
      </c>
      <c r="K179" s="74" t="s">
        <v>56</v>
      </c>
    </row>
    <row r="180" spans="1:11" hidden="1" x14ac:dyDescent="0.2">
      <c r="A180" s="12" t="s">
        <v>62</v>
      </c>
      <c r="B180" s="22" t="s">
        <v>20</v>
      </c>
      <c r="C180" s="53" t="s">
        <v>78</v>
      </c>
      <c r="D180" s="53" t="s">
        <v>241</v>
      </c>
      <c r="E180" s="53"/>
      <c r="F180" s="22" t="str">
        <f t="shared" si="19"/>
        <v>AOUT</v>
      </c>
      <c r="G180" s="61">
        <v>42969</v>
      </c>
      <c r="H180" s="55">
        <v>42972</v>
      </c>
      <c r="I180" s="22">
        <f t="shared" si="20"/>
        <v>3</v>
      </c>
      <c r="J180" s="63">
        <v>136</v>
      </c>
      <c r="K180" s="74" t="s">
        <v>56</v>
      </c>
    </row>
    <row r="181" spans="1:11" hidden="1" x14ac:dyDescent="0.2">
      <c r="A181" s="12" t="s">
        <v>65</v>
      </c>
      <c r="B181" s="22" t="s">
        <v>20</v>
      </c>
      <c r="C181" s="53" t="s">
        <v>78</v>
      </c>
      <c r="D181" s="53" t="s">
        <v>242</v>
      </c>
      <c r="E181" s="53"/>
      <c r="F181" s="22" t="str">
        <f t="shared" si="19"/>
        <v>AOUT</v>
      </c>
      <c r="G181" s="61">
        <v>42965</v>
      </c>
      <c r="H181" s="55">
        <v>42968</v>
      </c>
      <c r="I181" s="22">
        <f t="shared" si="20"/>
        <v>3</v>
      </c>
      <c r="J181" s="63">
        <v>136</v>
      </c>
      <c r="K181" s="74" t="s">
        <v>56</v>
      </c>
    </row>
    <row r="182" spans="1:11" hidden="1" x14ac:dyDescent="0.2">
      <c r="A182" s="12" t="s">
        <v>60</v>
      </c>
      <c r="B182" s="22" t="s">
        <v>20</v>
      </c>
      <c r="C182" s="53" t="s">
        <v>78</v>
      </c>
      <c r="D182" s="53" t="s">
        <v>243</v>
      </c>
      <c r="E182" s="53"/>
      <c r="F182" s="22" t="str">
        <f t="shared" si="19"/>
        <v>AOUT</v>
      </c>
      <c r="G182" s="61">
        <v>42960</v>
      </c>
      <c r="H182" s="55">
        <v>42963</v>
      </c>
      <c r="I182" s="22">
        <f t="shared" si="20"/>
        <v>3</v>
      </c>
      <c r="J182" s="63">
        <v>136</v>
      </c>
      <c r="K182" s="74" t="s">
        <v>56</v>
      </c>
    </row>
    <row r="183" spans="1:11" hidden="1" x14ac:dyDescent="0.2">
      <c r="A183" s="12" t="s">
        <v>65</v>
      </c>
      <c r="B183" s="22" t="s">
        <v>20</v>
      </c>
      <c r="C183" s="53" t="s">
        <v>78</v>
      </c>
      <c r="D183" s="53" t="s">
        <v>244</v>
      </c>
      <c r="E183" s="53"/>
      <c r="F183" s="22" t="str">
        <f t="shared" si="19"/>
        <v>AOUT</v>
      </c>
      <c r="G183" s="61">
        <v>42959</v>
      </c>
      <c r="H183" s="55">
        <v>42962</v>
      </c>
      <c r="I183" s="22">
        <f t="shared" si="20"/>
        <v>3</v>
      </c>
      <c r="J183" s="63">
        <v>136</v>
      </c>
      <c r="K183" s="74" t="s">
        <v>56</v>
      </c>
    </row>
    <row r="184" spans="1:11" hidden="1" x14ac:dyDescent="0.2">
      <c r="A184" s="12" t="s">
        <v>62</v>
      </c>
      <c r="B184" s="22" t="s">
        <v>20</v>
      </c>
      <c r="C184" s="53" t="s">
        <v>78</v>
      </c>
      <c r="D184" s="53" t="s">
        <v>245</v>
      </c>
      <c r="E184" s="53"/>
      <c r="F184" s="22" t="str">
        <f t="shared" si="19"/>
        <v>AOUT</v>
      </c>
      <c r="G184" s="61">
        <v>42957</v>
      </c>
      <c r="H184" s="55">
        <v>42960</v>
      </c>
      <c r="I184" s="22">
        <f t="shared" si="20"/>
        <v>3</v>
      </c>
      <c r="J184" s="63">
        <v>136</v>
      </c>
      <c r="K184" s="74" t="s">
        <v>56</v>
      </c>
    </row>
    <row r="185" spans="1:11" hidden="1" x14ac:dyDescent="0.2">
      <c r="A185" s="12" t="s">
        <v>64</v>
      </c>
      <c r="B185" s="22" t="s">
        <v>20</v>
      </c>
      <c r="C185" s="53" t="s">
        <v>78</v>
      </c>
      <c r="D185" s="53" t="s">
        <v>246</v>
      </c>
      <c r="E185" s="53"/>
      <c r="F185" s="22" t="str">
        <f t="shared" si="19"/>
        <v>AOUT</v>
      </c>
      <c r="G185" s="61">
        <v>42946</v>
      </c>
      <c r="H185" s="55">
        <v>42948</v>
      </c>
      <c r="I185" s="22">
        <f t="shared" si="20"/>
        <v>2</v>
      </c>
      <c r="J185" s="63">
        <v>135</v>
      </c>
      <c r="K185" s="74" t="s">
        <v>56</v>
      </c>
    </row>
    <row r="186" spans="1:11" hidden="1" x14ac:dyDescent="0.2">
      <c r="A186" s="12" t="s">
        <v>64</v>
      </c>
      <c r="B186" s="22" t="s">
        <v>20</v>
      </c>
      <c r="C186" s="53" t="s">
        <v>78</v>
      </c>
      <c r="D186" s="53" t="s">
        <v>246</v>
      </c>
      <c r="E186" s="53"/>
      <c r="F186" s="22" t="str">
        <f t="shared" ref="F186" si="29">CHOOSE(MONTH(H186),"JANVIER","FEVRIER","MARS","AVRIL","MAI","JUIN","JUILLET","AOUT","SEPTEMBRE","OCTOBRE","NOVEMBRE","DECEMBRE")</f>
        <v>AOUT</v>
      </c>
      <c r="G186" s="61">
        <v>42948</v>
      </c>
      <c r="H186" s="55">
        <v>42949</v>
      </c>
      <c r="I186" s="22">
        <f t="shared" ref="I186" si="30">H186-G186</f>
        <v>1</v>
      </c>
      <c r="J186" s="63">
        <v>135</v>
      </c>
      <c r="K186" s="74" t="s">
        <v>56</v>
      </c>
    </row>
    <row r="187" spans="1:11" hidden="1" x14ac:dyDescent="0.2">
      <c r="A187" s="12" t="s">
        <v>61</v>
      </c>
      <c r="B187" s="22" t="s">
        <v>20</v>
      </c>
      <c r="C187" s="53" t="s">
        <v>76</v>
      </c>
      <c r="D187" s="53" t="s">
        <v>247</v>
      </c>
      <c r="E187" s="53"/>
      <c r="F187" s="22" t="str">
        <f t="shared" si="19"/>
        <v>AOUT</v>
      </c>
      <c r="G187" s="61">
        <v>42957</v>
      </c>
      <c r="H187" s="55">
        <v>42960</v>
      </c>
      <c r="I187" s="22">
        <f t="shared" si="20"/>
        <v>3</v>
      </c>
      <c r="J187" s="63">
        <v>137.94</v>
      </c>
      <c r="K187" s="74" t="s">
        <v>56</v>
      </c>
    </row>
    <row r="188" spans="1:11" hidden="1" x14ac:dyDescent="0.2">
      <c r="A188" s="12" t="s">
        <v>66</v>
      </c>
      <c r="B188" s="22" t="s">
        <v>20</v>
      </c>
      <c r="C188" s="53" t="s">
        <v>78</v>
      </c>
      <c r="D188" s="53" t="s">
        <v>248</v>
      </c>
      <c r="E188" s="53"/>
      <c r="F188" s="22" t="str">
        <f t="shared" si="19"/>
        <v>AOUT</v>
      </c>
      <c r="G188" s="61">
        <v>42974</v>
      </c>
      <c r="H188" s="55">
        <v>42978</v>
      </c>
      <c r="I188" s="22">
        <f t="shared" si="20"/>
        <v>4</v>
      </c>
      <c r="J188" s="63">
        <v>138</v>
      </c>
      <c r="K188" s="74" t="s">
        <v>56</v>
      </c>
    </row>
    <row r="189" spans="1:11" hidden="1" x14ac:dyDescent="0.2">
      <c r="A189" s="12" t="s">
        <v>66</v>
      </c>
      <c r="B189" s="22" t="s">
        <v>20</v>
      </c>
      <c r="C189" s="53" t="s">
        <v>78</v>
      </c>
      <c r="D189" s="53" t="s">
        <v>249</v>
      </c>
      <c r="E189" s="53"/>
      <c r="F189" s="22" t="str">
        <f t="shared" si="19"/>
        <v>AOUT</v>
      </c>
      <c r="G189" s="61">
        <v>42965</v>
      </c>
      <c r="H189" s="55">
        <v>42969</v>
      </c>
      <c r="I189" s="22">
        <f t="shared" si="20"/>
        <v>4</v>
      </c>
      <c r="J189" s="63">
        <v>138.82</v>
      </c>
      <c r="K189" s="74" t="s">
        <v>56</v>
      </c>
    </row>
    <row r="190" spans="1:11" hidden="1" x14ac:dyDescent="0.2">
      <c r="A190" s="12" t="s">
        <v>68</v>
      </c>
      <c r="B190" s="22" t="s">
        <v>20</v>
      </c>
      <c r="C190" s="53" t="s">
        <v>76</v>
      </c>
      <c r="D190" s="53" t="s">
        <v>250</v>
      </c>
      <c r="E190" s="53"/>
      <c r="F190" s="22" t="str">
        <f t="shared" si="19"/>
        <v>AOUT</v>
      </c>
      <c r="G190" s="61">
        <v>42955</v>
      </c>
      <c r="H190" s="55">
        <v>42960</v>
      </c>
      <c r="I190" s="22">
        <f t="shared" si="20"/>
        <v>5</v>
      </c>
      <c r="J190" s="63">
        <v>140.4</v>
      </c>
      <c r="K190" s="74" t="s">
        <v>56</v>
      </c>
    </row>
    <row r="191" spans="1:11" hidden="1" x14ac:dyDescent="0.2">
      <c r="A191" s="12" t="s">
        <v>61</v>
      </c>
      <c r="B191" s="22" t="s">
        <v>20</v>
      </c>
      <c r="C191" s="53" t="s">
        <v>78</v>
      </c>
      <c r="D191" s="53" t="s">
        <v>251</v>
      </c>
      <c r="E191" s="53"/>
      <c r="F191" s="22" t="str">
        <f t="shared" si="19"/>
        <v>AOUT</v>
      </c>
      <c r="G191" s="61">
        <v>42966</v>
      </c>
      <c r="H191" s="55">
        <v>42969</v>
      </c>
      <c r="I191" s="22">
        <f t="shared" si="20"/>
        <v>3</v>
      </c>
      <c r="J191" s="63">
        <v>140.74</v>
      </c>
      <c r="K191" s="74" t="s">
        <v>56</v>
      </c>
    </row>
    <row r="192" spans="1:11" hidden="1" x14ac:dyDescent="0.2">
      <c r="A192" s="12" t="s">
        <v>61</v>
      </c>
      <c r="B192" s="22" t="s">
        <v>20</v>
      </c>
      <c r="C192" s="53" t="s">
        <v>78</v>
      </c>
      <c r="D192" s="53" t="s">
        <v>252</v>
      </c>
      <c r="E192" s="53"/>
      <c r="F192" s="22" t="str">
        <f t="shared" si="19"/>
        <v>AOUT</v>
      </c>
      <c r="G192" s="61">
        <v>42954</v>
      </c>
      <c r="H192" s="55">
        <v>42957</v>
      </c>
      <c r="I192" s="22">
        <f t="shared" si="20"/>
        <v>3</v>
      </c>
      <c r="J192" s="63">
        <v>140.74</v>
      </c>
      <c r="K192" s="74" t="s">
        <v>56</v>
      </c>
    </row>
    <row r="193" spans="1:11" hidden="1" x14ac:dyDescent="0.2">
      <c r="A193" s="12" t="s">
        <v>60</v>
      </c>
      <c r="B193" s="22" t="s">
        <v>20</v>
      </c>
      <c r="C193" s="53" t="s">
        <v>78</v>
      </c>
      <c r="D193" s="53" t="s">
        <v>253</v>
      </c>
      <c r="E193" s="53"/>
      <c r="F193" s="22" t="str">
        <f t="shared" si="19"/>
        <v>AOUT</v>
      </c>
      <c r="G193" s="61">
        <v>42969</v>
      </c>
      <c r="H193" s="55">
        <v>42972</v>
      </c>
      <c r="I193" s="22">
        <f t="shared" si="20"/>
        <v>3</v>
      </c>
      <c r="J193" s="63">
        <v>141</v>
      </c>
      <c r="K193" s="74" t="s">
        <v>56</v>
      </c>
    </row>
    <row r="194" spans="1:11" hidden="1" x14ac:dyDescent="0.2">
      <c r="A194" s="12" t="s">
        <v>64</v>
      </c>
      <c r="B194" s="22" t="s">
        <v>20</v>
      </c>
      <c r="C194" s="53" t="s">
        <v>78</v>
      </c>
      <c r="D194" s="53" t="s">
        <v>254</v>
      </c>
      <c r="E194" s="53"/>
      <c r="F194" s="22" t="str">
        <f t="shared" si="19"/>
        <v>AOUT</v>
      </c>
      <c r="G194" s="61">
        <v>42959</v>
      </c>
      <c r="H194" s="55">
        <v>42962</v>
      </c>
      <c r="I194" s="22">
        <f t="shared" si="20"/>
        <v>3</v>
      </c>
      <c r="J194" s="63">
        <v>141</v>
      </c>
      <c r="K194" s="74" t="s">
        <v>56</v>
      </c>
    </row>
    <row r="195" spans="1:11" hidden="1" x14ac:dyDescent="0.2">
      <c r="A195" s="12" t="s">
        <v>61</v>
      </c>
      <c r="B195" s="22" t="s">
        <v>20</v>
      </c>
      <c r="C195" s="53" t="s">
        <v>78</v>
      </c>
      <c r="D195" s="53" t="s">
        <v>255</v>
      </c>
      <c r="E195" s="53"/>
      <c r="F195" s="22" t="str">
        <f t="shared" si="19"/>
        <v>AOUT</v>
      </c>
      <c r="G195" s="61">
        <v>42951</v>
      </c>
      <c r="H195" s="55">
        <v>42954</v>
      </c>
      <c r="I195" s="22">
        <f t="shared" si="20"/>
        <v>3</v>
      </c>
      <c r="J195" s="63">
        <v>141</v>
      </c>
      <c r="K195" s="74" t="s">
        <v>56</v>
      </c>
    </row>
    <row r="196" spans="1:11" hidden="1" x14ac:dyDescent="0.2">
      <c r="A196" s="12" t="s">
        <v>59</v>
      </c>
      <c r="B196" s="22" t="s">
        <v>20</v>
      </c>
      <c r="C196" s="53" t="s">
        <v>78</v>
      </c>
      <c r="D196" s="53" t="s">
        <v>256</v>
      </c>
      <c r="E196" s="53"/>
      <c r="F196" s="22" t="str">
        <f t="shared" si="19"/>
        <v>AOUT</v>
      </c>
      <c r="G196" s="61">
        <v>42969</v>
      </c>
      <c r="H196" s="55">
        <v>42972</v>
      </c>
      <c r="I196" s="22">
        <f t="shared" si="20"/>
        <v>3</v>
      </c>
      <c r="J196" s="63">
        <v>149.41999999999999</v>
      </c>
      <c r="K196" s="74" t="s">
        <v>56</v>
      </c>
    </row>
    <row r="197" spans="1:11" hidden="1" x14ac:dyDescent="0.2">
      <c r="A197" s="12" t="s">
        <v>67</v>
      </c>
      <c r="B197" s="22" t="s">
        <v>20</v>
      </c>
      <c r="C197" s="53" t="s">
        <v>78</v>
      </c>
      <c r="D197" s="53" t="s">
        <v>257</v>
      </c>
      <c r="E197" s="53"/>
      <c r="F197" s="22" t="str">
        <f t="shared" si="19"/>
        <v>AOUT</v>
      </c>
      <c r="G197" s="61">
        <v>42968</v>
      </c>
      <c r="H197" s="55">
        <v>42971</v>
      </c>
      <c r="I197" s="22">
        <f t="shared" si="20"/>
        <v>3</v>
      </c>
      <c r="J197" s="63">
        <v>149.41999999999999</v>
      </c>
      <c r="K197" s="74" t="s">
        <v>56</v>
      </c>
    </row>
    <row r="198" spans="1:11" hidden="1" x14ac:dyDescent="0.2">
      <c r="A198" s="12" t="s">
        <v>69</v>
      </c>
      <c r="B198" s="22" t="s">
        <v>20</v>
      </c>
      <c r="C198" s="53" t="s">
        <v>76</v>
      </c>
      <c r="D198" s="53" t="s">
        <v>258</v>
      </c>
      <c r="E198" s="53"/>
      <c r="F198" s="22" t="str">
        <f t="shared" si="19"/>
        <v>AOUT</v>
      </c>
      <c r="G198" s="61">
        <v>42961</v>
      </c>
      <c r="H198" s="55">
        <v>42965</v>
      </c>
      <c r="I198" s="22">
        <f t="shared" si="20"/>
        <v>4</v>
      </c>
      <c r="J198" s="63">
        <v>158.01</v>
      </c>
      <c r="K198" s="74" t="s">
        <v>56</v>
      </c>
    </row>
    <row r="199" spans="1:11" hidden="1" x14ac:dyDescent="0.2">
      <c r="A199" s="12" t="s">
        <v>67</v>
      </c>
      <c r="B199" s="22" t="s">
        <v>20</v>
      </c>
      <c r="C199" s="53" t="s">
        <v>78</v>
      </c>
      <c r="D199" s="53" t="s">
        <v>259</v>
      </c>
      <c r="E199" s="53"/>
      <c r="F199" s="22" t="str">
        <f t="shared" si="19"/>
        <v>AOUT</v>
      </c>
      <c r="G199" s="61">
        <v>42956</v>
      </c>
      <c r="H199" s="55">
        <v>42959</v>
      </c>
      <c r="I199" s="22">
        <f t="shared" si="20"/>
        <v>3</v>
      </c>
      <c r="J199" s="63">
        <v>158.1</v>
      </c>
      <c r="K199" s="74" t="s">
        <v>56</v>
      </c>
    </row>
    <row r="200" spans="1:11" hidden="1" x14ac:dyDescent="0.2">
      <c r="A200" s="12" t="s">
        <v>59</v>
      </c>
      <c r="B200" s="22" t="s">
        <v>20</v>
      </c>
      <c r="C200" s="53" t="s">
        <v>76</v>
      </c>
      <c r="D200" s="53" t="s">
        <v>260</v>
      </c>
      <c r="E200" s="53"/>
      <c r="F200" s="22" t="str">
        <f t="shared" si="19"/>
        <v>AOUT</v>
      </c>
      <c r="G200" s="55">
        <v>42960</v>
      </c>
      <c r="H200" s="55">
        <v>42963</v>
      </c>
      <c r="I200" s="22">
        <f t="shared" si="20"/>
        <v>3</v>
      </c>
      <c r="J200" s="63">
        <v>162.16999999999999</v>
      </c>
      <c r="K200" s="74" t="s">
        <v>56</v>
      </c>
    </row>
    <row r="201" spans="1:11" hidden="1" x14ac:dyDescent="0.2">
      <c r="A201" s="12" t="s">
        <v>64</v>
      </c>
      <c r="B201" s="22" t="s">
        <v>20</v>
      </c>
      <c r="C201" s="53" t="s">
        <v>78</v>
      </c>
      <c r="D201" s="53" t="s">
        <v>261</v>
      </c>
      <c r="E201" s="53"/>
      <c r="F201" s="22" t="str">
        <f t="shared" si="19"/>
        <v>AOUT</v>
      </c>
      <c r="G201" s="61">
        <v>42950</v>
      </c>
      <c r="H201" s="55">
        <v>42953</v>
      </c>
      <c r="I201" s="22">
        <f t="shared" si="20"/>
        <v>3</v>
      </c>
      <c r="J201" s="63">
        <v>165</v>
      </c>
      <c r="K201" s="74" t="s">
        <v>56</v>
      </c>
    </row>
    <row r="202" spans="1:11" hidden="1" x14ac:dyDescent="0.2">
      <c r="A202" s="12" t="s">
        <v>59</v>
      </c>
      <c r="B202" s="22" t="s">
        <v>20</v>
      </c>
      <c r="C202" s="53" t="s">
        <v>78</v>
      </c>
      <c r="D202" s="53" t="s">
        <v>262</v>
      </c>
      <c r="E202" s="53"/>
      <c r="F202" s="22" t="str">
        <f t="shared" si="19"/>
        <v>AOUT</v>
      </c>
      <c r="G202" s="61">
        <v>42963</v>
      </c>
      <c r="H202" s="55">
        <v>42967</v>
      </c>
      <c r="I202" s="22">
        <f t="shared" si="20"/>
        <v>4</v>
      </c>
      <c r="J202" s="63">
        <v>166</v>
      </c>
      <c r="K202" s="74" t="s">
        <v>56</v>
      </c>
    </row>
    <row r="203" spans="1:11" hidden="1" x14ac:dyDescent="0.2">
      <c r="A203" s="12" t="s">
        <v>62</v>
      </c>
      <c r="B203" s="22" t="s">
        <v>20</v>
      </c>
      <c r="C203" s="53" t="s">
        <v>78</v>
      </c>
      <c r="D203" s="53" t="s">
        <v>263</v>
      </c>
      <c r="E203" s="53"/>
      <c r="F203" s="22" t="str">
        <f t="shared" si="19"/>
        <v>AOUT</v>
      </c>
      <c r="G203" s="61">
        <v>42962</v>
      </c>
      <c r="H203" s="55">
        <v>42966</v>
      </c>
      <c r="I203" s="22">
        <f t="shared" si="20"/>
        <v>4</v>
      </c>
      <c r="J203" s="63">
        <v>173.52</v>
      </c>
      <c r="K203" s="74" t="s">
        <v>56</v>
      </c>
    </row>
    <row r="204" spans="1:11" hidden="1" x14ac:dyDescent="0.2">
      <c r="A204" s="12" t="s">
        <v>65</v>
      </c>
      <c r="B204" s="22" t="s">
        <v>20</v>
      </c>
      <c r="C204" s="53" t="s">
        <v>78</v>
      </c>
      <c r="D204" s="53" t="s">
        <v>264</v>
      </c>
      <c r="E204" s="53"/>
      <c r="F204" s="22" t="str">
        <f t="shared" si="19"/>
        <v>AOUT</v>
      </c>
      <c r="G204" s="61">
        <v>42955</v>
      </c>
      <c r="H204" s="55">
        <v>42959</v>
      </c>
      <c r="I204" s="22">
        <f t="shared" si="20"/>
        <v>4</v>
      </c>
      <c r="J204" s="63">
        <v>174</v>
      </c>
      <c r="K204" s="74" t="s">
        <v>56</v>
      </c>
    </row>
    <row r="205" spans="1:11" hidden="1" x14ac:dyDescent="0.2">
      <c r="A205" s="12" t="s">
        <v>65</v>
      </c>
      <c r="B205" s="22" t="s">
        <v>20</v>
      </c>
      <c r="C205" s="53" t="s">
        <v>76</v>
      </c>
      <c r="D205" s="53" t="s">
        <v>265</v>
      </c>
      <c r="E205" s="53"/>
      <c r="F205" s="22" t="str">
        <f t="shared" si="19"/>
        <v>AOUT</v>
      </c>
      <c r="G205" s="55">
        <v>42951</v>
      </c>
      <c r="H205" s="55">
        <v>42954</v>
      </c>
      <c r="I205" s="22">
        <f t="shared" si="20"/>
        <v>3</v>
      </c>
      <c r="J205" s="63">
        <v>177.32</v>
      </c>
      <c r="K205" s="74" t="s">
        <v>56</v>
      </c>
    </row>
    <row r="206" spans="1:11" hidden="1" x14ac:dyDescent="0.2">
      <c r="A206" s="12" t="s">
        <v>62</v>
      </c>
      <c r="B206" s="22" t="s">
        <v>20</v>
      </c>
      <c r="C206" s="53" t="s">
        <v>76</v>
      </c>
      <c r="D206" s="53" t="s">
        <v>266</v>
      </c>
      <c r="E206" s="53"/>
      <c r="F206" s="22" t="str">
        <f t="shared" ref="F206:F276" si="31">CHOOSE(MONTH(H206),"JANVIER","FEVRIER","MARS","AVRIL","MAI","JUIN","JUILLET","AOUT","SEPTEMBRE","OCTOBRE","NOVEMBRE","DECEMBRE")</f>
        <v>AOUT</v>
      </c>
      <c r="G206" s="61">
        <v>42973</v>
      </c>
      <c r="H206" s="55">
        <v>42977</v>
      </c>
      <c r="I206" s="22">
        <f t="shared" ref="I206:I276" si="32">H206-G206</f>
        <v>4</v>
      </c>
      <c r="J206" s="63">
        <v>179.76</v>
      </c>
      <c r="K206" s="74" t="s">
        <v>56</v>
      </c>
    </row>
    <row r="207" spans="1:11" hidden="1" x14ac:dyDescent="0.2">
      <c r="A207" s="12" t="s">
        <v>69</v>
      </c>
      <c r="B207" s="22" t="s">
        <v>20</v>
      </c>
      <c r="C207" s="53" t="s">
        <v>76</v>
      </c>
      <c r="D207" s="53" t="s">
        <v>267</v>
      </c>
      <c r="E207" s="53"/>
      <c r="F207" s="22" t="str">
        <f t="shared" si="31"/>
        <v>AOUT</v>
      </c>
      <c r="G207" s="61">
        <v>42953</v>
      </c>
      <c r="H207" s="55">
        <v>42958</v>
      </c>
      <c r="I207" s="22">
        <f t="shared" si="32"/>
        <v>5</v>
      </c>
      <c r="J207" s="63">
        <v>183.19</v>
      </c>
      <c r="K207" s="74" t="s">
        <v>56</v>
      </c>
    </row>
    <row r="208" spans="1:11" hidden="1" x14ac:dyDescent="0.2">
      <c r="A208" s="12" t="s">
        <v>69</v>
      </c>
      <c r="B208" s="22" t="s">
        <v>20</v>
      </c>
      <c r="C208" s="53" t="s">
        <v>78</v>
      </c>
      <c r="D208" s="53" t="s">
        <v>268</v>
      </c>
      <c r="E208" s="53"/>
      <c r="F208" s="22" t="str">
        <f t="shared" si="31"/>
        <v>AOUT</v>
      </c>
      <c r="G208" s="61">
        <v>42946</v>
      </c>
      <c r="H208" s="55">
        <v>42948</v>
      </c>
      <c r="I208" s="22">
        <f t="shared" si="32"/>
        <v>2</v>
      </c>
      <c r="J208" s="63">
        <v>185</v>
      </c>
      <c r="K208" s="74" t="s">
        <v>56</v>
      </c>
    </row>
    <row r="209" spans="1:11" hidden="1" x14ac:dyDescent="0.2">
      <c r="A209" s="12" t="s">
        <v>69</v>
      </c>
      <c r="B209" s="22" t="s">
        <v>20</v>
      </c>
      <c r="C209" s="53" t="s">
        <v>78</v>
      </c>
      <c r="D209" s="53" t="s">
        <v>268</v>
      </c>
      <c r="E209" s="53"/>
      <c r="F209" s="22" t="str">
        <f t="shared" ref="F209" si="33">CHOOSE(MONTH(H209),"JANVIER","FEVRIER","MARS","AVRIL","MAI","JUIN","JUILLET","AOUT","SEPTEMBRE","OCTOBRE","NOVEMBRE","DECEMBRE")</f>
        <v>AOUT</v>
      </c>
      <c r="G209" s="61">
        <v>42948</v>
      </c>
      <c r="H209" s="55">
        <v>42951</v>
      </c>
      <c r="I209" s="22">
        <f t="shared" ref="I209" si="34">H209-G209</f>
        <v>3</v>
      </c>
      <c r="J209" s="63">
        <v>185</v>
      </c>
      <c r="K209" s="74" t="s">
        <v>56</v>
      </c>
    </row>
    <row r="210" spans="1:11" hidden="1" x14ac:dyDescent="0.2">
      <c r="A210" s="12" t="s">
        <v>69</v>
      </c>
      <c r="B210" s="22" t="s">
        <v>20</v>
      </c>
      <c r="C210" s="53" t="s">
        <v>78</v>
      </c>
      <c r="D210" s="53" t="s">
        <v>269</v>
      </c>
      <c r="E210" s="53"/>
      <c r="F210" s="22" t="str">
        <f t="shared" si="31"/>
        <v>AOUT</v>
      </c>
      <c r="G210" s="61">
        <v>42969</v>
      </c>
      <c r="H210" s="55">
        <v>42974</v>
      </c>
      <c r="I210" s="22">
        <f t="shared" si="32"/>
        <v>5</v>
      </c>
      <c r="J210" s="63">
        <v>187.98</v>
      </c>
      <c r="K210" s="74" t="s">
        <v>56</v>
      </c>
    </row>
    <row r="211" spans="1:11" hidden="1" x14ac:dyDescent="0.2">
      <c r="A211" s="12" t="s">
        <v>67</v>
      </c>
      <c r="B211" s="22" t="s">
        <v>20</v>
      </c>
      <c r="C211" s="53" t="s">
        <v>78</v>
      </c>
      <c r="D211" s="53" t="s">
        <v>270</v>
      </c>
      <c r="E211" s="53"/>
      <c r="F211" s="22" t="str">
        <f t="shared" si="31"/>
        <v>AOUT</v>
      </c>
      <c r="G211" s="61">
        <v>42954</v>
      </c>
      <c r="H211" s="55">
        <v>42957</v>
      </c>
      <c r="I211" s="22">
        <f t="shared" si="32"/>
        <v>3</v>
      </c>
      <c r="J211" s="63">
        <v>189</v>
      </c>
      <c r="K211" s="74" t="s">
        <v>56</v>
      </c>
    </row>
    <row r="212" spans="1:11" hidden="1" x14ac:dyDescent="0.2">
      <c r="A212" s="12" t="s">
        <v>64</v>
      </c>
      <c r="B212" s="22" t="s">
        <v>20</v>
      </c>
      <c r="C212" s="53" t="s">
        <v>78</v>
      </c>
      <c r="D212" s="53" t="s">
        <v>271</v>
      </c>
      <c r="E212" s="53"/>
      <c r="F212" s="22" t="str">
        <f t="shared" si="31"/>
        <v>AOUT</v>
      </c>
      <c r="G212" s="61">
        <v>42954</v>
      </c>
      <c r="H212" s="55">
        <v>42958</v>
      </c>
      <c r="I212" s="22">
        <f t="shared" si="32"/>
        <v>4</v>
      </c>
      <c r="J212" s="63">
        <v>192.8</v>
      </c>
      <c r="K212" s="74" t="s">
        <v>56</v>
      </c>
    </row>
    <row r="213" spans="1:11" hidden="1" x14ac:dyDescent="0.2">
      <c r="A213" s="12" t="s">
        <v>67</v>
      </c>
      <c r="B213" s="22" t="s">
        <v>20</v>
      </c>
      <c r="C213" s="53" t="s">
        <v>78</v>
      </c>
      <c r="D213" s="53" t="s">
        <v>272</v>
      </c>
      <c r="E213" s="53"/>
      <c r="F213" s="22" t="str">
        <f t="shared" si="31"/>
        <v>AOUT</v>
      </c>
      <c r="G213" s="61">
        <v>42949</v>
      </c>
      <c r="H213" s="55">
        <v>42952</v>
      </c>
      <c r="I213" s="22">
        <f t="shared" si="32"/>
        <v>3</v>
      </c>
      <c r="J213" s="63">
        <v>193</v>
      </c>
      <c r="K213" s="74" t="s">
        <v>56</v>
      </c>
    </row>
    <row r="214" spans="1:11" hidden="1" x14ac:dyDescent="0.2">
      <c r="A214" s="12" t="s">
        <v>64</v>
      </c>
      <c r="B214" s="22" t="s">
        <v>20</v>
      </c>
      <c r="C214" s="53" t="s">
        <v>78</v>
      </c>
      <c r="D214" s="53" t="s">
        <v>273</v>
      </c>
      <c r="E214" s="53"/>
      <c r="F214" s="22" t="str">
        <f t="shared" si="31"/>
        <v>AOUT</v>
      </c>
      <c r="G214" s="61">
        <v>42963</v>
      </c>
      <c r="H214" s="55">
        <v>42967</v>
      </c>
      <c r="I214" s="22">
        <f t="shared" si="32"/>
        <v>4</v>
      </c>
      <c r="J214" s="63">
        <v>205</v>
      </c>
      <c r="K214" s="74" t="s">
        <v>56</v>
      </c>
    </row>
    <row r="215" spans="1:11" hidden="1" x14ac:dyDescent="0.2">
      <c r="A215" s="12" t="s">
        <v>65</v>
      </c>
      <c r="B215" s="22" t="s">
        <v>20</v>
      </c>
      <c r="C215" s="53" t="s">
        <v>78</v>
      </c>
      <c r="D215" s="53" t="s">
        <v>274</v>
      </c>
      <c r="E215" s="53"/>
      <c r="F215" s="22" t="str">
        <f t="shared" si="31"/>
        <v>AOUT</v>
      </c>
      <c r="G215" s="61">
        <v>42945</v>
      </c>
      <c r="H215" s="55">
        <v>42948</v>
      </c>
      <c r="I215" s="22">
        <f t="shared" si="32"/>
        <v>3</v>
      </c>
      <c r="J215" s="63">
        <v>210</v>
      </c>
      <c r="K215" s="74" t="s">
        <v>56</v>
      </c>
    </row>
    <row r="216" spans="1:11" hidden="1" x14ac:dyDescent="0.2">
      <c r="A216" s="12" t="s">
        <v>65</v>
      </c>
      <c r="B216" s="22" t="s">
        <v>20</v>
      </c>
      <c r="C216" s="53" t="s">
        <v>78</v>
      </c>
      <c r="D216" s="53" t="s">
        <v>274</v>
      </c>
      <c r="E216" s="53"/>
      <c r="F216" s="22" t="str">
        <f t="shared" ref="F216" si="35">CHOOSE(MONTH(H216),"JANVIER","FEVRIER","MARS","AVRIL","MAI","JUIN","JUILLET","AOUT","SEPTEMBRE","OCTOBRE","NOVEMBRE","DECEMBRE")</f>
        <v>AOUT</v>
      </c>
      <c r="G216" s="61">
        <v>42948</v>
      </c>
      <c r="H216" s="55">
        <v>42950</v>
      </c>
      <c r="I216" s="22">
        <f t="shared" ref="I216" si="36">H216-G216</f>
        <v>2</v>
      </c>
      <c r="J216" s="63">
        <v>210</v>
      </c>
      <c r="K216" s="74" t="s">
        <v>56</v>
      </c>
    </row>
    <row r="217" spans="1:11" hidden="1" x14ac:dyDescent="0.2">
      <c r="A217" s="12" t="s">
        <v>59</v>
      </c>
      <c r="B217" s="22" t="s">
        <v>20</v>
      </c>
      <c r="C217" s="53" t="s">
        <v>76</v>
      </c>
      <c r="D217" s="53" t="s">
        <v>275</v>
      </c>
      <c r="E217" s="53"/>
      <c r="F217" s="22" t="str">
        <f t="shared" si="31"/>
        <v>AOUT</v>
      </c>
      <c r="G217" s="61">
        <v>42947</v>
      </c>
      <c r="H217" s="55">
        <v>42948</v>
      </c>
      <c r="I217" s="22">
        <f t="shared" si="32"/>
        <v>1</v>
      </c>
      <c r="J217" s="63">
        <v>216</v>
      </c>
      <c r="K217" s="74" t="s">
        <v>56</v>
      </c>
    </row>
    <row r="218" spans="1:11" hidden="1" x14ac:dyDescent="0.2">
      <c r="A218" s="12" t="s">
        <v>59</v>
      </c>
      <c r="B218" s="22" t="s">
        <v>20</v>
      </c>
      <c r="C218" s="53" t="s">
        <v>76</v>
      </c>
      <c r="D218" s="53" t="s">
        <v>275</v>
      </c>
      <c r="E218" s="53"/>
      <c r="F218" s="22" t="str">
        <f t="shared" ref="F218" si="37">CHOOSE(MONTH(H218),"JANVIER","FEVRIER","MARS","AVRIL","MAI","JUIN","JUILLET","AOUT","SEPTEMBRE","OCTOBRE","NOVEMBRE","DECEMBRE")</f>
        <v>AOUT</v>
      </c>
      <c r="G218" s="61">
        <v>42948</v>
      </c>
      <c r="H218" s="55">
        <v>42951</v>
      </c>
      <c r="I218" s="22">
        <f t="shared" ref="I218" si="38">H218-G218</f>
        <v>3</v>
      </c>
      <c r="J218" s="63">
        <v>216</v>
      </c>
      <c r="K218" s="74" t="s">
        <v>56</v>
      </c>
    </row>
    <row r="219" spans="1:11" hidden="1" x14ac:dyDescent="0.2">
      <c r="A219" s="12" t="s">
        <v>61</v>
      </c>
      <c r="B219" s="22" t="s">
        <v>20</v>
      </c>
      <c r="C219" s="53" t="s">
        <v>78</v>
      </c>
      <c r="D219" s="53" t="s">
        <v>276</v>
      </c>
      <c r="E219" s="53"/>
      <c r="F219" s="22" t="str">
        <f t="shared" si="31"/>
        <v>AOUT</v>
      </c>
      <c r="G219" s="61">
        <v>42961</v>
      </c>
      <c r="H219" s="55">
        <v>42966</v>
      </c>
      <c r="I219" s="22">
        <f t="shared" si="32"/>
        <v>5</v>
      </c>
      <c r="J219" s="63">
        <v>221.72</v>
      </c>
      <c r="K219" s="74" t="s">
        <v>56</v>
      </c>
    </row>
    <row r="220" spans="1:11" hidden="1" x14ac:dyDescent="0.2">
      <c r="A220" s="12" t="s">
        <v>67</v>
      </c>
      <c r="B220" s="22" t="s">
        <v>20</v>
      </c>
      <c r="C220" s="53" t="s">
        <v>78</v>
      </c>
      <c r="D220" s="53" t="s">
        <v>277</v>
      </c>
      <c r="E220" s="53"/>
      <c r="F220" s="22" t="str">
        <f t="shared" si="31"/>
        <v>AOUT</v>
      </c>
      <c r="G220" s="61">
        <v>42962</v>
      </c>
      <c r="H220" s="55">
        <v>42966</v>
      </c>
      <c r="I220" s="22">
        <f t="shared" si="32"/>
        <v>4</v>
      </c>
      <c r="J220" s="63">
        <v>231.36</v>
      </c>
      <c r="K220" s="74" t="s">
        <v>56</v>
      </c>
    </row>
    <row r="221" spans="1:11" hidden="1" x14ac:dyDescent="0.2">
      <c r="A221" s="12" t="s">
        <v>67</v>
      </c>
      <c r="B221" s="22" t="s">
        <v>20</v>
      </c>
      <c r="C221" s="53" t="s">
        <v>78</v>
      </c>
      <c r="D221" s="53" t="s">
        <v>278</v>
      </c>
      <c r="E221" s="53"/>
      <c r="F221" s="22" t="str">
        <f t="shared" si="31"/>
        <v>AOUT</v>
      </c>
      <c r="G221" s="61">
        <v>42959</v>
      </c>
      <c r="H221" s="55">
        <v>42962</v>
      </c>
      <c r="I221" s="22">
        <f t="shared" si="32"/>
        <v>3</v>
      </c>
      <c r="J221" s="63">
        <v>236.18</v>
      </c>
      <c r="K221" s="74" t="s">
        <v>56</v>
      </c>
    </row>
    <row r="222" spans="1:11" hidden="1" x14ac:dyDescent="0.2">
      <c r="A222" s="12" t="s">
        <v>63</v>
      </c>
      <c r="B222" s="22" t="s">
        <v>20</v>
      </c>
      <c r="C222" s="53" t="s">
        <v>78</v>
      </c>
      <c r="D222" s="53" t="s">
        <v>279</v>
      </c>
      <c r="E222" s="53"/>
      <c r="F222" s="22" t="str">
        <f t="shared" si="31"/>
        <v>AOUT</v>
      </c>
      <c r="G222" s="61">
        <v>42948</v>
      </c>
      <c r="H222" s="55">
        <v>42951</v>
      </c>
      <c r="I222" s="22">
        <f t="shared" si="32"/>
        <v>3</v>
      </c>
      <c r="J222" s="63">
        <v>250</v>
      </c>
      <c r="K222" s="74" t="s">
        <v>56</v>
      </c>
    </row>
    <row r="223" spans="1:11" hidden="1" x14ac:dyDescent="0.2">
      <c r="A223" s="12" t="s">
        <v>67</v>
      </c>
      <c r="B223" s="22" t="s">
        <v>20</v>
      </c>
      <c r="C223" s="53" t="s">
        <v>78</v>
      </c>
      <c r="D223" s="53" t="s">
        <v>280</v>
      </c>
      <c r="E223" s="53"/>
      <c r="F223" s="22" t="str">
        <f t="shared" si="31"/>
        <v>AOUT</v>
      </c>
      <c r="G223" s="61">
        <v>42973</v>
      </c>
      <c r="H223" s="55">
        <v>42977</v>
      </c>
      <c r="I223" s="22">
        <f t="shared" si="32"/>
        <v>4</v>
      </c>
      <c r="J223" s="63">
        <v>251</v>
      </c>
      <c r="K223" s="74" t="s">
        <v>56</v>
      </c>
    </row>
    <row r="224" spans="1:11" hidden="1" x14ac:dyDescent="0.2">
      <c r="A224" s="12" t="s">
        <v>63</v>
      </c>
      <c r="B224" s="22" t="s">
        <v>20</v>
      </c>
      <c r="C224" s="53" t="s">
        <v>78</v>
      </c>
      <c r="D224" s="53" t="s">
        <v>281</v>
      </c>
      <c r="E224" s="53"/>
      <c r="F224" s="22" t="str">
        <f t="shared" si="31"/>
        <v>AOUT</v>
      </c>
      <c r="G224" s="61">
        <v>42952</v>
      </c>
      <c r="H224" s="55">
        <v>42955</v>
      </c>
      <c r="I224" s="22">
        <f t="shared" si="32"/>
        <v>3</v>
      </c>
      <c r="J224" s="63">
        <v>251</v>
      </c>
      <c r="K224" s="74" t="s">
        <v>56</v>
      </c>
    </row>
    <row r="225" spans="1:11" hidden="1" x14ac:dyDescent="0.2">
      <c r="A225" s="12" t="s">
        <v>60</v>
      </c>
      <c r="B225" s="22" t="s">
        <v>20</v>
      </c>
      <c r="C225" s="53" t="s">
        <v>78</v>
      </c>
      <c r="D225" s="53" t="s">
        <v>282</v>
      </c>
      <c r="E225" s="53"/>
      <c r="F225" s="22" t="str">
        <f t="shared" si="31"/>
        <v>AOUT</v>
      </c>
      <c r="G225" s="61">
        <v>42963</v>
      </c>
      <c r="H225" s="55">
        <v>42969</v>
      </c>
      <c r="I225" s="22">
        <f t="shared" si="32"/>
        <v>6</v>
      </c>
      <c r="J225" s="63">
        <v>263</v>
      </c>
      <c r="K225" s="74" t="s">
        <v>56</v>
      </c>
    </row>
    <row r="226" spans="1:11" hidden="1" x14ac:dyDescent="0.2">
      <c r="A226" s="12" t="s">
        <v>62</v>
      </c>
      <c r="B226" s="22" t="s">
        <v>20</v>
      </c>
      <c r="C226" s="53" t="s">
        <v>78</v>
      </c>
      <c r="D226" s="53" t="s">
        <v>283</v>
      </c>
      <c r="E226" s="53"/>
      <c r="F226" s="22" t="str">
        <f t="shared" si="31"/>
        <v>AOUT</v>
      </c>
      <c r="G226" s="61">
        <v>42946</v>
      </c>
      <c r="H226" s="55">
        <v>42948</v>
      </c>
      <c r="I226" s="22">
        <f t="shared" si="32"/>
        <v>2</v>
      </c>
      <c r="J226" s="63">
        <v>287</v>
      </c>
      <c r="K226" s="74" t="s">
        <v>56</v>
      </c>
    </row>
    <row r="227" spans="1:11" hidden="1" x14ac:dyDescent="0.2">
      <c r="A227" s="12" t="s">
        <v>62</v>
      </c>
      <c r="B227" s="22" t="s">
        <v>20</v>
      </c>
      <c r="C227" s="53" t="s">
        <v>78</v>
      </c>
      <c r="D227" s="53" t="s">
        <v>283</v>
      </c>
      <c r="E227" s="53"/>
      <c r="F227" s="22" t="str">
        <f t="shared" ref="F227" si="39">CHOOSE(MONTH(H227),"JANVIER","FEVRIER","MARS","AVRIL","MAI","JUIN","JUILLET","AOUT","SEPTEMBRE","OCTOBRE","NOVEMBRE","DECEMBRE")</f>
        <v>AOUT</v>
      </c>
      <c r="G227" s="61">
        <v>42948</v>
      </c>
      <c r="H227" s="55">
        <v>42953</v>
      </c>
      <c r="I227" s="22">
        <f t="shared" ref="I227" si="40">H227-G227</f>
        <v>5</v>
      </c>
      <c r="J227" s="63">
        <v>287</v>
      </c>
      <c r="K227" s="74" t="s">
        <v>56</v>
      </c>
    </row>
    <row r="228" spans="1:11" hidden="1" x14ac:dyDescent="0.2">
      <c r="A228" s="12" t="s">
        <v>63</v>
      </c>
      <c r="B228" s="22" t="s">
        <v>20</v>
      </c>
      <c r="C228" s="53" t="s">
        <v>78</v>
      </c>
      <c r="D228" s="53" t="s">
        <v>284</v>
      </c>
      <c r="E228" s="53"/>
      <c r="F228" s="22" t="str">
        <f t="shared" si="31"/>
        <v>AOUT</v>
      </c>
      <c r="G228" s="61">
        <v>42959</v>
      </c>
      <c r="H228" s="55">
        <v>42962</v>
      </c>
      <c r="I228" s="22">
        <f t="shared" si="32"/>
        <v>3</v>
      </c>
      <c r="J228" s="63">
        <v>300</v>
      </c>
      <c r="K228" s="74" t="s">
        <v>56</v>
      </c>
    </row>
    <row r="229" spans="1:11" hidden="1" x14ac:dyDescent="0.2">
      <c r="A229" s="12" t="s">
        <v>63</v>
      </c>
      <c r="B229" s="22" t="s">
        <v>20</v>
      </c>
      <c r="C229" s="53" t="s">
        <v>76</v>
      </c>
      <c r="D229" s="53" t="s">
        <v>285</v>
      </c>
      <c r="E229" s="53"/>
      <c r="F229" s="22" t="str">
        <f t="shared" si="31"/>
        <v>AOUT</v>
      </c>
      <c r="G229" s="55">
        <v>42955</v>
      </c>
      <c r="H229" s="55">
        <v>42959</v>
      </c>
      <c r="I229" s="22">
        <f t="shared" si="32"/>
        <v>4</v>
      </c>
      <c r="J229" s="63">
        <v>348.68</v>
      </c>
      <c r="K229" s="74" t="s">
        <v>56</v>
      </c>
    </row>
    <row r="230" spans="1:11" hidden="1" x14ac:dyDescent="0.2">
      <c r="A230" s="12" t="s">
        <v>68</v>
      </c>
      <c r="B230" s="22" t="s">
        <v>20</v>
      </c>
      <c r="C230" s="53" t="s">
        <v>78</v>
      </c>
      <c r="D230" s="53" t="s">
        <v>286</v>
      </c>
      <c r="E230" s="53"/>
      <c r="F230" s="22" t="str">
        <f t="shared" si="31"/>
        <v>AOUT</v>
      </c>
      <c r="G230" s="61">
        <v>42947</v>
      </c>
      <c r="H230" s="55">
        <v>42948</v>
      </c>
      <c r="I230" s="22">
        <f t="shared" si="32"/>
        <v>1</v>
      </c>
      <c r="J230" s="63">
        <v>400</v>
      </c>
      <c r="K230" s="74" t="s">
        <v>56</v>
      </c>
    </row>
    <row r="231" spans="1:11" hidden="1" x14ac:dyDescent="0.2">
      <c r="A231" s="12" t="s">
        <v>68</v>
      </c>
      <c r="B231" s="22" t="s">
        <v>20</v>
      </c>
      <c r="C231" s="53" t="s">
        <v>78</v>
      </c>
      <c r="D231" s="53" t="s">
        <v>286</v>
      </c>
      <c r="E231" s="53"/>
      <c r="F231" s="22" t="str">
        <f t="shared" ref="F231" si="41">CHOOSE(MONTH(H231),"JANVIER","FEVRIER","MARS","AVRIL","MAI","JUIN","JUILLET","AOUT","SEPTEMBRE","OCTOBRE","NOVEMBRE","DECEMBRE")</f>
        <v>AOUT</v>
      </c>
      <c r="G231" s="61">
        <v>42948</v>
      </c>
      <c r="H231" s="55">
        <v>42955</v>
      </c>
      <c r="I231" s="22">
        <f t="shared" ref="I231" si="42">H231-G231</f>
        <v>7</v>
      </c>
      <c r="J231" s="63">
        <v>400</v>
      </c>
      <c r="K231" s="74" t="s">
        <v>56</v>
      </c>
    </row>
    <row r="232" spans="1:11" hidden="1" x14ac:dyDescent="0.2">
      <c r="A232" s="12" t="s">
        <v>60</v>
      </c>
      <c r="B232" s="22" t="s">
        <v>20</v>
      </c>
      <c r="C232" s="53" t="s">
        <v>78</v>
      </c>
      <c r="D232" s="53" t="s">
        <v>211</v>
      </c>
      <c r="E232" s="53"/>
      <c r="F232" s="22" t="str">
        <f t="shared" si="31"/>
        <v>AOUT</v>
      </c>
      <c r="G232" s="61">
        <v>42947</v>
      </c>
      <c r="H232" s="55">
        <v>42948</v>
      </c>
      <c r="I232" s="22">
        <f t="shared" si="32"/>
        <v>1</v>
      </c>
      <c r="J232" s="63">
        <v>456</v>
      </c>
      <c r="K232" s="74" t="s">
        <v>56</v>
      </c>
    </row>
    <row r="233" spans="1:11" hidden="1" x14ac:dyDescent="0.2">
      <c r="A233" s="12" t="s">
        <v>60</v>
      </c>
      <c r="B233" s="22" t="s">
        <v>20</v>
      </c>
      <c r="C233" s="53" t="s">
        <v>78</v>
      </c>
      <c r="D233" s="53" t="s">
        <v>211</v>
      </c>
      <c r="E233" s="53"/>
      <c r="F233" s="22" t="str">
        <f t="shared" ref="F233" si="43">CHOOSE(MONTH(H233),"JANVIER","FEVRIER","MARS","AVRIL","MAI","JUIN","JUILLET","AOUT","SEPTEMBRE","OCTOBRE","NOVEMBRE","DECEMBRE")</f>
        <v>AOUT</v>
      </c>
      <c r="G233" s="61">
        <v>42948</v>
      </c>
      <c r="H233" s="55">
        <v>42959</v>
      </c>
      <c r="I233" s="22">
        <f t="shared" ref="I233" si="44">H233-G233</f>
        <v>11</v>
      </c>
      <c r="J233" s="63">
        <v>456</v>
      </c>
      <c r="K233" s="74" t="s">
        <v>56</v>
      </c>
    </row>
    <row r="234" spans="1:11" hidden="1" x14ac:dyDescent="0.2">
      <c r="A234" s="12" t="s">
        <v>63</v>
      </c>
      <c r="B234" s="22" t="s">
        <v>20</v>
      </c>
      <c r="C234" s="53" t="s">
        <v>76</v>
      </c>
      <c r="D234" s="53" t="s">
        <v>287</v>
      </c>
      <c r="E234" s="53"/>
      <c r="F234" s="22" t="str">
        <f t="shared" si="31"/>
        <v>AOUT</v>
      </c>
      <c r="G234" s="61">
        <v>42962</v>
      </c>
      <c r="H234" s="55">
        <v>42972</v>
      </c>
      <c r="I234" s="22">
        <f t="shared" si="32"/>
        <v>10</v>
      </c>
      <c r="J234" s="63">
        <v>767</v>
      </c>
      <c r="K234" s="74" t="s">
        <v>56</v>
      </c>
    </row>
    <row r="235" spans="1:11" hidden="1" x14ac:dyDescent="0.2">
      <c r="A235" s="12" t="s">
        <v>66</v>
      </c>
      <c r="B235" s="22" t="s">
        <v>22</v>
      </c>
      <c r="C235" s="53" t="s">
        <v>76</v>
      </c>
      <c r="D235" s="53" t="s">
        <v>288</v>
      </c>
      <c r="E235" s="53"/>
      <c r="F235" s="22" t="str">
        <f t="shared" si="31"/>
        <v>AOUT</v>
      </c>
      <c r="G235" s="61">
        <v>42957</v>
      </c>
      <c r="H235" s="55">
        <v>42960</v>
      </c>
      <c r="I235" s="22">
        <f t="shared" si="32"/>
        <v>3</v>
      </c>
      <c r="J235" s="63">
        <v>140.4</v>
      </c>
    </row>
    <row r="236" spans="1:11" x14ac:dyDescent="0.2">
      <c r="A236" s="12" t="s">
        <v>67</v>
      </c>
      <c r="B236" s="22" t="s">
        <v>21</v>
      </c>
      <c r="C236" s="53" t="s">
        <v>78</v>
      </c>
      <c r="D236" s="53" t="s">
        <v>278</v>
      </c>
      <c r="E236" s="53"/>
      <c r="F236" s="22" t="str">
        <f t="shared" si="31"/>
        <v>AOUT</v>
      </c>
      <c r="G236" s="61">
        <v>42959</v>
      </c>
      <c r="H236" s="55">
        <v>42962</v>
      </c>
      <c r="I236" s="22">
        <f t="shared" si="32"/>
        <v>3</v>
      </c>
      <c r="J236" s="63">
        <v>20</v>
      </c>
    </row>
    <row r="237" spans="1:11" hidden="1" x14ac:dyDescent="0.2">
      <c r="A237" s="12" t="s">
        <v>66</v>
      </c>
      <c r="B237" s="22" t="s">
        <v>20</v>
      </c>
      <c r="C237" s="53" t="s">
        <v>212</v>
      </c>
      <c r="D237" s="53" t="s">
        <v>289</v>
      </c>
      <c r="E237" s="53"/>
      <c r="F237" s="22" t="str">
        <f t="shared" si="31"/>
        <v>SEPTEMBRE</v>
      </c>
      <c r="G237" s="61">
        <v>42978</v>
      </c>
      <c r="H237" s="55">
        <v>42979</v>
      </c>
      <c r="I237" s="22">
        <f t="shared" si="32"/>
        <v>1</v>
      </c>
      <c r="J237" s="63">
        <v>35</v>
      </c>
      <c r="K237" s="74" t="s">
        <v>56</v>
      </c>
    </row>
    <row r="238" spans="1:11" hidden="1" x14ac:dyDescent="0.2">
      <c r="A238" s="12" t="s">
        <v>68</v>
      </c>
      <c r="B238" s="22" t="s">
        <v>20</v>
      </c>
      <c r="C238" s="53" t="s">
        <v>76</v>
      </c>
      <c r="D238" s="53" t="s">
        <v>290</v>
      </c>
      <c r="E238" s="53"/>
      <c r="F238" s="22" t="str">
        <f t="shared" si="31"/>
        <v>SEPTEMBRE</v>
      </c>
      <c r="G238" s="61">
        <v>42995</v>
      </c>
      <c r="H238" s="55">
        <v>42997</v>
      </c>
      <c r="I238" s="22">
        <f t="shared" si="32"/>
        <v>2</v>
      </c>
      <c r="J238" s="63">
        <v>74.22</v>
      </c>
      <c r="K238" s="74" t="s">
        <v>56</v>
      </c>
    </row>
    <row r="239" spans="1:11" hidden="1" x14ac:dyDescent="0.2">
      <c r="A239" s="12" t="s">
        <v>66</v>
      </c>
      <c r="B239" s="22" t="s">
        <v>20</v>
      </c>
      <c r="C239" s="53" t="s">
        <v>78</v>
      </c>
      <c r="D239" s="53" t="s">
        <v>291</v>
      </c>
      <c r="E239" s="53"/>
      <c r="F239" s="22" t="str">
        <f t="shared" si="31"/>
        <v>SEPTEMBRE</v>
      </c>
      <c r="G239" s="61">
        <v>43000</v>
      </c>
      <c r="H239" s="55">
        <v>43002</v>
      </c>
      <c r="I239" s="22">
        <f t="shared" si="32"/>
        <v>2</v>
      </c>
      <c r="J239" s="63">
        <v>84.83</v>
      </c>
      <c r="K239" s="74" t="s">
        <v>56</v>
      </c>
    </row>
    <row r="240" spans="1:11" hidden="1" x14ac:dyDescent="0.2">
      <c r="A240" s="12" t="s">
        <v>70</v>
      </c>
      <c r="B240" s="22" t="s">
        <v>20</v>
      </c>
      <c r="C240" s="53" t="s">
        <v>78</v>
      </c>
      <c r="D240" s="53" t="s">
        <v>292</v>
      </c>
      <c r="E240" s="53"/>
      <c r="F240" s="22" t="str">
        <f t="shared" si="31"/>
        <v>SEPTEMBRE</v>
      </c>
      <c r="G240" s="61">
        <v>42992</v>
      </c>
      <c r="H240" s="55">
        <v>42995</v>
      </c>
      <c r="I240" s="22">
        <f t="shared" si="32"/>
        <v>3</v>
      </c>
      <c r="J240" s="63">
        <v>91.58</v>
      </c>
      <c r="K240" s="74" t="s">
        <v>56</v>
      </c>
    </row>
    <row r="241" spans="1:11" hidden="1" x14ac:dyDescent="0.2">
      <c r="A241" s="12" t="s">
        <v>59</v>
      </c>
      <c r="B241" s="22" t="s">
        <v>20</v>
      </c>
      <c r="C241" s="53" t="s">
        <v>76</v>
      </c>
      <c r="D241" s="53" t="s">
        <v>293</v>
      </c>
      <c r="E241" s="53"/>
      <c r="F241" s="22" t="str">
        <f t="shared" si="31"/>
        <v>SEPTEMBRE</v>
      </c>
      <c r="G241" s="55">
        <v>43005</v>
      </c>
      <c r="H241" s="55">
        <v>43007</v>
      </c>
      <c r="I241" s="22">
        <f t="shared" si="32"/>
        <v>2</v>
      </c>
      <c r="J241" s="63">
        <v>94.3</v>
      </c>
      <c r="K241" s="74" t="s">
        <v>56</v>
      </c>
    </row>
    <row r="242" spans="1:11" hidden="1" x14ac:dyDescent="0.2">
      <c r="A242" s="12" t="s">
        <v>62</v>
      </c>
      <c r="B242" s="22" t="s">
        <v>20</v>
      </c>
      <c r="C242" s="53" t="s">
        <v>78</v>
      </c>
      <c r="D242" s="53" t="s">
        <v>294</v>
      </c>
      <c r="E242" s="53"/>
      <c r="F242" s="22" t="str">
        <f t="shared" si="31"/>
        <v>SEPTEMBRE</v>
      </c>
      <c r="G242" s="61">
        <v>42991</v>
      </c>
      <c r="H242" s="55">
        <v>42993</v>
      </c>
      <c r="I242" s="22">
        <f t="shared" si="32"/>
        <v>2</v>
      </c>
      <c r="J242" s="63">
        <v>106.04</v>
      </c>
      <c r="K242" s="74" t="s">
        <v>56</v>
      </c>
    </row>
    <row r="243" spans="1:11" hidden="1" x14ac:dyDescent="0.2">
      <c r="A243" s="12" t="s">
        <v>59</v>
      </c>
      <c r="B243" s="22" t="s">
        <v>20</v>
      </c>
      <c r="C243" s="53" t="s">
        <v>78</v>
      </c>
      <c r="D243" s="53" t="s">
        <v>295</v>
      </c>
      <c r="E243" s="53"/>
      <c r="F243" s="22" t="str">
        <f t="shared" si="31"/>
        <v>SEPTEMBRE</v>
      </c>
      <c r="G243" s="61">
        <v>42988</v>
      </c>
      <c r="H243" s="55">
        <v>42990</v>
      </c>
      <c r="I243" s="22">
        <f t="shared" si="32"/>
        <v>2</v>
      </c>
      <c r="J243" s="63">
        <v>106.04</v>
      </c>
      <c r="K243" s="74" t="s">
        <v>56</v>
      </c>
    </row>
    <row r="244" spans="1:11" hidden="1" x14ac:dyDescent="0.2">
      <c r="A244" s="12" t="s">
        <v>65</v>
      </c>
      <c r="B244" s="22" t="s">
        <v>20</v>
      </c>
      <c r="C244" s="53" t="s">
        <v>78</v>
      </c>
      <c r="D244" s="53" t="s">
        <v>296</v>
      </c>
      <c r="E244" s="53"/>
      <c r="F244" s="22" t="str">
        <f t="shared" si="31"/>
        <v>SEPTEMBRE</v>
      </c>
      <c r="G244" s="61">
        <v>42987</v>
      </c>
      <c r="H244" s="55">
        <v>42989</v>
      </c>
      <c r="I244" s="22">
        <f t="shared" si="32"/>
        <v>2</v>
      </c>
      <c r="J244" s="63">
        <v>111.82</v>
      </c>
      <c r="K244" s="74" t="s">
        <v>56</v>
      </c>
    </row>
    <row r="245" spans="1:11" hidden="1" x14ac:dyDescent="0.2">
      <c r="A245" s="12" t="s">
        <v>68</v>
      </c>
      <c r="B245" s="22" t="s">
        <v>20</v>
      </c>
      <c r="C245" s="53" t="s">
        <v>78</v>
      </c>
      <c r="D245" s="53" t="s">
        <v>297</v>
      </c>
      <c r="E245" s="53"/>
      <c r="F245" s="22" t="str">
        <f t="shared" si="31"/>
        <v>SEPTEMBRE</v>
      </c>
      <c r="G245" s="61">
        <v>42979</v>
      </c>
      <c r="H245" s="55">
        <v>42982</v>
      </c>
      <c r="I245" s="22">
        <f t="shared" si="32"/>
        <v>3</v>
      </c>
      <c r="J245" s="63">
        <v>114.72</v>
      </c>
      <c r="K245" s="74" t="s">
        <v>56</v>
      </c>
    </row>
    <row r="246" spans="1:11" hidden="1" x14ac:dyDescent="0.2">
      <c r="A246" s="12" t="s">
        <v>66</v>
      </c>
      <c r="B246" s="22" t="s">
        <v>20</v>
      </c>
      <c r="C246" s="53" t="s">
        <v>78</v>
      </c>
      <c r="D246" s="53" t="s">
        <v>298</v>
      </c>
      <c r="E246" s="53"/>
      <c r="F246" s="22" t="str">
        <f t="shared" si="31"/>
        <v>SEPTEMBRE</v>
      </c>
      <c r="G246" s="61">
        <v>43002</v>
      </c>
      <c r="H246" s="55">
        <v>43005</v>
      </c>
      <c r="I246" s="22">
        <f t="shared" si="32"/>
        <v>3</v>
      </c>
      <c r="J246" s="63">
        <v>117.61</v>
      </c>
      <c r="K246" s="74" t="s">
        <v>56</v>
      </c>
    </row>
    <row r="247" spans="1:11" hidden="1" x14ac:dyDescent="0.2">
      <c r="A247" s="12" t="s">
        <v>64</v>
      </c>
      <c r="B247" s="22" t="s">
        <v>20</v>
      </c>
      <c r="C247" s="53" t="s">
        <v>212</v>
      </c>
      <c r="D247" s="53" t="s">
        <v>217</v>
      </c>
      <c r="E247" s="53"/>
      <c r="F247" s="22" t="str">
        <f t="shared" si="31"/>
        <v>SEPTEMBRE</v>
      </c>
      <c r="G247" s="61">
        <v>42976</v>
      </c>
      <c r="H247" s="55">
        <v>42979</v>
      </c>
      <c r="I247" s="22">
        <f t="shared" si="32"/>
        <v>3</v>
      </c>
      <c r="J247" s="63">
        <v>120</v>
      </c>
      <c r="K247" s="74" t="s">
        <v>56</v>
      </c>
    </row>
    <row r="248" spans="1:11" hidden="1" x14ac:dyDescent="0.2">
      <c r="A248" s="12" t="s">
        <v>68</v>
      </c>
      <c r="B248" s="22" t="s">
        <v>20</v>
      </c>
      <c r="C248" s="53" t="s">
        <v>78</v>
      </c>
      <c r="D248" s="53" t="s">
        <v>299</v>
      </c>
      <c r="E248" s="53"/>
      <c r="F248" s="22" t="str">
        <f t="shared" si="31"/>
        <v>SEPTEMBRE</v>
      </c>
      <c r="G248" s="61">
        <v>42992</v>
      </c>
      <c r="H248" s="55">
        <v>42995</v>
      </c>
      <c r="I248" s="22">
        <f t="shared" si="32"/>
        <v>3</v>
      </c>
      <c r="J248" s="63">
        <v>120.5</v>
      </c>
      <c r="K248" s="74" t="s">
        <v>56</v>
      </c>
    </row>
    <row r="249" spans="1:11" hidden="1" x14ac:dyDescent="0.2">
      <c r="A249" s="12" t="s">
        <v>66</v>
      </c>
      <c r="B249" s="22" t="s">
        <v>20</v>
      </c>
      <c r="C249" s="53" t="s">
        <v>78</v>
      </c>
      <c r="D249" s="53" t="s">
        <v>300</v>
      </c>
      <c r="E249" s="53"/>
      <c r="F249" s="22" t="str">
        <f t="shared" si="31"/>
        <v>SEPTEMBRE</v>
      </c>
      <c r="G249" s="61">
        <v>42993</v>
      </c>
      <c r="H249" s="55">
        <v>42996</v>
      </c>
      <c r="I249" s="22">
        <f t="shared" si="32"/>
        <v>3</v>
      </c>
      <c r="J249" s="63">
        <v>123.39</v>
      </c>
      <c r="K249" s="74" t="s">
        <v>56</v>
      </c>
    </row>
    <row r="250" spans="1:11" hidden="1" x14ac:dyDescent="0.2">
      <c r="A250" s="12" t="s">
        <v>69</v>
      </c>
      <c r="B250" s="22" t="s">
        <v>20</v>
      </c>
      <c r="C250" s="53" t="s">
        <v>78</v>
      </c>
      <c r="D250" s="53" t="s">
        <v>301</v>
      </c>
      <c r="E250" s="53"/>
      <c r="F250" s="22" t="str">
        <f t="shared" si="31"/>
        <v>SEPTEMBRE</v>
      </c>
      <c r="G250" s="61">
        <v>42979</v>
      </c>
      <c r="H250" s="55">
        <v>42982</v>
      </c>
      <c r="I250" s="22">
        <f t="shared" si="32"/>
        <v>3</v>
      </c>
      <c r="J250" s="63">
        <v>123.39</v>
      </c>
      <c r="K250" s="74" t="s">
        <v>56</v>
      </c>
    </row>
    <row r="251" spans="1:11" hidden="1" x14ac:dyDescent="0.2">
      <c r="A251" s="12" t="s">
        <v>65</v>
      </c>
      <c r="B251" s="22" t="s">
        <v>20</v>
      </c>
      <c r="C251" s="53" t="s">
        <v>78</v>
      </c>
      <c r="D251" s="53" t="s">
        <v>302</v>
      </c>
      <c r="E251" s="53"/>
      <c r="F251" s="22" t="str">
        <f t="shared" si="31"/>
        <v>SEPTEMBRE</v>
      </c>
      <c r="G251" s="61">
        <v>43000</v>
      </c>
      <c r="H251" s="55">
        <v>43002</v>
      </c>
      <c r="I251" s="22">
        <f t="shared" si="32"/>
        <v>2</v>
      </c>
      <c r="J251" s="63">
        <v>125.32</v>
      </c>
      <c r="K251" s="74" t="s">
        <v>56</v>
      </c>
    </row>
    <row r="252" spans="1:11" hidden="1" x14ac:dyDescent="0.2">
      <c r="A252" s="12" t="s">
        <v>68</v>
      </c>
      <c r="B252" s="22" t="s">
        <v>20</v>
      </c>
      <c r="C252" s="53" t="s">
        <v>76</v>
      </c>
      <c r="D252" s="53" t="s">
        <v>303</v>
      </c>
      <c r="E252" s="53"/>
      <c r="F252" s="22" t="str">
        <f t="shared" si="31"/>
        <v>SEPTEMBRE</v>
      </c>
      <c r="G252" s="61">
        <v>42997</v>
      </c>
      <c r="H252" s="55">
        <v>43000</v>
      </c>
      <c r="I252" s="22">
        <f t="shared" si="32"/>
        <v>3</v>
      </c>
      <c r="J252" s="63">
        <v>131.1</v>
      </c>
      <c r="K252" s="74" t="s">
        <v>56</v>
      </c>
    </row>
    <row r="253" spans="1:11" hidden="1" x14ac:dyDescent="0.2">
      <c r="A253" s="12" t="s">
        <v>59</v>
      </c>
      <c r="B253" s="22" t="s">
        <v>20</v>
      </c>
      <c r="C253" s="53" t="s">
        <v>76</v>
      </c>
      <c r="D253" s="53" t="s">
        <v>304</v>
      </c>
      <c r="E253" s="53"/>
      <c r="F253" s="22" t="str">
        <f t="shared" si="31"/>
        <v>SEPTEMBRE</v>
      </c>
      <c r="G253" s="61">
        <v>42982</v>
      </c>
      <c r="H253" s="55">
        <v>42985</v>
      </c>
      <c r="I253" s="22">
        <f t="shared" si="32"/>
        <v>3</v>
      </c>
      <c r="J253" s="63">
        <v>131.1</v>
      </c>
      <c r="K253" s="74" t="s">
        <v>56</v>
      </c>
    </row>
    <row r="254" spans="1:11" hidden="1" x14ac:dyDescent="0.2">
      <c r="A254" s="12" t="s">
        <v>59</v>
      </c>
      <c r="B254" s="22" t="s">
        <v>20</v>
      </c>
      <c r="C254" s="53" t="s">
        <v>78</v>
      </c>
      <c r="D254" s="53" t="s">
        <v>305</v>
      </c>
      <c r="E254" s="53"/>
      <c r="F254" s="22" t="str">
        <f t="shared" si="31"/>
        <v>SEPTEMBRE</v>
      </c>
      <c r="G254" s="61">
        <v>42979</v>
      </c>
      <c r="H254" s="55">
        <v>42982</v>
      </c>
      <c r="I254" s="22">
        <f t="shared" si="32"/>
        <v>3</v>
      </c>
      <c r="J254" s="63">
        <v>132.07</v>
      </c>
      <c r="K254" s="74" t="s">
        <v>56</v>
      </c>
    </row>
    <row r="255" spans="1:11" hidden="1" x14ac:dyDescent="0.2">
      <c r="A255" s="12" t="s">
        <v>62</v>
      </c>
      <c r="B255" s="22" t="s">
        <v>20</v>
      </c>
      <c r="C255" s="53" t="s">
        <v>76</v>
      </c>
      <c r="D255" s="53" t="s">
        <v>306</v>
      </c>
      <c r="E255" s="53"/>
      <c r="F255" s="22" t="str">
        <f t="shared" si="31"/>
        <v>SEPTEMBRE</v>
      </c>
      <c r="G255" s="61">
        <v>42996</v>
      </c>
      <c r="H255" s="55">
        <v>42999</v>
      </c>
      <c r="I255" s="22">
        <f t="shared" si="32"/>
        <v>3</v>
      </c>
      <c r="J255" s="63">
        <v>134</v>
      </c>
      <c r="K255" s="74" t="s">
        <v>56</v>
      </c>
    </row>
    <row r="256" spans="1:11" hidden="1" x14ac:dyDescent="0.2">
      <c r="A256" s="12" t="s">
        <v>70</v>
      </c>
      <c r="B256" s="22" t="s">
        <v>20</v>
      </c>
      <c r="C256" s="53" t="s">
        <v>78</v>
      </c>
      <c r="D256" s="53" t="s">
        <v>307</v>
      </c>
      <c r="E256" s="53"/>
      <c r="F256" s="22" t="str">
        <f t="shared" si="31"/>
        <v>SEPTEMBRE</v>
      </c>
      <c r="G256" s="55">
        <v>42979</v>
      </c>
      <c r="H256" s="55">
        <v>42981</v>
      </c>
      <c r="I256" s="22">
        <f t="shared" si="32"/>
        <v>2</v>
      </c>
      <c r="J256" s="63">
        <v>134.96</v>
      </c>
      <c r="K256" s="74" t="s">
        <v>56</v>
      </c>
    </row>
    <row r="257" spans="1:11" hidden="1" x14ac:dyDescent="0.2">
      <c r="A257" s="12" t="s">
        <v>59</v>
      </c>
      <c r="B257" s="22" t="s">
        <v>20</v>
      </c>
      <c r="C257" s="53" t="s">
        <v>78</v>
      </c>
      <c r="D257" s="53" t="s">
        <v>308</v>
      </c>
      <c r="E257" s="53"/>
      <c r="F257" s="22" t="str">
        <f t="shared" si="31"/>
        <v>SEPTEMBRE</v>
      </c>
      <c r="G257" s="61">
        <v>42976</v>
      </c>
      <c r="H257" s="55">
        <v>42979</v>
      </c>
      <c r="I257" s="22">
        <f t="shared" si="32"/>
        <v>3</v>
      </c>
      <c r="J257" s="63">
        <v>138</v>
      </c>
      <c r="K257" s="74" t="s">
        <v>56</v>
      </c>
    </row>
    <row r="258" spans="1:11" hidden="1" x14ac:dyDescent="0.2">
      <c r="A258" s="12" t="s">
        <v>62</v>
      </c>
      <c r="B258" s="22" t="s">
        <v>20</v>
      </c>
      <c r="C258" s="53" t="s">
        <v>78</v>
      </c>
      <c r="D258" s="53" t="s">
        <v>309</v>
      </c>
      <c r="E258" s="53"/>
      <c r="F258" s="22" t="str">
        <f t="shared" si="31"/>
        <v>SEPTEMBRE</v>
      </c>
      <c r="G258" s="61">
        <v>42977</v>
      </c>
      <c r="H258" s="55">
        <v>42979</v>
      </c>
      <c r="I258" s="22">
        <f t="shared" si="32"/>
        <v>2</v>
      </c>
      <c r="J258" s="63">
        <v>138</v>
      </c>
      <c r="K258" s="74" t="s">
        <v>56</v>
      </c>
    </row>
    <row r="259" spans="1:11" hidden="1" x14ac:dyDescent="0.2">
      <c r="A259" s="12" t="s">
        <v>62</v>
      </c>
      <c r="B259" s="22" t="s">
        <v>20</v>
      </c>
      <c r="C259" s="53" t="s">
        <v>78</v>
      </c>
      <c r="D259" s="53" t="s">
        <v>309</v>
      </c>
      <c r="E259" s="53"/>
      <c r="F259" s="22" t="str">
        <f t="shared" ref="F259" si="45">CHOOSE(MONTH(H259),"JANVIER","FEVRIER","MARS","AVRIL","MAI","JUIN","JUILLET","AOUT","SEPTEMBRE","OCTOBRE","NOVEMBRE","DECEMBRE")</f>
        <v>SEPTEMBRE</v>
      </c>
      <c r="G259" s="61">
        <v>42979</v>
      </c>
      <c r="H259" s="55">
        <v>42980</v>
      </c>
      <c r="I259" s="22">
        <f t="shared" ref="I259" si="46">H259-G259</f>
        <v>1</v>
      </c>
      <c r="J259" s="63">
        <v>138</v>
      </c>
      <c r="K259" s="74" t="s">
        <v>56</v>
      </c>
    </row>
    <row r="260" spans="1:11" hidden="1" x14ac:dyDescent="0.2">
      <c r="A260" s="12" t="s">
        <v>60</v>
      </c>
      <c r="B260" s="22" t="s">
        <v>20</v>
      </c>
      <c r="C260" s="53" t="s">
        <v>78</v>
      </c>
      <c r="D260" s="53" t="s">
        <v>310</v>
      </c>
      <c r="E260" s="53"/>
      <c r="F260" s="22" t="str">
        <f t="shared" si="31"/>
        <v>SEPTEMBRE</v>
      </c>
      <c r="G260" s="55">
        <v>42980</v>
      </c>
      <c r="H260" s="55">
        <v>42983</v>
      </c>
      <c r="I260" s="22">
        <f t="shared" si="32"/>
        <v>3</v>
      </c>
      <c r="J260" s="63">
        <v>140.74</v>
      </c>
      <c r="K260" s="74" t="s">
        <v>56</v>
      </c>
    </row>
    <row r="261" spans="1:11" hidden="1" x14ac:dyDescent="0.2">
      <c r="A261" s="12" t="s">
        <v>63</v>
      </c>
      <c r="B261" s="22" t="s">
        <v>20</v>
      </c>
      <c r="C261" s="53" t="s">
        <v>78</v>
      </c>
      <c r="D261" s="53" t="s">
        <v>311</v>
      </c>
      <c r="E261" s="53"/>
      <c r="F261" s="22" t="str">
        <f t="shared" si="31"/>
        <v>SEPTEMBRE</v>
      </c>
      <c r="G261" s="55">
        <v>42982</v>
      </c>
      <c r="H261" s="55">
        <v>42984</v>
      </c>
      <c r="I261" s="22">
        <f t="shared" si="32"/>
        <v>2</v>
      </c>
      <c r="J261" s="63">
        <v>144.6</v>
      </c>
      <c r="K261" s="74" t="s">
        <v>56</v>
      </c>
    </row>
    <row r="262" spans="1:11" hidden="1" x14ac:dyDescent="0.2">
      <c r="A262" s="12" t="s">
        <v>59</v>
      </c>
      <c r="B262" s="22" t="s">
        <v>20</v>
      </c>
      <c r="C262" s="53" t="s">
        <v>76</v>
      </c>
      <c r="D262" s="53" t="s">
        <v>312</v>
      </c>
      <c r="E262" s="53"/>
      <c r="F262" s="22" t="str">
        <f t="shared" si="31"/>
        <v>SEPTEMBRE</v>
      </c>
      <c r="G262" s="55">
        <v>42985</v>
      </c>
      <c r="H262" s="55">
        <v>42988</v>
      </c>
      <c r="I262" s="22">
        <f t="shared" si="32"/>
        <v>3</v>
      </c>
      <c r="J262" s="63">
        <v>145.66</v>
      </c>
      <c r="K262" s="74" t="s">
        <v>56</v>
      </c>
    </row>
    <row r="263" spans="1:11" hidden="1" x14ac:dyDescent="0.2">
      <c r="A263" s="12" t="s">
        <v>71</v>
      </c>
      <c r="B263" s="22" t="s">
        <v>20</v>
      </c>
      <c r="C263" s="53" t="s">
        <v>78</v>
      </c>
      <c r="D263" s="53" t="s">
        <v>313</v>
      </c>
      <c r="E263" s="53"/>
      <c r="F263" s="22" t="str">
        <f t="shared" si="31"/>
        <v>SEPTEMBRE</v>
      </c>
      <c r="G263" s="55">
        <v>43003</v>
      </c>
      <c r="H263" s="55">
        <v>43006</v>
      </c>
      <c r="I263" s="22">
        <f t="shared" si="32"/>
        <v>3</v>
      </c>
      <c r="J263" s="63">
        <v>149.41999999999999</v>
      </c>
      <c r="K263" s="74" t="s">
        <v>56</v>
      </c>
    </row>
    <row r="264" spans="1:11" hidden="1" x14ac:dyDescent="0.2">
      <c r="A264" s="12" t="s">
        <v>62</v>
      </c>
      <c r="B264" s="22" t="s">
        <v>20</v>
      </c>
      <c r="C264" s="53" t="s">
        <v>78</v>
      </c>
      <c r="D264" s="53" t="s">
        <v>314</v>
      </c>
      <c r="E264" s="53"/>
      <c r="F264" s="22" t="str">
        <f t="shared" si="31"/>
        <v>SEPTEMBRE</v>
      </c>
      <c r="G264" s="55">
        <v>42988</v>
      </c>
      <c r="H264" s="55">
        <v>42991</v>
      </c>
      <c r="I264" s="22">
        <f t="shared" si="32"/>
        <v>3</v>
      </c>
      <c r="J264" s="63">
        <v>149.41999999999999</v>
      </c>
      <c r="K264" s="74" t="s">
        <v>56</v>
      </c>
    </row>
    <row r="265" spans="1:11" hidden="1" x14ac:dyDescent="0.2">
      <c r="A265" s="12" t="s">
        <v>62</v>
      </c>
      <c r="B265" s="22" t="s">
        <v>20</v>
      </c>
      <c r="C265" s="53" t="s">
        <v>78</v>
      </c>
      <c r="D265" s="53" t="s">
        <v>315</v>
      </c>
      <c r="E265" s="53"/>
      <c r="F265" s="22" t="str">
        <f t="shared" si="31"/>
        <v>SEPTEMBRE</v>
      </c>
      <c r="G265" s="55">
        <v>42980</v>
      </c>
      <c r="H265" s="55">
        <v>42983</v>
      </c>
      <c r="I265" s="22">
        <f t="shared" si="32"/>
        <v>3</v>
      </c>
      <c r="J265" s="63">
        <v>149.41999999999999</v>
      </c>
      <c r="K265" s="74" t="s">
        <v>56</v>
      </c>
    </row>
    <row r="266" spans="1:11" hidden="1" x14ac:dyDescent="0.2">
      <c r="A266" s="12" t="s">
        <v>71</v>
      </c>
      <c r="B266" s="22" t="s">
        <v>20</v>
      </c>
      <c r="C266" s="53" t="s">
        <v>78</v>
      </c>
      <c r="D266" s="53" t="s">
        <v>316</v>
      </c>
      <c r="E266" s="53"/>
      <c r="F266" s="22" t="str">
        <f t="shared" si="31"/>
        <v>SEPTEMBRE</v>
      </c>
      <c r="G266" s="55">
        <v>42999</v>
      </c>
      <c r="H266" s="55">
        <v>43003</v>
      </c>
      <c r="I266" s="22">
        <f t="shared" si="32"/>
        <v>4</v>
      </c>
      <c r="J266" s="63">
        <v>154.24</v>
      </c>
      <c r="K266" s="74" t="s">
        <v>56</v>
      </c>
    </row>
    <row r="267" spans="1:11" hidden="1" x14ac:dyDescent="0.2">
      <c r="A267" s="12" t="s">
        <v>66</v>
      </c>
      <c r="B267" s="22" t="s">
        <v>20</v>
      </c>
      <c r="C267" s="53" t="s">
        <v>78</v>
      </c>
      <c r="D267" s="53" t="s">
        <v>317</v>
      </c>
      <c r="E267" s="53"/>
      <c r="F267" s="22" t="str">
        <f t="shared" si="31"/>
        <v>SEPTEMBRE</v>
      </c>
      <c r="G267" s="55">
        <v>42996</v>
      </c>
      <c r="H267" s="55">
        <v>43000</v>
      </c>
      <c r="I267" s="22">
        <f t="shared" si="32"/>
        <v>4</v>
      </c>
      <c r="J267" s="63">
        <v>154.24</v>
      </c>
      <c r="K267" s="74" t="s">
        <v>56</v>
      </c>
    </row>
    <row r="268" spans="1:11" hidden="1" x14ac:dyDescent="0.2">
      <c r="A268" s="12" t="s">
        <v>66</v>
      </c>
      <c r="B268" s="22" t="s">
        <v>20</v>
      </c>
      <c r="C268" s="53" t="s">
        <v>78</v>
      </c>
      <c r="D268" s="53" t="s">
        <v>318</v>
      </c>
      <c r="E268" s="53"/>
      <c r="F268" s="22" t="str">
        <f t="shared" si="31"/>
        <v>SEPTEMBRE</v>
      </c>
      <c r="G268" s="55">
        <v>42988</v>
      </c>
      <c r="H268" s="55">
        <v>42992</v>
      </c>
      <c r="I268" s="22">
        <f t="shared" si="32"/>
        <v>4</v>
      </c>
      <c r="J268" s="63">
        <v>154.24</v>
      </c>
      <c r="K268" s="74" t="s">
        <v>56</v>
      </c>
    </row>
    <row r="269" spans="1:11" hidden="1" x14ac:dyDescent="0.2">
      <c r="A269" s="12" t="s">
        <v>66</v>
      </c>
      <c r="B269" s="22" t="s">
        <v>20</v>
      </c>
      <c r="C269" s="53" t="s">
        <v>78</v>
      </c>
      <c r="D269" s="53" t="s">
        <v>319</v>
      </c>
      <c r="E269" s="53"/>
      <c r="F269" s="22" t="str">
        <f t="shared" si="31"/>
        <v>SEPTEMBRE</v>
      </c>
      <c r="G269" s="55">
        <v>42979</v>
      </c>
      <c r="H269" s="55">
        <v>42983</v>
      </c>
      <c r="I269" s="22">
        <f t="shared" si="32"/>
        <v>4</v>
      </c>
      <c r="J269" s="63">
        <v>154.24</v>
      </c>
      <c r="K269" s="74" t="s">
        <v>56</v>
      </c>
    </row>
    <row r="270" spans="1:11" hidden="1" x14ac:dyDescent="0.2">
      <c r="A270" s="12" t="s">
        <v>69</v>
      </c>
      <c r="B270" s="22" t="s">
        <v>20</v>
      </c>
      <c r="C270" s="53" t="s">
        <v>78</v>
      </c>
      <c r="D270" s="53" t="s">
        <v>320</v>
      </c>
      <c r="E270" s="53"/>
      <c r="F270" s="22" t="str">
        <f t="shared" si="31"/>
        <v>SEPTEMBRE</v>
      </c>
      <c r="G270" s="55">
        <v>42975</v>
      </c>
      <c r="H270" s="55">
        <v>42979</v>
      </c>
      <c r="I270" s="22">
        <f t="shared" si="32"/>
        <v>4</v>
      </c>
      <c r="J270" s="63">
        <v>156</v>
      </c>
      <c r="K270" s="74" t="s">
        <v>56</v>
      </c>
    </row>
    <row r="271" spans="1:11" hidden="1" x14ac:dyDescent="0.2">
      <c r="A271" s="12" t="s">
        <v>60</v>
      </c>
      <c r="B271" s="22" t="s">
        <v>20</v>
      </c>
      <c r="C271" s="53" t="s">
        <v>78</v>
      </c>
      <c r="D271" s="53" t="s">
        <v>321</v>
      </c>
      <c r="E271" s="53"/>
      <c r="F271" s="22" t="str">
        <f t="shared" si="31"/>
        <v>SEPTEMBRE</v>
      </c>
      <c r="G271" s="55">
        <v>43003</v>
      </c>
      <c r="H271" s="55">
        <v>43006</v>
      </c>
      <c r="I271" s="22">
        <f t="shared" si="32"/>
        <v>3</v>
      </c>
      <c r="J271" s="63">
        <v>158.1</v>
      </c>
      <c r="K271" s="74" t="s">
        <v>56</v>
      </c>
    </row>
    <row r="272" spans="1:11" hidden="1" x14ac:dyDescent="0.2">
      <c r="A272" s="12" t="s">
        <v>60</v>
      </c>
      <c r="B272" s="22" t="s">
        <v>20</v>
      </c>
      <c r="C272" s="53" t="s">
        <v>78</v>
      </c>
      <c r="D272" s="53" t="s">
        <v>322</v>
      </c>
      <c r="E272" s="53"/>
      <c r="F272" s="22" t="str">
        <f t="shared" si="31"/>
        <v>SEPTEMBRE</v>
      </c>
      <c r="G272" s="55">
        <v>43000</v>
      </c>
      <c r="H272" s="55">
        <v>43003</v>
      </c>
      <c r="I272" s="22">
        <f t="shared" si="32"/>
        <v>3</v>
      </c>
      <c r="J272" s="63">
        <v>158.1</v>
      </c>
      <c r="K272" s="74" t="s">
        <v>56</v>
      </c>
    </row>
    <row r="273" spans="1:11" hidden="1" x14ac:dyDescent="0.2">
      <c r="A273" s="12" t="s">
        <v>60</v>
      </c>
      <c r="B273" s="22" t="s">
        <v>20</v>
      </c>
      <c r="C273" s="53" t="s">
        <v>78</v>
      </c>
      <c r="D273" s="53" t="s">
        <v>323</v>
      </c>
      <c r="E273" s="53"/>
      <c r="F273" s="22" t="str">
        <f t="shared" si="31"/>
        <v>SEPTEMBRE</v>
      </c>
      <c r="G273" s="55">
        <v>42999</v>
      </c>
      <c r="H273" s="55">
        <v>43002</v>
      </c>
      <c r="I273" s="22">
        <f t="shared" si="32"/>
        <v>3</v>
      </c>
      <c r="J273" s="63">
        <v>158.1</v>
      </c>
      <c r="K273" s="74" t="s">
        <v>56</v>
      </c>
    </row>
    <row r="274" spans="1:11" hidden="1" x14ac:dyDescent="0.2">
      <c r="A274" s="12" t="s">
        <v>69</v>
      </c>
      <c r="B274" s="22" t="s">
        <v>20</v>
      </c>
      <c r="C274" s="53" t="s">
        <v>78</v>
      </c>
      <c r="D274" s="53" t="s">
        <v>324</v>
      </c>
      <c r="E274" s="53"/>
      <c r="F274" s="22" t="str">
        <f t="shared" si="31"/>
        <v>SEPTEMBRE</v>
      </c>
      <c r="G274" s="55">
        <v>42999</v>
      </c>
      <c r="H274" s="55">
        <v>43002</v>
      </c>
      <c r="I274" s="22">
        <f t="shared" si="32"/>
        <v>3</v>
      </c>
      <c r="J274" s="63">
        <v>158.1</v>
      </c>
      <c r="K274" s="74" t="s">
        <v>56</v>
      </c>
    </row>
    <row r="275" spans="1:11" hidden="1" x14ac:dyDescent="0.2">
      <c r="A275" s="12" t="s">
        <v>69</v>
      </c>
      <c r="B275" s="22" t="s">
        <v>20</v>
      </c>
      <c r="C275" s="53" t="s">
        <v>78</v>
      </c>
      <c r="D275" s="53" t="s">
        <v>325</v>
      </c>
      <c r="E275" s="53"/>
      <c r="F275" s="22" t="str">
        <f t="shared" si="31"/>
        <v>SEPTEMBRE</v>
      </c>
      <c r="G275" s="55">
        <v>42996</v>
      </c>
      <c r="H275" s="55">
        <v>42999</v>
      </c>
      <c r="I275" s="22">
        <f t="shared" si="32"/>
        <v>3</v>
      </c>
      <c r="J275" s="63">
        <v>158.1</v>
      </c>
      <c r="K275" s="74" t="s">
        <v>56</v>
      </c>
    </row>
    <row r="276" spans="1:11" hidden="1" x14ac:dyDescent="0.2">
      <c r="A276" s="12" t="s">
        <v>65</v>
      </c>
      <c r="B276" s="22" t="s">
        <v>20</v>
      </c>
      <c r="C276" s="53" t="s">
        <v>78</v>
      </c>
      <c r="D276" s="53" t="s">
        <v>326</v>
      </c>
      <c r="E276" s="53"/>
      <c r="F276" s="22" t="str">
        <f t="shared" si="31"/>
        <v>SEPTEMBRE</v>
      </c>
      <c r="G276" s="55">
        <v>42992</v>
      </c>
      <c r="H276" s="55">
        <v>42995</v>
      </c>
      <c r="I276" s="22">
        <f t="shared" si="32"/>
        <v>3</v>
      </c>
      <c r="J276" s="63">
        <v>158.1</v>
      </c>
      <c r="K276" s="74" t="s">
        <v>56</v>
      </c>
    </row>
    <row r="277" spans="1:11" hidden="1" x14ac:dyDescent="0.2">
      <c r="A277" s="12" t="s">
        <v>65</v>
      </c>
      <c r="B277" s="22" t="s">
        <v>20</v>
      </c>
      <c r="C277" s="53" t="s">
        <v>78</v>
      </c>
      <c r="D277" s="53" t="s">
        <v>327</v>
      </c>
      <c r="E277" s="53"/>
      <c r="F277" s="22" t="str">
        <f t="shared" ref="F277:F347" si="47">CHOOSE(MONTH(H277),"JANVIER","FEVRIER","MARS","AVRIL","MAI","JUIN","JUILLET","AOUT","SEPTEMBRE","OCTOBRE","NOVEMBRE","DECEMBRE")</f>
        <v>SEPTEMBRE</v>
      </c>
      <c r="G277" s="55">
        <v>42989</v>
      </c>
      <c r="H277" s="55">
        <v>42992</v>
      </c>
      <c r="I277" s="22">
        <f t="shared" ref="I277:I347" si="48">H277-G277</f>
        <v>3</v>
      </c>
      <c r="J277" s="63">
        <v>158.1</v>
      </c>
      <c r="K277" s="74" t="s">
        <v>56</v>
      </c>
    </row>
    <row r="278" spans="1:11" hidden="1" x14ac:dyDescent="0.2">
      <c r="A278" s="12" t="s">
        <v>60</v>
      </c>
      <c r="B278" s="22" t="s">
        <v>20</v>
      </c>
      <c r="C278" s="53" t="s">
        <v>76</v>
      </c>
      <c r="D278" s="53" t="s">
        <v>328</v>
      </c>
      <c r="E278" s="53"/>
      <c r="F278" s="22" t="str">
        <f t="shared" si="47"/>
        <v>SEPTEMBRE</v>
      </c>
      <c r="G278" s="55">
        <v>42993</v>
      </c>
      <c r="H278" s="55">
        <v>42996</v>
      </c>
      <c r="I278" s="22">
        <f t="shared" si="48"/>
        <v>3</v>
      </c>
      <c r="J278" s="63">
        <v>160.17999999999998</v>
      </c>
      <c r="K278" s="74" t="s">
        <v>56</v>
      </c>
    </row>
    <row r="279" spans="1:11" hidden="1" x14ac:dyDescent="0.2">
      <c r="A279" s="12" t="s">
        <v>62</v>
      </c>
      <c r="B279" s="22" t="s">
        <v>20</v>
      </c>
      <c r="C279" s="53" t="s">
        <v>78</v>
      </c>
      <c r="D279" s="53" t="s">
        <v>329</v>
      </c>
      <c r="E279" s="53"/>
      <c r="F279" s="22" t="str">
        <f t="shared" si="47"/>
        <v>SEPTEMBRE</v>
      </c>
      <c r="G279" s="55">
        <v>42993</v>
      </c>
      <c r="H279" s="55">
        <v>42996</v>
      </c>
      <c r="I279" s="22">
        <f t="shared" si="48"/>
        <v>3</v>
      </c>
      <c r="J279" s="63">
        <v>165.81</v>
      </c>
      <c r="K279" s="74" t="s">
        <v>56</v>
      </c>
    </row>
    <row r="280" spans="1:11" hidden="1" x14ac:dyDescent="0.2">
      <c r="A280" s="12" t="s">
        <v>69</v>
      </c>
      <c r="B280" s="22" t="s">
        <v>20</v>
      </c>
      <c r="C280" s="53" t="s">
        <v>78</v>
      </c>
      <c r="D280" s="53" t="s">
        <v>330</v>
      </c>
      <c r="E280" s="53"/>
      <c r="F280" s="22" t="str">
        <f t="shared" si="47"/>
        <v>SEPTEMBRE</v>
      </c>
      <c r="G280" s="55">
        <v>42982</v>
      </c>
      <c r="H280" s="55">
        <v>42986</v>
      </c>
      <c r="I280" s="22">
        <f t="shared" si="48"/>
        <v>4</v>
      </c>
      <c r="J280" s="63">
        <v>167.74</v>
      </c>
      <c r="K280" s="74" t="s">
        <v>56</v>
      </c>
    </row>
    <row r="281" spans="1:11" hidden="1" x14ac:dyDescent="0.2">
      <c r="A281" s="12" t="s">
        <v>63</v>
      </c>
      <c r="B281" s="22" t="s">
        <v>20</v>
      </c>
      <c r="C281" s="53" t="s">
        <v>76</v>
      </c>
      <c r="D281" s="53" t="s">
        <v>331</v>
      </c>
      <c r="E281" s="53"/>
      <c r="F281" s="22" t="str">
        <f t="shared" si="47"/>
        <v>SEPTEMBRE</v>
      </c>
      <c r="G281" s="55">
        <v>42995</v>
      </c>
      <c r="H281" s="55">
        <v>42998</v>
      </c>
      <c r="I281" s="22">
        <f t="shared" si="48"/>
        <v>3</v>
      </c>
      <c r="J281" s="63">
        <v>179.46</v>
      </c>
      <c r="K281" s="74" t="s">
        <v>56</v>
      </c>
    </row>
    <row r="282" spans="1:11" hidden="1" x14ac:dyDescent="0.2">
      <c r="A282" s="12" t="s">
        <v>60</v>
      </c>
      <c r="B282" s="22" t="s">
        <v>20</v>
      </c>
      <c r="C282" s="53" t="s">
        <v>212</v>
      </c>
      <c r="D282" s="53" t="s">
        <v>332</v>
      </c>
      <c r="E282" s="53"/>
      <c r="F282" s="22" t="str">
        <f t="shared" si="47"/>
        <v>SEPTEMBRE</v>
      </c>
      <c r="G282" s="55">
        <v>42983</v>
      </c>
      <c r="H282" s="55">
        <v>42986</v>
      </c>
      <c r="I282" s="22">
        <f t="shared" si="48"/>
        <v>3</v>
      </c>
      <c r="J282" s="63">
        <v>180</v>
      </c>
      <c r="K282" s="74" t="s">
        <v>56</v>
      </c>
    </row>
    <row r="283" spans="1:11" hidden="1" x14ac:dyDescent="0.2">
      <c r="A283" s="12" t="s">
        <v>60</v>
      </c>
      <c r="B283" s="22" t="s">
        <v>20</v>
      </c>
      <c r="C283" s="53" t="s">
        <v>212</v>
      </c>
      <c r="D283" s="53" t="s">
        <v>332</v>
      </c>
      <c r="E283" s="53"/>
      <c r="F283" s="22" t="str">
        <f t="shared" si="47"/>
        <v>SEPTEMBRE</v>
      </c>
      <c r="G283" s="55">
        <v>42996</v>
      </c>
      <c r="H283" s="55">
        <v>42999</v>
      </c>
      <c r="I283" s="22">
        <f t="shared" si="48"/>
        <v>3</v>
      </c>
      <c r="J283" s="63">
        <v>180</v>
      </c>
      <c r="K283" s="74" t="s">
        <v>56</v>
      </c>
    </row>
    <row r="284" spans="1:11" hidden="1" x14ac:dyDescent="0.2">
      <c r="A284" s="12" t="s">
        <v>68</v>
      </c>
      <c r="B284" s="22" t="s">
        <v>20</v>
      </c>
      <c r="C284" s="53" t="s">
        <v>78</v>
      </c>
      <c r="D284" s="53" t="s">
        <v>333</v>
      </c>
      <c r="E284" s="53"/>
      <c r="F284" s="22" t="str">
        <f t="shared" si="47"/>
        <v>SEPTEMBRE</v>
      </c>
      <c r="G284" s="55">
        <v>42982</v>
      </c>
      <c r="H284" s="55">
        <v>42986</v>
      </c>
      <c r="I284" s="22">
        <f t="shared" si="48"/>
        <v>4</v>
      </c>
      <c r="J284" s="63">
        <v>181.23</v>
      </c>
      <c r="K284" s="74" t="s">
        <v>56</v>
      </c>
    </row>
    <row r="285" spans="1:11" hidden="1" x14ac:dyDescent="0.2">
      <c r="A285" s="12" t="s">
        <v>60</v>
      </c>
      <c r="B285" s="22" t="s">
        <v>20</v>
      </c>
      <c r="C285" s="53" t="s">
        <v>78</v>
      </c>
      <c r="D285" s="53" t="s">
        <v>334</v>
      </c>
      <c r="E285" s="53"/>
      <c r="F285" s="22" t="str">
        <f t="shared" si="47"/>
        <v>SEPTEMBRE</v>
      </c>
      <c r="G285" s="55">
        <v>42975</v>
      </c>
      <c r="H285" s="55">
        <v>42979</v>
      </c>
      <c r="I285" s="22">
        <f t="shared" si="48"/>
        <v>4</v>
      </c>
      <c r="J285" s="63">
        <v>183</v>
      </c>
      <c r="K285" s="74" t="s">
        <v>56</v>
      </c>
    </row>
    <row r="286" spans="1:11" hidden="1" x14ac:dyDescent="0.2">
      <c r="A286" s="12" t="s">
        <v>68</v>
      </c>
      <c r="B286" s="22" t="s">
        <v>20</v>
      </c>
      <c r="C286" s="53" t="s">
        <v>78</v>
      </c>
      <c r="D286" s="53" t="s">
        <v>335</v>
      </c>
      <c r="E286" s="53"/>
      <c r="F286" s="22" t="str">
        <f t="shared" si="47"/>
        <v>SEPTEMBRE</v>
      </c>
      <c r="G286" s="55">
        <v>43001</v>
      </c>
      <c r="H286" s="55">
        <v>43006</v>
      </c>
      <c r="I286" s="22">
        <f t="shared" si="48"/>
        <v>5</v>
      </c>
      <c r="J286" s="63">
        <v>187.98</v>
      </c>
      <c r="K286" s="74" t="s">
        <v>56</v>
      </c>
    </row>
    <row r="287" spans="1:11" hidden="1" x14ac:dyDescent="0.2">
      <c r="A287" s="12" t="s">
        <v>66</v>
      </c>
      <c r="B287" s="22" t="s">
        <v>20</v>
      </c>
      <c r="C287" s="53" t="s">
        <v>78</v>
      </c>
      <c r="D287" s="53" t="s">
        <v>336</v>
      </c>
      <c r="E287" s="53"/>
      <c r="F287" s="22" t="str">
        <f t="shared" si="47"/>
        <v>SEPTEMBRE</v>
      </c>
      <c r="G287" s="55">
        <v>42983</v>
      </c>
      <c r="H287" s="55">
        <v>42988</v>
      </c>
      <c r="I287" s="22">
        <f t="shared" si="48"/>
        <v>5</v>
      </c>
      <c r="J287" s="63">
        <v>187.98</v>
      </c>
      <c r="K287" s="74" t="s">
        <v>56</v>
      </c>
    </row>
    <row r="288" spans="1:11" hidden="1" x14ac:dyDescent="0.2">
      <c r="A288" s="12" t="s">
        <v>62</v>
      </c>
      <c r="B288" s="22" t="s">
        <v>20</v>
      </c>
      <c r="C288" s="53" t="s">
        <v>78</v>
      </c>
      <c r="D288" s="53" t="s">
        <v>337</v>
      </c>
      <c r="E288" s="53"/>
      <c r="F288" s="22" t="str">
        <f t="shared" si="47"/>
        <v>SEPTEMBRE</v>
      </c>
      <c r="G288" s="55">
        <v>42999</v>
      </c>
      <c r="H288" s="55">
        <v>43003</v>
      </c>
      <c r="I288" s="22">
        <f t="shared" si="48"/>
        <v>4</v>
      </c>
      <c r="J288" s="63">
        <v>192.8</v>
      </c>
      <c r="K288" s="74" t="s">
        <v>56</v>
      </c>
    </row>
    <row r="289" spans="1:11" hidden="1" x14ac:dyDescent="0.2">
      <c r="A289" s="12" t="s">
        <v>70</v>
      </c>
      <c r="B289" s="22" t="s">
        <v>20</v>
      </c>
      <c r="C289" s="53" t="s">
        <v>78</v>
      </c>
      <c r="D289" s="53" t="s">
        <v>338</v>
      </c>
      <c r="E289" s="53"/>
      <c r="F289" s="22" t="str">
        <f t="shared" si="47"/>
        <v>SEPTEMBRE</v>
      </c>
      <c r="G289" s="55">
        <v>42986</v>
      </c>
      <c r="H289" s="55">
        <v>42989</v>
      </c>
      <c r="I289" s="22">
        <f t="shared" si="48"/>
        <v>3</v>
      </c>
      <c r="J289" s="63">
        <v>192.8</v>
      </c>
      <c r="K289" s="74" t="s">
        <v>56</v>
      </c>
    </row>
    <row r="290" spans="1:11" hidden="1" x14ac:dyDescent="0.2">
      <c r="A290" s="12" t="s">
        <v>62</v>
      </c>
      <c r="B290" s="22" t="s">
        <v>20</v>
      </c>
      <c r="C290" s="53" t="s">
        <v>78</v>
      </c>
      <c r="D290" s="53" t="s">
        <v>339</v>
      </c>
      <c r="E290" s="53"/>
      <c r="F290" s="22" t="str">
        <f t="shared" si="47"/>
        <v>SEPTEMBRE</v>
      </c>
      <c r="G290" s="55">
        <v>42983</v>
      </c>
      <c r="H290" s="55">
        <v>42987</v>
      </c>
      <c r="I290" s="22">
        <f t="shared" si="48"/>
        <v>4</v>
      </c>
      <c r="J290" s="63">
        <v>192.8</v>
      </c>
      <c r="K290" s="74" t="s">
        <v>56</v>
      </c>
    </row>
    <row r="291" spans="1:11" hidden="1" x14ac:dyDescent="0.2">
      <c r="A291" s="12" t="s">
        <v>60</v>
      </c>
      <c r="B291" s="22" t="s">
        <v>20</v>
      </c>
      <c r="C291" s="53" t="s">
        <v>78</v>
      </c>
      <c r="D291" s="53" t="s">
        <v>340</v>
      </c>
      <c r="E291" s="53"/>
      <c r="F291" s="22" t="str">
        <f t="shared" si="47"/>
        <v>SEPTEMBRE</v>
      </c>
      <c r="G291" s="55">
        <v>42989</v>
      </c>
      <c r="H291" s="55">
        <v>42993</v>
      </c>
      <c r="I291" s="22">
        <f t="shared" si="48"/>
        <v>4</v>
      </c>
      <c r="J291" s="63">
        <v>204.37</v>
      </c>
      <c r="K291" s="74" t="s">
        <v>56</v>
      </c>
    </row>
    <row r="292" spans="1:11" hidden="1" x14ac:dyDescent="0.2">
      <c r="A292" s="12" t="s">
        <v>65</v>
      </c>
      <c r="B292" s="22" t="s">
        <v>20</v>
      </c>
      <c r="C292" s="53" t="s">
        <v>78</v>
      </c>
      <c r="D292" s="53" t="s">
        <v>341</v>
      </c>
      <c r="E292" s="53"/>
      <c r="F292" s="22" t="str">
        <f t="shared" si="47"/>
        <v>SEPTEMBRE</v>
      </c>
      <c r="G292" s="55">
        <v>42983</v>
      </c>
      <c r="H292" s="55">
        <v>42987</v>
      </c>
      <c r="I292" s="22">
        <f t="shared" si="48"/>
        <v>4</v>
      </c>
      <c r="J292" s="63">
        <v>204.37</v>
      </c>
      <c r="K292" s="74" t="s">
        <v>56</v>
      </c>
    </row>
    <row r="293" spans="1:11" hidden="1" x14ac:dyDescent="0.2">
      <c r="A293" s="12" t="s">
        <v>63</v>
      </c>
      <c r="B293" s="22" t="s">
        <v>20</v>
      </c>
      <c r="C293" s="53" t="s">
        <v>78</v>
      </c>
      <c r="D293" s="53" t="s">
        <v>342</v>
      </c>
      <c r="E293" s="53"/>
      <c r="F293" s="22" t="str">
        <f t="shared" si="47"/>
        <v>SEPTEMBRE</v>
      </c>
      <c r="G293" s="55">
        <v>42979</v>
      </c>
      <c r="H293" s="55">
        <v>42982</v>
      </c>
      <c r="I293" s="22">
        <f t="shared" si="48"/>
        <v>3</v>
      </c>
      <c r="J293" s="63">
        <v>221.72</v>
      </c>
      <c r="K293" s="74" t="s">
        <v>56</v>
      </c>
    </row>
    <row r="294" spans="1:11" hidden="1" x14ac:dyDescent="0.2">
      <c r="A294" s="12" t="s">
        <v>65</v>
      </c>
      <c r="B294" s="22" t="s">
        <v>20</v>
      </c>
      <c r="C294" s="53" t="s">
        <v>78</v>
      </c>
      <c r="D294" s="53" t="s">
        <v>343</v>
      </c>
      <c r="E294" s="53"/>
      <c r="F294" s="22" t="str">
        <f t="shared" si="47"/>
        <v>SEPTEMBRE</v>
      </c>
      <c r="G294" s="55">
        <v>43002</v>
      </c>
      <c r="H294" s="55">
        <v>43005</v>
      </c>
      <c r="I294" s="22">
        <f t="shared" si="48"/>
        <v>3</v>
      </c>
      <c r="J294" s="63">
        <v>222</v>
      </c>
      <c r="K294" s="74" t="s">
        <v>56</v>
      </c>
    </row>
    <row r="295" spans="1:11" hidden="1" x14ac:dyDescent="0.2">
      <c r="A295" s="12" t="s">
        <v>68</v>
      </c>
      <c r="B295" s="22" t="s">
        <v>20</v>
      </c>
      <c r="C295" s="53" t="s">
        <v>78</v>
      </c>
      <c r="D295" s="53" t="s">
        <v>344</v>
      </c>
      <c r="E295" s="53"/>
      <c r="F295" s="22" t="str">
        <f t="shared" si="47"/>
        <v>SEPTEMBRE</v>
      </c>
      <c r="G295" s="55">
        <v>42986</v>
      </c>
      <c r="H295" s="55">
        <v>42991</v>
      </c>
      <c r="I295" s="22">
        <f t="shared" si="48"/>
        <v>5</v>
      </c>
      <c r="J295" s="63">
        <v>222</v>
      </c>
      <c r="K295" s="74" t="s">
        <v>56</v>
      </c>
    </row>
    <row r="296" spans="1:11" hidden="1" x14ac:dyDescent="0.2">
      <c r="A296" s="12" t="s">
        <v>70</v>
      </c>
      <c r="B296" s="22" t="s">
        <v>20</v>
      </c>
      <c r="C296" s="53" t="s">
        <v>76</v>
      </c>
      <c r="D296" s="53" t="s">
        <v>345</v>
      </c>
      <c r="E296" s="53"/>
      <c r="F296" s="22" t="str">
        <f t="shared" si="47"/>
        <v>SEPTEMBRE</v>
      </c>
      <c r="G296" s="55">
        <v>42981</v>
      </c>
      <c r="H296" s="55">
        <v>42985</v>
      </c>
      <c r="I296" s="22">
        <f t="shared" si="48"/>
        <v>4</v>
      </c>
      <c r="J296" s="63">
        <v>223.8</v>
      </c>
      <c r="K296" s="74" t="s">
        <v>56</v>
      </c>
    </row>
    <row r="297" spans="1:11" hidden="1" x14ac:dyDescent="0.2">
      <c r="A297" s="12" t="s">
        <v>65</v>
      </c>
      <c r="B297" s="22" t="s">
        <v>20</v>
      </c>
      <c r="C297" s="53" t="s">
        <v>78</v>
      </c>
      <c r="D297" s="53" t="s">
        <v>327</v>
      </c>
      <c r="E297" s="53"/>
      <c r="F297" s="22" t="str">
        <f t="shared" si="47"/>
        <v>SEPTEMBRE</v>
      </c>
      <c r="G297" s="55">
        <v>42995</v>
      </c>
      <c r="H297" s="55">
        <v>43000</v>
      </c>
      <c r="I297" s="22">
        <f t="shared" si="48"/>
        <v>5</v>
      </c>
      <c r="J297" s="63">
        <v>236.18</v>
      </c>
      <c r="K297" s="74" t="s">
        <v>56</v>
      </c>
    </row>
    <row r="298" spans="1:11" hidden="1" x14ac:dyDescent="0.2">
      <c r="A298" s="12" t="s">
        <v>63</v>
      </c>
      <c r="B298" s="22" t="s">
        <v>20</v>
      </c>
      <c r="C298" s="53" t="s">
        <v>76</v>
      </c>
      <c r="D298" s="53" t="s">
        <v>346</v>
      </c>
      <c r="E298" s="53"/>
      <c r="F298" s="22" t="str">
        <f t="shared" si="47"/>
        <v>SEPTEMBRE</v>
      </c>
      <c r="G298" s="55">
        <v>42992</v>
      </c>
      <c r="H298" s="55">
        <v>42995</v>
      </c>
      <c r="I298" s="22">
        <f t="shared" si="48"/>
        <v>3</v>
      </c>
      <c r="J298" s="63">
        <v>243.23999999999998</v>
      </c>
      <c r="K298" s="74" t="s">
        <v>56</v>
      </c>
    </row>
    <row r="299" spans="1:11" hidden="1" x14ac:dyDescent="0.2">
      <c r="A299" s="12" t="s">
        <v>63</v>
      </c>
      <c r="B299" s="22" t="s">
        <v>20</v>
      </c>
      <c r="C299" s="53" t="s">
        <v>76</v>
      </c>
      <c r="D299" s="53" t="s">
        <v>347</v>
      </c>
      <c r="E299" s="53"/>
      <c r="F299" s="22" t="str">
        <f t="shared" si="47"/>
        <v>SEPTEMBRE</v>
      </c>
      <c r="G299" s="55">
        <v>43004</v>
      </c>
      <c r="H299" s="55">
        <v>43007</v>
      </c>
      <c r="I299" s="22">
        <f t="shared" si="48"/>
        <v>3</v>
      </c>
      <c r="J299" s="63">
        <v>243.23999999999998</v>
      </c>
      <c r="K299" s="74" t="s">
        <v>56</v>
      </c>
    </row>
    <row r="300" spans="1:11" hidden="1" x14ac:dyDescent="0.2">
      <c r="A300" s="12" t="s">
        <v>69</v>
      </c>
      <c r="B300" s="22" t="s">
        <v>20</v>
      </c>
      <c r="C300" s="53" t="s">
        <v>78</v>
      </c>
      <c r="D300" s="53" t="s">
        <v>348</v>
      </c>
      <c r="E300" s="53"/>
      <c r="F300" s="22" t="str">
        <f t="shared" si="47"/>
        <v>SEPTEMBRE</v>
      </c>
      <c r="G300" s="55">
        <v>43002</v>
      </c>
      <c r="H300" s="55">
        <v>43007</v>
      </c>
      <c r="I300" s="22">
        <f t="shared" si="48"/>
        <v>5</v>
      </c>
      <c r="J300" s="63">
        <v>269.92</v>
      </c>
      <c r="K300" s="74" t="s">
        <v>56</v>
      </c>
    </row>
    <row r="301" spans="1:11" hidden="1" x14ac:dyDescent="0.2">
      <c r="A301" s="12" t="s">
        <v>63</v>
      </c>
      <c r="B301" s="22" t="s">
        <v>20</v>
      </c>
      <c r="C301" s="53" t="s">
        <v>76</v>
      </c>
      <c r="D301" s="53" t="s">
        <v>349</v>
      </c>
      <c r="E301" s="53"/>
      <c r="F301" s="22" t="str">
        <f t="shared" si="47"/>
        <v>SEPTEMBRE</v>
      </c>
      <c r="G301" s="55">
        <v>42989</v>
      </c>
      <c r="H301" s="55">
        <v>42992</v>
      </c>
      <c r="I301" s="22">
        <f t="shared" si="48"/>
        <v>3</v>
      </c>
      <c r="J301" s="63">
        <v>282.2</v>
      </c>
      <c r="K301" s="74" t="s">
        <v>56</v>
      </c>
    </row>
    <row r="302" spans="1:11" hidden="1" x14ac:dyDescent="0.2">
      <c r="A302" s="12" t="s">
        <v>65</v>
      </c>
      <c r="B302" s="22" t="s">
        <v>20</v>
      </c>
      <c r="C302" s="53" t="s">
        <v>76</v>
      </c>
      <c r="D302" s="53" t="s">
        <v>350</v>
      </c>
      <c r="E302" s="53"/>
      <c r="F302" s="22" t="str">
        <f t="shared" si="47"/>
        <v>SEPTEMBRE</v>
      </c>
      <c r="G302" s="55">
        <v>42978</v>
      </c>
      <c r="H302" s="55">
        <v>42979</v>
      </c>
      <c r="I302" s="22">
        <f t="shared" si="48"/>
        <v>1</v>
      </c>
      <c r="J302" s="63">
        <v>284</v>
      </c>
      <c r="K302" s="74" t="s">
        <v>56</v>
      </c>
    </row>
    <row r="303" spans="1:11" hidden="1" x14ac:dyDescent="0.2">
      <c r="A303" s="12" t="s">
        <v>65</v>
      </c>
      <c r="B303" s="22" t="s">
        <v>20</v>
      </c>
      <c r="C303" s="53" t="s">
        <v>76</v>
      </c>
      <c r="D303" s="53" t="s">
        <v>350</v>
      </c>
      <c r="E303" s="53"/>
      <c r="F303" s="22" t="str">
        <f t="shared" ref="F303" si="49">CHOOSE(MONTH(H303),"JANVIER","FEVRIER","MARS","AVRIL","MAI","JUIN","JUILLET","AOUT","SEPTEMBRE","OCTOBRE","NOVEMBRE","DECEMBRE")</f>
        <v>SEPTEMBRE</v>
      </c>
      <c r="G303" s="55">
        <v>42979</v>
      </c>
      <c r="H303" s="55">
        <v>42982</v>
      </c>
      <c r="I303" s="22">
        <f t="shared" ref="I303" si="50">H303-G303</f>
        <v>3</v>
      </c>
      <c r="J303" s="63">
        <v>284</v>
      </c>
      <c r="K303" s="74" t="s">
        <v>56</v>
      </c>
    </row>
    <row r="304" spans="1:11" hidden="1" x14ac:dyDescent="0.2">
      <c r="A304" s="12" t="s">
        <v>68</v>
      </c>
      <c r="B304" s="22" t="s">
        <v>20</v>
      </c>
      <c r="C304" s="53" t="s">
        <v>76</v>
      </c>
      <c r="D304" s="53" t="s">
        <v>351</v>
      </c>
      <c r="E304" s="53"/>
      <c r="F304" s="22" t="str">
        <f t="shared" si="47"/>
        <v>SEPTEMBRE</v>
      </c>
      <c r="G304" s="55">
        <v>42968</v>
      </c>
      <c r="H304" s="55">
        <v>42979</v>
      </c>
      <c r="I304" s="22">
        <f t="shared" si="48"/>
        <v>11</v>
      </c>
      <c r="J304" s="63">
        <v>308.88</v>
      </c>
      <c r="K304" s="74" t="s">
        <v>56</v>
      </c>
    </row>
    <row r="305" spans="1:11" hidden="1" x14ac:dyDescent="0.2">
      <c r="A305" s="12" t="s">
        <v>63</v>
      </c>
      <c r="B305" s="22" t="s">
        <v>20</v>
      </c>
      <c r="C305" s="53" t="s">
        <v>76</v>
      </c>
      <c r="D305" s="53" t="s">
        <v>352</v>
      </c>
      <c r="E305" s="53"/>
      <c r="F305" s="22" t="str">
        <f t="shared" si="47"/>
        <v>SEPTEMBRE</v>
      </c>
      <c r="G305" s="55">
        <v>42973</v>
      </c>
      <c r="H305" s="55">
        <v>42979</v>
      </c>
      <c r="I305" s="22">
        <f t="shared" si="48"/>
        <v>6</v>
      </c>
      <c r="J305" s="63">
        <v>356.96</v>
      </c>
      <c r="K305" s="74" t="s">
        <v>56</v>
      </c>
    </row>
    <row r="306" spans="1:11" hidden="1" x14ac:dyDescent="0.2">
      <c r="A306" s="12" t="s">
        <v>69</v>
      </c>
      <c r="B306" s="22" t="s">
        <v>20</v>
      </c>
      <c r="C306" s="53" t="s">
        <v>78</v>
      </c>
      <c r="D306" s="53" t="s">
        <v>353</v>
      </c>
      <c r="E306" s="53"/>
      <c r="F306" s="22" t="str">
        <f t="shared" si="47"/>
        <v>SEPTEMBRE</v>
      </c>
      <c r="G306" s="55">
        <v>42986</v>
      </c>
      <c r="H306" s="55">
        <v>42995</v>
      </c>
      <c r="I306" s="22">
        <f t="shared" si="48"/>
        <v>9</v>
      </c>
      <c r="J306" s="63">
        <v>366.32</v>
      </c>
      <c r="K306" s="74" t="s">
        <v>56</v>
      </c>
    </row>
    <row r="307" spans="1:11" hidden="1" x14ac:dyDescent="0.2">
      <c r="A307" s="12" t="s">
        <v>63</v>
      </c>
      <c r="B307" s="22" t="s">
        <v>20</v>
      </c>
      <c r="C307" s="53" t="s">
        <v>76</v>
      </c>
      <c r="D307" s="53" t="s">
        <v>354</v>
      </c>
      <c r="E307" s="53"/>
      <c r="F307" s="22" t="str">
        <f t="shared" si="47"/>
        <v>SEPTEMBRE</v>
      </c>
      <c r="G307" s="55">
        <v>42984</v>
      </c>
      <c r="H307" s="55">
        <v>42989</v>
      </c>
      <c r="I307" s="22">
        <f t="shared" si="48"/>
        <v>5</v>
      </c>
      <c r="J307" s="63">
        <v>518</v>
      </c>
      <c r="K307" s="74" t="s">
        <v>56</v>
      </c>
    </row>
    <row r="308" spans="1:11" hidden="1" x14ac:dyDescent="0.2">
      <c r="A308" s="12" t="s">
        <v>63</v>
      </c>
      <c r="B308" s="22" t="s">
        <v>20</v>
      </c>
      <c r="C308" s="53" t="s">
        <v>76</v>
      </c>
      <c r="D308" s="53" t="s">
        <v>355</v>
      </c>
      <c r="E308" s="53"/>
      <c r="F308" s="22" t="str">
        <f t="shared" si="47"/>
        <v>SEPTEMBRE</v>
      </c>
      <c r="G308" s="55">
        <v>42998</v>
      </c>
      <c r="H308" s="55">
        <v>43004</v>
      </c>
      <c r="I308" s="22">
        <f t="shared" si="48"/>
        <v>6</v>
      </c>
      <c r="J308" s="63">
        <v>636.65000000000009</v>
      </c>
      <c r="K308" s="74" t="s">
        <v>56</v>
      </c>
    </row>
    <row r="309" spans="1:11" hidden="1" x14ac:dyDescent="0.2">
      <c r="A309" s="12" t="s">
        <v>59</v>
      </c>
      <c r="B309" s="22" t="s">
        <v>20</v>
      </c>
      <c r="C309" s="53" t="s">
        <v>76</v>
      </c>
      <c r="D309" s="53" t="s">
        <v>356</v>
      </c>
      <c r="E309" s="53"/>
      <c r="F309" s="22" t="str">
        <f t="shared" si="47"/>
        <v>SEPTEMBRE</v>
      </c>
      <c r="G309" s="55">
        <v>42990</v>
      </c>
      <c r="H309" s="55">
        <v>43004</v>
      </c>
      <c r="I309" s="22">
        <f t="shared" si="48"/>
        <v>14</v>
      </c>
      <c r="J309" s="63">
        <v>747.75</v>
      </c>
      <c r="K309" s="74" t="s">
        <v>56</v>
      </c>
    </row>
    <row r="310" spans="1:11" hidden="1" x14ac:dyDescent="0.2">
      <c r="A310" s="12" t="s">
        <v>59</v>
      </c>
      <c r="B310" s="22" t="s">
        <v>22</v>
      </c>
      <c r="C310" s="53" t="s">
        <v>76</v>
      </c>
      <c r="D310" s="53" t="s">
        <v>357</v>
      </c>
      <c r="E310" s="53"/>
      <c r="F310" s="22" t="str">
        <f t="shared" si="47"/>
        <v>SEPTEMBRE</v>
      </c>
      <c r="G310" s="55">
        <v>42975</v>
      </c>
      <c r="H310" s="55">
        <v>42979</v>
      </c>
      <c r="I310" s="22">
        <f t="shared" si="48"/>
        <v>4</v>
      </c>
      <c r="J310" s="63">
        <v>0</v>
      </c>
    </row>
    <row r="311" spans="1:11" hidden="1" x14ac:dyDescent="0.2">
      <c r="A311" s="12" t="s">
        <v>59</v>
      </c>
      <c r="B311" s="22" t="s">
        <v>22</v>
      </c>
      <c r="C311" s="53" t="s">
        <v>76</v>
      </c>
      <c r="D311" s="53" t="s">
        <v>357</v>
      </c>
      <c r="E311" s="53"/>
      <c r="F311" s="22" t="str">
        <f t="shared" ref="F311" si="51">CHOOSE(MONTH(H311),"JANVIER","FEVRIER","MARS","AVRIL","MAI","JUIN","JUILLET","AOUT","SEPTEMBRE","OCTOBRE","NOVEMBRE","DECEMBRE")</f>
        <v>SEPTEMBRE</v>
      </c>
      <c r="G311" s="55">
        <v>42979</v>
      </c>
      <c r="H311" s="55">
        <v>42981</v>
      </c>
      <c r="I311" s="22">
        <f t="shared" ref="I311" si="52">H311-G311</f>
        <v>2</v>
      </c>
      <c r="J311" s="63">
        <v>0</v>
      </c>
    </row>
    <row r="312" spans="1:11" hidden="1" x14ac:dyDescent="0.2">
      <c r="A312" s="12" t="s">
        <v>59</v>
      </c>
      <c r="B312" s="22" t="s">
        <v>22</v>
      </c>
      <c r="C312" s="53" t="s">
        <v>76</v>
      </c>
      <c r="D312" s="53" t="s">
        <v>358</v>
      </c>
      <c r="E312" s="53"/>
      <c r="F312" s="22" t="str">
        <f t="shared" si="47"/>
        <v>SEPTEMBRE</v>
      </c>
      <c r="G312" s="55">
        <v>42981</v>
      </c>
      <c r="H312" s="55">
        <v>42986</v>
      </c>
      <c r="I312" s="22">
        <f t="shared" si="48"/>
        <v>5</v>
      </c>
      <c r="J312" s="63">
        <v>0</v>
      </c>
    </row>
    <row r="313" spans="1:11" hidden="1" x14ac:dyDescent="0.2">
      <c r="A313" s="12" t="s">
        <v>59</v>
      </c>
      <c r="B313" s="22" t="s">
        <v>22</v>
      </c>
      <c r="C313" s="53" t="s">
        <v>76</v>
      </c>
      <c r="D313" s="53" t="s">
        <v>359</v>
      </c>
      <c r="E313" s="53"/>
      <c r="F313" s="22" t="str">
        <f t="shared" si="47"/>
        <v>SEPTEMBRE</v>
      </c>
      <c r="G313" s="55">
        <v>42993</v>
      </c>
      <c r="H313" s="55">
        <v>42998</v>
      </c>
      <c r="I313" s="22">
        <f t="shared" si="48"/>
        <v>5</v>
      </c>
      <c r="J313" s="63">
        <v>0</v>
      </c>
    </row>
    <row r="314" spans="1:11" hidden="1" x14ac:dyDescent="0.2">
      <c r="A314" s="12" t="s">
        <v>60</v>
      </c>
      <c r="B314" s="22" t="s">
        <v>22</v>
      </c>
      <c r="C314" s="53" t="s">
        <v>78</v>
      </c>
      <c r="D314" s="53" t="s">
        <v>360</v>
      </c>
      <c r="E314" s="53"/>
      <c r="F314" s="22" t="str">
        <f t="shared" si="47"/>
        <v>SEPTEMBRE</v>
      </c>
      <c r="G314" s="55">
        <v>42964</v>
      </c>
      <c r="H314" s="55">
        <v>42979</v>
      </c>
      <c r="I314" s="22">
        <f t="shared" si="48"/>
        <v>15</v>
      </c>
      <c r="J314" s="63">
        <v>289.2</v>
      </c>
    </row>
    <row r="315" spans="1:11" x14ac:dyDescent="0.2">
      <c r="A315" s="12" t="s">
        <v>68</v>
      </c>
      <c r="B315" s="22" t="s">
        <v>21</v>
      </c>
      <c r="C315" s="53" t="s">
        <v>78</v>
      </c>
      <c r="D315" s="53" t="s">
        <v>335</v>
      </c>
      <c r="E315" s="53"/>
      <c r="F315" s="22" t="str">
        <f t="shared" si="47"/>
        <v>SEPTEMBRE</v>
      </c>
      <c r="G315" s="55">
        <v>43001</v>
      </c>
      <c r="H315" s="55">
        <v>43006</v>
      </c>
      <c r="I315" s="22">
        <f t="shared" si="48"/>
        <v>5</v>
      </c>
      <c r="J315" s="63">
        <v>10</v>
      </c>
    </row>
    <row r="316" spans="1:11" x14ac:dyDescent="0.2">
      <c r="A316" s="12" t="s">
        <v>65</v>
      </c>
      <c r="B316" s="22" t="s">
        <v>21</v>
      </c>
      <c r="C316" s="53" t="s">
        <v>78</v>
      </c>
      <c r="D316" s="53" t="s">
        <v>302</v>
      </c>
      <c r="E316" s="53"/>
      <c r="F316" s="22" t="str">
        <f t="shared" si="47"/>
        <v>SEPTEMBRE</v>
      </c>
      <c r="G316" s="55">
        <v>43000</v>
      </c>
      <c r="H316" s="55">
        <v>43002</v>
      </c>
      <c r="I316" s="22">
        <f t="shared" si="48"/>
        <v>2</v>
      </c>
      <c r="J316" s="63">
        <v>15</v>
      </c>
    </row>
    <row r="317" spans="1:11" x14ac:dyDescent="0.2">
      <c r="A317" s="12" t="s">
        <v>66</v>
      </c>
      <c r="B317" s="22" t="s">
        <v>21</v>
      </c>
      <c r="C317" s="53" t="s">
        <v>78</v>
      </c>
      <c r="D317" s="53" t="s">
        <v>318</v>
      </c>
      <c r="E317" s="53"/>
      <c r="F317" s="22" t="str">
        <f t="shared" si="47"/>
        <v>SEPTEMBRE</v>
      </c>
      <c r="G317" s="55">
        <v>42988</v>
      </c>
      <c r="H317" s="55">
        <v>42992</v>
      </c>
      <c r="I317" s="22">
        <f t="shared" si="48"/>
        <v>4</v>
      </c>
      <c r="J317" s="63">
        <v>20</v>
      </c>
    </row>
    <row r="318" spans="1:11" hidden="1" x14ac:dyDescent="0.2">
      <c r="A318" s="12" t="s">
        <v>72</v>
      </c>
      <c r="B318" s="22" t="s">
        <v>20</v>
      </c>
      <c r="C318" s="53" t="s">
        <v>76</v>
      </c>
      <c r="D318" s="53" t="s">
        <v>361</v>
      </c>
      <c r="E318" s="53"/>
      <c r="F318" s="22" t="str">
        <f t="shared" si="47"/>
        <v>OCTOBRE</v>
      </c>
      <c r="G318" s="55">
        <v>43006</v>
      </c>
      <c r="H318" s="55">
        <v>43009</v>
      </c>
      <c r="I318" s="22">
        <f t="shared" si="48"/>
        <v>3</v>
      </c>
      <c r="J318" s="63">
        <v>149.41999999999999</v>
      </c>
      <c r="K318" s="74" t="s">
        <v>56</v>
      </c>
    </row>
    <row r="319" spans="1:11" hidden="1" x14ac:dyDescent="0.2">
      <c r="A319" s="12" t="s">
        <v>62</v>
      </c>
      <c r="B319" s="22" t="s">
        <v>20</v>
      </c>
      <c r="C319" s="53" t="s">
        <v>78</v>
      </c>
      <c r="D319" s="53" t="s">
        <v>362</v>
      </c>
      <c r="E319" s="53"/>
      <c r="F319" s="22" t="str">
        <f t="shared" si="47"/>
        <v>OCTOBRE</v>
      </c>
      <c r="G319" s="55">
        <v>43006</v>
      </c>
      <c r="H319" s="55">
        <v>43009</v>
      </c>
      <c r="I319" s="22">
        <f t="shared" si="48"/>
        <v>3</v>
      </c>
      <c r="J319" s="63">
        <v>193</v>
      </c>
      <c r="K319" s="74" t="s">
        <v>56</v>
      </c>
    </row>
    <row r="320" spans="1:11" hidden="1" x14ac:dyDescent="0.2">
      <c r="A320" s="12" t="s">
        <v>66</v>
      </c>
      <c r="B320" s="22" t="s">
        <v>20</v>
      </c>
      <c r="C320" s="53" t="s">
        <v>78</v>
      </c>
      <c r="D320" s="53" t="s">
        <v>363</v>
      </c>
      <c r="E320" s="53"/>
      <c r="F320" s="22" t="str">
        <f t="shared" si="47"/>
        <v>OCTOBRE</v>
      </c>
      <c r="G320" s="55">
        <v>43006</v>
      </c>
      <c r="H320" s="55">
        <v>43009</v>
      </c>
      <c r="I320" s="22">
        <f t="shared" si="48"/>
        <v>3</v>
      </c>
      <c r="J320" s="63">
        <v>129.18</v>
      </c>
      <c r="K320" s="74" t="s">
        <v>56</v>
      </c>
    </row>
    <row r="321" spans="1:11" hidden="1" x14ac:dyDescent="0.2">
      <c r="A321" s="12" t="s">
        <v>60</v>
      </c>
      <c r="B321" s="22" t="s">
        <v>20</v>
      </c>
      <c r="C321" s="53" t="s">
        <v>78</v>
      </c>
      <c r="D321" s="53" t="s">
        <v>364</v>
      </c>
      <c r="E321" s="53"/>
      <c r="F321" s="22" t="str">
        <f t="shared" si="47"/>
        <v>OCTOBRE</v>
      </c>
      <c r="G321" s="55">
        <v>43006</v>
      </c>
      <c r="H321" s="55">
        <v>43009</v>
      </c>
      <c r="I321" s="22">
        <f t="shared" si="48"/>
        <v>3</v>
      </c>
      <c r="J321" s="63">
        <v>170</v>
      </c>
      <c r="K321" s="74" t="s">
        <v>56</v>
      </c>
    </row>
    <row r="322" spans="1:11" hidden="1" x14ac:dyDescent="0.2">
      <c r="A322" s="12" t="s">
        <v>65</v>
      </c>
      <c r="B322" s="22" t="s">
        <v>20</v>
      </c>
      <c r="C322" s="53" t="s">
        <v>78</v>
      </c>
      <c r="D322" s="53" t="s">
        <v>365</v>
      </c>
      <c r="E322" s="53"/>
      <c r="F322" s="22" t="str">
        <f t="shared" si="47"/>
        <v>OCTOBRE</v>
      </c>
      <c r="G322" s="55">
        <v>43005</v>
      </c>
      <c r="H322" s="55">
        <v>43009</v>
      </c>
      <c r="I322" s="22">
        <f t="shared" si="48"/>
        <v>4</v>
      </c>
      <c r="J322" s="63">
        <v>285</v>
      </c>
      <c r="K322" s="74" t="s">
        <v>56</v>
      </c>
    </row>
    <row r="323" spans="1:11" hidden="1" x14ac:dyDescent="0.2">
      <c r="A323" s="12" t="s">
        <v>65</v>
      </c>
      <c r="B323" s="22" t="s">
        <v>20</v>
      </c>
      <c r="C323" s="53" t="s">
        <v>78</v>
      </c>
      <c r="D323" s="53" t="s">
        <v>365</v>
      </c>
      <c r="E323" s="53"/>
      <c r="F323" s="22" t="str">
        <f t="shared" ref="F323" si="53">CHOOSE(MONTH(H323),"JANVIER","FEVRIER","MARS","AVRIL","MAI","JUIN","JUILLET","AOUT","SEPTEMBRE","OCTOBRE","NOVEMBRE","DECEMBRE")</f>
        <v>OCTOBRE</v>
      </c>
      <c r="G323" s="55">
        <v>43009</v>
      </c>
      <c r="H323" s="55">
        <v>43010</v>
      </c>
      <c r="I323" s="22">
        <f t="shared" ref="I323" si="54">H323-G323</f>
        <v>1</v>
      </c>
      <c r="J323" s="63">
        <v>285</v>
      </c>
      <c r="K323" s="74" t="s">
        <v>56</v>
      </c>
    </row>
    <row r="324" spans="1:11" hidden="1" x14ac:dyDescent="0.2">
      <c r="A324" s="12" t="s">
        <v>69</v>
      </c>
      <c r="B324" s="22" t="s">
        <v>20</v>
      </c>
      <c r="C324" s="53" t="s">
        <v>78</v>
      </c>
      <c r="D324" s="53" t="s">
        <v>366</v>
      </c>
      <c r="E324" s="53"/>
      <c r="F324" s="22" t="str">
        <f t="shared" si="47"/>
        <v>OCTOBRE</v>
      </c>
      <c r="G324" s="55">
        <v>43007</v>
      </c>
      <c r="H324" s="55">
        <v>43009</v>
      </c>
      <c r="I324" s="22">
        <f t="shared" si="48"/>
        <v>2</v>
      </c>
      <c r="J324" s="63">
        <v>159</v>
      </c>
      <c r="K324" s="74" t="s">
        <v>56</v>
      </c>
    </row>
    <row r="325" spans="1:11" hidden="1" x14ac:dyDescent="0.2">
      <c r="A325" s="12" t="s">
        <v>69</v>
      </c>
      <c r="B325" s="22" t="s">
        <v>20</v>
      </c>
      <c r="C325" s="53" t="s">
        <v>78</v>
      </c>
      <c r="D325" s="53" t="s">
        <v>366</v>
      </c>
      <c r="E325" s="53"/>
      <c r="F325" s="22" t="str">
        <f t="shared" ref="F325" si="55">CHOOSE(MONTH(H325),"JANVIER","FEVRIER","MARS","AVRIL","MAI","JUIN","JUILLET","AOUT","SEPTEMBRE","OCTOBRE","NOVEMBRE","DECEMBRE")</f>
        <v>OCTOBRE</v>
      </c>
      <c r="G325" s="55">
        <v>43009</v>
      </c>
      <c r="H325" s="55">
        <v>43010</v>
      </c>
      <c r="I325" s="22">
        <f t="shared" ref="I325" si="56">H325-G325</f>
        <v>1</v>
      </c>
      <c r="J325" s="63">
        <v>159</v>
      </c>
      <c r="K325" s="74" t="s">
        <v>56</v>
      </c>
    </row>
    <row r="326" spans="1:11" hidden="1" x14ac:dyDescent="0.2">
      <c r="A326" s="12" t="s">
        <v>63</v>
      </c>
      <c r="B326" s="22" t="s">
        <v>20</v>
      </c>
      <c r="C326" s="53" t="s">
        <v>78</v>
      </c>
      <c r="D326" s="53" t="s">
        <v>367</v>
      </c>
      <c r="E326" s="53"/>
      <c r="F326" s="22" t="str">
        <f t="shared" si="47"/>
        <v>OCTOBRE</v>
      </c>
      <c r="G326" s="55">
        <v>43007</v>
      </c>
      <c r="H326" s="55">
        <v>43009</v>
      </c>
      <c r="I326" s="22">
        <f t="shared" si="48"/>
        <v>2</v>
      </c>
      <c r="J326" s="63">
        <v>330</v>
      </c>
      <c r="K326" s="74" t="s">
        <v>56</v>
      </c>
    </row>
    <row r="327" spans="1:11" hidden="1" x14ac:dyDescent="0.2">
      <c r="A327" s="12" t="s">
        <v>63</v>
      </c>
      <c r="B327" s="22" t="s">
        <v>20</v>
      </c>
      <c r="C327" s="53" t="s">
        <v>78</v>
      </c>
      <c r="D327" s="53" t="s">
        <v>367</v>
      </c>
      <c r="E327" s="53"/>
      <c r="F327" s="22" t="str">
        <f t="shared" ref="F327" si="57">CHOOSE(MONTH(H327),"JANVIER","FEVRIER","MARS","AVRIL","MAI","JUIN","JUILLET","AOUT","SEPTEMBRE","OCTOBRE","NOVEMBRE","DECEMBRE")</f>
        <v>OCTOBRE</v>
      </c>
      <c r="G327" s="55">
        <v>43009</v>
      </c>
      <c r="H327" s="55">
        <v>43010</v>
      </c>
      <c r="I327" s="22">
        <f t="shared" ref="I327" si="58">H327-G327</f>
        <v>1</v>
      </c>
      <c r="J327" s="63">
        <v>330</v>
      </c>
      <c r="K327" s="74" t="s">
        <v>56</v>
      </c>
    </row>
    <row r="328" spans="1:11" hidden="1" x14ac:dyDescent="0.2">
      <c r="A328" s="12" t="s">
        <v>59</v>
      </c>
      <c r="B328" s="22" t="s">
        <v>20</v>
      </c>
      <c r="C328" s="53" t="s">
        <v>78</v>
      </c>
      <c r="D328" s="53" t="s">
        <v>368</v>
      </c>
      <c r="E328" s="53"/>
      <c r="F328" s="22" t="str">
        <f t="shared" si="47"/>
        <v>OCTOBRE</v>
      </c>
      <c r="G328" s="55">
        <v>43008</v>
      </c>
      <c r="H328" s="55">
        <v>43009</v>
      </c>
      <c r="I328" s="22">
        <f t="shared" si="48"/>
        <v>1</v>
      </c>
      <c r="J328" s="63">
        <v>156</v>
      </c>
      <c r="K328" s="74" t="s">
        <v>56</v>
      </c>
    </row>
    <row r="329" spans="1:11" hidden="1" x14ac:dyDescent="0.2">
      <c r="A329" s="12" t="s">
        <v>59</v>
      </c>
      <c r="B329" s="22" t="s">
        <v>20</v>
      </c>
      <c r="C329" s="53" t="s">
        <v>78</v>
      </c>
      <c r="D329" s="53" t="s">
        <v>368</v>
      </c>
      <c r="E329" s="53"/>
      <c r="F329" s="22" t="str">
        <f t="shared" ref="F329" si="59">CHOOSE(MONTH(H329),"JANVIER","FEVRIER","MARS","AVRIL","MAI","JUIN","JUILLET","AOUT","SEPTEMBRE","OCTOBRE","NOVEMBRE","DECEMBRE")</f>
        <v>OCTOBRE</v>
      </c>
      <c r="G329" s="55">
        <v>43009</v>
      </c>
      <c r="H329" s="55">
        <v>43011</v>
      </c>
      <c r="I329" s="22">
        <f t="shared" ref="I329" si="60">H329-G329</f>
        <v>2</v>
      </c>
      <c r="J329" s="63">
        <v>156</v>
      </c>
      <c r="K329" s="74" t="s">
        <v>56</v>
      </c>
    </row>
    <row r="330" spans="1:11" hidden="1" x14ac:dyDescent="0.2">
      <c r="A330" s="12" t="s">
        <v>62</v>
      </c>
      <c r="B330" s="22" t="s">
        <v>20</v>
      </c>
      <c r="C330" s="53" t="s">
        <v>78</v>
      </c>
      <c r="D330" s="53" t="s">
        <v>369</v>
      </c>
      <c r="E330" s="53"/>
      <c r="F330" s="22" t="str">
        <f t="shared" si="47"/>
        <v>OCTOBRE</v>
      </c>
      <c r="G330" s="55">
        <v>43009</v>
      </c>
      <c r="H330" s="55">
        <v>43011</v>
      </c>
      <c r="I330" s="22">
        <f t="shared" si="48"/>
        <v>2</v>
      </c>
      <c r="J330" s="63">
        <v>106.04</v>
      </c>
      <c r="K330" s="74" t="s">
        <v>56</v>
      </c>
    </row>
    <row r="331" spans="1:11" hidden="1" x14ac:dyDescent="0.2">
      <c r="A331" s="12" t="s">
        <v>72</v>
      </c>
      <c r="B331" s="22" t="s">
        <v>20</v>
      </c>
      <c r="C331" s="53" t="s">
        <v>78</v>
      </c>
      <c r="D331" s="53" t="s">
        <v>370</v>
      </c>
      <c r="E331" s="53"/>
      <c r="F331" s="22" t="str">
        <f t="shared" si="47"/>
        <v>OCTOBRE</v>
      </c>
      <c r="G331" s="55">
        <v>43009</v>
      </c>
      <c r="H331" s="55">
        <v>43013</v>
      </c>
      <c r="I331" s="22">
        <f t="shared" si="48"/>
        <v>4</v>
      </c>
      <c r="J331" s="63">
        <v>236.18</v>
      </c>
      <c r="K331" s="74" t="s">
        <v>56</v>
      </c>
    </row>
    <row r="332" spans="1:11" hidden="1" x14ac:dyDescent="0.2">
      <c r="A332" s="12" t="s">
        <v>65</v>
      </c>
      <c r="B332" s="22" t="s">
        <v>20</v>
      </c>
      <c r="C332" s="53" t="s">
        <v>78</v>
      </c>
      <c r="D332" s="53" t="s">
        <v>371</v>
      </c>
      <c r="E332" s="53"/>
      <c r="F332" s="22" t="str">
        <f t="shared" si="47"/>
        <v>OCTOBRE</v>
      </c>
      <c r="G332" s="55">
        <v>43010</v>
      </c>
      <c r="H332" s="55">
        <v>43013</v>
      </c>
      <c r="I332" s="22">
        <f t="shared" si="48"/>
        <v>3</v>
      </c>
      <c r="J332" s="63">
        <v>178.34</v>
      </c>
      <c r="K332" s="74" t="s">
        <v>56</v>
      </c>
    </row>
    <row r="333" spans="1:11" hidden="1" x14ac:dyDescent="0.2">
      <c r="A333" s="12" t="s">
        <v>69</v>
      </c>
      <c r="B333" s="22" t="s">
        <v>20</v>
      </c>
      <c r="C333" s="53" t="s">
        <v>78</v>
      </c>
      <c r="D333" s="53" t="s">
        <v>372</v>
      </c>
      <c r="E333" s="53"/>
      <c r="F333" s="22" t="str">
        <f t="shared" si="47"/>
        <v>OCTOBRE</v>
      </c>
      <c r="G333" s="55">
        <v>43010</v>
      </c>
      <c r="H333" s="55">
        <v>43013</v>
      </c>
      <c r="I333" s="22">
        <f t="shared" si="48"/>
        <v>3</v>
      </c>
      <c r="J333" s="63">
        <v>158.1</v>
      </c>
      <c r="K333" s="74" t="s">
        <v>56</v>
      </c>
    </row>
    <row r="334" spans="1:11" hidden="1" x14ac:dyDescent="0.2">
      <c r="A334" s="12" t="s">
        <v>62</v>
      </c>
      <c r="B334" s="22" t="s">
        <v>20</v>
      </c>
      <c r="C334" s="53" t="s">
        <v>78</v>
      </c>
      <c r="D334" s="53" t="s">
        <v>373</v>
      </c>
      <c r="E334" s="53"/>
      <c r="F334" s="22" t="str">
        <f t="shared" si="47"/>
        <v>OCTOBRE</v>
      </c>
      <c r="G334" s="55">
        <v>43011</v>
      </c>
      <c r="H334" s="55">
        <v>43014</v>
      </c>
      <c r="I334" s="22">
        <f t="shared" si="48"/>
        <v>3</v>
      </c>
      <c r="J334" s="63">
        <v>169.66</v>
      </c>
      <c r="K334" s="74" t="s">
        <v>56</v>
      </c>
    </row>
    <row r="335" spans="1:11" hidden="1" x14ac:dyDescent="0.2">
      <c r="A335" s="12" t="s">
        <v>63</v>
      </c>
      <c r="B335" s="22" t="s">
        <v>20</v>
      </c>
      <c r="C335" s="53" t="s">
        <v>78</v>
      </c>
      <c r="D335" s="53" t="s">
        <v>374</v>
      </c>
      <c r="E335" s="53"/>
      <c r="F335" s="22" t="str">
        <f t="shared" si="47"/>
        <v>OCTOBRE</v>
      </c>
      <c r="G335" s="55">
        <v>43011</v>
      </c>
      <c r="H335" s="55">
        <v>43014</v>
      </c>
      <c r="I335" s="22">
        <f t="shared" si="48"/>
        <v>3</v>
      </c>
      <c r="J335" s="63">
        <v>265.10000000000002</v>
      </c>
      <c r="K335" s="74" t="s">
        <v>56</v>
      </c>
    </row>
    <row r="336" spans="1:11" hidden="1" x14ac:dyDescent="0.2">
      <c r="A336" s="12" t="s">
        <v>74</v>
      </c>
      <c r="B336" s="22" t="s">
        <v>20</v>
      </c>
      <c r="C336" s="53" t="s">
        <v>78</v>
      </c>
      <c r="D336" s="53" t="s">
        <v>375</v>
      </c>
      <c r="E336" s="53"/>
      <c r="F336" s="22" t="str">
        <f t="shared" si="47"/>
        <v>OCTOBRE</v>
      </c>
      <c r="G336" s="55">
        <v>43010</v>
      </c>
      <c r="H336" s="55">
        <v>43014</v>
      </c>
      <c r="I336" s="22">
        <f t="shared" si="48"/>
        <v>4</v>
      </c>
      <c r="J336" s="63">
        <v>154.24</v>
      </c>
      <c r="K336" s="74" t="s">
        <v>56</v>
      </c>
    </row>
    <row r="337" spans="1:11" hidden="1" x14ac:dyDescent="0.2">
      <c r="A337" s="12" t="s">
        <v>68</v>
      </c>
      <c r="B337" s="22" t="s">
        <v>20</v>
      </c>
      <c r="C337" s="53" t="s">
        <v>78</v>
      </c>
      <c r="D337" s="53" t="s">
        <v>376</v>
      </c>
      <c r="E337" s="53"/>
      <c r="F337" s="22" t="str">
        <f t="shared" si="47"/>
        <v>OCTOBRE</v>
      </c>
      <c r="G337" s="55">
        <v>43006</v>
      </c>
      <c r="H337" s="55">
        <v>43009</v>
      </c>
      <c r="I337" s="22">
        <f t="shared" si="48"/>
        <v>3</v>
      </c>
      <c r="J337" s="63">
        <v>328</v>
      </c>
      <c r="K337" s="74" t="s">
        <v>56</v>
      </c>
    </row>
    <row r="338" spans="1:11" hidden="1" x14ac:dyDescent="0.2">
      <c r="A338" s="12" t="s">
        <v>68</v>
      </c>
      <c r="B338" s="22" t="s">
        <v>20</v>
      </c>
      <c r="C338" s="53" t="s">
        <v>78</v>
      </c>
      <c r="D338" s="53" t="s">
        <v>376</v>
      </c>
      <c r="E338" s="53"/>
      <c r="F338" s="22" t="str">
        <f t="shared" ref="F338" si="61">CHOOSE(MONTH(H338),"JANVIER","FEVRIER","MARS","AVRIL","MAI","JUIN","JUILLET","AOUT","SEPTEMBRE","OCTOBRE","NOVEMBRE","DECEMBRE")</f>
        <v>OCTOBRE</v>
      </c>
      <c r="G338" s="55">
        <v>43009</v>
      </c>
      <c r="H338" s="55">
        <v>43014</v>
      </c>
      <c r="I338" s="22">
        <f t="shared" ref="I338" si="62">H338-G338</f>
        <v>5</v>
      </c>
      <c r="J338" s="63">
        <v>328</v>
      </c>
      <c r="K338" s="74" t="s">
        <v>56</v>
      </c>
    </row>
    <row r="339" spans="1:11" hidden="1" x14ac:dyDescent="0.2">
      <c r="A339" s="12" t="s">
        <v>59</v>
      </c>
      <c r="B339" s="22" t="s">
        <v>20</v>
      </c>
      <c r="C339" s="53" t="s">
        <v>78</v>
      </c>
      <c r="D339" s="53" t="s">
        <v>377</v>
      </c>
      <c r="E339" s="53"/>
      <c r="F339" s="22" t="str">
        <f t="shared" si="47"/>
        <v>OCTOBRE</v>
      </c>
      <c r="G339" s="55">
        <v>43011</v>
      </c>
      <c r="H339" s="55">
        <v>43015</v>
      </c>
      <c r="I339" s="22">
        <f t="shared" si="48"/>
        <v>4</v>
      </c>
      <c r="J339" s="63">
        <v>223.65</v>
      </c>
      <c r="K339" s="74" t="s">
        <v>56</v>
      </c>
    </row>
    <row r="340" spans="1:11" hidden="1" x14ac:dyDescent="0.2">
      <c r="A340" s="12" t="s">
        <v>60</v>
      </c>
      <c r="B340" s="22" t="s">
        <v>20</v>
      </c>
      <c r="C340" s="53" t="s">
        <v>76</v>
      </c>
      <c r="D340" s="53" t="s">
        <v>378</v>
      </c>
      <c r="E340" s="53"/>
      <c r="F340" s="22" t="str">
        <f t="shared" si="47"/>
        <v>OCTOBRE</v>
      </c>
      <c r="G340" s="55">
        <v>43014</v>
      </c>
      <c r="H340" s="55">
        <v>43016</v>
      </c>
      <c r="I340" s="22">
        <f t="shared" si="48"/>
        <v>2</v>
      </c>
      <c r="J340" s="63">
        <v>169.18</v>
      </c>
      <c r="K340" s="74" t="s">
        <v>56</v>
      </c>
    </row>
    <row r="341" spans="1:11" hidden="1" x14ac:dyDescent="0.2">
      <c r="A341" s="12" t="s">
        <v>68</v>
      </c>
      <c r="B341" s="22" t="s">
        <v>20</v>
      </c>
      <c r="C341" s="53" t="s">
        <v>78</v>
      </c>
      <c r="D341" s="53" t="s">
        <v>379</v>
      </c>
      <c r="E341" s="53"/>
      <c r="F341" s="22" t="str">
        <f t="shared" si="47"/>
        <v>OCTOBRE</v>
      </c>
      <c r="G341" s="55">
        <v>43014</v>
      </c>
      <c r="H341" s="55">
        <v>43016</v>
      </c>
      <c r="I341" s="22">
        <f t="shared" si="48"/>
        <v>2</v>
      </c>
      <c r="J341" s="63">
        <v>105.08</v>
      </c>
      <c r="K341" s="74" t="s">
        <v>56</v>
      </c>
    </row>
    <row r="342" spans="1:11" hidden="1" x14ac:dyDescent="0.2">
      <c r="A342" s="12" t="s">
        <v>74</v>
      </c>
      <c r="B342" s="22" t="s">
        <v>20</v>
      </c>
      <c r="C342" s="53" t="s">
        <v>76</v>
      </c>
      <c r="D342" s="53" t="s">
        <v>380</v>
      </c>
      <c r="E342" s="53"/>
      <c r="F342" s="22" t="str">
        <f t="shared" si="47"/>
        <v>OCTOBRE</v>
      </c>
      <c r="G342" s="55">
        <v>43014</v>
      </c>
      <c r="H342" s="55">
        <v>43017</v>
      </c>
      <c r="I342" s="22">
        <f t="shared" si="48"/>
        <v>3</v>
      </c>
      <c r="J342" s="63">
        <v>120.5</v>
      </c>
      <c r="K342" s="74" t="s">
        <v>56</v>
      </c>
    </row>
    <row r="343" spans="1:11" hidden="1" x14ac:dyDescent="0.2">
      <c r="A343" s="12" t="s">
        <v>69</v>
      </c>
      <c r="B343" s="22" t="s">
        <v>20</v>
      </c>
      <c r="C343" s="53" t="s">
        <v>76</v>
      </c>
      <c r="D343" s="53" t="s">
        <v>381</v>
      </c>
      <c r="E343" s="53"/>
      <c r="F343" s="22" t="str">
        <f t="shared" si="47"/>
        <v>OCTOBRE</v>
      </c>
      <c r="G343" s="55">
        <v>43014</v>
      </c>
      <c r="H343" s="55">
        <v>43017</v>
      </c>
      <c r="I343" s="22">
        <f t="shared" si="48"/>
        <v>3</v>
      </c>
      <c r="J343" s="63">
        <v>153.28</v>
      </c>
      <c r="K343" s="74" t="s">
        <v>56</v>
      </c>
    </row>
    <row r="344" spans="1:11" hidden="1" x14ac:dyDescent="0.2">
      <c r="A344" s="12" t="s">
        <v>65</v>
      </c>
      <c r="B344" s="22" t="s">
        <v>20</v>
      </c>
      <c r="C344" s="53" t="s">
        <v>76</v>
      </c>
      <c r="D344" s="53" t="s">
        <v>382</v>
      </c>
      <c r="E344" s="53"/>
      <c r="F344" s="22" t="str">
        <f t="shared" si="47"/>
        <v>OCTOBRE</v>
      </c>
      <c r="G344" s="55">
        <v>43013</v>
      </c>
      <c r="H344" s="55">
        <v>43017</v>
      </c>
      <c r="I344" s="22">
        <f t="shared" si="48"/>
        <v>4</v>
      </c>
      <c r="J344" s="63">
        <v>230.4</v>
      </c>
      <c r="K344" s="74" t="s">
        <v>56</v>
      </c>
    </row>
    <row r="345" spans="1:11" hidden="1" x14ac:dyDescent="0.2">
      <c r="A345" s="12" t="s">
        <v>60</v>
      </c>
      <c r="B345" s="22" t="s">
        <v>20</v>
      </c>
      <c r="C345" s="53" t="s">
        <v>78</v>
      </c>
      <c r="D345" s="53" t="s">
        <v>383</v>
      </c>
      <c r="E345" s="53"/>
      <c r="F345" s="22" t="str">
        <f t="shared" si="47"/>
        <v>OCTOBRE</v>
      </c>
      <c r="G345" s="55">
        <v>43014</v>
      </c>
      <c r="H345" s="55">
        <v>43017</v>
      </c>
      <c r="I345" s="22">
        <f t="shared" si="48"/>
        <v>3</v>
      </c>
      <c r="J345" s="63">
        <v>164.84</v>
      </c>
      <c r="K345" s="74" t="s">
        <v>56</v>
      </c>
    </row>
    <row r="346" spans="1:11" hidden="1" x14ac:dyDescent="0.2">
      <c r="A346" s="12" t="s">
        <v>62</v>
      </c>
      <c r="B346" s="22" t="s">
        <v>20</v>
      </c>
      <c r="C346" s="53" t="s">
        <v>78</v>
      </c>
      <c r="D346" s="53" t="s">
        <v>384</v>
      </c>
      <c r="E346" s="53"/>
      <c r="F346" s="22" t="str">
        <f t="shared" si="47"/>
        <v>OCTOBRE</v>
      </c>
      <c r="G346" s="55">
        <v>43014</v>
      </c>
      <c r="H346" s="55">
        <v>43017</v>
      </c>
      <c r="I346" s="22">
        <f t="shared" si="48"/>
        <v>3</v>
      </c>
      <c r="J346" s="63">
        <v>161.94999999999999</v>
      </c>
      <c r="K346" s="74" t="s">
        <v>56</v>
      </c>
    </row>
    <row r="347" spans="1:11" hidden="1" x14ac:dyDescent="0.2">
      <c r="A347" s="12" t="s">
        <v>59</v>
      </c>
      <c r="B347" s="22" t="s">
        <v>20</v>
      </c>
      <c r="C347" s="53" t="s">
        <v>76</v>
      </c>
      <c r="D347" s="53" t="s">
        <v>385</v>
      </c>
      <c r="E347" s="53"/>
      <c r="F347" s="22" t="str">
        <f t="shared" si="47"/>
        <v>OCTOBRE</v>
      </c>
      <c r="G347" s="55">
        <v>43015</v>
      </c>
      <c r="H347" s="55">
        <v>43018</v>
      </c>
      <c r="I347" s="22">
        <f t="shared" si="48"/>
        <v>3</v>
      </c>
      <c r="J347" s="63">
        <v>148.58000000000001</v>
      </c>
      <c r="K347" s="74" t="s">
        <v>56</v>
      </c>
    </row>
    <row r="348" spans="1:11" hidden="1" x14ac:dyDescent="0.2">
      <c r="A348" s="12" t="s">
        <v>63</v>
      </c>
      <c r="B348" s="22" t="s">
        <v>20</v>
      </c>
      <c r="C348" s="53" t="s">
        <v>78</v>
      </c>
      <c r="D348" s="53" t="s">
        <v>386</v>
      </c>
      <c r="E348" s="53"/>
      <c r="F348" s="22" t="str">
        <f t="shared" ref="F348:F413" si="63">CHOOSE(MONTH(H348),"JANVIER","FEVRIER","MARS","AVRIL","MAI","JUIN","JUILLET","AOUT","SEPTEMBRE","OCTOBRE","NOVEMBRE","DECEMBRE")</f>
        <v>OCTOBRE</v>
      </c>
      <c r="G348" s="55">
        <v>43015</v>
      </c>
      <c r="H348" s="55">
        <v>43018</v>
      </c>
      <c r="I348" s="22">
        <f t="shared" ref="I348:I413" si="64">H348-G348</f>
        <v>3</v>
      </c>
      <c r="J348" s="63">
        <v>265.10000000000002</v>
      </c>
      <c r="K348" s="74" t="s">
        <v>56</v>
      </c>
    </row>
    <row r="349" spans="1:11" hidden="1" x14ac:dyDescent="0.2">
      <c r="A349" s="12" t="s">
        <v>72</v>
      </c>
      <c r="B349" s="22" t="s">
        <v>20</v>
      </c>
      <c r="C349" s="53" t="s">
        <v>76</v>
      </c>
      <c r="D349" s="53" t="s">
        <v>387</v>
      </c>
      <c r="E349" s="53"/>
      <c r="F349" s="22" t="str">
        <f t="shared" si="63"/>
        <v>OCTOBRE</v>
      </c>
      <c r="G349" s="55">
        <v>43013</v>
      </c>
      <c r="H349" s="55">
        <v>43019</v>
      </c>
      <c r="I349" s="22">
        <f t="shared" si="64"/>
        <v>6</v>
      </c>
      <c r="J349" s="63">
        <v>366.32</v>
      </c>
      <c r="K349" s="74" t="s">
        <v>56</v>
      </c>
    </row>
    <row r="350" spans="1:11" hidden="1" x14ac:dyDescent="0.2">
      <c r="A350" s="12" t="s">
        <v>73</v>
      </c>
      <c r="B350" s="22" t="s">
        <v>20</v>
      </c>
      <c r="C350" s="53" t="s">
        <v>76</v>
      </c>
      <c r="D350" s="53" t="s">
        <v>388</v>
      </c>
      <c r="E350" s="53"/>
      <c r="F350" s="22" t="str">
        <f t="shared" si="63"/>
        <v>OCTOBRE</v>
      </c>
      <c r="G350" s="55">
        <v>43013</v>
      </c>
      <c r="H350" s="55">
        <v>43020</v>
      </c>
      <c r="I350" s="22">
        <f t="shared" si="64"/>
        <v>7</v>
      </c>
      <c r="J350" s="63">
        <v>289.2</v>
      </c>
      <c r="K350" s="74" t="s">
        <v>56</v>
      </c>
    </row>
    <row r="351" spans="1:11" hidden="1" x14ac:dyDescent="0.2">
      <c r="A351" s="12" t="s">
        <v>65</v>
      </c>
      <c r="B351" s="22" t="s">
        <v>20</v>
      </c>
      <c r="C351" s="53" t="s">
        <v>78</v>
      </c>
      <c r="D351" s="53" t="s">
        <v>389</v>
      </c>
      <c r="E351" s="53"/>
      <c r="F351" s="22" t="str">
        <f t="shared" si="63"/>
        <v>OCTOBRE</v>
      </c>
      <c r="G351" s="55">
        <v>43017</v>
      </c>
      <c r="H351" s="55">
        <v>43020</v>
      </c>
      <c r="I351" s="22">
        <f t="shared" si="64"/>
        <v>3</v>
      </c>
      <c r="J351" s="63">
        <v>163.88</v>
      </c>
      <c r="K351" s="74" t="s">
        <v>56</v>
      </c>
    </row>
    <row r="352" spans="1:11" hidden="1" x14ac:dyDescent="0.2">
      <c r="A352" s="12" t="s">
        <v>63</v>
      </c>
      <c r="B352" s="22" t="s">
        <v>20</v>
      </c>
      <c r="C352" s="53" t="s">
        <v>76</v>
      </c>
      <c r="D352" s="53" t="s">
        <v>390</v>
      </c>
      <c r="E352" s="53"/>
      <c r="F352" s="22" t="str">
        <f t="shared" si="63"/>
        <v>OCTOBRE</v>
      </c>
      <c r="G352" s="55">
        <v>43018</v>
      </c>
      <c r="H352" s="55">
        <v>43020</v>
      </c>
      <c r="I352" s="22">
        <f t="shared" si="64"/>
        <v>2</v>
      </c>
      <c r="J352" s="63">
        <v>82.54</v>
      </c>
      <c r="K352" s="74" t="s">
        <v>56</v>
      </c>
    </row>
    <row r="353" spans="1:11" hidden="1" x14ac:dyDescent="0.2">
      <c r="A353" s="12" t="s">
        <v>59</v>
      </c>
      <c r="B353" s="22" t="s">
        <v>20</v>
      </c>
      <c r="C353" s="53" t="s">
        <v>78</v>
      </c>
      <c r="D353" s="53" t="s">
        <v>391</v>
      </c>
      <c r="E353" s="53"/>
      <c r="F353" s="22" t="str">
        <f t="shared" si="63"/>
        <v>OCTOBRE</v>
      </c>
      <c r="G353" s="55">
        <v>43018</v>
      </c>
      <c r="H353" s="55">
        <v>43020</v>
      </c>
      <c r="I353" s="22">
        <f t="shared" si="64"/>
        <v>2</v>
      </c>
      <c r="J353" s="63">
        <v>106.04</v>
      </c>
      <c r="K353" s="74" t="s">
        <v>56</v>
      </c>
    </row>
    <row r="354" spans="1:11" hidden="1" x14ac:dyDescent="0.2">
      <c r="A354" s="12" t="s">
        <v>63</v>
      </c>
      <c r="B354" s="22" t="s">
        <v>20</v>
      </c>
      <c r="C354" s="53" t="s">
        <v>78</v>
      </c>
      <c r="D354" s="53" t="s">
        <v>392</v>
      </c>
      <c r="E354" s="53"/>
      <c r="F354" s="22" t="str">
        <f t="shared" si="63"/>
        <v>OCTOBRE</v>
      </c>
      <c r="G354" s="55">
        <v>43018</v>
      </c>
      <c r="H354" s="55">
        <v>43020</v>
      </c>
      <c r="I354" s="22">
        <f t="shared" si="64"/>
        <v>2</v>
      </c>
      <c r="J354" s="63">
        <v>67.48</v>
      </c>
      <c r="K354" s="74" t="s">
        <v>56</v>
      </c>
    </row>
    <row r="355" spans="1:11" hidden="1" x14ac:dyDescent="0.2">
      <c r="A355" s="12" t="s">
        <v>74</v>
      </c>
      <c r="B355" s="22" t="s">
        <v>20</v>
      </c>
      <c r="C355" s="53" t="s">
        <v>78</v>
      </c>
      <c r="D355" s="53" t="s">
        <v>393</v>
      </c>
      <c r="E355" s="53"/>
      <c r="F355" s="22" t="str">
        <f t="shared" si="63"/>
        <v>OCTOBRE</v>
      </c>
      <c r="G355" s="55">
        <v>43017</v>
      </c>
      <c r="H355" s="55">
        <v>43021</v>
      </c>
      <c r="I355" s="22">
        <f t="shared" si="64"/>
        <v>4</v>
      </c>
      <c r="J355" s="63">
        <v>192.8</v>
      </c>
      <c r="K355" s="74" t="s">
        <v>56</v>
      </c>
    </row>
    <row r="356" spans="1:11" hidden="1" x14ac:dyDescent="0.2">
      <c r="A356" s="12" t="s">
        <v>62</v>
      </c>
      <c r="B356" s="22" t="s">
        <v>20</v>
      </c>
      <c r="C356" s="53" t="s">
        <v>76</v>
      </c>
      <c r="D356" s="53" t="s">
        <v>394</v>
      </c>
      <c r="E356" s="53"/>
      <c r="F356" s="22" t="str">
        <f t="shared" si="63"/>
        <v>OCTOBRE</v>
      </c>
      <c r="G356" s="55">
        <v>43018</v>
      </c>
      <c r="H356" s="55">
        <v>43022</v>
      </c>
      <c r="I356" s="22">
        <f t="shared" si="64"/>
        <v>4</v>
      </c>
      <c r="J356" s="63">
        <v>248.6</v>
      </c>
      <c r="K356" s="74" t="s">
        <v>56</v>
      </c>
    </row>
    <row r="357" spans="1:11" hidden="1" x14ac:dyDescent="0.2">
      <c r="A357" s="12" t="s">
        <v>65</v>
      </c>
      <c r="B357" s="22" t="s">
        <v>20</v>
      </c>
      <c r="C357" s="53" t="s">
        <v>76</v>
      </c>
      <c r="D357" s="53" t="s">
        <v>395</v>
      </c>
      <c r="E357" s="53"/>
      <c r="F357" s="22" t="str">
        <f t="shared" si="63"/>
        <v>OCTOBRE</v>
      </c>
      <c r="G357" s="55">
        <v>43020</v>
      </c>
      <c r="H357" s="55">
        <v>43023</v>
      </c>
      <c r="I357" s="22">
        <f t="shared" si="64"/>
        <v>3</v>
      </c>
      <c r="J357" s="63">
        <v>183.14</v>
      </c>
      <c r="K357" s="74" t="s">
        <v>56</v>
      </c>
    </row>
    <row r="358" spans="1:11" hidden="1" x14ac:dyDescent="0.2">
      <c r="A358" s="12" t="s">
        <v>63</v>
      </c>
      <c r="B358" s="22" t="s">
        <v>20</v>
      </c>
      <c r="C358" s="53" t="s">
        <v>76</v>
      </c>
      <c r="D358" s="53" t="s">
        <v>396</v>
      </c>
      <c r="E358" s="53"/>
      <c r="F358" s="22" t="str">
        <f t="shared" si="63"/>
        <v>OCTOBRE</v>
      </c>
      <c r="G358" s="55">
        <v>43020</v>
      </c>
      <c r="H358" s="55">
        <v>43023</v>
      </c>
      <c r="I358" s="22">
        <f t="shared" si="64"/>
        <v>3</v>
      </c>
      <c r="J358" s="63">
        <v>268.95999999999998</v>
      </c>
      <c r="K358" s="74" t="s">
        <v>56</v>
      </c>
    </row>
    <row r="359" spans="1:11" hidden="1" x14ac:dyDescent="0.2">
      <c r="A359" s="12" t="s">
        <v>68</v>
      </c>
      <c r="B359" s="22" t="s">
        <v>20</v>
      </c>
      <c r="C359" s="53" t="s">
        <v>76</v>
      </c>
      <c r="D359" s="53" t="s">
        <v>397</v>
      </c>
      <c r="E359" s="53"/>
      <c r="F359" s="22" t="str">
        <f t="shared" si="63"/>
        <v>OCTOBRE</v>
      </c>
      <c r="G359" s="55">
        <v>43020</v>
      </c>
      <c r="H359" s="55">
        <v>43023</v>
      </c>
      <c r="I359" s="22">
        <f t="shared" si="64"/>
        <v>3</v>
      </c>
      <c r="J359" s="63">
        <v>148.58000000000001</v>
      </c>
      <c r="K359" s="74" t="s">
        <v>56</v>
      </c>
    </row>
    <row r="360" spans="1:11" hidden="1" x14ac:dyDescent="0.2">
      <c r="A360" s="12" t="s">
        <v>59</v>
      </c>
      <c r="B360" s="22" t="s">
        <v>20</v>
      </c>
      <c r="C360" s="53" t="s">
        <v>78</v>
      </c>
      <c r="D360" s="53" t="s">
        <v>398</v>
      </c>
      <c r="E360" s="53"/>
      <c r="F360" s="22" t="str">
        <f t="shared" si="63"/>
        <v>OCTOBRE</v>
      </c>
      <c r="G360" s="55">
        <v>43020</v>
      </c>
      <c r="H360" s="55">
        <v>43023</v>
      </c>
      <c r="I360" s="22">
        <f t="shared" si="64"/>
        <v>3</v>
      </c>
      <c r="J360" s="63">
        <v>172.56</v>
      </c>
      <c r="K360" s="74" t="s">
        <v>56</v>
      </c>
    </row>
    <row r="361" spans="1:11" hidden="1" x14ac:dyDescent="0.2">
      <c r="A361" s="12" t="s">
        <v>73</v>
      </c>
      <c r="B361" s="22" t="s">
        <v>20</v>
      </c>
      <c r="C361" s="53" t="s">
        <v>78</v>
      </c>
      <c r="D361" s="53" t="s">
        <v>399</v>
      </c>
      <c r="E361" s="53"/>
      <c r="F361" s="22" t="str">
        <f t="shared" si="63"/>
        <v>OCTOBRE</v>
      </c>
      <c r="G361" s="55">
        <v>43020</v>
      </c>
      <c r="H361" s="55">
        <v>43023</v>
      </c>
      <c r="I361" s="22">
        <f t="shared" si="64"/>
        <v>3</v>
      </c>
      <c r="J361" s="63">
        <v>178.34</v>
      </c>
      <c r="K361" s="74" t="s">
        <v>56</v>
      </c>
    </row>
    <row r="362" spans="1:11" hidden="1" x14ac:dyDescent="0.2">
      <c r="A362" s="12" t="s">
        <v>74</v>
      </c>
      <c r="B362" s="22" t="s">
        <v>20</v>
      </c>
      <c r="C362" s="53" t="s">
        <v>78</v>
      </c>
      <c r="D362" s="53" t="s">
        <v>400</v>
      </c>
      <c r="E362" s="53"/>
      <c r="F362" s="22" t="str">
        <f t="shared" si="63"/>
        <v>OCTOBRE</v>
      </c>
      <c r="G362" s="55">
        <v>43021</v>
      </c>
      <c r="H362" s="55">
        <v>43024</v>
      </c>
      <c r="I362" s="22">
        <f t="shared" si="64"/>
        <v>3</v>
      </c>
      <c r="J362" s="63">
        <v>149.41999999999999</v>
      </c>
      <c r="K362" s="74" t="s">
        <v>56</v>
      </c>
    </row>
    <row r="363" spans="1:11" hidden="1" x14ac:dyDescent="0.2">
      <c r="A363" s="12" t="s">
        <v>72</v>
      </c>
      <c r="B363" s="22" t="s">
        <v>20</v>
      </c>
      <c r="C363" s="53" t="s">
        <v>78</v>
      </c>
      <c r="D363" s="53" t="s">
        <v>401</v>
      </c>
      <c r="E363" s="53"/>
      <c r="F363" s="22" t="str">
        <f t="shared" si="63"/>
        <v>OCTOBRE</v>
      </c>
      <c r="G363" s="55">
        <v>43019</v>
      </c>
      <c r="H363" s="55">
        <v>43024</v>
      </c>
      <c r="I363" s="22">
        <f t="shared" si="64"/>
        <v>5</v>
      </c>
      <c r="J363" s="63">
        <v>308.48</v>
      </c>
      <c r="K363" s="74" t="s">
        <v>56</v>
      </c>
    </row>
    <row r="364" spans="1:11" hidden="1" x14ac:dyDescent="0.2">
      <c r="A364" s="12" t="s">
        <v>62</v>
      </c>
      <c r="B364" s="22" t="s">
        <v>20</v>
      </c>
      <c r="C364" s="53" t="s">
        <v>76</v>
      </c>
      <c r="D364" s="53" t="s">
        <v>402</v>
      </c>
      <c r="E364" s="53"/>
      <c r="F364" s="22" t="str">
        <f t="shared" si="63"/>
        <v>OCTOBRE</v>
      </c>
      <c r="G364" s="55">
        <v>43022</v>
      </c>
      <c r="H364" s="55">
        <v>43025</v>
      </c>
      <c r="I364" s="22">
        <f t="shared" si="64"/>
        <v>3</v>
      </c>
      <c r="J364" s="63">
        <v>172.56</v>
      </c>
      <c r="K364" s="74" t="s">
        <v>56</v>
      </c>
    </row>
    <row r="365" spans="1:11" hidden="1" x14ac:dyDescent="0.2">
      <c r="A365" s="12" t="s">
        <v>60</v>
      </c>
      <c r="B365" s="22" t="s">
        <v>20</v>
      </c>
      <c r="C365" s="53" t="s">
        <v>78</v>
      </c>
      <c r="D365" s="53" t="s">
        <v>403</v>
      </c>
      <c r="E365" s="53"/>
      <c r="F365" s="22" t="str">
        <f t="shared" si="63"/>
        <v>OCTOBRE</v>
      </c>
      <c r="G365" s="55">
        <v>43020</v>
      </c>
      <c r="H365" s="55">
        <v>43025</v>
      </c>
      <c r="I365" s="22">
        <f t="shared" si="64"/>
        <v>5</v>
      </c>
      <c r="J365" s="63">
        <v>266.06</v>
      </c>
      <c r="K365" s="74" t="s">
        <v>56</v>
      </c>
    </row>
    <row r="366" spans="1:11" hidden="1" x14ac:dyDescent="0.2">
      <c r="A366" s="12" t="s">
        <v>69</v>
      </c>
      <c r="B366" s="22" t="s">
        <v>20</v>
      </c>
      <c r="C366" s="53" t="s">
        <v>76</v>
      </c>
      <c r="D366" s="53" t="s">
        <v>404</v>
      </c>
      <c r="E366" s="53"/>
      <c r="F366" s="22" t="str">
        <f t="shared" si="63"/>
        <v>OCTOBRE</v>
      </c>
      <c r="G366" s="55">
        <v>43017</v>
      </c>
      <c r="H366" s="55">
        <v>43026</v>
      </c>
      <c r="I366" s="22">
        <f t="shared" si="64"/>
        <v>9</v>
      </c>
      <c r="J366" s="63">
        <v>393.3</v>
      </c>
      <c r="K366" s="74" t="s">
        <v>56</v>
      </c>
    </row>
    <row r="367" spans="1:11" hidden="1" x14ac:dyDescent="0.2">
      <c r="A367" s="12" t="s">
        <v>73</v>
      </c>
      <c r="B367" s="22" t="s">
        <v>20</v>
      </c>
      <c r="C367" s="53" t="s">
        <v>76</v>
      </c>
      <c r="D367" s="53" t="s">
        <v>405</v>
      </c>
      <c r="E367" s="53"/>
      <c r="F367" s="22" t="str">
        <f t="shared" si="63"/>
        <v>OCTOBRE</v>
      </c>
      <c r="G367" s="55">
        <v>43024</v>
      </c>
      <c r="H367" s="55">
        <v>43026</v>
      </c>
      <c r="I367" s="22">
        <f t="shared" si="64"/>
        <v>2</v>
      </c>
      <c r="J367" s="63">
        <v>97.11</v>
      </c>
      <c r="K367" s="74" t="s">
        <v>56</v>
      </c>
    </row>
    <row r="368" spans="1:11" hidden="1" x14ac:dyDescent="0.2">
      <c r="A368" s="12" t="s">
        <v>59</v>
      </c>
      <c r="B368" s="22" t="s">
        <v>20</v>
      </c>
      <c r="C368" s="53" t="s">
        <v>78</v>
      </c>
      <c r="D368" s="53" t="s">
        <v>406</v>
      </c>
      <c r="E368" s="53"/>
      <c r="F368" s="22" t="str">
        <f t="shared" si="63"/>
        <v>OCTOBRE</v>
      </c>
      <c r="G368" s="55">
        <v>43024</v>
      </c>
      <c r="H368" s="55">
        <v>43026</v>
      </c>
      <c r="I368" s="22">
        <f t="shared" si="64"/>
        <v>2</v>
      </c>
      <c r="J368" s="63">
        <v>118.57</v>
      </c>
      <c r="K368" s="74" t="s">
        <v>56</v>
      </c>
    </row>
    <row r="369" spans="1:11" hidden="1" x14ac:dyDescent="0.2">
      <c r="A369" s="12" t="s">
        <v>68</v>
      </c>
      <c r="B369" s="22" t="s">
        <v>20</v>
      </c>
      <c r="C369" s="53" t="s">
        <v>76</v>
      </c>
      <c r="D369" s="53" t="s">
        <v>407</v>
      </c>
      <c r="E369" s="53"/>
      <c r="F369" s="22" t="str">
        <f t="shared" si="63"/>
        <v>OCTOBRE</v>
      </c>
      <c r="G369" s="55">
        <v>43024</v>
      </c>
      <c r="H369" s="55">
        <v>43028</v>
      </c>
      <c r="I369" s="22">
        <f t="shared" si="64"/>
        <v>4</v>
      </c>
      <c r="J369" s="63">
        <v>156.35</v>
      </c>
      <c r="K369" s="74" t="s">
        <v>56</v>
      </c>
    </row>
    <row r="370" spans="1:11" hidden="1" x14ac:dyDescent="0.2">
      <c r="A370" s="12" t="s">
        <v>63</v>
      </c>
      <c r="B370" s="22" t="s">
        <v>20</v>
      </c>
      <c r="C370" s="53" t="s">
        <v>76</v>
      </c>
      <c r="D370" s="53" t="s">
        <v>408</v>
      </c>
      <c r="E370" s="53"/>
      <c r="F370" s="22" t="str">
        <f t="shared" si="63"/>
        <v>OCTOBRE</v>
      </c>
      <c r="G370" s="55">
        <v>43024</v>
      </c>
      <c r="H370" s="55">
        <v>43028</v>
      </c>
      <c r="I370" s="22">
        <f t="shared" si="64"/>
        <v>4</v>
      </c>
      <c r="J370" s="63">
        <v>336</v>
      </c>
      <c r="K370" s="74" t="s">
        <v>56</v>
      </c>
    </row>
    <row r="371" spans="1:11" hidden="1" x14ac:dyDescent="0.2">
      <c r="A371" s="12" t="s">
        <v>62</v>
      </c>
      <c r="B371" s="22" t="s">
        <v>20</v>
      </c>
      <c r="C371" s="53" t="s">
        <v>78</v>
      </c>
      <c r="D371" s="53" t="s">
        <v>409</v>
      </c>
      <c r="E371" s="53"/>
      <c r="F371" s="22" t="str">
        <f t="shared" si="63"/>
        <v>OCTOBRE</v>
      </c>
      <c r="G371" s="55">
        <v>43025</v>
      </c>
      <c r="H371" s="55">
        <v>43028</v>
      </c>
      <c r="I371" s="22">
        <f t="shared" si="64"/>
        <v>3</v>
      </c>
      <c r="J371" s="63">
        <v>155.21</v>
      </c>
      <c r="K371" s="74" t="s">
        <v>56</v>
      </c>
    </row>
    <row r="372" spans="1:11" hidden="1" x14ac:dyDescent="0.2">
      <c r="A372" s="12" t="s">
        <v>74</v>
      </c>
      <c r="B372" s="22" t="s">
        <v>20</v>
      </c>
      <c r="C372" s="53" t="s">
        <v>78</v>
      </c>
      <c r="D372" s="53" t="s">
        <v>410</v>
      </c>
      <c r="E372" s="53"/>
      <c r="F372" s="22" t="str">
        <f t="shared" si="63"/>
        <v>OCTOBRE</v>
      </c>
      <c r="G372" s="55">
        <v>43024</v>
      </c>
      <c r="H372" s="55">
        <v>43028</v>
      </c>
      <c r="I372" s="22">
        <f t="shared" si="64"/>
        <v>4</v>
      </c>
      <c r="J372" s="63">
        <v>192.8</v>
      </c>
      <c r="K372" s="74" t="s">
        <v>56</v>
      </c>
    </row>
    <row r="373" spans="1:11" hidden="1" x14ac:dyDescent="0.2">
      <c r="A373" s="12" t="s">
        <v>65</v>
      </c>
      <c r="B373" s="22" t="s">
        <v>20</v>
      </c>
      <c r="C373" s="53" t="s">
        <v>57</v>
      </c>
      <c r="D373" s="53" t="s">
        <v>411</v>
      </c>
      <c r="E373" s="53"/>
      <c r="F373" s="22" t="str">
        <f t="shared" si="63"/>
        <v>OCTOBRE</v>
      </c>
      <c r="G373" s="55">
        <v>43023</v>
      </c>
      <c r="H373" s="55">
        <v>43028</v>
      </c>
      <c r="I373" s="22">
        <f t="shared" si="64"/>
        <v>5</v>
      </c>
      <c r="J373" s="63">
        <v>250.64</v>
      </c>
      <c r="K373" s="74" t="s">
        <v>56</v>
      </c>
    </row>
    <row r="374" spans="1:11" hidden="1" x14ac:dyDescent="0.2">
      <c r="A374" s="12" t="s">
        <v>73</v>
      </c>
      <c r="B374" s="22" t="s">
        <v>20</v>
      </c>
      <c r="C374" s="53" t="s">
        <v>78</v>
      </c>
      <c r="D374" s="53" t="s">
        <v>412</v>
      </c>
      <c r="E374" s="53"/>
      <c r="F374" s="22" t="str">
        <f t="shared" si="63"/>
        <v>OCTOBRE</v>
      </c>
      <c r="G374" s="55">
        <v>43026</v>
      </c>
      <c r="H374" s="55">
        <v>43029</v>
      </c>
      <c r="I374" s="22">
        <f t="shared" si="64"/>
        <v>3</v>
      </c>
      <c r="J374" s="63">
        <v>134.96</v>
      </c>
      <c r="K374" s="74" t="s">
        <v>56</v>
      </c>
    </row>
    <row r="375" spans="1:11" hidden="1" x14ac:dyDescent="0.2">
      <c r="A375" s="12" t="s">
        <v>63</v>
      </c>
      <c r="B375" s="22" t="s">
        <v>20</v>
      </c>
      <c r="C375" s="53" t="s">
        <v>78</v>
      </c>
      <c r="D375" s="53" t="s">
        <v>413</v>
      </c>
      <c r="E375" s="53"/>
      <c r="F375" s="22" t="str">
        <f t="shared" si="63"/>
        <v>OCTOBRE</v>
      </c>
      <c r="G375" s="55">
        <v>43028</v>
      </c>
      <c r="H375" s="55">
        <v>43030</v>
      </c>
      <c r="I375" s="22">
        <f t="shared" si="64"/>
        <v>2</v>
      </c>
      <c r="J375" s="63">
        <v>157.13</v>
      </c>
      <c r="K375" s="74" t="s">
        <v>56</v>
      </c>
    </row>
    <row r="376" spans="1:11" hidden="1" x14ac:dyDescent="0.2">
      <c r="A376" s="12" t="s">
        <v>72</v>
      </c>
      <c r="B376" s="22" t="s">
        <v>20</v>
      </c>
      <c r="C376" s="53" t="s">
        <v>78</v>
      </c>
      <c r="D376" s="53" t="s">
        <v>414</v>
      </c>
      <c r="E376" s="53"/>
      <c r="F376" s="22" t="str">
        <f t="shared" si="63"/>
        <v>OCTOBRE</v>
      </c>
      <c r="G376" s="55">
        <v>43027</v>
      </c>
      <c r="H376" s="55">
        <v>43030</v>
      </c>
      <c r="I376" s="22">
        <f t="shared" si="64"/>
        <v>3</v>
      </c>
      <c r="J376" s="63">
        <v>181.23</v>
      </c>
      <c r="K376" s="74" t="s">
        <v>56</v>
      </c>
    </row>
    <row r="377" spans="1:11" hidden="1" x14ac:dyDescent="0.2">
      <c r="A377" s="12" t="s">
        <v>62</v>
      </c>
      <c r="B377" s="22" t="s">
        <v>20</v>
      </c>
      <c r="C377" s="53" t="s">
        <v>57</v>
      </c>
      <c r="D377" s="53" t="s">
        <v>415</v>
      </c>
      <c r="E377" s="53"/>
      <c r="F377" s="22" t="str">
        <f t="shared" si="63"/>
        <v>OCTOBRE</v>
      </c>
      <c r="G377" s="55">
        <v>43028</v>
      </c>
      <c r="H377" s="55">
        <v>43031</v>
      </c>
      <c r="I377" s="22">
        <f t="shared" si="64"/>
        <v>3</v>
      </c>
      <c r="J377" s="63">
        <v>69.41</v>
      </c>
      <c r="K377" s="74" t="s">
        <v>56</v>
      </c>
    </row>
    <row r="378" spans="1:11" hidden="1" x14ac:dyDescent="0.2">
      <c r="A378" s="12" t="s">
        <v>73</v>
      </c>
      <c r="B378" s="22" t="s">
        <v>20</v>
      </c>
      <c r="C378" s="53" t="s">
        <v>78</v>
      </c>
      <c r="D378" s="53" t="s">
        <v>416</v>
      </c>
      <c r="E378" s="53"/>
      <c r="F378" s="22" t="str">
        <f t="shared" si="63"/>
        <v>OCTOBRE</v>
      </c>
      <c r="G378" s="55">
        <v>43029</v>
      </c>
      <c r="H378" s="55">
        <v>43031</v>
      </c>
      <c r="I378" s="22">
        <f t="shared" si="64"/>
        <v>2</v>
      </c>
      <c r="J378" s="63">
        <v>132.07</v>
      </c>
      <c r="K378" s="74" t="s">
        <v>56</v>
      </c>
    </row>
    <row r="379" spans="1:11" hidden="1" x14ac:dyDescent="0.2">
      <c r="A379" s="12" t="s">
        <v>68</v>
      </c>
      <c r="B379" s="22" t="s">
        <v>20</v>
      </c>
      <c r="C379" s="53" t="s">
        <v>76</v>
      </c>
      <c r="D379" s="53" t="s">
        <v>417</v>
      </c>
      <c r="E379" s="53"/>
      <c r="F379" s="22" t="str">
        <f t="shared" si="63"/>
        <v>OCTOBRE</v>
      </c>
      <c r="G379" s="55">
        <v>43028</v>
      </c>
      <c r="H379" s="55">
        <v>43032</v>
      </c>
      <c r="I379" s="22">
        <f t="shared" si="64"/>
        <v>4</v>
      </c>
      <c r="J379" s="63">
        <v>142.75</v>
      </c>
      <c r="K379" s="74" t="s">
        <v>56</v>
      </c>
    </row>
    <row r="380" spans="1:11" hidden="1" x14ac:dyDescent="0.2">
      <c r="A380" s="12" t="s">
        <v>65</v>
      </c>
      <c r="B380" s="22" t="s">
        <v>20</v>
      </c>
      <c r="C380" s="53" t="s">
        <v>76</v>
      </c>
      <c r="D380" s="53" t="s">
        <v>418</v>
      </c>
      <c r="E380" s="53"/>
      <c r="F380" s="22" t="str">
        <f t="shared" si="63"/>
        <v>OCTOBRE</v>
      </c>
      <c r="G380" s="55">
        <v>43029</v>
      </c>
      <c r="H380" s="55">
        <v>43032</v>
      </c>
      <c r="I380" s="22">
        <f t="shared" si="64"/>
        <v>3</v>
      </c>
      <c r="J380" s="63">
        <v>167.74</v>
      </c>
      <c r="K380" s="74" t="s">
        <v>56</v>
      </c>
    </row>
    <row r="381" spans="1:11" hidden="1" x14ac:dyDescent="0.2">
      <c r="A381" s="12" t="s">
        <v>74</v>
      </c>
      <c r="B381" s="22" t="s">
        <v>20</v>
      </c>
      <c r="C381" s="53" t="s">
        <v>76</v>
      </c>
      <c r="D381" s="53" t="s">
        <v>419</v>
      </c>
      <c r="E381" s="53"/>
      <c r="F381" s="22" t="str">
        <f t="shared" si="63"/>
        <v>OCTOBRE</v>
      </c>
      <c r="G381" s="55">
        <v>43029</v>
      </c>
      <c r="H381" s="55">
        <v>43032</v>
      </c>
      <c r="I381" s="22">
        <f t="shared" si="64"/>
        <v>3</v>
      </c>
      <c r="J381" s="63">
        <v>131.1</v>
      </c>
      <c r="K381" s="74" t="s">
        <v>56</v>
      </c>
    </row>
    <row r="382" spans="1:11" hidden="1" x14ac:dyDescent="0.2">
      <c r="A382" s="12" t="s">
        <v>69</v>
      </c>
      <c r="B382" s="22" t="s">
        <v>20</v>
      </c>
      <c r="C382" s="53" t="s">
        <v>78</v>
      </c>
      <c r="D382" s="53" t="s">
        <v>420</v>
      </c>
      <c r="E382" s="53"/>
      <c r="F382" s="22" t="str">
        <f t="shared" si="63"/>
        <v>OCTOBRE</v>
      </c>
      <c r="G382" s="55">
        <v>43027</v>
      </c>
      <c r="H382" s="55">
        <v>43032</v>
      </c>
      <c r="I382" s="22">
        <f t="shared" si="64"/>
        <v>5</v>
      </c>
      <c r="J382" s="63">
        <v>230.4</v>
      </c>
      <c r="K382" s="74" t="s">
        <v>56</v>
      </c>
    </row>
    <row r="383" spans="1:11" hidden="1" x14ac:dyDescent="0.2">
      <c r="A383" s="12" t="s">
        <v>63</v>
      </c>
      <c r="B383" s="22" t="s">
        <v>20</v>
      </c>
      <c r="C383" s="53" t="s">
        <v>78</v>
      </c>
      <c r="D383" s="53" t="s">
        <v>421</v>
      </c>
      <c r="E383" s="53"/>
      <c r="F383" s="22" t="str">
        <f t="shared" si="63"/>
        <v>OCTOBRE</v>
      </c>
      <c r="G383" s="55">
        <v>43030</v>
      </c>
      <c r="H383" s="55">
        <v>43033</v>
      </c>
      <c r="I383" s="22">
        <f t="shared" si="64"/>
        <v>3</v>
      </c>
      <c r="J383" s="63">
        <v>222.68</v>
      </c>
      <c r="K383" s="74" t="s">
        <v>56</v>
      </c>
    </row>
    <row r="384" spans="1:11" hidden="1" x14ac:dyDescent="0.2">
      <c r="A384" s="12" t="s">
        <v>72</v>
      </c>
      <c r="B384" s="22" t="s">
        <v>20</v>
      </c>
      <c r="C384" s="53" t="s">
        <v>78</v>
      </c>
      <c r="D384" s="53" t="s">
        <v>422</v>
      </c>
      <c r="E384" s="53"/>
      <c r="F384" s="22" t="str">
        <f t="shared" si="63"/>
        <v>OCTOBRE</v>
      </c>
      <c r="G384" s="55">
        <v>43030</v>
      </c>
      <c r="H384" s="55">
        <v>43033</v>
      </c>
      <c r="I384" s="22">
        <f t="shared" si="64"/>
        <v>3</v>
      </c>
      <c r="J384" s="63">
        <v>149.41999999999999</v>
      </c>
      <c r="K384" s="74" t="s">
        <v>56</v>
      </c>
    </row>
    <row r="385" spans="1:11" hidden="1" x14ac:dyDescent="0.2">
      <c r="A385" s="12" t="s">
        <v>62</v>
      </c>
      <c r="B385" s="22" t="s">
        <v>20</v>
      </c>
      <c r="C385" s="53" t="s">
        <v>78</v>
      </c>
      <c r="D385" s="53" t="s">
        <v>423</v>
      </c>
      <c r="E385" s="53"/>
      <c r="F385" s="22" t="str">
        <f t="shared" si="63"/>
        <v>OCTOBRE</v>
      </c>
      <c r="G385" s="55">
        <v>43029</v>
      </c>
      <c r="H385" s="55">
        <v>43034</v>
      </c>
      <c r="I385" s="22">
        <f t="shared" si="64"/>
        <v>5</v>
      </c>
      <c r="J385" s="63">
        <v>242.93</v>
      </c>
      <c r="K385" s="74" t="s">
        <v>56</v>
      </c>
    </row>
    <row r="386" spans="1:11" hidden="1" x14ac:dyDescent="0.2">
      <c r="A386" s="12" t="s">
        <v>65</v>
      </c>
      <c r="B386" s="22" t="s">
        <v>20</v>
      </c>
      <c r="C386" s="53" t="s">
        <v>78</v>
      </c>
      <c r="D386" s="53" t="s">
        <v>424</v>
      </c>
      <c r="E386" s="53"/>
      <c r="F386" s="22" t="str">
        <f t="shared" si="63"/>
        <v>OCTOBRE</v>
      </c>
      <c r="G386" s="55">
        <v>43032</v>
      </c>
      <c r="H386" s="55">
        <v>43035</v>
      </c>
      <c r="I386" s="22">
        <f t="shared" si="64"/>
        <v>3</v>
      </c>
      <c r="J386" s="63">
        <v>165.81</v>
      </c>
      <c r="K386" s="74" t="s">
        <v>56</v>
      </c>
    </row>
    <row r="387" spans="1:11" hidden="1" x14ac:dyDescent="0.2">
      <c r="A387" s="12" t="s">
        <v>69</v>
      </c>
      <c r="B387" s="22" t="s">
        <v>20</v>
      </c>
      <c r="C387" s="53" t="s">
        <v>78</v>
      </c>
      <c r="D387" s="53" t="s">
        <v>425</v>
      </c>
      <c r="E387" s="53"/>
      <c r="F387" s="22" t="str">
        <f t="shared" si="63"/>
        <v>OCTOBRE</v>
      </c>
      <c r="G387" s="55">
        <v>43033</v>
      </c>
      <c r="H387" s="55">
        <v>43035</v>
      </c>
      <c r="I387" s="22">
        <f t="shared" si="64"/>
        <v>2</v>
      </c>
      <c r="J387" s="63">
        <v>103.15</v>
      </c>
      <c r="K387" s="74" t="s">
        <v>56</v>
      </c>
    </row>
    <row r="388" spans="1:11" hidden="1" x14ac:dyDescent="0.2">
      <c r="A388" s="12" t="s">
        <v>59</v>
      </c>
      <c r="B388" s="22" t="s">
        <v>20</v>
      </c>
      <c r="C388" s="53" t="s">
        <v>76</v>
      </c>
      <c r="D388" s="53" t="s">
        <v>426</v>
      </c>
      <c r="E388" s="53"/>
      <c r="F388" s="22" t="str">
        <f t="shared" si="63"/>
        <v>OCTOBRE</v>
      </c>
      <c r="G388" s="55">
        <v>43032</v>
      </c>
      <c r="H388" s="55">
        <v>43035</v>
      </c>
      <c r="I388" s="22">
        <f t="shared" si="64"/>
        <v>3</v>
      </c>
      <c r="J388" s="63">
        <v>145.66</v>
      </c>
      <c r="K388" s="74" t="s">
        <v>56</v>
      </c>
    </row>
    <row r="389" spans="1:11" hidden="1" x14ac:dyDescent="0.2">
      <c r="A389" s="12" t="s">
        <v>68</v>
      </c>
      <c r="B389" s="22" t="s">
        <v>20</v>
      </c>
      <c r="C389" s="53" t="s">
        <v>76</v>
      </c>
      <c r="D389" s="53" t="s">
        <v>427</v>
      </c>
      <c r="E389" s="53"/>
      <c r="F389" s="22" t="str">
        <f t="shared" si="63"/>
        <v>OCTOBRE</v>
      </c>
      <c r="G389" s="55">
        <v>43032</v>
      </c>
      <c r="H389" s="55">
        <v>43035</v>
      </c>
      <c r="I389" s="22">
        <f t="shared" si="64"/>
        <v>3</v>
      </c>
      <c r="J389" s="63">
        <v>87.4</v>
      </c>
      <c r="K389" s="74" t="s">
        <v>56</v>
      </c>
    </row>
    <row r="390" spans="1:11" hidden="1" x14ac:dyDescent="0.2">
      <c r="A390" s="12" t="s">
        <v>74</v>
      </c>
      <c r="B390" s="22" t="s">
        <v>20</v>
      </c>
      <c r="C390" s="53" t="s">
        <v>78</v>
      </c>
      <c r="D390" s="53" t="s">
        <v>428</v>
      </c>
      <c r="E390" s="53"/>
      <c r="F390" s="22" t="str">
        <f t="shared" si="63"/>
        <v>OCTOBRE</v>
      </c>
      <c r="G390" s="55">
        <v>43032</v>
      </c>
      <c r="H390" s="55">
        <v>43036</v>
      </c>
      <c r="I390" s="22">
        <f t="shared" si="64"/>
        <v>4</v>
      </c>
      <c r="J390" s="63">
        <v>186.05</v>
      </c>
      <c r="K390" s="74" t="s">
        <v>56</v>
      </c>
    </row>
    <row r="391" spans="1:11" hidden="1" x14ac:dyDescent="0.2">
      <c r="A391" s="12" t="s">
        <v>65</v>
      </c>
      <c r="B391" s="22" t="s">
        <v>20</v>
      </c>
      <c r="C391" s="53" t="s">
        <v>76</v>
      </c>
      <c r="D391" s="53" t="s">
        <v>429</v>
      </c>
      <c r="E391" s="53"/>
      <c r="F391" s="22" t="str">
        <f t="shared" si="63"/>
        <v>OCTOBRE</v>
      </c>
      <c r="G391" s="55">
        <v>43035</v>
      </c>
      <c r="H391" s="55">
        <v>43037</v>
      </c>
      <c r="I391" s="22">
        <f t="shared" si="64"/>
        <v>2</v>
      </c>
      <c r="J391" s="63">
        <v>106.04</v>
      </c>
      <c r="K391" s="74" t="s">
        <v>56</v>
      </c>
    </row>
    <row r="392" spans="1:11" hidden="1" x14ac:dyDescent="0.2">
      <c r="A392" s="12" t="s">
        <v>62</v>
      </c>
      <c r="B392" s="22" t="s">
        <v>20</v>
      </c>
      <c r="C392" s="53" t="s">
        <v>76</v>
      </c>
      <c r="D392" s="53" t="s">
        <v>430</v>
      </c>
      <c r="E392" s="53"/>
      <c r="F392" s="22" t="str">
        <f t="shared" si="63"/>
        <v>OCTOBRE</v>
      </c>
      <c r="G392" s="55">
        <v>43034</v>
      </c>
      <c r="H392" s="55">
        <v>43037</v>
      </c>
      <c r="I392" s="22">
        <f t="shared" si="64"/>
        <v>3</v>
      </c>
      <c r="J392" s="63">
        <v>176.41</v>
      </c>
      <c r="K392" s="74" t="s">
        <v>56</v>
      </c>
    </row>
    <row r="393" spans="1:11" hidden="1" x14ac:dyDescent="0.2">
      <c r="A393" s="12" t="s">
        <v>63</v>
      </c>
      <c r="B393" s="22" t="s">
        <v>20</v>
      </c>
      <c r="C393" s="53" t="s">
        <v>57</v>
      </c>
      <c r="D393" s="53" t="s">
        <v>431</v>
      </c>
      <c r="E393" s="53"/>
      <c r="F393" s="22" t="str">
        <f t="shared" si="63"/>
        <v>OCTOBRE</v>
      </c>
      <c r="G393" s="55">
        <v>43033</v>
      </c>
      <c r="H393" s="55">
        <v>43038</v>
      </c>
      <c r="I393" s="22">
        <f t="shared" si="64"/>
        <v>5</v>
      </c>
      <c r="J393" s="63">
        <v>408.74</v>
      </c>
      <c r="K393" s="74" t="s">
        <v>56</v>
      </c>
    </row>
    <row r="394" spans="1:11" hidden="1" x14ac:dyDescent="0.2">
      <c r="A394" s="12" t="s">
        <v>69</v>
      </c>
      <c r="B394" s="22" t="s">
        <v>20</v>
      </c>
      <c r="C394" s="53" t="s">
        <v>78</v>
      </c>
      <c r="D394" s="53" t="s">
        <v>432</v>
      </c>
      <c r="E394" s="53"/>
      <c r="F394" s="22" t="str">
        <f t="shared" si="63"/>
        <v>OCTOBRE</v>
      </c>
      <c r="G394" s="55">
        <v>43035</v>
      </c>
      <c r="H394" s="55">
        <v>43038</v>
      </c>
      <c r="I394" s="22">
        <f t="shared" si="64"/>
        <v>3</v>
      </c>
      <c r="J394" s="63">
        <v>134.96</v>
      </c>
      <c r="K394" s="74" t="s">
        <v>56</v>
      </c>
    </row>
    <row r="395" spans="1:11" hidden="1" x14ac:dyDescent="0.2">
      <c r="A395" s="12" t="s">
        <v>68</v>
      </c>
      <c r="B395" s="22" t="s">
        <v>20</v>
      </c>
      <c r="C395" s="53" t="s">
        <v>78</v>
      </c>
      <c r="D395" s="53" t="s">
        <v>433</v>
      </c>
      <c r="E395" s="53"/>
      <c r="F395" s="22" t="str">
        <f t="shared" si="63"/>
        <v>OCTOBRE</v>
      </c>
      <c r="G395" s="55">
        <v>43035</v>
      </c>
      <c r="H395" s="55">
        <v>43038</v>
      </c>
      <c r="I395" s="22">
        <f t="shared" si="64"/>
        <v>3</v>
      </c>
      <c r="J395" s="63">
        <v>137.85</v>
      </c>
      <c r="K395" s="74" t="s">
        <v>56</v>
      </c>
    </row>
    <row r="396" spans="1:11" hidden="1" x14ac:dyDescent="0.2">
      <c r="A396" s="12" t="s">
        <v>72</v>
      </c>
      <c r="B396" s="22" t="s">
        <v>20</v>
      </c>
      <c r="C396" s="53" t="s">
        <v>76</v>
      </c>
      <c r="D396" s="53" t="s">
        <v>434</v>
      </c>
      <c r="E396" s="53"/>
      <c r="F396" s="22" t="str">
        <f t="shared" si="63"/>
        <v>OCTOBRE</v>
      </c>
      <c r="G396" s="55">
        <v>43033</v>
      </c>
      <c r="H396" s="55">
        <v>43039</v>
      </c>
      <c r="I396" s="22">
        <f t="shared" si="64"/>
        <v>6</v>
      </c>
      <c r="J396" s="63">
        <v>291.13</v>
      </c>
      <c r="K396" s="74" t="s">
        <v>56</v>
      </c>
    </row>
    <row r="397" spans="1:11" hidden="1" x14ac:dyDescent="0.2">
      <c r="A397" s="12" t="s">
        <v>59</v>
      </c>
      <c r="B397" s="22" t="s">
        <v>20</v>
      </c>
      <c r="C397" s="53" t="s">
        <v>78</v>
      </c>
      <c r="D397" s="53" t="s">
        <v>435</v>
      </c>
      <c r="E397" s="53"/>
      <c r="F397" s="22" t="str">
        <f t="shared" si="63"/>
        <v>OCTOBRE</v>
      </c>
      <c r="G397" s="55">
        <v>43036</v>
      </c>
      <c r="H397" s="55">
        <v>43039</v>
      </c>
      <c r="I397" s="22">
        <f t="shared" si="64"/>
        <v>3</v>
      </c>
      <c r="J397" s="63">
        <v>159.06</v>
      </c>
      <c r="K397" s="74" t="s">
        <v>56</v>
      </c>
    </row>
    <row r="398" spans="1:11" hidden="1" x14ac:dyDescent="0.2">
      <c r="A398" s="12" t="s">
        <v>73</v>
      </c>
      <c r="B398" s="22" t="s">
        <v>20</v>
      </c>
      <c r="C398" s="53" t="s">
        <v>78</v>
      </c>
      <c r="D398" s="53" t="s">
        <v>436</v>
      </c>
      <c r="E398" s="53"/>
      <c r="F398" s="22" t="str">
        <f t="shared" si="63"/>
        <v>OCTOBRE</v>
      </c>
      <c r="G398" s="55">
        <v>43035</v>
      </c>
      <c r="H398" s="55">
        <v>43039</v>
      </c>
      <c r="I398" s="22">
        <f t="shared" si="64"/>
        <v>4</v>
      </c>
      <c r="J398" s="63">
        <v>173.52</v>
      </c>
      <c r="K398" s="74" t="s">
        <v>56</v>
      </c>
    </row>
    <row r="399" spans="1:11" x14ac:dyDescent="0.2">
      <c r="A399" s="12" t="s">
        <v>68</v>
      </c>
      <c r="B399" s="22" t="s">
        <v>21</v>
      </c>
      <c r="C399" s="53" t="s">
        <v>437</v>
      </c>
      <c r="D399" s="53" t="s">
        <v>417</v>
      </c>
      <c r="E399" s="53"/>
      <c r="F399" s="22" t="str">
        <f t="shared" si="63"/>
        <v>OCTOBRE</v>
      </c>
      <c r="G399" s="55">
        <v>43028</v>
      </c>
      <c r="H399" s="55">
        <v>43032</v>
      </c>
      <c r="I399" s="22">
        <f t="shared" si="64"/>
        <v>4</v>
      </c>
      <c r="J399" s="63">
        <v>23.8</v>
      </c>
    </row>
    <row r="400" spans="1:11" hidden="1" x14ac:dyDescent="0.2">
      <c r="A400" s="12" t="s">
        <v>62</v>
      </c>
      <c r="B400" s="22" t="s">
        <v>20</v>
      </c>
      <c r="C400" s="53" t="s">
        <v>78</v>
      </c>
      <c r="D400" s="53" t="s">
        <v>438</v>
      </c>
      <c r="E400" s="53"/>
      <c r="F400" s="22" t="str">
        <f t="shared" si="63"/>
        <v>NOVEMBRE</v>
      </c>
      <c r="G400" s="55">
        <v>43041</v>
      </c>
      <c r="H400" s="55">
        <v>43043</v>
      </c>
      <c r="I400" s="22">
        <f t="shared" si="64"/>
        <v>2</v>
      </c>
      <c r="J400" s="63">
        <v>96.4</v>
      </c>
      <c r="K400" s="74" t="s">
        <v>56</v>
      </c>
    </row>
    <row r="401" spans="1:11" hidden="1" x14ac:dyDescent="0.2">
      <c r="A401" s="12" t="s">
        <v>68</v>
      </c>
      <c r="B401" s="22" t="s">
        <v>20</v>
      </c>
      <c r="C401" s="53" t="s">
        <v>76</v>
      </c>
      <c r="D401" s="53" t="s">
        <v>439</v>
      </c>
      <c r="E401" s="53"/>
      <c r="F401" s="22" t="str">
        <f t="shared" si="63"/>
        <v>NOVEMBRE</v>
      </c>
      <c r="G401" s="55">
        <v>43038</v>
      </c>
      <c r="H401" s="55">
        <v>43040</v>
      </c>
      <c r="I401" s="22">
        <f t="shared" si="64"/>
        <v>2</v>
      </c>
      <c r="J401" s="63">
        <v>105</v>
      </c>
      <c r="K401" s="74" t="s">
        <v>56</v>
      </c>
    </row>
    <row r="402" spans="1:11" hidden="1" x14ac:dyDescent="0.2">
      <c r="A402" s="12" t="s">
        <v>68</v>
      </c>
      <c r="B402" s="22" t="s">
        <v>20</v>
      </c>
      <c r="C402" s="53" t="s">
        <v>76</v>
      </c>
      <c r="D402" s="53" t="s">
        <v>439</v>
      </c>
      <c r="E402" s="53"/>
      <c r="F402" s="22" t="str">
        <f t="shared" ref="F402" si="65">CHOOSE(MONTH(H402),"JANVIER","FEVRIER","MARS","AVRIL","MAI","JUIN","JUILLET","AOUT","SEPTEMBRE","OCTOBRE","NOVEMBRE","DECEMBRE")</f>
        <v>NOVEMBRE</v>
      </c>
      <c r="G402" s="55">
        <v>43040</v>
      </c>
      <c r="H402" s="55">
        <v>43041</v>
      </c>
      <c r="I402" s="22">
        <f t="shared" ref="I402" si="66">H402-G402</f>
        <v>1</v>
      </c>
      <c r="J402" s="63">
        <v>105</v>
      </c>
      <c r="K402" s="74" t="s">
        <v>56</v>
      </c>
    </row>
    <row r="403" spans="1:11" hidden="1" x14ac:dyDescent="0.2">
      <c r="A403" s="12" t="s">
        <v>72</v>
      </c>
      <c r="B403" s="22" t="s">
        <v>20</v>
      </c>
      <c r="C403" s="53" t="s">
        <v>78</v>
      </c>
      <c r="D403" s="53" t="s">
        <v>440</v>
      </c>
      <c r="E403" s="53"/>
      <c r="F403" s="22" t="str">
        <f t="shared" si="63"/>
        <v>NOVEMBRE</v>
      </c>
      <c r="G403" s="55">
        <v>43039</v>
      </c>
      <c r="H403" s="55">
        <v>43040</v>
      </c>
      <c r="I403" s="22">
        <f t="shared" si="64"/>
        <v>1</v>
      </c>
      <c r="J403" s="63">
        <v>106</v>
      </c>
      <c r="K403" s="74" t="s">
        <v>56</v>
      </c>
    </row>
    <row r="404" spans="1:11" hidden="1" x14ac:dyDescent="0.2">
      <c r="A404" s="12" t="s">
        <v>72</v>
      </c>
      <c r="B404" s="22" t="s">
        <v>20</v>
      </c>
      <c r="C404" s="53" t="s">
        <v>78</v>
      </c>
      <c r="D404" s="53" t="s">
        <v>440</v>
      </c>
      <c r="E404" s="53"/>
      <c r="F404" s="22" t="str">
        <f t="shared" ref="F404" si="67">CHOOSE(MONTH(H404),"JANVIER","FEVRIER","MARS","AVRIL","MAI","JUIN","JUILLET","AOUT","SEPTEMBRE","OCTOBRE","NOVEMBRE","DECEMBRE")</f>
        <v>NOVEMBRE</v>
      </c>
      <c r="G404" s="55">
        <v>43040</v>
      </c>
      <c r="H404" s="55">
        <v>43041</v>
      </c>
      <c r="I404" s="22">
        <f t="shared" ref="I404" si="68">H404-G404</f>
        <v>1</v>
      </c>
      <c r="J404" s="63">
        <v>106</v>
      </c>
      <c r="K404" s="74" t="s">
        <v>56</v>
      </c>
    </row>
    <row r="405" spans="1:11" hidden="1" x14ac:dyDescent="0.2">
      <c r="A405" s="12" t="s">
        <v>59</v>
      </c>
      <c r="B405" s="22" t="s">
        <v>20</v>
      </c>
      <c r="C405" s="53" t="s">
        <v>78</v>
      </c>
      <c r="D405" s="53" t="s">
        <v>441</v>
      </c>
      <c r="E405" s="53"/>
      <c r="F405" s="22" t="str">
        <f t="shared" si="63"/>
        <v>NOVEMBRE</v>
      </c>
      <c r="G405" s="55">
        <v>43064</v>
      </c>
      <c r="H405" s="55">
        <v>43066</v>
      </c>
      <c r="I405" s="22">
        <f t="shared" si="64"/>
        <v>2</v>
      </c>
      <c r="J405" s="63">
        <v>115.68</v>
      </c>
      <c r="K405" s="74" t="s">
        <v>56</v>
      </c>
    </row>
    <row r="406" spans="1:11" hidden="1" x14ac:dyDescent="0.2">
      <c r="A406" s="12" t="s">
        <v>68</v>
      </c>
      <c r="B406" s="22" t="s">
        <v>20</v>
      </c>
      <c r="C406" s="53" t="s">
        <v>76</v>
      </c>
      <c r="D406" s="53" t="s">
        <v>442</v>
      </c>
      <c r="E406" s="53"/>
      <c r="F406" s="22" t="str">
        <f t="shared" si="63"/>
        <v>NOVEMBRE</v>
      </c>
      <c r="G406" s="55">
        <v>43057</v>
      </c>
      <c r="H406" s="55">
        <v>43060</v>
      </c>
      <c r="I406" s="22">
        <f t="shared" si="64"/>
        <v>3</v>
      </c>
      <c r="J406" s="63">
        <v>121.39</v>
      </c>
      <c r="K406" s="74" t="s">
        <v>56</v>
      </c>
    </row>
    <row r="407" spans="1:11" hidden="1" x14ac:dyDescent="0.2">
      <c r="A407" s="12" t="s">
        <v>68</v>
      </c>
      <c r="B407" s="22" t="s">
        <v>20</v>
      </c>
      <c r="C407" s="53" t="s">
        <v>76</v>
      </c>
      <c r="D407" s="53" t="s">
        <v>443</v>
      </c>
      <c r="E407" s="53"/>
      <c r="F407" s="22" t="str">
        <f t="shared" si="63"/>
        <v>NOVEMBRE</v>
      </c>
      <c r="G407" s="55">
        <v>43041</v>
      </c>
      <c r="H407" s="55">
        <v>43044</v>
      </c>
      <c r="I407" s="22">
        <f t="shared" si="64"/>
        <v>3</v>
      </c>
      <c r="J407" s="63">
        <v>124.29999999999998</v>
      </c>
      <c r="K407" s="74" t="s">
        <v>56</v>
      </c>
    </row>
    <row r="408" spans="1:11" hidden="1" x14ac:dyDescent="0.2">
      <c r="A408" s="12" t="s">
        <v>74</v>
      </c>
      <c r="B408" s="22" t="s">
        <v>20</v>
      </c>
      <c r="C408" s="53" t="s">
        <v>78</v>
      </c>
      <c r="D408" s="53" t="s">
        <v>444</v>
      </c>
      <c r="E408" s="53"/>
      <c r="F408" s="22" t="str">
        <f t="shared" si="63"/>
        <v>NOVEMBRE</v>
      </c>
      <c r="G408" s="55">
        <v>43066</v>
      </c>
      <c r="H408" s="55">
        <v>43069</v>
      </c>
      <c r="I408" s="22">
        <f t="shared" si="64"/>
        <v>3</v>
      </c>
      <c r="J408" s="63">
        <v>128.21</v>
      </c>
      <c r="K408" s="74" t="s">
        <v>56</v>
      </c>
    </row>
    <row r="409" spans="1:11" hidden="1" x14ac:dyDescent="0.2">
      <c r="A409" s="12" t="s">
        <v>59</v>
      </c>
      <c r="B409" s="22" t="s">
        <v>20</v>
      </c>
      <c r="C409" s="53" t="s">
        <v>76</v>
      </c>
      <c r="D409" s="53" t="s">
        <v>445</v>
      </c>
      <c r="E409" s="53"/>
      <c r="F409" s="22" t="str">
        <f t="shared" si="63"/>
        <v>NOVEMBRE</v>
      </c>
      <c r="G409" s="55">
        <v>43053</v>
      </c>
      <c r="H409" s="55">
        <v>43055</v>
      </c>
      <c r="I409" s="22">
        <f t="shared" si="64"/>
        <v>2</v>
      </c>
      <c r="J409" s="63">
        <v>130.13</v>
      </c>
      <c r="K409" s="74" t="s">
        <v>56</v>
      </c>
    </row>
    <row r="410" spans="1:11" hidden="1" x14ac:dyDescent="0.2">
      <c r="A410" s="12" t="s">
        <v>69</v>
      </c>
      <c r="B410" s="22" t="s">
        <v>20</v>
      </c>
      <c r="C410" s="53" t="s">
        <v>78</v>
      </c>
      <c r="D410" s="53" t="s">
        <v>446</v>
      </c>
      <c r="E410" s="53"/>
      <c r="F410" s="22" t="str">
        <f t="shared" si="63"/>
        <v>NOVEMBRE</v>
      </c>
      <c r="G410" s="55">
        <v>43049</v>
      </c>
      <c r="H410" s="55">
        <v>43052</v>
      </c>
      <c r="I410" s="22">
        <f t="shared" si="64"/>
        <v>3</v>
      </c>
      <c r="J410" s="63">
        <v>134.96</v>
      </c>
      <c r="K410" s="74" t="s">
        <v>56</v>
      </c>
    </row>
    <row r="411" spans="1:11" hidden="1" x14ac:dyDescent="0.2">
      <c r="A411" s="12" t="s">
        <v>74</v>
      </c>
      <c r="B411" s="22" t="s">
        <v>20</v>
      </c>
      <c r="C411" s="53" t="s">
        <v>78</v>
      </c>
      <c r="D411" s="53" t="s">
        <v>447</v>
      </c>
      <c r="E411" s="53"/>
      <c r="F411" s="22" t="str">
        <f t="shared" si="63"/>
        <v>NOVEMBRE</v>
      </c>
      <c r="G411" s="55">
        <v>43049</v>
      </c>
      <c r="H411" s="55">
        <v>43052</v>
      </c>
      <c r="I411" s="22">
        <f t="shared" si="64"/>
        <v>3</v>
      </c>
      <c r="J411" s="63">
        <v>134.96</v>
      </c>
      <c r="K411" s="74" t="s">
        <v>56</v>
      </c>
    </row>
    <row r="412" spans="1:11" hidden="1" x14ac:dyDescent="0.2">
      <c r="A412" s="12" t="s">
        <v>69</v>
      </c>
      <c r="B412" s="22" t="s">
        <v>20</v>
      </c>
      <c r="C412" s="53" t="s">
        <v>78</v>
      </c>
      <c r="D412" s="53" t="s">
        <v>448</v>
      </c>
      <c r="E412" s="53"/>
      <c r="F412" s="22" t="str">
        <f t="shared" si="63"/>
        <v>NOVEMBRE</v>
      </c>
      <c r="G412" s="55">
        <v>43042</v>
      </c>
      <c r="H412" s="55">
        <v>43045</v>
      </c>
      <c r="I412" s="22">
        <f t="shared" si="64"/>
        <v>3</v>
      </c>
      <c r="J412" s="63">
        <v>134.96</v>
      </c>
      <c r="K412" s="74" t="s">
        <v>56</v>
      </c>
    </row>
    <row r="413" spans="1:11" hidden="1" x14ac:dyDescent="0.2">
      <c r="A413" s="12" t="s">
        <v>69</v>
      </c>
      <c r="B413" s="22" t="s">
        <v>20</v>
      </c>
      <c r="C413" s="53" t="s">
        <v>78</v>
      </c>
      <c r="D413" s="53" t="s">
        <v>449</v>
      </c>
      <c r="E413" s="53"/>
      <c r="F413" s="22" t="str">
        <f t="shared" si="63"/>
        <v>NOVEMBRE</v>
      </c>
      <c r="G413" s="55">
        <v>43063</v>
      </c>
      <c r="H413" s="55">
        <v>43066</v>
      </c>
      <c r="I413" s="22">
        <f t="shared" si="64"/>
        <v>3</v>
      </c>
      <c r="J413" s="63">
        <v>134.96</v>
      </c>
      <c r="K413" s="74" t="s">
        <v>56</v>
      </c>
    </row>
    <row r="414" spans="1:11" hidden="1" x14ac:dyDescent="0.2">
      <c r="A414" s="12" t="s">
        <v>74</v>
      </c>
      <c r="B414" s="22" t="s">
        <v>20</v>
      </c>
      <c r="C414" s="53" t="s">
        <v>78</v>
      </c>
      <c r="D414" s="53" t="s">
        <v>450</v>
      </c>
      <c r="E414" s="53"/>
      <c r="F414" s="22" t="str">
        <f t="shared" ref="F414:F484" si="69">CHOOSE(MONTH(H414),"JANVIER","FEVRIER","MARS","AVRIL","MAI","JUIN","JUILLET","AOUT","SEPTEMBRE","OCTOBRE","NOVEMBRE","DECEMBRE")</f>
        <v>NOVEMBRE</v>
      </c>
      <c r="G414" s="55">
        <v>43056</v>
      </c>
      <c r="H414" s="55">
        <v>43059</v>
      </c>
      <c r="I414" s="22">
        <f t="shared" ref="I414:I484" si="70">H414-G414</f>
        <v>3</v>
      </c>
      <c r="J414" s="63">
        <v>134.96</v>
      </c>
      <c r="K414" s="74" t="s">
        <v>56</v>
      </c>
    </row>
    <row r="415" spans="1:11" hidden="1" x14ac:dyDescent="0.2">
      <c r="A415" s="12" t="s">
        <v>73</v>
      </c>
      <c r="B415" s="22" t="s">
        <v>20</v>
      </c>
      <c r="C415" s="53" t="s">
        <v>76</v>
      </c>
      <c r="D415" s="53" t="s">
        <v>451</v>
      </c>
      <c r="E415" s="53"/>
      <c r="F415" s="22" t="str">
        <f t="shared" si="69"/>
        <v>NOVEMBRE</v>
      </c>
      <c r="G415" s="55">
        <v>43053</v>
      </c>
      <c r="H415" s="55">
        <v>43055</v>
      </c>
      <c r="I415" s="22">
        <f t="shared" si="70"/>
        <v>2</v>
      </c>
      <c r="J415" s="63">
        <v>136.53</v>
      </c>
      <c r="K415" s="74" t="s">
        <v>56</v>
      </c>
    </row>
    <row r="416" spans="1:11" hidden="1" x14ac:dyDescent="0.2">
      <c r="A416" s="12" t="s">
        <v>73</v>
      </c>
      <c r="B416" s="22" t="s">
        <v>20</v>
      </c>
      <c r="C416" s="53" t="s">
        <v>76</v>
      </c>
      <c r="D416" s="53" t="s">
        <v>452</v>
      </c>
      <c r="E416" s="53"/>
      <c r="F416" s="22" t="str">
        <f t="shared" si="69"/>
        <v>NOVEMBRE</v>
      </c>
      <c r="G416" s="55">
        <v>43056</v>
      </c>
      <c r="H416" s="55">
        <v>43058</v>
      </c>
      <c r="I416" s="22">
        <f t="shared" si="70"/>
        <v>2</v>
      </c>
      <c r="J416" s="63">
        <v>136.53</v>
      </c>
      <c r="K416" s="74" t="s">
        <v>56</v>
      </c>
    </row>
    <row r="417" spans="1:11" hidden="1" x14ac:dyDescent="0.2">
      <c r="A417" s="12" t="s">
        <v>74</v>
      </c>
      <c r="B417" s="22" t="s">
        <v>20</v>
      </c>
      <c r="C417" s="53" t="s">
        <v>76</v>
      </c>
      <c r="D417" s="53" t="s">
        <v>453</v>
      </c>
      <c r="E417" s="53"/>
      <c r="F417" s="22" t="str">
        <f t="shared" si="69"/>
        <v>NOVEMBRE</v>
      </c>
      <c r="G417" s="55">
        <v>43063</v>
      </c>
      <c r="H417" s="55">
        <v>43066</v>
      </c>
      <c r="I417" s="22">
        <f t="shared" si="70"/>
        <v>3</v>
      </c>
      <c r="J417" s="63">
        <v>136.53</v>
      </c>
      <c r="K417" s="74" t="s">
        <v>56</v>
      </c>
    </row>
    <row r="418" spans="1:11" hidden="1" x14ac:dyDescent="0.2">
      <c r="A418" s="12" t="s">
        <v>74</v>
      </c>
      <c r="B418" s="22" t="s">
        <v>20</v>
      </c>
      <c r="C418" s="53" t="s">
        <v>78</v>
      </c>
      <c r="D418" s="53" t="s">
        <v>454</v>
      </c>
      <c r="E418" s="53"/>
      <c r="F418" s="22" t="str">
        <f t="shared" si="69"/>
        <v>NOVEMBRE</v>
      </c>
      <c r="G418" s="55">
        <v>43046</v>
      </c>
      <c r="H418" s="55">
        <v>43049</v>
      </c>
      <c r="I418" s="22">
        <f t="shared" si="70"/>
        <v>3</v>
      </c>
      <c r="J418" s="63">
        <v>140.74</v>
      </c>
      <c r="K418" s="74" t="s">
        <v>56</v>
      </c>
    </row>
    <row r="419" spans="1:11" hidden="1" x14ac:dyDescent="0.2">
      <c r="A419" s="12" t="s">
        <v>69</v>
      </c>
      <c r="B419" s="22" t="s">
        <v>20</v>
      </c>
      <c r="C419" s="53" t="s">
        <v>78</v>
      </c>
      <c r="D419" s="53" t="s">
        <v>455</v>
      </c>
      <c r="E419" s="53"/>
      <c r="F419" s="22" t="str">
        <f t="shared" si="69"/>
        <v>NOVEMBRE</v>
      </c>
      <c r="G419" s="55">
        <v>43038</v>
      </c>
      <c r="H419" s="55">
        <v>43040</v>
      </c>
      <c r="I419" s="22">
        <f t="shared" si="70"/>
        <v>2</v>
      </c>
      <c r="J419" s="63">
        <v>147</v>
      </c>
      <c r="K419" s="74" t="s">
        <v>56</v>
      </c>
    </row>
    <row r="420" spans="1:11" hidden="1" x14ac:dyDescent="0.2">
      <c r="A420" s="12" t="s">
        <v>69</v>
      </c>
      <c r="B420" s="22" t="s">
        <v>20</v>
      </c>
      <c r="C420" s="53" t="s">
        <v>78</v>
      </c>
      <c r="D420" s="53" t="s">
        <v>455</v>
      </c>
      <c r="E420" s="53"/>
      <c r="F420" s="22" t="str">
        <f t="shared" ref="F420" si="71">CHOOSE(MONTH(H420),"JANVIER","FEVRIER","MARS","AVRIL","MAI","JUIN","JUILLET","AOUT","SEPTEMBRE","OCTOBRE","NOVEMBRE","DECEMBRE")</f>
        <v>NOVEMBRE</v>
      </c>
      <c r="G420" s="55">
        <v>43040</v>
      </c>
      <c r="H420" s="55">
        <v>43041</v>
      </c>
      <c r="I420" s="22">
        <f t="shared" ref="I420" si="72">H420-G420</f>
        <v>1</v>
      </c>
      <c r="J420" s="63">
        <v>147</v>
      </c>
      <c r="K420" s="74" t="s">
        <v>56</v>
      </c>
    </row>
    <row r="421" spans="1:11" hidden="1" x14ac:dyDescent="0.2">
      <c r="A421" s="12" t="s">
        <v>69</v>
      </c>
      <c r="B421" s="22" t="s">
        <v>20</v>
      </c>
      <c r="C421" s="53" t="s">
        <v>57</v>
      </c>
      <c r="D421" s="53" t="s">
        <v>456</v>
      </c>
      <c r="E421" s="53"/>
      <c r="F421" s="22" t="str">
        <f t="shared" si="69"/>
        <v>NOVEMBRE</v>
      </c>
      <c r="G421" s="55">
        <v>43052</v>
      </c>
      <c r="H421" s="55">
        <v>43055</v>
      </c>
      <c r="I421" s="22">
        <f t="shared" si="70"/>
        <v>3</v>
      </c>
      <c r="J421" s="63">
        <v>145.71428571428572</v>
      </c>
      <c r="K421" s="74" t="s">
        <v>56</v>
      </c>
    </row>
    <row r="422" spans="1:11" hidden="1" x14ac:dyDescent="0.2">
      <c r="A422" s="12" t="s">
        <v>69</v>
      </c>
      <c r="B422" s="22" t="s">
        <v>20</v>
      </c>
      <c r="C422" s="53" t="s">
        <v>57</v>
      </c>
      <c r="D422" s="53" t="s">
        <v>456</v>
      </c>
      <c r="E422" s="53"/>
      <c r="F422" s="22" t="str">
        <f t="shared" si="69"/>
        <v>NOVEMBRE</v>
      </c>
      <c r="G422" s="55">
        <v>43045</v>
      </c>
      <c r="H422" s="55">
        <v>43048</v>
      </c>
      <c r="I422" s="22">
        <f t="shared" si="70"/>
        <v>3</v>
      </c>
      <c r="J422" s="63">
        <v>145.71428571428572</v>
      </c>
      <c r="K422" s="74" t="s">
        <v>56</v>
      </c>
    </row>
    <row r="423" spans="1:11" hidden="1" x14ac:dyDescent="0.2">
      <c r="A423" s="12" t="s">
        <v>69</v>
      </c>
      <c r="B423" s="22" t="s">
        <v>20</v>
      </c>
      <c r="C423" s="53" t="s">
        <v>57</v>
      </c>
      <c r="D423" s="53" t="s">
        <v>456</v>
      </c>
      <c r="E423" s="53"/>
      <c r="F423" s="22" t="str">
        <f t="shared" si="69"/>
        <v>NOVEMBRE</v>
      </c>
      <c r="G423" s="55">
        <v>43059</v>
      </c>
      <c r="H423" s="55">
        <v>43062</v>
      </c>
      <c r="I423" s="22">
        <f t="shared" si="70"/>
        <v>3</v>
      </c>
      <c r="J423" s="63">
        <v>145.71428571428572</v>
      </c>
      <c r="K423" s="74" t="s">
        <v>56</v>
      </c>
    </row>
    <row r="424" spans="1:11" hidden="1" x14ac:dyDescent="0.2">
      <c r="A424" s="12" t="s">
        <v>68</v>
      </c>
      <c r="B424" s="22" t="s">
        <v>20</v>
      </c>
      <c r="C424" s="53" t="s">
        <v>57</v>
      </c>
      <c r="D424" s="53" t="s">
        <v>456</v>
      </c>
      <c r="E424" s="53"/>
      <c r="F424" s="22" t="str">
        <f t="shared" si="69"/>
        <v>NOVEMBRE</v>
      </c>
      <c r="G424" s="55">
        <v>43066</v>
      </c>
      <c r="H424" s="55">
        <v>43069</v>
      </c>
      <c r="I424" s="22">
        <f t="shared" si="70"/>
        <v>3</v>
      </c>
      <c r="J424" s="63">
        <v>145.71428571428572</v>
      </c>
      <c r="K424" s="74" t="s">
        <v>56</v>
      </c>
    </row>
    <row r="425" spans="1:11" hidden="1" x14ac:dyDescent="0.2">
      <c r="A425" s="12" t="s">
        <v>74</v>
      </c>
      <c r="B425" s="22" t="s">
        <v>20</v>
      </c>
      <c r="C425" s="53" t="s">
        <v>76</v>
      </c>
      <c r="D425" s="53" t="s">
        <v>457</v>
      </c>
      <c r="E425" s="53"/>
      <c r="F425" s="22" t="str">
        <f t="shared" si="69"/>
        <v>NOVEMBRE</v>
      </c>
      <c r="G425" s="55">
        <v>43053</v>
      </c>
      <c r="H425" s="55">
        <v>43056</v>
      </c>
      <c r="I425" s="22">
        <f t="shared" si="70"/>
        <v>3</v>
      </c>
      <c r="J425" s="63">
        <v>147.21</v>
      </c>
      <c r="K425" s="74" t="s">
        <v>56</v>
      </c>
    </row>
    <row r="426" spans="1:11" hidden="1" x14ac:dyDescent="0.2">
      <c r="A426" s="12" t="s">
        <v>62</v>
      </c>
      <c r="B426" s="22" t="s">
        <v>20</v>
      </c>
      <c r="C426" s="53" t="s">
        <v>78</v>
      </c>
      <c r="D426" s="53" t="s">
        <v>458</v>
      </c>
      <c r="E426" s="53"/>
      <c r="F426" s="22" t="str">
        <f t="shared" si="69"/>
        <v>NOVEMBRE</v>
      </c>
      <c r="G426" s="55">
        <v>43038</v>
      </c>
      <c r="H426" s="55">
        <v>43040</v>
      </c>
      <c r="I426" s="22">
        <f t="shared" si="70"/>
        <v>2</v>
      </c>
      <c r="J426" s="63">
        <v>147</v>
      </c>
      <c r="K426" s="74" t="s">
        <v>56</v>
      </c>
    </row>
    <row r="427" spans="1:11" hidden="1" x14ac:dyDescent="0.2">
      <c r="A427" s="12" t="s">
        <v>62</v>
      </c>
      <c r="B427" s="22" t="s">
        <v>20</v>
      </c>
      <c r="C427" s="53" t="s">
        <v>78</v>
      </c>
      <c r="D427" s="53" t="s">
        <v>458</v>
      </c>
      <c r="E427" s="53"/>
      <c r="F427" s="22" t="str">
        <f t="shared" ref="F427" si="73">CHOOSE(MONTH(H427),"JANVIER","FEVRIER","MARS","AVRIL","MAI","JUIN","JUILLET","AOUT","SEPTEMBRE","OCTOBRE","NOVEMBRE","DECEMBRE")</f>
        <v>NOVEMBRE</v>
      </c>
      <c r="G427" s="55">
        <v>43040</v>
      </c>
      <c r="H427" s="55">
        <v>43041</v>
      </c>
      <c r="I427" s="22">
        <f t="shared" ref="I427" si="74">H427-G427</f>
        <v>1</v>
      </c>
      <c r="J427" s="63">
        <v>147</v>
      </c>
      <c r="K427" s="74" t="s">
        <v>56</v>
      </c>
    </row>
    <row r="428" spans="1:11" hidden="1" x14ac:dyDescent="0.2">
      <c r="A428" s="12" t="s">
        <v>63</v>
      </c>
      <c r="B428" s="22" t="s">
        <v>20</v>
      </c>
      <c r="C428" s="53" t="s">
        <v>76</v>
      </c>
      <c r="D428" s="53" t="s">
        <v>459</v>
      </c>
      <c r="E428" s="53"/>
      <c r="F428" s="22" t="str">
        <f t="shared" si="69"/>
        <v>NOVEMBRE</v>
      </c>
      <c r="G428" s="55">
        <v>43043</v>
      </c>
      <c r="H428" s="55">
        <v>43046</v>
      </c>
      <c r="I428" s="22">
        <f t="shared" si="70"/>
        <v>3</v>
      </c>
      <c r="J428" s="63">
        <v>148.19</v>
      </c>
      <c r="K428" s="74" t="s">
        <v>56</v>
      </c>
    </row>
    <row r="429" spans="1:11" hidden="1" x14ac:dyDescent="0.2">
      <c r="A429" s="12" t="s">
        <v>59</v>
      </c>
      <c r="B429" s="22" t="s">
        <v>20</v>
      </c>
      <c r="C429" s="53" t="s">
        <v>78</v>
      </c>
      <c r="D429" s="53" t="s">
        <v>460</v>
      </c>
      <c r="E429" s="53"/>
      <c r="F429" s="22" t="str">
        <f t="shared" si="69"/>
        <v>NOVEMBRE</v>
      </c>
      <c r="G429" s="55">
        <v>43044</v>
      </c>
      <c r="H429" s="55">
        <v>43047</v>
      </c>
      <c r="I429" s="22">
        <f t="shared" si="70"/>
        <v>3</v>
      </c>
      <c r="J429" s="63">
        <v>149.41999999999999</v>
      </c>
      <c r="K429" s="74" t="s">
        <v>56</v>
      </c>
    </row>
    <row r="430" spans="1:11" hidden="1" x14ac:dyDescent="0.2">
      <c r="A430" s="12" t="s">
        <v>72</v>
      </c>
      <c r="B430" s="22" t="s">
        <v>20</v>
      </c>
      <c r="C430" s="53" t="s">
        <v>78</v>
      </c>
      <c r="D430" s="53" t="s">
        <v>461</v>
      </c>
      <c r="E430" s="53"/>
      <c r="F430" s="22" t="str">
        <f t="shared" si="69"/>
        <v>NOVEMBRE</v>
      </c>
      <c r="G430" s="55">
        <v>43053</v>
      </c>
      <c r="H430" s="55">
        <v>43056</v>
      </c>
      <c r="I430" s="22">
        <f t="shared" si="70"/>
        <v>3</v>
      </c>
      <c r="J430" s="63">
        <v>149.41999999999999</v>
      </c>
      <c r="K430" s="74" t="s">
        <v>56</v>
      </c>
    </row>
    <row r="431" spans="1:11" hidden="1" x14ac:dyDescent="0.2">
      <c r="A431" s="12" t="s">
        <v>68</v>
      </c>
      <c r="B431" s="22" t="s">
        <v>20</v>
      </c>
      <c r="C431" s="53" t="s">
        <v>78</v>
      </c>
      <c r="D431" s="53" t="s">
        <v>462</v>
      </c>
      <c r="E431" s="53"/>
      <c r="F431" s="22" t="str">
        <f t="shared" si="69"/>
        <v>NOVEMBRE</v>
      </c>
      <c r="G431" s="55">
        <v>43051</v>
      </c>
      <c r="H431" s="55">
        <v>43055</v>
      </c>
      <c r="I431" s="22">
        <f t="shared" si="70"/>
        <v>4</v>
      </c>
      <c r="J431" s="63">
        <v>154.24</v>
      </c>
      <c r="K431" s="74" t="s">
        <v>56</v>
      </c>
    </row>
    <row r="432" spans="1:11" hidden="1" x14ac:dyDescent="0.2">
      <c r="A432" s="12" t="s">
        <v>63</v>
      </c>
      <c r="B432" s="22" t="s">
        <v>20</v>
      </c>
      <c r="C432" s="53" t="s">
        <v>76</v>
      </c>
      <c r="D432" s="53" t="s">
        <v>463</v>
      </c>
      <c r="E432" s="53"/>
      <c r="F432" s="22" t="str">
        <f t="shared" si="69"/>
        <v>NOVEMBRE</v>
      </c>
      <c r="G432" s="55">
        <v>43048</v>
      </c>
      <c r="H432" s="55">
        <v>43051</v>
      </c>
      <c r="I432" s="22">
        <f t="shared" si="70"/>
        <v>3</v>
      </c>
      <c r="J432" s="63">
        <v>158.87</v>
      </c>
      <c r="K432" s="74" t="s">
        <v>56</v>
      </c>
    </row>
    <row r="433" spans="1:11" hidden="1" x14ac:dyDescent="0.2">
      <c r="A433" s="12" t="s">
        <v>72</v>
      </c>
      <c r="B433" s="22" t="s">
        <v>20</v>
      </c>
      <c r="C433" s="53" t="s">
        <v>78</v>
      </c>
      <c r="D433" s="53" t="s">
        <v>464</v>
      </c>
      <c r="E433" s="53"/>
      <c r="F433" s="22" t="str">
        <f t="shared" si="69"/>
        <v>NOVEMBRE</v>
      </c>
      <c r="G433" s="55">
        <v>43041</v>
      </c>
      <c r="H433" s="55">
        <v>43044</v>
      </c>
      <c r="I433" s="22">
        <f t="shared" si="70"/>
        <v>3</v>
      </c>
      <c r="J433" s="63">
        <v>160.99</v>
      </c>
      <c r="K433" s="74" t="s">
        <v>56</v>
      </c>
    </row>
    <row r="434" spans="1:11" hidden="1" x14ac:dyDescent="0.2">
      <c r="A434" s="12" t="s">
        <v>65</v>
      </c>
      <c r="B434" s="22" t="s">
        <v>20</v>
      </c>
      <c r="C434" s="53" t="s">
        <v>78</v>
      </c>
      <c r="D434" s="53" t="s">
        <v>465</v>
      </c>
      <c r="E434" s="53"/>
      <c r="F434" s="22" t="str">
        <f t="shared" si="69"/>
        <v>NOVEMBRE</v>
      </c>
      <c r="G434" s="55">
        <v>43037</v>
      </c>
      <c r="H434" s="55">
        <v>43040</v>
      </c>
      <c r="I434" s="22">
        <f t="shared" si="70"/>
        <v>3</v>
      </c>
      <c r="J434" s="63">
        <v>162.91999999999999</v>
      </c>
      <c r="K434" s="74" t="s">
        <v>56</v>
      </c>
    </row>
    <row r="435" spans="1:11" hidden="1" x14ac:dyDescent="0.2">
      <c r="A435" s="12" t="s">
        <v>59</v>
      </c>
      <c r="B435" s="22" t="s">
        <v>20</v>
      </c>
      <c r="C435" s="53" t="s">
        <v>78</v>
      </c>
      <c r="D435" s="53" t="s">
        <v>466</v>
      </c>
      <c r="E435" s="53"/>
      <c r="F435" s="22" t="str">
        <f t="shared" si="69"/>
        <v>NOVEMBRE</v>
      </c>
      <c r="G435" s="55">
        <v>43055</v>
      </c>
      <c r="H435" s="55">
        <v>43058</v>
      </c>
      <c r="I435" s="22">
        <f t="shared" si="70"/>
        <v>3</v>
      </c>
      <c r="J435" s="63">
        <v>165.81</v>
      </c>
      <c r="K435" s="74" t="s">
        <v>56</v>
      </c>
    </row>
    <row r="436" spans="1:11" hidden="1" x14ac:dyDescent="0.2">
      <c r="A436" s="12" t="s">
        <v>74</v>
      </c>
      <c r="B436" s="22" t="s">
        <v>20</v>
      </c>
      <c r="C436" s="53" t="s">
        <v>78</v>
      </c>
      <c r="D436" s="53" t="s">
        <v>467</v>
      </c>
      <c r="E436" s="53"/>
      <c r="F436" s="22" t="str">
        <f t="shared" si="69"/>
        <v>NOVEMBRE</v>
      </c>
      <c r="G436" s="55">
        <v>43042</v>
      </c>
      <c r="H436" s="55">
        <v>43046</v>
      </c>
      <c r="I436" s="22">
        <f t="shared" si="70"/>
        <v>4</v>
      </c>
      <c r="J436" s="63">
        <v>169.66</v>
      </c>
      <c r="K436" s="74" t="s">
        <v>56</v>
      </c>
    </row>
    <row r="437" spans="1:11" hidden="1" x14ac:dyDescent="0.2">
      <c r="A437" s="12" t="s">
        <v>72</v>
      </c>
      <c r="B437" s="22" t="s">
        <v>20</v>
      </c>
      <c r="C437" s="53" t="s">
        <v>76</v>
      </c>
      <c r="D437" s="53" t="s">
        <v>468</v>
      </c>
      <c r="E437" s="53"/>
      <c r="F437" s="22" t="str">
        <f t="shared" si="69"/>
        <v>NOVEMBRE</v>
      </c>
      <c r="G437" s="55">
        <v>43056</v>
      </c>
      <c r="H437" s="55">
        <v>43059</v>
      </c>
      <c r="I437" s="22">
        <f t="shared" si="70"/>
        <v>3</v>
      </c>
      <c r="J437" s="63">
        <v>175.66</v>
      </c>
      <c r="K437" s="74" t="s">
        <v>56</v>
      </c>
    </row>
    <row r="438" spans="1:11" hidden="1" x14ac:dyDescent="0.2">
      <c r="A438" s="12" t="s">
        <v>73</v>
      </c>
      <c r="B438" s="22" t="s">
        <v>20</v>
      </c>
      <c r="C438" s="53" t="s">
        <v>78</v>
      </c>
      <c r="D438" s="53" t="s">
        <v>469</v>
      </c>
      <c r="E438" s="53"/>
      <c r="F438" s="22" t="str">
        <f t="shared" si="69"/>
        <v>NOVEMBRE</v>
      </c>
      <c r="G438" s="55">
        <v>43050</v>
      </c>
      <c r="H438" s="55">
        <v>43053</v>
      </c>
      <c r="I438" s="22">
        <f t="shared" si="70"/>
        <v>3</v>
      </c>
      <c r="J438" s="63">
        <v>177.38</v>
      </c>
      <c r="K438" s="74" t="s">
        <v>56</v>
      </c>
    </row>
    <row r="439" spans="1:11" hidden="1" x14ac:dyDescent="0.2">
      <c r="A439" s="12" t="s">
        <v>59</v>
      </c>
      <c r="B439" s="22" t="s">
        <v>20</v>
      </c>
      <c r="C439" s="53" t="s">
        <v>76</v>
      </c>
      <c r="D439" s="53" t="s">
        <v>470</v>
      </c>
      <c r="E439" s="53"/>
      <c r="F439" s="22" t="str">
        <f t="shared" si="69"/>
        <v>NOVEMBRE</v>
      </c>
      <c r="G439" s="55">
        <v>43060</v>
      </c>
      <c r="H439" s="55">
        <v>43064</v>
      </c>
      <c r="I439" s="22">
        <f t="shared" si="70"/>
        <v>4</v>
      </c>
      <c r="J439" s="63">
        <v>183.54</v>
      </c>
      <c r="K439" s="74" t="s">
        <v>56</v>
      </c>
    </row>
    <row r="440" spans="1:11" hidden="1" x14ac:dyDescent="0.2">
      <c r="A440" s="12" t="s">
        <v>63</v>
      </c>
      <c r="B440" s="22" t="s">
        <v>20</v>
      </c>
      <c r="C440" s="53" t="s">
        <v>76</v>
      </c>
      <c r="D440" s="53" t="s">
        <v>471</v>
      </c>
      <c r="E440" s="53"/>
      <c r="F440" s="22" t="str">
        <f t="shared" si="69"/>
        <v>NOVEMBRE</v>
      </c>
      <c r="G440" s="55">
        <v>43059</v>
      </c>
      <c r="H440" s="55">
        <v>43063</v>
      </c>
      <c r="I440" s="22">
        <f t="shared" si="70"/>
        <v>4</v>
      </c>
      <c r="J440" s="63">
        <v>189.94</v>
      </c>
      <c r="K440" s="74" t="s">
        <v>56</v>
      </c>
    </row>
    <row r="441" spans="1:11" hidden="1" x14ac:dyDescent="0.2">
      <c r="A441" s="12" t="s">
        <v>73</v>
      </c>
      <c r="B441" s="22" t="s">
        <v>20</v>
      </c>
      <c r="C441" s="53" t="s">
        <v>78</v>
      </c>
      <c r="D441" s="53" t="s">
        <v>472</v>
      </c>
      <c r="E441" s="53"/>
      <c r="F441" s="22" t="str">
        <f t="shared" si="69"/>
        <v>NOVEMBRE</v>
      </c>
      <c r="G441" s="55">
        <v>43040</v>
      </c>
      <c r="H441" s="55">
        <v>43043</v>
      </c>
      <c r="I441" s="22">
        <f t="shared" si="70"/>
        <v>3</v>
      </c>
      <c r="J441" s="63">
        <v>192.8</v>
      </c>
      <c r="K441" s="74" t="s">
        <v>56</v>
      </c>
    </row>
    <row r="442" spans="1:11" hidden="1" x14ac:dyDescent="0.2">
      <c r="A442" s="12" t="s">
        <v>59</v>
      </c>
      <c r="B442" s="22" t="s">
        <v>20</v>
      </c>
      <c r="C442" s="53" t="s">
        <v>76</v>
      </c>
      <c r="D442" s="53" t="s">
        <v>473</v>
      </c>
      <c r="E442" s="53"/>
      <c r="F442" s="22" t="str">
        <f t="shared" si="69"/>
        <v>NOVEMBRE</v>
      </c>
      <c r="G442" s="55">
        <v>43064</v>
      </c>
      <c r="H442" s="55">
        <v>43068</v>
      </c>
      <c r="I442" s="22">
        <f t="shared" si="70"/>
        <v>4</v>
      </c>
      <c r="J442" s="63">
        <v>194.22</v>
      </c>
      <c r="K442" s="74" t="s">
        <v>56</v>
      </c>
    </row>
    <row r="443" spans="1:11" hidden="1" x14ac:dyDescent="0.2">
      <c r="A443" s="12" t="s">
        <v>73</v>
      </c>
      <c r="B443" s="22" t="s">
        <v>20</v>
      </c>
      <c r="C443" s="53" t="s">
        <v>76</v>
      </c>
      <c r="D443" s="53" t="s">
        <v>474</v>
      </c>
      <c r="E443" s="53"/>
      <c r="F443" s="22" t="str">
        <f t="shared" si="69"/>
        <v>NOVEMBRE</v>
      </c>
      <c r="G443" s="55">
        <v>43062</v>
      </c>
      <c r="H443" s="55">
        <v>43065</v>
      </c>
      <c r="I443" s="22">
        <f t="shared" si="70"/>
        <v>3</v>
      </c>
      <c r="J443" s="63">
        <v>194.8</v>
      </c>
      <c r="K443" s="74" t="s">
        <v>56</v>
      </c>
    </row>
    <row r="444" spans="1:11" hidden="1" x14ac:dyDescent="0.2">
      <c r="A444" s="12" t="s">
        <v>59</v>
      </c>
      <c r="B444" s="22" t="s">
        <v>20</v>
      </c>
      <c r="C444" s="53" t="s">
        <v>78</v>
      </c>
      <c r="D444" s="53" t="s">
        <v>475</v>
      </c>
      <c r="E444" s="53"/>
      <c r="F444" s="22" t="str">
        <f t="shared" si="69"/>
        <v>NOVEMBRE</v>
      </c>
      <c r="G444" s="55">
        <v>43040</v>
      </c>
      <c r="H444" s="55">
        <v>43044</v>
      </c>
      <c r="I444" s="22">
        <f t="shared" si="70"/>
        <v>4</v>
      </c>
      <c r="J444" s="63">
        <v>197.62</v>
      </c>
      <c r="K444" s="74" t="s">
        <v>56</v>
      </c>
    </row>
    <row r="445" spans="1:11" hidden="1" x14ac:dyDescent="0.2">
      <c r="A445" s="12" t="s">
        <v>74</v>
      </c>
      <c r="B445" s="22" t="s">
        <v>20</v>
      </c>
      <c r="C445" s="53" t="s">
        <v>78</v>
      </c>
      <c r="D445" s="53" t="s">
        <v>410</v>
      </c>
      <c r="E445" s="53"/>
      <c r="F445" s="22" t="str">
        <f t="shared" si="69"/>
        <v>NOVEMBRE</v>
      </c>
      <c r="G445" s="55">
        <v>43059</v>
      </c>
      <c r="H445" s="55">
        <v>43063</v>
      </c>
      <c r="I445" s="22">
        <f t="shared" si="70"/>
        <v>4</v>
      </c>
      <c r="J445" s="63">
        <v>202.44</v>
      </c>
      <c r="K445" s="74" t="s">
        <v>56</v>
      </c>
    </row>
    <row r="446" spans="1:11" hidden="1" x14ac:dyDescent="0.2">
      <c r="A446" s="12" t="s">
        <v>68</v>
      </c>
      <c r="B446" s="22" t="s">
        <v>20</v>
      </c>
      <c r="C446" s="53" t="s">
        <v>78</v>
      </c>
      <c r="D446" s="53" t="s">
        <v>476</v>
      </c>
      <c r="E446" s="53"/>
      <c r="F446" s="22" t="str">
        <f t="shared" si="69"/>
        <v>NOVEMBRE</v>
      </c>
      <c r="G446" s="55">
        <v>43061</v>
      </c>
      <c r="H446" s="55">
        <v>43065</v>
      </c>
      <c r="I446" s="22">
        <f t="shared" si="70"/>
        <v>4</v>
      </c>
      <c r="J446" s="63">
        <v>212.08</v>
      </c>
      <c r="K446" s="74" t="s">
        <v>56</v>
      </c>
    </row>
    <row r="447" spans="1:11" hidden="1" x14ac:dyDescent="0.2">
      <c r="A447" s="12" t="s">
        <v>74</v>
      </c>
      <c r="B447" s="22" t="s">
        <v>20</v>
      </c>
      <c r="C447" s="53" t="s">
        <v>78</v>
      </c>
      <c r="D447" s="53" t="s">
        <v>477</v>
      </c>
      <c r="E447" s="53"/>
      <c r="F447" s="22" t="str">
        <f t="shared" si="69"/>
        <v>NOVEMBRE</v>
      </c>
      <c r="G447" s="55">
        <v>43037</v>
      </c>
      <c r="H447" s="55">
        <v>43040</v>
      </c>
      <c r="I447" s="22">
        <f t="shared" si="70"/>
        <v>3</v>
      </c>
      <c r="J447" s="63">
        <v>215</v>
      </c>
      <c r="K447" s="74" t="s">
        <v>56</v>
      </c>
    </row>
    <row r="448" spans="1:11" hidden="1" x14ac:dyDescent="0.2">
      <c r="A448" s="12" t="s">
        <v>74</v>
      </c>
      <c r="B448" s="22" t="s">
        <v>20</v>
      </c>
      <c r="C448" s="53" t="s">
        <v>78</v>
      </c>
      <c r="D448" s="53" t="s">
        <v>477</v>
      </c>
      <c r="E448" s="53"/>
      <c r="F448" s="22" t="str">
        <f t="shared" ref="F448" si="75">CHOOSE(MONTH(H448),"JANVIER","FEVRIER","MARS","AVRIL","MAI","JUIN","JUILLET","AOUT","SEPTEMBRE","OCTOBRE","NOVEMBRE","DECEMBRE")</f>
        <v>NOVEMBRE</v>
      </c>
      <c r="G448" s="55">
        <v>43040</v>
      </c>
      <c r="H448" s="55">
        <v>43042</v>
      </c>
      <c r="I448" s="22">
        <f t="shared" ref="I448" si="76">H448-G448</f>
        <v>2</v>
      </c>
      <c r="J448" s="63">
        <v>215</v>
      </c>
      <c r="K448" s="74" t="s">
        <v>56</v>
      </c>
    </row>
    <row r="449" spans="1:11" hidden="1" x14ac:dyDescent="0.2">
      <c r="A449" s="12" t="s">
        <v>59</v>
      </c>
      <c r="B449" s="22" t="s">
        <v>20</v>
      </c>
      <c r="C449" s="53" t="s">
        <v>78</v>
      </c>
      <c r="D449" s="53" t="s">
        <v>478</v>
      </c>
      <c r="E449" s="53"/>
      <c r="F449" s="22" t="str">
        <f t="shared" si="69"/>
        <v>NOVEMBRE</v>
      </c>
      <c r="G449" s="55">
        <v>43049</v>
      </c>
      <c r="H449" s="55">
        <v>43053</v>
      </c>
      <c r="I449" s="22">
        <f t="shared" si="70"/>
        <v>4</v>
      </c>
      <c r="J449" s="63">
        <v>219.79</v>
      </c>
      <c r="K449" s="74" t="s">
        <v>56</v>
      </c>
    </row>
    <row r="450" spans="1:11" hidden="1" x14ac:dyDescent="0.2">
      <c r="A450" s="12" t="s">
        <v>68</v>
      </c>
      <c r="B450" s="22" t="s">
        <v>20</v>
      </c>
      <c r="C450" s="53" t="s">
        <v>76</v>
      </c>
      <c r="D450" s="53" t="s">
        <v>479</v>
      </c>
      <c r="E450" s="53"/>
      <c r="F450" s="22" t="str">
        <f t="shared" si="69"/>
        <v>NOVEMBRE</v>
      </c>
      <c r="G450" s="55">
        <v>43045</v>
      </c>
      <c r="H450" s="55">
        <v>43051</v>
      </c>
      <c r="I450" s="22">
        <f t="shared" si="70"/>
        <v>6</v>
      </c>
      <c r="J450" s="63">
        <v>228.20999999999998</v>
      </c>
      <c r="K450" s="74" t="s">
        <v>56</v>
      </c>
    </row>
    <row r="451" spans="1:11" hidden="1" x14ac:dyDescent="0.2">
      <c r="A451" s="12" t="s">
        <v>63</v>
      </c>
      <c r="B451" s="22" t="s">
        <v>20</v>
      </c>
      <c r="C451" s="53" t="s">
        <v>78</v>
      </c>
      <c r="D451" s="53" t="s">
        <v>480</v>
      </c>
      <c r="E451" s="53"/>
      <c r="F451" s="22" t="str">
        <f t="shared" si="69"/>
        <v>NOVEMBRE</v>
      </c>
      <c r="G451" s="55">
        <v>43052</v>
      </c>
      <c r="H451" s="55">
        <v>43055</v>
      </c>
      <c r="I451" s="22">
        <f t="shared" si="70"/>
        <v>3</v>
      </c>
      <c r="J451" s="63">
        <v>232.32</v>
      </c>
      <c r="K451" s="74" t="s">
        <v>56</v>
      </c>
    </row>
    <row r="452" spans="1:11" hidden="1" x14ac:dyDescent="0.2">
      <c r="A452" s="12" t="s">
        <v>63</v>
      </c>
      <c r="B452" s="22" t="s">
        <v>20</v>
      </c>
      <c r="C452" s="53" t="s">
        <v>76</v>
      </c>
      <c r="D452" s="53" t="s">
        <v>481</v>
      </c>
      <c r="E452" s="53"/>
      <c r="F452" s="22" t="str">
        <f t="shared" si="69"/>
        <v>NOVEMBRE</v>
      </c>
      <c r="G452" s="55">
        <v>43063</v>
      </c>
      <c r="H452" s="55">
        <v>43066</v>
      </c>
      <c r="I452" s="22">
        <f t="shared" si="70"/>
        <v>3</v>
      </c>
      <c r="J452" s="63">
        <v>250.15000000000003</v>
      </c>
      <c r="K452" s="74" t="s">
        <v>56</v>
      </c>
    </row>
    <row r="453" spans="1:11" hidden="1" x14ac:dyDescent="0.2">
      <c r="A453" s="12" t="s">
        <v>72</v>
      </c>
      <c r="B453" s="22" t="s">
        <v>20</v>
      </c>
      <c r="C453" s="53" t="s">
        <v>78</v>
      </c>
      <c r="D453" s="53" t="s">
        <v>482</v>
      </c>
      <c r="E453" s="53"/>
      <c r="F453" s="22" t="str">
        <f t="shared" si="69"/>
        <v>NOVEMBRE</v>
      </c>
      <c r="G453" s="55">
        <v>43062</v>
      </c>
      <c r="H453" s="55">
        <v>43066</v>
      </c>
      <c r="I453" s="22">
        <f t="shared" si="70"/>
        <v>4</v>
      </c>
      <c r="J453" s="63">
        <v>250.64</v>
      </c>
      <c r="K453" s="74" t="s">
        <v>56</v>
      </c>
    </row>
    <row r="454" spans="1:11" hidden="1" x14ac:dyDescent="0.2">
      <c r="A454" s="12" t="s">
        <v>73</v>
      </c>
      <c r="B454" s="22" t="s">
        <v>20</v>
      </c>
      <c r="C454" s="53" t="s">
        <v>76</v>
      </c>
      <c r="D454" s="53" t="s">
        <v>483</v>
      </c>
      <c r="E454" s="53"/>
      <c r="F454" s="22" t="str">
        <f t="shared" si="69"/>
        <v>NOVEMBRE</v>
      </c>
      <c r="G454" s="55">
        <v>43058</v>
      </c>
      <c r="H454" s="55">
        <v>43062</v>
      </c>
      <c r="I454" s="22">
        <f t="shared" si="70"/>
        <v>4</v>
      </c>
      <c r="J454" s="63">
        <v>259.86</v>
      </c>
      <c r="K454" s="74" t="s">
        <v>56</v>
      </c>
    </row>
    <row r="455" spans="1:11" hidden="1" x14ac:dyDescent="0.2">
      <c r="A455" s="12" t="s">
        <v>63</v>
      </c>
      <c r="B455" s="22" t="s">
        <v>20</v>
      </c>
      <c r="C455" s="53" t="s">
        <v>78</v>
      </c>
      <c r="D455" s="53" t="s">
        <v>484</v>
      </c>
      <c r="E455" s="53"/>
      <c r="F455" s="22" t="str">
        <f t="shared" si="69"/>
        <v>NOVEMBRE</v>
      </c>
      <c r="G455" s="55">
        <v>43055</v>
      </c>
      <c r="H455" s="55">
        <v>43058</v>
      </c>
      <c r="I455" s="22">
        <f t="shared" si="70"/>
        <v>3</v>
      </c>
      <c r="J455" s="63">
        <v>264.14</v>
      </c>
      <c r="K455" s="74" t="s">
        <v>56</v>
      </c>
    </row>
    <row r="456" spans="1:11" hidden="1" x14ac:dyDescent="0.2">
      <c r="A456" s="12" t="s">
        <v>73</v>
      </c>
      <c r="B456" s="22" t="s">
        <v>20</v>
      </c>
      <c r="C456" s="53" t="s">
        <v>78</v>
      </c>
      <c r="D456" s="53" t="s">
        <v>485</v>
      </c>
      <c r="E456" s="53"/>
      <c r="F456" s="22" t="str">
        <f t="shared" si="69"/>
        <v>NOVEMBRE</v>
      </c>
      <c r="G456" s="55">
        <v>43044</v>
      </c>
      <c r="H456" s="55">
        <v>43049</v>
      </c>
      <c r="I456" s="22">
        <f t="shared" si="70"/>
        <v>5</v>
      </c>
      <c r="J456" s="63">
        <v>279.56</v>
      </c>
      <c r="K456" s="74" t="s">
        <v>56</v>
      </c>
    </row>
    <row r="457" spans="1:11" hidden="1" x14ac:dyDescent="0.2">
      <c r="A457" s="12" t="s">
        <v>72</v>
      </c>
      <c r="B457" s="22" t="s">
        <v>20</v>
      </c>
      <c r="C457" s="53" t="s">
        <v>78</v>
      </c>
      <c r="D457" s="53" t="s">
        <v>486</v>
      </c>
      <c r="E457" s="53"/>
      <c r="F457" s="22" t="str">
        <f t="shared" si="69"/>
        <v>NOVEMBRE</v>
      </c>
      <c r="G457" s="55">
        <v>43045</v>
      </c>
      <c r="H457" s="55">
        <v>43051</v>
      </c>
      <c r="I457" s="22">
        <f t="shared" si="70"/>
        <v>6</v>
      </c>
      <c r="J457" s="63">
        <v>286.31</v>
      </c>
      <c r="K457" s="74" t="s">
        <v>56</v>
      </c>
    </row>
    <row r="458" spans="1:11" hidden="1" x14ac:dyDescent="0.2">
      <c r="A458" s="12" t="s">
        <v>63</v>
      </c>
      <c r="B458" s="22" t="s">
        <v>20</v>
      </c>
      <c r="C458" s="53" t="s">
        <v>78</v>
      </c>
      <c r="D458" s="53" t="s">
        <v>487</v>
      </c>
      <c r="E458" s="53"/>
      <c r="F458" s="22" t="str">
        <f t="shared" si="69"/>
        <v>NOVEMBRE</v>
      </c>
      <c r="G458" s="55">
        <v>43039</v>
      </c>
      <c r="H458" s="55">
        <v>43040</v>
      </c>
      <c r="I458" s="22">
        <f t="shared" si="70"/>
        <v>1</v>
      </c>
      <c r="J458" s="63">
        <v>360</v>
      </c>
      <c r="K458" s="74" t="s">
        <v>56</v>
      </c>
    </row>
    <row r="459" spans="1:11" hidden="1" x14ac:dyDescent="0.2">
      <c r="A459" s="12" t="s">
        <v>63</v>
      </c>
      <c r="B459" s="22" t="s">
        <v>20</v>
      </c>
      <c r="C459" s="53" t="s">
        <v>78</v>
      </c>
      <c r="D459" s="53" t="s">
        <v>487</v>
      </c>
      <c r="E459" s="53"/>
      <c r="F459" s="22" t="str">
        <f t="shared" ref="F459" si="77">CHOOSE(MONTH(H459),"JANVIER","FEVRIER","MARS","AVRIL","MAI","JUIN","JUILLET","AOUT","SEPTEMBRE","OCTOBRE","NOVEMBRE","DECEMBRE")</f>
        <v>NOVEMBRE</v>
      </c>
      <c r="G459" s="55">
        <v>43040</v>
      </c>
      <c r="H459" s="55">
        <v>43043</v>
      </c>
      <c r="I459" s="22">
        <f t="shared" ref="I459" si="78">H459-G459</f>
        <v>3</v>
      </c>
      <c r="J459" s="63">
        <v>360</v>
      </c>
      <c r="K459" s="74" t="s">
        <v>56</v>
      </c>
    </row>
    <row r="460" spans="1:11" hidden="1" x14ac:dyDescent="0.2">
      <c r="A460" s="12" t="s">
        <v>62</v>
      </c>
      <c r="B460" s="22" t="s">
        <v>20</v>
      </c>
      <c r="C460" s="53" t="s">
        <v>78</v>
      </c>
      <c r="D460" s="53" t="s">
        <v>488</v>
      </c>
      <c r="E460" s="53"/>
      <c r="F460" s="22" t="str">
        <f t="shared" si="69"/>
        <v>NOVEMBRE</v>
      </c>
      <c r="G460" s="55">
        <v>43043</v>
      </c>
      <c r="H460" s="55">
        <v>43064</v>
      </c>
      <c r="I460" s="22">
        <f t="shared" si="70"/>
        <v>21</v>
      </c>
      <c r="J460" s="63">
        <v>930.26</v>
      </c>
      <c r="K460" s="74" t="s">
        <v>56</v>
      </c>
    </row>
    <row r="461" spans="1:11" hidden="1" x14ac:dyDescent="0.2">
      <c r="A461" s="12" t="s">
        <v>63</v>
      </c>
      <c r="B461" s="22" t="s">
        <v>22</v>
      </c>
      <c r="C461" s="53" t="s">
        <v>76</v>
      </c>
      <c r="D461" s="53" t="s">
        <v>357</v>
      </c>
      <c r="E461" s="53"/>
      <c r="F461" s="22" t="str">
        <f t="shared" si="69"/>
        <v>NOVEMBRE</v>
      </c>
      <c r="G461" s="55">
        <v>43046</v>
      </c>
      <c r="H461" s="55">
        <v>43048</v>
      </c>
      <c r="I461" s="22">
        <f t="shared" si="70"/>
        <v>2</v>
      </c>
      <c r="J461" s="63">
        <v>140.4</v>
      </c>
    </row>
    <row r="462" spans="1:11" hidden="1" x14ac:dyDescent="0.2">
      <c r="A462" s="12" t="s">
        <v>59</v>
      </c>
      <c r="B462" s="22" t="s">
        <v>20</v>
      </c>
      <c r="C462" s="53" t="s">
        <v>78</v>
      </c>
      <c r="D462" s="54" t="s">
        <v>489</v>
      </c>
      <c r="E462" s="53"/>
      <c r="F462" s="22" t="str">
        <f t="shared" si="69"/>
        <v>DECEMBRE</v>
      </c>
      <c r="G462" s="55">
        <v>43068</v>
      </c>
      <c r="H462" s="55">
        <v>43070</v>
      </c>
      <c r="I462" s="22">
        <f t="shared" si="70"/>
        <v>2</v>
      </c>
      <c r="J462" s="63">
        <v>106.04</v>
      </c>
      <c r="K462" s="74" t="s">
        <v>56</v>
      </c>
    </row>
    <row r="463" spans="1:11" hidden="1" x14ac:dyDescent="0.2">
      <c r="A463" s="12" t="s">
        <v>75</v>
      </c>
      <c r="B463" s="22" t="s">
        <v>20</v>
      </c>
      <c r="C463" s="53" t="s">
        <v>78</v>
      </c>
      <c r="D463" s="54" t="s">
        <v>490</v>
      </c>
      <c r="E463" s="53"/>
      <c r="F463" s="22" t="str">
        <f t="shared" si="69"/>
        <v>DECEMBRE</v>
      </c>
      <c r="G463" s="55">
        <v>43098</v>
      </c>
      <c r="H463" s="55">
        <v>43100</v>
      </c>
      <c r="I463" s="22">
        <f t="shared" si="70"/>
        <v>2</v>
      </c>
      <c r="J463" s="63">
        <v>107.97</v>
      </c>
      <c r="K463" s="74" t="s">
        <v>56</v>
      </c>
    </row>
    <row r="464" spans="1:11" hidden="1" x14ac:dyDescent="0.2">
      <c r="A464" s="12" t="s">
        <v>62</v>
      </c>
      <c r="B464" s="22" t="s">
        <v>20</v>
      </c>
      <c r="C464" s="54" t="s">
        <v>76</v>
      </c>
      <c r="D464" s="54" t="s">
        <v>491</v>
      </c>
      <c r="E464" s="53"/>
      <c r="F464" s="22" t="str">
        <f t="shared" si="69"/>
        <v>DECEMBRE</v>
      </c>
      <c r="G464" s="55">
        <v>43081</v>
      </c>
      <c r="H464" s="55">
        <v>43083</v>
      </c>
      <c r="I464" s="22">
        <f t="shared" si="70"/>
        <v>2</v>
      </c>
      <c r="J464" s="63">
        <v>117.11</v>
      </c>
      <c r="K464" s="74" t="s">
        <v>56</v>
      </c>
    </row>
    <row r="465" spans="1:11" hidden="1" x14ac:dyDescent="0.2">
      <c r="A465" s="12" t="s">
        <v>73</v>
      </c>
      <c r="B465" s="22" t="s">
        <v>20</v>
      </c>
      <c r="C465" s="54" t="s">
        <v>76</v>
      </c>
      <c r="D465" s="54" t="s">
        <v>492</v>
      </c>
      <c r="E465" s="53"/>
      <c r="F465" s="22" t="str">
        <f t="shared" si="69"/>
        <v>DECEMBRE</v>
      </c>
      <c r="G465" s="55">
        <v>43098</v>
      </c>
      <c r="H465" s="55">
        <v>43100</v>
      </c>
      <c r="I465" s="22">
        <f t="shared" si="70"/>
        <v>2</v>
      </c>
      <c r="J465" s="63">
        <v>117.43</v>
      </c>
      <c r="K465" s="74" t="s">
        <v>56</v>
      </c>
    </row>
    <row r="466" spans="1:11" hidden="1" x14ac:dyDescent="0.2">
      <c r="A466" s="12" t="s">
        <v>59</v>
      </c>
      <c r="B466" s="22" t="s">
        <v>20</v>
      </c>
      <c r="C466" s="53" t="s">
        <v>78</v>
      </c>
      <c r="D466" s="54" t="s">
        <v>493</v>
      </c>
      <c r="E466" s="53"/>
      <c r="F466" s="22" t="str">
        <f t="shared" si="69"/>
        <v>DECEMBRE</v>
      </c>
      <c r="G466" s="55">
        <v>43090</v>
      </c>
      <c r="H466" s="55">
        <v>43092</v>
      </c>
      <c r="I466" s="22">
        <f t="shared" si="70"/>
        <v>2</v>
      </c>
      <c r="J466" s="63">
        <v>117.61</v>
      </c>
      <c r="K466" s="74" t="s">
        <v>56</v>
      </c>
    </row>
    <row r="467" spans="1:11" hidden="1" x14ac:dyDescent="0.2">
      <c r="A467" s="12" t="s">
        <v>59</v>
      </c>
      <c r="B467" s="22" t="s">
        <v>20</v>
      </c>
      <c r="C467" s="54" t="s">
        <v>76</v>
      </c>
      <c r="D467" s="54" t="s">
        <v>494</v>
      </c>
      <c r="E467" s="53"/>
      <c r="F467" s="22" t="str">
        <f t="shared" si="69"/>
        <v>DECEMBRE</v>
      </c>
      <c r="G467" s="55">
        <v>43074</v>
      </c>
      <c r="H467" s="55">
        <v>43076</v>
      </c>
      <c r="I467" s="22">
        <f t="shared" si="70"/>
        <v>2</v>
      </c>
      <c r="J467" s="63">
        <v>126.24</v>
      </c>
      <c r="K467" s="74" t="s">
        <v>56</v>
      </c>
    </row>
    <row r="468" spans="1:11" hidden="1" x14ac:dyDescent="0.2">
      <c r="A468" s="12" t="s">
        <v>68</v>
      </c>
      <c r="B468" s="22" t="s">
        <v>20</v>
      </c>
      <c r="C468" s="54" t="s">
        <v>76</v>
      </c>
      <c r="D468" s="54" t="s">
        <v>495</v>
      </c>
      <c r="E468" s="53"/>
      <c r="F468" s="22" t="str">
        <f t="shared" si="69"/>
        <v>DECEMBRE</v>
      </c>
      <c r="G468" s="55">
        <v>43081</v>
      </c>
      <c r="H468" s="55">
        <v>43084</v>
      </c>
      <c r="I468" s="22">
        <f t="shared" si="70"/>
        <v>3</v>
      </c>
      <c r="J468" s="63">
        <v>131.1</v>
      </c>
      <c r="K468" s="74" t="s">
        <v>56</v>
      </c>
    </row>
    <row r="469" spans="1:11" hidden="1" x14ac:dyDescent="0.2">
      <c r="A469" s="12" t="s">
        <v>74</v>
      </c>
      <c r="B469" s="22" t="s">
        <v>20</v>
      </c>
      <c r="C469" s="53" t="s">
        <v>78</v>
      </c>
      <c r="D469" s="54" t="s">
        <v>496</v>
      </c>
      <c r="E469" s="53"/>
      <c r="F469" s="22" t="str">
        <f t="shared" si="69"/>
        <v>DECEMBRE</v>
      </c>
      <c r="G469" s="55">
        <v>43069</v>
      </c>
      <c r="H469" s="55">
        <v>43070</v>
      </c>
      <c r="I469" s="22">
        <f t="shared" si="70"/>
        <v>1</v>
      </c>
      <c r="J469" s="63">
        <v>135</v>
      </c>
      <c r="K469" s="74" t="s">
        <v>56</v>
      </c>
    </row>
    <row r="470" spans="1:11" hidden="1" x14ac:dyDescent="0.2">
      <c r="A470" s="12" t="s">
        <v>74</v>
      </c>
      <c r="B470" s="22" t="s">
        <v>20</v>
      </c>
      <c r="C470" s="53" t="s">
        <v>78</v>
      </c>
      <c r="D470" s="54" t="s">
        <v>496</v>
      </c>
      <c r="E470" s="53"/>
      <c r="F470" s="22" t="str">
        <f t="shared" ref="F470" si="79">CHOOSE(MONTH(H470),"JANVIER","FEVRIER","MARS","AVRIL","MAI","JUIN","JUILLET","AOUT","SEPTEMBRE","OCTOBRE","NOVEMBRE","DECEMBRE")</f>
        <v>DECEMBRE</v>
      </c>
      <c r="G470" s="55">
        <v>43070</v>
      </c>
      <c r="H470" s="55">
        <v>43072</v>
      </c>
      <c r="I470" s="22">
        <f t="shared" ref="I470" si="80">H470-G470</f>
        <v>2</v>
      </c>
      <c r="J470" s="63">
        <v>135</v>
      </c>
      <c r="K470" s="74" t="s">
        <v>56</v>
      </c>
    </row>
    <row r="471" spans="1:11" hidden="1" x14ac:dyDescent="0.2">
      <c r="A471" s="12" t="s">
        <v>68</v>
      </c>
      <c r="B471" s="22" t="s">
        <v>20</v>
      </c>
      <c r="C471" s="53" t="s">
        <v>78</v>
      </c>
      <c r="D471" s="54" t="s">
        <v>497</v>
      </c>
      <c r="E471" s="53"/>
      <c r="F471" s="22" t="str">
        <f t="shared" si="69"/>
        <v>DECEMBRE</v>
      </c>
      <c r="G471" s="55">
        <v>43070</v>
      </c>
      <c r="H471" s="55">
        <v>43073</v>
      </c>
      <c r="I471" s="22">
        <f t="shared" si="70"/>
        <v>3</v>
      </c>
      <c r="J471" s="63">
        <v>149.41999999999999</v>
      </c>
      <c r="K471" s="74" t="s">
        <v>56</v>
      </c>
    </row>
    <row r="472" spans="1:11" hidden="1" x14ac:dyDescent="0.2">
      <c r="A472" s="12" t="s">
        <v>69</v>
      </c>
      <c r="B472" s="22" t="s">
        <v>20</v>
      </c>
      <c r="C472" s="54" t="s">
        <v>76</v>
      </c>
      <c r="D472" s="54" t="s">
        <v>498</v>
      </c>
      <c r="E472" s="53"/>
      <c r="F472" s="22" t="str">
        <f t="shared" si="69"/>
        <v>DECEMBRE</v>
      </c>
      <c r="G472" s="55">
        <v>43068</v>
      </c>
      <c r="H472" s="55">
        <v>43070</v>
      </c>
      <c r="I472" s="22">
        <f t="shared" si="70"/>
        <v>2</v>
      </c>
      <c r="J472" s="63">
        <v>150</v>
      </c>
      <c r="K472" s="74" t="s">
        <v>56</v>
      </c>
    </row>
    <row r="473" spans="1:11" hidden="1" x14ac:dyDescent="0.2">
      <c r="A473" s="12" t="s">
        <v>69</v>
      </c>
      <c r="B473" s="22" t="s">
        <v>20</v>
      </c>
      <c r="C473" s="54" t="s">
        <v>76</v>
      </c>
      <c r="D473" s="54" t="s">
        <v>498</v>
      </c>
      <c r="E473" s="53"/>
      <c r="F473" s="22" t="str">
        <f t="shared" ref="F473" si="81">CHOOSE(MONTH(H473),"JANVIER","FEVRIER","MARS","AVRIL","MAI","JUIN","JUILLET","AOUT","SEPTEMBRE","OCTOBRE","NOVEMBRE","DECEMBRE")</f>
        <v>DECEMBRE</v>
      </c>
      <c r="G473" s="55">
        <v>43070</v>
      </c>
      <c r="H473" s="55">
        <v>43071</v>
      </c>
      <c r="I473" s="22">
        <f t="shared" ref="I473" si="82">H473-G473</f>
        <v>1</v>
      </c>
      <c r="J473" s="63">
        <v>150</v>
      </c>
      <c r="K473" s="74" t="s">
        <v>56</v>
      </c>
    </row>
    <row r="474" spans="1:11" hidden="1" x14ac:dyDescent="0.2">
      <c r="A474" s="12" t="s">
        <v>59</v>
      </c>
      <c r="B474" s="22" t="s">
        <v>20</v>
      </c>
      <c r="C474" s="53" t="s">
        <v>78</v>
      </c>
      <c r="D474" s="54" t="s">
        <v>499</v>
      </c>
      <c r="E474" s="53"/>
      <c r="F474" s="22" t="str">
        <f t="shared" si="69"/>
        <v>DECEMBRE</v>
      </c>
      <c r="G474" s="55">
        <v>43083</v>
      </c>
      <c r="H474" s="55">
        <v>43085</v>
      </c>
      <c r="I474" s="22">
        <f t="shared" si="70"/>
        <v>2</v>
      </c>
      <c r="J474" s="63">
        <v>152.31</v>
      </c>
      <c r="K474" s="74" t="s">
        <v>56</v>
      </c>
    </row>
    <row r="475" spans="1:11" hidden="1" x14ac:dyDescent="0.2">
      <c r="A475" s="12" t="s">
        <v>75</v>
      </c>
      <c r="B475" s="22" t="s">
        <v>20</v>
      </c>
      <c r="C475" s="53" t="s">
        <v>78</v>
      </c>
      <c r="D475" s="54" t="s">
        <v>500</v>
      </c>
      <c r="E475" s="53"/>
      <c r="F475" s="22" t="str">
        <f t="shared" si="69"/>
        <v>DECEMBRE</v>
      </c>
      <c r="G475" s="55">
        <v>43095</v>
      </c>
      <c r="H475" s="55">
        <v>43098</v>
      </c>
      <c r="I475" s="22">
        <f t="shared" si="70"/>
        <v>3</v>
      </c>
      <c r="J475" s="63">
        <v>152.31</v>
      </c>
      <c r="K475" s="74" t="s">
        <v>56</v>
      </c>
    </row>
    <row r="476" spans="1:11" hidden="1" x14ac:dyDescent="0.2">
      <c r="A476" s="12" t="s">
        <v>62</v>
      </c>
      <c r="B476" s="22" t="s">
        <v>20</v>
      </c>
      <c r="C476" s="54" t="s">
        <v>76</v>
      </c>
      <c r="D476" s="54" t="s">
        <v>501</v>
      </c>
      <c r="E476" s="53"/>
      <c r="F476" s="22" t="str">
        <f t="shared" si="69"/>
        <v>DECEMBRE</v>
      </c>
      <c r="G476" s="55">
        <v>43083</v>
      </c>
      <c r="H476" s="55">
        <v>43086</v>
      </c>
      <c r="I476" s="22">
        <f t="shared" si="70"/>
        <v>3</v>
      </c>
      <c r="J476" s="63">
        <v>165.66</v>
      </c>
      <c r="K476" s="74" t="s">
        <v>56</v>
      </c>
    </row>
    <row r="477" spans="1:11" hidden="1" x14ac:dyDescent="0.2">
      <c r="A477" s="12" t="s">
        <v>59</v>
      </c>
      <c r="B477" s="22" t="s">
        <v>20</v>
      </c>
      <c r="C477" s="53" t="s">
        <v>78</v>
      </c>
      <c r="D477" s="54" t="s">
        <v>502</v>
      </c>
      <c r="E477" s="53"/>
      <c r="F477" s="22" t="str">
        <f t="shared" si="69"/>
        <v>DECEMBRE</v>
      </c>
      <c r="G477" s="55">
        <v>43095</v>
      </c>
      <c r="H477" s="55">
        <v>43098</v>
      </c>
      <c r="I477" s="22">
        <f t="shared" si="70"/>
        <v>3</v>
      </c>
      <c r="J477" s="63">
        <v>166.77</v>
      </c>
      <c r="K477" s="74" t="s">
        <v>56</v>
      </c>
    </row>
    <row r="478" spans="1:11" hidden="1" x14ac:dyDescent="0.2">
      <c r="A478" s="12" t="s">
        <v>62</v>
      </c>
      <c r="B478" s="22" t="s">
        <v>20</v>
      </c>
      <c r="C478" s="53" t="s">
        <v>78</v>
      </c>
      <c r="D478" s="54" t="s">
        <v>503</v>
      </c>
      <c r="E478" s="53"/>
      <c r="F478" s="22" t="str">
        <f t="shared" si="69"/>
        <v>DECEMBRE</v>
      </c>
      <c r="G478" s="55">
        <v>43067</v>
      </c>
      <c r="H478" s="55">
        <v>43070</v>
      </c>
      <c r="I478" s="22">
        <f t="shared" si="70"/>
        <v>3</v>
      </c>
      <c r="J478" s="63">
        <v>176</v>
      </c>
      <c r="K478" s="74" t="s">
        <v>56</v>
      </c>
    </row>
    <row r="479" spans="1:11" hidden="1" x14ac:dyDescent="0.2">
      <c r="A479" s="12" t="s">
        <v>62</v>
      </c>
      <c r="B479" s="22" t="s">
        <v>20</v>
      </c>
      <c r="C479" s="53" t="s">
        <v>78</v>
      </c>
      <c r="D479" s="54" t="s">
        <v>503</v>
      </c>
      <c r="E479" s="53"/>
      <c r="F479" s="22" t="str">
        <f t="shared" ref="F479" si="83">CHOOSE(MONTH(H479),"JANVIER","FEVRIER","MARS","AVRIL","MAI","JUIN","JUILLET","AOUT","SEPTEMBRE","OCTOBRE","NOVEMBRE","DECEMBRE")</f>
        <v>DECEMBRE</v>
      </c>
      <c r="G479" s="55">
        <v>43070</v>
      </c>
      <c r="H479" s="55">
        <v>43071</v>
      </c>
      <c r="I479" s="22">
        <f t="shared" ref="I479" si="84">H479-G479</f>
        <v>1</v>
      </c>
      <c r="J479" s="63">
        <v>176</v>
      </c>
      <c r="K479" s="74" t="s">
        <v>56</v>
      </c>
    </row>
    <row r="480" spans="1:11" hidden="1" x14ac:dyDescent="0.2">
      <c r="A480" s="12" t="s">
        <v>74</v>
      </c>
      <c r="B480" s="22" t="s">
        <v>20</v>
      </c>
      <c r="C480" s="53" t="s">
        <v>78</v>
      </c>
      <c r="D480" s="54" t="s">
        <v>504</v>
      </c>
      <c r="E480" s="53"/>
      <c r="F480" s="22" t="str">
        <f t="shared" si="69"/>
        <v>DECEMBRE</v>
      </c>
      <c r="G480" s="55">
        <v>43080</v>
      </c>
      <c r="H480" s="55">
        <v>43084</v>
      </c>
      <c r="I480" s="22">
        <f t="shared" si="70"/>
        <v>4</v>
      </c>
      <c r="J480" s="63">
        <v>185.09</v>
      </c>
      <c r="K480" s="74" t="s">
        <v>56</v>
      </c>
    </row>
    <row r="481" spans="1:11" hidden="1" x14ac:dyDescent="0.2">
      <c r="A481" s="12" t="s">
        <v>73</v>
      </c>
      <c r="B481" s="22" t="s">
        <v>20</v>
      </c>
      <c r="C481" s="53" t="s">
        <v>78</v>
      </c>
      <c r="D481" s="54" t="s">
        <v>505</v>
      </c>
      <c r="E481" s="53"/>
      <c r="F481" s="22" t="str">
        <f t="shared" si="69"/>
        <v>DECEMBRE</v>
      </c>
      <c r="G481" s="55">
        <v>43070</v>
      </c>
      <c r="H481" s="55">
        <v>43073</v>
      </c>
      <c r="I481" s="22">
        <f t="shared" si="70"/>
        <v>3</v>
      </c>
      <c r="J481" s="63">
        <v>189.91</v>
      </c>
      <c r="K481" s="74" t="s">
        <v>56</v>
      </c>
    </row>
    <row r="482" spans="1:11" hidden="1" x14ac:dyDescent="0.2">
      <c r="A482" s="12" t="s">
        <v>59</v>
      </c>
      <c r="B482" s="22" t="s">
        <v>20</v>
      </c>
      <c r="C482" s="54" t="s">
        <v>76</v>
      </c>
      <c r="D482" s="54" t="s">
        <v>506</v>
      </c>
      <c r="E482" s="53"/>
      <c r="F482" s="22" t="str">
        <f t="shared" si="69"/>
        <v>DECEMBRE</v>
      </c>
      <c r="G482" s="55">
        <v>43085</v>
      </c>
      <c r="H482" s="55">
        <v>43089</v>
      </c>
      <c r="I482" s="22">
        <f t="shared" si="70"/>
        <v>4</v>
      </c>
      <c r="J482" s="57">
        <v>199.07999999999998</v>
      </c>
      <c r="K482" s="74" t="s">
        <v>56</v>
      </c>
    </row>
    <row r="483" spans="1:11" hidden="1" x14ac:dyDescent="0.2">
      <c r="A483" s="12" t="s">
        <v>74</v>
      </c>
      <c r="B483" s="22" t="s">
        <v>20</v>
      </c>
      <c r="C483" s="53" t="s">
        <v>78</v>
      </c>
      <c r="D483" s="54" t="s">
        <v>507</v>
      </c>
      <c r="E483" s="53"/>
      <c r="F483" s="22" t="str">
        <f t="shared" si="69"/>
        <v>DECEMBRE</v>
      </c>
      <c r="G483" s="55">
        <v>43095</v>
      </c>
      <c r="H483" s="55">
        <v>43099</v>
      </c>
      <c r="I483" s="22">
        <f t="shared" si="70"/>
        <v>4</v>
      </c>
      <c r="J483" s="63">
        <v>199.55</v>
      </c>
      <c r="K483" s="74" t="s">
        <v>56</v>
      </c>
    </row>
    <row r="484" spans="1:11" hidden="1" x14ac:dyDescent="0.2">
      <c r="A484" s="12" t="s">
        <v>72</v>
      </c>
      <c r="B484" s="22" t="s">
        <v>20</v>
      </c>
      <c r="C484" s="54" t="s">
        <v>76</v>
      </c>
      <c r="D484" s="54" t="s">
        <v>508</v>
      </c>
      <c r="E484" s="53"/>
      <c r="F484" s="22" t="str">
        <f t="shared" si="69"/>
        <v>DECEMBRE</v>
      </c>
      <c r="G484" s="55">
        <v>43067</v>
      </c>
      <c r="H484" s="55">
        <v>43070</v>
      </c>
      <c r="I484" s="22">
        <f t="shared" si="70"/>
        <v>3</v>
      </c>
      <c r="J484" s="63">
        <v>201.88</v>
      </c>
      <c r="K484" s="74" t="s">
        <v>56</v>
      </c>
    </row>
    <row r="485" spans="1:11" hidden="1" x14ac:dyDescent="0.2">
      <c r="A485" s="12" t="s">
        <v>73</v>
      </c>
      <c r="B485" s="22" t="s">
        <v>20</v>
      </c>
      <c r="C485" s="54" t="s">
        <v>76</v>
      </c>
      <c r="D485" s="54" t="s">
        <v>509</v>
      </c>
      <c r="E485" s="53"/>
      <c r="F485" s="22" t="str">
        <f t="shared" ref="F485:F551" si="85">CHOOSE(MONTH(H485),"JANVIER","FEVRIER","MARS","AVRIL","MAI","JUIN","JUILLET","AOUT","SEPTEMBRE","OCTOBRE","NOVEMBRE","DECEMBRE")</f>
        <v>DECEMBRE</v>
      </c>
      <c r="G485" s="55">
        <v>43073</v>
      </c>
      <c r="H485" s="55">
        <v>43076</v>
      </c>
      <c r="I485" s="22">
        <f t="shared" ref="I485:I551" si="86">H485-G485</f>
        <v>3</v>
      </c>
      <c r="J485" s="63">
        <v>209.36</v>
      </c>
      <c r="K485" s="74" t="s">
        <v>56</v>
      </c>
    </row>
    <row r="486" spans="1:11" hidden="1" x14ac:dyDescent="0.2">
      <c r="A486" s="12" t="s">
        <v>65</v>
      </c>
      <c r="B486" s="22" t="s">
        <v>20</v>
      </c>
      <c r="C486" s="54" t="s">
        <v>76</v>
      </c>
      <c r="D486" s="54" t="s">
        <v>510</v>
      </c>
      <c r="E486" s="53"/>
      <c r="F486" s="22" t="str">
        <f t="shared" si="85"/>
        <v>DECEMBRE</v>
      </c>
      <c r="G486" s="55">
        <v>43077</v>
      </c>
      <c r="H486" s="55">
        <v>43080</v>
      </c>
      <c r="I486" s="22">
        <f t="shared" si="86"/>
        <v>3</v>
      </c>
      <c r="J486" s="63">
        <v>211.73</v>
      </c>
      <c r="K486" s="74" t="s">
        <v>56</v>
      </c>
    </row>
    <row r="487" spans="1:11" hidden="1" x14ac:dyDescent="0.2">
      <c r="A487" s="12" t="s">
        <v>73</v>
      </c>
      <c r="B487" s="22" t="s">
        <v>20</v>
      </c>
      <c r="C487" s="53" t="s">
        <v>78</v>
      </c>
      <c r="D487" s="54" t="s">
        <v>511</v>
      </c>
      <c r="E487" s="53"/>
      <c r="F487" s="22" t="str">
        <f t="shared" si="85"/>
        <v>DECEMBRE</v>
      </c>
      <c r="G487" s="55">
        <v>43086</v>
      </c>
      <c r="H487" s="55">
        <v>43090</v>
      </c>
      <c r="I487" s="22">
        <f t="shared" si="86"/>
        <v>4</v>
      </c>
      <c r="J487" s="63">
        <v>212.08</v>
      </c>
      <c r="K487" s="74" t="s">
        <v>56</v>
      </c>
    </row>
    <row r="488" spans="1:11" hidden="1" x14ac:dyDescent="0.2">
      <c r="A488" s="12" t="s">
        <v>68</v>
      </c>
      <c r="B488" s="22" t="s">
        <v>20</v>
      </c>
      <c r="C488" s="54" t="s">
        <v>76</v>
      </c>
      <c r="D488" s="54" t="s">
        <v>512</v>
      </c>
      <c r="E488" s="53"/>
      <c r="F488" s="22" t="str">
        <f t="shared" si="85"/>
        <v>DECEMBRE</v>
      </c>
      <c r="G488" s="55">
        <v>43073</v>
      </c>
      <c r="H488" s="55">
        <v>43077</v>
      </c>
      <c r="I488" s="22">
        <f t="shared" si="86"/>
        <v>4</v>
      </c>
      <c r="J488" s="63">
        <v>252.48999999999998</v>
      </c>
      <c r="K488" s="74" t="s">
        <v>56</v>
      </c>
    </row>
    <row r="489" spans="1:11" hidden="1" x14ac:dyDescent="0.2">
      <c r="A489" s="12" t="s">
        <v>72</v>
      </c>
      <c r="B489" s="22" t="s">
        <v>20</v>
      </c>
      <c r="C489" s="54" t="s">
        <v>76</v>
      </c>
      <c r="D489" s="54" t="s">
        <v>513</v>
      </c>
      <c r="E489" s="53"/>
      <c r="F489" s="22" t="str">
        <f t="shared" si="85"/>
        <v>DECEMBRE</v>
      </c>
      <c r="G489" s="55">
        <v>43070</v>
      </c>
      <c r="H489" s="55">
        <v>43073</v>
      </c>
      <c r="I489" s="22">
        <f t="shared" si="86"/>
        <v>3</v>
      </c>
      <c r="J489" s="63">
        <v>261.12</v>
      </c>
      <c r="K489" s="74" t="s">
        <v>56</v>
      </c>
    </row>
    <row r="490" spans="1:11" hidden="1" x14ac:dyDescent="0.2">
      <c r="A490" s="12" t="s">
        <v>59</v>
      </c>
      <c r="B490" s="22" t="s">
        <v>20</v>
      </c>
      <c r="C490" s="54" t="s">
        <v>76</v>
      </c>
      <c r="D490" s="54" t="s">
        <v>514</v>
      </c>
      <c r="E490" s="53"/>
      <c r="F490" s="22" t="str">
        <f t="shared" si="85"/>
        <v>DECEMBRE</v>
      </c>
      <c r="G490" s="55">
        <v>43070</v>
      </c>
      <c r="H490" s="55">
        <v>43074</v>
      </c>
      <c r="I490" s="22">
        <f t="shared" si="86"/>
        <v>4</v>
      </c>
      <c r="J490" s="63">
        <v>266.08</v>
      </c>
      <c r="K490" s="74" t="s">
        <v>56</v>
      </c>
    </row>
    <row r="491" spans="1:11" hidden="1" x14ac:dyDescent="0.2">
      <c r="A491" s="12" t="s">
        <v>74</v>
      </c>
      <c r="B491" s="22" t="s">
        <v>20</v>
      </c>
      <c r="C491" s="54" t="s">
        <v>76</v>
      </c>
      <c r="D491" s="54" t="s">
        <v>515</v>
      </c>
      <c r="E491" s="53"/>
      <c r="F491" s="22" t="str">
        <f t="shared" si="85"/>
        <v>DECEMBRE</v>
      </c>
      <c r="G491" s="55">
        <v>43085</v>
      </c>
      <c r="H491" s="55">
        <v>43091</v>
      </c>
      <c r="I491" s="22">
        <f t="shared" si="86"/>
        <v>6</v>
      </c>
      <c r="J491" s="63">
        <v>278.8</v>
      </c>
      <c r="K491" s="74" t="s">
        <v>56</v>
      </c>
    </row>
    <row r="492" spans="1:11" hidden="1" x14ac:dyDescent="0.2">
      <c r="A492" s="12" t="s">
        <v>62</v>
      </c>
      <c r="B492" s="22" t="s">
        <v>20</v>
      </c>
      <c r="C492" s="53" t="s">
        <v>78</v>
      </c>
      <c r="D492" s="54" t="s">
        <v>516</v>
      </c>
      <c r="E492" s="53"/>
      <c r="F492" s="22" t="str">
        <f t="shared" si="85"/>
        <v>DECEMBRE</v>
      </c>
      <c r="G492" s="55">
        <v>43068</v>
      </c>
      <c r="H492" s="55">
        <v>43070</v>
      </c>
      <c r="I492" s="22">
        <f t="shared" si="86"/>
        <v>2</v>
      </c>
      <c r="J492" s="63">
        <v>280</v>
      </c>
      <c r="K492" s="74" t="s">
        <v>56</v>
      </c>
    </row>
    <row r="493" spans="1:11" hidden="1" x14ac:dyDescent="0.2">
      <c r="A493" s="12" t="s">
        <v>62</v>
      </c>
      <c r="B493" s="22" t="s">
        <v>20</v>
      </c>
      <c r="C493" s="53" t="s">
        <v>78</v>
      </c>
      <c r="D493" s="54" t="s">
        <v>516</v>
      </c>
      <c r="E493" s="53"/>
      <c r="F493" s="22" t="str">
        <f t="shared" ref="F493" si="87">CHOOSE(MONTH(H493),"JANVIER","FEVRIER","MARS","AVRIL","MAI","JUIN","JUILLET","AOUT","SEPTEMBRE","OCTOBRE","NOVEMBRE","DECEMBRE")</f>
        <v>DECEMBRE</v>
      </c>
      <c r="G493" s="55">
        <v>43070</v>
      </c>
      <c r="H493" s="55">
        <v>43073</v>
      </c>
      <c r="I493" s="22">
        <f t="shared" ref="I493" si="88">H493-G493</f>
        <v>3</v>
      </c>
      <c r="J493" s="63">
        <v>280</v>
      </c>
      <c r="K493" s="74" t="s">
        <v>56</v>
      </c>
    </row>
    <row r="494" spans="1:11" hidden="1" x14ac:dyDescent="0.2">
      <c r="A494" s="12" t="s">
        <v>72</v>
      </c>
      <c r="B494" s="22" t="s">
        <v>20</v>
      </c>
      <c r="C494" s="54" t="s">
        <v>76</v>
      </c>
      <c r="D494" s="54" t="s">
        <v>517</v>
      </c>
      <c r="E494" s="53"/>
      <c r="F494" s="22" t="str">
        <f t="shared" si="85"/>
        <v>DECEMBRE</v>
      </c>
      <c r="G494" s="55">
        <v>43080</v>
      </c>
      <c r="H494" s="55">
        <v>43085</v>
      </c>
      <c r="I494" s="22">
        <f t="shared" si="86"/>
        <v>5</v>
      </c>
      <c r="J494" s="63">
        <v>294.64999999999998</v>
      </c>
      <c r="K494" s="74" t="s">
        <v>56</v>
      </c>
    </row>
    <row r="495" spans="1:11" hidden="1" x14ac:dyDescent="0.2">
      <c r="A495" s="12" t="s">
        <v>73</v>
      </c>
      <c r="B495" s="22" t="s">
        <v>20</v>
      </c>
      <c r="C495" s="54" t="s">
        <v>76</v>
      </c>
      <c r="D495" s="54" t="s">
        <v>518</v>
      </c>
      <c r="E495" s="53"/>
      <c r="F495" s="22" t="str">
        <f t="shared" si="85"/>
        <v>DECEMBRE</v>
      </c>
      <c r="G495" s="55">
        <v>43080</v>
      </c>
      <c r="H495" s="55">
        <v>43086</v>
      </c>
      <c r="I495" s="22">
        <f t="shared" si="86"/>
        <v>6</v>
      </c>
      <c r="J495" s="63">
        <v>297.29000000000002</v>
      </c>
      <c r="K495" s="74" t="s">
        <v>56</v>
      </c>
    </row>
    <row r="496" spans="1:11" hidden="1" x14ac:dyDescent="0.2">
      <c r="A496" s="12" t="s">
        <v>73</v>
      </c>
      <c r="B496" s="22" t="s">
        <v>20</v>
      </c>
      <c r="C496" s="53" t="s">
        <v>78</v>
      </c>
      <c r="D496" s="54" t="s">
        <v>519</v>
      </c>
      <c r="E496" s="53"/>
      <c r="F496" s="22" t="str">
        <f t="shared" si="85"/>
        <v>DECEMBRE</v>
      </c>
      <c r="G496" s="55">
        <v>43076</v>
      </c>
      <c r="H496" s="55">
        <v>43079</v>
      </c>
      <c r="I496" s="22">
        <f t="shared" si="86"/>
        <v>3</v>
      </c>
      <c r="J496" s="63">
        <v>308.48</v>
      </c>
      <c r="K496" s="74" t="s">
        <v>56</v>
      </c>
    </row>
    <row r="497" spans="1:11" hidden="1" x14ac:dyDescent="0.2">
      <c r="A497" s="12" t="s">
        <v>63</v>
      </c>
      <c r="B497" s="22" t="s">
        <v>20</v>
      </c>
      <c r="C497" s="54" t="s">
        <v>76</v>
      </c>
      <c r="D497" s="54" t="s">
        <v>520</v>
      </c>
      <c r="E497" s="53"/>
      <c r="F497" s="22" t="str">
        <f t="shared" si="85"/>
        <v>DECEMBRE</v>
      </c>
      <c r="G497" s="55">
        <v>43056</v>
      </c>
      <c r="H497" s="55">
        <v>43070</v>
      </c>
      <c r="I497" s="22">
        <f t="shared" si="86"/>
        <v>14</v>
      </c>
      <c r="J497" s="63">
        <v>330.75</v>
      </c>
      <c r="K497" s="74" t="s">
        <v>56</v>
      </c>
    </row>
    <row r="498" spans="1:11" hidden="1" x14ac:dyDescent="0.2">
      <c r="A498" s="12" t="s">
        <v>69</v>
      </c>
      <c r="B498" s="22" t="s">
        <v>20</v>
      </c>
      <c r="C498" s="53" t="s">
        <v>78</v>
      </c>
      <c r="D498" s="54" t="s">
        <v>521</v>
      </c>
      <c r="E498" s="53"/>
      <c r="F498" s="22" t="str">
        <f t="shared" si="85"/>
        <v>DECEMBRE</v>
      </c>
      <c r="G498" s="55">
        <v>43077</v>
      </c>
      <c r="H498" s="55">
        <v>43080</v>
      </c>
      <c r="I498" s="22">
        <f t="shared" si="86"/>
        <v>3</v>
      </c>
      <c r="J498" s="63">
        <v>355.72</v>
      </c>
      <c r="K498" s="74" t="s">
        <v>56</v>
      </c>
    </row>
    <row r="499" spans="1:11" hidden="1" x14ac:dyDescent="0.2">
      <c r="A499" s="12" t="s">
        <v>63</v>
      </c>
      <c r="B499" s="22" t="s">
        <v>20</v>
      </c>
      <c r="C499" s="54" t="s">
        <v>76</v>
      </c>
      <c r="D499" s="54" t="s">
        <v>522</v>
      </c>
      <c r="E499" s="53"/>
      <c r="F499" s="22" t="str">
        <f t="shared" si="85"/>
        <v>DECEMBRE</v>
      </c>
      <c r="G499" s="55">
        <v>43070</v>
      </c>
      <c r="H499" s="55">
        <v>43073</v>
      </c>
      <c r="I499" s="22">
        <f t="shared" si="86"/>
        <v>3</v>
      </c>
      <c r="J499" s="63">
        <v>373.48</v>
      </c>
      <c r="K499" s="74" t="s">
        <v>56</v>
      </c>
    </row>
    <row r="500" spans="1:11" hidden="1" x14ac:dyDescent="0.2">
      <c r="A500" s="12" t="s">
        <v>72</v>
      </c>
      <c r="B500" s="22" t="s">
        <v>20</v>
      </c>
      <c r="C500" s="54" t="s">
        <v>76</v>
      </c>
      <c r="D500" s="54" t="s">
        <v>523</v>
      </c>
      <c r="E500" s="53"/>
      <c r="F500" s="22" t="str">
        <f t="shared" si="85"/>
        <v>DECEMBRE</v>
      </c>
      <c r="G500" s="55">
        <v>43073</v>
      </c>
      <c r="H500" s="55">
        <v>43077</v>
      </c>
      <c r="I500" s="22">
        <f t="shared" si="86"/>
        <v>4</v>
      </c>
      <c r="J500" s="57">
        <v>418.44</v>
      </c>
      <c r="K500" s="74" t="s">
        <v>56</v>
      </c>
    </row>
    <row r="501" spans="1:11" hidden="1" x14ac:dyDescent="0.2">
      <c r="A501" s="12" t="s">
        <v>59</v>
      </c>
      <c r="B501" s="22" t="s">
        <v>20</v>
      </c>
      <c r="C501" s="54" t="s">
        <v>76</v>
      </c>
      <c r="D501" s="54" t="s">
        <v>524</v>
      </c>
      <c r="E501" s="53"/>
      <c r="F501" s="22" t="str">
        <f t="shared" si="85"/>
        <v>DECEMBRE</v>
      </c>
      <c r="G501" s="55">
        <v>43076</v>
      </c>
      <c r="H501" s="55">
        <v>43079</v>
      </c>
      <c r="I501" s="22">
        <f t="shared" si="86"/>
        <v>3</v>
      </c>
      <c r="J501" s="57">
        <v>437</v>
      </c>
      <c r="K501" s="74" t="s">
        <v>56</v>
      </c>
    </row>
    <row r="502" spans="1:11" hidden="1" x14ac:dyDescent="0.2">
      <c r="A502" s="12" t="s">
        <v>63</v>
      </c>
      <c r="B502" s="22" t="s">
        <v>20</v>
      </c>
      <c r="C502" s="54" t="s">
        <v>76</v>
      </c>
      <c r="D502" s="54" t="s">
        <v>525</v>
      </c>
      <c r="E502" s="53"/>
      <c r="F502" s="22" t="str">
        <f t="shared" si="85"/>
        <v>DECEMBRE</v>
      </c>
      <c r="G502" s="55">
        <v>43078</v>
      </c>
      <c r="H502" s="55">
        <v>43081</v>
      </c>
      <c r="I502" s="22">
        <f t="shared" si="86"/>
        <v>3</v>
      </c>
      <c r="J502" s="57">
        <v>454.08000000000004</v>
      </c>
      <c r="K502" s="74" t="s">
        <v>56</v>
      </c>
    </row>
    <row r="503" spans="1:11" hidden="1" x14ac:dyDescent="0.2">
      <c r="A503" s="12" t="s">
        <v>75</v>
      </c>
      <c r="B503" s="22" t="s">
        <v>20</v>
      </c>
      <c r="C503" s="54" t="s">
        <v>76</v>
      </c>
      <c r="D503" s="54" t="s">
        <v>526</v>
      </c>
      <c r="E503" s="53"/>
      <c r="F503" s="22" t="str">
        <f t="shared" si="85"/>
        <v>DECEMBRE</v>
      </c>
      <c r="G503" s="55">
        <v>43076</v>
      </c>
      <c r="H503" s="55">
        <v>43079</v>
      </c>
      <c r="I503" s="22">
        <f t="shared" si="86"/>
        <v>3</v>
      </c>
      <c r="J503" s="63">
        <v>457</v>
      </c>
      <c r="K503" s="74" t="s">
        <v>56</v>
      </c>
    </row>
    <row r="504" spans="1:11" hidden="1" x14ac:dyDescent="0.2">
      <c r="A504" s="12" t="s">
        <v>74</v>
      </c>
      <c r="B504" s="22" t="s">
        <v>20</v>
      </c>
      <c r="C504" s="54" t="s">
        <v>76</v>
      </c>
      <c r="D504" s="54" t="s">
        <v>527</v>
      </c>
      <c r="E504" s="53"/>
      <c r="F504" s="22" t="str">
        <f t="shared" si="85"/>
        <v>DECEMBRE</v>
      </c>
      <c r="G504" s="55">
        <v>43075</v>
      </c>
      <c r="H504" s="55">
        <v>43079</v>
      </c>
      <c r="I504" s="22">
        <f t="shared" si="86"/>
        <v>4</v>
      </c>
      <c r="J504" s="63">
        <v>466.71000000000004</v>
      </c>
      <c r="K504" s="74" t="s">
        <v>56</v>
      </c>
    </row>
    <row r="505" spans="1:11" hidden="1" x14ac:dyDescent="0.2">
      <c r="A505" s="12" t="s">
        <v>72</v>
      </c>
      <c r="B505" s="22" t="s">
        <v>20</v>
      </c>
      <c r="C505" s="54" t="s">
        <v>76</v>
      </c>
      <c r="D505" s="54" t="s">
        <v>528</v>
      </c>
      <c r="E505" s="53"/>
      <c r="F505" s="22" t="str">
        <f t="shared" si="85"/>
        <v>DECEMBRE</v>
      </c>
      <c r="G505" s="55">
        <v>43077</v>
      </c>
      <c r="H505" s="55">
        <v>43080</v>
      </c>
      <c r="I505" s="22">
        <f t="shared" si="86"/>
        <v>3</v>
      </c>
      <c r="J505" s="57">
        <v>484.46999999999991</v>
      </c>
      <c r="K505" s="74" t="s">
        <v>56</v>
      </c>
    </row>
    <row r="506" spans="1:11" hidden="1" x14ac:dyDescent="0.2">
      <c r="A506" s="12" t="s">
        <v>68</v>
      </c>
      <c r="B506" s="22" t="s">
        <v>20</v>
      </c>
      <c r="C506" s="54" t="s">
        <v>76</v>
      </c>
      <c r="D506" s="54" t="s">
        <v>529</v>
      </c>
      <c r="E506" s="53"/>
      <c r="F506" s="22" t="str">
        <f t="shared" si="85"/>
        <v>DECEMBRE</v>
      </c>
      <c r="G506" s="55">
        <v>43077</v>
      </c>
      <c r="H506" s="55">
        <v>43081</v>
      </c>
      <c r="I506" s="22">
        <f t="shared" si="86"/>
        <v>4</v>
      </c>
      <c r="J506" s="57">
        <v>490.41</v>
      </c>
      <c r="K506" s="74" t="s">
        <v>56</v>
      </c>
    </row>
    <row r="507" spans="1:11" hidden="1" x14ac:dyDescent="0.2">
      <c r="A507" s="12" t="s">
        <v>62</v>
      </c>
      <c r="B507" s="22" t="s">
        <v>20</v>
      </c>
      <c r="C507" s="53" t="s">
        <v>78</v>
      </c>
      <c r="D507" s="54" t="s">
        <v>530</v>
      </c>
      <c r="E507" s="53"/>
      <c r="F507" s="22" t="str">
        <f t="shared" si="85"/>
        <v>DECEMBRE</v>
      </c>
      <c r="G507" s="55">
        <v>43076</v>
      </c>
      <c r="H507" s="55">
        <v>43080</v>
      </c>
      <c r="I507" s="22">
        <f t="shared" si="86"/>
        <v>4</v>
      </c>
      <c r="J507" s="57">
        <v>506.1</v>
      </c>
      <c r="K507" s="74" t="s">
        <v>56</v>
      </c>
    </row>
    <row r="508" spans="1:11" hidden="1" x14ac:dyDescent="0.2">
      <c r="A508" s="12" t="s">
        <v>63</v>
      </c>
      <c r="B508" s="22" t="s">
        <v>20</v>
      </c>
      <c r="C508" s="54" t="s">
        <v>76</v>
      </c>
      <c r="D508" s="54" t="s">
        <v>531</v>
      </c>
      <c r="E508" s="53"/>
      <c r="F508" s="22" t="str">
        <f t="shared" si="85"/>
        <v>DECEMBRE</v>
      </c>
      <c r="G508" s="55">
        <v>43075</v>
      </c>
      <c r="H508" s="55">
        <v>43078</v>
      </c>
      <c r="I508" s="22">
        <f t="shared" si="86"/>
        <v>3</v>
      </c>
      <c r="J508" s="57">
        <v>748.31999999999994</v>
      </c>
      <c r="K508" s="74" t="s">
        <v>56</v>
      </c>
    </row>
    <row r="509" spans="1:11" hidden="1" x14ac:dyDescent="0.2">
      <c r="A509" s="12" t="s">
        <v>73</v>
      </c>
      <c r="B509" s="22" t="s">
        <v>22</v>
      </c>
      <c r="C509" s="54" t="s">
        <v>76</v>
      </c>
      <c r="D509" s="54" t="s">
        <v>532</v>
      </c>
      <c r="E509" s="53"/>
      <c r="F509" s="22" t="str">
        <f t="shared" si="85"/>
        <v>DECEMBRE</v>
      </c>
      <c r="G509" s="55">
        <v>43070</v>
      </c>
      <c r="H509" s="55">
        <v>43073</v>
      </c>
      <c r="I509" s="22">
        <f t="shared" si="86"/>
        <v>3</v>
      </c>
      <c r="J509" s="57">
        <v>73.36</v>
      </c>
    </row>
    <row r="510" spans="1:11" hidden="1" x14ac:dyDescent="0.2">
      <c r="A510" s="12" t="s">
        <v>62</v>
      </c>
      <c r="B510" s="22" t="s">
        <v>22</v>
      </c>
      <c r="C510" s="54" t="s">
        <v>76</v>
      </c>
      <c r="D510" s="54" t="s">
        <v>533</v>
      </c>
      <c r="E510" s="53"/>
      <c r="F510" s="22" t="str">
        <f t="shared" si="85"/>
        <v>DECEMBRE</v>
      </c>
      <c r="G510" s="55">
        <v>43070</v>
      </c>
      <c r="H510" s="55">
        <v>43073</v>
      </c>
      <c r="I510" s="22">
        <f t="shared" si="86"/>
        <v>3</v>
      </c>
      <c r="J510" s="57">
        <v>49.84</v>
      </c>
    </row>
    <row r="511" spans="1:11" hidden="1" x14ac:dyDescent="0.2">
      <c r="A511" s="12" t="s">
        <v>62</v>
      </c>
      <c r="B511" s="22" t="s">
        <v>22</v>
      </c>
      <c r="C511" s="54" t="s">
        <v>76</v>
      </c>
      <c r="D511" s="54" t="s">
        <v>534</v>
      </c>
      <c r="E511" s="53"/>
      <c r="F511" s="22" t="str">
        <f t="shared" si="85"/>
        <v>DECEMBRE</v>
      </c>
      <c r="G511" s="55">
        <v>43076</v>
      </c>
      <c r="H511" s="55">
        <v>43080</v>
      </c>
      <c r="I511" s="22">
        <f t="shared" si="86"/>
        <v>4</v>
      </c>
      <c r="J511" s="57">
        <v>178.66</v>
      </c>
    </row>
    <row r="512" spans="1:11" x14ac:dyDescent="0.2">
      <c r="A512" s="12" t="s">
        <v>62</v>
      </c>
      <c r="B512" s="22" t="s">
        <v>21</v>
      </c>
      <c r="C512" s="53" t="s">
        <v>78</v>
      </c>
      <c r="D512" s="53" t="s">
        <v>535</v>
      </c>
      <c r="E512" s="53"/>
      <c r="F512" s="22" t="str">
        <f t="shared" si="85"/>
        <v>DECEMBRE</v>
      </c>
      <c r="G512" s="55">
        <v>43068</v>
      </c>
      <c r="H512" s="55">
        <v>43070</v>
      </c>
      <c r="I512" s="22">
        <f t="shared" si="86"/>
        <v>2</v>
      </c>
      <c r="J512" s="63">
        <v>300</v>
      </c>
    </row>
    <row r="513" spans="1:10" x14ac:dyDescent="0.2">
      <c r="A513" s="12" t="s">
        <v>62</v>
      </c>
      <c r="B513" s="22" t="s">
        <v>21</v>
      </c>
      <c r="C513" s="53" t="s">
        <v>78</v>
      </c>
      <c r="D513" s="53" t="s">
        <v>535</v>
      </c>
      <c r="E513" s="53"/>
      <c r="F513" s="22" t="str">
        <f t="shared" ref="F513" si="89">CHOOSE(MONTH(H513),"JANVIER","FEVRIER","MARS","AVRIL","MAI","JUIN","JUILLET","AOUT","SEPTEMBRE","OCTOBRE","NOVEMBRE","DECEMBRE")</f>
        <v>DECEMBRE</v>
      </c>
      <c r="G513" s="55">
        <v>43070</v>
      </c>
      <c r="H513" s="55">
        <v>43073</v>
      </c>
      <c r="I513" s="22">
        <f t="shared" ref="I513" si="90">H513-G513</f>
        <v>3</v>
      </c>
      <c r="J513" s="63">
        <v>300</v>
      </c>
    </row>
    <row r="514" spans="1:10" x14ac:dyDescent="0.2">
      <c r="A514" s="12" t="s">
        <v>62</v>
      </c>
      <c r="B514" s="22" t="s">
        <v>21</v>
      </c>
      <c r="C514" s="53" t="s">
        <v>78</v>
      </c>
      <c r="D514" s="53" t="s">
        <v>535</v>
      </c>
      <c r="E514" s="53"/>
      <c r="F514" s="22" t="str">
        <f t="shared" si="85"/>
        <v>DECEMBRE</v>
      </c>
      <c r="G514" s="55">
        <v>43068</v>
      </c>
      <c r="H514" s="55">
        <v>43070</v>
      </c>
      <c r="I514" s="22">
        <f t="shared" si="86"/>
        <v>2</v>
      </c>
      <c r="J514" s="63">
        <v>1000</v>
      </c>
    </row>
    <row r="515" spans="1:10" x14ac:dyDescent="0.2">
      <c r="A515" s="12" t="s">
        <v>62</v>
      </c>
      <c r="B515" s="22" t="s">
        <v>21</v>
      </c>
      <c r="C515" s="53" t="s">
        <v>78</v>
      </c>
      <c r="D515" s="53" t="s">
        <v>535</v>
      </c>
      <c r="E515" s="53"/>
      <c r="F515" s="22" t="str">
        <f t="shared" ref="F515" si="91">CHOOSE(MONTH(H515),"JANVIER","FEVRIER","MARS","AVRIL","MAI","JUIN","JUILLET","AOUT","SEPTEMBRE","OCTOBRE","NOVEMBRE","DECEMBRE")</f>
        <v>DECEMBRE</v>
      </c>
      <c r="G515" s="55">
        <v>43070</v>
      </c>
      <c r="H515" s="55">
        <v>43073</v>
      </c>
      <c r="I515" s="22">
        <f t="shared" ref="I515" si="92">H515-G515</f>
        <v>3</v>
      </c>
      <c r="J515" s="63">
        <v>1000</v>
      </c>
    </row>
    <row r="516" spans="1:10" hidden="1" x14ac:dyDescent="0.2">
      <c r="A516" s="12"/>
      <c r="B516" s="22"/>
      <c r="C516" s="54"/>
      <c r="D516" s="54"/>
      <c r="E516" s="53"/>
      <c r="F516" s="22" t="str">
        <f t="shared" si="85"/>
        <v>JANVIER</v>
      </c>
      <c r="G516" s="55"/>
      <c r="H516" s="55"/>
      <c r="I516" s="22">
        <f t="shared" si="86"/>
        <v>0</v>
      </c>
      <c r="J516" s="57"/>
    </row>
    <row r="517" spans="1:10" hidden="1" x14ac:dyDescent="0.2">
      <c r="A517" s="12"/>
      <c r="B517" s="22"/>
      <c r="C517" s="54"/>
      <c r="D517" s="54"/>
      <c r="E517" s="53"/>
      <c r="F517" s="22" t="str">
        <f t="shared" si="85"/>
        <v>JANVIER</v>
      </c>
      <c r="G517" s="55"/>
      <c r="H517" s="55"/>
      <c r="I517" s="22">
        <f t="shared" si="86"/>
        <v>0</v>
      </c>
      <c r="J517" s="57"/>
    </row>
    <row r="518" spans="1:10" hidden="1" x14ac:dyDescent="0.2">
      <c r="A518" s="12"/>
      <c r="B518" s="22"/>
      <c r="C518" s="53"/>
      <c r="D518" s="54"/>
      <c r="E518" s="53"/>
      <c r="F518" s="22" t="str">
        <f t="shared" si="85"/>
        <v>JANVIER</v>
      </c>
      <c r="G518" s="55"/>
      <c r="H518" s="55"/>
      <c r="I518" s="22">
        <f t="shared" si="86"/>
        <v>0</v>
      </c>
      <c r="J518" s="57"/>
    </row>
    <row r="519" spans="1:10" hidden="1" x14ac:dyDescent="0.2">
      <c r="A519" s="12"/>
      <c r="B519" s="22"/>
      <c r="C519" s="54"/>
      <c r="D519" s="54"/>
      <c r="E519" s="53"/>
      <c r="F519" s="22" t="str">
        <f t="shared" si="85"/>
        <v>JANVIER</v>
      </c>
      <c r="G519" s="55"/>
      <c r="H519" s="55"/>
      <c r="I519" s="22">
        <f t="shared" si="86"/>
        <v>0</v>
      </c>
      <c r="J519" s="57"/>
    </row>
    <row r="520" spans="1:10" hidden="1" x14ac:dyDescent="0.2">
      <c r="A520" s="12"/>
      <c r="B520" s="22"/>
      <c r="C520" s="54"/>
      <c r="D520" s="54"/>
      <c r="E520" s="53"/>
      <c r="F520" s="22" t="str">
        <f t="shared" si="85"/>
        <v>JANVIER</v>
      </c>
      <c r="G520" s="55"/>
      <c r="H520" s="55"/>
      <c r="I520" s="22">
        <f t="shared" si="86"/>
        <v>0</v>
      </c>
      <c r="J520" s="57"/>
    </row>
    <row r="521" spans="1:10" hidden="1" x14ac:dyDescent="0.2">
      <c r="A521" s="12"/>
      <c r="B521" s="22"/>
      <c r="C521" s="54"/>
      <c r="D521" s="54"/>
      <c r="E521" s="53"/>
      <c r="F521" s="22" t="str">
        <f t="shared" si="85"/>
        <v>JANVIER</v>
      </c>
      <c r="G521" s="55"/>
      <c r="H521" s="55"/>
      <c r="I521" s="22">
        <f t="shared" si="86"/>
        <v>0</v>
      </c>
      <c r="J521" s="57"/>
    </row>
    <row r="522" spans="1:10" hidden="1" x14ac:dyDescent="0.2">
      <c r="A522" s="12"/>
      <c r="B522" s="22"/>
      <c r="C522" s="53"/>
      <c r="D522" s="54"/>
      <c r="E522" s="53"/>
      <c r="F522" s="22" t="str">
        <f t="shared" si="85"/>
        <v>JANVIER</v>
      </c>
      <c r="G522" s="55"/>
      <c r="H522" s="55"/>
      <c r="I522" s="22">
        <f t="shared" si="86"/>
        <v>0</v>
      </c>
      <c r="J522" s="57"/>
    </row>
    <row r="523" spans="1:10" hidden="1" x14ac:dyDescent="0.2">
      <c r="A523" s="12"/>
      <c r="B523" s="22"/>
      <c r="C523" s="54"/>
      <c r="D523" s="54"/>
      <c r="E523" s="53"/>
      <c r="F523" s="22" t="str">
        <f t="shared" si="85"/>
        <v>JANVIER</v>
      </c>
      <c r="G523" s="55"/>
      <c r="H523" s="55"/>
      <c r="I523" s="22">
        <f t="shared" si="86"/>
        <v>0</v>
      </c>
      <c r="J523" s="57"/>
    </row>
    <row r="524" spans="1:10" hidden="1" x14ac:dyDescent="0.2">
      <c r="A524" s="12"/>
      <c r="B524" s="22"/>
      <c r="C524" s="54"/>
      <c r="D524" s="54"/>
      <c r="E524" s="53"/>
      <c r="F524" s="22" t="str">
        <f t="shared" si="85"/>
        <v>JANVIER</v>
      </c>
      <c r="G524" s="55"/>
      <c r="H524" s="55"/>
      <c r="I524" s="22">
        <f t="shared" si="86"/>
        <v>0</v>
      </c>
      <c r="J524" s="57"/>
    </row>
    <row r="525" spans="1:10" hidden="1" x14ac:dyDescent="0.2">
      <c r="A525" s="12"/>
      <c r="B525" s="22"/>
      <c r="C525" s="54"/>
      <c r="D525" s="54"/>
      <c r="E525" s="53"/>
      <c r="F525" s="22" t="str">
        <f t="shared" si="85"/>
        <v>JANVIER</v>
      </c>
      <c r="G525" s="55"/>
      <c r="H525" s="55"/>
      <c r="I525" s="22">
        <f t="shared" si="86"/>
        <v>0</v>
      </c>
      <c r="J525" s="57"/>
    </row>
    <row r="526" spans="1:10" hidden="1" x14ac:dyDescent="0.2">
      <c r="A526" s="12"/>
      <c r="B526" s="22"/>
      <c r="C526" s="54"/>
      <c r="D526" s="53"/>
      <c r="E526" s="53"/>
      <c r="F526" s="22" t="str">
        <f t="shared" si="85"/>
        <v>JANVIER</v>
      </c>
      <c r="G526" s="55"/>
      <c r="H526" s="55"/>
      <c r="I526" s="22">
        <f t="shared" si="86"/>
        <v>0</v>
      </c>
      <c r="J526" s="57"/>
    </row>
    <row r="527" spans="1:10" hidden="1" x14ac:dyDescent="0.2">
      <c r="A527" s="12"/>
      <c r="B527" s="22"/>
      <c r="C527" s="54"/>
      <c r="D527" s="54"/>
      <c r="E527" s="53"/>
      <c r="F527" s="22" t="str">
        <f t="shared" si="85"/>
        <v>JANVIER</v>
      </c>
      <c r="G527" s="55"/>
      <c r="H527" s="55"/>
      <c r="I527" s="22">
        <f t="shared" si="86"/>
        <v>0</v>
      </c>
      <c r="J527" s="57"/>
    </row>
    <row r="528" spans="1:10" hidden="1" x14ac:dyDescent="0.2">
      <c r="A528" s="12"/>
      <c r="B528" s="22"/>
      <c r="C528" s="54"/>
      <c r="D528" s="54"/>
      <c r="E528" s="53"/>
      <c r="F528" s="22" t="str">
        <f t="shared" si="85"/>
        <v>JANVIER</v>
      </c>
      <c r="G528" s="55"/>
      <c r="H528" s="55"/>
      <c r="I528" s="22">
        <f t="shared" si="86"/>
        <v>0</v>
      </c>
      <c r="J528" s="57"/>
    </row>
    <row r="529" spans="1:10" hidden="1" x14ac:dyDescent="0.2">
      <c r="A529" s="12"/>
      <c r="B529" s="22"/>
      <c r="C529" s="53"/>
      <c r="D529" s="54"/>
      <c r="E529" s="53"/>
      <c r="F529" s="22" t="str">
        <f t="shared" si="85"/>
        <v>JANVIER</v>
      </c>
      <c r="G529" s="55"/>
      <c r="H529" s="55"/>
      <c r="I529" s="22">
        <f t="shared" si="86"/>
        <v>0</v>
      </c>
      <c r="J529" s="57"/>
    </row>
    <row r="530" spans="1:10" hidden="1" x14ac:dyDescent="0.2">
      <c r="A530" s="12"/>
      <c r="B530" s="22"/>
      <c r="C530" s="54"/>
      <c r="D530" s="54"/>
      <c r="E530" s="53"/>
      <c r="F530" s="22" t="str">
        <f t="shared" si="85"/>
        <v>JANVIER</v>
      </c>
      <c r="G530" s="55"/>
      <c r="H530" s="55"/>
      <c r="I530" s="22">
        <f t="shared" si="86"/>
        <v>0</v>
      </c>
      <c r="J530" s="57"/>
    </row>
    <row r="531" spans="1:10" hidden="1" x14ac:dyDescent="0.2">
      <c r="A531" s="12"/>
      <c r="B531" s="22"/>
      <c r="C531" s="54"/>
      <c r="D531" s="54"/>
      <c r="E531" s="53"/>
      <c r="F531" s="22" t="str">
        <f t="shared" si="85"/>
        <v>JANVIER</v>
      </c>
      <c r="G531" s="55"/>
      <c r="H531" s="55"/>
      <c r="I531" s="22">
        <f t="shared" si="86"/>
        <v>0</v>
      </c>
      <c r="J531" s="57"/>
    </row>
    <row r="532" spans="1:10" hidden="1" x14ac:dyDescent="0.2">
      <c r="A532" s="12"/>
      <c r="B532" s="22"/>
      <c r="C532" s="54"/>
      <c r="D532" s="54"/>
      <c r="E532" s="53"/>
      <c r="F532" s="22" t="str">
        <f t="shared" si="85"/>
        <v>JANVIER</v>
      </c>
      <c r="G532" s="55"/>
      <c r="H532" s="55"/>
      <c r="I532" s="22">
        <f t="shared" si="86"/>
        <v>0</v>
      </c>
      <c r="J532" s="57"/>
    </row>
    <row r="533" spans="1:10" hidden="1" x14ac:dyDescent="0.2">
      <c r="A533" s="12"/>
      <c r="B533" s="22"/>
      <c r="C533" s="53"/>
      <c r="D533" s="54"/>
      <c r="E533" s="53"/>
      <c r="F533" s="22" t="str">
        <f t="shared" si="85"/>
        <v>JANVIER</v>
      </c>
      <c r="G533" s="55"/>
      <c r="H533" s="55"/>
      <c r="I533" s="22">
        <f t="shared" si="86"/>
        <v>0</v>
      </c>
      <c r="J533" s="57"/>
    </row>
    <row r="534" spans="1:10" hidden="1" x14ac:dyDescent="0.2">
      <c r="A534" s="12"/>
      <c r="B534" s="22"/>
      <c r="C534" s="54"/>
      <c r="D534" s="54"/>
      <c r="E534" s="53"/>
      <c r="F534" s="22" t="str">
        <f t="shared" si="85"/>
        <v>JANVIER</v>
      </c>
      <c r="G534" s="55"/>
      <c r="H534" s="55"/>
      <c r="I534" s="22">
        <f t="shared" si="86"/>
        <v>0</v>
      </c>
      <c r="J534" s="57"/>
    </row>
    <row r="535" spans="1:10" hidden="1" x14ac:dyDescent="0.2">
      <c r="A535" s="12"/>
      <c r="B535" s="22"/>
      <c r="C535" s="54"/>
      <c r="D535" s="54"/>
      <c r="E535" s="53"/>
      <c r="F535" s="22" t="str">
        <f t="shared" si="85"/>
        <v>JANVIER</v>
      </c>
      <c r="G535" s="55"/>
      <c r="H535" s="55"/>
      <c r="I535" s="22">
        <f t="shared" si="86"/>
        <v>0</v>
      </c>
      <c r="J535" s="57"/>
    </row>
    <row r="536" spans="1:10" hidden="1" x14ac:dyDescent="0.2">
      <c r="A536" s="12"/>
      <c r="B536" s="22"/>
      <c r="C536" s="53"/>
      <c r="D536" s="54"/>
      <c r="E536" s="53"/>
      <c r="F536" s="22" t="str">
        <f t="shared" si="85"/>
        <v>JANVIER</v>
      </c>
      <c r="G536" s="55"/>
      <c r="H536" s="55"/>
      <c r="I536" s="22">
        <f t="shared" si="86"/>
        <v>0</v>
      </c>
      <c r="J536" s="57"/>
    </row>
    <row r="537" spans="1:10" hidden="1" x14ac:dyDescent="0.2">
      <c r="A537" s="12"/>
      <c r="B537" s="22"/>
      <c r="C537" s="54"/>
      <c r="D537" s="54"/>
      <c r="E537" s="53"/>
      <c r="F537" s="22" t="str">
        <f t="shared" si="85"/>
        <v>JANVIER</v>
      </c>
      <c r="G537" s="55"/>
      <c r="H537" s="55"/>
      <c r="I537" s="22">
        <f t="shared" si="86"/>
        <v>0</v>
      </c>
      <c r="J537" s="57"/>
    </row>
    <row r="538" spans="1:10" hidden="1" x14ac:dyDescent="0.2">
      <c r="A538" s="12"/>
      <c r="B538" s="22"/>
      <c r="C538" s="54"/>
      <c r="D538" s="54"/>
      <c r="E538" s="53"/>
      <c r="F538" s="22" t="str">
        <f t="shared" si="85"/>
        <v>JANVIER</v>
      </c>
      <c r="G538" s="55"/>
      <c r="H538" s="55"/>
      <c r="I538" s="22">
        <f t="shared" si="86"/>
        <v>0</v>
      </c>
      <c r="J538" s="57"/>
    </row>
    <row r="539" spans="1:10" hidden="1" x14ac:dyDescent="0.2">
      <c r="A539" s="12"/>
      <c r="B539" s="22"/>
      <c r="C539" s="53"/>
      <c r="D539" s="54"/>
      <c r="E539" s="53"/>
      <c r="F539" s="22" t="str">
        <f t="shared" si="85"/>
        <v>JANVIER</v>
      </c>
      <c r="G539" s="55"/>
      <c r="H539" s="55"/>
      <c r="I539" s="22">
        <f t="shared" si="86"/>
        <v>0</v>
      </c>
      <c r="J539" s="57"/>
    </row>
    <row r="540" spans="1:10" hidden="1" x14ac:dyDescent="0.2">
      <c r="A540" s="12"/>
      <c r="B540" s="22"/>
      <c r="C540" s="54"/>
      <c r="D540" s="54"/>
      <c r="E540" s="53"/>
      <c r="F540" s="22" t="str">
        <f t="shared" si="85"/>
        <v>JANVIER</v>
      </c>
      <c r="G540" s="55"/>
      <c r="H540" s="55"/>
      <c r="I540" s="22">
        <f t="shared" si="86"/>
        <v>0</v>
      </c>
      <c r="J540" s="57"/>
    </row>
    <row r="541" spans="1:10" hidden="1" x14ac:dyDescent="0.2">
      <c r="A541" s="12"/>
      <c r="B541" s="22"/>
      <c r="C541" s="54"/>
      <c r="D541" s="54"/>
      <c r="E541" s="53"/>
      <c r="F541" s="22" t="str">
        <f t="shared" si="85"/>
        <v>JANVIER</v>
      </c>
      <c r="G541" s="55"/>
      <c r="H541" s="55"/>
      <c r="I541" s="22">
        <f t="shared" si="86"/>
        <v>0</v>
      </c>
      <c r="J541" s="57"/>
    </row>
    <row r="542" spans="1:10" hidden="1" x14ac:dyDescent="0.2">
      <c r="A542" s="12"/>
      <c r="B542" s="22"/>
      <c r="C542" s="54"/>
      <c r="D542" s="53"/>
      <c r="E542" s="53"/>
      <c r="F542" s="22" t="str">
        <f t="shared" si="85"/>
        <v>JANVIER</v>
      </c>
      <c r="G542" s="55"/>
      <c r="H542" s="55"/>
      <c r="I542" s="22">
        <f t="shared" si="86"/>
        <v>0</v>
      </c>
      <c r="J542" s="57"/>
    </row>
    <row r="543" spans="1:10" hidden="1" x14ac:dyDescent="0.2">
      <c r="A543" s="12"/>
      <c r="B543" s="22"/>
      <c r="C543" s="54"/>
      <c r="D543" s="54"/>
      <c r="E543" s="53"/>
      <c r="F543" s="22" t="str">
        <f t="shared" si="85"/>
        <v>JANVIER</v>
      </c>
      <c r="G543" s="55"/>
      <c r="H543" s="55"/>
      <c r="I543" s="22">
        <f t="shared" si="86"/>
        <v>0</v>
      </c>
      <c r="J543" s="57"/>
    </row>
    <row r="544" spans="1:10" hidden="1" x14ac:dyDescent="0.2">
      <c r="A544" s="12"/>
      <c r="B544" s="22"/>
      <c r="C544" s="54"/>
      <c r="D544" s="54"/>
      <c r="E544" s="53"/>
      <c r="F544" s="22" t="str">
        <f t="shared" si="85"/>
        <v>JANVIER</v>
      </c>
      <c r="G544" s="55"/>
      <c r="H544" s="55"/>
      <c r="I544" s="22">
        <f t="shared" si="86"/>
        <v>0</v>
      </c>
      <c r="J544" s="57"/>
    </row>
    <row r="545" spans="1:10" hidden="1" x14ac:dyDescent="0.2">
      <c r="A545" s="12"/>
      <c r="B545" s="22"/>
      <c r="C545" s="53"/>
      <c r="D545" s="54"/>
      <c r="E545" s="53"/>
      <c r="F545" s="22" t="str">
        <f t="shared" si="85"/>
        <v>JANVIER</v>
      </c>
      <c r="G545" s="55"/>
      <c r="H545" s="55"/>
      <c r="I545" s="22">
        <f t="shared" si="86"/>
        <v>0</v>
      </c>
      <c r="J545" s="57"/>
    </row>
    <row r="546" spans="1:10" hidden="1" x14ac:dyDescent="0.2">
      <c r="A546" s="12"/>
      <c r="B546" s="22"/>
      <c r="C546" s="54"/>
      <c r="D546" s="54"/>
      <c r="E546" s="53"/>
      <c r="F546" s="22" t="str">
        <f t="shared" si="85"/>
        <v>JANVIER</v>
      </c>
      <c r="G546" s="55"/>
      <c r="H546" s="55"/>
      <c r="I546" s="22">
        <f t="shared" si="86"/>
        <v>0</v>
      </c>
      <c r="J546" s="57"/>
    </row>
    <row r="547" spans="1:10" hidden="1" x14ac:dyDescent="0.2">
      <c r="A547" s="12"/>
      <c r="B547" s="22"/>
      <c r="C547" s="54"/>
      <c r="D547" s="54"/>
      <c r="E547" s="53"/>
      <c r="F547" s="22" t="str">
        <f t="shared" si="85"/>
        <v>JANVIER</v>
      </c>
      <c r="G547" s="55"/>
      <c r="H547" s="55"/>
      <c r="I547" s="22">
        <f t="shared" si="86"/>
        <v>0</v>
      </c>
      <c r="J547" s="57"/>
    </row>
    <row r="548" spans="1:10" hidden="1" x14ac:dyDescent="0.2">
      <c r="A548" s="12"/>
      <c r="B548" s="22"/>
      <c r="C548" s="53"/>
      <c r="D548" s="54"/>
      <c r="E548" s="53"/>
      <c r="F548" s="22" t="str">
        <f t="shared" si="85"/>
        <v>JANVIER</v>
      </c>
      <c r="G548" s="55"/>
      <c r="H548" s="55"/>
      <c r="I548" s="22">
        <f t="shared" si="86"/>
        <v>0</v>
      </c>
      <c r="J548" s="57"/>
    </row>
    <row r="549" spans="1:10" hidden="1" x14ac:dyDescent="0.2">
      <c r="A549" s="12"/>
      <c r="B549" s="22"/>
      <c r="C549" s="53"/>
      <c r="D549" s="53"/>
      <c r="E549" s="53"/>
      <c r="F549" s="22" t="str">
        <f t="shared" si="85"/>
        <v>JANVIER</v>
      </c>
      <c r="G549" s="55"/>
      <c r="H549" s="55"/>
      <c r="I549" s="22">
        <f t="shared" si="86"/>
        <v>0</v>
      </c>
      <c r="J549" s="57"/>
    </row>
    <row r="550" spans="1:10" hidden="1" x14ac:dyDescent="0.2">
      <c r="A550" s="12"/>
      <c r="B550" s="22"/>
      <c r="C550" s="53"/>
      <c r="D550" s="54"/>
      <c r="E550" s="53"/>
      <c r="F550" s="22" t="str">
        <f t="shared" si="85"/>
        <v>JANVIER</v>
      </c>
      <c r="G550" s="55"/>
      <c r="H550" s="55"/>
      <c r="I550" s="22">
        <f t="shared" si="86"/>
        <v>0</v>
      </c>
      <c r="J550" s="57"/>
    </row>
    <row r="551" spans="1:10" hidden="1" x14ac:dyDescent="0.2">
      <c r="A551" s="12"/>
      <c r="B551" s="22"/>
      <c r="C551" s="53"/>
      <c r="D551" s="54"/>
      <c r="E551" s="53"/>
      <c r="F551" s="22" t="str">
        <f t="shared" si="85"/>
        <v>JANVIER</v>
      </c>
      <c r="G551" s="55"/>
      <c r="H551" s="55"/>
      <c r="I551" s="22">
        <f t="shared" si="86"/>
        <v>0</v>
      </c>
      <c r="J551" s="57"/>
    </row>
    <row r="552" spans="1:10" hidden="1" x14ac:dyDescent="0.2">
      <c r="A552" s="12"/>
      <c r="B552" s="22"/>
      <c r="C552" s="53"/>
      <c r="D552" s="54"/>
      <c r="E552" s="53"/>
      <c r="F552" s="22" t="str">
        <f t="shared" ref="F552:F554" si="93">CHOOSE(MONTH(H552),"JANVIER","FEVRIER","MARS","AVRIL","MAI","JUIN","JUILLET","AOUT","SEPTEMBRE","OCTOBRE","NOVEMBRE","DECEMBRE")</f>
        <v>JANVIER</v>
      </c>
      <c r="G552" s="55"/>
      <c r="H552" s="55"/>
      <c r="I552" s="22">
        <f t="shared" ref="I552:I554" si="94">H552-G552</f>
        <v>0</v>
      </c>
      <c r="J552" s="57"/>
    </row>
    <row r="553" spans="1:10" hidden="1" x14ac:dyDescent="0.2">
      <c r="A553" s="12"/>
      <c r="B553" s="22"/>
      <c r="C553" s="53"/>
      <c r="D553" s="53"/>
      <c r="E553" s="53"/>
      <c r="F553" s="22" t="str">
        <f t="shared" si="93"/>
        <v>JANVIER</v>
      </c>
      <c r="G553" s="55"/>
      <c r="H553" s="55"/>
      <c r="I553" s="22">
        <f t="shared" si="94"/>
        <v>0</v>
      </c>
      <c r="J553" s="57"/>
    </row>
    <row r="554" spans="1:10" hidden="1" x14ac:dyDescent="0.2">
      <c r="A554" s="12"/>
      <c r="B554" s="22"/>
      <c r="C554" s="54"/>
      <c r="D554" s="53"/>
      <c r="E554" s="53"/>
      <c r="F554" s="22" t="str">
        <f t="shared" si="93"/>
        <v>JANVIER</v>
      </c>
      <c r="G554" s="55"/>
      <c r="H554" s="55"/>
      <c r="I554" s="22">
        <f t="shared" si="94"/>
        <v>0</v>
      </c>
      <c r="J554" s="57"/>
    </row>
  </sheetData>
  <autoFilter ref="A1:J554" xr:uid="{D4EB4F39-9462-460B-BEBD-0D7150B805FE}">
    <filterColumn colId="1">
      <filters>
        <filter val="Caution"/>
      </filters>
    </filterColumn>
  </autoFilter>
  <dataValidations count="2">
    <dataValidation type="list" allowBlank="1" showInputMessage="1" showErrorMessage="1" sqref="B2:B72" xr:uid="{00000000-0002-0000-0100-000000000000}">
      <formula1>Types</formula1>
    </dataValidation>
    <dataValidation type="list" allowBlank="1" showInputMessage="1" showErrorMessage="1" sqref="A2:A72" xr:uid="{00000000-0002-0000-0100-000001000000}">
      <formula1>Appartements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496"/>
  <sheetViews>
    <sheetView showGridLines="0" showZeros="0" zoomScale="115" zoomScaleNormal="115" workbookViewId="0">
      <selection sqref="A1:M1"/>
    </sheetView>
  </sheetViews>
  <sheetFormatPr baseColWidth="10" defaultColWidth="11.42578125" defaultRowHeight="11.25" x14ac:dyDescent="0.15"/>
  <cols>
    <col min="1" max="1" width="16.7109375" style="23" bestFit="1" customWidth="1"/>
    <col min="2" max="2" width="17.5703125" style="23" customWidth="1"/>
    <col min="3" max="3" width="13.42578125" style="23" customWidth="1"/>
    <col min="4" max="4" width="34.5703125" style="23" bestFit="1" customWidth="1"/>
    <col min="5" max="8" width="11.42578125" style="23"/>
    <col min="9" max="9" width="12.5703125" style="23" bestFit="1" customWidth="1"/>
    <col min="10" max="11" width="11.42578125" style="23"/>
    <col min="12" max="12" width="12.42578125" style="23" customWidth="1"/>
    <col min="13" max="13" width="17.7109375" style="23" customWidth="1"/>
    <col min="14" max="14" width="11.42578125" style="23"/>
    <col min="15" max="17" width="3" style="23" bestFit="1" customWidth="1"/>
    <col min="18" max="16384" width="11.42578125" style="23"/>
  </cols>
  <sheetData>
    <row r="1" spans="1:13" ht="26.25" customHeight="1" x14ac:dyDescent="0.15">
      <c r="A1" s="19" t="s">
        <v>12</v>
      </c>
      <c r="B1" s="17" t="s">
        <v>23</v>
      </c>
      <c r="C1" s="17" t="s">
        <v>19</v>
      </c>
      <c r="D1" s="17" t="s">
        <v>24</v>
      </c>
      <c r="E1" s="18" t="s">
        <v>29</v>
      </c>
      <c r="F1" s="19" t="s">
        <v>15</v>
      </c>
      <c r="G1" s="20" t="s">
        <v>16</v>
      </c>
      <c r="H1" s="16" t="s">
        <v>17</v>
      </c>
      <c r="I1" s="75" t="s">
        <v>27</v>
      </c>
      <c r="J1" s="76" t="s">
        <v>26</v>
      </c>
      <c r="K1" s="76" t="s">
        <v>25</v>
      </c>
      <c r="L1" s="77" t="s">
        <v>18</v>
      </c>
      <c r="M1" s="21" t="s">
        <v>52</v>
      </c>
    </row>
    <row r="2" spans="1:13" x14ac:dyDescent="0.15">
      <c r="A2" s="12" t="s">
        <v>58</v>
      </c>
      <c r="B2" s="22" t="s">
        <v>20</v>
      </c>
      <c r="C2" s="53" t="s">
        <v>76</v>
      </c>
      <c r="D2" s="52" t="s">
        <v>77</v>
      </c>
      <c r="E2" s="22" t="str">
        <f t="shared" ref="E2:E65" si="0">CHOOSE(MONTH(G2),"JANVIER","FEVRIER","MARS","AVRIL","MAI","JUIN","JUILLET","AOUT","SEPTEMBRE","OCTOBRE","NOVEMBRE","DECEMBRE")</f>
        <v>AVRIL</v>
      </c>
      <c r="F2" s="55">
        <v>42839</v>
      </c>
      <c r="G2" s="55">
        <v>42842</v>
      </c>
      <c r="H2" s="22">
        <f t="shared" ref="H2:H65" si="1">G2-F2</f>
        <v>3</v>
      </c>
      <c r="I2" s="57">
        <f>CoûtNuit(A2,E2)</f>
        <v>25</v>
      </c>
      <c r="J2" s="57">
        <f>IF(H2&lt;&gt;0,M2/H2,0)</f>
        <v>82.183333333333337</v>
      </c>
      <c r="K2" s="57">
        <f>I2*H2</f>
        <v>75</v>
      </c>
      <c r="L2" s="57">
        <f>M2-K2</f>
        <v>171.55</v>
      </c>
      <c r="M2" s="57">
        <v>246.55</v>
      </c>
    </row>
    <row r="3" spans="1:13" x14ac:dyDescent="0.15">
      <c r="A3" s="12" t="s">
        <v>58</v>
      </c>
      <c r="B3" s="22" t="s">
        <v>20</v>
      </c>
      <c r="C3" s="53" t="s">
        <v>78</v>
      </c>
      <c r="D3" s="54" t="s">
        <v>79</v>
      </c>
      <c r="E3" s="22" t="str">
        <f t="shared" si="0"/>
        <v>AVRIL</v>
      </c>
      <c r="F3" s="55">
        <v>42853</v>
      </c>
      <c r="G3" s="55">
        <v>42855</v>
      </c>
      <c r="H3" s="22">
        <f t="shared" si="1"/>
        <v>2</v>
      </c>
      <c r="I3" s="57">
        <f>CoûtNuit(A3,E3)</f>
        <v>25</v>
      </c>
      <c r="J3" s="57">
        <f>IF(H3&lt;&gt;0,M3/H3,0)</f>
        <v>91</v>
      </c>
      <c r="K3" s="57">
        <f>I3*H3</f>
        <v>50</v>
      </c>
      <c r="L3" s="57">
        <f>M3-K3</f>
        <v>132</v>
      </c>
      <c r="M3" s="57">
        <v>182</v>
      </c>
    </row>
    <row r="4" spans="1:13" x14ac:dyDescent="0.15">
      <c r="A4" s="12" t="s">
        <v>58</v>
      </c>
      <c r="B4" s="22" t="s">
        <v>20</v>
      </c>
      <c r="C4" s="53" t="s">
        <v>78</v>
      </c>
      <c r="D4" s="54" t="s">
        <v>80</v>
      </c>
      <c r="E4" s="22" t="str">
        <f t="shared" si="0"/>
        <v>AVRIL</v>
      </c>
      <c r="F4" s="55">
        <v>42850</v>
      </c>
      <c r="G4" s="55">
        <v>42852</v>
      </c>
      <c r="H4" s="22">
        <f t="shared" si="1"/>
        <v>2</v>
      </c>
      <c r="I4" s="56">
        <f>CoûtNuit(A4,E4)</f>
        <v>25</v>
      </c>
      <c r="J4" s="56">
        <f>IF(H4&lt;&gt;0,M4/H4,0)</f>
        <v>48.5</v>
      </c>
      <c r="K4" s="56">
        <f>I4*H4</f>
        <v>50</v>
      </c>
      <c r="L4" s="56">
        <f>M4-K4</f>
        <v>47</v>
      </c>
      <c r="M4" s="56">
        <v>97</v>
      </c>
    </row>
    <row r="5" spans="1:13" x14ac:dyDescent="0.15">
      <c r="A5" s="12" t="s">
        <v>58</v>
      </c>
      <c r="B5" s="22" t="s">
        <v>20</v>
      </c>
      <c r="C5" s="53" t="s">
        <v>78</v>
      </c>
      <c r="D5" s="54" t="s">
        <v>81</v>
      </c>
      <c r="E5" s="22" t="str">
        <f t="shared" si="0"/>
        <v>AVRIL</v>
      </c>
      <c r="F5" s="55">
        <v>42847</v>
      </c>
      <c r="G5" s="55">
        <v>42850</v>
      </c>
      <c r="H5" s="22">
        <f t="shared" si="1"/>
        <v>3</v>
      </c>
      <c r="I5" s="57">
        <f>CoûtNuit(A5,E5)</f>
        <v>25</v>
      </c>
      <c r="J5" s="57">
        <f>IF(H5&lt;&gt;0,M5/H5,0)</f>
        <v>74</v>
      </c>
      <c r="K5" s="57">
        <f>I5*H5</f>
        <v>75</v>
      </c>
      <c r="L5" s="57">
        <f>M5-K5</f>
        <v>147</v>
      </c>
      <c r="M5" s="57">
        <v>222</v>
      </c>
    </row>
    <row r="6" spans="1:13" x14ac:dyDescent="0.15">
      <c r="A6" s="12" t="s">
        <v>58</v>
      </c>
      <c r="B6" s="22" t="s">
        <v>20</v>
      </c>
      <c r="C6" s="53" t="s">
        <v>78</v>
      </c>
      <c r="D6" s="54" t="s">
        <v>82</v>
      </c>
      <c r="E6" s="22" t="str">
        <f t="shared" si="0"/>
        <v>AVRIL</v>
      </c>
      <c r="F6" s="55">
        <v>42843</v>
      </c>
      <c r="G6" s="55">
        <v>42846</v>
      </c>
      <c r="H6" s="22">
        <f t="shared" si="1"/>
        <v>3</v>
      </c>
      <c r="I6" s="57">
        <f>CoûtNuit(A6,E6)</f>
        <v>25</v>
      </c>
      <c r="J6" s="57">
        <f>IF(H6&lt;&gt;0,M6/H6,0)</f>
        <v>84</v>
      </c>
      <c r="K6" s="57">
        <f>I6*H6</f>
        <v>75</v>
      </c>
      <c r="L6" s="57">
        <f>M6-K6</f>
        <v>177</v>
      </c>
      <c r="M6" s="57">
        <v>252</v>
      </c>
    </row>
    <row r="7" spans="1:13" x14ac:dyDescent="0.15">
      <c r="A7" s="12" t="s">
        <v>58</v>
      </c>
      <c r="B7" s="22" t="s">
        <v>20</v>
      </c>
      <c r="C7" s="53" t="s">
        <v>78</v>
      </c>
      <c r="D7" s="54" t="s">
        <v>83</v>
      </c>
      <c r="E7" s="22" t="str">
        <f t="shared" si="0"/>
        <v>AVRIL</v>
      </c>
      <c r="F7" s="55">
        <v>42835</v>
      </c>
      <c r="G7" s="55">
        <v>42838</v>
      </c>
      <c r="H7" s="22">
        <f t="shared" si="1"/>
        <v>3</v>
      </c>
      <c r="I7" s="57">
        <f>CoûtNuit(A7,E7)</f>
        <v>25</v>
      </c>
      <c r="J7" s="57">
        <f>IF(H7&lt;&gt;0,M7/H7,0)</f>
        <v>54.666666666666664</v>
      </c>
      <c r="K7" s="57">
        <f>I7*H7</f>
        <v>75</v>
      </c>
      <c r="L7" s="57">
        <f>M7-K7</f>
        <v>89</v>
      </c>
      <c r="M7" s="57">
        <v>164</v>
      </c>
    </row>
    <row r="8" spans="1:13" x14ac:dyDescent="0.15">
      <c r="A8" s="12" t="s">
        <v>58</v>
      </c>
      <c r="B8" s="22" t="s">
        <v>20</v>
      </c>
      <c r="C8" s="53" t="s">
        <v>78</v>
      </c>
      <c r="D8" s="54" t="s">
        <v>84</v>
      </c>
      <c r="E8" s="22" t="str">
        <f t="shared" si="0"/>
        <v>AVRIL</v>
      </c>
      <c r="F8" s="55">
        <v>42830</v>
      </c>
      <c r="G8" s="55">
        <v>42835</v>
      </c>
      <c r="H8" s="22">
        <f t="shared" si="1"/>
        <v>5</v>
      </c>
      <c r="I8" s="57">
        <f>CoûtNuit(A8,E8)</f>
        <v>25</v>
      </c>
      <c r="J8" s="57">
        <f>IF(H8&lt;&gt;0,M8/H8,0)</f>
        <v>59.8</v>
      </c>
      <c r="K8" s="57">
        <f>I8*H8</f>
        <v>125</v>
      </c>
      <c r="L8" s="57">
        <f>M8-K8</f>
        <v>174</v>
      </c>
      <c r="M8" s="57">
        <v>299</v>
      </c>
    </row>
    <row r="9" spans="1:13" x14ac:dyDescent="0.15">
      <c r="A9" s="12" t="s">
        <v>58</v>
      </c>
      <c r="B9" s="22" t="s">
        <v>20</v>
      </c>
      <c r="C9" s="53" t="s">
        <v>78</v>
      </c>
      <c r="D9" s="54" t="s">
        <v>85</v>
      </c>
      <c r="E9" s="22" t="str">
        <f t="shared" si="0"/>
        <v>MAI</v>
      </c>
      <c r="F9" s="55">
        <v>42879</v>
      </c>
      <c r="G9" s="55">
        <v>42883</v>
      </c>
      <c r="H9" s="22">
        <f t="shared" si="1"/>
        <v>4</v>
      </c>
      <c r="I9" s="57">
        <f>CoûtNuit(A9,E9)</f>
        <v>24.193548387096776</v>
      </c>
      <c r="J9" s="57">
        <f>IF(H9&lt;&gt;0,M9/H9,0)</f>
        <v>96.5</v>
      </c>
      <c r="K9" s="57">
        <f>I9*H9</f>
        <v>96.774193548387103</v>
      </c>
      <c r="L9" s="57">
        <f>M9-K9</f>
        <v>289.22580645161293</v>
      </c>
      <c r="M9" s="57">
        <v>386</v>
      </c>
    </row>
    <row r="10" spans="1:13" x14ac:dyDescent="0.15">
      <c r="A10" s="12" t="s">
        <v>58</v>
      </c>
      <c r="B10" s="22" t="s">
        <v>20</v>
      </c>
      <c r="C10" s="53" t="s">
        <v>78</v>
      </c>
      <c r="D10" s="54" t="s">
        <v>86</v>
      </c>
      <c r="E10" s="22" t="str">
        <f t="shared" si="0"/>
        <v>MAI</v>
      </c>
      <c r="F10" s="55">
        <v>42860</v>
      </c>
      <c r="G10" s="55">
        <v>42863</v>
      </c>
      <c r="H10" s="22">
        <f t="shared" si="1"/>
        <v>3</v>
      </c>
      <c r="I10" s="57">
        <f>CoûtNuit(A10,E10)</f>
        <v>24.193548387096776</v>
      </c>
      <c r="J10" s="57">
        <f>IF(H10&lt;&gt;0,M10/H10,0)</f>
        <v>98</v>
      </c>
      <c r="K10" s="57">
        <f>I10*H10</f>
        <v>72.580645161290334</v>
      </c>
      <c r="L10" s="57">
        <f>M10-K10</f>
        <v>221.41935483870967</v>
      </c>
      <c r="M10" s="57">
        <v>294</v>
      </c>
    </row>
    <row r="11" spans="1:13" x14ac:dyDescent="0.15">
      <c r="A11" s="12" t="s">
        <v>58</v>
      </c>
      <c r="B11" s="22" t="s">
        <v>20</v>
      </c>
      <c r="C11" s="53" t="s">
        <v>78</v>
      </c>
      <c r="D11" s="54" t="s">
        <v>87</v>
      </c>
      <c r="E11" s="22" t="str">
        <f t="shared" si="0"/>
        <v>MAI</v>
      </c>
      <c r="F11" s="55">
        <v>42867</v>
      </c>
      <c r="G11" s="55">
        <v>42870</v>
      </c>
      <c r="H11" s="22">
        <f t="shared" si="1"/>
        <v>3</v>
      </c>
      <c r="I11" s="58">
        <f>CoûtNuit(A11,E11)</f>
        <v>24.193548387096776</v>
      </c>
      <c r="J11" s="58">
        <f>IF(H11&lt;&gt;0,M11/H11,0)</f>
        <v>93.333333333333329</v>
      </c>
      <c r="K11" s="58">
        <f>I11*H11</f>
        <v>72.580645161290334</v>
      </c>
      <c r="L11" s="58">
        <f>M11-K11</f>
        <v>207.41935483870967</v>
      </c>
      <c r="M11" s="58">
        <v>280</v>
      </c>
    </row>
    <row r="12" spans="1:13" x14ac:dyDescent="0.15">
      <c r="A12" s="12" t="s">
        <v>58</v>
      </c>
      <c r="B12" s="22" t="s">
        <v>20</v>
      </c>
      <c r="C12" s="53" t="s">
        <v>78</v>
      </c>
      <c r="D12" s="54" t="s">
        <v>88</v>
      </c>
      <c r="E12" s="22" t="str">
        <f t="shared" si="0"/>
        <v>MAI</v>
      </c>
      <c r="F12" s="55">
        <v>42871</v>
      </c>
      <c r="G12" s="55">
        <v>42876</v>
      </c>
      <c r="H12" s="22">
        <f t="shared" si="1"/>
        <v>5</v>
      </c>
      <c r="I12" s="58">
        <f>CoûtNuit(A12,E12)</f>
        <v>24.193548387096776</v>
      </c>
      <c r="J12" s="58">
        <f>IF(H12&lt;&gt;0,M12/H12,0)</f>
        <v>51.2</v>
      </c>
      <c r="K12" s="58">
        <f>I12*H12</f>
        <v>120.96774193548387</v>
      </c>
      <c r="L12" s="58">
        <f>M12-K12</f>
        <v>135.03225806451613</v>
      </c>
      <c r="M12" s="58">
        <v>256</v>
      </c>
    </row>
    <row r="13" spans="1:13" x14ac:dyDescent="0.15">
      <c r="A13" s="12" t="s">
        <v>59</v>
      </c>
      <c r="B13" s="22" t="s">
        <v>20</v>
      </c>
      <c r="C13" s="53" t="s">
        <v>78</v>
      </c>
      <c r="D13" s="54" t="s">
        <v>89</v>
      </c>
      <c r="E13" s="22" t="str">
        <f t="shared" si="0"/>
        <v>MAI</v>
      </c>
      <c r="F13" s="55">
        <v>42875</v>
      </c>
      <c r="G13" s="55">
        <v>42880</v>
      </c>
      <c r="H13" s="22">
        <f t="shared" si="1"/>
        <v>5</v>
      </c>
      <c r="I13" s="57">
        <f>CoûtNuit(A13,E13)</f>
        <v>6.5454545454545459</v>
      </c>
      <c r="J13" s="57">
        <f>IF(H13&lt;&gt;0,M13/H13,0)</f>
        <v>48.4</v>
      </c>
      <c r="K13" s="57">
        <f>I13*H13</f>
        <v>32.727272727272727</v>
      </c>
      <c r="L13" s="57">
        <f>M13-K13</f>
        <v>209.27272727272728</v>
      </c>
      <c r="M13" s="57">
        <v>242</v>
      </c>
    </row>
    <row r="14" spans="1:13" x14ac:dyDescent="0.15">
      <c r="A14" s="12" t="s">
        <v>59</v>
      </c>
      <c r="B14" s="22" t="s">
        <v>20</v>
      </c>
      <c r="C14" s="53" t="s">
        <v>78</v>
      </c>
      <c r="D14" s="54" t="s">
        <v>90</v>
      </c>
      <c r="E14" s="22" t="str">
        <f t="shared" si="0"/>
        <v>MAI</v>
      </c>
      <c r="F14" s="55">
        <v>42870</v>
      </c>
      <c r="G14" s="55">
        <v>42874</v>
      </c>
      <c r="H14" s="22">
        <f t="shared" si="1"/>
        <v>4</v>
      </c>
      <c r="I14" s="57">
        <f>CoûtNuit(A14,E14)</f>
        <v>6.5454545454545459</v>
      </c>
      <c r="J14" s="57">
        <f>IF(H14&lt;&gt;0,M14/H14,0)</f>
        <v>43.5</v>
      </c>
      <c r="K14" s="57">
        <f>I14*H14</f>
        <v>26.181818181818183</v>
      </c>
      <c r="L14" s="57">
        <f>M14-K14</f>
        <v>147.81818181818181</v>
      </c>
      <c r="M14" s="57">
        <v>174</v>
      </c>
    </row>
    <row r="15" spans="1:13" x14ac:dyDescent="0.15">
      <c r="A15" s="12" t="s">
        <v>58</v>
      </c>
      <c r="B15" s="22" t="s">
        <v>20</v>
      </c>
      <c r="C15" s="53" t="s">
        <v>78</v>
      </c>
      <c r="D15" s="54" t="s">
        <v>91</v>
      </c>
      <c r="E15" s="22" t="str">
        <f t="shared" si="0"/>
        <v>MAI</v>
      </c>
      <c r="F15" s="55">
        <v>42855</v>
      </c>
      <c r="G15" s="55">
        <v>42856</v>
      </c>
      <c r="H15" s="22">
        <f t="shared" si="1"/>
        <v>1</v>
      </c>
      <c r="I15" s="58">
        <f>CoûtNuit(A15,E15)</f>
        <v>24.193548387096776</v>
      </c>
      <c r="J15" s="58">
        <f>IF(H15&lt;&gt;0,M15/H15,0)</f>
        <v>153</v>
      </c>
      <c r="K15" s="58">
        <f>I15*H15</f>
        <v>24.193548387096776</v>
      </c>
      <c r="L15" s="58">
        <f>M15-K15</f>
        <v>128.80645161290323</v>
      </c>
      <c r="M15" s="58">
        <v>153</v>
      </c>
    </row>
    <row r="16" spans="1:13" x14ac:dyDescent="0.15">
      <c r="A16" s="12" t="s">
        <v>58</v>
      </c>
      <c r="B16" s="22" t="s">
        <v>20</v>
      </c>
      <c r="C16" s="53" t="s">
        <v>78</v>
      </c>
      <c r="D16" s="54" t="s">
        <v>91</v>
      </c>
      <c r="E16" s="22" t="str">
        <f t="shared" si="0"/>
        <v>MAI</v>
      </c>
      <c r="F16" s="55">
        <v>42856</v>
      </c>
      <c r="G16" s="55">
        <v>42858</v>
      </c>
      <c r="H16" s="22">
        <f t="shared" si="1"/>
        <v>2</v>
      </c>
      <c r="I16" s="58">
        <f>CoûtNuit(A16,E16)</f>
        <v>24.193548387096776</v>
      </c>
      <c r="J16" s="58">
        <f>IF(H16&lt;&gt;0,M16/H16,0)</f>
        <v>76.5</v>
      </c>
      <c r="K16" s="58">
        <f>I16*H16</f>
        <v>48.387096774193552</v>
      </c>
      <c r="L16" s="58">
        <f>M16-K16</f>
        <v>104.61290322580645</v>
      </c>
      <c r="M16" s="58">
        <v>153</v>
      </c>
    </row>
    <row r="17" spans="1:13" x14ac:dyDescent="0.15">
      <c r="A17" s="12" t="s">
        <v>58</v>
      </c>
      <c r="B17" s="22" t="s">
        <v>20</v>
      </c>
      <c r="C17" s="53" t="s">
        <v>92</v>
      </c>
      <c r="D17" s="54"/>
      <c r="E17" s="22" t="str">
        <f t="shared" si="0"/>
        <v>MAI</v>
      </c>
      <c r="F17" s="55">
        <v>42863</v>
      </c>
      <c r="G17" s="55">
        <v>42866</v>
      </c>
      <c r="H17" s="22">
        <f t="shared" si="1"/>
        <v>3</v>
      </c>
      <c r="I17" s="58">
        <f>CoûtNuit(A17,E17)</f>
        <v>24.193548387096776</v>
      </c>
      <c r="J17" s="58">
        <f>IF(H17&lt;&gt;0,M17/H17,0)</f>
        <v>82.183333333333337</v>
      </c>
      <c r="K17" s="58">
        <f>I17*H17</f>
        <v>72.580645161290334</v>
      </c>
      <c r="L17" s="58">
        <f>M17-K17</f>
        <v>173.96935483870968</v>
      </c>
      <c r="M17" s="58">
        <v>246.55</v>
      </c>
    </row>
    <row r="18" spans="1:13" x14ac:dyDescent="0.15">
      <c r="A18" s="12" t="s">
        <v>58</v>
      </c>
      <c r="B18" s="22" t="s">
        <v>20</v>
      </c>
      <c r="C18" s="53" t="s">
        <v>78</v>
      </c>
      <c r="D18" s="54" t="s">
        <v>93</v>
      </c>
      <c r="E18" s="22" t="str">
        <f t="shared" si="0"/>
        <v>MAI</v>
      </c>
      <c r="F18" s="55">
        <v>42876</v>
      </c>
      <c r="G18" s="55">
        <v>42878</v>
      </c>
      <c r="H18" s="22">
        <f t="shared" si="1"/>
        <v>2</v>
      </c>
      <c r="I18" s="57">
        <f>CoûtNuit(A18,E18)</f>
        <v>24.193548387096776</v>
      </c>
      <c r="J18" s="57">
        <f>IF(H18&lt;&gt;0,M18/H18,0)</f>
        <v>68</v>
      </c>
      <c r="K18" s="57">
        <f>I18*H18</f>
        <v>48.387096774193552</v>
      </c>
      <c r="L18" s="57">
        <f>M18-K18</f>
        <v>87.612903225806448</v>
      </c>
      <c r="M18" s="57">
        <v>136</v>
      </c>
    </row>
    <row r="19" spans="1:13" x14ac:dyDescent="0.15">
      <c r="A19" s="12" t="s">
        <v>61</v>
      </c>
      <c r="B19" s="22" t="s">
        <v>20</v>
      </c>
      <c r="C19" s="53" t="s">
        <v>78</v>
      </c>
      <c r="D19" s="54" t="s">
        <v>94</v>
      </c>
      <c r="E19" s="22" t="str">
        <f t="shared" si="0"/>
        <v>MAI</v>
      </c>
      <c r="F19" s="55">
        <v>42880</v>
      </c>
      <c r="G19" s="55">
        <v>42883</v>
      </c>
      <c r="H19" s="22">
        <f t="shared" si="1"/>
        <v>3</v>
      </c>
      <c r="I19" s="57">
        <f>CoûtNuit(A19,E19)</f>
        <v>13.428571428571429</v>
      </c>
      <c r="J19" s="57">
        <f>IF(H19&lt;&gt;0,M19/H19,0)</f>
        <v>45</v>
      </c>
      <c r="K19" s="57">
        <f>I19*H19</f>
        <v>40.285714285714285</v>
      </c>
      <c r="L19" s="57">
        <f>M19-K19</f>
        <v>94.714285714285722</v>
      </c>
      <c r="M19" s="57">
        <v>135</v>
      </c>
    </row>
    <row r="20" spans="1:13" x14ac:dyDescent="0.15">
      <c r="A20" s="12" t="s">
        <v>58</v>
      </c>
      <c r="B20" s="22" t="s">
        <v>20</v>
      </c>
      <c r="C20" s="53" t="s">
        <v>78</v>
      </c>
      <c r="D20" s="54" t="s">
        <v>95</v>
      </c>
      <c r="E20" s="22" t="str">
        <f t="shared" si="0"/>
        <v>MAI</v>
      </c>
      <c r="F20" s="55">
        <v>42863</v>
      </c>
      <c r="G20" s="55">
        <v>42865</v>
      </c>
      <c r="H20" s="22">
        <f t="shared" si="1"/>
        <v>2</v>
      </c>
      <c r="I20" s="57">
        <f>CoûtNuit(A20,E20)</f>
        <v>24.193548387096776</v>
      </c>
      <c r="J20" s="57">
        <f>IF(H20&lt;&gt;0,M20/H20,0)</f>
        <v>58</v>
      </c>
      <c r="K20" s="57">
        <f>I20*H20</f>
        <v>48.387096774193552</v>
      </c>
      <c r="L20" s="57">
        <f>M20-K20</f>
        <v>67.612903225806448</v>
      </c>
      <c r="M20" s="57">
        <v>116</v>
      </c>
    </row>
    <row r="21" spans="1:13" x14ac:dyDescent="0.15">
      <c r="A21" s="12" t="s">
        <v>66</v>
      </c>
      <c r="B21" s="22" t="s">
        <v>20</v>
      </c>
      <c r="C21" s="53" t="s">
        <v>78</v>
      </c>
      <c r="D21" s="54" t="s">
        <v>96</v>
      </c>
      <c r="E21" s="22" t="str">
        <f t="shared" si="0"/>
        <v>JUIN</v>
      </c>
      <c r="F21" s="55">
        <v>42909</v>
      </c>
      <c r="G21" s="55">
        <v>42912</v>
      </c>
      <c r="H21" s="22">
        <f t="shared" si="1"/>
        <v>3</v>
      </c>
      <c r="I21" s="57">
        <f>CoûtNuit(A21,E21)</f>
        <v>9.3333333333333339</v>
      </c>
      <c r="J21" s="57">
        <f>IF(H21&lt;&gt;0,M21/H21,0)</f>
        <v>35.333333333333336</v>
      </c>
      <c r="K21" s="57">
        <f>I21*H21</f>
        <v>28</v>
      </c>
      <c r="L21" s="57">
        <f>M21-K21</f>
        <v>78</v>
      </c>
      <c r="M21" s="57">
        <v>106</v>
      </c>
    </row>
    <row r="22" spans="1:13" x14ac:dyDescent="0.15">
      <c r="A22" s="12" t="s">
        <v>59</v>
      </c>
      <c r="B22" s="22" t="s">
        <v>20</v>
      </c>
      <c r="C22" s="53" t="s">
        <v>78</v>
      </c>
      <c r="D22" s="54" t="s">
        <v>97</v>
      </c>
      <c r="E22" s="22" t="str">
        <f t="shared" si="0"/>
        <v>JUIN</v>
      </c>
      <c r="F22" s="55">
        <v>42889</v>
      </c>
      <c r="G22" s="55">
        <v>42891</v>
      </c>
      <c r="H22" s="22">
        <f t="shared" si="1"/>
        <v>2</v>
      </c>
      <c r="I22" s="57">
        <f>CoûtNuit(A22,E22)</f>
        <v>24</v>
      </c>
      <c r="J22" s="57">
        <f>IF(H22&lt;&gt;0,M22/H22,0)</f>
        <v>53</v>
      </c>
      <c r="K22" s="57">
        <f>I22*H22</f>
        <v>48</v>
      </c>
      <c r="L22" s="57">
        <f>M22-K22</f>
        <v>58</v>
      </c>
      <c r="M22" s="57">
        <v>106</v>
      </c>
    </row>
    <row r="23" spans="1:13" x14ac:dyDescent="0.15">
      <c r="A23" s="12" t="s">
        <v>62</v>
      </c>
      <c r="B23" s="22" t="s">
        <v>20</v>
      </c>
      <c r="C23" s="53" t="s">
        <v>76</v>
      </c>
      <c r="D23" s="54" t="s">
        <v>98</v>
      </c>
      <c r="E23" s="22" t="str">
        <f t="shared" si="0"/>
        <v>JUIN</v>
      </c>
      <c r="F23" s="60">
        <v>42894</v>
      </c>
      <c r="G23" s="55">
        <v>42896</v>
      </c>
      <c r="H23" s="22">
        <f t="shared" si="1"/>
        <v>2</v>
      </c>
      <c r="I23" s="62">
        <f>CoûtNuit(A23,E23)</f>
        <v>27.666666666666668</v>
      </c>
      <c r="J23" s="62">
        <f>IF(H23&lt;&gt;0,M23/H23,0)</f>
        <v>60.65</v>
      </c>
      <c r="K23" s="62">
        <f>I23*H23</f>
        <v>55.333333333333336</v>
      </c>
      <c r="L23" s="62">
        <f>M23-K23</f>
        <v>65.966666666666669</v>
      </c>
      <c r="M23" s="62">
        <v>121.3</v>
      </c>
    </row>
    <row r="24" spans="1:13" x14ac:dyDescent="0.15">
      <c r="A24" s="12" t="s">
        <v>58</v>
      </c>
      <c r="B24" s="22" t="s">
        <v>20</v>
      </c>
      <c r="C24" s="53" t="s">
        <v>78</v>
      </c>
      <c r="D24" s="54" t="s">
        <v>99</v>
      </c>
      <c r="E24" s="22" t="str">
        <f t="shared" si="0"/>
        <v>JUIN</v>
      </c>
      <c r="F24" s="61">
        <v>42902</v>
      </c>
      <c r="G24" s="61">
        <v>42904</v>
      </c>
      <c r="H24" s="22">
        <f t="shared" si="1"/>
        <v>2</v>
      </c>
      <c r="I24" s="63">
        <f>CoûtNuit(A24,E24)</f>
        <v>25</v>
      </c>
      <c r="J24" s="63">
        <f>IF(H24&lt;&gt;0,M24/H24,0)</f>
        <v>68</v>
      </c>
      <c r="K24" s="63">
        <f>I24*H24</f>
        <v>50</v>
      </c>
      <c r="L24" s="63">
        <f>M24-K24</f>
        <v>86</v>
      </c>
      <c r="M24" s="63">
        <v>136</v>
      </c>
    </row>
    <row r="25" spans="1:13" x14ac:dyDescent="0.15">
      <c r="A25" s="12" t="s">
        <v>60</v>
      </c>
      <c r="B25" s="22" t="s">
        <v>20</v>
      </c>
      <c r="C25" s="53" t="s">
        <v>78</v>
      </c>
      <c r="D25" s="54" t="s">
        <v>100</v>
      </c>
      <c r="E25" s="22" t="str">
        <f t="shared" si="0"/>
        <v>JUIN</v>
      </c>
      <c r="F25" s="60">
        <v>42886</v>
      </c>
      <c r="G25" s="55">
        <v>42887</v>
      </c>
      <c r="H25" s="22">
        <f t="shared" si="1"/>
        <v>1</v>
      </c>
      <c r="I25" s="62">
        <f>CoûtNuit(A25,E25)</f>
        <v>17.600000000000001</v>
      </c>
      <c r="J25" s="62">
        <f>IF(H25&lt;&gt;0,M25/H25,0)</f>
        <v>135</v>
      </c>
      <c r="K25" s="62">
        <f>I25*H25</f>
        <v>17.600000000000001</v>
      </c>
      <c r="L25" s="62">
        <f>M25-K25</f>
        <v>117.4</v>
      </c>
      <c r="M25" s="62">
        <v>135</v>
      </c>
    </row>
    <row r="26" spans="1:13" x14ac:dyDescent="0.15">
      <c r="A26" s="12" t="s">
        <v>60</v>
      </c>
      <c r="B26" s="22" t="s">
        <v>20</v>
      </c>
      <c r="C26" s="53" t="s">
        <v>78</v>
      </c>
      <c r="D26" s="54" t="s">
        <v>100</v>
      </c>
      <c r="E26" s="22" t="str">
        <f t="shared" si="0"/>
        <v>JUIN</v>
      </c>
      <c r="F26" s="60">
        <v>42887</v>
      </c>
      <c r="G26" s="55">
        <v>42889</v>
      </c>
      <c r="H26" s="22">
        <f t="shared" si="1"/>
        <v>2</v>
      </c>
      <c r="I26" s="62">
        <f>CoûtNuit(A26,E26)</f>
        <v>17.600000000000001</v>
      </c>
      <c r="J26" s="62">
        <f>IF(H26&lt;&gt;0,M26/H26,0)</f>
        <v>67.5</v>
      </c>
      <c r="K26" s="62">
        <f>I26*H26</f>
        <v>35.200000000000003</v>
      </c>
      <c r="L26" s="62">
        <f>M26-K26</f>
        <v>99.8</v>
      </c>
      <c r="M26" s="62">
        <v>135</v>
      </c>
    </row>
    <row r="27" spans="1:13" x14ac:dyDescent="0.15">
      <c r="A27" s="12" t="s">
        <v>58</v>
      </c>
      <c r="B27" s="22" t="s">
        <v>20</v>
      </c>
      <c r="C27" s="53" t="s">
        <v>78</v>
      </c>
      <c r="D27" s="54" t="s">
        <v>101</v>
      </c>
      <c r="E27" s="22" t="str">
        <f t="shared" si="0"/>
        <v>JUIN</v>
      </c>
      <c r="F27" s="60">
        <v>42904</v>
      </c>
      <c r="G27" s="55">
        <v>42906</v>
      </c>
      <c r="H27" s="22">
        <f t="shared" si="1"/>
        <v>2</v>
      </c>
      <c r="I27" s="62">
        <f>CoûtNuit(A27,E27)</f>
        <v>25</v>
      </c>
      <c r="J27" s="62">
        <f>IF(H27&lt;&gt;0,M27/H27,0)</f>
        <v>68.5</v>
      </c>
      <c r="K27" s="62">
        <f>I27*H27</f>
        <v>50</v>
      </c>
      <c r="L27" s="62">
        <f>M27-K27</f>
        <v>87</v>
      </c>
      <c r="M27" s="62">
        <v>137</v>
      </c>
    </row>
    <row r="28" spans="1:13" x14ac:dyDescent="0.15">
      <c r="A28" s="12" t="s">
        <v>60</v>
      </c>
      <c r="B28" s="22" t="s">
        <v>20</v>
      </c>
      <c r="C28" s="53" t="s">
        <v>78</v>
      </c>
      <c r="D28" s="54" t="s">
        <v>102</v>
      </c>
      <c r="E28" s="22" t="str">
        <f t="shared" si="0"/>
        <v>JUIN</v>
      </c>
      <c r="F28" s="55">
        <v>42898</v>
      </c>
      <c r="G28" s="55">
        <v>42901</v>
      </c>
      <c r="H28" s="22">
        <f t="shared" si="1"/>
        <v>3</v>
      </c>
      <c r="I28" s="58">
        <f>CoûtNuit(A28,E28)</f>
        <v>17.600000000000001</v>
      </c>
      <c r="J28" s="58">
        <f>IF(H28&lt;&gt;0,M28/H28,0)</f>
        <v>50</v>
      </c>
      <c r="K28" s="58">
        <f>I28*H28</f>
        <v>52.800000000000004</v>
      </c>
      <c r="L28" s="58">
        <f>M28-K28</f>
        <v>97.199999999999989</v>
      </c>
      <c r="M28" s="58">
        <v>150</v>
      </c>
    </row>
    <row r="29" spans="1:13" x14ac:dyDescent="0.15">
      <c r="A29" s="12" t="s">
        <v>60</v>
      </c>
      <c r="B29" s="22" t="s">
        <v>20</v>
      </c>
      <c r="C29" s="53" t="s">
        <v>78</v>
      </c>
      <c r="D29" s="59" t="s">
        <v>103</v>
      </c>
      <c r="E29" s="22" t="str">
        <f t="shared" si="0"/>
        <v>JUIN</v>
      </c>
      <c r="F29" s="60">
        <v>42895</v>
      </c>
      <c r="G29" s="55">
        <v>42898</v>
      </c>
      <c r="H29" s="22">
        <f t="shared" si="1"/>
        <v>3</v>
      </c>
      <c r="I29" s="62">
        <f>CoûtNuit(A29,E29)</f>
        <v>17.600000000000001</v>
      </c>
      <c r="J29" s="62">
        <f>IF(H29&lt;&gt;0,M29/H29,0)</f>
        <v>50</v>
      </c>
      <c r="K29" s="62">
        <f>I29*H29</f>
        <v>52.800000000000004</v>
      </c>
      <c r="L29" s="62">
        <f>M29-K29</f>
        <v>97.199999999999989</v>
      </c>
      <c r="M29" s="62">
        <v>150</v>
      </c>
    </row>
    <row r="30" spans="1:13" x14ac:dyDescent="0.15">
      <c r="A30" s="12" t="s">
        <v>62</v>
      </c>
      <c r="B30" s="22" t="s">
        <v>20</v>
      </c>
      <c r="C30" s="53" t="s">
        <v>78</v>
      </c>
      <c r="D30" s="59" t="s">
        <v>104</v>
      </c>
      <c r="E30" s="22" t="str">
        <f t="shared" si="0"/>
        <v>JUIN</v>
      </c>
      <c r="F30" s="60">
        <v>42891</v>
      </c>
      <c r="G30" s="55">
        <v>42894</v>
      </c>
      <c r="H30" s="22">
        <f t="shared" si="1"/>
        <v>3</v>
      </c>
      <c r="I30" s="62">
        <f>CoûtNuit(A30,E30)</f>
        <v>27.666666666666668</v>
      </c>
      <c r="J30" s="62">
        <f>IF(H30&lt;&gt;0,M30/H30,0)</f>
        <v>50.333333333333336</v>
      </c>
      <c r="K30" s="62">
        <f>I30*H30</f>
        <v>83</v>
      </c>
      <c r="L30" s="62">
        <f>M30-K30</f>
        <v>68</v>
      </c>
      <c r="M30" s="62">
        <v>151</v>
      </c>
    </row>
    <row r="31" spans="1:13" x14ac:dyDescent="0.15">
      <c r="A31" s="12" t="s">
        <v>65</v>
      </c>
      <c r="B31" s="22" t="s">
        <v>20</v>
      </c>
      <c r="C31" s="53" t="s">
        <v>78</v>
      </c>
      <c r="D31" s="54" t="s">
        <v>105</v>
      </c>
      <c r="E31" s="22" t="str">
        <f t="shared" si="0"/>
        <v>JUIN</v>
      </c>
      <c r="F31" s="55">
        <v>42897</v>
      </c>
      <c r="G31" s="55">
        <v>42900</v>
      </c>
      <c r="H31" s="22">
        <f t="shared" si="1"/>
        <v>3</v>
      </c>
      <c r="I31" s="58">
        <f>CoûtNuit(A31,E31)</f>
        <v>20.92</v>
      </c>
      <c r="J31" s="58">
        <f>IF(H31&lt;&gt;0,M31/H31,0)</f>
        <v>55</v>
      </c>
      <c r="K31" s="58">
        <f>I31*H31</f>
        <v>62.760000000000005</v>
      </c>
      <c r="L31" s="58">
        <f>M31-K31</f>
        <v>102.24</v>
      </c>
      <c r="M31" s="58">
        <v>165</v>
      </c>
    </row>
    <row r="32" spans="1:13" x14ac:dyDescent="0.15">
      <c r="A32" s="12" t="s">
        <v>60</v>
      </c>
      <c r="B32" s="22" t="s">
        <v>20</v>
      </c>
      <c r="C32" s="53" t="s">
        <v>78</v>
      </c>
      <c r="D32" s="53" t="s">
        <v>106</v>
      </c>
      <c r="E32" s="22" t="str">
        <f t="shared" si="0"/>
        <v>JUIN</v>
      </c>
      <c r="F32" s="61">
        <v>42901</v>
      </c>
      <c r="G32" s="55">
        <v>42904</v>
      </c>
      <c r="H32" s="22">
        <f t="shared" si="1"/>
        <v>3</v>
      </c>
      <c r="I32" s="57">
        <f>CoûtNuit(A32,E32)</f>
        <v>17.600000000000001</v>
      </c>
      <c r="J32" s="57">
        <f>IF(H32&lt;&gt;0,M32/H32,0)</f>
        <v>55.333333333333336</v>
      </c>
      <c r="K32" s="57">
        <f>I32*H32</f>
        <v>52.800000000000004</v>
      </c>
      <c r="L32" s="57">
        <f>M32-K32</f>
        <v>113.19999999999999</v>
      </c>
      <c r="M32" s="57">
        <v>166</v>
      </c>
    </row>
    <row r="33" spans="1:13" x14ac:dyDescent="0.15">
      <c r="A33" s="12" t="s">
        <v>61</v>
      </c>
      <c r="B33" s="22" t="s">
        <v>20</v>
      </c>
      <c r="C33" s="53" t="s">
        <v>78</v>
      </c>
      <c r="D33" s="59" t="s">
        <v>107</v>
      </c>
      <c r="E33" s="22" t="str">
        <f t="shared" si="0"/>
        <v>JUIN</v>
      </c>
      <c r="F33" s="55">
        <v>42885</v>
      </c>
      <c r="G33" s="55">
        <v>42887</v>
      </c>
      <c r="H33" s="22">
        <f t="shared" si="1"/>
        <v>2</v>
      </c>
      <c r="I33" s="57">
        <f>CoûtNuit(A33,E33)</f>
        <v>13.433333333333334</v>
      </c>
      <c r="J33" s="57">
        <f>IF(H33&lt;&gt;0,M33/H33,0)</f>
        <v>85</v>
      </c>
      <c r="K33" s="57">
        <f>I33*H33</f>
        <v>26.866666666666667</v>
      </c>
      <c r="L33" s="57">
        <f>M33-K33</f>
        <v>143.13333333333333</v>
      </c>
      <c r="M33" s="57">
        <v>170</v>
      </c>
    </row>
    <row r="34" spans="1:13" x14ac:dyDescent="0.15">
      <c r="A34" s="12" t="s">
        <v>61</v>
      </c>
      <c r="B34" s="22" t="s">
        <v>20</v>
      </c>
      <c r="C34" s="53" t="s">
        <v>78</v>
      </c>
      <c r="D34" s="59" t="s">
        <v>107</v>
      </c>
      <c r="E34" s="22" t="str">
        <f t="shared" si="0"/>
        <v>JUIN</v>
      </c>
      <c r="F34" s="55">
        <v>42887</v>
      </c>
      <c r="G34" s="55">
        <v>42890</v>
      </c>
      <c r="H34" s="22">
        <f t="shared" si="1"/>
        <v>3</v>
      </c>
      <c r="I34" s="57">
        <f>CoûtNuit(A34,E34)</f>
        <v>13.433333333333334</v>
      </c>
      <c r="J34" s="57">
        <f>IF(H34&lt;&gt;0,M34/H34,0)</f>
        <v>56.666666666666664</v>
      </c>
      <c r="K34" s="57">
        <f>I34*H34</f>
        <v>40.299999999999997</v>
      </c>
      <c r="L34" s="57">
        <f>M34-K34</f>
        <v>129.69999999999999</v>
      </c>
      <c r="M34" s="57">
        <v>170</v>
      </c>
    </row>
    <row r="35" spans="1:13" x14ac:dyDescent="0.15">
      <c r="A35" s="12" t="s">
        <v>61</v>
      </c>
      <c r="B35" s="22" t="s">
        <v>20</v>
      </c>
      <c r="C35" s="53" t="s">
        <v>76</v>
      </c>
      <c r="D35" s="53" t="s">
        <v>108</v>
      </c>
      <c r="E35" s="22" t="str">
        <f t="shared" si="0"/>
        <v>JUIN</v>
      </c>
      <c r="F35" s="61">
        <v>42898</v>
      </c>
      <c r="G35" s="55">
        <v>42900</v>
      </c>
      <c r="H35" s="22">
        <f t="shared" si="1"/>
        <v>2</v>
      </c>
      <c r="I35" s="57">
        <f>CoûtNuit(A35,E35)</f>
        <v>13.433333333333334</v>
      </c>
      <c r="J35" s="57">
        <f>IF(H35&lt;&gt;0,M35/H35,0)</f>
        <v>84.7</v>
      </c>
      <c r="K35" s="57">
        <f>I35*H35</f>
        <v>26.866666666666667</v>
      </c>
      <c r="L35" s="57">
        <f>M35-K35</f>
        <v>142.53333333333333</v>
      </c>
      <c r="M35" s="57">
        <v>169.4</v>
      </c>
    </row>
    <row r="36" spans="1:13" x14ac:dyDescent="0.15">
      <c r="A36" s="12" t="s">
        <v>62</v>
      </c>
      <c r="B36" s="22" t="s">
        <v>20</v>
      </c>
      <c r="C36" s="53" t="s">
        <v>78</v>
      </c>
      <c r="D36" s="59" t="s">
        <v>109</v>
      </c>
      <c r="E36" s="22" t="str">
        <f t="shared" si="0"/>
        <v>JUIN</v>
      </c>
      <c r="F36" s="61">
        <v>42886</v>
      </c>
      <c r="G36" s="55">
        <v>42887</v>
      </c>
      <c r="H36" s="22">
        <f t="shared" si="1"/>
        <v>1</v>
      </c>
      <c r="I36" s="57">
        <f>CoûtNuit(A36,E36)</f>
        <v>27.666666666666668</v>
      </c>
      <c r="J36" s="57">
        <f>IF(H36&lt;&gt;0,M36/H36,0)</f>
        <v>176</v>
      </c>
      <c r="K36" s="57">
        <f>I36*H36</f>
        <v>27.666666666666668</v>
      </c>
      <c r="L36" s="57">
        <f>M36-K36</f>
        <v>148.33333333333334</v>
      </c>
      <c r="M36" s="57">
        <v>176</v>
      </c>
    </row>
    <row r="37" spans="1:13" x14ac:dyDescent="0.15">
      <c r="A37" s="12" t="s">
        <v>62</v>
      </c>
      <c r="B37" s="22" t="s">
        <v>20</v>
      </c>
      <c r="C37" s="53" t="s">
        <v>78</v>
      </c>
      <c r="D37" s="59" t="s">
        <v>109</v>
      </c>
      <c r="E37" s="22" t="str">
        <f t="shared" si="0"/>
        <v>JUIN</v>
      </c>
      <c r="F37" s="61">
        <v>42887</v>
      </c>
      <c r="G37" s="55">
        <v>42890</v>
      </c>
      <c r="H37" s="22">
        <f t="shared" si="1"/>
        <v>3</v>
      </c>
      <c r="I37" s="57">
        <f>CoûtNuit(A37,E37)</f>
        <v>27.666666666666668</v>
      </c>
      <c r="J37" s="57">
        <f>IF(H37&lt;&gt;0,M37/H37,0)</f>
        <v>58.666666666666664</v>
      </c>
      <c r="K37" s="57">
        <f>I37*H37</f>
        <v>83</v>
      </c>
      <c r="L37" s="57">
        <f>M37-K37</f>
        <v>93</v>
      </c>
      <c r="M37" s="57">
        <v>176</v>
      </c>
    </row>
    <row r="38" spans="1:13" x14ac:dyDescent="0.15">
      <c r="A38" s="12" t="s">
        <v>66</v>
      </c>
      <c r="B38" s="22" t="s">
        <v>20</v>
      </c>
      <c r="C38" s="53" t="s">
        <v>78</v>
      </c>
      <c r="D38" s="59" t="s">
        <v>110</v>
      </c>
      <c r="E38" s="22" t="str">
        <f t="shared" si="0"/>
        <v>JUIN</v>
      </c>
      <c r="F38" s="61">
        <v>42912</v>
      </c>
      <c r="G38" s="55">
        <v>42916</v>
      </c>
      <c r="H38" s="22">
        <f t="shared" si="1"/>
        <v>4</v>
      </c>
      <c r="I38" s="57">
        <f>CoûtNuit(A38,E38)</f>
        <v>9.3333333333333339</v>
      </c>
      <c r="J38" s="57">
        <f>IF(H38&lt;&gt;0,M38/H38,0)</f>
        <v>43.75</v>
      </c>
      <c r="K38" s="57">
        <f>I38*H38</f>
        <v>37.333333333333336</v>
      </c>
      <c r="L38" s="57">
        <f>M38-K38</f>
        <v>137.66666666666666</v>
      </c>
      <c r="M38" s="57">
        <v>175</v>
      </c>
    </row>
    <row r="39" spans="1:13" x14ac:dyDescent="0.15">
      <c r="A39" s="12" t="s">
        <v>59</v>
      </c>
      <c r="B39" s="22" t="s">
        <v>20</v>
      </c>
      <c r="C39" s="53" t="s">
        <v>78</v>
      </c>
      <c r="D39" s="59" t="s">
        <v>111</v>
      </c>
      <c r="E39" s="22" t="str">
        <f t="shared" si="0"/>
        <v>JUIN</v>
      </c>
      <c r="F39" s="60">
        <v>42906</v>
      </c>
      <c r="G39" s="55">
        <v>42909</v>
      </c>
      <c r="H39" s="22">
        <f t="shared" si="1"/>
        <v>3</v>
      </c>
      <c r="I39" s="62">
        <f>CoûtNuit(A39,E39)</f>
        <v>24</v>
      </c>
      <c r="J39" s="62">
        <f>IF(H39&lt;&gt;0,M39/H39,0)</f>
        <v>59.666666666666664</v>
      </c>
      <c r="K39" s="62">
        <f>I39*H39</f>
        <v>72</v>
      </c>
      <c r="L39" s="62">
        <f>M39-K39</f>
        <v>107</v>
      </c>
      <c r="M39" s="62">
        <v>179</v>
      </c>
    </row>
    <row r="40" spans="1:13" x14ac:dyDescent="0.15">
      <c r="A40" s="12" t="s">
        <v>63</v>
      </c>
      <c r="B40" s="22" t="s">
        <v>20</v>
      </c>
      <c r="C40" s="53" t="s">
        <v>78</v>
      </c>
      <c r="D40" s="59" t="s">
        <v>112</v>
      </c>
      <c r="E40" s="22" t="str">
        <f t="shared" si="0"/>
        <v>JUIN</v>
      </c>
      <c r="F40" s="61">
        <v>42894</v>
      </c>
      <c r="G40" s="55">
        <v>42897</v>
      </c>
      <c r="H40" s="22">
        <f t="shared" si="1"/>
        <v>3</v>
      </c>
      <c r="I40" s="57">
        <f>CoûtNuit(A40,E40)</f>
        <v>33.333333333333336</v>
      </c>
      <c r="J40" s="57">
        <f>IF(H40&lt;&gt;0,M40/H40,0)</f>
        <v>60</v>
      </c>
      <c r="K40" s="57">
        <f>I40*H40</f>
        <v>100</v>
      </c>
      <c r="L40" s="57">
        <f>M40-K40</f>
        <v>80</v>
      </c>
      <c r="M40" s="57">
        <v>180</v>
      </c>
    </row>
    <row r="41" spans="1:13" x14ac:dyDescent="0.15">
      <c r="A41" s="12" t="s">
        <v>63</v>
      </c>
      <c r="B41" s="22" t="s">
        <v>20</v>
      </c>
      <c r="C41" s="53" t="s">
        <v>78</v>
      </c>
      <c r="D41" s="53" t="s">
        <v>113</v>
      </c>
      <c r="E41" s="22" t="str">
        <f t="shared" si="0"/>
        <v>JUIN</v>
      </c>
      <c r="F41" s="61">
        <v>42891</v>
      </c>
      <c r="G41" s="61">
        <v>42894</v>
      </c>
      <c r="H41" s="22">
        <f t="shared" si="1"/>
        <v>3</v>
      </c>
      <c r="I41" s="63">
        <f>CoûtNuit(A41,E41)</f>
        <v>33.333333333333336</v>
      </c>
      <c r="J41" s="63">
        <f>IF(H41&lt;&gt;0,M41/H41,0)</f>
        <v>60</v>
      </c>
      <c r="K41" s="63">
        <f>I41*H41</f>
        <v>100</v>
      </c>
      <c r="L41" s="63">
        <f>M41-K41</f>
        <v>80</v>
      </c>
      <c r="M41" s="63">
        <v>180</v>
      </c>
    </row>
    <row r="42" spans="1:13" x14ac:dyDescent="0.15">
      <c r="A42" s="12" t="s">
        <v>64</v>
      </c>
      <c r="B42" s="22" t="s">
        <v>20</v>
      </c>
      <c r="C42" s="53" t="s">
        <v>76</v>
      </c>
      <c r="D42" s="54" t="s">
        <v>114</v>
      </c>
      <c r="E42" s="22" t="str">
        <f t="shared" si="0"/>
        <v>JUIN</v>
      </c>
      <c r="F42" s="61">
        <v>42894</v>
      </c>
      <c r="G42" s="55">
        <v>42897</v>
      </c>
      <c r="H42" s="22">
        <f t="shared" si="1"/>
        <v>3</v>
      </c>
      <c r="I42" s="57">
        <f>CoûtNuit(A42,E42)</f>
        <v>13.633333333333333</v>
      </c>
      <c r="J42" s="57">
        <f>IF(H42&lt;&gt;0,M42/H42,0)</f>
        <v>61.666666666666664</v>
      </c>
      <c r="K42" s="57">
        <f>I42*H42</f>
        <v>40.9</v>
      </c>
      <c r="L42" s="57">
        <f>M42-K42</f>
        <v>144.1</v>
      </c>
      <c r="M42" s="57">
        <v>185</v>
      </c>
    </row>
    <row r="43" spans="1:13" x14ac:dyDescent="0.15">
      <c r="A43" s="12" t="s">
        <v>64</v>
      </c>
      <c r="B43" s="22" t="s">
        <v>20</v>
      </c>
      <c r="C43" s="53" t="s">
        <v>78</v>
      </c>
      <c r="D43" s="59" t="s">
        <v>115</v>
      </c>
      <c r="E43" s="22" t="str">
        <f t="shared" si="0"/>
        <v>JUIN</v>
      </c>
      <c r="F43" s="61">
        <v>42907</v>
      </c>
      <c r="G43" s="55">
        <v>42910</v>
      </c>
      <c r="H43" s="22">
        <f t="shared" si="1"/>
        <v>3</v>
      </c>
      <c r="I43" s="57">
        <f>CoûtNuit(A43,E43)</f>
        <v>13.633333333333333</v>
      </c>
      <c r="J43" s="57">
        <f>IF(H43&lt;&gt;0,M43/H43,0)</f>
        <v>63</v>
      </c>
      <c r="K43" s="57">
        <f>I43*H43</f>
        <v>40.9</v>
      </c>
      <c r="L43" s="57">
        <f>M43-K43</f>
        <v>148.1</v>
      </c>
      <c r="M43" s="57">
        <v>189</v>
      </c>
    </row>
    <row r="44" spans="1:13" x14ac:dyDescent="0.15">
      <c r="A44" s="12" t="s">
        <v>65</v>
      </c>
      <c r="B44" s="22" t="s">
        <v>20</v>
      </c>
      <c r="C44" s="53" t="s">
        <v>78</v>
      </c>
      <c r="D44" s="59" t="s">
        <v>116</v>
      </c>
      <c r="E44" s="22" t="str">
        <f t="shared" si="0"/>
        <v>JUIN</v>
      </c>
      <c r="F44" s="55">
        <v>42907</v>
      </c>
      <c r="G44" s="55">
        <v>42910</v>
      </c>
      <c r="H44" s="22">
        <f t="shared" si="1"/>
        <v>3</v>
      </c>
      <c r="I44" s="58">
        <f>CoûtNuit(A44,E44)</f>
        <v>20.92</v>
      </c>
      <c r="J44" s="58">
        <f>IF(H44&lt;&gt;0,M44/H44,0)</f>
        <v>64.666666666666671</v>
      </c>
      <c r="K44" s="58">
        <f>I44*H44</f>
        <v>62.760000000000005</v>
      </c>
      <c r="L44" s="58">
        <f>M44-K44</f>
        <v>131.24</v>
      </c>
      <c r="M44" s="58">
        <v>194</v>
      </c>
    </row>
    <row r="45" spans="1:13" x14ac:dyDescent="0.15">
      <c r="A45" s="12" t="s">
        <v>58</v>
      </c>
      <c r="B45" s="22" t="s">
        <v>20</v>
      </c>
      <c r="C45" s="53" t="s">
        <v>78</v>
      </c>
      <c r="D45" s="59" t="s">
        <v>117</v>
      </c>
      <c r="E45" s="22" t="str">
        <f t="shared" si="0"/>
        <v>JUIN</v>
      </c>
      <c r="F45" s="60">
        <v>42884</v>
      </c>
      <c r="G45" s="55">
        <v>42887</v>
      </c>
      <c r="H45" s="22">
        <f t="shared" si="1"/>
        <v>3</v>
      </c>
      <c r="I45" s="62">
        <f>CoûtNuit(A45,E45)</f>
        <v>25</v>
      </c>
      <c r="J45" s="62">
        <f>IF(H45&lt;&gt;0,M45/H45,0)</f>
        <v>64.666666666666671</v>
      </c>
      <c r="K45" s="62">
        <f>I45*H45</f>
        <v>75</v>
      </c>
      <c r="L45" s="62">
        <f>M45-K45</f>
        <v>119</v>
      </c>
      <c r="M45" s="62">
        <v>194</v>
      </c>
    </row>
    <row r="46" spans="1:13" x14ac:dyDescent="0.15">
      <c r="A46" s="12" t="s">
        <v>59</v>
      </c>
      <c r="B46" s="22" t="s">
        <v>20</v>
      </c>
      <c r="C46" s="53" t="s">
        <v>76</v>
      </c>
      <c r="D46" s="53" t="s">
        <v>118</v>
      </c>
      <c r="E46" s="22" t="str">
        <f t="shared" si="0"/>
        <v>JUIN</v>
      </c>
      <c r="F46" s="55">
        <v>42884</v>
      </c>
      <c r="G46" s="55">
        <v>42887</v>
      </c>
      <c r="H46" s="22">
        <f t="shared" si="1"/>
        <v>3</v>
      </c>
      <c r="I46" s="57">
        <f>CoûtNuit(A46,E46)</f>
        <v>24</v>
      </c>
      <c r="J46" s="57">
        <f>IF(H46&lt;&gt;0,M46/H46,0)</f>
        <v>66.399999999999991</v>
      </c>
      <c r="K46" s="57">
        <f>I46*H46</f>
        <v>72</v>
      </c>
      <c r="L46" s="57">
        <f>M46-K46</f>
        <v>127.19999999999999</v>
      </c>
      <c r="M46" s="57">
        <v>199.2</v>
      </c>
    </row>
    <row r="47" spans="1:13" x14ac:dyDescent="0.15">
      <c r="A47" s="12" t="s">
        <v>63</v>
      </c>
      <c r="B47" s="22" t="s">
        <v>20</v>
      </c>
      <c r="C47" s="53" t="s">
        <v>76</v>
      </c>
      <c r="D47" s="54" t="s">
        <v>119</v>
      </c>
      <c r="E47" s="22" t="str">
        <f t="shared" si="0"/>
        <v>JUIN</v>
      </c>
      <c r="F47" s="61">
        <v>42913</v>
      </c>
      <c r="G47" s="55">
        <v>42915</v>
      </c>
      <c r="H47" s="22">
        <f t="shared" si="1"/>
        <v>2</v>
      </c>
      <c r="I47" s="57">
        <f>CoûtNuit(A47,E47)</f>
        <v>33.333333333333336</v>
      </c>
      <c r="J47" s="57">
        <f>IF(H47&lt;&gt;0,M47/H47,0)</f>
        <v>100</v>
      </c>
      <c r="K47" s="57">
        <f>I47*H47</f>
        <v>66.666666666666671</v>
      </c>
      <c r="L47" s="57">
        <f>M47-K47</f>
        <v>133.33333333333331</v>
      </c>
      <c r="M47" s="57">
        <v>200</v>
      </c>
    </row>
    <row r="48" spans="1:13" x14ac:dyDescent="0.15">
      <c r="A48" s="12" t="s">
        <v>61</v>
      </c>
      <c r="B48" s="22" t="s">
        <v>20</v>
      </c>
      <c r="C48" s="53" t="s">
        <v>78</v>
      </c>
      <c r="D48" s="59" t="s">
        <v>120</v>
      </c>
      <c r="E48" s="22" t="str">
        <f t="shared" si="0"/>
        <v>JUIN</v>
      </c>
      <c r="F48" s="60">
        <v>42912</v>
      </c>
      <c r="G48" s="55">
        <v>42916</v>
      </c>
      <c r="H48" s="22">
        <f t="shared" si="1"/>
        <v>4</v>
      </c>
      <c r="I48" s="62">
        <f>CoûtNuit(A48,E48)</f>
        <v>13.433333333333334</v>
      </c>
      <c r="J48" s="62">
        <f>IF(H48&lt;&gt;0,M48/H48,0)</f>
        <v>53.25</v>
      </c>
      <c r="K48" s="62">
        <f>I48*H48</f>
        <v>53.733333333333334</v>
      </c>
      <c r="L48" s="62">
        <f>M48-K48</f>
        <v>159.26666666666665</v>
      </c>
      <c r="M48" s="62">
        <v>213</v>
      </c>
    </row>
    <row r="49" spans="1:13" x14ac:dyDescent="0.15">
      <c r="A49" s="12" t="s">
        <v>61</v>
      </c>
      <c r="B49" s="22" t="s">
        <v>20</v>
      </c>
      <c r="C49" s="53" t="s">
        <v>76</v>
      </c>
      <c r="D49" s="54" t="s">
        <v>121</v>
      </c>
      <c r="E49" s="22" t="str">
        <f t="shared" si="0"/>
        <v>JUIN</v>
      </c>
      <c r="F49" s="55">
        <v>42905</v>
      </c>
      <c r="G49" s="55">
        <v>42908</v>
      </c>
      <c r="H49" s="22">
        <f t="shared" si="1"/>
        <v>3</v>
      </c>
      <c r="I49" s="57">
        <f>CoûtNuit(A49,E49)</f>
        <v>13.433333333333334</v>
      </c>
      <c r="J49" s="57">
        <f>IF(H49&lt;&gt;0,M49/H49,0)</f>
        <v>72.236666666666665</v>
      </c>
      <c r="K49" s="57">
        <f>I49*H49</f>
        <v>40.299999999999997</v>
      </c>
      <c r="L49" s="57">
        <f>M49-K49</f>
        <v>176.41000000000003</v>
      </c>
      <c r="M49" s="57">
        <v>216.71</v>
      </c>
    </row>
    <row r="50" spans="1:13" x14ac:dyDescent="0.15">
      <c r="A50" s="12" t="s">
        <v>67</v>
      </c>
      <c r="B50" s="22" t="s">
        <v>20</v>
      </c>
      <c r="C50" s="53" t="s">
        <v>78</v>
      </c>
      <c r="D50" s="59" t="s">
        <v>122</v>
      </c>
      <c r="E50" s="22" t="str">
        <f t="shared" si="0"/>
        <v>JUIN</v>
      </c>
      <c r="F50" s="55">
        <v>42910</v>
      </c>
      <c r="G50" s="55">
        <v>42913</v>
      </c>
      <c r="H50" s="22">
        <f t="shared" si="1"/>
        <v>3</v>
      </c>
      <c r="I50" s="57">
        <f>CoûtNuit(A50,E50)</f>
        <v>13.333333333333334</v>
      </c>
      <c r="J50" s="57">
        <f>IF(H50&lt;&gt;0,M50/H50,0)</f>
        <v>74</v>
      </c>
      <c r="K50" s="57">
        <f>I50*H50</f>
        <v>40</v>
      </c>
      <c r="L50" s="57">
        <f>M50-K50</f>
        <v>182</v>
      </c>
      <c r="M50" s="57">
        <v>222</v>
      </c>
    </row>
    <row r="51" spans="1:13" x14ac:dyDescent="0.15">
      <c r="A51" s="12" t="s">
        <v>60</v>
      </c>
      <c r="B51" s="22" t="s">
        <v>20</v>
      </c>
      <c r="C51" s="53" t="s">
        <v>78</v>
      </c>
      <c r="D51" s="59" t="s">
        <v>123</v>
      </c>
      <c r="E51" s="22" t="str">
        <f t="shared" si="0"/>
        <v>JUIN</v>
      </c>
      <c r="F51" s="61">
        <v>42905</v>
      </c>
      <c r="G51" s="55">
        <v>42909</v>
      </c>
      <c r="H51" s="22">
        <f t="shared" si="1"/>
        <v>4</v>
      </c>
      <c r="I51" s="57">
        <f>CoûtNuit(A51,E51)</f>
        <v>17.600000000000001</v>
      </c>
      <c r="J51" s="57">
        <f>IF(H51&lt;&gt;0,M51/H51,0)</f>
        <v>55.5</v>
      </c>
      <c r="K51" s="57">
        <f>I51*H51</f>
        <v>70.400000000000006</v>
      </c>
      <c r="L51" s="57">
        <f>M51-K51</f>
        <v>151.6</v>
      </c>
      <c r="M51" s="57">
        <v>222</v>
      </c>
    </row>
    <row r="52" spans="1:13" x14ac:dyDescent="0.15">
      <c r="A52" s="12" t="s">
        <v>65</v>
      </c>
      <c r="B52" s="22" t="s">
        <v>20</v>
      </c>
      <c r="C52" s="53" t="s">
        <v>78</v>
      </c>
      <c r="D52" s="59" t="s">
        <v>124</v>
      </c>
      <c r="E52" s="22" t="str">
        <f t="shared" si="0"/>
        <v>JUIN</v>
      </c>
      <c r="F52" s="61">
        <v>42903</v>
      </c>
      <c r="G52" s="55">
        <v>42907</v>
      </c>
      <c r="H52" s="22">
        <f t="shared" si="1"/>
        <v>4</v>
      </c>
      <c r="I52" s="63">
        <f>CoûtNuit(A52,E52)</f>
        <v>20.92</v>
      </c>
      <c r="J52" s="63">
        <f>IF(H52&lt;&gt;0,M52/H52,0)</f>
        <v>55.75</v>
      </c>
      <c r="K52" s="63">
        <f>I52*H52</f>
        <v>83.68</v>
      </c>
      <c r="L52" s="63">
        <f>M52-K52</f>
        <v>139.32</v>
      </c>
      <c r="M52" s="63">
        <v>223</v>
      </c>
    </row>
    <row r="53" spans="1:13" x14ac:dyDescent="0.15">
      <c r="A53" s="12" t="s">
        <v>61</v>
      </c>
      <c r="B53" s="22" t="s">
        <v>20</v>
      </c>
      <c r="C53" s="53" t="s">
        <v>78</v>
      </c>
      <c r="D53" s="59" t="s">
        <v>125</v>
      </c>
      <c r="E53" s="22" t="str">
        <f t="shared" si="0"/>
        <v>JUIN</v>
      </c>
      <c r="F53" s="55">
        <v>42908</v>
      </c>
      <c r="G53" s="55">
        <v>42912</v>
      </c>
      <c r="H53" s="22">
        <f t="shared" si="1"/>
        <v>4</v>
      </c>
      <c r="I53" s="57">
        <f>CoûtNuit(A53,E53)</f>
        <v>13.433333333333334</v>
      </c>
      <c r="J53" s="57">
        <f>IF(H53&lt;&gt;0,M53/H53,0)</f>
        <v>58</v>
      </c>
      <c r="K53" s="57">
        <f>I53*H53</f>
        <v>53.733333333333334</v>
      </c>
      <c r="L53" s="57">
        <f>M53-K53</f>
        <v>178.26666666666665</v>
      </c>
      <c r="M53" s="57">
        <v>232</v>
      </c>
    </row>
    <row r="54" spans="1:13" x14ac:dyDescent="0.15">
      <c r="A54" s="12" t="s">
        <v>60</v>
      </c>
      <c r="B54" s="22" t="s">
        <v>20</v>
      </c>
      <c r="C54" s="53" t="s">
        <v>78</v>
      </c>
      <c r="D54" s="53" t="s">
        <v>126</v>
      </c>
      <c r="E54" s="22" t="str">
        <f t="shared" si="0"/>
        <v>JUIN</v>
      </c>
      <c r="F54" s="55">
        <v>42890</v>
      </c>
      <c r="G54" s="55">
        <v>42895</v>
      </c>
      <c r="H54" s="22">
        <f t="shared" si="1"/>
        <v>5</v>
      </c>
      <c r="I54" s="58">
        <f>CoûtNuit(A54,E54)</f>
        <v>17.600000000000001</v>
      </c>
      <c r="J54" s="58">
        <f>IF(H54&lt;&gt;0,M54/H54,0)</f>
        <v>46.4</v>
      </c>
      <c r="K54" s="58">
        <f>I54*H54</f>
        <v>88</v>
      </c>
      <c r="L54" s="58">
        <f>M54-K54</f>
        <v>144</v>
      </c>
      <c r="M54" s="58">
        <v>232</v>
      </c>
    </row>
    <row r="55" spans="1:13" x14ac:dyDescent="0.15">
      <c r="A55" s="12" t="s">
        <v>65</v>
      </c>
      <c r="B55" s="22" t="s">
        <v>20</v>
      </c>
      <c r="C55" s="53" t="s">
        <v>76</v>
      </c>
      <c r="D55" s="53" t="s">
        <v>127</v>
      </c>
      <c r="E55" s="22" t="str">
        <f t="shared" si="0"/>
        <v>JUIN</v>
      </c>
      <c r="F55" s="61">
        <v>42894</v>
      </c>
      <c r="G55" s="55">
        <v>42896</v>
      </c>
      <c r="H55" s="22">
        <f t="shared" si="1"/>
        <v>2</v>
      </c>
      <c r="I55" s="57">
        <f>CoûtNuit(A55,E55)</f>
        <v>20.92</v>
      </c>
      <c r="J55" s="57">
        <f>IF(H55&lt;&gt;0,M55/H55,0)</f>
        <v>116.24</v>
      </c>
      <c r="K55" s="57">
        <f>I55*H55</f>
        <v>41.84</v>
      </c>
      <c r="L55" s="57">
        <f>M55-K55</f>
        <v>190.64</v>
      </c>
      <c r="M55" s="57">
        <v>232.48</v>
      </c>
    </row>
    <row r="56" spans="1:13" x14ac:dyDescent="0.15">
      <c r="A56" s="12" t="s">
        <v>64</v>
      </c>
      <c r="B56" s="22" t="s">
        <v>20</v>
      </c>
      <c r="C56" s="53" t="s">
        <v>76</v>
      </c>
      <c r="D56" s="54" t="s">
        <v>128</v>
      </c>
      <c r="E56" s="22" t="str">
        <f t="shared" si="0"/>
        <v>JUIN</v>
      </c>
      <c r="F56" s="60">
        <v>42912</v>
      </c>
      <c r="G56" s="55">
        <v>42915</v>
      </c>
      <c r="H56" s="22">
        <f t="shared" si="1"/>
        <v>3</v>
      </c>
      <c r="I56" s="57">
        <f>CoûtNuit(A56,E56)</f>
        <v>13.633333333333333</v>
      </c>
      <c r="J56" s="57">
        <f>IF(H56&lt;&gt;0,M56/H56,0)</f>
        <v>81.666666666666671</v>
      </c>
      <c r="K56" s="57">
        <f>I56*H56</f>
        <v>40.9</v>
      </c>
      <c r="L56" s="57">
        <f>M56-K56</f>
        <v>204.1</v>
      </c>
      <c r="M56" s="57">
        <v>245</v>
      </c>
    </row>
    <row r="57" spans="1:13" x14ac:dyDescent="0.15">
      <c r="A57" s="12" t="s">
        <v>58</v>
      </c>
      <c r="B57" s="22" t="s">
        <v>20</v>
      </c>
      <c r="C57" s="53" t="s">
        <v>78</v>
      </c>
      <c r="D57" s="54" t="s">
        <v>129</v>
      </c>
      <c r="E57" s="22" t="str">
        <f t="shared" si="0"/>
        <v>JUIN</v>
      </c>
      <c r="F57" s="61">
        <v>42898</v>
      </c>
      <c r="G57" s="55">
        <v>42902</v>
      </c>
      <c r="H57" s="22">
        <f t="shared" si="1"/>
        <v>4</v>
      </c>
      <c r="I57" s="57">
        <f>CoûtNuit(A57,E57)</f>
        <v>25</v>
      </c>
      <c r="J57" s="57">
        <f>IF(H57&lt;&gt;0,M57/H57,0)</f>
        <v>61.5</v>
      </c>
      <c r="K57" s="57">
        <f>I57*H57</f>
        <v>100</v>
      </c>
      <c r="L57" s="57">
        <f>M57-K57</f>
        <v>146</v>
      </c>
      <c r="M57" s="57">
        <v>246</v>
      </c>
    </row>
    <row r="58" spans="1:13" x14ac:dyDescent="0.15">
      <c r="A58" s="12" t="s">
        <v>58</v>
      </c>
      <c r="B58" s="22" t="s">
        <v>20</v>
      </c>
      <c r="C58" s="53" t="s">
        <v>78</v>
      </c>
      <c r="D58" s="54" t="s">
        <v>130</v>
      </c>
      <c r="E58" s="22" t="str">
        <f t="shared" si="0"/>
        <v>JUIN</v>
      </c>
      <c r="F58" s="61">
        <v>42906</v>
      </c>
      <c r="G58" s="55">
        <v>42909</v>
      </c>
      <c r="H58" s="22">
        <f t="shared" si="1"/>
        <v>3</v>
      </c>
      <c r="I58" s="63">
        <f>CoûtNuit(A58,E58)</f>
        <v>25</v>
      </c>
      <c r="J58" s="63">
        <f>IF(H58&lt;&gt;0,M58/H58,0)</f>
        <v>83.666666666666671</v>
      </c>
      <c r="K58" s="63">
        <f>I58*H58</f>
        <v>75</v>
      </c>
      <c r="L58" s="63">
        <f>M58-K58</f>
        <v>176</v>
      </c>
      <c r="M58" s="63">
        <v>251</v>
      </c>
    </row>
    <row r="59" spans="1:13" x14ac:dyDescent="0.15">
      <c r="A59" s="12" t="s">
        <v>63</v>
      </c>
      <c r="B59" s="22" t="s">
        <v>20</v>
      </c>
      <c r="C59" s="53" t="s">
        <v>78</v>
      </c>
      <c r="D59" s="59" t="s">
        <v>131</v>
      </c>
      <c r="E59" s="22" t="str">
        <f t="shared" si="0"/>
        <v>JUIN</v>
      </c>
      <c r="F59" s="55">
        <v>42903</v>
      </c>
      <c r="G59" s="55">
        <v>42906</v>
      </c>
      <c r="H59" s="22">
        <f t="shared" si="1"/>
        <v>3</v>
      </c>
      <c r="I59" s="57">
        <f>CoûtNuit(A59,E59)</f>
        <v>33.333333333333336</v>
      </c>
      <c r="J59" s="57">
        <f>IF(H59&lt;&gt;0,M59/H59,0)</f>
        <v>83.666666666666671</v>
      </c>
      <c r="K59" s="57">
        <f>I59*H59</f>
        <v>100</v>
      </c>
      <c r="L59" s="57">
        <f>M59-K59</f>
        <v>151</v>
      </c>
      <c r="M59" s="57">
        <v>251</v>
      </c>
    </row>
    <row r="60" spans="1:13" x14ac:dyDescent="0.15">
      <c r="A60" s="12" t="s">
        <v>61</v>
      </c>
      <c r="B60" s="22" t="s">
        <v>20</v>
      </c>
      <c r="C60" s="53" t="s">
        <v>76</v>
      </c>
      <c r="D60" s="59" t="s">
        <v>132</v>
      </c>
      <c r="E60" s="22" t="str">
        <f t="shared" si="0"/>
        <v>JUIN</v>
      </c>
      <c r="F60" s="60">
        <v>42900</v>
      </c>
      <c r="G60" s="55">
        <v>42904</v>
      </c>
      <c r="H60" s="22">
        <f t="shared" si="1"/>
        <v>4</v>
      </c>
      <c r="I60" s="57">
        <f>CoûtNuit(A60,E60)</f>
        <v>13.433333333333334</v>
      </c>
      <c r="J60" s="57">
        <f>IF(H60&lt;&gt;0,M60/H60,0)</f>
        <v>64.760000000000005</v>
      </c>
      <c r="K60" s="57">
        <f>I60*H60</f>
        <v>53.733333333333334</v>
      </c>
      <c r="L60" s="57">
        <f>M60-K60</f>
        <v>205.30666666666667</v>
      </c>
      <c r="M60" s="57">
        <v>259.04000000000002</v>
      </c>
    </row>
    <row r="61" spans="1:13" x14ac:dyDescent="0.15">
      <c r="A61" s="12" t="s">
        <v>58</v>
      </c>
      <c r="B61" s="22" t="s">
        <v>20</v>
      </c>
      <c r="C61" s="53" t="s">
        <v>76</v>
      </c>
      <c r="D61" s="53" t="s">
        <v>133</v>
      </c>
      <c r="E61" s="22" t="str">
        <f t="shared" si="0"/>
        <v>JUIN</v>
      </c>
      <c r="F61" s="60">
        <v>42913</v>
      </c>
      <c r="G61" s="55">
        <v>42916</v>
      </c>
      <c r="H61" s="22">
        <f t="shared" si="1"/>
        <v>3</v>
      </c>
      <c r="I61" s="57">
        <f>CoûtNuit(A61,E61)</f>
        <v>25</v>
      </c>
      <c r="J61" s="57">
        <f>IF(H61&lt;&gt;0,M61/H61,0)</f>
        <v>89.666666666666671</v>
      </c>
      <c r="K61" s="57">
        <f>I61*H61</f>
        <v>75</v>
      </c>
      <c r="L61" s="57">
        <f>M61-K61</f>
        <v>194</v>
      </c>
      <c r="M61" s="57">
        <v>269</v>
      </c>
    </row>
    <row r="62" spans="1:13" x14ac:dyDescent="0.15">
      <c r="A62" s="12" t="s">
        <v>62</v>
      </c>
      <c r="B62" s="22" t="s">
        <v>20</v>
      </c>
      <c r="C62" s="53" t="s">
        <v>76</v>
      </c>
      <c r="D62" s="54" t="s">
        <v>134</v>
      </c>
      <c r="E62" s="22" t="str">
        <f t="shared" si="0"/>
        <v>JUIN</v>
      </c>
      <c r="F62" s="55">
        <v>42897</v>
      </c>
      <c r="G62" s="55">
        <v>42902</v>
      </c>
      <c r="H62" s="22">
        <f t="shared" si="1"/>
        <v>5</v>
      </c>
      <c r="I62" s="57">
        <f>CoûtNuit(A62,E62)</f>
        <v>27.666666666666668</v>
      </c>
      <c r="J62" s="57">
        <f>IF(H62&lt;&gt;0,M62/H62,0)</f>
        <v>55.8</v>
      </c>
      <c r="K62" s="57">
        <f>I62*H62</f>
        <v>138.33333333333334</v>
      </c>
      <c r="L62" s="57">
        <f>M62-K62</f>
        <v>140.66666666666666</v>
      </c>
      <c r="M62" s="57">
        <v>279</v>
      </c>
    </row>
    <row r="63" spans="1:13" x14ac:dyDescent="0.15">
      <c r="A63" s="12" t="s">
        <v>61</v>
      </c>
      <c r="B63" s="22" t="s">
        <v>20</v>
      </c>
      <c r="C63" s="53" t="s">
        <v>78</v>
      </c>
      <c r="D63" s="53" t="s">
        <v>135</v>
      </c>
      <c r="E63" s="22" t="str">
        <f t="shared" si="0"/>
        <v>JUIN</v>
      </c>
      <c r="F63" s="55">
        <v>42891</v>
      </c>
      <c r="G63" s="55">
        <v>42897</v>
      </c>
      <c r="H63" s="22">
        <f t="shared" si="1"/>
        <v>6</v>
      </c>
      <c r="I63" s="57">
        <f>CoûtNuit(A63,E63)</f>
        <v>13.433333333333334</v>
      </c>
      <c r="J63" s="57">
        <f>IF(H63&lt;&gt;0,M63/H63,0)</f>
        <v>46.666666666666664</v>
      </c>
      <c r="K63" s="57">
        <f>I63*H63</f>
        <v>80.599999999999994</v>
      </c>
      <c r="L63" s="57">
        <f>M63-K63</f>
        <v>199.4</v>
      </c>
      <c r="M63" s="57">
        <v>280</v>
      </c>
    </row>
    <row r="64" spans="1:13" x14ac:dyDescent="0.15">
      <c r="A64" s="12" t="s">
        <v>63</v>
      </c>
      <c r="B64" s="22" t="s">
        <v>20</v>
      </c>
      <c r="C64" s="53" t="s">
        <v>76</v>
      </c>
      <c r="D64" s="53" t="s">
        <v>136</v>
      </c>
      <c r="E64" s="22" t="str">
        <f t="shared" si="0"/>
        <v>JUIN</v>
      </c>
      <c r="F64" s="61">
        <v>42908</v>
      </c>
      <c r="G64" s="55">
        <v>42911</v>
      </c>
      <c r="H64" s="22">
        <f t="shared" si="1"/>
        <v>3</v>
      </c>
      <c r="I64" s="57">
        <f>CoûtNuit(A64,E64)</f>
        <v>33.333333333333336</v>
      </c>
      <c r="J64" s="57">
        <f>IF(H64&lt;&gt;0,M64/H64,0)</f>
        <v>95.666666666666671</v>
      </c>
      <c r="K64" s="57">
        <f>I64*H64</f>
        <v>100</v>
      </c>
      <c r="L64" s="57">
        <f>M64-K64</f>
        <v>187</v>
      </c>
      <c r="M64" s="57">
        <v>287</v>
      </c>
    </row>
    <row r="65" spans="1:13" x14ac:dyDescent="0.15">
      <c r="A65" s="12" t="s">
        <v>59</v>
      </c>
      <c r="B65" s="22" t="s">
        <v>20</v>
      </c>
      <c r="C65" s="53" t="s">
        <v>78</v>
      </c>
      <c r="D65" s="53" t="s">
        <v>137</v>
      </c>
      <c r="E65" s="22" t="str">
        <f t="shared" si="0"/>
        <v>JUIN</v>
      </c>
      <c r="F65" s="60">
        <v>42895</v>
      </c>
      <c r="G65" s="55">
        <v>42900</v>
      </c>
      <c r="H65" s="22">
        <f t="shared" si="1"/>
        <v>5</v>
      </c>
      <c r="I65" s="57">
        <f>CoûtNuit(A65,E65)</f>
        <v>24</v>
      </c>
      <c r="J65" s="57">
        <f>IF(H65&lt;&gt;0,M65/H65,0)</f>
        <v>57.8</v>
      </c>
      <c r="K65" s="57">
        <f>I65*H65</f>
        <v>120</v>
      </c>
      <c r="L65" s="57">
        <f>M65-K65</f>
        <v>169</v>
      </c>
      <c r="M65" s="57">
        <v>289</v>
      </c>
    </row>
    <row r="66" spans="1:13" x14ac:dyDescent="0.15">
      <c r="A66" s="12" t="s">
        <v>64</v>
      </c>
      <c r="B66" s="22" t="s">
        <v>20</v>
      </c>
      <c r="C66" s="53" t="s">
        <v>76</v>
      </c>
      <c r="D66" s="53" t="s">
        <v>138</v>
      </c>
      <c r="E66" s="22" t="str">
        <f t="shared" ref="E66:E129" si="2">CHOOSE(MONTH(G66),"JANVIER","FEVRIER","MARS","AVRIL","MAI","JUIN","JUILLET","AOUT","SEPTEMBRE","OCTOBRE","NOVEMBRE","DECEMBRE")</f>
        <v>JUIN</v>
      </c>
      <c r="F66" s="55">
        <v>42889</v>
      </c>
      <c r="G66" s="55">
        <v>42894</v>
      </c>
      <c r="H66" s="22">
        <f t="shared" ref="H66:H129" si="3">G66-F66</f>
        <v>5</v>
      </c>
      <c r="I66" s="57">
        <f>CoûtNuit(A66,E66)</f>
        <v>13.633333333333333</v>
      </c>
      <c r="J66" s="57">
        <f>IF(H66&lt;&gt;0,M66/H66,0)</f>
        <v>59</v>
      </c>
      <c r="K66" s="57">
        <f>I66*H66</f>
        <v>68.166666666666657</v>
      </c>
      <c r="L66" s="57">
        <f>M66-K66</f>
        <v>226.83333333333334</v>
      </c>
      <c r="M66" s="57">
        <v>295</v>
      </c>
    </row>
    <row r="67" spans="1:13" x14ac:dyDescent="0.15">
      <c r="A67" s="12" t="s">
        <v>63</v>
      </c>
      <c r="B67" s="22" t="s">
        <v>20</v>
      </c>
      <c r="C67" s="53" t="s">
        <v>76</v>
      </c>
      <c r="D67" s="53" t="s">
        <v>139</v>
      </c>
      <c r="E67" s="22" t="str">
        <f t="shared" si="2"/>
        <v>JUIN</v>
      </c>
      <c r="F67" s="60">
        <v>42900</v>
      </c>
      <c r="G67" s="55">
        <v>42903</v>
      </c>
      <c r="H67" s="22">
        <f t="shared" si="3"/>
        <v>3</v>
      </c>
      <c r="I67" s="62">
        <f>CoûtNuit(A67,E67)</f>
        <v>33.333333333333336</v>
      </c>
      <c r="J67" s="62">
        <f>IF(H67&lt;&gt;0,M67/H67,0)</f>
        <v>104.66666666666667</v>
      </c>
      <c r="K67" s="62">
        <f>I67*H67</f>
        <v>100</v>
      </c>
      <c r="L67" s="62">
        <f>M67-K67</f>
        <v>214</v>
      </c>
      <c r="M67" s="62">
        <v>314</v>
      </c>
    </row>
    <row r="68" spans="1:13" x14ac:dyDescent="0.15">
      <c r="A68" s="12" t="s">
        <v>64</v>
      </c>
      <c r="B68" s="22" t="s">
        <v>20</v>
      </c>
      <c r="C68" s="53" t="s">
        <v>76</v>
      </c>
      <c r="D68" s="53" t="s">
        <v>140</v>
      </c>
      <c r="E68" s="22" t="str">
        <f t="shared" si="2"/>
        <v>JUIN</v>
      </c>
      <c r="F68" s="60">
        <v>42899</v>
      </c>
      <c r="G68" s="55">
        <v>42903</v>
      </c>
      <c r="H68" s="22">
        <f t="shared" si="3"/>
        <v>4</v>
      </c>
      <c r="I68" s="62">
        <f>CoûtNuit(A68,E68)</f>
        <v>13.633333333333333</v>
      </c>
      <c r="J68" s="62">
        <f>IF(H68&lt;&gt;0,M68/H68,0)</f>
        <v>85.25</v>
      </c>
      <c r="K68" s="62">
        <f>I68*H68</f>
        <v>54.533333333333331</v>
      </c>
      <c r="L68" s="62">
        <f>M68-K68</f>
        <v>286.4666666666667</v>
      </c>
      <c r="M68" s="62">
        <v>341</v>
      </c>
    </row>
    <row r="69" spans="1:13" x14ac:dyDescent="0.15">
      <c r="A69" s="12" t="s">
        <v>58</v>
      </c>
      <c r="B69" s="22" t="s">
        <v>20</v>
      </c>
      <c r="C69" s="53" t="s">
        <v>78</v>
      </c>
      <c r="D69" s="53" t="s">
        <v>141</v>
      </c>
      <c r="E69" s="22" t="str">
        <f t="shared" si="2"/>
        <v>JUIN</v>
      </c>
      <c r="F69" s="60">
        <v>42888</v>
      </c>
      <c r="G69" s="55">
        <v>42891</v>
      </c>
      <c r="H69" s="22">
        <f t="shared" si="3"/>
        <v>3</v>
      </c>
      <c r="I69" s="62">
        <f>CoûtNuit(A69,E69)</f>
        <v>25</v>
      </c>
      <c r="J69" s="62">
        <f>IF(H69&lt;&gt;0,M69/H69,0)</f>
        <v>122.33333333333333</v>
      </c>
      <c r="K69" s="62">
        <f>I69*H69</f>
        <v>75</v>
      </c>
      <c r="L69" s="62">
        <f>M69-K69</f>
        <v>292</v>
      </c>
      <c r="M69" s="62">
        <v>367</v>
      </c>
    </row>
    <row r="70" spans="1:13" x14ac:dyDescent="0.15">
      <c r="A70" s="12" t="s">
        <v>63</v>
      </c>
      <c r="B70" s="22" t="s">
        <v>20</v>
      </c>
      <c r="C70" s="53" t="s">
        <v>76</v>
      </c>
      <c r="D70" s="53" t="s">
        <v>142</v>
      </c>
      <c r="E70" s="22" t="str">
        <f t="shared" si="2"/>
        <v>JUIN</v>
      </c>
      <c r="F70" s="60">
        <v>42897</v>
      </c>
      <c r="G70" s="55">
        <v>42900</v>
      </c>
      <c r="H70" s="22">
        <f t="shared" si="3"/>
        <v>3</v>
      </c>
      <c r="I70" s="57">
        <f>CoûtNuit(A70,E70)</f>
        <v>33.333333333333336</v>
      </c>
      <c r="J70" s="57">
        <f>IF(H70&lt;&gt;0,M70/H70,0)</f>
        <v>126.66666666666667</v>
      </c>
      <c r="K70" s="57">
        <f>I70*H70</f>
        <v>100</v>
      </c>
      <c r="L70" s="57">
        <f>M70-K70</f>
        <v>280</v>
      </c>
      <c r="M70" s="57">
        <v>380</v>
      </c>
    </row>
    <row r="71" spans="1:13" x14ac:dyDescent="0.15">
      <c r="A71" s="12" t="s">
        <v>62</v>
      </c>
      <c r="B71" s="22" t="s">
        <v>20</v>
      </c>
      <c r="C71" s="53" t="s">
        <v>76</v>
      </c>
      <c r="D71" s="53" t="s">
        <v>143</v>
      </c>
      <c r="E71" s="22" t="str">
        <f t="shared" si="2"/>
        <v>JUIN</v>
      </c>
      <c r="F71" s="61">
        <v>42905</v>
      </c>
      <c r="G71" s="55">
        <v>42911</v>
      </c>
      <c r="H71" s="22">
        <f t="shared" si="3"/>
        <v>6</v>
      </c>
      <c r="I71" s="57">
        <f>CoûtNuit(A71,E71)</f>
        <v>27.666666666666668</v>
      </c>
      <c r="J71" s="57">
        <f>IF(H71&lt;&gt;0,M71/H71,0)</f>
        <v>74.581666666666663</v>
      </c>
      <c r="K71" s="57">
        <f>I71*H71</f>
        <v>166</v>
      </c>
      <c r="L71" s="57">
        <f>M71-K71</f>
        <v>281.49</v>
      </c>
      <c r="M71" s="57">
        <v>447.49</v>
      </c>
    </row>
    <row r="72" spans="1:13" x14ac:dyDescent="0.15">
      <c r="A72" s="12" t="s">
        <v>58</v>
      </c>
      <c r="B72" s="22" t="s">
        <v>20</v>
      </c>
      <c r="C72" s="53" t="s">
        <v>78</v>
      </c>
      <c r="D72" s="53" t="s">
        <v>144</v>
      </c>
      <c r="E72" s="22" t="str">
        <f t="shared" si="2"/>
        <v>JUIN</v>
      </c>
      <c r="F72" s="55">
        <v>42891</v>
      </c>
      <c r="G72" s="55">
        <v>42896</v>
      </c>
      <c r="H72" s="22">
        <f t="shared" si="3"/>
        <v>5</v>
      </c>
      <c r="I72" s="58">
        <f>CoûtNuit(A72,E72)</f>
        <v>25</v>
      </c>
      <c r="J72" s="58">
        <f>IF(H72&lt;&gt;0,M72/H72,0)</f>
        <v>105</v>
      </c>
      <c r="K72" s="58">
        <f>I72*H72</f>
        <v>125</v>
      </c>
      <c r="L72" s="58">
        <f>M72-K72</f>
        <v>400</v>
      </c>
      <c r="M72" s="58">
        <v>525</v>
      </c>
    </row>
    <row r="73" spans="1:13" x14ac:dyDescent="0.15">
      <c r="A73" s="12" t="s">
        <v>65</v>
      </c>
      <c r="B73" s="22" t="s">
        <v>20</v>
      </c>
      <c r="C73" s="53" t="s">
        <v>78</v>
      </c>
      <c r="D73" s="53" t="s">
        <v>146</v>
      </c>
      <c r="E73" s="22" t="str">
        <f t="shared" si="2"/>
        <v>JUILLET</v>
      </c>
      <c r="F73" s="61">
        <v>42910</v>
      </c>
      <c r="G73" s="55">
        <v>42917</v>
      </c>
      <c r="H73" s="22">
        <f t="shared" si="3"/>
        <v>7</v>
      </c>
      <c r="I73" s="63">
        <f>CoûtNuit(A73,E73)</f>
        <v>16.870967741935484</v>
      </c>
      <c r="J73" s="63">
        <f>IF(H73&lt;&gt;0,M73/H73,0)</f>
        <v>8.8942857142857132</v>
      </c>
      <c r="K73" s="63">
        <f>I73*H73</f>
        <v>118.09677419354838</v>
      </c>
      <c r="L73" s="63">
        <f>M73-K73</f>
        <v>-55.836774193548386</v>
      </c>
      <c r="M73" s="63">
        <v>62.26</v>
      </c>
    </row>
    <row r="74" spans="1:13" x14ac:dyDescent="0.15">
      <c r="A74" s="12" t="s">
        <v>68</v>
      </c>
      <c r="B74" s="22" t="s">
        <v>20</v>
      </c>
      <c r="C74" s="53" t="s">
        <v>78</v>
      </c>
      <c r="D74" s="53" t="s">
        <v>147</v>
      </c>
      <c r="E74" s="22" t="str">
        <f t="shared" si="2"/>
        <v>JUILLET</v>
      </c>
      <c r="F74" s="60">
        <v>42923</v>
      </c>
      <c r="G74" s="55">
        <v>42926</v>
      </c>
      <c r="H74" s="22">
        <f t="shared" si="3"/>
        <v>3</v>
      </c>
      <c r="I74" s="57">
        <f>CoûtNuit(A74,E74)</f>
        <v>21.666399999999999</v>
      </c>
      <c r="J74" s="57">
        <f>IF(H74&lt;&gt;0,M74/H74,0)</f>
        <v>29</v>
      </c>
      <c r="K74" s="57">
        <f>I74*H74</f>
        <v>64.999200000000002</v>
      </c>
      <c r="L74" s="57">
        <f>M74-K74</f>
        <v>22.000799999999998</v>
      </c>
      <c r="M74" s="57">
        <v>87</v>
      </c>
    </row>
    <row r="75" spans="1:13" x14ac:dyDescent="0.15">
      <c r="A75" s="12" t="s">
        <v>68</v>
      </c>
      <c r="B75" s="22" t="s">
        <v>20</v>
      </c>
      <c r="C75" s="53" t="s">
        <v>78</v>
      </c>
      <c r="D75" s="53" t="s">
        <v>148</v>
      </c>
      <c r="E75" s="22" t="str">
        <f t="shared" si="2"/>
        <v>JUILLET</v>
      </c>
      <c r="F75" s="60">
        <v>42928</v>
      </c>
      <c r="G75" s="55">
        <v>42931</v>
      </c>
      <c r="H75" s="22">
        <f t="shared" si="3"/>
        <v>3</v>
      </c>
      <c r="I75" s="57">
        <f>CoûtNuit(A75,E75)</f>
        <v>21.666399999999999</v>
      </c>
      <c r="J75" s="57">
        <f>IF(H75&lt;&gt;0,M75/H75,0)</f>
        <v>35</v>
      </c>
      <c r="K75" s="57">
        <f>I75*H75</f>
        <v>64.999200000000002</v>
      </c>
      <c r="L75" s="57">
        <f>M75-K75</f>
        <v>40.000799999999998</v>
      </c>
      <c r="M75" s="57">
        <v>105</v>
      </c>
    </row>
    <row r="76" spans="1:13" x14ac:dyDescent="0.15">
      <c r="A76" s="12" t="s">
        <v>61</v>
      </c>
      <c r="B76" s="22" t="s">
        <v>20</v>
      </c>
      <c r="C76" s="53" t="s">
        <v>78</v>
      </c>
      <c r="D76" s="53" t="s">
        <v>149</v>
      </c>
      <c r="E76" s="22" t="str">
        <f t="shared" si="2"/>
        <v>JUILLET</v>
      </c>
      <c r="F76" s="60">
        <v>42923</v>
      </c>
      <c r="G76" s="55">
        <v>42925</v>
      </c>
      <c r="H76" s="22">
        <f t="shared" si="3"/>
        <v>2</v>
      </c>
      <c r="I76" s="62">
        <f>CoûtNuit(A76,E76)</f>
        <v>13</v>
      </c>
      <c r="J76" s="62">
        <f>IF(H76&lt;&gt;0,M76/H76,0)</f>
        <v>53</v>
      </c>
      <c r="K76" s="62">
        <f>I76*H76</f>
        <v>26</v>
      </c>
      <c r="L76" s="62">
        <f>M76-K76</f>
        <v>80</v>
      </c>
      <c r="M76" s="62">
        <v>106</v>
      </c>
    </row>
    <row r="77" spans="1:13" x14ac:dyDescent="0.15">
      <c r="A77" s="12" t="s">
        <v>61</v>
      </c>
      <c r="B77" s="22" t="s">
        <v>20</v>
      </c>
      <c r="C77" s="53" t="s">
        <v>78</v>
      </c>
      <c r="D77" s="53" t="s">
        <v>150</v>
      </c>
      <c r="E77" s="22" t="str">
        <f t="shared" si="2"/>
        <v>JUILLET</v>
      </c>
      <c r="F77" s="55">
        <v>42916</v>
      </c>
      <c r="G77" s="55">
        <v>42917</v>
      </c>
      <c r="H77" s="22">
        <f t="shared" si="3"/>
        <v>1</v>
      </c>
      <c r="I77" s="57">
        <f>CoûtNuit(A77,E77)</f>
        <v>13</v>
      </c>
      <c r="J77" s="57">
        <f>IF(H77&lt;&gt;0,M77/H77,0)</f>
        <v>116</v>
      </c>
      <c r="K77" s="57">
        <f>I77*H77</f>
        <v>13</v>
      </c>
      <c r="L77" s="57">
        <f>M77-K77</f>
        <v>103</v>
      </c>
      <c r="M77" s="57">
        <v>116</v>
      </c>
    </row>
    <row r="78" spans="1:13" x14ac:dyDescent="0.15">
      <c r="A78" s="12" t="s">
        <v>61</v>
      </c>
      <c r="B78" s="22" t="s">
        <v>20</v>
      </c>
      <c r="C78" s="53" t="s">
        <v>78</v>
      </c>
      <c r="D78" s="53" t="s">
        <v>150</v>
      </c>
      <c r="E78" s="22" t="str">
        <f t="shared" si="2"/>
        <v>JUILLET</v>
      </c>
      <c r="F78" s="55">
        <v>42917</v>
      </c>
      <c r="G78" s="55">
        <v>42918</v>
      </c>
      <c r="H78" s="22">
        <f t="shared" si="3"/>
        <v>1</v>
      </c>
      <c r="I78" s="57">
        <f>CoûtNuit(A78,E78)</f>
        <v>13</v>
      </c>
      <c r="J78" s="57">
        <f>IF(H78&lt;&gt;0,M78/H78,0)</f>
        <v>116</v>
      </c>
      <c r="K78" s="57">
        <f>I78*H78</f>
        <v>13</v>
      </c>
      <c r="L78" s="57">
        <f>M78-K78</f>
        <v>103</v>
      </c>
      <c r="M78" s="57">
        <v>116</v>
      </c>
    </row>
    <row r="79" spans="1:13" x14ac:dyDescent="0.15">
      <c r="A79" s="12" t="s">
        <v>66</v>
      </c>
      <c r="B79" s="22" t="s">
        <v>20</v>
      </c>
      <c r="C79" s="53" t="s">
        <v>76</v>
      </c>
      <c r="D79" s="53" t="s">
        <v>151</v>
      </c>
      <c r="E79" s="22" t="str">
        <f t="shared" si="2"/>
        <v>JUILLET</v>
      </c>
      <c r="F79" s="61">
        <v>42923</v>
      </c>
      <c r="G79" s="55">
        <v>42926</v>
      </c>
      <c r="H79" s="22">
        <f t="shared" si="3"/>
        <v>3</v>
      </c>
      <c r="I79" s="63">
        <f>CoûtNuit(A79,E79)</f>
        <v>8.806451612903226</v>
      </c>
      <c r="J79" s="63">
        <f>IF(H79&lt;&gt;0,M79/H79,0)</f>
        <v>39.866666666666667</v>
      </c>
      <c r="K79" s="63">
        <f>I79*H79</f>
        <v>26.41935483870968</v>
      </c>
      <c r="L79" s="63">
        <f>M79-K79</f>
        <v>93.180645161290315</v>
      </c>
      <c r="M79" s="63">
        <v>119.6</v>
      </c>
    </row>
    <row r="80" spans="1:13" x14ac:dyDescent="0.15">
      <c r="A80" s="12" t="s">
        <v>62</v>
      </c>
      <c r="B80" s="22" t="s">
        <v>20</v>
      </c>
      <c r="C80" s="53" t="s">
        <v>78</v>
      </c>
      <c r="D80" s="53" t="s">
        <v>152</v>
      </c>
      <c r="E80" s="22" t="str">
        <f t="shared" si="2"/>
        <v>JUILLET</v>
      </c>
      <c r="F80" s="61">
        <v>42928</v>
      </c>
      <c r="G80" s="55">
        <v>42931</v>
      </c>
      <c r="H80" s="22">
        <f t="shared" si="3"/>
        <v>3</v>
      </c>
      <c r="I80" s="57">
        <f>CoûtNuit(A80,E80)</f>
        <v>26.774193548387096</v>
      </c>
      <c r="J80" s="57">
        <f>IF(H80&lt;&gt;0,M80/H80,0)</f>
        <v>40.166666666666664</v>
      </c>
      <c r="K80" s="57">
        <f>I80*H80</f>
        <v>80.322580645161281</v>
      </c>
      <c r="L80" s="57">
        <f>M80-K80</f>
        <v>40.177419354838719</v>
      </c>
      <c r="M80" s="57">
        <v>120.5</v>
      </c>
    </row>
    <row r="81" spans="1:13" x14ac:dyDescent="0.15">
      <c r="A81" s="12" t="s">
        <v>64</v>
      </c>
      <c r="B81" s="22" t="s">
        <v>20</v>
      </c>
      <c r="C81" s="53" t="s">
        <v>78</v>
      </c>
      <c r="D81" s="53" t="s">
        <v>153</v>
      </c>
      <c r="E81" s="22" t="str">
        <f t="shared" si="2"/>
        <v>JUILLET</v>
      </c>
      <c r="F81" s="61">
        <v>42941</v>
      </c>
      <c r="G81" s="55">
        <v>42943</v>
      </c>
      <c r="H81" s="22">
        <f t="shared" si="3"/>
        <v>2</v>
      </c>
      <c r="I81" s="63">
        <f>CoûtNuit(A81,E81)</f>
        <v>22.580645161290324</v>
      </c>
      <c r="J81" s="63">
        <f>IF(H81&lt;&gt;0,M81/H81,0)</f>
        <v>60.5</v>
      </c>
      <c r="K81" s="63">
        <f>I81*H81</f>
        <v>45.161290322580648</v>
      </c>
      <c r="L81" s="63">
        <f>M81-K81</f>
        <v>75.838709677419359</v>
      </c>
      <c r="M81" s="63">
        <v>121</v>
      </c>
    </row>
    <row r="82" spans="1:13" x14ac:dyDescent="0.15">
      <c r="A82" s="12" t="s">
        <v>61</v>
      </c>
      <c r="B82" s="22" t="s">
        <v>20</v>
      </c>
      <c r="C82" s="53" t="s">
        <v>78</v>
      </c>
      <c r="D82" s="53" t="s">
        <v>154</v>
      </c>
      <c r="E82" s="22" t="str">
        <f t="shared" si="2"/>
        <v>JUILLET</v>
      </c>
      <c r="F82" s="61">
        <v>42937</v>
      </c>
      <c r="G82" s="55">
        <v>42940</v>
      </c>
      <c r="H82" s="22">
        <f t="shared" si="3"/>
        <v>3</v>
      </c>
      <c r="I82" s="63">
        <f>CoûtNuit(A82,E82)</f>
        <v>13</v>
      </c>
      <c r="J82" s="63">
        <f>IF(H82&lt;&gt;0,M82/H82,0)</f>
        <v>42.093333333333334</v>
      </c>
      <c r="K82" s="63">
        <f>I82*H82</f>
        <v>39</v>
      </c>
      <c r="L82" s="63">
        <f>M82-K82</f>
        <v>87.28</v>
      </c>
      <c r="M82" s="63">
        <v>126.28</v>
      </c>
    </row>
    <row r="83" spans="1:13" x14ac:dyDescent="0.15">
      <c r="A83" s="12" t="s">
        <v>60</v>
      </c>
      <c r="B83" s="22" t="s">
        <v>20</v>
      </c>
      <c r="C83" s="53" t="s">
        <v>78</v>
      </c>
      <c r="D83" s="53" t="s">
        <v>155</v>
      </c>
      <c r="E83" s="22" t="str">
        <f t="shared" si="2"/>
        <v>JUILLET</v>
      </c>
      <c r="F83" s="55">
        <v>42934</v>
      </c>
      <c r="G83" s="55">
        <v>42937</v>
      </c>
      <c r="H83" s="22">
        <f t="shared" si="3"/>
        <v>3</v>
      </c>
      <c r="I83" s="57">
        <f>CoûtNuit(A83,E83)</f>
        <v>20.161290322580644</v>
      </c>
      <c r="J83" s="57">
        <f>IF(H83&lt;&gt;0,M83/H83,0)</f>
        <v>42.093333333333334</v>
      </c>
      <c r="K83" s="57">
        <f>I83*H83</f>
        <v>60.483870967741936</v>
      </c>
      <c r="L83" s="57">
        <f>M83-K83</f>
        <v>65.796129032258065</v>
      </c>
      <c r="M83" s="57">
        <v>126.28</v>
      </c>
    </row>
    <row r="84" spans="1:13" x14ac:dyDescent="0.15">
      <c r="A84" s="12" t="s">
        <v>64</v>
      </c>
      <c r="B84" s="22" t="s">
        <v>20</v>
      </c>
      <c r="C84" s="53" t="s">
        <v>78</v>
      </c>
      <c r="D84" s="53" t="s">
        <v>156</v>
      </c>
      <c r="E84" s="22" t="str">
        <f t="shared" si="2"/>
        <v>JUILLET</v>
      </c>
      <c r="F84" s="61">
        <v>42930</v>
      </c>
      <c r="G84" s="55">
        <v>42933</v>
      </c>
      <c r="H84" s="22">
        <f t="shared" si="3"/>
        <v>3</v>
      </c>
      <c r="I84" s="63">
        <f>CoûtNuit(A84,E84)</f>
        <v>22.580645161290324</v>
      </c>
      <c r="J84" s="63">
        <f>IF(H84&lt;&gt;0,M84/H84,0)</f>
        <v>42.093333333333334</v>
      </c>
      <c r="K84" s="63">
        <f>I84*H84</f>
        <v>67.741935483870975</v>
      </c>
      <c r="L84" s="63">
        <f>M84-K84</f>
        <v>58.538064516129026</v>
      </c>
      <c r="M84" s="63">
        <v>126.28</v>
      </c>
    </row>
    <row r="85" spans="1:13" x14ac:dyDescent="0.15">
      <c r="A85" s="12" t="s">
        <v>68</v>
      </c>
      <c r="B85" s="22" t="s">
        <v>20</v>
      </c>
      <c r="C85" s="53" t="s">
        <v>78</v>
      </c>
      <c r="D85" s="53" t="s">
        <v>157</v>
      </c>
      <c r="E85" s="22" t="str">
        <f t="shared" si="2"/>
        <v>JUILLET</v>
      </c>
      <c r="F85" s="61">
        <v>42943</v>
      </c>
      <c r="G85" s="55">
        <v>42947</v>
      </c>
      <c r="H85" s="22">
        <f t="shared" si="3"/>
        <v>4</v>
      </c>
      <c r="I85" s="63">
        <f>CoûtNuit(A85,E85)</f>
        <v>21.666399999999999</v>
      </c>
      <c r="J85" s="63">
        <f>IF(H85&lt;&gt;0,M85/H85,0)</f>
        <v>32.774999999999999</v>
      </c>
      <c r="K85" s="63">
        <f>I85*H85</f>
        <v>86.665599999999998</v>
      </c>
      <c r="L85" s="63">
        <f>M85-K85</f>
        <v>44.434399999999997</v>
      </c>
      <c r="M85" s="63">
        <v>131.1</v>
      </c>
    </row>
    <row r="86" spans="1:13" x14ac:dyDescent="0.15">
      <c r="A86" s="12" t="s">
        <v>61</v>
      </c>
      <c r="B86" s="22" t="s">
        <v>20</v>
      </c>
      <c r="C86" s="53" t="s">
        <v>78</v>
      </c>
      <c r="D86" s="53" t="s">
        <v>158</v>
      </c>
      <c r="E86" s="22" t="str">
        <f t="shared" si="2"/>
        <v>JUILLET</v>
      </c>
      <c r="F86" s="61">
        <v>42944</v>
      </c>
      <c r="G86" s="55">
        <v>42947</v>
      </c>
      <c r="H86" s="22">
        <f t="shared" si="3"/>
        <v>3</v>
      </c>
      <c r="I86" s="63">
        <f>CoûtNuit(A86,E86)</f>
        <v>13</v>
      </c>
      <c r="J86" s="63">
        <f>IF(H86&lt;&gt;0,M86/H86,0)</f>
        <v>44.986666666666672</v>
      </c>
      <c r="K86" s="63">
        <f>I86*H86</f>
        <v>39</v>
      </c>
      <c r="L86" s="63">
        <f>M86-K86</f>
        <v>95.960000000000008</v>
      </c>
      <c r="M86" s="63">
        <v>134.96</v>
      </c>
    </row>
    <row r="87" spans="1:13" x14ac:dyDescent="0.15">
      <c r="A87" s="12" t="s">
        <v>61</v>
      </c>
      <c r="B87" s="22" t="s">
        <v>20</v>
      </c>
      <c r="C87" s="53" t="s">
        <v>78</v>
      </c>
      <c r="D87" s="53" t="s">
        <v>159</v>
      </c>
      <c r="E87" s="22" t="str">
        <f t="shared" si="2"/>
        <v>JUILLET</v>
      </c>
      <c r="F87" s="61">
        <v>42940</v>
      </c>
      <c r="G87" s="55">
        <v>42943</v>
      </c>
      <c r="H87" s="22">
        <f t="shared" si="3"/>
        <v>3</v>
      </c>
      <c r="I87" s="63">
        <f>CoûtNuit(A87,E87)</f>
        <v>13</v>
      </c>
      <c r="J87" s="63">
        <f>IF(H87&lt;&gt;0,M87/H87,0)</f>
        <v>44.986666666666672</v>
      </c>
      <c r="K87" s="63">
        <f>I87*H87</f>
        <v>39</v>
      </c>
      <c r="L87" s="63">
        <f>M87-K87</f>
        <v>95.960000000000008</v>
      </c>
      <c r="M87" s="63">
        <v>134.96</v>
      </c>
    </row>
    <row r="88" spans="1:13" x14ac:dyDescent="0.15">
      <c r="A88" s="12" t="s">
        <v>64</v>
      </c>
      <c r="B88" s="22" t="s">
        <v>20</v>
      </c>
      <c r="C88" s="53" t="s">
        <v>78</v>
      </c>
      <c r="D88" s="53" t="s">
        <v>160</v>
      </c>
      <c r="E88" s="22" t="str">
        <f t="shared" si="2"/>
        <v>JUILLET</v>
      </c>
      <c r="F88" s="61">
        <v>42927</v>
      </c>
      <c r="G88" s="55">
        <v>42930</v>
      </c>
      <c r="H88" s="22">
        <f t="shared" si="3"/>
        <v>3</v>
      </c>
      <c r="I88" s="63">
        <f>CoûtNuit(A88,E88)</f>
        <v>22.580645161290324</v>
      </c>
      <c r="J88" s="63">
        <f>IF(H88&lt;&gt;0,M88/H88,0)</f>
        <v>44.986666666666672</v>
      </c>
      <c r="K88" s="63">
        <f>I88*H88</f>
        <v>67.741935483870975</v>
      </c>
      <c r="L88" s="63">
        <f>M88-K88</f>
        <v>67.218064516129033</v>
      </c>
      <c r="M88" s="63">
        <v>134.96</v>
      </c>
    </row>
    <row r="89" spans="1:13" x14ac:dyDescent="0.15">
      <c r="A89" s="12" t="s">
        <v>64</v>
      </c>
      <c r="B89" s="22" t="s">
        <v>20</v>
      </c>
      <c r="C89" s="53" t="s">
        <v>78</v>
      </c>
      <c r="D89" s="53" t="s">
        <v>161</v>
      </c>
      <c r="E89" s="22" t="str">
        <f t="shared" si="2"/>
        <v>JUILLET</v>
      </c>
      <c r="F89" s="61">
        <v>42938</v>
      </c>
      <c r="G89" s="55">
        <v>42941</v>
      </c>
      <c r="H89" s="22">
        <f t="shared" si="3"/>
        <v>3</v>
      </c>
      <c r="I89" s="63">
        <f>CoûtNuit(A89,E89)</f>
        <v>22.580645161290324</v>
      </c>
      <c r="J89" s="63">
        <f>IF(H89&lt;&gt;0,M89/H89,0)</f>
        <v>45.333333333333336</v>
      </c>
      <c r="K89" s="63">
        <f>I89*H89</f>
        <v>67.741935483870975</v>
      </c>
      <c r="L89" s="63">
        <f>M89-K89</f>
        <v>68.258064516129025</v>
      </c>
      <c r="M89" s="63">
        <v>136</v>
      </c>
    </row>
    <row r="90" spans="1:13" x14ac:dyDescent="0.15">
      <c r="A90" s="12" t="s">
        <v>60</v>
      </c>
      <c r="B90" s="22" t="s">
        <v>20</v>
      </c>
      <c r="C90" s="53" t="s">
        <v>78</v>
      </c>
      <c r="D90" s="53" t="s">
        <v>162</v>
      </c>
      <c r="E90" s="22" t="str">
        <f t="shared" si="2"/>
        <v>JUILLET</v>
      </c>
      <c r="F90" s="61">
        <v>42938</v>
      </c>
      <c r="G90" s="55">
        <v>42941</v>
      </c>
      <c r="H90" s="22">
        <f t="shared" si="3"/>
        <v>3</v>
      </c>
      <c r="I90" s="63">
        <f>CoûtNuit(A90,E90)</f>
        <v>20.161290322580644</v>
      </c>
      <c r="J90" s="63">
        <f>IF(H90&lt;&gt;0,M90/H90,0)</f>
        <v>45.333333333333336</v>
      </c>
      <c r="K90" s="63">
        <f>I90*H90</f>
        <v>60.483870967741936</v>
      </c>
      <c r="L90" s="63">
        <f>M90-K90</f>
        <v>75.516129032258064</v>
      </c>
      <c r="M90" s="63">
        <v>136</v>
      </c>
    </row>
    <row r="91" spans="1:13" x14ac:dyDescent="0.15">
      <c r="A91" s="12" t="s">
        <v>60</v>
      </c>
      <c r="B91" s="22" t="s">
        <v>20</v>
      </c>
      <c r="C91" s="53" t="s">
        <v>78</v>
      </c>
      <c r="D91" s="53" t="s">
        <v>163</v>
      </c>
      <c r="E91" s="22" t="str">
        <f t="shared" si="2"/>
        <v>JUILLET</v>
      </c>
      <c r="F91" s="61">
        <v>42926</v>
      </c>
      <c r="G91" s="55">
        <v>42929</v>
      </c>
      <c r="H91" s="22">
        <f t="shared" si="3"/>
        <v>3</v>
      </c>
      <c r="I91" s="63">
        <f>CoûtNuit(A91,E91)</f>
        <v>20.161290322580644</v>
      </c>
      <c r="J91" s="63">
        <f>IF(H91&lt;&gt;0,M91/H91,0)</f>
        <v>45.333333333333336</v>
      </c>
      <c r="K91" s="63">
        <f>I91*H91</f>
        <v>60.483870967741936</v>
      </c>
      <c r="L91" s="63">
        <f>M91-K91</f>
        <v>75.516129032258064</v>
      </c>
      <c r="M91" s="63">
        <v>136</v>
      </c>
    </row>
    <row r="92" spans="1:13" x14ac:dyDescent="0.15">
      <c r="A92" s="12" t="s">
        <v>60</v>
      </c>
      <c r="B92" s="22" t="s">
        <v>20</v>
      </c>
      <c r="C92" s="53" t="s">
        <v>78</v>
      </c>
      <c r="D92" s="53" t="s">
        <v>164</v>
      </c>
      <c r="E92" s="22" t="str">
        <f t="shared" si="2"/>
        <v>JUILLET</v>
      </c>
      <c r="F92" s="61">
        <v>42922</v>
      </c>
      <c r="G92" s="55">
        <v>42925</v>
      </c>
      <c r="H92" s="22">
        <f t="shared" si="3"/>
        <v>3</v>
      </c>
      <c r="I92" s="63">
        <f>CoûtNuit(A92,E92)</f>
        <v>20.161290322580644</v>
      </c>
      <c r="J92" s="63">
        <f>IF(H92&lt;&gt;0,M92/H92,0)</f>
        <v>45.333333333333336</v>
      </c>
      <c r="K92" s="63">
        <f>I92*H92</f>
        <v>60.483870967741936</v>
      </c>
      <c r="L92" s="63">
        <f>M92-K92</f>
        <v>75.516129032258064</v>
      </c>
      <c r="M92" s="63">
        <v>136</v>
      </c>
    </row>
    <row r="93" spans="1:13" x14ac:dyDescent="0.15">
      <c r="A93" s="12" t="s">
        <v>66</v>
      </c>
      <c r="B93" s="22" t="s">
        <v>20</v>
      </c>
      <c r="C93" s="53" t="s">
        <v>76</v>
      </c>
      <c r="D93" s="53" t="s">
        <v>165</v>
      </c>
      <c r="E93" s="22" t="str">
        <f t="shared" si="2"/>
        <v>JUILLET</v>
      </c>
      <c r="F93" s="61">
        <v>42920</v>
      </c>
      <c r="G93" s="55">
        <v>42923</v>
      </c>
      <c r="H93" s="22">
        <f t="shared" si="3"/>
        <v>3</v>
      </c>
      <c r="I93" s="63">
        <f>CoûtNuit(A93,E93)</f>
        <v>8.806451612903226</v>
      </c>
      <c r="J93" s="63">
        <f>IF(H93&lt;&gt;0,M93/H93,0)</f>
        <v>47.336666666666666</v>
      </c>
      <c r="K93" s="63">
        <f>I93*H93</f>
        <v>26.41935483870968</v>
      </c>
      <c r="L93" s="63">
        <f>M93-K93</f>
        <v>115.59064516129031</v>
      </c>
      <c r="M93" s="63">
        <v>142.01</v>
      </c>
    </row>
    <row r="94" spans="1:13" x14ac:dyDescent="0.15">
      <c r="A94" s="12" t="s">
        <v>66</v>
      </c>
      <c r="B94" s="22" t="s">
        <v>20</v>
      </c>
      <c r="C94" s="53" t="s">
        <v>78</v>
      </c>
      <c r="D94" s="53" t="s">
        <v>166</v>
      </c>
      <c r="E94" s="22" t="str">
        <f t="shared" si="2"/>
        <v>JUILLET</v>
      </c>
      <c r="F94" s="61">
        <v>42917</v>
      </c>
      <c r="G94" s="55">
        <v>42920</v>
      </c>
      <c r="H94" s="22">
        <f t="shared" si="3"/>
        <v>3</v>
      </c>
      <c r="I94" s="63">
        <f>CoûtNuit(A94,E94)</f>
        <v>8.806451612903226</v>
      </c>
      <c r="J94" s="63">
        <f>IF(H94&lt;&gt;0,M94/H94,0)</f>
        <v>50.333333333333336</v>
      </c>
      <c r="K94" s="63">
        <f>I94*H94</f>
        <v>26.41935483870968</v>
      </c>
      <c r="L94" s="63">
        <f>M94-K94</f>
        <v>124.58064516129032</v>
      </c>
      <c r="M94" s="63">
        <v>151</v>
      </c>
    </row>
    <row r="95" spans="1:13" x14ac:dyDescent="0.15">
      <c r="A95" s="12" t="s">
        <v>65</v>
      </c>
      <c r="B95" s="22" t="s">
        <v>20</v>
      </c>
      <c r="C95" s="53" t="s">
        <v>78</v>
      </c>
      <c r="D95" s="53" t="s">
        <v>167</v>
      </c>
      <c r="E95" s="22" t="str">
        <f t="shared" si="2"/>
        <v>JUILLET</v>
      </c>
      <c r="F95" s="61">
        <v>42936</v>
      </c>
      <c r="G95" s="55">
        <v>42939</v>
      </c>
      <c r="H95" s="22">
        <f t="shared" si="3"/>
        <v>3</v>
      </c>
      <c r="I95" s="63">
        <f>CoûtNuit(A95,E95)</f>
        <v>16.870967741935484</v>
      </c>
      <c r="J95" s="63">
        <f>IF(H95&lt;&gt;0,M95/H95,0)</f>
        <v>54.666666666666664</v>
      </c>
      <c r="K95" s="63">
        <f>I95*H95</f>
        <v>50.612903225806448</v>
      </c>
      <c r="L95" s="63">
        <f>M95-K95</f>
        <v>113.38709677419355</v>
      </c>
      <c r="M95" s="63">
        <v>164</v>
      </c>
    </row>
    <row r="96" spans="1:13" x14ac:dyDescent="0.15">
      <c r="A96" s="12" t="s">
        <v>59</v>
      </c>
      <c r="B96" s="22" t="s">
        <v>20</v>
      </c>
      <c r="C96" s="53" t="s">
        <v>76</v>
      </c>
      <c r="D96" s="53" t="s">
        <v>168</v>
      </c>
      <c r="E96" s="22" t="str">
        <f t="shared" si="2"/>
        <v>JUILLET</v>
      </c>
      <c r="F96" s="61">
        <v>42943</v>
      </c>
      <c r="G96" s="55">
        <v>42947</v>
      </c>
      <c r="H96" s="22">
        <f t="shared" si="3"/>
        <v>4</v>
      </c>
      <c r="I96" s="63">
        <f>CoûtNuit(A96,E96)</f>
        <v>25.806451612903224</v>
      </c>
      <c r="J96" s="63">
        <f>IF(H96&lt;&gt;0,M96/H96,0)</f>
        <v>41.5</v>
      </c>
      <c r="K96" s="63">
        <f>I96*H96</f>
        <v>103.2258064516129</v>
      </c>
      <c r="L96" s="63">
        <f>M96-K96</f>
        <v>62.774193548387103</v>
      </c>
      <c r="M96" s="63">
        <v>166</v>
      </c>
    </row>
    <row r="97" spans="1:13" x14ac:dyDescent="0.15">
      <c r="A97" s="12" t="s">
        <v>62</v>
      </c>
      <c r="B97" s="22" t="s">
        <v>20</v>
      </c>
      <c r="C97" s="53" t="s">
        <v>76</v>
      </c>
      <c r="D97" s="53" t="s">
        <v>169</v>
      </c>
      <c r="E97" s="22" t="str">
        <f t="shared" si="2"/>
        <v>JUILLET</v>
      </c>
      <c r="F97" s="61">
        <v>42942</v>
      </c>
      <c r="G97" s="55">
        <v>42945</v>
      </c>
      <c r="H97" s="22">
        <f t="shared" si="3"/>
        <v>3</v>
      </c>
      <c r="I97" s="63">
        <f>CoûtNuit(A97,E97)</f>
        <v>26.774193548387096</v>
      </c>
      <c r="J97" s="63">
        <f>IF(H97&lt;&gt;0,M97/H97,0)</f>
        <v>55.65</v>
      </c>
      <c r="K97" s="63">
        <f>I97*H97</f>
        <v>80.322580645161281</v>
      </c>
      <c r="L97" s="63">
        <f>M97-K97</f>
        <v>86.627419354838707</v>
      </c>
      <c r="M97" s="63">
        <v>166.95</v>
      </c>
    </row>
    <row r="98" spans="1:13" x14ac:dyDescent="0.15">
      <c r="A98" s="12" t="s">
        <v>64</v>
      </c>
      <c r="B98" s="22" t="s">
        <v>20</v>
      </c>
      <c r="C98" s="53" t="s">
        <v>78</v>
      </c>
      <c r="D98" s="53" t="s">
        <v>170</v>
      </c>
      <c r="E98" s="22" t="str">
        <f t="shared" si="2"/>
        <v>JUILLET</v>
      </c>
      <c r="F98" s="61">
        <v>42915</v>
      </c>
      <c r="G98" s="55">
        <v>42917</v>
      </c>
      <c r="H98" s="22">
        <f t="shared" si="3"/>
        <v>2</v>
      </c>
      <c r="I98" s="63">
        <f>CoûtNuit(A98,E98)</f>
        <v>22.580645161290324</v>
      </c>
      <c r="J98" s="63">
        <f>IF(H98&lt;&gt;0,M98/H98,0)</f>
        <v>84</v>
      </c>
      <c r="K98" s="63">
        <f>I98*H98</f>
        <v>45.161290322580648</v>
      </c>
      <c r="L98" s="63">
        <f>M98-K98</f>
        <v>122.83870967741936</v>
      </c>
      <c r="M98" s="63">
        <v>168</v>
      </c>
    </row>
    <row r="99" spans="1:13" x14ac:dyDescent="0.15">
      <c r="A99" s="12" t="s">
        <v>64</v>
      </c>
      <c r="B99" s="22" t="s">
        <v>20</v>
      </c>
      <c r="C99" s="53" t="s">
        <v>78</v>
      </c>
      <c r="D99" s="53" t="s">
        <v>170</v>
      </c>
      <c r="E99" s="22" t="str">
        <f t="shared" si="2"/>
        <v>JUILLET</v>
      </c>
      <c r="F99" s="61">
        <v>42917</v>
      </c>
      <c r="G99" s="55">
        <v>42918</v>
      </c>
      <c r="H99" s="22">
        <f t="shared" si="3"/>
        <v>1</v>
      </c>
      <c r="I99" s="63">
        <f>CoûtNuit(A99,E99)</f>
        <v>22.580645161290324</v>
      </c>
      <c r="J99" s="63">
        <f>IF(H99&lt;&gt;0,M99/H99,0)</f>
        <v>168</v>
      </c>
      <c r="K99" s="63">
        <f>I99*H99</f>
        <v>22.580645161290324</v>
      </c>
      <c r="L99" s="63">
        <f>M99-K99</f>
        <v>145.41935483870967</v>
      </c>
      <c r="M99" s="63">
        <v>168</v>
      </c>
    </row>
    <row r="100" spans="1:13" x14ac:dyDescent="0.15">
      <c r="A100" s="12" t="s">
        <v>63</v>
      </c>
      <c r="B100" s="22" t="s">
        <v>20</v>
      </c>
      <c r="C100" s="53" t="s">
        <v>76</v>
      </c>
      <c r="D100" s="53" t="s">
        <v>171</v>
      </c>
      <c r="E100" s="22" t="str">
        <f t="shared" si="2"/>
        <v>JUILLET</v>
      </c>
      <c r="F100" s="61">
        <v>42926</v>
      </c>
      <c r="G100" s="55">
        <v>42928</v>
      </c>
      <c r="H100" s="22">
        <f t="shared" si="3"/>
        <v>2</v>
      </c>
      <c r="I100" s="63">
        <f>CoûtNuit(A100,E100)</f>
        <v>32.258064516129032</v>
      </c>
      <c r="J100" s="63">
        <f>IF(H100&lt;&gt;0,M100/H100,0)</f>
        <v>84.7</v>
      </c>
      <c r="K100" s="63">
        <f>I100*H100</f>
        <v>64.516129032258064</v>
      </c>
      <c r="L100" s="63">
        <f>M100-K100</f>
        <v>104.88387096774194</v>
      </c>
      <c r="M100" s="63">
        <v>169.4</v>
      </c>
    </row>
    <row r="101" spans="1:13" x14ac:dyDescent="0.15">
      <c r="A101" s="12" t="s">
        <v>59</v>
      </c>
      <c r="B101" s="22" t="s">
        <v>20</v>
      </c>
      <c r="C101" s="53" t="s">
        <v>76</v>
      </c>
      <c r="D101" s="53" t="s">
        <v>172</v>
      </c>
      <c r="E101" s="22" t="str">
        <f t="shared" si="2"/>
        <v>JUILLET</v>
      </c>
      <c r="F101" s="61">
        <v>42918</v>
      </c>
      <c r="G101" s="55">
        <v>42921</v>
      </c>
      <c r="H101" s="22">
        <f t="shared" si="3"/>
        <v>3</v>
      </c>
      <c r="I101" s="63">
        <f>CoûtNuit(A101,E101)</f>
        <v>25.806451612903224</v>
      </c>
      <c r="J101" s="63">
        <f>IF(H101&lt;&gt;0,M101/H101,0)</f>
        <v>58.1</v>
      </c>
      <c r="K101" s="63">
        <f>I101*H101</f>
        <v>77.419354838709666</v>
      </c>
      <c r="L101" s="63">
        <f>M101-K101</f>
        <v>96.880645161290346</v>
      </c>
      <c r="M101" s="63">
        <v>174.3</v>
      </c>
    </row>
    <row r="102" spans="1:13" x14ac:dyDescent="0.15">
      <c r="A102" s="12" t="s">
        <v>65</v>
      </c>
      <c r="B102" s="22" t="s">
        <v>20</v>
      </c>
      <c r="C102" s="53" t="s">
        <v>78</v>
      </c>
      <c r="D102" s="53" t="s">
        <v>173</v>
      </c>
      <c r="E102" s="22" t="str">
        <f t="shared" si="2"/>
        <v>JUILLET</v>
      </c>
      <c r="F102" s="61">
        <v>42933</v>
      </c>
      <c r="G102" s="55">
        <v>42936</v>
      </c>
      <c r="H102" s="22">
        <f t="shared" si="3"/>
        <v>3</v>
      </c>
      <c r="I102" s="63">
        <f>CoûtNuit(A102,E102)</f>
        <v>16.870967741935484</v>
      </c>
      <c r="J102" s="63">
        <f>IF(H102&lt;&gt;0,M102/H102,0)</f>
        <v>59.666666666666664</v>
      </c>
      <c r="K102" s="63">
        <f>I102*H102</f>
        <v>50.612903225806448</v>
      </c>
      <c r="L102" s="63">
        <f>M102-K102</f>
        <v>128.38709677419354</v>
      </c>
      <c r="M102" s="63">
        <v>179</v>
      </c>
    </row>
    <row r="103" spans="1:13" x14ac:dyDescent="0.15">
      <c r="A103" s="12" t="s">
        <v>62</v>
      </c>
      <c r="B103" s="22" t="s">
        <v>20</v>
      </c>
      <c r="C103" s="53" t="s">
        <v>78</v>
      </c>
      <c r="D103" s="53" t="s">
        <v>174</v>
      </c>
      <c r="E103" s="22" t="str">
        <f t="shared" si="2"/>
        <v>JUILLET</v>
      </c>
      <c r="F103" s="61">
        <v>42922</v>
      </c>
      <c r="G103" s="55">
        <v>42925</v>
      </c>
      <c r="H103" s="22">
        <f t="shared" si="3"/>
        <v>3</v>
      </c>
      <c r="I103" s="63">
        <f>CoûtNuit(A103,E103)</f>
        <v>26.774193548387096</v>
      </c>
      <c r="J103" s="63">
        <f>IF(H103&lt;&gt;0,M103/H103,0)</f>
        <v>59.666666666666664</v>
      </c>
      <c r="K103" s="63">
        <f>I103*H103</f>
        <v>80.322580645161281</v>
      </c>
      <c r="L103" s="63">
        <f>M103-K103</f>
        <v>98.677419354838719</v>
      </c>
      <c r="M103" s="63">
        <v>179</v>
      </c>
    </row>
    <row r="104" spans="1:13" x14ac:dyDescent="0.15">
      <c r="A104" s="12" t="s">
        <v>64</v>
      </c>
      <c r="B104" s="22" t="s">
        <v>20</v>
      </c>
      <c r="C104" s="53" t="s">
        <v>78</v>
      </c>
      <c r="D104" s="53" t="s">
        <v>175</v>
      </c>
      <c r="E104" s="22" t="str">
        <f t="shared" si="2"/>
        <v>JUILLET</v>
      </c>
      <c r="F104" s="61">
        <v>42919</v>
      </c>
      <c r="G104" s="55">
        <v>42922</v>
      </c>
      <c r="H104" s="22">
        <f t="shared" si="3"/>
        <v>3</v>
      </c>
      <c r="I104" s="63">
        <f>CoûtNuit(A104,E104)</f>
        <v>22.580645161290324</v>
      </c>
      <c r="J104" s="63">
        <f>IF(H104&lt;&gt;0,M104/H104,0)</f>
        <v>59.666666666666664</v>
      </c>
      <c r="K104" s="63">
        <f>I104*H104</f>
        <v>67.741935483870975</v>
      </c>
      <c r="L104" s="63">
        <f>M104-K104</f>
        <v>111.25806451612902</v>
      </c>
      <c r="M104" s="63">
        <v>179</v>
      </c>
    </row>
    <row r="105" spans="1:13" x14ac:dyDescent="0.15">
      <c r="A105" s="12" t="s">
        <v>67</v>
      </c>
      <c r="B105" s="22" t="s">
        <v>20</v>
      </c>
      <c r="C105" s="53" t="s">
        <v>78</v>
      </c>
      <c r="D105" s="53" t="s">
        <v>176</v>
      </c>
      <c r="E105" s="22" t="str">
        <f t="shared" si="2"/>
        <v>JUILLET</v>
      </c>
      <c r="F105" s="61">
        <v>42936</v>
      </c>
      <c r="G105" s="55">
        <v>42939</v>
      </c>
      <c r="H105" s="22">
        <f t="shared" si="3"/>
        <v>3</v>
      </c>
      <c r="I105" s="63">
        <f>CoûtNuit(A105,E105)</f>
        <v>27.096774193548388</v>
      </c>
      <c r="J105" s="63">
        <f>IF(H105&lt;&gt;0,M105/H105,0)</f>
        <v>62.666666666666664</v>
      </c>
      <c r="K105" s="63">
        <f>I105*H105</f>
        <v>81.290322580645167</v>
      </c>
      <c r="L105" s="63">
        <f>M105-K105</f>
        <v>106.70967741935483</v>
      </c>
      <c r="M105" s="63">
        <v>188</v>
      </c>
    </row>
    <row r="106" spans="1:13" x14ac:dyDescent="0.15">
      <c r="A106" s="12" t="s">
        <v>65</v>
      </c>
      <c r="B106" s="22" t="s">
        <v>20</v>
      </c>
      <c r="C106" s="53" t="s">
        <v>78</v>
      </c>
      <c r="D106" s="53" t="s">
        <v>177</v>
      </c>
      <c r="E106" s="22" t="str">
        <f t="shared" si="2"/>
        <v>JUILLET</v>
      </c>
      <c r="F106" s="61">
        <v>42932</v>
      </c>
      <c r="G106" s="55">
        <v>42938</v>
      </c>
      <c r="H106" s="22">
        <f t="shared" si="3"/>
        <v>6</v>
      </c>
      <c r="I106" s="63">
        <f>CoûtNuit(A106,E106)</f>
        <v>16.870967741935484</v>
      </c>
      <c r="J106" s="63">
        <f>IF(H106&lt;&gt;0,M106/H106,0)</f>
        <v>31.5</v>
      </c>
      <c r="K106" s="63">
        <f>I106*H106</f>
        <v>101.2258064516129</v>
      </c>
      <c r="L106" s="63">
        <f>M106-K106</f>
        <v>87.774193548387103</v>
      </c>
      <c r="M106" s="63">
        <v>189</v>
      </c>
    </row>
    <row r="107" spans="1:13" x14ac:dyDescent="0.15">
      <c r="A107" s="12" t="s">
        <v>63</v>
      </c>
      <c r="B107" s="22" t="s">
        <v>20</v>
      </c>
      <c r="C107" s="53" t="s">
        <v>78</v>
      </c>
      <c r="D107" s="53" t="s">
        <v>178</v>
      </c>
      <c r="E107" s="22" t="str">
        <f t="shared" si="2"/>
        <v>JUILLET</v>
      </c>
      <c r="F107" s="61">
        <v>42944</v>
      </c>
      <c r="G107" s="55">
        <v>42947</v>
      </c>
      <c r="H107" s="22">
        <f t="shared" si="3"/>
        <v>3</v>
      </c>
      <c r="I107" s="63">
        <f>CoûtNuit(A107,E107)</f>
        <v>32.258064516129032</v>
      </c>
      <c r="J107" s="63">
        <f>IF(H107&lt;&gt;0,M107/H107,0)</f>
        <v>64.266666666666666</v>
      </c>
      <c r="K107" s="63">
        <f>I107*H107</f>
        <v>96.774193548387103</v>
      </c>
      <c r="L107" s="63">
        <f>M107-K107</f>
        <v>96.025806451612908</v>
      </c>
      <c r="M107" s="63">
        <v>192.8</v>
      </c>
    </row>
    <row r="108" spans="1:13" x14ac:dyDescent="0.15">
      <c r="A108" s="12" t="s">
        <v>67</v>
      </c>
      <c r="B108" s="22" t="s">
        <v>20</v>
      </c>
      <c r="C108" s="53" t="s">
        <v>78</v>
      </c>
      <c r="D108" s="53" t="s">
        <v>179</v>
      </c>
      <c r="E108" s="22" t="str">
        <f t="shared" si="2"/>
        <v>JUILLET</v>
      </c>
      <c r="F108" s="61">
        <v>42929</v>
      </c>
      <c r="G108" s="55">
        <v>42932</v>
      </c>
      <c r="H108" s="22">
        <f t="shared" si="3"/>
        <v>3</v>
      </c>
      <c r="I108" s="63">
        <f>CoûtNuit(A108,E108)</f>
        <v>27.096774193548388</v>
      </c>
      <c r="J108" s="63">
        <f>IF(H108&lt;&gt;0,M108/H108,0)</f>
        <v>64.266666666666666</v>
      </c>
      <c r="K108" s="63">
        <f>I108*H108</f>
        <v>81.290322580645167</v>
      </c>
      <c r="L108" s="63">
        <f>M108-K108</f>
        <v>111.50967741935484</v>
      </c>
      <c r="M108" s="63">
        <v>192.8</v>
      </c>
    </row>
    <row r="109" spans="1:13" x14ac:dyDescent="0.15">
      <c r="A109" s="12" t="s">
        <v>66</v>
      </c>
      <c r="B109" s="22" t="s">
        <v>20</v>
      </c>
      <c r="C109" s="53" t="s">
        <v>76</v>
      </c>
      <c r="D109" s="53" t="s">
        <v>180</v>
      </c>
      <c r="E109" s="22" t="str">
        <f t="shared" si="2"/>
        <v>JUILLET</v>
      </c>
      <c r="F109" s="61">
        <v>42927</v>
      </c>
      <c r="G109" s="55">
        <v>42932</v>
      </c>
      <c r="H109" s="22">
        <f t="shared" si="3"/>
        <v>5</v>
      </c>
      <c r="I109" s="63">
        <f>CoûtNuit(A109,E109)</f>
        <v>8.806451612903226</v>
      </c>
      <c r="J109" s="63">
        <f>IF(H109&lt;&gt;0,M109/H109,0)</f>
        <v>39.69</v>
      </c>
      <c r="K109" s="63">
        <f>I109*H109</f>
        <v>44.032258064516128</v>
      </c>
      <c r="L109" s="63">
        <f>M109-K109</f>
        <v>154.41774193548386</v>
      </c>
      <c r="M109" s="63">
        <v>198.45</v>
      </c>
    </row>
    <row r="110" spans="1:13" x14ac:dyDescent="0.15">
      <c r="A110" s="12" t="s">
        <v>65</v>
      </c>
      <c r="B110" s="22" t="s">
        <v>20</v>
      </c>
      <c r="C110" s="53" t="s">
        <v>78</v>
      </c>
      <c r="D110" s="53" t="s">
        <v>181</v>
      </c>
      <c r="E110" s="22" t="str">
        <f t="shared" si="2"/>
        <v>JUILLET</v>
      </c>
      <c r="F110" s="61">
        <v>42922</v>
      </c>
      <c r="G110" s="55">
        <v>42925</v>
      </c>
      <c r="H110" s="22">
        <f t="shared" si="3"/>
        <v>3</v>
      </c>
      <c r="I110" s="63">
        <f>CoûtNuit(A110,E110)</f>
        <v>16.870967741935484</v>
      </c>
      <c r="J110" s="63">
        <f>IF(H110&lt;&gt;0,M110/H110,0)</f>
        <v>69.666666666666671</v>
      </c>
      <c r="K110" s="63">
        <f>I110*H110</f>
        <v>50.612903225806448</v>
      </c>
      <c r="L110" s="63">
        <f>M110-K110</f>
        <v>158.38709677419354</v>
      </c>
      <c r="M110" s="63">
        <v>209</v>
      </c>
    </row>
    <row r="111" spans="1:13" x14ac:dyDescent="0.15">
      <c r="A111" s="12" t="s">
        <v>59</v>
      </c>
      <c r="B111" s="22" t="s">
        <v>20</v>
      </c>
      <c r="C111" s="53" t="s">
        <v>78</v>
      </c>
      <c r="D111" s="53" t="s">
        <v>182</v>
      </c>
      <c r="E111" s="22" t="str">
        <f t="shared" si="2"/>
        <v>JUILLET</v>
      </c>
      <c r="F111" s="61">
        <v>42935</v>
      </c>
      <c r="G111" s="55">
        <v>42939</v>
      </c>
      <c r="H111" s="22">
        <f t="shared" si="3"/>
        <v>4</v>
      </c>
      <c r="I111" s="63">
        <f>CoûtNuit(A111,E111)</f>
        <v>25.806451612903224</v>
      </c>
      <c r="J111" s="63">
        <f>IF(H111&lt;&gt;0,M111/H111,0)</f>
        <v>53</v>
      </c>
      <c r="K111" s="63">
        <f>I111*H111</f>
        <v>103.2258064516129</v>
      </c>
      <c r="L111" s="63">
        <f>M111-K111</f>
        <v>108.7741935483871</v>
      </c>
      <c r="M111" s="63">
        <v>212</v>
      </c>
    </row>
    <row r="112" spans="1:13" x14ac:dyDescent="0.15">
      <c r="A112" s="12" t="s">
        <v>60</v>
      </c>
      <c r="B112" s="22" t="s">
        <v>20</v>
      </c>
      <c r="C112" s="53" t="s">
        <v>78</v>
      </c>
      <c r="D112" s="53" t="s">
        <v>183</v>
      </c>
      <c r="E112" s="22" t="str">
        <f t="shared" si="2"/>
        <v>JUILLET</v>
      </c>
      <c r="F112" s="61">
        <v>42929</v>
      </c>
      <c r="G112" s="55">
        <v>42933</v>
      </c>
      <c r="H112" s="22">
        <f t="shared" si="3"/>
        <v>4</v>
      </c>
      <c r="I112" s="63">
        <f>CoûtNuit(A112,E112)</f>
        <v>20.161290322580644</v>
      </c>
      <c r="J112" s="63">
        <f>IF(H112&lt;&gt;0,M112/H112,0)</f>
        <v>53</v>
      </c>
      <c r="K112" s="63">
        <f>I112*H112</f>
        <v>80.645161290322577</v>
      </c>
      <c r="L112" s="63">
        <f>M112-K112</f>
        <v>131.35483870967744</v>
      </c>
      <c r="M112" s="63">
        <v>212</v>
      </c>
    </row>
    <row r="113" spans="1:13" x14ac:dyDescent="0.15">
      <c r="A113" s="12" t="s">
        <v>60</v>
      </c>
      <c r="B113" s="22" t="s">
        <v>20</v>
      </c>
      <c r="C113" s="53" t="s">
        <v>78</v>
      </c>
      <c r="D113" s="53" t="s">
        <v>184</v>
      </c>
      <c r="E113" s="22" t="str">
        <f t="shared" si="2"/>
        <v>JUILLET</v>
      </c>
      <c r="F113" s="61">
        <v>42942</v>
      </c>
      <c r="G113" s="55">
        <v>42947</v>
      </c>
      <c r="H113" s="22">
        <f t="shared" si="3"/>
        <v>5</v>
      </c>
      <c r="I113" s="63">
        <f>CoûtNuit(A113,E113)</f>
        <v>20.161290322580644</v>
      </c>
      <c r="J113" s="63">
        <f>IF(H113&lt;&gt;0,M113/H113,0)</f>
        <v>42.416000000000004</v>
      </c>
      <c r="K113" s="63">
        <f>I113*H113</f>
        <v>100.80645161290322</v>
      </c>
      <c r="L113" s="63">
        <f>M113-K113</f>
        <v>111.2735483870968</v>
      </c>
      <c r="M113" s="63">
        <v>212.08</v>
      </c>
    </row>
    <row r="114" spans="1:13" x14ac:dyDescent="0.15">
      <c r="A114" s="12" t="s">
        <v>67</v>
      </c>
      <c r="B114" s="22" t="s">
        <v>20</v>
      </c>
      <c r="C114" s="53" t="s">
        <v>78</v>
      </c>
      <c r="D114" s="53" t="s">
        <v>185</v>
      </c>
      <c r="E114" s="22" t="str">
        <f t="shared" si="2"/>
        <v>JUILLET</v>
      </c>
      <c r="F114" s="61">
        <v>42944</v>
      </c>
      <c r="G114" s="55">
        <v>42947</v>
      </c>
      <c r="H114" s="22">
        <f t="shared" si="3"/>
        <v>3</v>
      </c>
      <c r="I114" s="63">
        <f>CoûtNuit(A114,E114)</f>
        <v>27.096774193548388</v>
      </c>
      <c r="J114" s="63">
        <f>IF(H114&lt;&gt;0,M114/H114,0)</f>
        <v>73.906666666666666</v>
      </c>
      <c r="K114" s="63">
        <f>I114*H114</f>
        <v>81.290322580645167</v>
      </c>
      <c r="L114" s="63">
        <f>M114-K114</f>
        <v>140.42967741935485</v>
      </c>
      <c r="M114" s="63">
        <v>221.72</v>
      </c>
    </row>
    <row r="115" spans="1:13" x14ac:dyDescent="0.15">
      <c r="A115" s="12" t="s">
        <v>67</v>
      </c>
      <c r="B115" s="22" t="s">
        <v>20</v>
      </c>
      <c r="C115" s="53" t="s">
        <v>78</v>
      </c>
      <c r="D115" s="53" t="s">
        <v>186</v>
      </c>
      <c r="E115" s="22" t="str">
        <f t="shared" si="2"/>
        <v>JUILLET</v>
      </c>
      <c r="F115" s="61">
        <v>42917</v>
      </c>
      <c r="G115" s="55">
        <v>42920</v>
      </c>
      <c r="H115" s="22">
        <f t="shared" si="3"/>
        <v>3</v>
      </c>
      <c r="I115" s="63">
        <f>CoûtNuit(A115,E115)</f>
        <v>27.096774193548388</v>
      </c>
      <c r="J115" s="63">
        <f>IF(H115&lt;&gt;0,M115/H115,0)</f>
        <v>73.906666666666666</v>
      </c>
      <c r="K115" s="63">
        <f>I115*H115</f>
        <v>81.290322580645167</v>
      </c>
      <c r="L115" s="63">
        <f>M115-K115</f>
        <v>140.42967741935485</v>
      </c>
      <c r="M115" s="63">
        <v>221.72</v>
      </c>
    </row>
    <row r="116" spans="1:13" x14ac:dyDescent="0.15">
      <c r="A116" s="12" t="s">
        <v>67</v>
      </c>
      <c r="B116" s="22" t="s">
        <v>20</v>
      </c>
      <c r="C116" s="53" t="s">
        <v>78</v>
      </c>
      <c r="D116" s="53" t="s">
        <v>187</v>
      </c>
      <c r="E116" s="22" t="str">
        <f t="shared" si="2"/>
        <v>JUILLET</v>
      </c>
      <c r="F116" s="61">
        <v>42914</v>
      </c>
      <c r="G116" s="55">
        <v>42917</v>
      </c>
      <c r="H116" s="22">
        <f t="shared" si="3"/>
        <v>3</v>
      </c>
      <c r="I116" s="63">
        <f>CoûtNuit(A116,E116)</f>
        <v>27.096774193548388</v>
      </c>
      <c r="J116" s="63">
        <f>IF(H116&lt;&gt;0,M116/H116,0)</f>
        <v>74.333333333333329</v>
      </c>
      <c r="K116" s="63">
        <f>I116*H116</f>
        <v>81.290322580645167</v>
      </c>
      <c r="L116" s="63">
        <f>M116-K116</f>
        <v>141.70967741935482</v>
      </c>
      <c r="M116" s="63">
        <v>223</v>
      </c>
    </row>
    <row r="117" spans="1:13" x14ac:dyDescent="0.15">
      <c r="A117" s="12" t="s">
        <v>67</v>
      </c>
      <c r="B117" s="22" t="s">
        <v>20</v>
      </c>
      <c r="C117" s="53" t="s">
        <v>76</v>
      </c>
      <c r="D117" s="53" t="s">
        <v>188</v>
      </c>
      <c r="E117" s="22" t="str">
        <f t="shared" si="2"/>
        <v>JUILLET</v>
      </c>
      <c r="F117" s="61">
        <v>42919</v>
      </c>
      <c r="G117" s="55">
        <v>42922</v>
      </c>
      <c r="H117" s="22">
        <f t="shared" si="3"/>
        <v>3</v>
      </c>
      <c r="I117" s="63">
        <f>CoûtNuit(A117,E117)</f>
        <v>27.096774193548388</v>
      </c>
      <c r="J117" s="63">
        <f>IF(H117&lt;&gt;0,M117/H117,0)</f>
        <v>77.916666666666671</v>
      </c>
      <c r="K117" s="63">
        <f>I117*H117</f>
        <v>81.290322580645167</v>
      </c>
      <c r="L117" s="63">
        <f>M117-K117</f>
        <v>152.45967741935482</v>
      </c>
      <c r="M117" s="63">
        <v>233.75</v>
      </c>
    </row>
    <row r="118" spans="1:13" x14ac:dyDescent="0.15">
      <c r="A118" s="12" t="s">
        <v>64</v>
      </c>
      <c r="B118" s="22" t="s">
        <v>20</v>
      </c>
      <c r="C118" s="53" t="s">
        <v>76</v>
      </c>
      <c r="D118" s="53" t="s">
        <v>189</v>
      </c>
      <c r="E118" s="22" t="str">
        <f t="shared" si="2"/>
        <v>JUILLET</v>
      </c>
      <c r="F118" s="61">
        <v>42933</v>
      </c>
      <c r="G118" s="55">
        <v>42936</v>
      </c>
      <c r="H118" s="22">
        <f t="shared" si="3"/>
        <v>3</v>
      </c>
      <c r="I118" s="63">
        <f>CoûtNuit(A118,E118)</f>
        <v>22.580645161290324</v>
      </c>
      <c r="J118" s="63">
        <f>IF(H118&lt;&gt;0,M118/H118,0)</f>
        <v>79.709999999999994</v>
      </c>
      <c r="K118" s="63">
        <f>I118*H118</f>
        <v>67.741935483870975</v>
      </c>
      <c r="L118" s="63">
        <f>M118-K118</f>
        <v>171.38806451612902</v>
      </c>
      <c r="M118" s="63">
        <v>239.13</v>
      </c>
    </row>
    <row r="119" spans="1:13" x14ac:dyDescent="0.15">
      <c r="A119" s="12" t="s">
        <v>64</v>
      </c>
      <c r="B119" s="22" t="s">
        <v>20</v>
      </c>
      <c r="C119" s="53" t="s">
        <v>76</v>
      </c>
      <c r="D119" s="53" t="s">
        <v>190</v>
      </c>
      <c r="E119" s="22" t="str">
        <f t="shared" si="2"/>
        <v>JUILLET</v>
      </c>
      <c r="F119" s="61">
        <v>42943</v>
      </c>
      <c r="G119" s="55">
        <v>42946</v>
      </c>
      <c r="H119" s="22">
        <f t="shared" si="3"/>
        <v>3</v>
      </c>
      <c r="I119" s="63">
        <f>CoûtNuit(A119,E119)</f>
        <v>22.580645161290324</v>
      </c>
      <c r="J119" s="63">
        <f>IF(H119&lt;&gt;0,M119/H119,0)</f>
        <v>80.536666666666676</v>
      </c>
      <c r="K119" s="63">
        <f>I119*H119</f>
        <v>67.741935483870975</v>
      </c>
      <c r="L119" s="63">
        <f>M119-K119</f>
        <v>173.86806451612904</v>
      </c>
      <c r="M119" s="63">
        <v>241.61</v>
      </c>
    </row>
    <row r="120" spans="1:13" x14ac:dyDescent="0.15">
      <c r="A120" s="12" t="s">
        <v>65</v>
      </c>
      <c r="B120" s="22" t="s">
        <v>20</v>
      </c>
      <c r="C120" s="53" t="s">
        <v>78</v>
      </c>
      <c r="D120" s="53" t="s">
        <v>191</v>
      </c>
      <c r="E120" s="22" t="str">
        <f t="shared" si="2"/>
        <v>JUILLET</v>
      </c>
      <c r="F120" s="61">
        <v>42940</v>
      </c>
      <c r="G120" s="55">
        <v>42945</v>
      </c>
      <c r="H120" s="22">
        <f t="shared" si="3"/>
        <v>5</v>
      </c>
      <c r="I120" s="63">
        <f>CoûtNuit(A120,E120)</f>
        <v>16.870967741935484</v>
      </c>
      <c r="J120" s="63">
        <f>IF(H120&lt;&gt;0,M120/H120,0)</f>
        <v>49.164000000000001</v>
      </c>
      <c r="K120" s="63">
        <f>I120*H120</f>
        <v>84.354838709677423</v>
      </c>
      <c r="L120" s="63">
        <f>M120-K120</f>
        <v>161.46516129032256</v>
      </c>
      <c r="M120" s="63">
        <v>245.82</v>
      </c>
    </row>
    <row r="121" spans="1:13" x14ac:dyDescent="0.15">
      <c r="A121" s="12" t="s">
        <v>65</v>
      </c>
      <c r="B121" s="22" t="s">
        <v>20</v>
      </c>
      <c r="C121" s="53" t="s">
        <v>78</v>
      </c>
      <c r="D121" s="53" t="s">
        <v>192</v>
      </c>
      <c r="E121" s="22" t="str">
        <f t="shared" si="2"/>
        <v>JUILLET</v>
      </c>
      <c r="F121" s="61">
        <v>42928</v>
      </c>
      <c r="G121" s="55">
        <v>42932</v>
      </c>
      <c r="H121" s="22">
        <f t="shared" si="3"/>
        <v>4</v>
      </c>
      <c r="I121" s="63">
        <f>CoûtNuit(A121,E121)</f>
        <v>16.870967741935484</v>
      </c>
      <c r="J121" s="63">
        <f>IF(H121&lt;&gt;0,M121/H121,0)</f>
        <v>61.5</v>
      </c>
      <c r="K121" s="63">
        <f>I121*H121</f>
        <v>67.483870967741936</v>
      </c>
      <c r="L121" s="63">
        <f>M121-K121</f>
        <v>178.51612903225805</v>
      </c>
      <c r="M121" s="63">
        <v>246</v>
      </c>
    </row>
    <row r="122" spans="1:13" x14ac:dyDescent="0.15">
      <c r="A122" s="12" t="s">
        <v>67</v>
      </c>
      <c r="B122" s="22" t="s">
        <v>20</v>
      </c>
      <c r="C122" s="53" t="s">
        <v>76</v>
      </c>
      <c r="D122" s="53" t="s">
        <v>193</v>
      </c>
      <c r="E122" s="22" t="str">
        <f t="shared" si="2"/>
        <v>JUILLET</v>
      </c>
      <c r="F122" s="61">
        <v>42940</v>
      </c>
      <c r="G122" s="55">
        <v>42944</v>
      </c>
      <c r="H122" s="22">
        <f t="shared" si="3"/>
        <v>4</v>
      </c>
      <c r="I122" s="63">
        <f>CoûtNuit(A122,E122)</f>
        <v>27.096774193548388</v>
      </c>
      <c r="J122" s="63">
        <f>IF(H122&lt;&gt;0,M122/H122,0)</f>
        <v>62</v>
      </c>
      <c r="K122" s="63">
        <f>I122*H122</f>
        <v>108.38709677419355</v>
      </c>
      <c r="L122" s="63">
        <f>M122-K122</f>
        <v>139.61290322580646</v>
      </c>
      <c r="M122" s="63">
        <v>248</v>
      </c>
    </row>
    <row r="123" spans="1:13" x14ac:dyDescent="0.15">
      <c r="A123" s="12" t="s">
        <v>62</v>
      </c>
      <c r="B123" s="22" t="s">
        <v>20</v>
      </c>
      <c r="C123" s="53" t="s">
        <v>78</v>
      </c>
      <c r="D123" s="53" t="s">
        <v>194</v>
      </c>
      <c r="E123" s="22" t="str">
        <f t="shared" si="2"/>
        <v>JUILLET</v>
      </c>
      <c r="F123" s="61">
        <v>42932</v>
      </c>
      <c r="G123" s="55">
        <v>42938</v>
      </c>
      <c r="H123" s="22">
        <f t="shared" si="3"/>
        <v>6</v>
      </c>
      <c r="I123" s="63">
        <f>CoûtNuit(A123,E123)</f>
        <v>26.774193548387096</v>
      </c>
      <c r="J123" s="63">
        <f>IF(H123&lt;&gt;0,M123/H123,0)</f>
        <v>41.773333333333333</v>
      </c>
      <c r="K123" s="63">
        <f>I123*H123</f>
        <v>160.64516129032256</v>
      </c>
      <c r="L123" s="63">
        <f>M123-K123</f>
        <v>89.994838709677424</v>
      </c>
      <c r="M123" s="63">
        <v>250.64</v>
      </c>
    </row>
    <row r="124" spans="1:13" x14ac:dyDescent="0.15">
      <c r="A124" s="12" t="s">
        <v>63</v>
      </c>
      <c r="B124" s="22" t="s">
        <v>20</v>
      </c>
      <c r="C124" s="53" t="s">
        <v>78</v>
      </c>
      <c r="D124" s="53" t="s">
        <v>195</v>
      </c>
      <c r="E124" s="22" t="str">
        <f t="shared" si="2"/>
        <v>JUILLET</v>
      </c>
      <c r="F124" s="61">
        <v>42937</v>
      </c>
      <c r="G124" s="55">
        <v>42940</v>
      </c>
      <c r="H124" s="22">
        <f t="shared" si="3"/>
        <v>3</v>
      </c>
      <c r="I124" s="63">
        <f>CoûtNuit(A124,E124)</f>
        <v>32.258064516129032</v>
      </c>
      <c r="J124" s="63">
        <f>IF(H124&lt;&gt;0,M124/H124,0)</f>
        <v>83.666666666666671</v>
      </c>
      <c r="K124" s="63">
        <f>I124*H124</f>
        <v>96.774193548387103</v>
      </c>
      <c r="L124" s="63">
        <f>M124-K124</f>
        <v>154.2258064516129</v>
      </c>
      <c r="M124" s="63">
        <v>251</v>
      </c>
    </row>
    <row r="125" spans="1:13" x14ac:dyDescent="0.15">
      <c r="A125" s="12" t="s">
        <v>66</v>
      </c>
      <c r="B125" s="22" t="s">
        <v>20</v>
      </c>
      <c r="C125" s="53" t="s">
        <v>78</v>
      </c>
      <c r="D125" s="53" t="s">
        <v>194</v>
      </c>
      <c r="E125" s="22" t="str">
        <f t="shared" si="2"/>
        <v>JUILLET</v>
      </c>
      <c r="F125" s="61">
        <v>42932</v>
      </c>
      <c r="G125" s="55">
        <v>42938</v>
      </c>
      <c r="H125" s="22">
        <f t="shared" si="3"/>
        <v>6</v>
      </c>
      <c r="I125" s="63">
        <f>CoûtNuit(A125,E125)</f>
        <v>8.806451612903226</v>
      </c>
      <c r="J125" s="63">
        <f>IF(H125&lt;&gt;0,M125/H125,0)</f>
        <v>41.833333333333336</v>
      </c>
      <c r="K125" s="63">
        <f>I125*H125</f>
        <v>52.838709677419359</v>
      </c>
      <c r="L125" s="63">
        <f>M125-K125</f>
        <v>198.16129032258064</v>
      </c>
      <c r="M125" s="63">
        <v>251</v>
      </c>
    </row>
    <row r="126" spans="1:13" x14ac:dyDescent="0.15">
      <c r="A126" s="12" t="s">
        <v>59</v>
      </c>
      <c r="B126" s="22" t="s">
        <v>20</v>
      </c>
      <c r="C126" s="53" t="s">
        <v>78</v>
      </c>
      <c r="D126" s="53" t="s">
        <v>196</v>
      </c>
      <c r="E126" s="22" t="str">
        <f t="shared" si="2"/>
        <v>JUILLET</v>
      </c>
      <c r="F126" s="61">
        <v>42928</v>
      </c>
      <c r="G126" s="55">
        <v>42933</v>
      </c>
      <c r="H126" s="22">
        <f t="shared" si="3"/>
        <v>5</v>
      </c>
      <c r="I126" s="63">
        <f>CoûtNuit(A126,E126)</f>
        <v>25.806451612903224</v>
      </c>
      <c r="J126" s="63">
        <f>IF(H126&lt;&gt;0,M126/H126,0)</f>
        <v>50.2</v>
      </c>
      <c r="K126" s="63">
        <f>I126*H126</f>
        <v>129.03225806451613</v>
      </c>
      <c r="L126" s="63">
        <f>M126-K126</f>
        <v>121.96774193548387</v>
      </c>
      <c r="M126" s="63">
        <v>251</v>
      </c>
    </row>
    <row r="127" spans="1:13" x14ac:dyDescent="0.15">
      <c r="A127" s="12" t="s">
        <v>58</v>
      </c>
      <c r="B127" s="22" t="s">
        <v>20</v>
      </c>
      <c r="C127" s="53" t="s">
        <v>78</v>
      </c>
      <c r="D127" s="53" t="s">
        <v>197</v>
      </c>
      <c r="E127" s="22" t="str">
        <f t="shared" si="2"/>
        <v>JUILLET</v>
      </c>
      <c r="F127" s="61">
        <v>42917</v>
      </c>
      <c r="G127" s="55">
        <v>42920</v>
      </c>
      <c r="H127" s="22">
        <f t="shared" si="3"/>
        <v>3</v>
      </c>
      <c r="I127" s="63">
        <f>CoûtNuit(A127,E127)</f>
        <v>25</v>
      </c>
      <c r="J127" s="63">
        <f>IF(H127&lt;&gt;0,M127/H127,0)</f>
        <v>83.666666666666671</v>
      </c>
      <c r="K127" s="63">
        <f>I127*H127</f>
        <v>75</v>
      </c>
      <c r="L127" s="63">
        <f>M127-K127</f>
        <v>176</v>
      </c>
      <c r="M127" s="63">
        <v>251</v>
      </c>
    </row>
    <row r="128" spans="1:13" x14ac:dyDescent="0.15">
      <c r="A128" s="12" t="s">
        <v>59</v>
      </c>
      <c r="B128" s="22" t="s">
        <v>20</v>
      </c>
      <c r="C128" s="53" t="s">
        <v>78</v>
      </c>
      <c r="D128" s="53" t="s">
        <v>198</v>
      </c>
      <c r="E128" s="22" t="str">
        <f t="shared" si="2"/>
        <v>JUILLET</v>
      </c>
      <c r="F128" s="61">
        <v>42913</v>
      </c>
      <c r="G128" s="55">
        <v>42917</v>
      </c>
      <c r="H128" s="22">
        <f t="shared" si="3"/>
        <v>4</v>
      </c>
      <c r="I128" s="63">
        <f>CoûtNuit(A128,E128)</f>
        <v>25.806451612903224</v>
      </c>
      <c r="J128" s="63">
        <f>IF(H128&lt;&gt;0,M128/H128,0)</f>
        <v>66.25</v>
      </c>
      <c r="K128" s="63">
        <f>I128*H128</f>
        <v>103.2258064516129</v>
      </c>
      <c r="L128" s="63">
        <f>M128-K128</f>
        <v>161.7741935483871</v>
      </c>
      <c r="M128" s="63">
        <v>265</v>
      </c>
    </row>
    <row r="129" spans="1:13" x14ac:dyDescent="0.15">
      <c r="A129" s="12" t="s">
        <v>59</v>
      </c>
      <c r="B129" s="22" t="s">
        <v>20</v>
      </c>
      <c r="C129" s="53" t="s">
        <v>78</v>
      </c>
      <c r="D129" s="53" t="s">
        <v>198</v>
      </c>
      <c r="E129" s="22" t="str">
        <f t="shared" si="2"/>
        <v>JUILLET</v>
      </c>
      <c r="F129" s="61">
        <v>42917</v>
      </c>
      <c r="G129" s="55">
        <v>42918</v>
      </c>
      <c r="H129" s="22">
        <f t="shared" si="3"/>
        <v>1</v>
      </c>
      <c r="I129" s="63">
        <f>CoûtNuit(A129,E129)</f>
        <v>25.806451612903224</v>
      </c>
      <c r="J129" s="63">
        <f>IF(H129&lt;&gt;0,M129/H129,0)</f>
        <v>265</v>
      </c>
      <c r="K129" s="63">
        <f>I129*H129</f>
        <v>25.806451612903224</v>
      </c>
      <c r="L129" s="63">
        <f>M129-K129</f>
        <v>239.19354838709677</v>
      </c>
      <c r="M129" s="63">
        <v>265</v>
      </c>
    </row>
    <row r="130" spans="1:13" x14ac:dyDescent="0.15">
      <c r="A130" s="12" t="s">
        <v>63</v>
      </c>
      <c r="B130" s="22" t="s">
        <v>20</v>
      </c>
      <c r="C130" s="53" t="s">
        <v>76</v>
      </c>
      <c r="D130" s="53" t="s">
        <v>199</v>
      </c>
      <c r="E130" s="22" t="str">
        <f t="shared" ref="E130:E193" si="4">CHOOSE(MONTH(G130),"JANVIER","FEVRIER","MARS","AVRIL","MAI","JUIN","JUILLET","AOUT","SEPTEMBRE","OCTOBRE","NOVEMBRE","DECEMBRE")</f>
        <v>JUILLET</v>
      </c>
      <c r="F130" s="61">
        <v>42923</v>
      </c>
      <c r="G130" s="55">
        <v>42926</v>
      </c>
      <c r="H130" s="22">
        <f t="shared" ref="H130:H193" si="5">G130-F130</f>
        <v>3</v>
      </c>
      <c r="I130" s="63">
        <f>CoûtNuit(A130,E130)</f>
        <v>32.258064516129032</v>
      </c>
      <c r="J130" s="63">
        <f>IF(H130&lt;&gt;0,M130/H130,0)</f>
        <v>89.666666666666671</v>
      </c>
      <c r="K130" s="63">
        <f>I130*H130</f>
        <v>96.774193548387103</v>
      </c>
      <c r="L130" s="63">
        <f>M130-K130</f>
        <v>172.2258064516129</v>
      </c>
      <c r="M130" s="63">
        <v>269</v>
      </c>
    </row>
    <row r="131" spans="1:13" x14ac:dyDescent="0.15">
      <c r="A131" s="12" t="s">
        <v>60</v>
      </c>
      <c r="B131" s="22" t="s">
        <v>20</v>
      </c>
      <c r="C131" s="53" t="s">
        <v>76</v>
      </c>
      <c r="D131" s="53" t="s">
        <v>200</v>
      </c>
      <c r="E131" s="22" t="str">
        <f t="shared" si="4"/>
        <v>JUILLET</v>
      </c>
      <c r="F131" s="61">
        <v>42913</v>
      </c>
      <c r="G131" s="55">
        <v>42917</v>
      </c>
      <c r="H131" s="22">
        <f t="shared" si="5"/>
        <v>4</v>
      </c>
      <c r="I131" s="63">
        <f>CoûtNuit(A131,E131)</f>
        <v>20.161290322580644</v>
      </c>
      <c r="J131" s="63">
        <f>IF(H131&lt;&gt;0,M131/H131,0)</f>
        <v>68.75</v>
      </c>
      <c r="K131" s="63">
        <f>I131*H131</f>
        <v>80.645161290322577</v>
      </c>
      <c r="L131" s="63">
        <f>M131-K131</f>
        <v>194.35483870967744</v>
      </c>
      <c r="M131" s="63">
        <v>275</v>
      </c>
    </row>
    <row r="132" spans="1:13" x14ac:dyDescent="0.15">
      <c r="A132" s="12" t="s">
        <v>63</v>
      </c>
      <c r="B132" s="22" t="s">
        <v>20</v>
      </c>
      <c r="C132" s="53" t="s">
        <v>78</v>
      </c>
      <c r="D132" s="53" t="s">
        <v>201</v>
      </c>
      <c r="E132" s="22" t="str">
        <f t="shared" si="4"/>
        <v>JUILLET</v>
      </c>
      <c r="F132" s="61">
        <v>42933</v>
      </c>
      <c r="G132" s="55">
        <v>42937</v>
      </c>
      <c r="H132" s="22">
        <f t="shared" si="5"/>
        <v>4</v>
      </c>
      <c r="I132" s="63">
        <f>CoûtNuit(A132,E132)</f>
        <v>32.258064516129032</v>
      </c>
      <c r="J132" s="63">
        <f>IF(H132&lt;&gt;0,M132/H132,0)</f>
        <v>82.25</v>
      </c>
      <c r="K132" s="63">
        <f>I132*H132</f>
        <v>129.03225806451613</v>
      </c>
      <c r="L132" s="63">
        <f>M132-K132</f>
        <v>199.96774193548387</v>
      </c>
      <c r="M132" s="63">
        <v>329</v>
      </c>
    </row>
    <row r="133" spans="1:13" x14ac:dyDescent="0.15">
      <c r="A133" s="12" t="s">
        <v>63</v>
      </c>
      <c r="B133" s="22" t="s">
        <v>20</v>
      </c>
      <c r="C133" s="53" t="s">
        <v>78</v>
      </c>
      <c r="D133" s="53" t="s">
        <v>202</v>
      </c>
      <c r="E133" s="22" t="str">
        <f t="shared" si="4"/>
        <v>JUILLET</v>
      </c>
      <c r="F133" s="61">
        <v>42928</v>
      </c>
      <c r="G133" s="55">
        <v>42932</v>
      </c>
      <c r="H133" s="22">
        <f t="shared" si="5"/>
        <v>4</v>
      </c>
      <c r="I133" s="63">
        <f>CoûtNuit(A133,E133)</f>
        <v>32.258064516129032</v>
      </c>
      <c r="J133" s="63">
        <f>IF(H133&lt;&gt;0,M133/H133,0)</f>
        <v>90.857500000000002</v>
      </c>
      <c r="K133" s="63">
        <f>I133*H133</f>
        <v>129.03225806451613</v>
      </c>
      <c r="L133" s="63">
        <f>M133-K133</f>
        <v>234.39774193548388</v>
      </c>
      <c r="M133" s="63">
        <v>363.43</v>
      </c>
    </row>
    <row r="134" spans="1:13" x14ac:dyDescent="0.15">
      <c r="A134" s="12" t="s">
        <v>66</v>
      </c>
      <c r="B134" s="22" t="s">
        <v>20</v>
      </c>
      <c r="C134" s="53" t="s">
        <v>78</v>
      </c>
      <c r="D134" s="53" t="s">
        <v>203</v>
      </c>
      <c r="E134" s="22" t="str">
        <f t="shared" si="4"/>
        <v>JUILLET</v>
      </c>
      <c r="F134" s="61">
        <v>42939</v>
      </c>
      <c r="G134" s="55">
        <v>42947</v>
      </c>
      <c r="H134" s="22">
        <f t="shared" si="5"/>
        <v>8</v>
      </c>
      <c r="I134" s="63">
        <f>CoûtNuit(A134,E134)</f>
        <v>8.806451612903226</v>
      </c>
      <c r="J134" s="63">
        <f>IF(H134&lt;&gt;0,M134/H134,0)</f>
        <v>45.875</v>
      </c>
      <c r="K134" s="63">
        <f>I134*H134</f>
        <v>70.451612903225808</v>
      </c>
      <c r="L134" s="63">
        <f>M134-K134</f>
        <v>296.54838709677421</v>
      </c>
      <c r="M134" s="63">
        <v>367</v>
      </c>
    </row>
    <row r="135" spans="1:13" x14ac:dyDescent="0.15">
      <c r="A135" s="12" t="s">
        <v>65</v>
      </c>
      <c r="B135" s="22" t="s">
        <v>20</v>
      </c>
      <c r="C135" s="53" t="s">
        <v>78</v>
      </c>
      <c r="D135" s="53" t="s">
        <v>146</v>
      </c>
      <c r="E135" s="22" t="str">
        <f t="shared" si="4"/>
        <v>JUILLET</v>
      </c>
      <c r="F135" s="61">
        <v>42910</v>
      </c>
      <c r="G135" s="55">
        <v>42917</v>
      </c>
      <c r="H135" s="22">
        <f t="shared" si="5"/>
        <v>7</v>
      </c>
      <c r="I135" s="63">
        <f>CoûtNuit(A135,E135)</f>
        <v>16.870967741935484</v>
      </c>
      <c r="J135" s="63">
        <f>IF(H135&lt;&gt;0,M135/H135,0)</f>
        <v>55.142857142857146</v>
      </c>
      <c r="K135" s="63">
        <f>I135*H135</f>
        <v>118.09677419354838</v>
      </c>
      <c r="L135" s="63">
        <f>M135-K135</f>
        <v>267.90322580645159</v>
      </c>
      <c r="M135" s="63">
        <v>386</v>
      </c>
    </row>
    <row r="136" spans="1:13" x14ac:dyDescent="0.15">
      <c r="A136" s="12" t="s">
        <v>67</v>
      </c>
      <c r="B136" s="22" t="s">
        <v>20</v>
      </c>
      <c r="C136" s="53" t="s">
        <v>204</v>
      </c>
      <c r="D136" s="53" t="s">
        <v>205</v>
      </c>
      <c r="E136" s="22" t="str">
        <f t="shared" si="4"/>
        <v>JUILLET</v>
      </c>
      <c r="F136" s="61">
        <v>42922</v>
      </c>
      <c r="G136" s="55">
        <v>42926</v>
      </c>
      <c r="H136" s="22">
        <f t="shared" si="5"/>
        <v>4</v>
      </c>
      <c r="I136" s="63">
        <f>CoûtNuit(A136,E136)</f>
        <v>27.096774193548388</v>
      </c>
      <c r="J136" s="63">
        <f>IF(H136&lt;&gt;0,M136/H136,0)</f>
        <v>97.45</v>
      </c>
      <c r="K136" s="63">
        <f>I136*H136</f>
        <v>108.38709677419355</v>
      </c>
      <c r="L136" s="63">
        <f>M136-K136</f>
        <v>281.41290322580647</v>
      </c>
      <c r="M136" s="63">
        <v>389.8</v>
      </c>
    </row>
    <row r="137" spans="1:13" x14ac:dyDescent="0.15">
      <c r="A137" s="12" t="s">
        <v>63</v>
      </c>
      <c r="B137" s="22" t="s">
        <v>20</v>
      </c>
      <c r="C137" s="53" t="s">
        <v>76</v>
      </c>
      <c r="D137" s="53" t="s">
        <v>206</v>
      </c>
      <c r="E137" s="22" t="str">
        <f t="shared" si="4"/>
        <v>JUILLET</v>
      </c>
      <c r="F137" s="61">
        <v>42915</v>
      </c>
      <c r="G137" s="55">
        <v>42917</v>
      </c>
      <c r="H137" s="22">
        <f t="shared" si="5"/>
        <v>2</v>
      </c>
      <c r="I137" s="63">
        <f>CoûtNuit(A137,E137)</f>
        <v>32.258064516129032</v>
      </c>
      <c r="J137" s="63">
        <f>IF(H137&lt;&gt;0,M137/H137,0)</f>
        <v>216</v>
      </c>
      <c r="K137" s="63">
        <f>I137*H137</f>
        <v>64.516129032258064</v>
      </c>
      <c r="L137" s="63">
        <f>M137-K137</f>
        <v>367.48387096774195</v>
      </c>
      <c r="M137" s="63">
        <v>432</v>
      </c>
    </row>
    <row r="138" spans="1:13" x14ac:dyDescent="0.15">
      <c r="A138" s="12" t="s">
        <v>63</v>
      </c>
      <c r="B138" s="22" t="s">
        <v>20</v>
      </c>
      <c r="C138" s="53" t="s">
        <v>76</v>
      </c>
      <c r="D138" s="53" t="s">
        <v>206</v>
      </c>
      <c r="E138" s="22" t="str">
        <f t="shared" si="4"/>
        <v>JUILLET</v>
      </c>
      <c r="F138" s="61">
        <v>42917</v>
      </c>
      <c r="G138" s="55">
        <v>42919</v>
      </c>
      <c r="H138" s="22">
        <f t="shared" si="5"/>
        <v>2</v>
      </c>
      <c r="I138" s="63">
        <f>CoûtNuit(A138,E138)</f>
        <v>32.258064516129032</v>
      </c>
      <c r="J138" s="63">
        <f>IF(H138&lt;&gt;0,M138/H138,0)</f>
        <v>216</v>
      </c>
      <c r="K138" s="63">
        <f>I138*H138</f>
        <v>64.516129032258064</v>
      </c>
      <c r="L138" s="63">
        <f>M138-K138</f>
        <v>367.48387096774195</v>
      </c>
      <c r="M138" s="63">
        <v>432</v>
      </c>
    </row>
    <row r="139" spans="1:13" x14ac:dyDescent="0.15">
      <c r="A139" s="12" t="s">
        <v>62</v>
      </c>
      <c r="B139" s="22" t="s">
        <v>20</v>
      </c>
      <c r="C139" s="53" t="s">
        <v>76</v>
      </c>
      <c r="D139" s="53" t="s">
        <v>207</v>
      </c>
      <c r="E139" s="22" t="str">
        <f t="shared" si="4"/>
        <v>JUILLET</v>
      </c>
      <c r="F139" s="61">
        <v>42913</v>
      </c>
      <c r="G139" s="55">
        <v>42917</v>
      </c>
      <c r="H139" s="22">
        <f t="shared" si="5"/>
        <v>4</v>
      </c>
      <c r="I139" s="63">
        <f>CoûtNuit(A139,E139)</f>
        <v>26.774193548387096</v>
      </c>
      <c r="J139" s="63">
        <f>IF(H139&lt;&gt;0,M139/H139,0)</f>
        <v>124.25</v>
      </c>
      <c r="K139" s="63">
        <f>I139*H139</f>
        <v>107.09677419354838</v>
      </c>
      <c r="L139" s="63">
        <f>M139-K139</f>
        <v>389.90322580645159</v>
      </c>
      <c r="M139" s="63">
        <v>497</v>
      </c>
    </row>
    <row r="140" spans="1:13" x14ac:dyDescent="0.15">
      <c r="A140" s="12" t="s">
        <v>62</v>
      </c>
      <c r="B140" s="22" t="s">
        <v>20</v>
      </c>
      <c r="C140" s="53" t="s">
        <v>76</v>
      </c>
      <c r="D140" s="53" t="s">
        <v>207</v>
      </c>
      <c r="E140" s="22" t="str">
        <f t="shared" si="4"/>
        <v>JUILLET</v>
      </c>
      <c r="F140" s="61">
        <v>42917</v>
      </c>
      <c r="G140" s="55">
        <v>42920</v>
      </c>
      <c r="H140" s="22">
        <f t="shared" si="5"/>
        <v>3</v>
      </c>
      <c r="I140" s="63">
        <f>CoûtNuit(A140,E140)</f>
        <v>26.774193548387096</v>
      </c>
      <c r="J140" s="63">
        <f>IF(H140&lt;&gt;0,M140/H140,0)</f>
        <v>165.66666666666666</v>
      </c>
      <c r="K140" s="63">
        <f>I140*H140</f>
        <v>80.322580645161281</v>
      </c>
      <c r="L140" s="63">
        <f>M140-K140</f>
        <v>416.67741935483872</v>
      </c>
      <c r="M140" s="63">
        <v>497</v>
      </c>
    </row>
    <row r="141" spans="1:13" x14ac:dyDescent="0.15">
      <c r="A141" s="12" t="s">
        <v>68</v>
      </c>
      <c r="B141" s="22" t="s">
        <v>20</v>
      </c>
      <c r="C141" s="53" t="s">
        <v>76</v>
      </c>
      <c r="D141" s="53" t="s">
        <v>208</v>
      </c>
      <c r="E141" s="22" t="str">
        <f t="shared" si="4"/>
        <v>JUILLET</v>
      </c>
      <c r="F141" s="61">
        <v>42931</v>
      </c>
      <c r="G141" s="55">
        <v>42941</v>
      </c>
      <c r="H141" s="22">
        <f t="shared" si="5"/>
        <v>10</v>
      </c>
      <c r="I141" s="63">
        <f>CoûtNuit(A141,E141)</f>
        <v>21.666399999999999</v>
      </c>
      <c r="J141" s="63">
        <f>IF(H141&lt;&gt;0,M141/H141,0)</f>
        <v>49.8</v>
      </c>
      <c r="K141" s="63">
        <f>I141*H141</f>
        <v>216.66399999999999</v>
      </c>
      <c r="L141" s="63">
        <f>M141-K141</f>
        <v>281.33600000000001</v>
      </c>
      <c r="M141" s="63">
        <v>498</v>
      </c>
    </row>
    <row r="142" spans="1:13" x14ac:dyDescent="0.15">
      <c r="A142" s="12" t="s">
        <v>61</v>
      </c>
      <c r="B142" s="22" t="s">
        <v>20</v>
      </c>
      <c r="C142" s="53" t="s">
        <v>76</v>
      </c>
      <c r="D142" s="53" t="s">
        <v>209</v>
      </c>
      <c r="E142" s="22" t="str">
        <f t="shared" si="4"/>
        <v>JUILLET</v>
      </c>
      <c r="F142" s="61">
        <v>42925</v>
      </c>
      <c r="G142" s="55">
        <v>42934</v>
      </c>
      <c r="H142" s="22">
        <f t="shared" si="5"/>
        <v>9</v>
      </c>
      <c r="I142" s="63">
        <f>CoûtNuit(A142,E142)</f>
        <v>13</v>
      </c>
      <c r="J142" s="63">
        <f>IF(H142&lt;&gt;0,M142/H142,0)</f>
        <v>61.982222222222227</v>
      </c>
      <c r="K142" s="63">
        <f>I142*H142</f>
        <v>117</v>
      </c>
      <c r="L142" s="63">
        <f>M142-K142</f>
        <v>440.84000000000003</v>
      </c>
      <c r="M142" s="63">
        <v>557.84</v>
      </c>
    </row>
    <row r="143" spans="1:13" x14ac:dyDescent="0.15">
      <c r="A143" s="12" t="s">
        <v>58</v>
      </c>
      <c r="B143" s="22" t="s">
        <v>20</v>
      </c>
      <c r="C143" s="53" t="s">
        <v>76</v>
      </c>
      <c r="D143" s="53" t="s">
        <v>210</v>
      </c>
      <c r="E143" s="22" t="str">
        <f t="shared" si="4"/>
        <v>JUILLET</v>
      </c>
      <c r="F143" s="61">
        <v>42920</v>
      </c>
      <c r="G143" s="55">
        <v>42928</v>
      </c>
      <c r="H143" s="22">
        <f t="shared" si="5"/>
        <v>8</v>
      </c>
      <c r="I143" s="63">
        <f>CoûtNuit(A143,E143)</f>
        <v>25</v>
      </c>
      <c r="J143" s="63">
        <f>IF(H143&lt;&gt;0,M143/H143,0)</f>
        <v>94.837500000000006</v>
      </c>
      <c r="K143" s="63">
        <f>I143*H143</f>
        <v>200</v>
      </c>
      <c r="L143" s="63">
        <f>M143-K143</f>
        <v>558.70000000000005</v>
      </c>
      <c r="M143" s="63">
        <v>758.7</v>
      </c>
    </row>
    <row r="144" spans="1:13" x14ac:dyDescent="0.15">
      <c r="A144" s="12" t="s">
        <v>60</v>
      </c>
      <c r="B144" s="22" t="s">
        <v>20</v>
      </c>
      <c r="C144" s="53" t="s">
        <v>78</v>
      </c>
      <c r="D144" s="53" t="s">
        <v>211</v>
      </c>
      <c r="E144" s="22" t="str">
        <f t="shared" si="4"/>
        <v>AOUT</v>
      </c>
      <c r="F144" s="61">
        <v>42959</v>
      </c>
      <c r="G144" s="55">
        <v>42960</v>
      </c>
      <c r="H144" s="22">
        <f t="shared" si="5"/>
        <v>1</v>
      </c>
      <c r="I144" s="63">
        <f>CoûtNuit(A144,E144)</f>
        <v>20.161290322580644</v>
      </c>
      <c r="J144" s="63">
        <f>IF(H144&lt;&gt;0,M144/H144,0)</f>
        <v>39</v>
      </c>
      <c r="K144" s="63">
        <f>I144*H144</f>
        <v>20.161290322580644</v>
      </c>
      <c r="L144" s="63">
        <f>M144-K144</f>
        <v>18.838709677419356</v>
      </c>
      <c r="M144" s="63">
        <v>39</v>
      </c>
    </row>
    <row r="145" spans="1:13" x14ac:dyDescent="0.15">
      <c r="A145" s="12" t="s">
        <v>68</v>
      </c>
      <c r="B145" s="22" t="s">
        <v>20</v>
      </c>
      <c r="C145" s="53" t="s">
        <v>212</v>
      </c>
      <c r="D145" s="53" t="s">
        <v>213</v>
      </c>
      <c r="E145" s="22" t="str">
        <f t="shared" si="4"/>
        <v>AOUT</v>
      </c>
      <c r="F145" s="61">
        <v>42960</v>
      </c>
      <c r="G145" s="55">
        <v>42962</v>
      </c>
      <c r="H145" s="22">
        <f t="shared" si="5"/>
        <v>2</v>
      </c>
      <c r="I145" s="63">
        <f>CoûtNuit(A145,E145)</f>
        <v>20.967741935483872</v>
      </c>
      <c r="J145" s="63">
        <f>IF(H145&lt;&gt;0,M145/H145,0)</f>
        <v>35</v>
      </c>
      <c r="K145" s="63">
        <f>I145*H145</f>
        <v>41.935483870967744</v>
      </c>
      <c r="L145" s="63">
        <f>M145-K145</f>
        <v>28.064516129032256</v>
      </c>
      <c r="M145" s="63">
        <v>70</v>
      </c>
    </row>
    <row r="146" spans="1:13" x14ac:dyDescent="0.15">
      <c r="A146" s="12" t="s">
        <v>66</v>
      </c>
      <c r="B146" s="22" t="s">
        <v>20</v>
      </c>
      <c r="C146" s="53" t="s">
        <v>212</v>
      </c>
      <c r="D146" s="53" t="s">
        <v>147</v>
      </c>
      <c r="E146" s="22" t="str">
        <f t="shared" si="4"/>
        <v>AOUT</v>
      </c>
      <c r="F146" s="61">
        <v>42947</v>
      </c>
      <c r="G146" s="55">
        <v>42948</v>
      </c>
      <c r="H146" s="22">
        <f t="shared" si="5"/>
        <v>1</v>
      </c>
      <c r="I146" s="63">
        <f>CoûtNuit(A146,E146)</f>
        <v>8.8062068965517248</v>
      </c>
      <c r="J146" s="63">
        <f>IF(H146&lt;&gt;0,M146/H146,0)</f>
        <v>69</v>
      </c>
      <c r="K146" s="63">
        <f>I146*H146</f>
        <v>8.8062068965517248</v>
      </c>
      <c r="L146" s="63">
        <f>M146-K146</f>
        <v>60.193793103448272</v>
      </c>
      <c r="M146" s="63">
        <v>69</v>
      </c>
    </row>
    <row r="147" spans="1:13" x14ac:dyDescent="0.15">
      <c r="A147" s="12" t="s">
        <v>66</v>
      </c>
      <c r="B147" s="22" t="s">
        <v>20</v>
      </c>
      <c r="C147" s="53" t="s">
        <v>212</v>
      </c>
      <c r="D147" s="53" t="s">
        <v>147</v>
      </c>
      <c r="E147" s="22" t="str">
        <f t="shared" si="4"/>
        <v>AOUT</v>
      </c>
      <c r="F147" s="61">
        <v>42948</v>
      </c>
      <c r="G147" s="55">
        <v>42950</v>
      </c>
      <c r="H147" s="22">
        <f t="shared" si="5"/>
        <v>2</v>
      </c>
      <c r="I147" s="63">
        <f>CoûtNuit(A147,E147)</f>
        <v>8.8062068965517248</v>
      </c>
      <c r="J147" s="63">
        <f>IF(H147&lt;&gt;0,M147/H147,0)</f>
        <v>34.5</v>
      </c>
      <c r="K147" s="63">
        <f>I147*H147</f>
        <v>17.61241379310345</v>
      </c>
      <c r="L147" s="63">
        <f>M147-K147</f>
        <v>51.38758620689655</v>
      </c>
      <c r="M147" s="63">
        <v>69</v>
      </c>
    </row>
    <row r="148" spans="1:13" x14ac:dyDescent="0.15">
      <c r="A148" s="12" t="s">
        <v>66</v>
      </c>
      <c r="B148" s="22" t="s">
        <v>20</v>
      </c>
      <c r="C148" s="53" t="s">
        <v>76</v>
      </c>
      <c r="D148" s="53" t="s">
        <v>214</v>
      </c>
      <c r="E148" s="22" t="str">
        <f t="shared" si="4"/>
        <v>AOUT</v>
      </c>
      <c r="F148" s="61">
        <v>42961</v>
      </c>
      <c r="G148" s="55">
        <v>42963</v>
      </c>
      <c r="H148" s="22">
        <f t="shared" si="5"/>
        <v>2</v>
      </c>
      <c r="I148" s="63">
        <f>CoûtNuit(A148,E148)</f>
        <v>8.8062068965517248</v>
      </c>
      <c r="J148" s="63">
        <f>IF(H148&lt;&gt;0,M148/H148,0)</f>
        <v>36.21</v>
      </c>
      <c r="K148" s="63">
        <f>I148*H148</f>
        <v>17.61241379310345</v>
      </c>
      <c r="L148" s="63">
        <f>M148-K148</f>
        <v>54.807586206896552</v>
      </c>
      <c r="M148" s="63">
        <v>72.42</v>
      </c>
    </row>
    <row r="149" spans="1:13" x14ac:dyDescent="0.15">
      <c r="A149" s="12" t="s">
        <v>66</v>
      </c>
      <c r="B149" s="22" t="s">
        <v>20</v>
      </c>
      <c r="C149" s="53" t="s">
        <v>78</v>
      </c>
      <c r="D149" s="53" t="s">
        <v>215</v>
      </c>
      <c r="E149" s="22" t="str">
        <f t="shared" si="4"/>
        <v>AOUT</v>
      </c>
      <c r="F149" s="61">
        <v>42969</v>
      </c>
      <c r="G149" s="55">
        <v>42971</v>
      </c>
      <c r="H149" s="22">
        <f t="shared" si="5"/>
        <v>2</v>
      </c>
      <c r="I149" s="63">
        <f>CoûtNuit(A149,E149)</f>
        <v>8.8062068965517248</v>
      </c>
      <c r="J149" s="63">
        <f>IF(H149&lt;&gt;0,M149/H149,0)</f>
        <v>36.630000000000003</v>
      </c>
      <c r="K149" s="63">
        <f>I149*H149</f>
        <v>17.61241379310345</v>
      </c>
      <c r="L149" s="63">
        <f>M149-K149</f>
        <v>55.647586206896555</v>
      </c>
      <c r="M149" s="63">
        <v>73.260000000000005</v>
      </c>
    </row>
    <row r="150" spans="1:13" x14ac:dyDescent="0.15">
      <c r="A150" s="12" t="s">
        <v>66</v>
      </c>
      <c r="B150" s="22" t="s">
        <v>20</v>
      </c>
      <c r="C150" s="53" t="s">
        <v>78</v>
      </c>
      <c r="D150" s="53" t="s">
        <v>216</v>
      </c>
      <c r="E150" s="22" t="str">
        <f t="shared" si="4"/>
        <v>AOUT</v>
      </c>
      <c r="F150" s="61">
        <v>42955</v>
      </c>
      <c r="G150" s="55">
        <v>42957</v>
      </c>
      <c r="H150" s="22">
        <f t="shared" si="5"/>
        <v>2</v>
      </c>
      <c r="I150" s="63">
        <f>CoûtNuit(A150,E150)</f>
        <v>8.8062068965517248</v>
      </c>
      <c r="J150" s="63">
        <f>IF(H150&lt;&gt;0,M150/H150,0)</f>
        <v>39.5</v>
      </c>
      <c r="K150" s="63">
        <f>I150*H150</f>
        <v>17.61241379310345</v>
      </c>
      <c r="L150" s="63">
        <f>M150-K150</f>
        <v>61.38758620689655</v>
      </c>
      <c r="M150" s="63">
        <v>79</v>
      </c>
    </row>
    <row r="151" spans="1:13" x14ac:dyDescent="0.15">
      <c r="A151" s="12" t="s">
        <v>66</v>
      </c>
      <c r="B151" s="22" t="s">
        <v>20</v>
      </c>
      <c r="C151" s="53" t="s">
        <v>212</v>
      </c>
      <c r="D151" s="53" t="s">
        <v>217</v>
      </c>
      <c r="E151" s="22" t="str">
        <f t="shared" si="4"/>
        <v>AOUT</v>
      </c>
      <c r="F151" s="61">
        <v>42963</v>
      </c>
      <c r="G151" s="55">
        <v>42965</v>
      </c>
      <c r="H151" s="22">
        <f t="shared" si="5"/>
        <v>2</v>
      </c>
      <c r="I151" s="63">
        <f>CoûtNuit(A151,E151)</f>
        <v>8.8062068965517248</v>
      </c>
      <c r="J151" s="63">
        <f>IF(H151&lt;&gt;0,M151/H151,0)</f>
        <v>40</v>
      </c>
      <c r="K151" s="63">
        <f>I151*H151</f>
        <v>17.61241379310345</v>
      </c>
      <c r="L151" s="63">
        <f>M151-K151</f>
        <v>62.38758620689655</v>
      </c>
      <c r="M151" s="63">
        <v>80</v>
      </c>
    </row>
    <row r="152" spans="1:13" x14ac:dyDescent="0.15">
      <c r="A152" s="12" t="s">
        <v>67</v>
      </c>
      <c r="B152" s="22" t="s">
        <v>20</v>
      </c>
      <c r="C152" s="53" t="s">
        <v>78</v>
      </c>
      <c r="D152" s="53" t="s">
        <v>218</v>
      </c>
      <c r="E152" s="22" t="str">
        <f t="shared" si="4"/>
        <v>AOUT</v>
      </c>
      <c r="F152" s="61">
        <v>42966</v>
      </c>
      <c r="G152" s="55">
        <v>42968</v>
      </c>
      <c r="H152" s="22">
        <f t="shared" si="5"/>
        <v>2</v>
      </c>
      <c r="I152" s="63">
        <f>CoûtNuit(A152,E152)</f>
        <v>27.096774193548388</v>
      </c>
      <c r="J152" s="63">
        <f>IF(H152&lt;&gt;0,M152/H152,0)</f>
        <v>43.38</v>
      </c>
      <c r="K152" s="63">
        <f>I152*H152</f>
        <v>54.193548387096776</v>
      </c>
      <c r="L152" s="63">
        <f>M152-K152</f>
        <v>32.566451612903229</v>
      </c>
      <c r="M152" s="63">
        <v>86.76</v>
      </c>
    </row>
    <row r="153" spans="1:13" x14ac:dyDescent="0.15">
      <c r="A153" s="12" t="s">
        <v>69</v>
      </c>
      <c r="B153" s="22" t="s">
        <v>20</v>
      </c>
      <c r="C153" s="53" t="s">
        <v>78</v>
      </c>
      <c r="D153" s="53" t="s">
        <v>219</v>
      </c>
      <c r="E153" s="22" t="str">
        <f t="shared" si="4"/>
        <v>AOUT</v>
      </c>
      <c r="F153" s="61">
        <v>42958</v>
      </c>
      <c r="G153" s="55">
        <v>42960</v>
      </c>
      <c r="H153" s="22">
        <f t="shared" si="5"/>
        <v>2</v>
      </c>
      <c r="I153" s="63">
        <f>CoûtNuit(A153,E153)</f>
        <v>24.192857142857143</v>
      </c>
      <c r="J153" s="63">
        <f>IF(H153&lt;&gt;0,M153/H153,0)</f>
        <v>44</v>
      </c>
      <c r="K153" s="63">
        <f>I153*H153</f>
        <v>48.385714285714286</v>
      </c>
      <c r="L153" s="63">
        <f>M153-K153</f>
        <v>39.614285714285714</v>
      </c>
      <c r="M153" s="63">
        <v>88</v>
      </c>
    </row>
    <row r="154" spans="1:13" x14ac:dyDescent="0.15">
      <c r="A154" s="12" t="s">
        <v>59</v>
      </c>
      <c r="B154" s="22" t="s">
        <v>20</v>
      </c>
      <c r="C154" s="53" t="s">
        <v>212</v>
      </c>
      <c r="D154" s="53" t="s">
        <v>213</v>
      </c>
      <c r="E154" s="22" t="str">
        <f t="shared" si="4"/>
        <v>AOUT</v>
      </c>
      <c r="F154" s="61">
        <v>42958</v>
      </c>
      <c r="G154" s="55">
        <v>42960</v>
      </c>
      <c r="H154" s="22">
        <f t="shared" si="5"/>
        <v>2</v>
      </c>
      <c r="I154" s="63">
        <f>CoûtNuit(A154,E154)</f>
        <v>25.806451612903224</v>
      </c>
      <c r="J154" s="63">
        <f>IF(H154&lt;&gt;0,M154/H154,0)</f>
        <v>45</v>
      </c>
      <c r="K154" s="63">
        <f>I154*H154</f>
        <v>51.612903225806448</v>
      </c>
      <c r="L154" s="63">
        <f>M154-K154</f>
        <v>38.387096774193552</v>
      </c>
      <c r="M154" s="63">
        <v>90</v>
      </c>
    </row>
    <row r="155" spans="1:13" x14ac:dyDescent="0.15">
      <c r="A155" s="12" t="s">
        <v>64</v>
      </c>
      <c r="B155" s="22" t="s">
        <v>20</v>
      </c>
      <c r="C155" s="53" t="s">
        <v>78</v>
      </c>
      <c r="D155" s="53" t="s">
        <v>220</v>
      </c>
      <c r="E155" s="22" t="str">
        <f t="shared" si="4"/>
        <v>AOUT</v>
      </c>
      <c r="F155" s="61">
        <v>42974</v>
      </c>
      <c r="G155" s="55">
        <v>42976</v>
      </c>
      <c r="H155" s="22">
        <f t="shared" si="5"/>
        <v>2</v>
      </c>
      <c r="I155" s="63">
        <f>CoûtNuit(A155,E155)</f>
        <v>22.580645161290324</v>
      </c>
      <c r="J155" s="63">
        <f>IF(H155&lt;&gt;0,M155/H155,0)</f>
        <v>46.27</v>
      </c>
      <c r="K155" s="63">
        <f>I155*H155</f>
        <v>45.161290322580648</v>
      </c>
      <c r="L155" s="63">
        <f>M155-K155</f>
        <v>47.378709677419359</v>
      </c>
      <c r="M155" s="63">
        <v>92.54</v>
      </c>
    </row>
    <row r="156" spans="1:13" x14ac:dyDescent="0.15">
      <c r="A156" s="12" t="s">
        <v>65</v>
      </c>
      <c r="B156" s="22" t="s">
        <v>20</v>
      </c>
      <c r="C156" s="53" t="s">
        <v>78</v>
      </c>
      <c r="D156" s="53" t="s">
        <v>221</v>
      </c>
      <c r="E156" s="22" t="str">
        <f t="shared" si="4"/>
        <v>AOUT</v>
      </c>
      <c r="F156" s="61">
        <v>42968</v>
      </c>
      <c r="G156" s="55">
        <v>42970</v>
      </c>
      <c r="H156" s="22">
        <f t="shared" si="5"/>
        <v>2</v>
      </c>
      <c r="I156" s="63">
        <f>CoûtNuit(A156,E156)</f>
        <v>16.870967741935484</v>
      </c>
      <c r="J156" s="63">
        <f>IF(H156&lt;&gt;0,M156/H156,0)</f>
        <v>46.27</v>
      </c>
      <c r="K156" s="63">
        <f>I156*H156</f>
        <v>33.741935483870968</v>
      </c>
      <c r="L156" s="63">
        <f>M156-K156</f>
        <v>58.798064516129038</v>
      </c>
      <c r="M156" s="63">
        <v>92.54</v>
      </c>
    </row>
    <row r="157" spans="1:13" x14ac:dyDescent="0.15">
      <c r="A157" s="12" t="s">
        <v>59</v>
      </c>
      <c r="B157" s="22" t="s">
        <v>20</v>
      </c>
      <c r="C157" s="53" t="s">
        <v>78</v>
      </c>
      <c r="D157" s="53" t="s">
        <v>222</v>
      </c>
      <c r="E157" s="22" t="str">
        <f t="shared" si="4"/>
        <v>AOUT</v>
      </c>
      <c r="F157" s="61">
        <v>42967</v>
      </c>
      <c r="G157" s="55">
        <v>42969</v>
      </c>
      <c r="H157" s="22">
        <f t="shared" si="5"/>
        <v>2</v>
      </c>
      <c r="I157" s="63">
        <f>CoûtNuit(A157,E157)</f>
        <v>25.806451612903224</v>
      </c>
      <c r="J157" s="63">
        <f>IF(H157&lt;&gt;0,M157/H157,0)</f>
        <v>46.27</v>
      </c>
      <c r="K157" s="63">
        <f>I157*H157</f>
        <v>51.612903225806448</v>
      </c>
      <c r="L157" s="63">
        <f>M157-K157</f>
        <v>40.927096774193558</v>
      </c>
      <c r="M157" s="63">
        <v>92.54</v>
      </c>
    </row>
    <row r="158" spans="1:13" x14ac:dyDescent="0.15">
      <c r="A158" s="12" t="s">
        <v>62</v>
      </c>
      <c r="B158" s="22" t="s">
        <v>20</v>
      </c>
      <c r="C158" s="53" t="s">
        <v>78</v>
      </c>
      <c r="D158" s="53" t="s">
        <v>223</v>
      </c>
      <c r="E158" s="22" t="str">
        <f t="shared" si="4"/>
        <v>AOUT</v>
      </c>
      <c r="F158" s="61">
        <v>42960</v>
      </c>
      <c r="G158" s="55">
        <v>42962</v>
      </c>
      <c r="H158" s="22">
        <f t="shared" si="5"/>
        <v>2</v>
      </c>
      <c r="I158" s="63">
        <f>CoûtNuit(A158,E158)</f>
        <v>26.774193548387096</v>
      </c>
      <c r="J158" s="63">
        <f>IF(H158&lt;&gt;0,M158/H158,0)</f>
        <v>48</v>
      </c>
      <c r="K158" s="63">
        <f>I158*H158</f>
        <v>53.548387096774192</v>
      </c>
      <c r="L158" s="63">
        <f>M158-K158</f>
        <v>42.451612903225808</v>
      </c>
      <c r="M158" s="63">
        <v>96</v>
      </c>
    </row>
    <row r="159" spans="1:13" x14ac:dyDescent="0.15">
      <c r="A159" s="12" t="s">
        <v>59</v>
      </c>
      <c r="B159" s="22" t="s">
        <v>20</v>
      </c>
      <c r="C159" s="53" t="s">
        <v>78</v>
      </c>
      <c r="D159" s="53" t="s">
        <v>224</v>
      </c>
      <c r="E159" s="22" t="str">
        <f t="shared" si="4"/>
        <v>AOUT</v>
      </c>
      <c r="F159" s="61">
        <v>42956</v>
      </c>
      <c r="G159" s="55">
        <v>42958</v>
      </c>
      <c r="H159" s="22">
        <f t="shared" si="5"/>
        <v>2</v>
      </c>
      <c r="I159" s="63">
        <f>CoûtNuit(A159,E159)</f>
        <v>25.806451612903224</v>
      </c>
      <c r="J159" s="63">
        <f>IF(H159&lt;&gt;0,M159/H159,0)</f>
        <v>48.2</v>
      </c>
      <c r="K159" s="63">
        <f>I159*H159</f>
        <v>51.612903225806448</v>
      </c>
      <c r="L159" s="63">
        <f>M159-K159</f>
        <v>44.787096774193557</v>
      </c>
      <c r="M159" s="63">
        <v>96.4</v>
      </c>
    </row>
    <row r="160" spans="1:13" x14ac:dyDescent="0.15">
      <c r="A160" s="12" t="s">
        <v>66</v>
      </c>
      <c r="B160" s="22" t="s">
        <v>20</v>
      </c>
      <c r="C160" s="53" t="s">
        <v>78</v>
      </c>
      <c r="D160" s="53" t="s">
        <v>225</v>
      </c>
      <c r="E160" s="22" t="str">
        <f t="shared" si="4"/>
        <v>AOUT</v>
      </c>
      <c r="F160" s="61">
        <v>42971</v>
      </c>
      <c r="G160" s="55">
        <v>42974</v>
      </c>
      <c r="H160" s="22">
        <f t="shared" si="5"/>
        <v>3</v>
      </c>
      <c r="I160" s="63">
        <f>CoûtNuit(A160,E160)</f>
        <v>8.8062068965517248</v>
      </c>
      <c r="J160" s="63">
        <f>IF(H160&lt;&gt;0,M160/H160,0)</f>
        <v>33.666666666666664</v>
      </c>
      <c r="K160" s="63">
        <f>I160*H160</f>
        <v>26.418620689655175</v>
      </c>
      <c r="L160" s="63">
        <f>M160-K160</f>
        <v>74.581379310344829</v>
      </c>
      <c r="M160" s="63">
        <v>101</v>
      </c>
    </row>
    <row r="161" spans="1:13" x14ac:dyDescent="0.15">
      <c r="A161" s="12" t="s">
        <v>59</v>
      </c>
      <c r="B161" s="22" t="s">
        <v>20</v>
      </c>
      <c r="C161" s="53" t="s">
        <v>76</v>
      </c>
      <c r="D161" s="53" t="s">
        <v>226</v>
      </c>
      <c r="E161" s="22" t="str">
        <f t="shared" si="4"/>
        <v>AOUT</v>
      </c>
      <c r="F161" s="61">
        <v>42972</v>
      </c>
      <c r="G161" s="55">
        <v>42975</v>
      </c>
      <c r="H161" s="22">
        <f t="shared" si="5"/>
        <v>3</v>
      </c>
      <c r="I161" s="63">
        <f>CoûtNuit(A161,E161)</f>
        <v>25.806451612903224</v>
      </c>
      <c r="J161" s="63">
        <f>IF(H161&lt;&gt;0,M161/H161,0)</f>
        <v>34.146666666666668</v>
      </c>
      <c r="K161" s="63">
        <f>I161*H161</f>
        <v>77.419354838709666</v>
      </c>
      <c r="L161" s="63">
        <f>M161-K161</f>
        <v>25.020645161290332</v>
      </c>
      <c r="M161" s="63">
        <v>102.44</v>
      </c>
    </row>
    <row r="162" spans="1:13" x14ac:dyDescent="0.15">
      <c r="A162" s="12" t="s">
        <v>67</v>
      </c>
      <c r="B162" s="22" t="s">
        <v>20</v>
      </c>
      <c r="C162" s="53" t="s">
        <v>78</v>
      </c>
      <c r="D162" s="53" t="s">
        <v>227</v>
      </c>
      <c r="E162" s="22" t="str">
        <f t="shared" si="4"/>
        <v>AOUT</v>
      </c>
      <c r="F162" s="61">
        <v>42971</v>
      </c>
      <c r="G162" s="55">
        <v>42973</v>
      </c>
      <c r="H162" s="22">
        <f t="shared" si="5"/>
        <v>2</v>
      </c>
      <c r="I162" s="63">
        <f>CoûtNuit(A162,E162)</f>
        <v>27.096774193548388</v>
      </c>
      <c r="J162" s="63">
        <f>IF(H162&lt;&gt;0,M162/H162,0)</f>
        <v>53.02</v>
      </c>
      <c r="K162" s="63">
        <f>I162*H162</f>
        <v>54.193548387096776</v>
      </c>
      <c r="L162" s="63">
        <f>M162-K162</f>
        <v>51.84645161290323</v>
      </c>
      <c r="M162" s="63">
        <v>106.04</v>
      </c>
    </row>
    <row r="163" spans="1:13" x14ac:dyDescent="0.15">
      <c r="A163" s="12" t="s">
        <v>68</v>
      </c>
      <c r="B163" s="22" t="s">
        <v>20</v>
      </c>
      <c r="C163" s="53" t="s">
        <v>78</v>
      </c>
      <c r="D163" s="53" t="s">
        <v>228</v>
      </c>
      <c r="E163" s="22" t="str">
        <f t="shared" si="4"/>
        <v>AOUT</v>
      </c>
      <c r="F163" s="61">
        <v>42965</v>
      </c>
      <c r="G163" s="55">
        <v>42968</v>
      </c>
      <c r="H163" s="22">
        <f t="shared" si="5"/>
        <v>3</v>
      </c>
      <c r="I163" s="63">
        <f>CoûtNuit(A163,E163)</f>
        <v>20.967741935483872</v>
      </c>
      <c r="J163" s="63">
        <f>IF(H163&lt;&gt;0,M163/H163,0)</f>
        <v>35.346666666666671</v>
      </c>
      <c r="K163" s="63">
        <f>I163*H163</f>
        <v>62.903225806451616</v>
      </c>
      <c r="L163" s="63">
        <f>M163-K163</f>
        <v>43.136774193548391</v>
      </c>
      <c r="M163" s="63">
        <v>106.04</v>
      </c>
    </row>
    <row r="164" spans="1:13" x14ac:dyDescent="0.15">
      <c r="A164" s="12" t="s">
        <v>66</v>
      </c>
      <c r="B164" s="22" t="s">
        <v>20</v>
      </c>
      <c r="C164" s="53" t="s">
        <v>78</v>
      </c>
      <c r="D164" s="53" t="s">
        <v>229</v>
      </c>
      <c r="E164" s="22" t="str">
        <f t="shared" si="4"/>
        <v>AOUT</v>
      </c>
      <c r="F164" s="61">
        <v>42952</v>
      </c>
      <c r="G164" s="55">
        <v>42955</v>
      </c>
      <c r="H164" s="22">
        <f t="shared" si="5"/>
        <v>3</v>
      </c>
      <c r="I164" s="63">
        <f>CoûtNuit(A164,E164)</f>
        <v>8.8062068965517248</v>
      </c>
      <c r="J164" s="63">
        <f>IF(H164&lt;&gt;0,M164/H164,0)</f>
        <v>36.666666666666664</v>
      </c>
      <c r="K164" s="63">
        <f>I164*H164</f>
        <v>26.418620689655175</v>
      </c>
      <c r="L164" s="63">
        <f>M164-K164</f>
        <v>83.581379310344829</v>
      </c>
      <c r="M164" s="63">
        <v>110</v>
      </c>
    </row>
    <row r="165" spans="1:13" x14ac:dyDescent="0.15">
      <c r="A165" s="12" t="s">
        <v>64</v>
      </c>
      <c r="B165" s="22" t="s">
        <v>20</v>
      </c>
      <c r="C165" s="53" t="s">
        <v>212</v>
      </c>
      <c r="D165" s="53" t="s">
        <v>217</v>
      </c>
      <c r="E165" s="22" t="str">
        <f t="shared" si="4"/>
        <v>AOUT</v>
      </c>
      <c r="F165" s="61">
        <v>42968</v>
      </c>
      <c r="G165" s="55">
        <v>42971</v>
      </c>
      <c r="H165" s="22">
        <f t="shared" si="5"/>
        <v>3</v>
      </c>
      <c r="I165" s="63">
        <f>CoûtNuit(A165,E165)</f>
        <v>22.580645161290324</v>
      </c>
      <c r="J165" s="63">
        <f>IF(H165&lt;&gt;0,M165/H165,0)</f>
        <v>40</v>
      </c>
      <c r="K165" s="63">
        <f>I165*H165</f>
        <v>67.741935483870975</v>
      </c>
      <c r="L165" s="63">
        <f>M165-K165</f>
        <v>52.258064516129025</v>
      </c>
      <c r="M165" s="63">
        <v>120</v>
      </c>
    </row>
    <row r="166" spans="1:13" x14ac:dyDescent="0.15">
      <c r="A166" s="12" t="s">
        <v>68</v>
      </c>
      <c r="B166" s="22" t="s">
        <v>20</v>
      </c>
      <c r="C166" s="53" t="s">
        <v>78</v>
      </c>
      <c r="D166" s="53" t="s">
        <v>230</v>
      </c>
      <c r="E166" s="22" t="str">
        <f t="shared" si="4"/>
        <v>AOUT</v>
      </c>
      <c r="F166" s="61">
        <v>42962</v>
      </c>
      <c r="G166" s="55">
        <v>42965</v>
      </c>
      <c r="H166" s="22">
        <f t="shared" si="5"/>
        <v>3</v>
      </c>
      <c r="I166" s="63">
        <f>CoûtNuit(A166,E166)</f>
        <v>20.967741935483872</v>
      </c>
      <c r="J166" s="63">
        <f>IF(H166&lt;&gt;0,M166/H166,0)</f>
        <v>40.166666666666664</v>
      </c>
      <c r="K166" s="63">
        <f>I166*H166</f>
        <v>62.903225806451616</v>
      </c>
      <c r="L166" s="63">
        <f>M166-K166</f>
        <v>57.596774193548384</v>
      </c>
      <c r="M166" s="63">
        <v>120.5</v>
      </c>
    </row>
    <row r="167" spans="1:13" x14ac:dyDescent="0.15">
      <c r="A167" s="12" t="s">
        <v>67</v>
      </c>
      <c r="B167" s="22" t="s">
        <v>20</v>
      </c>
      <c r="C167" s="53" t="s">
        <v>78</v>
      </c>
      <c r="D167" s="53" t="s">
        <v>231</v>
      </c>
      <c r="E167" s="22" t="str">
        <f t="shared" si="4"/>
        <v>AOUT</v>
      </c>
      <c r="F167" s="61">
        <v>42952</v>
      </c>
      <c r="G167" s="55">
        <v>42954</v>
      </c>
      <c r="H167" s="22">
        <f t="shared" si="5"/>
        <v>2</v>
      </c>
      <c r="I167" s="63">
        <f>CoûtNuit(A167,E167)</f>
        <v>27.096774193548388</v>
      </c>
      <c r="J167" s="63">
        <f>IF(H167&lt;&gt;0,M167/H167,0)</f>
        <v>63.5</v>
      </c>
      <c r="K167" s="63">
        <f>I167*H167</f>
        <v>54.193548387096776</v>
      </c>
      <c r="L167" s="63">
        <f>M167-K167</f>
        <v>72.806451612903231</v>
      </c>
      <c r="M167" s="63">
        <v>127</v>
      </c>
    </row>
    <row r="168" spans="1:13" x14ac:dyDescent="0.15">
      <c r="A168" s="12" t="s">
        <v>59</v>
      </c>
      <c r="B168" s="22" t="s">
        <v>20</v>
      </c>
      <c r="C168" s="53" t="s">
        <v>78</v>
      </c>
      <c r="D168" s="53" t="s">
        <v>232</v>
      </c>
      <c r="E168" s="22" t="str">
        <f t="shared" si="4"/>
        <v>AOUT</v>
      </c>
      <c r="F168" s="61">
        <v>42951</v>
      </c>
      <c r="G168" s="55">
        <v>42954</v>
      </c>
      <c r="H168" s="22">
        <f t="shared" si="5"/>
        <v>3</v>
      </c>
      <c r="I168" s="63">
        <f>CoûtNuit(A168,E168)</f>
        <v>25.806451612903224</v>
      </c>
      <c r="J168" s="63">
        <f>IF(H168&lt;&gt;0,M168/H168,0)</f>
        <v>43</v>
      </c>
      <c r="K168" s="63">
        <f>I168*H168</f>
        <v>77.419354838709666</v>
      </c>
      <c r="L168" s="63">
        <f>M168-K168</f>
        <v>51.580645161290334</v>
      </c>
      <c r="M168" s="63">
        <v>129</v>
      </c>
    </row>
    <row r="169" spans="1:13" x14ac:dyDescent="0.15">
      <c r="A169" s="12" t="s">
        <v>60</v>
      </c>
      <c r="B169" s="22" t="s">
        <v>20</v>
      </c>
      <c r="C169" s="53" t="s">
        <v>78</v>
      </c>
      <c r="D169" s="53" t="s">
        <v>233</v>
      </c>
      <c r="E169" s="22" t="str">
        <f t="shared" si="4"/>
        <v>AOUT</v>
      </c>
      <c r="F169" s="61">
        <v>42972</v>
      </c>
      <c r="G169" s="55">
        <v>42975</v>
      </c>
      <c r="H169" s="22">
        <f t="shared" si="5"/>
        <v>3</v>
      </c>
      <c r="I169" s="63">
        <f>CoûtNuit(A169,E169)</f>
        <v>20.161290322580644</v>
      </c>
      <c r="J169" s="63">
        <f>IF(H169&lt;&gt;0,M169/H169,0)</f>
        <v>43.06</v>
      </c>
      <c r="K169" s="63">
        <f>I169*H169</f>
        <v>60.483870967741936</v>
      </c>
      <c r="L169" s="63">
        <f>M169-K169</f>
        <v>68.696129032258071</v>
      </c>
      <c r="M169" s="63">
        <v>129.18</v>
      </c>
    </row>
    <row r="170" spans="1:13" x14ac:dyDescent="0.15">
      <c r="A170" s="12" t="s">
        <v>62</v>
      </c>
      <c r="B170" s="22" t="s">
        <v>20</v>
      </c>
      <c r="C170" s="53" t="s">
        <v>78</v>
      </c>
      <c r="D170" s="53" t="s">
        <v>234</v>
      </c>
      <c r="E170" s="22" t="str">
        <f t="shared" si="4"/>
        <v>AOUT</v>
      </c>
      <c r="F170" s="61">
        <v>42966</v>
      </c>
      <c r="G170" s="55">
        <v>42969</v>
      </c>
      <c r="H170" s="22">
        <f t="shared" si="5"/>
        <v>3</v>
      </c>
      <c r="I170" s="63">
        <f>CoûtNuit(A170,E170)</f>
        <v>26.774193548387096</v>
      </c>
      <c r="J170" s="63">
        <f>IF(H170&lt;&gt;0,M170/H170,0)</f>
        <v>43.333333333333336</v>
      </c>
      <c r="K170" s="63">
        <f>I170*H170</f>
        <v>80.322580645161281</v>
      </c>
      <c r="L170" s="63">
        <f>M170-K170</f>
        <v>49.677419354838719</v>
      </c>
      <c r="M170" s="63">
        <v>130</v>
      </c>
    </row>
    <row r="171" spans="1:13" x14ac:dyDescent="0.15">
      <c r="A171" s="12" t="s">
        <v>65</v>
      </c>
      <c r="B171" s="22" t="s">
        <v>20</v>
      </c>
      <c r="C171" s="53" t="s">
        <v>78</v>
      </c>
      <c r="D171" s="53" t="s">
        <v>235</v>
      </c>
      <c r="E171" s="22" t="str">
        <f t="shared" si="4"/>
        <v>AOUT</v>
      </c>
      <c r="F171" s="61">
        <v>42962</v>
      </c>
      <c r="G171" s="55">
        <v>42965</v>
      </c>
      <c r="H171" s="22">
        <f t="shared" si="5"/>
        <v>3</v>
      </c>
      <c r="I171" s="63">
        <f>CoûtNuit(A171,E171)</f>
        <v>16.870967741935484</v>
      </c>
      <c r="J171" s="63">
        <f>IF(H171&lt;&gt;0,M171/H171,0)</f>
        <v>43.333333333333336</v>
      </c>
      <c r="K171" s="63">
        <f>I171*H171</f>
        <v>50.612903225806448</v>
      </c>
      <c r="L171" s="63">
        <f>M171-K171</f>
        <v>79.387096774193552</v>
      </c>
      <c r="M171" s="63">
        <v>130</v>
      </c>
    </row>
    <row r="172" spans="1:13" x14ac:dyDescent="0.15">
      <c r="A172" s="12" t="s">
        <v>62</v>
      </c>
      <c r="B172" s="22" t="s">
        <v>20</v>
      </c>
      <c r="C172" s="53" t="s">
        <v>78</v>
      </c>
      <c r="D172" s="53" t="s">
        <v>236</v>
      </c>
      <c r="E172" s="22" t="str">
        <f t="shared" si="4"/>
        <v>AOUT</v>
      </c>
      <c r="F172" s="61">
        <v>42954</v>
      </c>
      <c r="G172" s="55">
        <v>42957</v>
      </c>
      <c r="H172" s="22">
        <f t="shared" si="5"/>
        <v>3</v>
      </c>
      <c r="I172" s="63">
        <f>CoûtNuit(A172,E172)</f>
        <v>26.774193548387096</v>
      </c>
      <c r="J172" s="63">
        <f>IF(H172&lt;&gt;0,M172/H172,0)</f>
        <v>44.986666666666672</v>
      </c>
      <c r="K172" s="63">
        <f>I172*H172</f>
        <v>80.322580645161281</v>
      </c>
      <c r="L172" s="63">
        <f>M172-K172</f>
        <v>54.637419354838727</v>
      </c>
      <c r="M172" s="63">
        <v>134.96</v>
      </c>
    </row>
    <row r="173" spans="1:13" x14ac:dyDescent="0.15">
      <c r="A173" s="12" t="s">
        <v>61</v>
      </c>
      <c r="B173" s="22" t="s">
        <v>20</v>
      </c>
      <c r="C173" s="53" t="s">
        <v>78</v>
      </c>
      <c r="D173" s="53" t="s">
        <v>237</v>
      </c>
      <c r="E173" s="22" t="str">
        <f t="shared" si="4"/>
        <v>AOUT</v>
      </c>
      <c r="F173" s="61">
        <v>42947</v>
      </c>
      <c r="G173" s="55">
        <v>42948</v>
      </c>
      <c r="H173" s="22">
        <f t="shared" si="5"/>
        <v>1</v>
      </c>
      <c r="I173" s="63">
        <f>CoûtNuit(A173,E173)</f>
        <v>13</v>
      </c>
      <c r="J173" s="63">
        <f>IF(H173&lt;&gt;0,M173/H173,0)</f>
        <v>135</v>
      </c>
      <c r="K173" s="63">
        <f>I173*H173</f>
        <v>13</v>
      </c>
      <c r="L173" s="63">
        <f>M173-K173</f>
        <v>122</v>
      </c>
      <c r="M173" s="63">
        <v>135</v>
      </c>
    </row>
    <row r="174" spans="1:13" x14ac:dyDescent="0.15">
      <c r="A174" s="12" t="s">
        <v>61</v>
      </c>
      <c r="B174" s="22" t="s">
        <v>20</v>
      </c>
      <c r="C174" s="53" t="s">
        <v>78</v>
      </c>
      <c r="D174" s="53" t="s">
        <v>237</v>
      </c>
      <c r="E174" s="22" t="str">
        <f t="shared" si="4"/>
        <v>AOUT</v>
      </c>
      <c r="F174" s="61">
        <v>42948</v>
      </c>
      <c r="G174" s="55">
        <v>42950</v>
      </c>
      <c r="H174" s="22">
        <f t="shared" si="5"/>
        <v>2</v>
      </c>
      <c r="I174" s="63">
        <f>CoûtNuit(A174,E174)</f>
        <v>13</v>
      </c>
      <c r="J174" s="63">
        <f>IF(H174&lt;&gt;0,M174/H174,0)</f>
        <v>67.5</v>
      </c>
      <c r="K174" s="63">
        <f>I174*H174</f>
        <v>26</v>
      </c>
      <c r="L174" s="63">
        <f>M174-K174</f>
        <v>109</v>
      </c>
      <c r="M174" s="63">
        <v>135</v>
      </c>
    </row>
    <row r="175" spans="1:13" x14ac:dyDescent="0.15">
      <c r="A175" s="12" t="s">
        <v>66</v>
      </c>
      <c r="B175" s="22" t="s">
        <v>20</v>
      </c>
      <c r="C175" s="53" t="s">
        <v>78</v>
      </c>
      <c r="D175" s="53" t="s">
        <v>238</v>
      </c>
      <c r="E175" s="22" t="str">
        <f t="shared" si="4"/>
        <v>AOUT</v>
      </c>
      <c r="F175" s="61">
        <v>42957</v>
      </c>
      <c r="G175" s="55">
        <v>42961</v>
      </c>
      <c r="H175" s="22">
        <f t="shared" si="5"/>
        <v>4</v>
      </c>
      <c r="I175" s="63">
        <f>CoûtNuit(A175,E175)</f>
        <v>8.8062068965517248</v>
      </c>
      <c r="J175" s="63">
        <f>IF(H175&lt;&gt;0,M175/H175,0)</f>
        <v>33.979999999999997</v>
      </c>
      <c r="K175" s="63">
        <f>I175*H175</f>
        <v>35.224827586206899</v>
      </c>
      <c r="L175" s="63">
        <f>M175-K175</f>
        <v>100.69517241379309</v>
      </c>
      <c r="M175" s="63">
        <v>135.91999999999999</v>
      </c>
    </row>
    <row r="176" spans="1:13" x14ac:dyDescent="0.15">
      <c r="A176" s="12" t="s">
        <v>66</v>
      </c>
      <c r="B176" s="22" t="s">
        <v>20</v>
      </c>
      <c r="C176" s="53" t="s">
        <v>78</v>
      </c>
      <c r="D176" s="53" t="s">
        <v>238</v>
      </c>
      <c r="E176" s="22" t="str">
        <f t="shared" si="4"/>
        <v>AOUT</v>
      </c>
      <c r="F176" s="61">
        <v>42957</v>
      </c>
      <c r="G176" s="55">
        <v>42961</v>
      </c>
      <c r="H176" s="22">
        <f t="shared" si="5"/>
        <v>4</v>
      </c>
      <c r="I176" s="63">
        <f>CoûtNuit(A176,E176)</f>
        <v>8.8062068965517248</v>
      </c>
      <c r="J176" s="63">
        <f>IF(H176&lt;&gt;0,M176/H176,0)</f>
        <v>33.979999999999997</v>
      </c>
      <c r="K176" s="63">
        <f>I176*H176</f>
        <v>35.224827586206899</v>
      </c>
      <c r="L176" s="63">
        <f>M176-K176</f>
        <v>100.69517241379309</v>
      </c>
      <c r="M176" s="63">
        <v>135.91999999999999</v>
      </c>
    </row>
    <row r="177" spans="1:13" x14ac:dyDescent="0.15">
      <c r="A177" s="12" t="s">
        <v>64</v>
      </c>
      <c r="B177" s="22" t="s">
        <v>20</v>
      </c>
      <c r="C177" s="53" t="s">
        <v>78</v>
      </c>
      <c r="D177" s="53" t="s">
        <v>239</v>
      </c>
      <c r="E177" s="22" t="str">
        <f t="shared" si="4"/>
        <v>AOUT</v>
      </c>
      <c r="F177" s="61">
        <v>42971</v>
      </c>
      <c r="G177" s="55">
        <v>42974</v>
      </c>
      <c r="H177" s="22">
        <f t="shared" si="5"/>
        <v>3</v>
      </c>
      <c r="I177" s="63">
        <f>CoûtNuit(A177,E177)</f>
        <v>22.580645161290324</v>
      </c>
      <c r="J177" s="63">
        <f>IF(H177&lt;&gt;0,M177/H177,0)</f>
        <v>45.333333333333336</v>
      </c>
      <c r="K177" s="63">
        <f>I177*H177</f>
        <v>67.741935483870975</v>
      </c>
      <c r="L177" s="63">
        <f>M177-K177</f>
        <v>68.258064516129025</v>
      </c>
      <c r="M177" s="63">
        <v>136</v>
      </c>
    </row>
    <row r="178" spans="1:13" x14ac:dyDescent="0.15">
      <c r="A178" s="12" t="s">
        <v>65</v>
      </c>
      <c r="B178" s="22" t="s">
        <v>20</v>
      </c>
      <c r="C178" s="53" t="s">
        <v>78</v>
      </c>
      <c r="D178" s="53" t="s">
        <v>240</v>
      </c>
      <c r="E178" s="22" t="str">
        <f t="shared" si="4"/>
        <v>AOUT</v>
      </c>
      <c r="F178" s="61">
        <v>42970</v>
      </c>
      <c r="G178" s="55">
        <v>42973</v>
      </c>
      <c r="H178" s="22">
        <f t="shared" si="5"/>
        <v>3</v>
      </c>
      <c r="I178" s="63">
        <f>CoûtNuit(A178,E178)</f>
        <v>16.870967741935484</v>
      </c>
      <c r="J178" s="63">
        <f>IF(H178&lt;&gt;0,M178/H178,0)</f>
        <v>45.333333333333336</v>
      </c>
      <c r="K178" s="63">
        <f>I178*H178</f>
        <v>50.612903225806448</v>
      </c>
      <c r="L178" s="63">
        <f>M178-K178</f>
        <v>85.387096774193552</v>
      </c>
      <c r="M178" s="63">
        <v>136</v>
      </c>
    </row>
    <row r="179" spans="1:13" x14ac:dyDescent="0.15">
      <c r="A179" s="12" t="s">
        <v>62</v>
      </c>
      <c r="B179" s="22" t="s">
        <v>20</v>
      </c>
      <c r="C179" s="53" t="s">
        <v>78</v>
      </c>
      <c r="D179" s="53" t="s">
        <v>241</v>
      </c>
      <c r="E179" s="22" t="str">
        <f t="shared" si="4"/>
        <v>AOUT</v>
      </c>
      <c r="F179" s="61">
        <v>42969</v>
      </c>
      <c r="G179" s="55">
        <v>42972</v>
      </c>
      <c r="H179" s="22">
        <f t="shared" si="5"/>
        <v>3</v>
      </c>
      <c r="I179" s="63">
        <f>CoûtNuit(A179,E179)</f>
        <v>26.774193548387096</v>
      </c>
      <c r="J179" s="63">
        <f>IF(H179&lt;&gt;0,M179/H179,0)</f>
        <v>45.333333333333336</v>
      </c>
      <c r="K179" s="63">
        <f>I179*H179</f>
        <v>80.322580645161281</v>
      </c>
      <c r="L179" s="63">
        <f>M179-K179</f>
        <v>55.677419354838719</v>
      </c>
      <c r="M179" s="63">
        <v>136</v>
      </c>
    </row>
    <row r="180" spans="1:13" x14ac:dyDescent="0.15">
      <c r="A180" s="12" t="s">
        <v>65</v>
      </c>
      <c r="B180" s="22" t="s">
        <v>20</v>
      </c>
      <c r="C180" s="53" t="s">
        <v>78</v>
      </c>
      <c r="D180" s="53" t="s">
        <v>242</v>
      </c>
      <c r="E180" s="22" t="str">
        <f t="shared" si="4"/>
        <v>AOUT</v>
      </c>
      <c r="F180" s="61">
        <v>42965</v>
      </c>
      <c r="G180" s="55">
        <v>42968</v>
      </c>
      <c r="H180" s="22">
        <f t="shared" si="5"/>
        <v>3</v>
      </c>
      <c r="I180" s="63">
        <f>CoûtNuit(A180,E180)</f>
        <v>16.870967741935484</v>
      </c>
      <c r="J180" s="63">
        <f>IF(H180&lt;&gt;0,M180/H180,0)</f>
        <v>45.333333333333336</v>
      </c>
      <c r="K180" s="63">
        <f>I180*H180</f>
        <v>50.612903225806448</v>
      </c>
      <c r="L180" s="63">
        <f>M180-K180</f>
        <v>85.387096774193552</v>
      </c>
      <c r="M180" s="63">
        <v>136</v>
      </c>
    </row>
    <row r="181" spans="1:13" x14ac:dyDescent="0.15">
      <c r="A181" s="12" t="s">
        <v>60</v>
      </c>
      <c r="B181" s="22" t="s">
        <v>20</v>
      </c>
      <c r="C181" s="53" t="s">
        <v>78</v>
      </c>
      <c r="D181" s="53" t="s">
        <v>243</v>
      </c>
      <c r="E181" s="22" t="str">
        <f t="shared" si="4"/>
        <v>AOUT</v>
      </c>
      <c r="F181" s="61">
        <v>42960</v>
      </c>
      <c r="G181" s="55">
        <v>42963</v>
      </c>
      <c r="H181" s="22">
        <f t="shared" si="5"/>
        <v>3</v>
      </c>
      <c r="I181" s="63">
        <f>CoûtNuit(A181,E181)</f>
        <v>20.161290322580644</v>
      </c>
      <c r="J181" s="63">
        <f>IF(H181&lt;&gt;0,M181/H181,0)</f>
        <v>45.333333333333336</v>
      </c>
      <c r="K181" s="63">
        <f>I181*H181</f>
        <v>60.483870967741936</v>
      </c>
      <c r="L181" s="63">
        <f>M181-K181</f>
        <v>75.516129032258064</v>
      </c>
      <c r="M181" s="63">
        <v>136</v>
      </c>
    </row>
    <row r="182" spans="1:13" x14ac:dyDescent="0.15">
      <c r="A182" s="12" t="s">
        <v>65</v>
      </c>
      <c r="B182" s="22" t="s">
        <v>20</v>
      </c>
      <c r="C182" s="53" t="s">
        <v>78</v>
      </c>
      <c r="D182" s="53" t="s">
        <v>244</v>
      </c>
      <c r="E182" s="22" t="str">
        <f t="shared" si="4"/>
        <v>AOUT</v>
      </c>
      <c r="F182" s="61">
        <v>42959</v>
      </c>
      <c r="G182" s="55">
        <v>42962</v>
      </c>
      <c r="H182" s="22">
        <f t="shared" si="5"/>
        <v>3</v>
      </c>
      <c r="I182" s="63">
        <f>CoûtNuit(A182,E182)</f>
        <v>16.870967741935484</v>
      </c>
      <c r="J182" s="63">
        <f>IF(H182&lt;&gt;0,M182/H182,0)</f>
        <v>45.333333333333336</v>
      </c>
      <c r="K182" s="63">
        <f>I182*H182</f>
        <v>50.612903225806448</v>
      </c>
      <c r="L182" s="63">
        <f>M182-K182</f>
        <v>85.387096774193552</v>
      </c>
      <c r="M182" s="63">
        <v>136</v>
      </c>
    </row>
    <row r="183" spans="1:13" x14ac:dyDescent="0.15">
      <c r="A183" s="12" t="s">
        <v>62</v>
      </c>
      <c r="B183" s="22" t="s">
        <v>20</v>
      </c>
      <c r="C183" s="53" t="s">
        <v>78</v>
      </c>
      <c r="D183" s="53" t="s">
        <v>245</v>
      </c>
      <c r="E183" s="22" t="str">
        <f t="shared" si="4"/>
        <v>AOUT</v>
      </c>
      <c r="F183" s="61">
        <v>42957</v>
      </c>
      <c r="G183" s="55">
        <v>42960</v>
      </c>
      <c r="H183" s="22">
        <f t="shared" si="5"/>
        <v>3</v>
      </c>
      <c r="I183" s="63">
        <f>CoûtNuit(A183,E183)</f>
        <v>26.774193548387096</v>
      </c>
      <c r="J183" s="63">
        <f>IF(H183&lt;&gt;0,M183/H183,0)</f>
        <v>45.333333333333336</v>
      </c>
      <c r="K183" s="63">
        <f>I183*H183</f>
        <v>80.322580645161281</v>
      </c>
      <c r="L183" s="63">
        <f>M183-K183</f>
        <v>55.677419354838719</v>
      </c>
      <c r="M183" s="63">
        <v>136</v>
      </c>
    </row>
    <row r="184" spans="1:13" x14ac:dyDescent="0.15">
      <c r="A184" s="12" t="s">
        <v>64</v>
      </c>
      <c r="B184" s="22" t="s">
        <v>20</v>
      </c>
      <c r="C184" s="53" t="s">
        <v>78</v>
      </c>
      <c r="D184" s="53" t="s">
        <v>246</v>
      </c>
      <c r="E184" s="22" t="str">
        <f t="shared" si="4"/>
        <v>AOUT</v>
      </c>
      <c r="F184" s="61">
        <v>42946</v>
      </c>
      <c r="G184" s="55">
        <v>42948</v>
      </c>
      <c r="H184" s="22">
        <f t="shared" si="5"/>
        <v>2</v>
      </c>
      <c r="I184" s="63">
        <f>CoûtNuit(A184,E184)</f>
        <v>22.580645161290324</v>
      </c>
      <c r="J184" s="63">
        <f>IF(H184&lt;&gt;0,M184/H184,0)</f>
        <v>67.5</v>
      </c>
      <c r="K184" s="63">
        <f>I184*H184</f>
        <v>45.161290322580648</v>
      </c>
      <c r="L184" s="63">
        <f>M184-K184</f>
        <v>89.838709677419359</v>
      </c>
      <c r="M184" s="63">
        <v>135</v>
      </c>
    </row>
    <row r="185" spans="1:13" x14ac:dyDescent="0.15">
      <c r="A185" s="12" t="s">
        <v>64</v>
      </c>
      <c r="B185" s="22" t="s">
        <v>20</v>
      </c>
      <c r="C185" s="53" t="s">
        <v>78</v>
      </c>
      <c r="D185" s="53" t="s">
        <v>246</v>
      </c>
      <c r="E185" s="22" t="str">
        <f t="shared" si="4"/>
        <v>AOUT</v>
      </c>
      <c r="F185" s="61">
        <v>42948</v>
      </c>
      <c r="G185" s="55">
        <v>42949</v>
      </c>
      <c r="H185" s="22">
        <f t="shared" si="5"/>
        <v>1</v>
      </c>
      <c r="I185" s="63">
        <f>CoûtNuit(A185,E185)</f>
        <v>22.580645161290324</v>
      </c>
      <c r="J185" s="63">
        <f>IF(H185&lt;&gt;0,M185/H185,0)</f>
        <v>135</v>
      </c>
      <c r="K185" s="63">
        <f>I185*H185</f>
        <v>22.580645161290324</v>
      </c>
      <c r="L185" s="63">
        <f>M185-K185</f>
        <v>112.41935483870968</v>
      </c>
      <c r="M185" s="63">
        <v>135</v>
      </c>
    </row>
    <row r="186" spans="1:13" x14ac:dyDescent="0.15">
      <c r="A186" s="12" t="s">
        <v>61</v>
      </c>
      <c r="B186" s="22" t="s">
        <v>20</v>
      </c>
      <c r="C186" s="53" t="s">
        <v>76</v>
      </c>
      <c r="D186" s="53" t="s">
        <v>247</v>
      </c>
      <c r="E186" s="22" t="str">
        <f t="shared" si="4"/>
        <v>AOUT</v>
      </c>
      <c r="F186" s="61">
        <v>42957</v>
      </c>
      <c r="G186" s="55">
        <v>42960</v>
      </c>
      <c r="H186" s="22">
        <f t="shared" si="5"/>
        <v>3</v>
      </c>
      <c r="I186" s="63">
        <f>CoûtNuit(A186,E186)</f>
        <v>13</v>
      </c>
      <c r="J186" s="63">
        <f>IF(H186&lt;&gt;0,M186/H186,0)</f>
        <v>45.98</v>
      </c>
      <c r="K186" s="63">
        <f>I186*H186</f>
        <v>39</v>
      </c>
      <c r="L186" s="63">
        <f>M186-K186</f>
        <v>98.94</v>
      </c>
      <c r="M186" s="63">
        <v>137.94</v>
      </c>
    </row>
    <row r="187" spans="1:13" x14ac:dyDescent="0.15">
      <c r="A187" s="12" t="s">
        <v>66</v>
      </c>
      <c r="B187" s="22" t="s">
        <v>20</v>
      </c>
      <c r="C187" s="53" t="s">
        <v>78</v>
      </c>
      <c r="D187" s="53" t="s">
        <v>248</v>
      </c>
      <c r="E187" s="22" t="str">
        <f t="shared" si="4"/>
        <v>AOUT</v>
      </c>
      <c r="F187" s="61">
        <v>42974</v>
      </c>
      <c r="G187" s="55">
        <v>42978</v>
      </c>
      <c r="H187" s="22">
        <f t="shared" si="5"/>
        <v>4</v>
      </c>
      <c r="I187" s="63">
        <f>CoûtNuit(A187,E187)</f>
        <v>8.8062068965517248</v>
      </c>
      <c r="J187" s="63">
        <f>IF(H187&lt;&gt;0,M187/H187,0)</f>
        <v>34.5</v>
      </c>
      <c r="K187" s="63">
        <f>I187*H187</f>
        <v>35.224827586206899</v>
      </c>
      <c r="L187" s="63">
        <f>M187-K187</f>
        <v>102.7751724137931</v>
      </c>
      <c r="M187" s="63">
        <v>138</v>
      </c>
    </row>
    <row r="188" spans="1:13" x14ac:dyDescent="0.15">
      <c r="A188" s="12" t="s">
        <v>66</v>
      </c>
      <c r="B188" s="22" t="s">
        <v>20</v>
      </c>
      <c r="C188" s="53" t="s">
        <v>78</v>
      </c>
      <c r="D188" s="53" t="s">
        <v>249</v>
      </c>
      <c r="E188" s="22" t="str">
        <f t="shared" si="4"/>
        <v>AOUT</v>
      </c>
      <c r="F188" s="61">
        <v>42965</v>
      </c>
      <c r="G188" s="55">
        <v>42969</v>
      </c>
      <c r="H188" s="22">
        <f t="shared" si="5"/>
        <v>4</v>
      </c>
      <c r="I188" s="63">
        <f>CoûtNuit(A188,E188)</f>
        <v>8.8062068965517248</v>
      </c>
      <c r="J188" s="63">
        <f>IF(H188&lt;&gt;0,M188/H188,0)</f>
        <v>34.704999999999998</v>
      </c>
      <c r="K188" s="63">
        <f>I188*H188</f>
        <v>35.224827586206899</v>
      </c>
      <c r="L188" s="63">
        <f>M188-K188</f>
        <v>103.59517241379309</v>
      </c>
      <c r="M188" s="63">
        <v>138.82</v>
      </c>
    </row>
    <row r="189" spans="1:13" x14ac:dyDescent="0.15">
      <c r="A189" s="12" t="s">
        <v>68</v>
      </c>
      <c r="B189" s="22" t="s">
        <v>20</v>
      </c>
      <c r="C189" s="53" t="s">
        <v>76</v>
      </c>
      <c r="D189" s="53" t="s">
        <v>250</v>
      </c>
      <c r="E189" s="22" t="str">
        <f t="shared" si="4"/>
        <v>AOUT</v>
      </c>
      <c r="F189" s="61">
        <v>42955</v>
      </c>
      <c r="G189" s="55">
        <v>42960</v>
      </c>
      <c r="H189" s="22">
        <f t="shared" si="5"/>
        <v>5</v>
      </c>
      <c r="I189" s="63">
        <f>CoûtNuit(A189,E189)</f>
        <v>20.967741935483872</v>
      </c>
      <c r="J189" s="63">
        <f>IF(H189&lt;&gt;0,M189/H189,0)</f>
        <v>28.080000000000002</v>
      </c>
      <c r="K189" s="63">
        <f>I189*H189</f>
        <v>104.83870967741936</v>
      </c>
      <c r="L189" s="63">
        <f>M189-K189</f>
        <v>35.561290322580646</v>
      </c>
      <c r="M189" s="63">
        <v>140.4</v>
      </c>
    </row>
    <row r="190" spans="1:13" x14ac:dyDescent="0.15">
      <c r="A190" s="12" t="s">
        <v>61</v>
      </c>
      <c r="B190" s="22" t="s">
        <v>20</v>
      </c>
      <c r="C190" s="53" t="s">
        <v>78</v>
      </c>
      <c r="D190" s="53" t="s">
        <v>251</v>
      </c>
      <c r="E190" s="22" t="str">
        <f t="shared" si="4"/>
        <v>AOUT</v>
      </c>
      <c r="F190" s="61">
        <v>42966</v>
      </c>
      <c r="G190" s="55">
        <v>42969</v>
      </c>
      <c r="H190" s="22">
        <f t="shared" si="5"/>
        <v>3</v>
      </c>
      <c r="I190" s="63">
        <f>CoûtNuit(A190,E190)</f>
        <v>13</v>
      </c>
      <c r="J190" s="63">
        <f>IF(H190&lt;&gt;0,M190/H190,0)</f>
        <v>46.913333333333334</v>
      </c>
      <c r="K190" s="63">
        <f>I190*H190</f>
        <v>39</v>
      </c>
      <c r="L190" s="63">
        <f>M190-K190</f>
        <v>101.74000000000001</v>
      </c>
      <c r="M190" s="63">
        <v>140.74</v>
      </c>
    </row>
    <row r="191" spans="1:13" x14ac:dyDescent="0.15">
      <c r="A191" s="12" t="s">
        <v>61</v>
      </c>
      <c r="B191" s="22" t="s">
        <v>20</v>
      </c>
      <c r="C191" s="53" t="s">
        <v>78</v>
      </c>
      <c r="D191" s="53" t="s">
        <v>252</v>
      </c>
      <c r="E191" s="22" t="str">
        <f t="shared" si="4"/>
        <v>AOUT</v>
      </c>
      <c r="F191" s="61">
        <v>42954</v>
      </c>
      <c r="G191" s="55">
        <v>42957</v>
      </c>
      <c r="H191" s="22">
        <f t="shared" si="5"/>
        <v>3</v>
      </c>
      <c r="I191" s="63">
        <f>CoûtNuit(A191,E191)</f>
        <v>13</v>
      </c>
      <c r="J191" s="63">
        <f>IF(H191&lt;&gt;0,M191/H191,0)</f>
        <v>46.913333333333334</v>
      </c>
      <c r="K191" s="63">
        <f>I191*H191</f>
        <v>39</v>
      </c>
      <c r="L191" s="63">
        <f>M191-K191</f>
        <v>101.74000000000001</v>
      </c>
      <c r="M191" s="63">
        <v>140.74</v>
      </c>
    </row>
    <row r="192" spans="1:13" x14ac:dyDescent="0.15">
      <c r="A192" s="12" t="s">
        <v>60</v>
      </c>
      <c r="B192" s="22" t="s">
        <v>20</v>
      </c>
      <c r="C192" s="53" t="s">
        <v>78</v>
      </c>
      <c r="D192" s="53" t="s">
        <v>253</v>
      </c>
      <c r="E192" s="22" t="str">
        <f t="shared" si="4"/>
        <v>AOUT</v>
      </c>
      <c r="F192" s="61">
        <v>42969</v>
      </c>
      <c r="G192" s="55">
        <v>42972</v>
      </c>
      <c r="H192" s="22">
        <f t="shared" si="5"/>
        <v>3</v>
      </c>
      <c r="I192" s="63">
        <f>CoûtNuit(A192,E192)</f>
        <v>20.161290322580644</v>
      </c>
      <c r="J192" s="63">
        <f>IF(H192&lt;&gt;0,M192/H192,0)</f>
        <v>47</v>
      </c>
      <c r="K192" s="63">
        <f>I192*H192</f>
        <v>60.483870967741936</v>
      </c>
      <c r="L192" s="63">
        <f>M192-K192</f>
        <v>80.516129032258064</v>
      </c>
      <c r="M192" s="63">
        <v>141</v>
      </c>
    </row>
    <row r="193" spans="1:13" x14ac:dyDescent="0.15">
      <c r="A193" s="12" t="s">
        <v>64</v>
      </c>
      <c r="B193" s="22" t="s">
        <v>20</v>
      </c>
      <c r="C193" s="53" t="s">
        <v>78</v>
      </c>
      <c r="D193" s="53" t="s">
        <v>254</v>
      </c>
      <c r="E193" s="22" t="str">
        <f t="shared" si="4"/>
        <v>AOUT</v>
      </c>
      <c r="F193" s="61">
        <v>42959</v>
      </c>
      <c r="G193" s="55">
        <v>42962</v>
      </c>
      <c r="H193" s="22">
        <f t="shared" si="5"/>
        <v>3</v>
      </c>
      <c r="I193" s="63">
        <f>CoûtNuit(A193,E193)</f>
        <v>22.580645161290324</v>
      </c>
      <c r="J193" s="63">
        <f>IF(H193&lt;&gt;0,M193/H193,0)</f>
        <v>47</v>
      </c>
      <c r="K193" s="63">
        <f>I193*H193</f>
        <v>67.741935483870975</v>
      </c>
      <c r="L193" s="63">
        <f>M193-K193</f>
        <v>73.258064516129025</v>
      </c>
      <c r="M193" s="63">
        <v>141</v>
      </c>
    </row>
    <row r="194" spans="1:13" x14ac:dyDescent="0.15">
      <c r="A194" s="12" t="s">
        <v>61</v>
      </c>
      <c r="B194" s="22" t="s">
        <v>20</v>
      </c>
      <c r="C194" s="53" t="s">
        <v>78</v>
      </c>
      <c r="D194" s="53" t="s">
        <v>255</v>
      </c>
      <c r="E194" s="22" t="str">
        <f t="shared" ref="E194:E257" si="6">CHOOSE(MONTH(G194),"JANVIER","FEVRIER","MARS","AVRIL","MAI","JUIN","JUILLET","AOUT","SEPTEMBRE","OCTOBRE","NOVEMBRE","DECEMBRE")</f>
        <v>AOUT</v>
      </c>
      <c r="F194" s="61">
        <v>42951</v>
      </c>
      <c r="G194" s="55">
        <v>42954</v>
      </c>
      <c r="H194" s="22">
        <f t="shared" ref="H194:H257" si="7">G194-F194</f>
        <v>3</v>
      </c>
      <c r="I194" s="63">
        <f>CoûtNuit(A194,E194)</f>
        <v>13</v>
      </c>
      <c r="J194" s="63">
        <f>IF(H194&lt;&gt;0,M194/H194,0)</f>
        <v>47</v>
      </c>
      <c r="K194" s="63">
        <f>I194*H194</f>
        <v>39</v>
      </c>
      <c r="L194" s="63">
        <f>M194-K194</f>
        <v>102</v>
      </c>
      <c r="M194" s="63">
        <v>141</v>
      </c>
    </row>
    <row r="195" spans="1:13" x14ac:dyDescent="0.15">
      <c r="A195" s="12" t="s">
        <v>59</v>
      </c>
      <c r="B195" s="22" t="s">
        <v>20</v>
      </c>
      <c r="C195" s="53" t="s">
        <v>78</v>
      </c>
      <c r="D195" s="53" t="s">
        <v>256</v>
      </c>
      <c r="E195" s="22" t="str">
        <f t="shared" si="6"/>
        <v>AOUT</v>
      </c>
      <c r="F195" s="61">
        <v>42969</v>
      </c>
      <c r="G195" s="55">
        <v>42972</v>
      </c>
      <c r="H195" s="22">
        <f t="shared" si="7"/>
        <v>3</v>
      </c>
      <c r="I195" s="63">
        <f>CoûtNuit(A195,E195)</f>
        <v>25.806451612903224</v>
      </c>
      <c r="J195" s="63">
        <f>IF(H195&lt;&gt;0,M195/H195,0)</f>
        <v>49.806666666666665</v>
      </c>
      <c r="K195" s="63">
        <f>I195*H195</f>
        <v>77.419354838709666</v>
      </c>
      <c r="L195" s="63">
        <f>M195-K195</f>
        <v>72.000645161290322</v>
      </c>
      <c r="M195" s="63">
        <v>149.41999999999999</v>
      </c>
    </row>
    <row r="196" spans="1:13" x14ac:dyDescent="0.15">
      <c r="A196" s="12" t="s">
        <v>67</v>
      </c>
      <c r="B196" s="22" t="s">
        <v>20</v>
      </c>
      <c r="C196" s="53" t="s">
        <v>78</v>
      </c>
      <c r="D196" s="53" t="s">
        <v>257</v>
      </c>
      <c r="E196" s="22" t="str">
        <f t="shared" si="6"/>
        <v>AOUT</v>
      </c>
      <c r="F196" s="61">
        <v>42968</v>
      </c>
      <c r="G196" s="55">
        <v>42971</v>
      </c>
      <c r="H196" s="22">
        <f t="shared" si="7"/>
        <v>3</v>
      </c>
      <c r="I196" s="63">
        <f>CoûtNuit(A196,E196)</f>
        <v>27.096774193548388</v>
      </c>
      <c r="J196" s="63">
        <f>IF(H196&lt;&gt;0,M196/H196,0)</f>
        <v>49.806666666666665</v>
      </c>
      <c r="K196" s="63">
        <f>I196*H196</f>
        <v>81.290322580645167</v>
      </c>
      <c r="L196" s="63">
        <f>M196-K196</f>
        <v>68.12967741935482</v>
      </c>
      <c r="M196" s="63">
        <v>149.41999999999999</v>
      </c>
    </row>
    <row r="197" spans="1:13" x14ac:dyDescent="0.15">
      <c r="A197" s="12" t="s">
        <v>69</v>
      </c>
      <c r="B197" s="22" t="s">
        <v>20</v>
      </c>
      <c r="C197" s="53" t="s">
        <v>76</v>
      </c>
      <c r="D197" s="53" t="s">
        <v>258</v>
      </c>
      <c r="E197" s="22" t="str">
        <f t="shared" si="6"/>
        <v>AOUT</v>
      </c>
      <c r="F197" s="61">
        <v>42961</v>
      </c>
      <c r="G197" s="55">
        <v>42965</v>
      </c>
      <c r="H197" s="22">
        <f t="shared" si="7"/>
        <v>4</v>
      </c>
      <c r="I197" s="63">
        <f>CoûtNuit(A197,E197)</f>
        <v>24.192857142857143</v>
      </c>
      <c r="J197" s="63">
        <f>IF(H197&lt;&gt;0,M197/H197,0)</f>
        <v>39.502499999999998</v>
      </c>
      <c r="K197" s="63">
        <f>I197*H197</f>
        <v>96.771428571428572</v>
      </c>
      <c r="L197" s="63">
        <f>M197-K197</f>
        <v>61.238571428571419</v>
      </c>
      <c r="M197" s="63">
        <v>158.01</v>
      </c>
    </row>
    <row r="198" spans="1:13" x14ac:dyDescent="0.15">
      <c r="A198" s="12" t="s">
        <v>67</v>
      </c>
      <c r="B198" s="22" t="s">
        <v>20</v>
      </c>
      <c r="C198" s="53" t="s">
        <v>78</v>
      </c>
      <c r="D198" s="53" t="s">
        <v>259</v>
      </c>
      <c r="E198" s="22" t="str">
        <f t="shared" si="6"/>
        <v>AOUT</v>
      </c>
      <c r="F198" s="61">
        <v>42956</v>
      </c>
      <c r="G198" s="55">
        <v>42959</v>
      </c>
      <c r="H198" s="22">
        <f t="shared" si="7"/>
        <v>3</v>
      </c>
      <c r="I198" s="63">
        <f>CoûtNuit(A198,E198)</f>
        <v>27.096774193548388</v>
      </c>
      <c r="J198" s="63">
        <f>IF(H198&lt;&gt;0,M198/H198,0)</f>
        <v>52.699999999999996</v>
      </c>
      <c r="K198" s="63">
        <f>I198*H198</f>
        <v>81.290322580645167</v>
      </c>
      <c r="L198" s="63">
        <f>M198-K198</f>
        <v>76.809677419354827</v>
      </c>
      <c r="M198" s="63">
        <v>158.1</v>
      </c>
    </row>
    <row r="199" spans="1:13" x14ac:dyDescent="0.15">
      <c r="A199" s="12" t="s">
        <v>59</v>
      </c>
      <c r="B199" s="22" t="s">
        <v>20</v>
      </c>
      <c r="C199" s="53" t="s">
        <v>76</v>
      </c>
      <c r="D199" s="53" t="s">
        <v>260</v>
      </c>
      <c r="E199" s="22" t="str">
        <f t="shared" si="6"/>
        <v>AOUT</v>
      </c>
      <c r="F199" s="55">
        <v>42960</v>
      </c>
      <c r="G199" s="55">
        <v>42963</v>
      </c>
      <c r="H199" s="22">
        <f t="shared" si="7"/>
        <v>3</v>
      </c>
      <c r="I199" s="63">
        <f>CoûtNuit(A199,E199)</f>
        <v>25.806451612903224</v>
      </c>
      <c r="J199" s="63">
        <f>IF(H199&lt;&gt;0,M199/H199,0)</f>
        <v>54.056666666666665</v>
      </c>
      <c r="K199" s="63">
        <f>I199*H199</f>
        <v>77.419354838709666</v>
      </c>
      <c r="L199" s="63">
        <f>M199-K199</f>
        <v>84.750645161290322</v>
      </c>
      <c r="M199" s="63">
        <v>162.16999999999999</v>
      </c>
    </row>
    <row r="200" spans="1:13" x14ac:dyDescent="0.15">
      <c r="A200" s="12" t="s">
        <v>64</v>
      </c>
      <c r="B200" s="22" t="s">
        <v>20</v>
      </c>
      <c r="C200" s="53" t="s">
        <v>78</v>
      </c>
      <c r="D200" s="53" t="s">
        <v>261</v>
      </c>
      <c r="E200" s="22" t="str">
        <f t="shared" si="6"/>
        <v>AOUT</v>
      </c>
      <c r="F200" s="61">
        <v>42950</v>
      </c>
      <c r="G200" s="55">
        <v>42953</v>
      </c>
      <c r="H200" s="22">
        <f t="shared" si="7"/>
        <v>3</v>
      </c>
      <c r="I200" s="63">
        <f>CoûtNuit(A200,E200)</f>
        <v>22.580645161290324</v>
      </c>
      <c r="J200" s="63">
        <f>IF(H200&lt;&gt;0,M200/H200,0)</f>
        <v>55</v>
      </c>
      <c r="K200" s="63">
        <f>I200*H200</f>
        <v>67.741935483870975</v>
      </c>
      <c r="L200" s="63">
        <f>M200-K200</f>
        <v>97.258064516129025</v>
      </c>
      <c r="M200" s="63">
        <v>165</v>
      </c>
    </row>
    <row r="201" spans="1:13" x14ac:dyDescent="0.15">
      <c r="A201" s="12" t="s">
        <v>59</v>
      </c>
      <c r="B201" s="22" t="s">
        <v>20</v>
      </c>
      <c r="C201" s="53" t="s">
        <v>78</v>
      </c>
      <c r="D201" s="53" t="s">
        <v>262</v>
      </c>
      <c r="E201" s="22" t="str">
        <f t="shared" si="6"/>
        <v>AOUT</v>
      </c>
      <c r="F201" s="61">
        <v>42963</v>
      </c>
      <c r="G201" s="55">
        <v>42967</v>
      </c>
      <c r="H201" s="22">
        <f t="shared" si="7"/>
        <v>4</v>
      </c>
      <c r="I201" s="63">
        <f>CoûtNuit(A201,E201)</f>
        <v>25.806451612903224</v>
      </c>
      <c r="J201" s="63">
        <f>IF(H201&lt;&gt;0,M201/H201,0)</f>
        <v>41.5</v>
      </c>
      <c r="K201" s="63">
        <f>I201*H201</f>
        <v>103.2258064516129</v>
      </c>
      <c r="L201" s="63">
        <f>M201-K201</f>
        <v>62.774193548387103</v>
      </c>
      <c r="M201" s="63">
        <v>166</v>
      </c>
    </row>
    <row r="202" spans="1:13" x14ac:dyDescent="0.15">
      <c r="A202" s="12" t="s">
        <v>62</v>
      </c>
      <c r="B202" s="22" t="s">
        <v>20</v>
      </c>
      <c r="C202" s="53" t="s">
        <v>78</v>
      </c>
      <c r="D202" s="53" t="s">
        <v>263</v>
      </c>
      <c r="E202" s="22" t="str">
        <f t="shared" si="6"/>
        <v>AOUT</v>
      </c>
      <c r="F202" s="61">
        <v>42962</v>
      </c>
      <c r="G202" s="55">
        <v>42966</v>
      </c>
      <c r="H202" s="22">
        <f t="shared" si="7"/>
        <v>4</v>
      </c>
      <c r="I202" s="63">
        <f>CoûtNuit(A202,E202)</f>
        <v>26.774193548387096</v>
      </c>
      <c r="J202" s="63">
        <f>IF(H202&lt;&gt;0,M202/H202,0)</f>
        <v>43.38</v>
      </c>
      <c r="K202" s="63">
        <f>I202*H202</f>
        <v>107.09677419354838</v>
      </c>
      <c r="L202" s="63">
        <f>M202-K202</f>
        <v>66.423225806451626</v>
      </c>
      <c r="M202" s="63">
        <v>173.52</v>
      </c>
    </row>
    <row r="203" spans="1:13" x14ac:dyDescent="0.15">
      <c r="A203" s="12" t="s">
        <v>65</v>
      </c>
      <c r="B203" s="22" t="s">
        <v>20</v>
      </c>
      <c r="C203" s="53" t="s">
        <v>78</v>
      </c>
      <c r="D203" s="53" t="s">
        <v>264</v>
      </c>
      <c r="E203" s="22" t="str">
        <f t="shared" si="6"/>
        <v>AOUT</v>
      </c>
      <c r="F203" s="61">
        <v>42955</v>
      </c>
      <c r="G203" s="55">
        <v>42959</v>
      </c>
      <c r="H203" s="22">
        <f t="shared" si="7"/>
        <v>4</v>
      </c>
      <c r="I203" s="63">
        <f>CoûtNuit(A203,E203)</f>
        <v>16.870967741935484</v>
      </c>
      <c r="J203" s="63">
        <f>IF(H203&lt;&gt;0,M203/H203,0)</f>
        <v>43.5</v>
      </c>
      <c r="K203" s="63">
        <f>I203*H203</f>
        <v>67.483870967741936</v>
      </c>
      <c r="L203" s="63">
        <f>M203-K203</f>
        <v>106.51612903225806</v>
      </c>
      <c r="M203" s="63">
        <v>174</v>
      </c>
    </row>
    <row r="204" spans="1:13" x14ac:dyDescent="0.15">
      <c r="A204" s="12" t="s">
        <v>65</v>
      </c>
      <c r="B204" s="22" t="s">
        <v>20</v>
      </c>
      <c r="C204" s="53" t="s">
        <v>76</v>
      </c>
      <c r="D204" s="53" t="s">
        <v>265</v>
      </c>
      <c r="E204" s="22" t="str">
        <f t="shared" si="6"/>
        <v>AOUT</v>
      </c>
      <c r="F204" s="55">
        <v>42951</v>
      </c>
      <c r="G204" s="55">
        <v>42954</v>
      </c>
      <c r="H204" s="22">
        <f t="shared" si="7"/>
        <v>3</v>
      </c>
      <c r="I204" s="63">
        <f>CoûtNuit(A204,E204)</f>
        <v>16.870967741935484</v>
      </c>
      <c r="J204" s="63">
        <f>IF(H204&lt;&gt;0,M204/H204,0)</f>
        <v>59.106666666666662</v>
      </c>
      <c r="K204" s="63">
        <f>I204*H204</f>
        <v>50.612903225806448</v>
      </c>
      <c r="L204" s="63">
        <f>M204-K204</f>
        <v>126.70709677419354</v>
      </c>
      <c r="M204" s="63">
        <v>177.32</v>
      </c>
    </row>
    <row r="205" spans="1:13" x14ac:dyDescent="0.15">
      <c r="A205" s="12" t="s">
        <v>62</v>
      </c>
      <c r="B205" s="22" t="s">
        <v>20</v>
      </c>
      <c r="C205" s="53" t="s">
        <v>76</v>
      </c>
      <c r="D205" s="53" t="s">
        <v>266</v>
      </c>
      <c r="E205" s="22" t="str">
        <f t="shared" si="6"/>
        <v>AOUT</v>
      </c>
      <c r="F205" s="61">
        <v>42973</v>
      </c>
      <c r="G205" s="55">
        <v>42977</v>
      </c>
      <c r="H205" s="22">
        <f t="shared" si="7"/>
        <v>4</v>
      </c>
      <c r="I205" s="63">
        <f>CoûtNuit(A205,E205)</f>
        <v>26.774193548387096</v>
      </c>
      <c r="J205" s="63">
        <f>IF(H205&lt;&gt;0,M205/H205,0)</f>
        <v>44.94</v>
      </c>
      <c r="K205" s="63">
        <f>I205*H205</f>
        <v>107.09677419354838</v>
      </c>
      <c r="L205" s="63">
        <f>M205-K205</f>
        <v>72.663225806451607</v>
      </c>
      <c r="M205" s="63">
        <v>179.76</v>
      </c>
    </row>
    <row r="206" spans="1:13" x14ac:dyDescent="0.15">
      <c r="A206" s="12" t="s">
        <v>69</v>
      </c>
      <c r="B206" s="22" t="s">
        <v>20</v>
      </c>
      <c r="C206" s="53" t="s">
        <v>76</v>
      </c>
      <c r="D206" s="53" t="s">
        <v>267</v>
      </c>
      <c r="E206" s="22" t="str">
        <f t="shared" si="6"/>
        <v>AOUT</v>
      </c>
      <c r="F206" s="61">
        <v>42953</v>
      </c>
      <c r="G206" s="55">
        <v>42958</v>
      </c>
      <c r="H206" s="22">
        <f t="shared" si="7"/>
        <v>5</v>
      </c>
      <c r="I206" s="63">
        <f>CoûtNuit(A206,E206)</f>
        <v>24.192857142857143</v>
      </c>
      <c r="J206" s="63">
        <f>IF(H206&lt;&gt;0,M206/H206,0)</f>
        <v>36.637999999999998</v>
      </c>
      <c r="K206" s="63">
        <f>I206*H206</f>
        <v>120.96428571428572</v>
      </c>
      <c r="L206" s="63">
        <f>M206-K206</f>
        <v>62.225714285714275</v>
      </c>
      <c r="M206" s="63">
        <v>183.19</v>
      </c>
    </row>
    <row r="207" spans="1:13" x14ac:dyDescent="0.15">
      <c r="A207" s="12" t="s">
        <v>69</v>
      </c>
      <c r="B207" s="22" t="s">
        <v>20</v>
      </c>
      <c r="C207" s="53" t="s">
        <v>78</v>
      </c>
      <c r="D207" s="53" t="s">
        <v>268</v>
      </c>
      <c r="E207" s="22" t="str">
        <f t="shared" si="6"/>
        <v>AOUT</v>
      </c>
      <c r="F207" s="61">
        <v>42946</v>
      </c>
      <c r="G207" s="55">
        <v>42948</v>
      </c>
      <c r="H207" s="22">
        <f t="shared" si="7"/>
        <v>2</v>
      </c>
      <c r="I207" s="63">
        <f>CoûtNuit(A207,E207)</f>
        <v>24.192857142857143</v>
      </c>
      <c r="J207" s="63">
        <f>IF(H207&lt;&gt;0,M207/H207,0)</f>
        <v>92.5</v>
      </c>
      <c r="K207" s="63">
        <f>I207*H207</f>
        <v>48.385714285714286</v>
      </c>
      <c r="L207" s="63">
        <f>M207-K207</f>
        <v>136.6142857142857</v>
      </c>
      <c r="M207" s="63">
        <v>185</v>
      </c>
    </row>
    <row r="208" spans="1:13" x14ac:dyDescent="0.15">
      <c r="A208" s="12" t="s">
        <v>69</v>
      </c>
      <c r="B208" s="22" t="s">
        <v>20</v>
      </c>
      <c r="C208" s="53" t="s">
        <v>78</v>
      </c>
      <c r="D208" s="53" t="s">
        <v>268</v>
      </c>
      <c r="E208" s="22" t="str">
        <f t="shared" si="6"/>
        <v>AOUT</v>
      </c>
      <c r="F208" s="61">
        <v>42948</v>
      </c>
      <c r="G208" s="55">
        <v>42951</v>
      </c>
      <c r="H208" s="22">
        <f t="shared" si="7"/>
        <v>3</v>
      </c>
      <c r="I208" s="63">
        <f>CoûtNuit(A208,E208)</f>
        <v>24.192857142857143</v>
      </c>
      <c r="J208" s="63">
        <f>IF(H208&lt;&gt;0,M208/H208,0)</f>
        <v>61.666666666666664</v>
      </c>
      <c r="K208" s="63">
        <f>I208*H208</f>
        <v>72.578571428571422</v>
      </c>
      <c r="L208" s="63">
        <f>M208-K208</f>
        <v>112.42142857142858</v>
      </c>
      <c r="M208" s="63">
        <v>185</v>
      </c>
    </row>
    <row r="209" spans="1:13" x14ac:dyDescent="0.15">
      <c r="A209" s="12" t="s">
        <v>69</v>
      </c>
      <c r="B209" s="22" t="s">
        <v>20</v>
      </c>
      <c r="C209" s="53" t="s">
        <v>78</v>
      </c>
      <c r="D209" s="53" t="s">
        <v>269</v>
      </c>
      <c r="E209" s="22" t="str">
        <f t="shared" si="6"/>
        <v>AOUT</v>
      </c>
      <c r="F209" s="61">
        <v>42969</v>
      </c>
      <c r="G209" s="55">
        <v>42974</v>
      </c>
      <c r="H209" s="22">
        <f t="shared" si="7"/>
        <v>5</v>
      </c>
      <c r="I209" s="63">
        <f>CoûtNuit(A209,E209)</f>
        <v>24.192857142857143</v>
      </c>
      <c r="J209" s="63">
        <f>IF(H209&lt;&gt;0,M209/H209,0)</f>
        <v>37.595999999999997</v>
      </c>
      <c r="K209" s="63">
        <f>I209*H209</f>
        <v>120.96428571428572</v>
      </c>
      <c r="L209" s="63">
        <f>M209-K209</f>
        <v>67.015714285714267</v>
      </c>
      <c r="M209" s="63">
        <v>187.98</v>
      </c>
    </row>
    <row r="210" spans="1:13" x14ac:dyDescent="0.15">
      <c r="A210" s="12" t="s">
        <v>67</v>
      </c>
      <c r="B210" s="22" t="s">
        <v>20</v>
      </c>
      <c r="C210" s="53" t="s">
        <v>78</v>
      </c>
      <c r="D210" s="53" t="s">
        <v>270</v>
      </c>
      <c r="E210" s="22" t="str">
        <f t="shared" si="6"/>
        <v>AOUT</v>
      </c>
      <c r="F210" s="61">
        <v>42954</v>
      </c>
      <c r="G210" s="55">
        <v>42957</v>
      </c>
      <c r="H210" s="22">
        <f t="shared" si="7"/>
        <v>3</v>
      </c>
      <c r="I210" s="63">
        <f>CoûtNuit(A210,E210)</f>
        <v>27.096774193548388</v>
      </c>
      <c r="J210" s="63">
        <f>IF(H210&lt;&gt;0,M210/H210,0)</f>
        <v>63</v>
      </c>
      <c r="K210" s="63">
        <f>I210*H210</f>
        <v>81.290322580645167</v>
      </c>
      <c r="L210" s="63">
        <f>M210-K210</f>
        <v>107.70967741935483</v>
      </c>
      <c r="M210" s="63">
        <v>189</v>
      </c>
    </row>
    <row r="211" spans="1:13" x14ac:dyDescent="0.15">
      <c r="A211" s="12" t="s">
        <v>64</v>
      </c>
      <c r="B211" s="22" t="s">
        <v>20</v>
      </c>
      <c r="C211" s="53" t="s">
        <v>78</v>
      </c>
      <c r="D211" s="53" t="s">
        <v>271</v>
      </c>
      <c r="E211" s="22" t="str">
        <f t="shared" si="6"/>
        <v>AOUT</v>
      </c>
      <c r="F211" s="61">
        <v>42954</v>
      </c>
      <c r="G211" s="55">
        <v>42958</v>
      </c>
      <c r="H211" s="22">
        <f t="shared" si="7"/>
        <v>4</v>
      </c>
      <c r="I211" s="63">
        <f>CoûtNuit(A211,E211)</f>
        <v>22.580645161290324</v>
      </c>
      <c r="J211" s="63">
        <f>IF(H211&lt;&gt;0,M211/H211,0)</f>
        <v>48.2</v>
      </c>
      <c r="K211" s="63">
        <f>I211*H211</f>
        <v>90.322580645161295</v>
      </c>
      <c r="L211" s="63">
        <f>M211-K211</f>
        <v>102.47741935483872</v>
      </c>
      <c r="M211" s="63">
        <v>192.8</v>
      </c>
    </row>
    <row r="212" spans="1:13" x14ac:dyDescent="0.15">
      <c r="A212" s="12" t="s">
        <v>67</v>
      </c>
      <c r="B212" s="22" t="s">
        <v>20</v>
      </c>
      <c r="C212" s="53" t="s">
        <v>78</v>
      </c>
      <c r="D212" s="53" t="s">
        <v>272</v>
      </c>
      <c r="E212" s="22" t="str">
        <f t="shared" si="6"/>
        <v>AOUT</v>
      </c>
      <c r="F212" s="61">
        <v>42949</v>
      </c>
      <c r="G212" s="55">
        <v>42952</v>
      </c>
      <c r="H212" s="22">
        <f t="shared" si="7"/>
        <v>3</v>
      </c>
      <c r="I212" s="63">
        <f>CoûtNuit(A212,E212)</f>
        <v>27.096774193548388</v>
      </c>
      <c r="J212" s="63">
        <f>IF(H212&lt;&gt;0,M212/H212,0)</f>
        <v>64.333333333333329</v>
      </c>
      <c r="K212" s="63">
        <f>I212*H212</f>
        <v>81.290322580645167</v>
      </c>
      <c r="L212" s="63">
        <f>M212-K212</f>
        <v>111.70967741935483</v>
      </c>
      <c r="M212" s="63">
        <v>193</v>
      </c>
    </row>
    <row r="213" spans="1:13" x14ac:dyDescent="0.15">
      <c r="A213" s="12" t="s">
        <v>64</v>
      </c>
      <c r="B213" s="22" t="s">
        <v>20</v>
      </c>
      <c r="C213" s="53" t="s">
        <v>78</v>
      </c>
      <c r="D213" s="53" t="s">
        <v>273</v>
      </c>
      <c r="E213" s="22" t="str">
        <f t="shared" si="6"/>
        <v>AOUT</v>
      </c>
      <c r="F213" s="61">
        <v>42963</v>
      </c>
      <c r="G213" s="55">
        <v>42967</v>
      </c>
      <c r="H213" s="22">
        <f t="shared" si="7"/>
        <v>4</v>
      </c>
      <c r="I213" s="63">
        <f>CoûtNuit(A213,E213)</f>
        <v>22.580645161290324</v>
      </c>
      <c r="J213" s="63">
        <f>IF(H213&lt;&gt;0,M213/H213,0)</f>
        <v>51.25</v>
      </c>
      <c r="K213" s="63">
        <f>I213*H213</f>
        <v>90.322580645161295</v>
      </c>
      <c r="L213" s="63">
        <f>M213-K213</f>
        <v>114.6774193548387</v>
      </c>
      <c r="M213" s="63">
        <v>205</v>
      </c>
    </row>
    <row r="214" spans="1:13" x14ac:dyDescent="0.15">
      <c r="A214" s="12" t="s">
        <v>65</v>
      </c>
      <c r="B214" s="22" t="s">
        <v>20</v>
      </c>
      <c r="C214" s="53" t="s">
        <v>78</v>
      </c>
      <c r="D214" s="53" t="s">
        <v>274</v>
      </c>
      <c r="E214" s="22" t="str">
        <f t="shared" si="6"/>
        <v>AOUT</v>
      </c>
      <c r="F214" s="61">
        <v>42945</v>
      </c>
      <c r="G214" s="55">
        <v>42948</v>
      </c>
      <c r="H214" s="22">
        <f t="shared" si="7"/>
        <v>3</v>
      </c>
      <c r="I214" s="63">
        <f>CoûtNuit(A214,E214)</f>
        <v>16.870967741935484</v>
      </c>
      <c r="J214" s="63">
        <f>IF(H214&lt;&gt;0,M214/H214,0)</f>
        <v>70</v>
      </c>
      <c r="K214" s="63">
        <f>I214*H214</f>
        <v>50.612903225806448</v>
      </c>
      <c r="L214" s="63">
        <f>M214-K214</f>
        <v>159.38709677419354</v>
      </c>
      <c r="M214" s="63">
        <v>210</v>
      </c>
    </row>
    <row r="215" spans="1:13" x14ac:dyDescent="0.15">
      <c r="A215" s="12" t="s">
        <v>65</v>
      </c>
      <c r="B215" s="22" t="s">
        <v>20</v>
      </c>
      <c r="C215" s="53" t="s">
        <v>78</v>
      </c>
      <c r="D215" s="53" t="s">
        <v>274</v>
      </c>
      <c r="E215" s="22" t="str">
        <f t="shared" si="6"/>
        <v>AOUT</v>
      </c>
      <c r="F215" s="61">
        <v>42948</v>
      </c>
      <c r="G215" s="55">
        <v>42950</v>
      </c>
      <c r="H215" s="22">
        <f t="shared" si="7"/>
        <v>2</v>
      </c>
      <c r="I215" s="63">
        <f>CoûtNuit(A215,E215)</f>
        <v>16.870967741935484</v>
      </c>
      <c r="J215" s="63">
        <f>IF(H215&lt;&gt;0,M215/H215,0)</f>
        <v>105</v>
      </c>
      <c r="K215" s="63">
        <f>I215*H215</f>
        <v>33.741935483870968</v>
      </c>
      <c r="L215" s="63">
        <f>M215-K215</f>
        <v>176.25806451612902</v>
      </c>
      <c r="M215" s="63">
        <v>210</v>
      </c>
    </row>
    <row r="216" spans="1:13" x14ac:dyDescent="0.15">
      <c r="A216" s="12" t="s">
        <v>59</v>
      </c>
      <c r="B216" s="22" t="s">
        <v>20</v>
      </c>
      <c r="C216" s="53" t="s">
        <v>76</v>
      </c>
      <c r="D216" s="53" t="s">
        <v>275</v>
      </c>
      <c r="E216" s="22" t="str">
        <f t="shared" si="6"/>
        <v>AOUT</v>
      </c>
      <c r="F216" s="61">
        <v>42947</v>
      </c>
      <c r="G216" s="55">
        <v>42948</v>
      </c>
      <c r="H216" s="22">
        <f t="shared" si="7"/>
        <v>1</v>
      </c>
      <c r="I216" s="63">
        <f>CoûtNuit(A216,E216)</f>
        <v>25.806451612903224</v>
      </c>
      <c r="J216" s="63">
        <f>IF(H216&lt;&gt;0,M216/H216,0)</f>
        <v>216</v>
      </c>
      <c r="K216" s="63">
        <f>I216*H216</f>
        <v>25.806451612903224</v>
      </c>
      <c r="L216" s="63">
        <f>M216-K216</f>
        <v>190.19354838709677</v>
      </c>
      <c r="M216" s="63">
        <v>216</v>
      </c>
    </row>
    <row r="217" spans="1:13" x14ac:dyDescent="0.15">
      <c r="A217" s="12" t="s">
        <v>59</v>
      </c>
      <c r="B217" s="22" t="s">
        <v>20</v>
      </c>
      <c r="C217" s="53" t="s">
        <v>76</v>
      </c>
      <c r="D217" s="53" t="s">
        <v>275</v>
      </c>
      <c r="E217" s="22" t="str">
        <f t="shared" si="6"/>
        <v>AOUT</v>
      </c>
      <c r="F217" s="61">
        <v>42948</v>
      </c>
      <c r="G217" s="55">
        <v>42951</v>
      </c>
      <c r="H217" s="22">
        <f t="shared" si="7"/>
        <v>3</v>
      </c>
      <c r="I217" s="63">
        <f>CoûtNuit(A217,E217)</f>
        <v>25.806451612903224</v>
      </c>
      <c r="J217" s="63">
        <f>IF(H217&lt;&gt;0,M217/H217,0)</f>
        <v>72</v>
      </c>
      <c r="K217" s="63">
        <f>I217*H217</f>
        <v>77.419354838709666</v>
      </c>
      <c r="L217" s="63">
        <f>M217-K217</f>
        <v>138.58064516129033</v>
      </c>
      <c r="M217" s="63">
        <v>216</v>
      </c>
    </row>
    <row r="218" spans="1:13" x14ac:dyDescent="0.15">
      <c r="A218" s="12" t="s">
        <v>61</v>
      </c>
      <c r="B218" s="22" t="s">
        <v>20</v>
      </c>
      <c r="C218" s="53" t="s">
        <v>78</v>
      </c>
      <c r="D218" s="53" t="s">
        <v>276</v>
      </c>
      <c r="E218" s="22" t="str">
        <f t="shared" si="6"/>
        <v>AOUT</v>
      </c>
      <c r="F218" s="61">
        <v>42961</v>
      </c>
      <c r="G218" s="55">
        <v>42966</v>
      </c>
      <c r="H218" s="22">
        <f t="shared" si="7"/>
        <v>5</v>
      </c>
      <c r="I218" s="63">
        <f>CoûtNuit(A218,E218)</f>
        <v>13</v>
      </c>
      <c r="J218" s="63">
        <f>IF(H218&lt;&gt;0,M218/H218,0)</f>
        <v>44.344000000000001</v>
      </c>
      <c r="K218" s="63">
        <f>I218*H218</f>
        <v>65</v>
      </c>
      <c r="L218" s="63">
        <f>M218-K218</f>
        <v>156.72</v>
      </c>
      <c r="M218" s="63">
        <v>221.72</v>
      </c>
    </row>
    <row r="219" spans="1:13" x14ac:dyDescent="0.15">
      <c r="A219" s="12" t="s">
        <v>67</v>
      </c>
      <c r="B219" s="22" t="s">
        <v>20</v>
      </c>
      <c r="C219" s="53" t="s">
        <v>78</v>
      </c>
      <c r="D219" s="53" t="s">
        <v>277</v>
      </c>
      <c r="E219" s="22" t="str">
        <f t="shared" si="6"/>
        <v>AOUT</v>
      </c>
      <c r="F219" s="61">
        <v>42962</v>
      </c>
      <c r="G219" s="55">
        <v>42966</v>
      </c>
      <c r="H219" s="22">
        <f t="shared" si="7"/>
        <v>4</v>
      </c>
      <c r="I219" s="63">
        <f>CoûtNuit(A219,E219)</f>
        <v>27.096774193548388</v>
      </c>
      <c r="J219" s="63">
        <f>IF(H219&lt;&gt;0,M219/H219,0)</f>
        <v>57.84</v>
      </c>
      <c r="K219" s="63">
        <f>I219*H219</f>
        <v>108.38709677419355</v>
      </c>
      <c r="L219" s="63">
        <f>M219-K219</f>
        <v>122.97290322580646</v>
      </c>
      <c r="M219" s="63">
        <v>231.36</v>
      </c>
    </row>
    <row r="220" spans="1:13" x14ac:dyDescent="0.15">
      <c r="A220" s="12" t="s">
        <v>67</v>
      </c>
      <c r="B220" s="22" t="s">
        <v>20</v>
      </c>
      <c r="C220" s="53" t="s">
        <v>78</v>
      </c>
      <c r="D220" s="53" t="s">
        <v>278</v>
      </c>
      <c r="E220" s="22" t="str">
        <f t="shared" si="6"/>
        <v>AOUT</v>
      </c>
      <c r="F220" s="61">
        <v>42959</v>
      </c>
      <c r="G220" s="55">
        <v>42962</v>
      </c>
      <c r="H220" s="22">
        <f t="shared" si="7"/>
        <v>3</v>
      </c>
      <c r="I220" s="63">
        <f>CoûtNuit(A220,E220)</f>
        <v>27.096774193548388</v>
      </c>
      <c r="J220" s="63">
        <f>IF(H220&lt;&gt;0,M220/H220,0)</f>
        <v>78.726666666666674</v>
      </c>
      <c r="K220" s="63">
        <f>I220*H220</f>
        <v>81.290322580645167</v>
      </c>
      <c r="L220" s="63">
        <f>M220-K220</f>
        <v>154.88967741935483</v>
      </c>
      <c r="M220" s="63">
        <v>236.18</v>
      </c>
    </row>
    <row r="221" spans="1:13" x14ac:dyDescent="0.15">
      <c r="A221" s="12" t="s">
        <v>63</v>
      </c>
      <c r="B221" s="22" t="s">
        <v>20</v>
      </c>
      <c r="C221" s="53" t="s">
        <v>78</v>
      </c>
      <c r="D221" s="53" t="s">
        <v>279</v>
      </c>
      <c r="E221" s="22" t="str">
        <f t="shared" si="6"/>
        <v>AOUT</v>
      </c>
      <c r="F221" s="61">
        <v>42948</v>
      </c>
      <c r="G221" s="55">
        <v>42951</v>
      </c>
      <c r="H221" s="22">
        <f t="shared" si="7"/>
        <v>3</v>
      </c>
      <c r="I221" s="63">
        <f>CoûtNuit(A221,E221)</f>
        <v>32.258064516129032</v>
      </c>
      <c r="J221" s="63">
        <f>IF(H221&lt;&gt;0,M221/H221,0)</f>
        <v>83.333333333333329</v>
      </c>
      <c r="K221" s="63">
        <f>I221*H221</f>
        <v>96.774193548387103</v>
      </c>
      <c r="L221" s="63">
        <f>M221-K221</f>
        <v>153.2258064516129</v>
      </c>
      <c r="M221" s="63">
        <v>250</v>
      </c>
    </row>
    <row r="222" spans="1:13" x14ac:dyDescent="0.15">
      <c r="A222" s="12" t="s">
        <v>67</v>
      </c>
      <c r="B222" s="22" t="s">
        <v>20</v>
      </c>
      <c r="C222" s="53" t="s">
        <v>78</v>
      </c>
      <c r="D222" s="53" t="s">
        <v>280</v>
      </c>
      <c r="E222" s="22" t="str">
        <f t="shared" si="6"/>
        <v>AOUT</v>
      </c>
      <c r="F222" s="61">
        <v>42973</v>
      </c>
      <c r="G222" s="55">
        <v>42977</v>
      </c>
      <c r="H222" s="22">
        <f t="shared" si="7"/>
        <v>4</v>
      </c>
      <c r="I222" s="63">
        <f>CoûtNuit(A222,E222)</f>
        <v>27.096774193548388</v>
      </c>
      <c r="J222" s="63">
        <f>IF(H222&lt;&gt;0,M222/H222,0)</f>
        <v>62.75</v>
      </c>
      <c r="K222" s="63">
        <f>I222*H222</f>
        <v>108.38709677419355</v>
      </c>
      <c r="L222" s="63">
        <f>M222-K222</f>
        <v>142.61290322580646</v>
      </c>
      <c r="M222" s="63">
        <v>251</v>
      </c>
    </row>
    <row r="223" spans="1:13" x14ac:dyDescent="0.15">
      <c r="A223" s="12" t="s">
        <v>63</v>
      </c>
      <c r="B223" s="22" t="s">
        <v>20</v>
      </c>
      <c r="C223" s="53" t="s">
        <v>78</v>
      </c>
      <c r="D223" s="53" t="s">
        <v>281</v>
      </c>
      <c r="E223" s="22" t="str">
        <f t="shared" si="6"/>
        <v>AOUT</v>
      </c>
      <c r="F223" s="61">
        <v>42952</v>
      </c>
      <c r="G223" s="55">
        <v>42955</v>
      </c>
      <c r="H223" s="22">
        <f t="shared" si="7"/>
        <v>3</v>
      </c>
      <c r="I223" s="63">
        <f>CoûtNuit(A223,E223)</f>
        <v>32.258064516129032</v>
      </c>
      <c r="J223" s="63">
        <f>IF(H223&lt;&gt;0,M223/H223,0)</f>
        <v>83.666666666666671</v>
      </c>
      <c r="K223" s="63">
        <f>I223*H223</f>
        <v>96.774193548387103</v>
      </c>
      <c r="L223" s="63">
        <f>M223-K223</f>
        <v>154.2258064516129</v>
      </c>
      <c r="M223" s="63">
        <v>251</v>
      </c>
    </row>
    <row r="224" spans="1:13" x14ac:dyDescent="0.15">
      <c r="A224" s="12" t="s">
        <v>60</v>
      </c>
      <c r="B224" s="22" t="s">
        <v>20</v>
      </c>
      <c r="C224" s="53" t="s">
        <v>78</v>
      </c>
      <c r="D224" s="53" t="s">
        <v>282</v>
      </c>
      <c r="E224" s="22" t="str">
        <f t="shared" si="6"/>
        <v>AOUT</v>
      </c>
      <c r="F224" s="61">
        <v>42963</v>
      </c>
      <c r="G224" s="55">
        <v>42969</v>
      </c>
      <c r="H224" s="22">
        <f t="shared" si="7"/>
        <v>6</v>
      </c>
      <c r="I224" s="63">
        <f>CoûtNuit(A224,E224)</f>
        <v>20.161290322580644</v>
      </c>
      <c r="J224" s="63">
        <f>IF(H224&lt;&gt;0,M224/H224,0)</f>
        <v>43.833333333333336</v>
      </c>
      <c r="K224" s="63">
        <f>I224*H224</f>
        <v>120.96774193548387</v>
      </c>
      <c r="L224" s="63">
        <f>M224-K224</f>
        <v>142.03225806451613</v>
      </c>
      <c r="M224" s="63">
        <v>263</v>
      </c>
    </row>
    <row r="225" spans="1:13" x14ac:dyDescent="0.15">
      <c r="A225" s="12" t="s">
        <v>62</v>
      </c>
      <c r="B225" s="22" t="s">
        <v>20</v>
      </c>
      <c r="C225" s="53" t="s">
        <v>78</v>
      </c>
      <c r="D225" s="53" t="s">
        <v>283</v>
      </c>
      <c r="E225" s="22" t="str">
        <f t="shared" si="6"/>
        <v>AOUT</v>
      </c>
      <c r="F225" s="61">
        <v>42946</v>
      </c>
      <c r="G225" s="55">
        <v>42948</v>
      </c>
      <c r="H225" s="22">
        <f t="shared" si="7"/>
        <v>2</v>
      </c>
      <c r="I225" s="63">
        <f>CoûtNuit(A225,E225)</f>
        <v>26.774193548387096</v>
      </c>
      <c r="J225" s="63">
        <f>IF(H225&lt;&gt;0,M225/H225,0)</f>
        <v>143.5</v>
      </c>
      <c r="K225" s="63">
        <f>I225*H225</f>
        <v>53.548387096774192</v>
      </c>
      <c r="L225" s="63">
        <f>M225-K225</f>
        <v>233.45161290322579</v>
      </c>
      <c r="M225" s="63">
        <v>287</v>
      </c>
    </row>
    <row r="226" spans="1:13" x14ac:dyDescent="0.15">
      <c r="A226" s="12" t="s">
        <v>62</v>
      </c>
      <c r="B226" s="22" t="s">
        <v>20</v>
      </c>
      <c r="C226" s="53" t="s">
        <v>78</v>
      </c>
      <c r="D226" s="53" t="s">
        <v>283</v>
      </c>
      <c r="E226" s="22" t="str">
        <f t="shared" si="6"/>
        <v>AOUT</v>
      </c>
      <c r="F226" s="61">
        <v>42948</v>
      </c>
      <c r="G226" s="55">
        <v>42953</v>
      </c>
      <c r="H226" s="22">
        <f t="shared" si="7"/>
        <v>5</v>
      </c>
      <c r="I226" s="63">
        <f>CoûtNuit(A226,E226)</f>
        <v>26.774193548387096</v>
      </c>
      <c r="J226" s="63">
        <f>IF(H226&lt;&gt;0,M226/H226,0)</f>
        <v>57.4</v>
      </c>
      <c r="K226" s="63">
        <f>I226*H226</f>
        <v>133.87096774193549</v>
      </c>
      <c r="L226" s="63">
        <f>M226-K226</f>
        <v>153.12903225806451</v>
      </c>
      <c r="M226" s="63">
        <v>287</v>
      </c>
    </row>
    <row r="227" spans="1:13" x14ac:dyDescent="0.15">
      <c r="A227" s="12" t="s">
        <v>63</v>
      </c>
      <c r="B227" s="22" t="s">
        <v>20</v>
      </c>
      <c r="C227" s="53" t="s">
        <v>78</v>
      </c>
      <c r="D227" s="53" t="s">
        <v>284</v>
      </c>
      <c r="E227" s="22" t="str">
        <f t="shared" si="6"/>
        <v>AOUT</v>
      </c>
      <c r="F227" s="61">
        <v>42959</v>
      </c>
      <c r="G227" s="55">
        <v>42962</v>
      </c>
      <c r="H227" s="22">
        <f t="shared" si="7"/>
        <v>3</v>
      </c>
      <c r="I227" s="63">
        <f>CoûtNuit(A227,E227)</f>
        <v>32.258064516129032</v>
      </c>
      <c r="J227" s="63">
        <f>IF(H227&lt;&gt;0,M227/H227,0)</f>
        <v>100</v>
      </c>
      <c r="K227" s="63">
        <f>I227*H227</f>
        <v>96.774193548387103</v>
      </c>
      <c r="L227" s="63">
        <f>M227-K227</f>
        <v>203.2258064516129</v>
      </c>
      <c r="M227" s="63">
        <v>300</v>
      </c>
    </row>
    <row r="228" spans="1:13" x14ac:dyDescent="0.15">
      <c r="A228" s="12" t="s">
        <v>63</v>
      </c>
      <c r="B228" s="22" t="s">
        <v>20</v>
      </c>
      <c r="C228" s="53" t="s">
        <v>76</v>
      </c>
      <c r="D228" s="53" t="s">
        <v>285</v>
      </c>
      <c r="E228" s="22" t="str">
        <f t="shared" si="6"/>
        <v>AOUT</v>
      </c>
      <c r="F228" s="55">
        <v>42955</v>
      </c>
      <c r="G228" s="55">
        <v>42959</v>
      </c>
      <c r="H228" s="22">
        <f t="shared" si="7"/>
        <v>4</v>
      </c>
      <c r="I228" s="63">
        <f>CoûtNuit(A228,E228)</f>
        <v>32.258064516129032</v>
      </c>
      <c r="J228" s="63">
        <f>IF(H228&lt;&gt;0,M228/H228,0)</f>
        <v>87.17</v>
      </c>
      <c r="K228" s="63">
        <f>I228*H228</f>
        <v>129.03225806451613</v>
      </c>
      <c r="L228" s="63">
        <f>M228-K228</f>
        <v>219.64774193548388</v>
      </c>
      <c r="M228" s="63">
        <v>348.68</v>
      </c>
    </row>
    <row r="229" spans="1:13" x14ac:dyDescent="0.15">
      <c r="A229" s="12" t="s">
        <v>68</v>
      </c>
      <c r="B229" s="22" t="s">
        <v>20</v>
      </c>
      <c r="C229" s="53" t="s">
        <v>78</v>
      </c>
      <c r="D229" s="53" t="s">
        <v>286</v>
      </c>
      <c r="E229" s="22" t="str">
        <f t="shared" si="6"/>
        <v>AOUT</v>
      </c>
      <c r="F229" s="61">
        <v>42947</v>
      </c>
      <c r="G229" s="55">
        <v>42948</v>
      </c>
      <c r="H229" s="22">
        <f t="shared" si="7"/>
        <v>1</v>
      </c>
      <c r="I229" s="63">
        <f>CoûtNuit(A229,E229)</f>
        <v>20.967741935483872</v>
      </c>
      <c r="J229" s="63">
        <f>IF(H229&lt;&gt;0,M229/H229,0)</f>
        <v>400</v>
      </c>
      <c r="K229" s="63">
        <f>I229*H229</f>
        <v>20.967741935483872</v>
      </c>
      <c r="L229" s="63">
        <f>M229-K229</f>
        <v>379.0322580645161</v>
      </c>
      <c r="M229" s="63">
        <v>400</v>
      </c>
    </row>
    <row r="230" spans="1:13" x14ac:dyDescent="0.15">
      <c r="A230" s="12" t="s">
        <v>68</v>
      </c>
      <c r="B230" s="22" t="s">
        <v>20</v>
      </c>
      <c r="C230" s="53" t="s">
        <v>78</v>
      </c>
      <c r="D230" s="53" t="s">
        <v>286</v>
      </c>
      <c r="E230" s="22" t="str">
        <f t="shared" si="6"/>
        <v>AOUT</v>
      </c>
      <c r="F230" s="61">
        <v>42948</v>
      </c>
      <c r="G230" s="55">
        <v>42955</v>
      </c>
      <c r="H230" s="22">
        <f t="shared" si="7"/>
        <v>7</v>
      </c>
      <c r="I230" s="63">
        <f>CoûtNuit(A230,E230)</f>
        <v>20.967741935483872</v>
      </c>
      <c r="J230" s="63">
        <f>IF(H230&lt;&gt;0,M230/H230,0)</f>
        <v>57.142857142857146</v>
      </c>
      <c r="K230" s="63">
        <f>I230*H230</f>
        <v>146.7741935483871</v>
      </c>
      <c r="L230" s="63">
        <f>M230-K230</f>
        <v>253.2258064516129</v>
      </c>
      <c r="M230" s="63">
        <v>400</v>
      </c>
    </row>
    <row r="231" spans="1:13" x14ac:dyDescent="0.15">
      <c r="A231" s="12" t="s">
        <v>60</v>
      </c>
      <c r="B231" s="22" t="s">
        <v>20</v>
      </c>
      <c r="C231" s="53" t="s">
        <v>78</v>
      </c>
      <c r="D231" s="53" t="s">
        <v>211</v>
      </c>
      <c r="E231" s="22" t="str">
        <f t="shared" si="6"/>
        <v>AOUT</v>
      </c>
      <c r="F231" s="61">
        <v>42947</v>
      </c>
      <c r="G231" s="55">
        <v>42948</v>
      </c>
      <c r="H231" s="22">
        <f t="shared" si="7"/>
        <v>1</v>
      </c>
      <c r="I231" s="63">
        <f>CoûtNuit(A231,E231)</f>
        <v>20.161290322580644</v>
      </c>
      <c r="J231" s="63">
        <f>IF(H231&lt;&gt;0,M231/H231,0)</f>
        <v>456</v>
      </c>
      <c r="K231" s="63">
        <f>I231*H231</f>
        <v>20.161290322580644</v>
      </c>
      <c r="L231" s="63">
        <f>M231-K231</f>
        <v>435.83870967741933</v>
      </c>
      <c r="M231" s="63">
        <v>456</v>
      </c>
    </row>
    <row r="232" spans="1:13" x14ac:dyDescent="0.15">
      <c r="A232" s="12" t="s">
        <v>60</v>
      </c>
      <c r="B232" s="22" t="s">
        <v>20</v>
      </c>
      <c r="C232" s="53" t="s">
        <v>78</v>
      </c>
      <c r="D232" s="53" t="s">
        <v>211</v>
      </c>
      <c r="E232" s="22" t="str">
        <f t="shared" si="6"/>
        <v>AOUT</v>
      </c>
      <c r="F232" s="61">
        <v>42948</v>
      </c>
      <c r="G232" s="55">
        <v>42959</v>
      </c>
      <c r="H232" s="22">
        <f t="shared" si="7"/>
        <v>11</v>
      </c>
      <c r="I232" s="63">
        <f>CoûtNuit(A232,E232)</f>
        <v>20.161290322580644</v>
      </c>
      <c r="J232" s="63">
        <f>IF(H232&lt;&gt;0,M232/H232,0)</f>
        <v>41.454545454545453</v>
      </c>
      <c r="K232" s="63">
        <f>I232*H232</f>
        <v>221.77419354838707</v>
      </c>
      <c r="L232" s="63">
        <f>M232-K232</f>
        <v>234.22580645161293</v>
      </c>
      <c r="M232" s="63">
        <v>456</v>
      </c>
    </row>
    <row r="233" spans="1:13" x14ac:dyDescent="0.15">
      <c r="A233" s="12" t="s">
        <v>63</v>
      </c>
      <c r="B233" s="22" t="s">
        <v>20</v>
      </c>
      <c r="C233" s="53" t="s">
        <v>76</v>
      </c>
      <c r="D233" s="53" t="s">
        <v>287</v>
      </c>
      <c r="E233" s="22" t="str">
        <f t="shared" si="6"/>
        <v>AOUT</v>
      </c>
      <c r="F233" s="61">
        <v>42962</v>
      </c>
      <c r="G233" s="55">
        <v>42972</v>
      </c>
      <c r="H233" s="22">
        <f t="shared" si="7"/>
        <v>10</v>
      </c>
      <c r="I233" s="63">
        <f>CoûtNuit(A233,E233)</f>
        <v>32.258064516129032</v>
      </c>
      <c r="J233" s="63">
        <f>IF(H233&lt;&gt;0,M233/H233,0)</f>
        <v>76.7</v>
      </c>
      <c r="K233" s="63">
        <f>I233*H233</f>
        <v>322.58064516129031</v>
      </c>
      <c r="L233" s="63">
        <f>M233-K233</f>
        <v>444.41935483870969</v>
      </c>
      <c r="M233" s="63">
        <v>767</v>
      </c>
    </row>
    <row r="234" spans="1:13" x14ac:dyDescent="0.15">
      <c r="A234" s="12" t="s">
        <v>66</v>
      </c>
      <c r="B234" s="22" t="s">
        <v>20</v>
      </c>
      <c r="C234" s="53" t="s">
        <v>212</v>
      </c>
      <c r="D234" s="53" t="s">
        <v>289</v>
      </c>
      <c r="E234" s="22" t="str">
        <f t="shared" si="6"/>
        <v>SEPTEMBRE</v>
      </c>
      <c r="F234" s="61">
        <v>42978</v>
      </c>
      <c r="G234" s="55">
        <v>42979</v>
      </c>
      <c r="H234" s="22">
        <f t="shared" si="7"/>
        <v>1</v>
      </c>
      <c r="I234" s="63">
        <f>CoûtNuit(A234,E234)</f>
        <v>9.6873333333333331</v>
      </c>
      <c r="J234" s="63">
        <f>IF(H234&lt;&gt;0,M234/H234,0)</f>
        <v>35</v>
      </c>
      <c r="K234" s="63">
        <f>I234*H234</f>
        <v>9.6873333333333331</v>
      </c>
      <c r="L234" s="63">
        <f>M234-K234</f>
        <v>25.312666666666665</v>
      </c>
      <c r="M234" s="63">
        <v>35</v>
      </c>
    </row>
    <row r="235" spans="1:13" x14ac:dyDescent="0.15">
      <c r="A235" s="12" t="s">
        <v>68</v>
      </c>
      <c r="B235" s="22" t="s">
        <v>20</v>
      </c>
      <c r="C235" s="53" t="s">
        <v>76</v>
      </c>
      <c r="D235" s="53" t="s">
        <v>290</v>
      </c>
      <c r="E235" s="22" t="str">
        <f t="shared" si="6"/>
        <v>SEPTEMBRE</v>
      </c>
      <c r="F235" s="61">
        <v>42995</v>
      </c>
      <c r="G235" s="55">
        <v>42997</v>
      </c>
      <c r="H235" s="22">
        <f t="shared" si="7"/>
        <v>2</v>
      </c>
      <c r="I235" s="63">
        <f>CoûtNuit(A235,E235)</f>
        <v>21.666666666666668</v>
      </c>
      <c r="J235" s="63">
        <f>IF(H235&lt;&gt;0,M235/H235,0)</f>
        <v>37.11</v>
      </c>
      <c r="K235" s="63">
        <f>I235*H235</f>
        <v>43.333333333333336</v>
      </c>
      <c r="L235" s="63">
        <f>M235-K235</f>
        <v>30.886666666666663</v>
      </c>
      <c r="M235" s="63">
        <v>74.22</v>
      </c>
    </row>
    <row r="236" spans="1:13" x14ac:dyDescent="0.15">
      <c r="A236" s="12" t="s">
        <v>66</v>
      </c>
      <c r="B236" s="22" t="s">
        <v>20</v>
      </c>
      <c r="C236" s="53" t="s">
        <v>78</v>
      </c>
      <c r="D236" s="53" t="s">
        <v>291</v>
      </c>
      <c r="E236" s="22" t="str">
        <f t="shared" si="6"/>
        <v>SEPTEMBRE</v>
      </c>
      <c r="F236" s="61">
        <v>43000</v>
      </c>
      <c r="G236" s="55">
        <v>43002</v>
      </c>
      <c r="H236" s="22">
        <f t="shared" si="7"/>
        <v>2</v>
      </c>
      <c r="I236" s="63">
        <f>CoûtNuit(A236,E236)</f>
        <v>9.6873333333333331</v>
      </c>
      <c r="J236" s="63">
        <f>IF(H236&lt;&gt;0,M236/H236,0)</f>
        <v>42.414999999999999</v>
      </c>
      <c r="K236" s="63">
        <f>I236*H236</f>
        <v>19.374666666666666</v>
      </c>
      <c r="L236" s="63">
        <f>M236-K236</f>
        <v>65.455333333333328</v>
      </c>
      <c r="M236" s="63">
        <v>84.83</v>
      </c>
    </row>
    <row r="237" spans="1:13" x14ac:dyDescent="0.15">
      <c r="A237" s="12" t="s">
        <v>70</v>
      </c>
      <c r="B237" s="22" t="s">
        <v>20</v>
      </c>
      <c r="C237" s="53" t="s">
        <v>78</v>
      </c>
      <c r="D237" s="53" t="s">
        <v>292</v>
      </c>
      <c r="E237" s="22" t="str">
        <f t="shared" si="6"/>
        <v>SEPTEMBRE</v>
      </c>
      <c r="F237" s="61">
        <v>42992</v>
      </c>
      <c r="G237" s="55">
        <v>42995</v>
      </c>
      <c r="H237" s="22">
        <f t="shared" si="7"/>
        <v>3</v>
      </c>
      <c r="I237" s="63">
        <f>CoûtNuit(A237,E237)</f>
        <v>33.333333333333336</v>
      </c>
      <c r="J237" s="63">
        <f>IF(H237&lt;&gt;0,M237/H237,0)</f>
        <v>30.526666666666667</v>
      </c>
      <c r="K237" s="63">
        <f>I237*H237</f>
        <v>100</v>
      </c>
      <c r="L237" s="63">
        <f>M237-K237</f>
        <v>-8.4200000000000017</v>
      </c>
      <c r="M237" s="63">
        <v>91.58</v>
      </c>
    </row>
    <row r="238" spans="1:13" x14ac:dyDescent="0.15">
      <c r="A238" s="12" t="s">
        <v>59</v>
      </c>
      <c r="B238" s="22" t="s">
        <v>20</v>
      </c>
      <c r="C238" s="53" t="s">
        <v>76</v>
      </c>
      <c r="D238" s="53" t="s">
        <v>293</v>
      </c>
      <c r="E238" s="22" t="str">
        <f t="shared" si="6"/>
        <v>SEPTEMBRE</v>
      </c>
      <c r="F238" s="55">
        <v>43005</v>
      </c>
      <c r="G238" s="55">
        <v>43007</v>
      </c>
      <c r="H238" s="22">
        <f t="shared" si="7"/>
        <v>2</v>
      </c>
      <c r="I238" s="63">
        <f>CoûtNuit(A238,E238)</f>
        <v>26.666666666666668</v>
      </c>
      <c r="J238" s="63">
        <f>IF(H238&lt;&gt;0,M238/H238,0)</f>
        <v>47.15</v>
      </c>
      <c r="K238" s="63">
        <f>I238*H238</f>
        <v>53.333333333333336</v>
      </c>
      <c r="L238" s="63">
        <f>M238-K238</f>
        <v>40.966666666666661</v>
      </c>
      <c r="M238" s="63">
        <v>94.3</v>
      </c>
    </row>
    <row r="239" spans="1:13" x14ac:dyDescent="0.15">
      <c r="A239" s="12" t="s">
        <v>62</v>
      </c>
      <c r="B239" s="22" t="s">
        <v>20</v>
      </c>
      <c r="C239" s="53" t="s">
        <v>78</v>
      </c>
      <c r="D239" s="53" t="s">
        <v>294</v>
      </c>
      <c r="E239" s="22" t="str">
        <f t="shared" si="6"/>
        <v>SEPTEMBRE</v>
      </c>
      <c r="F239" s="61">
        <v>42991</v>
      </c>
      <c r="G239" s="55">
        <v>42993</v>
      </c>
      <c r="H239" s="22">
        <f t="shared" si="7"/>
        <v>2</v>
      </c>
      <c r="I239" s="63">
        <f>CoûtNuit(A239,E239)</f>
        <v>27.666666666666668</v>
      </c>
      <c r="J239" s="63">
        <f>IF(H239&lt;&gt;0,M239/H239,0)</f>
        <v>53.02</v>
      </c>
      <c r="K239" s="63">
        <f>I239*H239</f>
        <v>55.333333333333336</v>
      </c>
      <c r="L239" s="63">
        <f>M239-K239</f>
        <v>50.706666666666671</v>
      </c>
      <c r="M239" s="63">
        <v>106.04</v>
      </c>
    </row>
    <row r="240" spans="1:13" x14ac:dyDescent="0.15">
      <c r="A240" s="12" t="s">
        <v>59</v>
      </c>
      <c r="B240" s="22" t="s">
        <v>20</v>
      </c>
      <c r="C240" s="53" t="s">
        <v>78</v>
      </c>
      <c r="D240" s="53" t="s">
        <v>295</v>
      </c>
      <c r="E240" s="22" t="str">
        <f t="shared" si="6"/>
        <v>SEPTEMBRE</v>
      </c>
      <c r="F240" s="61">
        <v>42988</v>
      </c>
      <c r="G240" s="55">
        <v>42990</v>
      </c>
      <c r="H240" s="22">
        <f t="shared" si="7"/>
        <v>2</v>
      </c>
      <c r="I240" s="63">
        <f>CoûtNuit(A240,E240)</f>
        <v>26.666666666666668</v>
      </c>
      <c r="J240" s="63">
        <f>IF(H240&lt;&gt;0,M240/H240,0)</f>
        <v>53.02</v>
      </c>
      <c r="K240" s="63">
        <f>I240*H240</f>
        <v>53.333333333333336</v>
      </c>
      <c r="L240" s="63">
        <f>M240-K240</f>
        <v>52.706666666666671</v>
      </c>
      <c r="M240" s="63">
        <v>106.04</v>
      </c>
    </row>
    <row r="241" spans="1:13" x14ac:dyDescent="0.15">
      <c r="A241" s="12" t="s">
        <v>65</v>
      </c>
      <c r="B241" s="22" t="s">
        <v>20</v>
      </c>
      <c r="C241" s="53" t="s">
        <v>78</v>
      </c>
      <c r="D241" s="53" t="s">
        <v>296</v>
      </c>
      <c r="E241" s="22" t="str">
        <f t="shared" si="6"/>
        <v>SEPTEMBRE</v>
      </c>
      <c r="F241" s="61">
        <v>42987</v>
      </c>
      <c r="G241" s="55">
        <v>42989</v>
      </c>
      <c r="H241" s="22">
        <f t="shared" si="7"/>
        <v>2</v>
      </c>
      <c r="I241" s="63">
        <f>CoûtNuit(A241,E241)</f>
        <v>17.433333333333334</v>
      </c>
      <c r="J241" s="63">
        <f>IF(H241&lt;&gt;0,M241/H241,0)</f>
        <v>55.91</v>
      </c>
      <c r="K241" s="63">
        <f>I241*H241</f>
        <v>34.866666666666667</v>
      </c>
      <c r="L241" s="63">
        <f>M241-K241</f>
        <v>76.953333333333319</v>
      </c>
      <c r="M241" s="63">
        <v>111.82</v>
      </c>
    </row>
    <row r="242" spans="1:13" x14ac:dyDescent="0.15">
      <c r="A242" s="12" t="s">
        <v>68</v>
      </c>
      <c r="B242" s="22" t="s">
        <v>20</v>
      </c>
      <c r="C242" s="53" t="s">
        <v>78</v>
      </c>
      <c r="D242" s="53" t="s">
        <v>297</v>
      </c>
      <c r="E242" s="22" t="str">
        <f t="shared" si="6"/>
        <v>SEPTEMBRE</v>
      </c>
      <c r="F242" s="61">
        <v>42979</v>
      </c>
      <c r="G242" s="55">
        <v>42982</v>
      </c>
      <c r="H242" s="22">
        <f t="shared" si="7"/>
        <v>3</v>
      </c>
      <c r="I242" s="63">
        <f>CoûtNuit(A242,E242)</f>
        <v>21.666666666666668</v>
      </c>
      <c r="J242" s="63">
        <f>IF(H242&lt;&gt;0,M242/H242,0)</f>
        <v>38.24</v>
      </c>
      <c r="K242" s="63">
        <f>I242*H242</f>
        <v>65</v>
      </c>
      <c r="L242" s="63">
        <f>M242-K242</f>
        <v>49.72</v>
      </c>
      <c r="M242" s="63">
        <v>114.72</v>
      </c>
    </row>
    <row r="243" spans="1:13" x14ac:dyDescent="0.15">
      <c r="A243" s="12" t="s">
        <v>66</v>
      </c>
      <c r="B243" s="22" t="s">
        <v>20</v>
      </c>
      <c r="C243" s="53" t="s">
        <v>78</v>
      </c>
      <c r="D243" s="53" t="s">
        <v>298</v>
      </c>
      <c r="E243" s="22" t="str">
        <f t="shared" si="6"/>
        <v>SEPTEMBRE</v>
      </c>
      <c r="F243" s="61">
        <v>43002</v>
      </c>
      <c r="G243" s="55">
        <v>43005</v>
      </c>
      <c r="H243" s="22">
        <f t="shared" si="7"/>
        <v>3</v>
      </c>
      <c r="I243" s="63">
        <f>CoûtNuit(A243,E243)</f>
        <v>9.6873333333333331</v>
      </c>
      <c r="J243" s="63">
        <f>IF(H243&lt;&gt;0,M243/H243,0)</f>
        <v>39.203333333333333</v>
      </c>
      <c r="K243" s="63">
        <f>I243*H243</f>
        <v>29.061999999999998</v>
      </c>
      <c r="L243" s="63">
        <f>M243-K243</f>
        <v>88.548000000000002</v>
      </c>
      <c r="M243" s="63">
        <v>117.61</v>
      </c>
    </row>
    <row r="244" spans="1:13" x14ac:dyDescent="0.15">
      <c r="A244" s="12" t="s">
        <v>64</v>
      </c>
      <c r="B244" s="22" t="s">
        <v>20</v>
      </c>
      <c r="C244" s="53" t="s">
        <v>212</v>
      </c>
      <c r="D244" s="53" t="s">
        <v>217</v>
      </c>
      <c r="E244" s="22" t="str">
        <f t="shared" si="6"/>
        <v>SEPTEMBRE</v>
      </c>
      <c r="F244" s="61">
        <v>42976</v>
      </c>
      <c r="G244" s="55">
        <v>42979</v>
      </c>
      <c r="H244" s="22">
        <f t="shared" si="7"/>
        <v>3</v>
      </c>
      <c r="I244" s="63">
        <f>CoûtNuit(A244,E244)</f>
        <v>0</v>
      </c>
      <c r="J244" s="63">
        <f>IF(H244&lt;&gt;0,M244/H244,0)</f>
        <v>40</v>
      </c>
      <c r="K244" s="63">
        <f>I244*H244</f>
        <v>0</v>
      </c>
      <c r="L244" s="63">
        <f>M244-K244</f>
        <v>120</v>
      </c>
      <c r="M244" s="63">
        <v>120</v>
      </c>
    </row>
    <row r="245" spans="1:13" x14ac:dyDescent="0.15">
      <c r="A245" s="12" t="s">
        <v>68</v>
      </c>
      <c r="B245" s="22" t="s">
        <v>20</v>
      </c>
      <c r="C245" s="53" t="s">
        <v>78</v>
      </c>
      <c r="D245" s="53" t="s">
        <v>299</v>
      </c>
      <c r="E245" s="22" t="str">
        <f t="shared" si="6"/>
        <v>SEPTEMBRE</v>
      </c>
      <c r="F245" s="61">
        <v>42992</v>
      </c>
      <c r="G245" s="55">
        <v>42995</v>
      </c>
      <c r="H245" s="22">
        <f t="shared" si="7"/>
        <v>3</v>
      </c>
      <c r="I245" s="63">
        <f>CoûtNuit(A245,E245)</f>
        <v>21.666666666666668</v>
      </c>
      <c r="J245" s="63">
        <f>IF(H245&lt;&gt;0,M245/H245,0)</f>
        <v>40.166666666666664</v>
      </c>
      <c r="K245" s="63">
        <f>I245*H245</f>
        <v>65</v>
      </c>
      <c r="L245" s="63">
        <f>M245-K245</f>
        <v>55.5</v>
      </c>
      <c r="M245" s="63">
        <v>120.5</v>
      </c>
    </row>
    <row r="246" spans="1:13" x14ac:dyDescent="0.15">
      <c r="A246" s="12" t="s">
        <v>66</v>
      </c>
      <c r="B246" s="22" t="s">
        <v>20</v>
      </c>
      <c r="C246" s="53" t="s">
        <v>78</v>
      </c>
      <c r="D246" s="53" t="s">
        <v>300</v>
      </c>
      <c r="E246" s="22" t="str">
        <f t="shared" si="6"/>
        <v>SEPTEMBRE</v>
      </c>
      <c r="F246" s="61">
        <v>42993</v>
      </c>
      <c r="G246" s="55">
        <v>42996</v>
      </c>
      <c r="H246" s="22">
        <f t="shared" si="7"/>
        <v>3</v>
      </c>
      <c r="I246" s="63">
        <f>CoûtNuit(A246,E246)</f>
        <v>9.6873333333333331</v>
      </c>
      <c r="J246" s="63">
        <f>IF(H246&lt;&gt;0,M246/H246,0)</f>
        <v>41.13</v>
      </c>
      <c r="K246" s="63">
        <f>I246*H246</f>
        <v>29.061999999999998</v>
      </c>
      <c r="L246" s="63">
        <f>M246-K246</f>
        <v>94.328000000000003</v>
      </c>
      <c r="M246" s="63">
        <v>123.39</v>
      </c>
    </row>
    <row r="247" spans="1:13" x14ac:dyDescent="0.15">
      <c r="A247" s="12" t="s">
        <v>69</v>
      </c>
      <c r="B247" s="22" t="s">
        <v>20</v>
      </c>
      <c r="C247" s="53" t="s">
        <v>78</v>
      </c>
      <c r="D247" s="53" t="s">
        <v>301</v>
      </c>
      <c r="E247" s="22" t="str">
        <f t="shared" si="6"/>
        <v>SEPTEMBRE</v>
      </c>
      <c r="F247" s="61">
        <v>42979</v>
      </c>
      <c r="G247" s="55">
        <v>42982</v>
      </c>
      <c r="H247" s="22">
        <f t="shared" si="7"/>
        <v>3</v>
      </c>
      <c r="I247" s="63">
        <f>CoûtNuit(A247,E247)</f>
        <v>21.966999999999999</v>
      </c>
      <c r="J247" s="63">
        <f>IF(H247&lt;&gt;0,M247/H247,0)</f>
        <v>41.13</v>
      </c>
      <c r="K247" s="63">
        <f>I247*H247</f>
        <v>65.900999999999996</v>
      </c>
      <c r="L247" s="63">
        <f>M247-K247</f>
        <v>57.489000000000004</v>
      </c>
      <c r="M247" s="63">
        <v>123.39</v>
      </c>
    </row>
    <row r="248" spans="1:13" x14ac:dyDescent="0.15">
      <c r="A248" s="12" t="s">
        <v>65</v>
      </c>
      <c r="B248" s="22" t="s">
        <v>20</v>
      </c>
      <c r="C248" s="53" t="s">
        <v>78</v>
      </c>
      <c r="D248" s="53" t="s">
        <v>302</v>
      </c>
      <c r="E248" s="22" t="str">
        <f t="shared" si="6"/>
        <v>SEPTEMBRE</v>
      </c>
      <c r="F248" s="61">
        <v>43000</v>
      </c>
      <c r="G248" s="55">
        <v>43002</v>
      </c>
      <c r="H248" s="22">
        <f t="shared" si="7"/>
        <v>2</v>
      </c>
      <c r="I248" s="63">
        <f>CoûtNuit(A248,E248)</f>
        <v>17.433333333333334</v>
      </c>
      <c r="J248" s="63">
        <f>IF(H248&lt;&gt;0,M248/H248,0)</f>
        <v>62.66</v>
      </c>
      <c r="K248" s="63">
        <f>I248*H248</f>
        <v>34.866666666666667</v>
      </c>
      <c r="L248" s="63">
        <f>M248-K248</f>
        <v>90.453333333333319</v>
      </c>
      <c r="M248" s="63">
        <v>125.32</v>
      </c>
    </row>
    <row r="249" spans="1:13" x14ac:dyDescent="0.15">
      <c r="A249" s="12" t="s">
        <v>68</v>
      </c>
      <c r="B249" s="22" t="s">
        <v>20</v>
      </c>
      <c r="C249" s="53" t="s">
        <v>76</v>
      </c>
      <c r="D249" s="53" t="s">
        <v>303</v>
      </c>
      <c r="E249" s="22" t="str">
        <f t="shared" si="6"/>
        <v>SEPTEMBRE</v>
      </c>
      <c r="F249" s="61">
        <v>42997</v>
      </c>
      <c r="G249" s="55">
        <v>43000</v>
      </c>
      <c r="H249" s="22">
        <f t="shared" si="7"/>
        <v>3</v>
      </c>
      <c r="I249" s="63">
        <f>CoûtNuit(A249,E249)</f>
        <v>21.666666666666668</v>
      </c>
      <c r="J249" s="63">
        <f>IF(H249&lt;&gt;0,M249/H249,0)</f>
        <v>43.699999999999996</v>
      </c>
      <c r="K249" s="63">
        <f>I249*H249</f>
        <v>65</v>
      </c>
      <c r="L249" s="63">
        <f>M249-K249</f>
        <v>66.099999999999994</v>
      </c>
      <c r="M249" s="63">
        <v>131.1</v>
      </c>
    </row>
    <row r="250" spans="1:13" x14ac:dyDescent="0.15">
      <c r="A250" s="12" t="s">
        <v>59</v>
      </c>
      <c r="B250" s="22" t="s">
        <v>20</v>
      </c>
      <c r="C250" s="53" t="s">
        <v>76</v>
      </c>
      <c r="D250" s="53" t="s">
        <v>304</v>
      </c>
      <c r="E250" s="22" t="str">
        <f t="shared" si="6"/>
        <v>SEPTEMBRE</v>
      </c>
      <c r="F250" s="61">
        <v>42982</v>
      </c>
      <c r="G250" s="55">
        <v>42985</v>
      </c>
      <c r="H250" s="22">
        <f t="shared" si="7"/>
        <v>3</v>
      </c>
      <c r="I250" s="63">
        <f>CoûtNuit(A250,E250)</f>
        <v>26.666666666666668</v>
      </c>
      <c r="J250" s="63">
        <f>IF(H250&lt;&gt;0,M250/H250,0)</f>
        <v>43.699999999999996</v>
      </c>
      <c r="K250" s="63">
        <f>I250*H250</f>
        <v>80</v>
      </c>
      <c r="L250" s="63">
        <f>M250-K250</f>
        <v>51.099999999999994</v>
      </c>
      <c r="M250" s="63">
        <v>131.1</v>
      </c>
    </row>
    <row r="251" spans="1:13" x14ac:dyDescent="0.15">
      <c r="A251" s="12" t="s">
        <v>59</v>
      </c>
      <c r="B251" s="22" t="s">
        <v>20</v>
      </c>
      <c r="C251" s="53" t="s">
        <v>78</v>
      </c>
      <c r="D251" s="53" t="s">
        <v>305</v>
      </c>
      <c r="E251" s="22" t="str">
        <f t="shared" si="6"/>
        <v>SEPTEMBRE</v>
      </c>
      <c r="F251" s="61">
        <v>42979</v>
      </c>
      <c r="G251" s="55">
        <v>42982</v>
      </c>
      <c r="H251" s="22">
        <f t="shared" si="7"/>
        <v>3</v>
      </c>
      <c r="I251" s="63">
        <f>CoûtNuit(A251,E251)</f>
        <v>26.666666666666668</v>
      </c>
      <c r="J251" s="63">
        <f>IF(H251&lt;&gt;0,M251/H251,0)</f>
        <v>44.023333333333333</v>
      </c>
      <c r="K251" s="63">
        <f>I251*H251</f>
        <v>80</v>
      </c>
      <c r="L251" s="63">
        <f>M251-K251</f>
        <v>52.069999999999993</v>
      </c>
      <c r="M251" s="63">
        <v>132.07</v>
      </c>
    </row>
    <row r="252" spans="1:13" x14ac:dyDescent="0.15">
      <c r="A252" s="12" t="s">
        <v>62</v>
      </c>
      <c r="B252" s="22" t="s">
        <v>20</v>
      </c>
      <c r="C252" s="53" t="s">
        <v>76</v>
      </c>
      <c r="D252" s="53" t="s">
        <v>306</v>
      </c>
      <c r="E252" s="22" t="str">
        <f t="shared" si="6"/>
        <v>SEPTEMBRE</v>
      </c>
      <c r="F252" s="61">
        <v>42996</v>
      </c>
      <c r="G252" s="55">
        <v>42999</v>
      </c>
      <c r="H252" s="22">
        <f t="shared" si="7"/>
        <v>3</v>
      </c>
      <c r="I252" s="63">
        <f>CoûtNuit(A252,E252)</f>
        <v>27.666666666666668</v>
      </c>
      <c r="J252" s="63">
        <f>IF(H252&lt;&gt;0,M252/H252,0)</f>
        <v>44.666666666666664</v>
      </c>
      <c r="K252" s="63">
        <f>I252*H252</f>
        <v>83</v>
      </c>
      <c r="L252" s="63">
        <f>M252-K252</f>
        <v>51</v>
      </c>
      <c r="M252" s="63">
        <v>134</v>
      </c>
    </row>
    <row r="253" spans="1:13" x14ac:dyDescent="0.15">
      <c r="A253" s="12" t="s">
        <v>70</v>
      </c>
      <c r="B253" s="22" t="s">
        <v>20</v>
      </c>
      <c r="C253" s="53" t="s">
        <v>78</v>
      </c>
      <c r="D253" s="53" t="s">
        <v>307</v>
      </c>
      <c r="E253" s="22" t="str">
        <f t="shared" si="6"/>
        <v>SEPTEMBRE</v>
      </c>
      <c r="F253" s="55">
        <v>42979</v>
      </c>
      <c r="G253" s="55">
        <v>42981</v>
      </c>
      <c r="H253" s="22">
        <f t="shared" si="7"/>
        <v>2</v>
      </c>
      <c r="I253" s="63">
        <f>CoûtNuit(A253,E253)</f>
        <v>33.333333333333336</v>
      </c>
      <c r="J253" s="63">
        <f>IF(H253&lt;&gt;0,M253/H253,0)</f>
        <v>67.48</v>
      </c>
      <c r="K253" s="63">
        <f>I253*H253</f>
        <v>66.666666666666671</v>
      </c>
      <c r="L253" s="63">
        <f>M253-K253</f>
        <v>68.293333333333337</v>
      </c>
      <c r="M253" s="63">
        <v>134.96</v>
      </c>
    </row>
    <row r="254" spans="1:13" x14ac:dyDescent="0.15">
      <c r="A254" s="12" t="s">
        <v>59</v>
      </c>
      <c r="B254" s="22" t="s">
        <v>20</v>
      </c>
      <c r="C254" s="53" t="s">
        <v>78</v>
      </c>
      <c r="D254" s="53" t="s">
        <v>308</v>
      </c>
      <c r="E254" s="22" t="str">
        <f t="shared" si="6"/>
        <v>SEPTEMBRE</v>
      </c>
      <c r="F254" s="61">
        <v>42976</v>
      </c>
      <c r="G254" s="55">
        <v>42979</v>
      </c>
      <c r="H254" s="22">
        <f t="shared" si="7"/>
        <v>3</v>
      </c>
      <c r="I254" s="63">
        <f>CoûtNuit(A254,E254)</f>
        <v>26.666666666666668</v>
      </c>
      <c r="J254" s="63">
        <f>IF(H254&lt;&gt;0,M254/H254,0)</f>
        <v>46</v>
      </c>
      <c r="K254" s="63">
        <f>I254*H254</f>
        <v>80</v>
      </c>
      <c r="L254" s="63">
        <f>M254-K254</f>
        <v>58</v>
      </c>
      <c r="M254" s="63">
        <v>138</v>
      </c>
    </row>
    <row r="255" spans="1:13" x14ac:dyDescent="0.15">
      <c r="A255" s="12" t="s">
        <v>62</v>
      </c>
      <c r="B255" s="22" t="s">
        <v>20</v>
      </c>
      <c r="C255" s="53" t="s">
        <v>78</v>
      </c>
      <c r="D255" s="53" t="s">
        <v>309</v>
      </c>
      <c r="E255" s="22" t="str">
        <f t="shared" si="6"/>
        <v>SEPTEMBRE</v>
      </c>
      <c r="F255" s="61">
        <v>42977</v>
      </c>
      <c r="G255" s="55">
        <v>42979</v>
      </c>
      <c r="H255" s="22">
        <f t="shared" si="7"/>
        <v>2</v>
      </c>
      <c r="I255" s="63">
        <f>CoûtNuit(A255,E255)</f>
        <v>27.666666666666668</v>
      </c>
      <c r="J255" s="63">
        <f>IF(H255&lt;&gt;0,M255/H255,0)</f>
        <v>69</v>
      </c>
      <c r="K255" s="63">
        <f>I255*H255</f>
        <v>55.333333333333336</v>
      </c>
      <c r="L255" s="63">
        <f>M255-K255</f>
        <v>82.666666666666657</v>
      </c>
      <c r="M255" s="63">
        <v>138</v>
      </c>
    </row>
    <row r="256" spans="1:13" x14ac:dyDescent="0.15">
      <c r="A256" s="12" t="s">
        <v>62</v>
      </c>
      <c r="B256" s="22" t="s">
        <v>20</v>
      </c>
      <c r="C256" s="53" t="s">
        <v>78</v>
      </c>
      <c r="D256" s="53" t="s">
        <v>309</v>
      </c>
      <c r="E256" s="22" t="str">
        <f t="shared" si="6"/>
        <v>SEPTEMBRE</v>
      </c>
      <c r="F256" s="61">
        <v>42979</v>
      </c>
      <c r="G256" s="55">
        <v>42980</v>
      </c>
      <c r="H256" s="22">
        <f t="shared" si="7"/>
        <v>1</v>
      </c>
      <c r="I256" s="63">
        <f>CoûtNuit(A256,E256)</f>
        <v>27.666666666666668</v>
      </c>
      <c r="J256" s="63">
        <f>IF(H256&lt;&gt;0,M256/H256,0)</f>
        <v>138</v>
      </c>
      <c r="K256" s="63">
        <f>I256*H256</f>
        <v>27.666666666666668</v>
      </c>
      <c r="L256" s="63">
        <f>M256-K256</f>
        <v>110.33333333333333</v>
      </c>
      <c r="M256" s="63">
        <v>138</v>
      </c>
    </row>
    <row r="257" spans="1:13" x14ac:dyDescent="0.15">
      <c r="A257" s="12" t="s">
        <v>60</v>
      </c>
      <c r="B257" s="22" t="s">
        <v>20</v>
      </c>
      <c r="C257" s="53" t="s">
        <v>78</v>
      </c>
      <c r="D257" s="53" t="s">
        <v>310</v>
      </c>
      <c r="E257" s="22" t="str">
        <f t="shared" si="6"/>
        <v>SEPTEMBRE</v>
      </c>
      <c r="F257" s="55">
        <v>42980</v>
      </c>
      <c r="G257" s="55">
        <v>42983</v>
      </c>
      <c r="H257" s="22">
        <f t="shared" si="7"/>
        <v>3</v>
      </c>
      <c r="I257" s="63">
        <f>CoûtNuit(A257,E257)</f>
        <v>20.833333333333332</v>
      </c>
      <c r="J257" s="63">
        <f>IF(H257&lt;&gt;0,M257/H257,0)</f>
        <v>46.913333333333334</v>
      </c>
      <c r="K257" s="63">
        <f>I257*H257</f>
        <v>62.5</v>
      </c>
      <c r="L257" s="63">
        <f>M257-K257</f>
        <v>78.240000000000009</v>
      </c>
      <c r="M257" s="63">
        <v>140.74</v>
      </c>
    </row>
    <row r="258" spans="1:13" x14ac:dyDescent="0.15">
      <c r="A258" s="12" t="s">
        <v>63</v>
      </c>
      <c r="B258" s="22" t="s">
        <v>20</v>
      </c>
      <c r="C258" s="53" t="s">
        <v>78</v>
      </c>
      <c r="D258" s="53" t="s">
        <v>311</v>
      </c>
      <c r="E258" s="22" t="str">
        <f t="shared" ref="E258:E321" si="8">CHOOSE(MONTH(G258),"JANVIER","FEVRIER","MARS","AVRIL","MAI","JUIN","JUILLET","AOUT","SEPTEMBRE","OCTOBRE","NOVEMBRE","DECEMBRE")</f>
        <v>SEPTEMBRE</v>
      </c>
      <c r="F258" s="55">
        <v>42982</v>
      </c>
      <c r="G258" s="55">
        <v>42984</v>
      </c>
      <c r="H258" s="22">
        <f t="shared" ref="H258:H321" si="9">G258-F258</f>
        <v>2</v>
      </c>
      <c r="I258" s="63">
        <f>CoûtNuit(A258,E258)</f>
        <v>33.333333333333336</v>
      </c>
      <c r="J258" s="63">
        <f>IF(H258&lt;&gt;0,M258/H258,0)</f>
        <v>72.3</v>
      </c>
      <c r="K258" s="63">
        <f>I258*H258</f>
        <v>66.666666666666671</v>
      </c>
      <c r="L258" s="63">
        <f>M258-K258</f>
        <v>77.933333333333323</v>
      </c>
      <c r="M258" s="63">
        <v>144.6</v>
      </c>
    </row>
    <row r="259" spans="1:13" x14ac:dyDescent="0.15">
      <c r="A259" s="12" t="s">
        <v>59</v>
      </c>
      <c r="B259" s="22" t="s">
        <v>20</v>
      </c>
      <c r="C259" s="53" t="s">
        <v>76</v>
      </c>
      <c r="D259" s="53" t="s">
        <v>312</v>
      </c>
      <c r="E259" s="22" t="str">
        <f t="shared" si="8"/>
        <v>SEPTEMBRE</v>
      </c>
      <c r="F259" s="55">
        <v>42985</v>
      </c>
      <c r="G259" s="55">
        <v>42988</v>
      </c>
      <c r="H259" s="22">
        <f t="shared" si="9"/>
        <v>3</v>
      </c>
      <c r="I259" s="63">
        <f>CoûtNuit(A259,E259)</f>
        <v>26.666666666666668</v>
      </c>
      <c r="J259" s="63">
        <f>IF(H259&lt;&gt;0,M259/H259,0)</f>
        <v>48.553333333333335</v>
      </c>
      <c r="K259" s="63">
        <f>I259*H259</f>
        <v>80</v>
      </c>
      <c r="L259" s="63">
        <f>M259-K259</f>
        <v>65.66</v>
      </c>
      <c r="M259" s="63">
        <v>145.66</v>
      </c>
    </row>
    <row r="260" spans="1:13" x14ac:dyDescent="0.15">
      <c r="A260" s="12" t="s">
        <v>71</v>
      </c>
      <c r="B260" s="22" t="s">
        <v>20</v>
      </c>
      <c r="C260" s="53" t="s">
        <v>78</v>
      </c>
      <c r="D260" s="53" t="s">
        <v>313</v>
      </c>
      <c r="E260" s="22" t="str">
        <f t="shared" si="8"/>
        <v>SEPTEMBRE</v>
      </c>
      <c r="F260" s="55">
        <v>43003</v>
      </c>
      <c r="G260" s="55">
        <v>43006</v>
      </c>
      <c r="H260" s="22">
        <f t="shared" si="9"/>
        <v>3</v>
      </c>
      <c r="I260" s="63">
        <f>CoûtNuit(A260,E260)</f>
        <v>15.862222222222222</v>
      </c>
      <c r="J260" s="63">
        <f>IF(H260&lt;&gt;0,M260/H260,0)</f>
        <v>49.806666666666665</v>
      </c>
      <c r="K260" s="63">
        <f>I260*H260</f>
        <v>47.586666666666666</v>
      </c>
      <c r="L260" s="63">
        <f>M260-K260</f>
        <v>101.83333333333331</v>
      </c>
      <c r="M260" s="63">
        <v>149.41999999999999</v>
      </c>
    </row>
    <row r="261" spans="1:13" x14ac:dyDescent="0.15">
      <c r="A261" s="12" t="s">
        <v>62</v>
      </c>
      <c r="B261" s="22" t="s">
        <v>20</v>
      </c>
      <c r="C261" s="53" t="s">
        <v>78</v>
      </c>
      <c r="D261" s="53" t="s">
        <v>314</v>
      </c>
      <c r="E261" s="22" t="str">
        <f t="shared" si="8"/>
        <v>SEPTEMBRE</v>
      </c>
      <c r="F261" s="55">
        <v>42988</v>
      </c>
      <c r="G261" s="55">
        <v>42991</v>
      </c>
      <c r="H261" s="22">
        <f t="shared" si="9"/>
        <v>3</v>
      </c>
      <c r="I261" s="63">
        <f>CoûtNuit(A261,E261)</f>
        <v>27.666666666666668</v>
      </c>
      <c r="J261" s="63">
        <f>IF(H261&lt;&gt;0,M261/H261,0)</f>
        <v>49.806666666666665</v>
      </c>
      <c r="K261" s="63">
        <f>I261*H261</f>
        <v>83</v>
      </c>
      <c r="L261" s="63">
        <f>M261-K261</f>
        <v>66.419999999999987</v>
      </c>
      <c r="M261" s="63">
        <v>149.41999999999999</v>
      </c>
    </row>
    <row r="262" spans="1:13" x14ac:dyDescent="0.15">
      <c r="A262" s="12" t="s">
        <v>62</v>
      </c>
      <c r="B262" s="22" t="s">
        <v>20</v>
      </c>
      <c r="C262" s="53" t="s">
        <v>78</v>
      </c>
      <c r="D262" s="53" t="s">
        <v>315</v>
      </c>
      <c r="E262" s="22" t="str">
        <f t="shared" si="8"/>
        <v>SEPTEMBRE</v>
      </c>
      <c r="F262" s="55">
        <v>42980</v>
      </c>
      <c r="G262" s="55">
        <v>42983</v>
      </c>
      <c r="H262" s="22">
        <f t="shared" si="9"/>
        <v>3</v>
      </c>
      <c r="I262" s="63">
        <f>CoûtNuit(A262,E262)</f>
        <v>27.666666666666668</v>
      </c>
      <c r="J262" s="63">
        <f>IF(H262&lt;&gt;0,M262/H262,0)</f>
        <v>49.806666666666665</v>
      </c>
      <c r="K262" s="63">
        <f>I262*H262</f>
        <v>83</v>
      </c>
      <c r="L262" s="63">
        <f>M262-K262</f>
        <v>66.419999999999987</v>
      </c>
      <c r="M262" s="63">
        <v>149.41999999999999</v>
      </c>
    </row>
    <row r="263" spans="1:13" x14ac:dyDescent="0.15">
      <c r="A263" s="12" t="s">
        <v>71</v>
      </c>
      <c r="B263" s="22" t="s">
        <v>20</v>
      </c>
      <c r="C263" s="53" t="s">
        <v>78</v>
      </c>
      <c r="D263" s="53" t="s">
        <v>316</v>
      </c>
      <c r="E263" s="22" t="str">
        <f t="shared" si="8"/>
        <v>SEPTEMBRE</v>
      </c>
      <c r="F263" s="55">
        <v>42999</v>
      </c>
      <c r="G263" s="55">
        <v>43003</v>
      </c>
      <c r="H263" s="22">
        <f t="shared" si="9"/>
        <v>4</v>
      </c>
      <c r="I263" s="63">
        <f>CoûtNuit(A263,E263)</f>
        <v>15.862222222222222</v>
      </c>
      <c r="J263" s="63">
        <f>IF(H263&lt;&gt;0,M263/H263,0)</f>
        <v>38.56</v>
      </c>
      <c r="K263" s="63">
        <f>I263*H263</f>
        <v>63.448888888888888</v>
      </c>
      <c r="L263" s="63">
        <f>M263-K263</f>
        <v>90.791111111111121</v>
      </c>
      <c r="M263" s="63">
        <v>154.24</v>
      </c>
    </row>
    <row r="264" spans="1:13" x14ac:dyDescent="0.15">
      <c r="A264" s="12" t="s">
        <v>66</v>
      </c>
      <c r="B264" s="22" t="s">
        <v>20</v>
      </c>
      <c r="C264" s="53" t="s">
        <v>78</v>
      </c>
      <c r="D264" s="53" t="s">
        <v>317</v>
      </c>
      <c r="E264" s="22" t="str">
        <f t="shared" si="8"/>
        <v>SEPTEMBRE</v>
      </c>
      <c r="F264" s="55">
        <v>42996</v>
      </c>
      <c r="G264" s="55">
        <v>43000</v>
      </c>
      <c r="H264" s="22">
        <f t="shared" si="9"/>
        <v>4</v>
      </c>
      <c r="I264" s="63">
        <f>CoûtNuit(A264,E264)</f>
        <v>9.6873333333333331</v>
      </c>
      <c r="J264" s="63">
        <f>IF(H264&lt;&gt;0,M264/H264,0)</f>
        <v>38.56</v>
      </c>
      <c r="K264" s="63">
        <f>I264*H264</f>
        <v>38.749333333333333</v>
      </c>
      <c r="L264" s="63">
        <f>M264-K264</f>
        <v>115.49066666666667</v>
      </c>
      <c r="M264" s="63">
        <v>154.24</v>
      </c>
    </row>
    <row r="265" spans="1:13" x14ac:dyDescent="0.15">
      <c r="A265" s="12" t="s">
        <v>66</v>
      </c>
      <c r="B265" s="22" t="s">
        <v>20</v>
      </c>
      <c r="C265" s="53" t="s">
        <v>78</v>
      </c>
      <c r="D265" s="53" t="s">
        <v>318</v>
      </c>
      <c r="E265" s="22" t="str">
        <f t="shared" si="8"/>
        <v>SEPTEMBRE</v>
      </c>
      <c r="F265" s="55">
        <v>42988</v>
      </c>
      <c r="G265" s="55">
        <v>42992</v>
      </c>
      <c r="H265" s="22">
        <f t="shared" si="9"/>
        <v>4</v>
      </c>
      <c r="I265" s="63">
        <f>CoûtNuit(A265,E265)</f>
        <v>9.6873333333333331</v>
      </c>
      <c r="J265" s="63">
        <f>IF(H265&lt;&gt;0,M265/H265,0)</f>
        <v>38.56</v>
      </c>
      <c r="K265" s="63">
        <f>I265*H265</f>
        <v>38.749333333333333</v>
      </c>
      <c r="L265" s="63">
        <f>M265-K265</f>
        <v>115.49066666666667</v>
      </c>
      <c r="M265" s="63">
        <v>154.24</v>
      </c>
    </row>
    <row r="266" spans="1:13" x14ac:dyDescent="0.15">
      <c r="A266" s="12" t="s">
        <v>66</v>
      </c>
      <c r="B266" s="22" t="s">
        <v>20</v>
      </c>
      <c r="C266" s="53" t="s">
        <v>78</v>
      </c>
      <c r="D266" s="53" t="s">
        <v>319</v>
      </c>
      <c r="E266" s="22" t="str">
        <f t="shared" si="8"/>
        <v>SEPTEMBRE</v>
      </c>
      <c r="F266" s="55">
        <v>42979</v>
      </c>
      <c r="G266" s="55">
        <v>42983</v>
      </c>
      <c r="H266" s="22">
        <f t="shared" si="9"/>
        <v>4</v>
      </c>
      <c r="I266" s="63">
        <f>CoûtNuit(A266,E266)</f>
        <v>9.6873333333333331</v>
      </c>
      <c r="J266" s="63">
        <f>IF(H266&lt;&gt;0,M266/H266,0)</f>
        <v>38.56</v>
      </c>
      <c r="K266" s="63">
        <f>I266*H266</f>
        <v>38.749333333333333</v>
      </c>
      <c r="L266" s="63">
        <f>M266-K266</f>
        <v>115.49066666666667</v>
      </c>
      <c r="M266" s="63">
        <v>154.24</v>
      </c>
    </row>
    <row r="267" spans="1:13" x14ac:dyDescent="0.15">
      <c r="A267" s="12" t="s">
        <v>69</v>
      </c>
      <c r="B267" s="22" t="s">
        <v>20</v>
      </c>
      <c r="C267" s="53" t="s">
        <v>78</v>
      </c>
      <c r="D267" s="53" t="s">
        <v>320</v>
      </c>
      <c r="E267" s="22" t="str">
        <f t="shared" si="8"/>
        <v>SEPTEMBRE</v>
      </c>
      <c r="F267" s="55">
        <v>42975</v>
      </c>
      <c r="G267" s="55">
        <v>42979</v>
      </c>
      <c r="H267" s="22">
        <f t="shared" si="9"/>
        <v>4</v>
      </c>
      <c r="I267" s="63">
        <f>CoûtNuit(A267,E267)</f>
        <v>21.966999999999999</v>
      </c>
      <c r="J267" s="63">
        <f>IF(H267&lt;&gt;0,M267/H267,0)</f>
        <v>39</v>
      </c>
      <c r="K267" s="63">
        <f>I267*H267</f>
        <v>87.867999999999995</v>
      </c>
      <c r="L267" s="63">
        <f>M267-K267</f>
        <v>68.132000000000005</v>
      </c>
      <c r="M267" s="63">
        <v>156</v>
      </c>
    </row>
    <row r="268" spans="1:13" x14ac:dyDescent="0.15">
      <c r="A268" s="12" t="s">
        <v>60</v>
      </c>
      <c r="B268" s="22" t="s">
        <v>20</v>
      </c>
      <c r="C268" s="53" t="s">
        <v>78</v>
      </c>
      <c r="D268" s="53" t="s">
        <v>321</v>
      </c>
      <c r="E268" s="22" t="str">
        <f t="shared" si="8"/>
        <v>SEPTEMBRE</v>
      </c>
      <c r="F268" s="55">
        <v>43003</v>
      </c>
      <c r="G268" s="55">
        <v>43006</v>
      </c>
      <c r="H268" s="22">
        <f t="shared" si="9"/>
        <v>3</v>
      </c>
      <c r="I268" s="63">
        <f>CoûtNuit(A268,E268)</f>
        <v>20.833333333333332</v>
      </c>
      <c r="J268" s="63">
        <f>IF(H268&lt;&gt;0,M268/H268,0)</f>
        <v>52.699999999999996</v>
      </c>
      <c r="K268" s="63">
        <f>I268*H268</f>
        <v>62.5</v>
      </c>
      <c r="L268" s="63">
        <f>M268-K268</f>
        <v>95.6</v>
      </c>
      <c r="M268" s="63">
        <v>158.1</v>
      </c>
    </row>
    <row r="269" spans="1:13" x14ac:dyDescent="0.15">
      <c r="A269" s="12" t="s">
        <v>60</v>
      </c>
      <c r="B269" s="22" t="s">
        <v>20</v>
      </c>
      <c r="C269" s="53" t="s">
        <v>78</v>
      </c>
      <c r="D269" s="53" t="s">
        <v>322</v>
      </c>
      <c r="E269" s="22" t="str">
        <f t="shared" si="8"/>
        <v>SEPTEMBRE</v>
      </c>
      <c r="F269" s="55">
        <v>43000</v>
      </c>
      <c r="G269" s="55">
        <v>43003</v>
      </c>
      <c r="H269" s="22">
        <f t="shared" si="9"/>
        <v>3</v>
      </c>
      <c r="I269" s="63">
        <f>CoûtNuit(A269,E269)</f>
        <v>20.833333333333332</v>
      </c>
      <c r="J269" s="63">
        <f>IF(H269&lt;&gt;0,M269/H269,0)</f>
        <v>52.699999999999996</v>
      </c>
      <c r="K269" s="63">
        <f>I269*H269</f>
        <v>62.5</v>
      </c>
      <c r="L269" s="63">
        <f>M269-K269</f>
        <v>95.6</v>
      </c>
      <c r="M269" s="63">
        <v>158.1</v>
      </c>
    </row>
    <row r="270" spans="1:13" x14ac:dyDescent="0.15">
      <c r="A270" s="12" t="s">
        <v>60</v>
      </c>
      <c r="B270" s="22" t="s">
        <v>20</v>
      </c>
      <c r="C270" s="53" t="s">
        <v>78</v>
      </c>
      <c r="D270" s="53" t="s">
        <v>323</v>
      </c>
      <c r="E270" s="22" t="str">
        <f t="shared" si="8"/>
        <v>SEPTEMBRE</v>
      </c>
      <c r="F270" s="55">
        <v>42999</v>
      </c>
      <c r="G270" s="55">
        <v>43002</v>
      </c>
      <c r="H270" s="22">
        <f t="shared" si="9"/>
        <v>3</v>
      </c>
      <c r="I270" s="63">
        <f>CoûtNuit(A270,E270)</f>
        <v>20.833333333333332</v>
      </c>
      <c r="J270" s="63">
        <f>IF(H270&lt;&gt;0,M270/H270,0)</f>
        <v>52.699999999999996</v>
      </c>
      <c r="K270" s="63">
        <f>I270*H270</f>
        <v>62.5</v>
      </c>
      <c r="L270" s="63">
        <f>M270-K270</f>
        <v>95.6</v>
      </c>
      <c r="M270" s="63">
        <v>158.1</v>
      </c>
    </row>
    <row r="271" spans="1:13" x14ac:dyDescent="0.15">
      <c r="A271" s="12" t="s">
        <v>69</v>
      </c>
      <c r="B271" s="22" t="s">
        <v>20</v>
      </c>
      <c r="C271" s="53" t="s">
        <v>78</v>
      </c>
      <c r="D271" s="53" t="s">
        <v>324</v>
      </c>
      <c r="E271" s="22" t="str">
        <f t="shared" si="8"/>
        <v>SEPTEMBRE</v>
      </c>
      <c r="F271" s="55">
        <v>42999</v>
      </c>
      <c r="G271" s="55">
        <v>43002</v>
      </c>
      <c r="H271" s="22">
        <f t="shared" si="9"/>
        <v>3</v>
      </c>
      <c r="I271" s="63">
        <f>CoûtNuit(A271,E271)</f>
        <v>21.966999999999999</v>
      </c>
      <c r="J271" s="63">
        <f>IF(H271&lt;&gt;0,M271/H271,0)</f>
        <v>52.699999999999996</v>
      </c>
      <c r="K271" s="63">
        <f>I271*H271</f>
        <v>65.900999999999996</v>
      </c>
      <c r="L271" s="63">
        <f>M271-K271</f>
        <v>92.198999999999998</v>
      </c>
      <c r="M271" s="63">
        <v>158.1</v>
      </c>
    </row>
    <row r="272" spans="1:13" x14ac:dyDescent="0.15">
      <c r="A272" s="12" t="s">
        <v>69</v>
      </c>
      <c r="B272" s="22" t="s">
        <v>20</v>
      </c>
      <c r="C272" s="53" t="s">
        <v>78</v>
      </c>
      <c r="D272" s="53" t="s">
        <v>325</v>
      </c>
      <c r="E272" s="22" t="str">
        <f t="shared" si="8"/>
        <v>SEPTEMBRE</v>
      </c>
      <c r="F272" s="55">
        <v>42996</v>
      </c>
      <c r="G272" s="55">
        <v>42999</v>
      </c>
      <c r="H272" s="22">
        <f t="shared" si="9"/>
        <v>3</v>
      </c>
      <c r="I272" s="63">
        <f>CoûtNuit(A272,E272)</f>
        <v>21.966999999999999</v>
      </c>
      <c r="J272" s="63">
        <f>IF(H272&lt;&gt;0,M272/H272,0)</f>
        <v>52.699999999999996</v>
      </c>
      <c r="K272" s="63">
        <f>I272*H272</f>
        <v>65.900999999999996</v>
      </c>
      <c r="L272" s="63">
        <f>M272-K272</f>
        <v>92.198999999999998</v>
      </c>
      <c r="M272" s="63">
        <v>158.1</v>
      </c>
    </row>
    <row r="273" spans="1:13" x14ac:dyDescent="0.15">
      <c r="A273" s="12" t="s">
        <v>65</v>
      </c>
      <c r="B273" s="22" t="s">
        <v>20</v>
      </c>
      <c r="C273" s="53" t="s">
        <v>78</v>
      </c>
      <c r="D273" s="53" t="s">
        <v>326</v>
      </c>
      <c r="E273" s="22" t="str">
        <f t="shared" si="8"/>
        <v>SEPTEMBRE</v>
      </c>
      <c r="F273" s="55">
        <v>42992</v>
      </c>
      <c r="G273" s="55">
        <v>42995</v>
      </c>
      <c r="H273" s="22">
        <f t="shared" si="9"/>
        <v>3</v>
      </c>
      <c r="I273" s="63">
        <f>CoûtNuit(A273,E273)</f>
        <v>17.433333333333334</v>
      </c>
      <c r="J273" s="63">
        <f>IF(H273&lt;&gt;0,M273/H273,0)</f>
        <v>52.699999999999996</v>
      </c>
      <c r="K273" s="63">
        <f>I273*H273</f>
        <v>52.3</v>
      </c>
      <c r="L273" s="63">
        <f>M273-K273</f>
        <v>105.8</v>
      </c>
      <c r="M273" s="63">
        <v>158.1</v>
      </c>
    </row>
    <row r="274" spans="1:13" x14ac:dyDescent="0.15">
      <c r="A274" s="12" t="s">
        <v>65</v>
      </c>
      <c r="B274" s="22" t="s">
        <v>20</v>
      </c>
      <c r="C274" s="53" t="s">
        <v>78</v>
      </c>
      <c r="D274" s="53" t="s">
        <v>327</v>
      </c>
      <c r="E274" s="22" t="str">
        <f t="shared" si="8"/>
        <v>SEPTEMBRE</v>
      </c>
      <c r="F274" s="55">
        <v>42989</v>
      </c>
      <c r="G274" s="55">
        <v>42992</v>
      </c>
      <c r="H274" s="22">
        <f t="shared" si="9"/>
        <v>3</v>
      </c>
      <c r="I274" s="63">
        <f>CoûtNuit(A274,E274)</f>
        <v>17.433333333333334</v>
      </c>
      <c r="J274" s="63">
        <f>IF(H274&lt;&gt;0,M274/H274,0)</f>
        <v>52.699999999999996</v>
      </c>
      <c r="K274" s="63">
        <f>I274*H274</f>
        <v>52.3</v>
      </c>
      <c r="L274" s="63">
        <f>M274-K274</f>
        <v>105.8</v>
      </c>
      <c r="M274" s="63">
        <v>158.1</v>
      </c>
    </row>
    <row r="275" spans="1:13" x14ac:dyDescent="0.15">
      <c r="A275" s="12" t="s">
        <v>60</v>
      </c>
      <c r="B275" s="22" t="s">
        <v>20</v>
      </c>
      <c r="C275" s="53" t="s">
        <v>76</v>
      </c>
      <c r="D275" s="53" t="s">
        <v>328</v>
      </c>
      <c r="E275" s="22" t="str">
        <f t="shared" si="8"/>
        <v>SEPTEMBRE</v>
      </c>
      <c r="F275" s="55">
        <v>42993</v>
      </c>
      <c r="G275" s="55">
        <v>42996</v>
      </c>
      <c r="H275" s="22">
        <f t="shared" si="9"/>
        <v>3</v>
      </c>
      <c r="I275" s="63">
        <f>CoûtNuit(A275,E275)</f>
        <v>20.833333333333332</v>
      </c>
      <c r="J275" s="63">
        <f>IF(H275&lt;&gt;0,M275/H275,0)</f>
        <v>53.393333333333324</v>
      </c>
      <c r="K275" s="63">
        <f>I275*H275</f>
        <v>62.5</v>
      </c>
      <c r="L275" s="63">
        <f>M275-K275</f>
        <v>97.679999999999978</v>
      </c>
      <c r="M275" s="63">
        <v>160.17999999999998</v>
      </c>
    </row>
    <row r="276" spans="1:13" x14ac:dyDescent="0.15">
      <c r="A276" s="12" t="s">
        <v>62</v>
      </c>
      <c r="B276" s="22" t="s">
        <v>20</v>
      </c>
      <c r="C276" s="53" t="s">
        <v>78</v>
      </c>
      <c r="D276" s="53" t="s">
        <v>329</v>
      </c>
      <c r="E276" s="22" t="str">
        <f t="shared" si="8"/>
        <v>SEPTEMBRE</v>
      </c>
      <c r="F276" s="55">
        <v>42993</v>
      </c>
      <c r="G276" s="55">
        <v>42996</v>
      </c>
      <c r="H276" s="22">
        <f t="shared" si="9"/>
        <v>3</v>
      </c>
      <c r="I276" s="63">
        <f>CoûtNuit(A276,E276)</f>
        <v>27.666666666666668</v>
      </c>
      <c r="J276" s="63">
        <f>IF(H276&lt;&gt;0,M276/H276,0)</f>
        <v>55.27</v>
      </c>
      <c r="K276" s="63">
        <f>I276*H276</f>
        <v>83</v>
      </c>
      <c r="L276" s="63">
        <f>M276-K276</f>
        <v>82.81</v>
      </c>
      <c r="M276" s="63">
        <v>165.81</v>
      </c>
    </row>
    <row r="277" spans="1:13" x14ac:dyDescent="0.15">
      <c r="A277" s="12" t="s">
        <v>69</v>
      </c>
      <c r="B277" s="22" t="s">
        <v>20</v>
      </c>
      <c r="C277" s="53" t="s">
        <v>78</v>
      </c>
      <c r="D277" s="53" t="s">
        <v>330</v>
      </c>
      <c r="E277" s="22" t="str">
        <f t="shared" si="8"/>
        <v>SEPTEMBRE</v>
      </c>
      <c r="F277" s="55">
        <v>42982</v>
      </c>
      <c r="G277" s="55">
        <v>42986</v>
      </c>
      <c r="H277" s="22">
        <f t="shared" si="9"/>
        <v>4</v>
      </c>
      <c r="I277" s="63">
        <f>CoûtNuit(A277,E277)</f>
        <v>21.966999999999999</v>
      </c>
      <c r="J277" s="63">
        <f>IF(H277&lt;&gt;0,M277/H277,0)</f>
        <v>41.935000000000002</v>
      </c>
      <c r="K277" s="63">
        <f>I277*H277</f>
        <v>87.867999999999995</v>
      </c>
      <c r="L277" s="63">
        <f>M277-K277</f>
        <v>79.872000000000014</v>
      </c>
      <c r="M277" s="63">
        <v>167.74</v>
      </c>
    </row>
    <row r="278" spans="1:13" x14ac:dyDescent="0.15">
      <c r="A278" s="12" t="s">
        <v>63</v>
      </c>
      <c r="B278" s="22" t="s">
        <v>20</v>
      </c>
      <c r="C278" s="53" t="s">
        <v>76</v>
      </c>
      <c r="D278" s="53" t="s">
        <v>331</v>
      </c>
      <c r="E278" s="22" t="str">
        <f t="shared" si="8"/>
        <v>SEPTEMBRE</v>
      </c>
      <c r="F278" s="55">
        <v>42995</v>
      </c>
      <c r="G278" s="55">
        <v>42998</v>
      </c>
      <c r="H278" s="22">
        <f t="shared" si="9"/>
        <v>3</v>
      </c>
      <c r="I278" s="63">
        <f>CoûtNuit(A278,E278)</f>
        <v>33.333333333333336</v>
      </c>
      <c r="J278" s="63">
        <f>IF(H278&lt;&gt;0,M278/H278,0)</f>
        <v>59.82</v>
      </c>
      <c r="K278" s="63">
        <f>I278*H278</f>
        <v>100</v>
      </c>
      <c r="L278" s="63">
        <f>M278-K278</f>
        <v>79.460000000000008</v>
      </c>
      <c r="M278" s="63">
        <v>179.46</v>
      </c>
    </row>
    <row r="279" spans="1:13" x14ac:dyDescent="0.15">
      <c r="A279" s="12" t="s">
        <v>60</v>
      </c>
      <c r="B279" s="22" t="s">
        <v>20</v>
      </c>
      <c r="C279" s="53" t="s">
        <v>212</v>
      </c>
      <c r="D279" s="53" t="s">
        <v>332</v>
      </c>
      <c r="E279" s="22" t="str">
        <f t="shared" si="8"/>
        <v>SEPTEMBRE</v>
      </c>
      <c r="F279" s="55">
        <v>42983</v>
      </c>
      <c r="G279" s="55">
        <v>42986</v>
      </c>
      <c r="H279" s="22">
        <f t="shared" si="9"/>
        <v>3</v>
      </c>
      <c r="I279" s="63">
        <f>CoûtNuit(A279,E279)</f>
        <v>20.833333333333332</v>
      </c>
      <c r="J279" s="63">
        <f>IF(H279&lt;&gt;0,M279/H279,0)</f>
        <v>60</v>
      </c>
      <c r="K279" s="63">
        <f>I279*H279</f>
        <v>62.5</v>
      </c>
      <c r="L279" s="63">
        <f>M279-K279</f>
        <v>117.5</v>
      </c>
      <c r="M279" s="63">
        <v>180</v>
      </c>
    </row>
    <row r="280" spans="1:13" x14ac:dyDescent="0.15">
      <c r="A280" s="12" t="s">
        <v>60</v>
      </c>
      <c r="B280" s="22" t="s">
        <v>20</v>
      </c>
      <c r="C280" s="53" t="s">
        <v>212</v>
      </c>
      <c r="D280" s="53" t="s">
        <v>332</v>
      </c>
      <c r="E280" s="22" t="str">
        <f t="shared" si="8"/>
        <v>SEPTEMBRE</v>
      </c>
      <c r="F280" s="55">
        <v>42996</v>
      </c>
      <c r="G280" s="55">
        <v>42999</v>
      </c>
      <c r="H280" s="22">
        <f t="shared" si="9"/>
        <v>3</v>
      </c>
      <c r="I280" s="63">
        <f>CoûtNuit(A280,E280)</f>
        <v>20.833333333333332</v>
      </c>
      <c r="J280" s="63">
        <f>IF(H280&lt;&gt;0,M280/H280,0)</f>
        <v>60</v>
      </c>
      <c r="K280" s="63">
        <f>I280*H280</f>
        <v>62.5</v>
      </c>
      <c r="L280" s="63">
        <f>M280-K280</f>
        <v>117.5</v>
      </c>
      <c r="M280" s="63">
        <v>180</v>
      </c>
    </row>
    <row r="281" spans="1:13" x14ac:dyDescent="0.15">
      <c r="A281" s="12" t="s">
        <v>68</v>
      </c>
      <c r="B281" s="22" t="s">
        <v>20</v>
      </c>
      <c r="C281" s="53" t="s">
        <v>78</v>
      </c>
      <c r="D281" s="53" t="s">
        <v>333</v>
      </c>
      <c r="E281" s="22" t="str">
        <f t="shared" si="8"/>
        <v>SEPTEMBRE</v>
      </c>
      <c r="F281" s="55">
        <v>42982</v>
      </c>
      <c r="G281" s="55">
        <v>42986</v>
      </c>
      <c r="H281" s="22">
        <f t="shared" si="9"/>
        <v>4</v>
      </c>
      <c r="I281" s="63">
        <f>CoûtNuit(A281,E281)</f>
        <v>21.666666666666668</v>
      </c>
      <c r="J281" s="63">
        <f>IF(H281&lt;&gt;0,M281/H281,0)</f>
        <v>45.307499999999997</v>
      </c>
      <c r="K281" s="63">
        <f>I281*H281</f>
        <v>86.666666666666671</v>
      </c>
      <c r="L281" s="63">
        <f>M281-K281</f>
        <v>94.563333333333318</v>
      </c>
      <c r="M281" s="63">
        <v>181.23</v>
      </c>
    </row>
    <row r="282" spans="1:13" x14ac:dyDescent="0.15">
      <c r="A282" s="12" t="s">
        <v>60</v>
      </c>
      <c r="B282" s="22" t="s">
        <v>20</v>
      </c>
      <c r="C282" s="53" t="s">
        <v>78</v>
      </c>
      <c r="D282" s="53" t="s">
        <v>334</v>
      </c>
      <c r="E282" s="22" t="str">
        <f t="shared" si="8"/>
        <v>SEPTEMBRE</v>
      </c>
      <c r="F282" s="55">
        <v>42975</v>
      </c>
      <c r="G282" s="55">
        <v>42979</v>
      </c>
      <c r="H282" s="22">
        <f t="shared" si="9"/>
        <v>4</v>
      </c>
      <c r="I282" s="63">
        <f>CoûtNuit(A282,E282)</f>
        <v>20.833333333333332</v>
      </c>
      <c r="J282" s="63">
        <f>IF(H282&lt;&gt;0,M282/H282,0)</f>
        <v>45.75</v>
      </c>
      <c r="K282" s="63">
        <f>I282*H282</f>
        <v>83.333333333333329</v>
      </c>
      <c r="L282" s="63">
        <f>M282-K282</f>
        <v>99.666666666666671</v>
      </c>
      <c r="M282" s="63">
        <v>183</v>
      </c>
    </row>
    <row r="283" spans="1:13" x14ac:dyDescent="0.15">
      <c r="A283" s="12" t="s">
        <v>68</v>
      </c>
      <c r="B283" s="22" t="s">
        <v>20</v>
      </c>
      <c r="C283" s="53" t="s">
        <v>78</v>
      </c>
      <c r="D283" s="53" t="s">
        <v>335</v>
      </c>
      <c r="E283" s="22" t="str">
        <f t="shared" si="8"/>
        <v>SEPTEMBRE</v>
      </c>
      <c r="F283" s="55">
        <v>43001</v>
      </c>
      <c r="G283" s="55">
        <v>43006</v>
      </c>
      <c r="H283" s="22">
        <f t="shared" si="9"/>
        <v>5</v>
      </c>
      <c r="I283" s="63">
        <f>CoûtNuit(A283,E283)</f>
        <v>21.666666666666668</v>
      </c>
      <c r="J283" s="63">
        <f>IF(H283&lt;&gt;0,M283/H283,0)</f>
        <v>37.595999999999997</v>
      </c>
      <c r="K283" s="63">
        <f>I283*H283</f>
        <v>108.33333333333334</v>
      </c>
      <c r="L283" s="63">
        <f>M283-K283</f>
        <v>79.646666666666647</v>
      </c>
      <c r="M283" s="63">
        <v>187.98</v>
      </c>
    </row>
    <row r="284" spans="1:13" x14ac:dyDescent="0.15">
      <c r="A284" s="12" t="s">
        <v>66</v>
      </c>
      <c r="B284" s="22" t="s">
        <v>20</v>
      </c>
      <c r="C284" s="53" t="s">
        <v>78</v>
      </c>
      <c r="D284" s="53" t="s">
        <v>336</v>
      </c>
      <c r="E284" s="22" t="str">
        <f t="shared" si="8"/>
        <v>SEPTEMBRE</v>
      </c>
      <c r="F284" s="55">
        <v>42983</v>
      </c>
      <c r="G284" s="55">
        <v>42988</v>
      </c>
      <c r="H284" s="22">
        <f t="shared" si="9"/>
        <v>5</v>
      </c>
      <c r="I284" s="63">
        <f>CoûtNuit(A284,E284)</f>
        <v>9.6873333333333331</v>
      </c>
      <c r="J284" s="63">
        <f>IF(H284&lt;&gt;0,M284/H284,0)</f>
        <v>37.595999999999997</v>
      </c>
      <c r="K284" s="63">
        <f>I284*H284</f>
        <v>48.436666666666667</v>
      </c>
      <c r="L284" s="63">
        <f>M284-K284</f>
        <v>139.54333333333332</v>
      </c>
      <c r="M284" s="63">
        <v>187.98</v>
      </c>
    </row>
    <row r="285" spans="1:13" x14ac:dyDescent="0.15">
      <c r="A285" s="12" t="s">
        <v>62</v>
      </c>
      <c r="B285" s="22" t="s">
        <v>20</v>
      </c>
      <c r="C285" s="53" t="s">
        <v>78</v>
      </c>
      <c r="D285" s="53" t="s">
        <v>337</v>
      </c>
      <c r="E285" s="22" t="str">
        <f t="shared" si="8"/>
        <v>SEPTEMBRE</v>
      </c>
      <c r="F285" s="55">
        <v>42999</v>
      </c>
      <c r="G285" s="55">
        <v>43003</v>
      </c>
      <c r="H285" s="22">
        <f t="shared" si="9"/>
        <v>4</v>
      </c>
      <c r="I285" s="63">
        <f>CoûtNuit(A285,E285)</f>
        <v>27.666666666666668</v>
      </c>
      <c r="J285" s="63">
        <f>IF(H285&lt;&gt;0,M285/H285,0)</f>
        <v>48.2</v>
      </c>
      <c r="K285" s="63">
        <f>I285*H285</f>
        <v>110.66666666666667</v>
      </c>
      <c r="L285" s="63">
        <f>M285-K285</f>
        <v>82.13333333333334</v>
      </c>
      <c r="M285" s="63">
        <v>192.8</v>
      </c>
    </row>
    <row r="286" spans="1:13" x14ac:dyDescent="0.15">
      <c r="A286" s="12" t="s">
        <v>70</v>
      </c>
      <c r="B286" s="22" t="s">
        <v>20</v>
      </c>
      <c r="C286" s="53" t="s">
        <v>78</v>
      </c>
      <c r="D286" s="53" t="s">
        <v>338</v>
      </c>
      <c r="E286" s="22" t="str">
        <f t="shared" si="8"/>
        <v>SEPTEMBRE</v>
      </c>
      <c r="F286" s="55">
        <v>42986</v>
      </c>
      <c r="G286" s="55">
        <v>42989</v>
      </c>
      <c r="H286" s="22">
        <f t="shared" si="9"/>
        <v>3</v>
      </c>
      <c r="I286" s="63">
        <f>CoûtNuit(A286,E286)</f>
        <v>33.333333333333336</v>
      </c>
      <c r="J286" s="63">
        <f>IF(H286&lt;&gt;0,M286/H286,0)</f>
        <v>64.266666666666666</v>
      </c>
      <c r="K286" s="63">
        <f>I286*H286</f>
        <v>100</v>
      </c>
      <c r="L286" s="63">
        <f>M286-K286</f>
        <v>92.800000000000011</v>
      </c>
      <c r="M286" s="63">
        <v>192.8</v>
      </c>
    </row>
    <row r="287" spans="1:13" x14ac:dyDescent="0.15">
      <c r="A287" s="12" t="s">
        <v>62</v>
      </c>
      <c r="B287" s="22" t="s">
        <v>20</v>
      </c>
      <c r="C287" s="53" t="s">
        <v>78</v>
      </c>
      <c r="D287" s="53" t="s">
        <v>339</v>
      </c>
      <c r="E287" s="22" t="str">
        <f t="shared" si="8"/>
        <v>SEPTEMBRE</v>
      </c>
      <c r="F287" s="55">
        <v>42983</v>
      </c>
      <c r="G287" s="55">
        <v>42987</v>
      </c>
      <c r="H287" s="22">
        <f t="shared" si="9"/>
        <v>4</v>
      </c>
      <c r="I287" s="63">
        <f>CoûtNuit(A287,E287)</f>
        <v>27.666666666666668</v>
      </c>
      <c r="J287" s="63">
        <f>IF(H287&lt;&gt;0,M287/H287,0)</f>
        <v>48.2</v>
      </c>
      <c r="K287" s="63">
        <f>I287*H287</f>
        <v>110.66666666666667</v>
      </c>
      <c r="L287" s="63">
        <f>M287-K287</f>
        <v>82.13333333333334</v>
      </c>
      <c r="M287" s="63">
        <v>192.8</v>
      </c>
    </row>
    <row r="288" spans="1:13" x14ac:dyDescent="0.15">
      <c r="A288" s="12" t="s">
        <v>60</v>
      </c>
      <c r="B288" s="22" t="s">
        <v>20</v>
      </c>
      <c r="C288" s="53" t="s">
        <v>78</v>
      </c>
      <c r="D288" s="53" t="s">
        <v>340</v>
      </c>
      <c r="E288" s="22" t="str">
        <f t="shared" si="8"/>
        <v>SEPTEMBRE</v>
      </c>
      <c r="F288" s="55">
        <v>42989</v>
      </c>
      <c r="G288" s="55">
        <v>42993</v>
      </c>
      <c r="H288" s="22">
        <f t="shared" si="9"/>
        <v>4</v>
      </c>
      <c r="I288" s="63">
        <f>CoûtNuit(A288,E288)</f>
        <v>20.833333333333332</v>
      </c>
      <c r="J288" s="63">
        <f>IF(H288&lt;&gt;0,M288/H288,0)</f>
        <v>51.092500000000001</v>
      </c>
      <c r="K288" s="63">
        <f>I288*H288</f>
        <v>83.333333333333329</v>
      </c>
      <c r="L288" s="63">
        <f>M288-K288</f>
        <v>121.03666666666668</v>
      </c>
      <c r="M288" s="63">
        <v>204.37</v>
      </c>
    </row>
    <row r="289" spans="1:13" x14ac:dyDescent="0.15">
      <c r="A289" s="12" t="s">
        <v>65</v>
      </c>
      <c r="B289" s="22" t="s">
        <v>20</v>
      </c>
      <c r="C289" s="53" t="s">
        <v>78</v>
      </c>
      <c r="D289" s="53" t="s">
        <v>341</v>
      </c>
      <c r="E289" s="22" t="str">
        <f t="shared" si="8"/>
        <v>SEPTEMBRE</v>
      </c>
      <c r="F289" s="55">
        <v>42983</v>
      </c>
      <c r="G289" s="55">
        <v>42987</v>
      </c>
      <c r="H289" s="22">
        <f t="shared" si="9"/>
        <v>4</v>
      </c>
      <c r="I289" s="63">
        <f>CoûtNuit(A289,E289)</f>
        <v>17.433333333333334</v>
      </c>
      <c r="J289" s="63">
        <f>IF(H289&lt;&gt;0,M289/H289,0)</f>
        <v>51.092500000000001</v>
      </c>
      <c r="K289" s="63">
        <f>I289*H289</f>
        <v>69.733333333333334</v>
      </c>
      <c r="L289" s="63">
        <f>M289-K289</f>
        <v>134.63666666666666</v>
      </c>
      <c r="M289" s="63">
        <v>204.37</v>
      </c>
    </row>
    <row r="290" spans="1:13" x14ac:dyDescent="0.15">
      <c r="A290" s="12" t="s">
        <v>63</v>
      </c>
      <c r="B290" s="22" t="s">
        <v>20</v>
      </c>
      <c r="C290" s="53" t="s">
        <v>78</v>
      </c>
      <c r="D290" s="53" t="s">
        <v>342</v>
      </c>
      <c r="E290" s="22" t="str">
        <f t="shared" si="8"/>
        <v>SEPTEMBRE</v>
      </c>
      <c r="F290" s="55">
        <v>42979</v>
      </c>
      <c r="G290" s="55">
        <v>42982</v>
      </c>
      <c r="H290" s="22">
        <f t="shared" si="9"/>
        <v>3</v>
      </c>
      <c r="I290" s="63">
        <f>CoûtNuit(A290,E290)</f>
        <v>33.333333333333336</v>
      </c>
      <c r="J290" s="63">
        <f>IF(H290&lt;&gt;0,M290/H290,0)</f>
        <v>73.906666666666666</v>
      </c>
      <c r="K290" s="63">
        <f>I290*H290</f>
        <v>100</v>
      </c>
      <c r="L290" s="63">
        <f>M290-K290</f>
        <v>121.72</v>
      </c>
      <c r="M290" s="63">
        <v>221.72</v>
      </c>
    </row>
    <row r="291" spans="1:13" x14ac:dyDescent="0.15">
      <c r="A291" s="12" t="s">
        <v>65</v>
      </c>
      <c r="B291" s="22" t="s">
        <v>20</v>
      </c>
      <c r="C291" s="53" t="s">
        <v>78</v>
      </c>
      <c r="D291" s="53" t="s">
        <v>343</v>
      </c>
      <c r="E291" s="22" t="str">
        <f t="shared" si="8"/>
        <v>SEPTEMBRE</v>
      </c>
      <c r="F291" s="55">
        <v>43002</v>
      </c>
      <c r="G291" s="55">
        <v>43005</v>
      </c>
      <c r="H291" s="22">
        <f t="shared" si="9"/>
        <v>3</v>
      </c>
      <c r="I291" s="63">
        <f>CoûtNuit(A291,E291)</f>
        <v>17.433333333333334</v>
      </c>
      <c r="J291" s="63">
        <f>IF(H291&lt;&gt;0,M291/H291,0)</f>
        <v>74</v>
      </c>
      <c r="K291" s="63">
        <f>I291*H291</f>
        <v>52.3</v>
      </c>
      <c r="L291" s="63">
        <f>M291-K291</f>
        <v>169.7</v>
      </c>
      <c r="M291" s="63">
        <v>222</v>
      </c>
    </row>
    <row r="292" spans="1:13" x14ac:dyDescent="0.15">
      <c r="A292" s="12" t="s">
        <v>68</v>
      </c>
      <c r="B292" s="22" t="s">
        <v>20</v>
      </c>
      <c r="C292" s="53" t="s">
        <v>78</v>
      </c>
      <c r="D292" s="53" t="s">
        <v>344</v>
      </c>
      <c r="E292" s="22" t="str">
        <f t="shared" si="8"/>
        <v>SEPTEMBRE</v>
      </c>
      <c r="F292" s="55">
        <v>42986</v>
      </c>
      <c r="G292" s="55">
        <v>42991</v>
      </c>
      <c r="H292" s="22">
        <f t="shared" si="9"/>
        <v>5</v>
      </c>
      <c r="I292" s="63">
        <f>CoûtNuit(A292,E292)</f>
        <v>21.666666666666668</v>
      </c>
      <c r="J292" s="63">
        <f>IF(H292&lt;&gt;0,M292/H292,0)</f>
        <v>44.4</v>
      </c>
      <c r="K292" s="63">
        <f>I292*H292</f>
        <v>108.33333333333334</v>
      </c>
      <c r="L292" s="63">
        <f>M292-K292</f>
        <v>113.66666666666666</v>
      </c>
      <c r="M292" s="63">
        <v>222</v>
      </c>
    </row>
    <row r="293" spans="1:13" x14ac:dyDescent="0.15">
      <c r="A293" s="12" t="s">
        <v>70</v>
      </c>
      <c r="B293" s="22" t="s">
        <v>20</v>
      </c>
      <c r="C293" s="53" t="s">
        <v>76</v>
      </c>
      <c r="D293" s="53" t="s">
        <v>345</v>
      </c>
      <c r="E293" s="22" t="str">
        <f t="shared" si="8"/>
        <v>SEPTEMBRE</v>
      </c>
      <c r="F293" s="55">
        <v>42981</v>
      </c>
      <c r="G293" s="55">
        <v>42985</v>
      </c>
      <c r="H293" s="22">
        <f t="shared" si="9"/>
        <v>4</v>
      </c>
      <c r="I293" s="63">
        <f>CoûtNuit(A293,E293)</f>
        <v>33.333333333333336</v>
      </c>
      <c r="J293" s="63">
        <f>IF(H293&lt;&gt;0,M293/H293,0)</f>
        <v>55.95</v>
      </c>
      <c r="K293" s="63">
        <f>I293*H293</f>
        <v>133.33333333333334</v>
      </c>
      <c r="L293" s="63">
        <f>M293-K293</f>
        <v>90.466666666666669</v>
      </c>
      <c r="M293" s="63">
        <v>223.8</v>
      </c>
    </row>
    <row r="294" spans="1:13" x14ac:dyDescent="0.15">
      <c r="A294" s="12" t="s">
        <v>65</v>
      </c>
      <c r="B294" s="22" t="s">
        <v>20</v>
      </c>
      <c r="C294" s="53" t="s">
        <v>78</v>
      </c>
      <c r="D294" s="53" t="s">
        <v>327</v>
      </c>
      <c r="E294" s="22" t="str">
        <f t="shared" si="8"/>
        <v>SEPTEMBRE</v>
      </c>
      <c r="F294" s="55">
        <v>42995</v>
      </c>
      <c r="G294" s="55">
        <v>43000</v>
      </c>
      <c r="H294" s="22">
        <f t="shared" si="9"/>
        <v>5</v>
      </c>
      <c r="I294" s="63">
        <f>CoûtNuit(A294,E294)</f>
        <v>17.433333333333334</v>
      </c>
      <c r="J294" s="63">
        <f>IF(H294&lt;&gt;0,M294/H294,0)</f>
        <v>47.236000000000004</v>
      </c>
      <c r="K294" s="63">
        <f>I294*H294</f>
        <v>87.166666666666671</v>
      </c>
      <c r="L294" s="63">
        <f>M294-K294</f>
        <v>149.01333333333332</v>
      </c>
      <c r="M294" s="63">
        <v>236.18</v>
      </c>
    </row>
    <row r="295" spans="1:13" x14ac:dyDescent="0.15">
      <c r="A295" s="12" t="s">
        <v>63</v>
      </c>
      <c r="B295" s="22" t="s">
        <v>20</v>
      </c>
      <c r="C295" s="53" t="s">
        <v>76</v>
      </c>
      <c r="D295" s="53" t="s">
        <v>346</v>
      </c>
      <c r="E295" s="22" t="str">
        <f t="shared" si="8"/>
        <v>SEPTEMBRE</v>
      </c>
      <c r="F295" s="55">
        <v>42992</v>
      </c>
      <c r="G295" s="55">
        <v>42995</v>
      </c>
      <c r="H295" s="22">
        <f t="shared" si="9"/>
        <v>3</v>
      </c>
      <c r="I295" s="63">
        <f>CoûtNuit(A295,E295)</f>
        <v>33.333333333333336</v>
      </c>
      <c r="J295" s="63">
        <f>IF(H295&lt;&gt;0,M295/H295,0)</f>
        <v>81.08</v>
      </c>
      <c r="K295" s="63">
        <f>I295*H295</f>
        <v>100</v>
      </c>
      <c r="L295" s="63">
        <f>M295-K295</f>
        <v>143.23999999999998</v>
      </c>
      <c r="M295" s="63">
        <v>243.23999999999998</v>
      </c>
    </row>
    <row r="296" spans="1:13" x14ac:dyDescent="0.15">
      <c r="A296" s="12" t="s">
        <v>63</v>
      </c>
      <c r="B296" s="22" t="s">
        <v>20</v>
      </c>
      <c r="C296" s="53" t="s">
        <v>76</v>
      </c>
      <c r="D296" s="53" t="s">
        <v>347</v>
      </c>
      <c r="E296" s="22" t="str">
        <f t="shared" si="8"/>
        <v>SEPTEMBRE</v>
      </c>
      <c r="F296" s="55">
        <v>43004</v>
      </c>
      <c r="G296" s="55">
        <v>43007</v>
      </c>
      <c r="H296" s="22">
        <f t="shared" si="9"/>
        <v>3</v>
      </c>
      <c r="I296" s="63">
        <f>CoûtNuit(A296,E296)</f>
        <v>33.333333333333336</v>
      </c>
      <c r="J296" s="63">
        <f>IF(H296&lt;&gt;0,M296/H296,0)</f>
        <v>81.08</v>
      </c>
      <c r="K296" s="63">
        <f>I296*H296</f>
        <v>100</v>
      </c>
      <c r="L296" s="63">
        <f>M296-K296</f>
        <v>143.23999999999998</v>
      </c>
      <c r="M296" s="63">
        <v>243.23999999999998</v>
      </c>
    </row>
    <row r="297" spans="1:13" x14ac:dyDescent="0.15">
      <c r="A297" s="12" t="s">
        <v>69</v>
      </c>
      <c r="B297" s="22" t="s">
        <v>20</v>
      </c>
      <c r="C297" s="53" t="s">
        <v>78</v>
      </c>
      <c r="D297" s="53" t="s">
        <v>348</v>
      </c>
      <c r="E297" s="22" t="str">
        <f t="shared" si="8"/>
        <v>SEPTEMBRE</v>
      </c>
      <c r="F297" s="55">
        <v>43002</v>
      </c>
      <c r="G297" s="55">
        <v>43007</v>
      </c>
      <c r="H297" s="22">
        <f t="shared" si="9"/>
        <v>5</v>
      </c>
      <c r="I297" s="63">
        <f>CoûtNuit(A297,E297)</f>
        <v>21.966999999999999</v>
      </c>
      <c r="J297" s="63">
        <f>IF(H297&lt;&gt;0,M297/H297,0)</f>
        <v>53.984000000000002</v>
      </c>
      <c r="K297" s="63">
        <f>I297*H297</f>
        <v>109.83499999999999</v>
      </c>
      <c r="L297" s="63">
        <f>M297-K297</f>
        <v>160.08500000000004</v>
      </c>
      <c r="M297" s="63">
        <v>269.92</v>
      </c>
    </row>
    <row r="298" spans="1:13" x14ac:dyDescent="0.15">
      <c r="A298" s="12" t="s">
        <v>63</v>
      </c>
      <c r="B298" s="22" t="s">
        <v>20</v>
      </c>
      <c r="C298" s="53" t="s">
        <v>76</v>
      </c>
      <c r="D298" s="53" t="s">
        <v>349</v>
      </c>
      <c r="E298" s="22" t="str">
        <f t="shared" si="8"/>
        <v>SEPTEMBRE</v>
      </c>
      <c r="F298" s="55">
        <v>42989</v>
      </c>
      <c r="G298" s="55">
        <v>42992</v>
      </c>
      <c r="H298" s="22">
        <f t="shared" si="9"/>
        <v>3</v>
      </c>
      <c r="I298" s="63">
        <f>CoûtNuit(A298,E298)</f>
        <v>33.333333333333336</v>
      </c>
      <c r="J298" s="63">
        <f>IF(H298&lt;&gt;0,M298/H298,0)</f>
        <v>94.066666666666663</v>
      </c>
      <c r="K298" s="63">
        <f>I298*H298</f>
        <v>100</v>
      </c>
      <c r="L298" s="63">
        <f>M298-K298</f>
        <v>182.2</v>
      </c>
      <c r="M298" s="63">
        <v>282.2</v>
      </c>
    </row>
    <row r="299" spans="1:13" x14ac:dyDescent="0.15">
      <c r="A299" s="12" t="s">
        <v>65</v>
      </c>
      <c r="B299" s="22" t="s">
        <v>20</v>
      </c>
      <c r="C299" s="53" t="s">
        <v>76</v>
      </c>
      <c r="D299" s="53" t="s">
        <v>350</v>
      </c>
      <c r="E299" s="22" t="str">
        <f t="shared" si="8"/>
        <v>SEPTEMBRE</v>
      </c>
      <c r="F299" s="55">
        <v>42978</v>
      </c>
      <c r="G299" s="55">
        <v>42979</v>
      </c>
      <c r="H299" s="22">
        <f t="shared" si="9"/>
        <v>1</v>
      </c>
      <c r="I299" s="63">
        <f>CoûtNuit(A299,E299)</f>
        <v>17.433333333333334</v>
      </c>
      <c r="J299" s="63">
        <f>IF(H299&lt;&gt;0,M299/H299,0)</f>
        <v>284</v>
      </c>
      <c r="K299" s="63">
        <f>I299*H299</f>
        <v>17.433333333333334</v>
      </c>
      <c r="L299" s="63">
        <f>M299-K299</f>
        <v>266.56666666666666</v>
      </c>
      <c r="M299" s="63">
        <v>284</v>
      </c>
    </row>
    <row r="300" spans="1:13" x14ac:dyDescent="0.15">
      <c r="A300" s="12" t="s">
        <v>65</v>
      </c>
      <c r="B300" s="22" t="s">
        <v>20</v>
      </c>
      <c r="C300" s="53" t="s">
        <v>76</v>
      </c>
      <c r="D300" s="53" t="s">
        <v>350</v>
      </c>
      <c r="E300" s="22" t="str">
        <f t="shared" si="8"/>
        <v>SEPTEMBRE</v>
      </c>
      <c r="F300" s="55">
        <v>42979</v>
      </c>
      <c r="G300" s="55">
        <v>42982</v>
      </c>
      <c r="H300" s="22">
        <f t="shared" si="9"/>
        <v>3</v>
      </c>
      <c r="I300" s="63">
        <f>CoûtNuit(A300,E300)</f>
        <v>17.433333333333334</v>
      </c>
      <c r="J300" s="63">
        <f>IF(H300&lt;&gt;0,M300/H300,0)</f>
        <v>94.666666666666671</v>
      </c>
      <c r="K300" s="63">
        <f>I300*H300</f>
        <v>52.3</v>
      </c>
      <c r="L300" s="63">
        <f>M300-K300</f>
        <v>231.7</v>
      </c>
      <c r="M300" s="63">
        <v>284</v>
      </c>
    </row>
    <row r="301" spans="1:13" x14ac:dyDescent="0.15">
      <c r="A301" s="12" t="s">
        <v>68</v>
      </c>
      <c r="B301" s="22" t="s">
        <v>20</v>
      </c>
      <c r="C301" s="53" t="s">
        <v>76</v>
      </c>
      <c r="D301" s="53" t="s">
        <v>351</v>
      </c>
      <c r="E301" s="22" t="str">
        <f t="shared" si="8"/>
        <v>SEPTEMBRE</v>
      </c>
      <c r="F301" s="55">
        <v>42968</v>
      </c>
      <c r="G301" s="55">
        <v>42979</v>
      </c>
      <c r="H301" s="22">
        <f t="shared" si="9"/>
        <v>11</v>
      </c>
      <c r="I301" s="63">
        <f>CoûtNuit(A301,E301)</f>
        <v>21.666666666666668</v>
      </c>
      <c r="J301" s="63">
        <f>IF(H301&lt;&gt;0,M301/H301,0)</f>
        <v>28.08</v>
      </c>
      <c r="K301" s="63">
        <f>I301*H301</f>
        <v>238.33333333333334</v>
      </c>
      <c r="L301" s="63">
        <f>M301-K301</f>
        <v>70.546666666666653</v>
      </c>
      <c r="M301" s="63">
        <v>308.88</v>
      </c>
    </row>
    <row r="302" spans="1:13" x14ac:dyDescent="0.15">
      <c r="A302" s="12" t="s">
        <v>63</v>
      </c>
      <c r="B302" s="22" t="s">
        <v>20</v>
      </c>
      <c r="C302" s="53" t="s">
        <v>76</v>
      </c>
      <c r="D302" s="53" t="s">
        <v>352</v>
      </c>
      <c r="E302" s="22" t="str">
        <f t="shared" si="8"/>
        <v>SEPTEMBRE</v>
      </c>
      <c r="F302" s="55">
        <v>42973</v>
      </c>
      <c r="G302" s="55">
        <v>42979</v>
      </c>
      <c r="H302" s="22">
        <f t="shared" si="9"/>
        <v>6</v>
      </c>
      <c r="I302" s="63">
        <f>CoûtNuit(A302,E302)</f>
        <v>33.333333333333336</v>
      </c>
      <c r="J302" s="63">
        <f>IF(H302&lt;&gt;0,M302/H302,0)</f>
        <v>59.493333333333332</v>
      </c>
      <c r="K302" s="63">
        <f>I302*H302</f>
        <v>200</v>
      </c>
      <c r="L302" s="63">
        <f>M302-K302</f>
        <v>156.95999999999998</v>
      </c>
      <c r="M302" s="63">
        <v>356.96</v>
      </c>
    </row>
    <row r="303" spans="1:13" x14ac:dyDescent="0.15">
      <c r="A303" s="12" t="s">
        <v>69</v>
      </c>
      <c r="B303" s="22" t="s">
        <v>20</v>
      </c>
      <c r="C303" s="53" t="s">
        <v>78</v>
      </c>
      <c r="D303" s="53" t="s">
        <v>353</v>
      </c>
      <c r="E303" s="22" t="str">
        <f t="shared" si="8"/>
        <v>SEPTEMBRE</v>
      </c>
      <c r="F303" s="55">
        <v>42986</v>
      </c>
      <c r="G303" s="55">
        <v>42995</v>
      </c>
      <c r="H303" s="22">
        <f t="shared" si="9"/>
        <v>9</v>
      </c>
      <c r="I303" s="63">
        <f>CoûtNuit(A303,E303)</f>
        <v>21.966999999999999</v>
      </c>
      <c r="J303" s="63">
        <f>IF(H303&lt;&gt;0,M303/H303,0)</f>
        <v>40.702222222222218</v>
      </c>
      <c r="K303" s="63">
        <f>I303*H303</f>
        <v>197.70299999999997</v>
      </c>
      <c r="L303" s="63">
        <f>M303-K303</f>
        <v>168.61700000000002</v>
      </c>
      <c r="M303" s="63">
        <v>366.32</v>
      </c>
    </row>
    <row r="304" spans="1:13" x14ac:dyDescent="0.15">
      <c r="A304" s="12" t="s">
        <v>63</v>
      </c>
      <c r="B304" s="22" t="s">
        <v>20</v>
      </c>
      <c r="C304" s="53" t="s">
        <v>76</v>
      </c>
      <c r="D304" s="53" t="s">
        <v>354</v>
      </c>
      <c r="E304" s="22" t="str">
        <f t="shared" si="8"/>
        <v>SEPTEMBRE</v>
      </c>
      <c r="F304" s="55">
        <v>42984</v>
      </c>
      <c r="G304" s="55">
        <v>42989</v>
      </c>
      <c r="H304" s="22">
        <f t="shared" si="9"/>
        <v>5</v>
      </c>
      <c r="I304" s="63">
        <f>CoûtNuit(A304,E304)</f>
        <v>33.333333333333336</v>
      </c>
      <c r="J304" s="63">
        <f>IF(H304&lt;&gt;0,M304/H304,0)</f>
        <v>103.6</v>
      </c>
      <c r="K304" s="63">
        <f>I304*H304</f>
        <v>166.66666666666669</v>
      </c>
      <c r="L304" s="63">
        <f>M304-K304</f>
        <v>351.33333333333331</v>
      </c>
      <c r="M304" s="63">
        <v>518</v>
      </c>
    </row>
    <row r="305" spans="1:13" x14ac:dyDescent="0.15">
      <c r="A305" s="12" t="s">
        <v>63</v>
      </c>
      <c r="B305" s="22" t="s">
        <v>20</v>
      </c>
      <c r="C305" s="53" t="s">
        <v>76</v>
      </c>
      <c r="D305" s="53" t="s">
        <v>355</v>
      </c>
      <c r="E305" s="22" t="str">
        <f t="shared" si="8"/>
        <v>SEPTEMBRE</v>
      </c>
      <c r="F305" s="55">
        <v>42998</v>
      </c>
      <c r="G305" s="55">
        <v>43004</v>
      </c>
      <c r="H305" s="22">
        <f t="shared" si="9"/>
        <v>6</v>
      </c>
      <c r="I305" s="63">
        <f>CoûtNuit(A305,E305)</f>
        <v>33.333333333333336</v>
      </c>
      <c r="J305" s="63">
        <f>IF(H305&lt;&gt;0,M305/H305,0)</f>
        <v>106.10833333333335</v>
      </c>
      <c r="K305" s="63">
        <f>I305*H305</f>
        <v>200</v>
      </c>
      <c r="L305" s="63">
        <f>M305-K305</f>
        <v>436.65000000000009</v>
      </c>
      <c r="M305" s="63">
        <v>636.65000000000009</v>
      </c>
    </row>
    <row r="306" spans="1:13" x14ac:dyDescent="0.15">
      <c r="A306" s="12" t="s">
        <v>59</v>
      </c>
      <c r="B306" s="22" t="s">
        <v>20</v>
      </c>
      <c r="C306" s="53" t="s">
        <v>76</v>
      </c>
      <c r="D306" s="53" t="s">
        <v>356</v>
      </c>
      <c r="E306" s="22" t="str">
        <f t="shared" si="8"/>
        <v>SEPTEMBRE</v>
      </c>
      <c r="F306" s="55">
        <v>42990</v>
      </c>
      <c r="G306" s="55">
        <v>43004</v>
      </c>
      <c r="H306" s="22">
        <f t="shared" si="9"/>
        <v>14</v>
      </c>
      <c r="I306" s="63">
        <f>CoûtNuit(A306,E306)</f>
        <v>26.666666666666668</v>
      </c>
      <c r="J306" s="63">
        <f>IF(H306&lt;&gt;0,M306/H306,0)</f>
        <v>53.410714285714285</v>
      </c>
      <c r="K306" s="63">
        <f>I306*H306</f>
        <v>373.33333333333337</v>
      </c>
      <c r="L306" s="63">
        <f>M306-K306</f>
        <v>374.41666666666663</v>
      </c>
      <c r="M306" s="63">
        <v>747.75</v>
      </c>
    </row>
    <row r="307" spans="1:13" x14ac:dyDescent="0.15">
      <c r="A307" s="12" t="s">
        <v>72</v>
      </c>
      <c r="B307" s="22" t="s">
        <v>20</v>
      </c>
      <c r="C307" s="53" t="s">
        <v>76</v>
      </c>
      <c r="D307" s="53" t="s">
        <v>361</v>
      </c>
      <c r="E307" s="22" t="str">
        <f t="shared" si="8"/>
        <v>OCTOBRE</v>
      </c>
      <c r="F307" s="55">
        <v>43006</v>
      </c>
      <c r="G307" s="55">
        <v>43009</v>
      </c>
      <c r="H307" s="22">
        <f t="shared" si="9"/>
        <v>3</v>
      </c>
      <c r="I307" s="63">
        <f>CoûtNuit(A307,E307)</f>
        <v>14.346451612903227</v>
      </c>
      <c r="J307" s="63">
        <f>IF(H307&lt;&gt;0,M307/H307,0)</f>
        <v>49.806666666666665</v>
      </c>
      <c r="K307" s="63">
        <f>I307*H307</f>
        <v>43.039354838709684</v>
      </c>
      <c r="L307" s="63">
        <f>M307-K307</f>
        <v>106.3806451612903</v>
      </c>
      <c r="M307" s="63">
        <v>149.41999999999999</v>
      </c>
    </row>
    <row r="308" spans="1:13" x14ac:dyDescent="0.15">
      <c r="A308" s="12" t="s">
        <v>62</v>
      </c>
      <c r="B308" s="22" t="s">
        <v>20</v>
      </c>
      <c r="C308" s="53" t="s">
        <v>78</v>
      </c>
      <c r="D308" s="53" t="s">
        <v>362</v>
      </c>
      <c r="E308" s="22" t="str">
        <f t="shared" si="8"/>
        <v>OCTOBRE</v>
      </c>
      <c r="F308" s="55">
        <v>43006</v>
      </c>
      <c r="G308" s="55">
        <v>43009</v>
      </c>
      <c r="H308" s="22">
        <f t="shared" si="9"/>
        <v>3</v>
      </c>
      <c r="I308" s="63">
        <f>CoûtNuit(A308,E308)</f>
        <v>26.774193548387096</v>
      </c>
      <c r="J308" s="63">
        <f>IF(H308&lt;&gt;0,M308/H308,0)</f>
        <v>64.333333333333329</v>
      </c>
      <c r="K308" s="63">
        <f>I308*H308</f>
        <v>80.322580645161281</v>
      </c>
      <c r="L308" s="63">
        <f>M308-K308</f>
        <v>112.67741935483872</v>
      </c>
      <c r="M308" s="63">
        <v>193</v>
      </c>
    </row>
    <row r="309" spans="1:13" x14ac:dyDescent="0.15">
      <c r="A309" s="12" t="s">
        <v>66</v>
      </c>
      <c r="B309" s="22" t="s">
        <v>20</v>
      </c>
      <c r="C309" s="53" t="s">
        <v>78</v>
      </c>
      <c r="D309" s="53" t="s">
        <v>363</v>
      </c>
      <c r="E309" s="22" t="str">
        <f t="shared" si="8"/>
        <v>OCTOBRE</v>
      </c>
      <c r="F309" s="55">
        <v>43006</v>
      </c>
      <c r="G309" s="55">
        <v>43009</v>
      </c>
      <c r="H309" s="22">
        <f t="shared" si="9"/>
        <v>3</v>
      </c>
      <c r="I309" s="63">
        <f>CoûtNuit(A309,E309)</f>
        <v>0</v>
      </c>
      <c r="J309" s="63">
        <f>IF(H309&lt;&gt;0,M309/H309,0)</f>
        <v>43.06</v>
      </c>
      <c r="K309" s="63">
        <f>I309*H309</f>
        <v>0</v>
      </c>
      <c r="L309" s="63">
        <f>M309-K309</f>
        <v>129.18</v>
      </c>
      <c r="M309" s="63">
        <v>129.18</v>
      </c>
    </row>
    <row r="310" spans="1:13" x14ac:dyDescent="0.15">
      <c r="A310" s="12" t="s">
        <v>60</v>
      </c>
      <c r="B310" s="22" t="s">
        <v>20</v>
      </c>
      <c r="C310" s="53" t="s">
        <v>78</v>
      </c>
      <c r="D310" s="53" t="s">
        <v>364</v>
      </c>
      <c r="E310" s="22" t="str">
        <f t="shared" si="8"/>
        <v>OCTOBRE</v>
      </c>
      <c r="F310" s="55">
        <v>43006</v>
      </c>
      <c r="G310" s="55">
        <v>43009</v>
      </c>
      <c r="H310" s="22">
        <f t="shared" si="9"/>
        <v>3</v>
      </c>
      <c r="I310" s="63">
        <f>CoûtNuit(A310,E310)</f>
        <v>20.833529411764708</v>
      </c>
      <c r="J310" s="63">
        <f>IF(H310&lt;&gt;0,M310/H310,0)</f>
        <v>56.666666666666664</v>
      </c>
      <c r="K310" s="63">
        <f>I310*H310</f>
        <v>62.500588235294124</v>
      </c>
      <c r="L310" s="63">
        <f>M310-K310</f>
        <v>107.49941176470588</v>
      </c>
      <c r="M310" s="63">
        <v>170</v>
      </c>
    </row>
    <row r="311" spans="1:13" x14ac:dyDescent="0.15">
      <c r="A311" s="12" t="s">
        <v>65</v>
      </c>
      <c r="B311" s="22" t="s">
        <v>20</v>
      </c>
      <c r="C311" s="53" t="s">
        <v>78</v>
      </c>
      <c r="D311" s="53" t="s">
        <v>365</v>
      </c>
      <c r="E311" s="22" t="str">
        <f t="shared" si="8"/>
        <v>OCTOBRE</v>
      </c>
      <c r="F311" s="55">
        <v>43005</v>
      </c>
      <c r="G311" s="55">
        <v>43009</v>
      </c>
      <c r="H311" s="22">
        <f t="shared" si="9"/>
        <v>4</v>
      </c>
      <c r="I311" s="63">
        <f>CoûtNuit(A311,E311)</f>
        <v>16.870967741935484</v>
      </c>
      <c r="J311" s="63">
        <f>IF(H311&lt;&gt;0,M311/H311,0)</f>
        <v>71.25</v>
      </c>
      <c r="K311" s="63">
        <f>I311*H311</f>
        <v>67.483870967741936</v>
      </c>
      <c r="L311" s="63">
        <f>M311-K311</f>
        <v>217.51612903225805</v>
      </c>
      <c r="M311" s="63">
        <v>285</v>
      </c>
    </row>
    <row r="312" spans="1:13" x14ac:dyDescent="0.15">
      <c r="A312" s="12" t="s">
        <v>65</v>
      </c>
      <c r="B312" s="22" t="s">
        <v>20</v>
      </c>
      <c r="C312" s="53" t="s">
        <v>78</v>
      </c>
      <c r="D312" s="53" t="s">
        <v>365</v>
      </c>
      <c r="E312" s="22" t="str">
        <f t="shared" si="8"/>
        <v>OCTOBRE</v>
      </c>
      <c r="F312" s="55">
        <v>43009</v>
      </c>
      <c r="G312" s="55">
        <v>43010</v>
      </c>
      <c r="H312" s="22">
        <f t="shared" si="9"/>
        <v>1</v>
      </c>
      <c r="I312" s="63">
        <f>CoûtNuit(A312,E312)</f>
        <v>16.870967741935484</v>
      </c>
      <c r="J312" s="63">
        <f>IF(H312&lt;&gt;0,M312/H312,0)</f>
        <v>285</v>
      </c>
      <c r="K312" s="63">
        <f>I312*H312</f>
        <v>16.870967741935484</v>
      </c>
      <c r="L312" s="63">
        <f>M312-K312</f>
        <v>268.12903225806451</v>
      </c>
      <c r="M312" s="63">
        <v>285</v>
      </c>
    </row>
    <row r="313" spans="1:13" x14ac:dyDescent="0.15">
      <c r="A313" s="12" t="s">
        <v>69</v>
      </c>
      <c r="B313" s="22" t="s">
        <v>20</v>
      </c>
      <c r="C313" s="53" t="s">
        <v>78</v>
      </c>
      <c r="D313" s="53" t="s">
        <v>366</v>
      </c>
      <c r="E313" s="22" t="str">
        <f t="shared" si="8"/>
        <v>OCTOBRE</v>
      </c>
      <c r="F313" s="55">
        <v>43007</v>
      </c>
      <c r="G313" s="55">
        <v>43009</v>
      </c>
      <c r="H313" s="22">
        <f t="shared" si="9"/>
        <v>2</v>
      </c>
      <c r="I313" s="63">
        <f>CoûtNuit(A313,E313)</f>
        <v>24.193548387096776</v>
      </c>
      <c r="J313" s="63">
        <f>IF(H313&lt;&gt;0,M313/H313,0)</f>
        <v>79.5</v>
      </c>
      <c r="K313" s="63">
        <f>I313*H313</f>
        <v>48.387096774193552</v>
      </c>
      <c r="L313" s="63">
        <f>M313-K313</f>
        <v>110.61290322580645</v>
      </c>
      <c r="M313" s="63">
        <v>159</v>
      </c>
    </row>
    <row r="314" spans="1:13" x14ac:dyDescent="0.15">
      <c r="A314" s="12" t="s">
        <v>69</v>
      </c>
      <c r="B314" s="22" t="s">
        <v>20</v>
      </c>
      <c r="C314" s="53" t="s">
        <v>78</v>
      </c>
      <c r="D314" s="53" t="s">
        <v>366</v>
      </c>
      <c r="E314" s="22" t="str">
        <f t="shared" si="8"/>
        <v>OCTOBRE</v>
      </c>
      <c r="F314" s="55">
        <v>43009</v>
      </c>
      <c r="G314" s="55">
        <v>43010</v>
      </c>
      <c r="H314" s="22">
        <f t="shared" si="9"/>
        <v>1</v>
      </c>
      <c r="I314" s="63">
        <f>CoûtNuit(A314,E314)</f>
        <v>24.193548387096776</v>
      </c>
      <c r="J314" s="63">
        <f>IF(H314&lt;&gt;0,M314/H314,0)</f>
        <v>159</v>
      </c>
      <c r="K314" s="63">
        <f>I314*H314</f>
        <v>24.193548387096776</v>
      </c>
      <c r="L314" s="63">
        <f>M314-K314</f>
        <v>134.80645161290323</v>
      </c>
      <c r="M314" s="63">
        <v>159</v>
      </c>
    </row>
    <row r="315" spans="1:13" x14ac:dyDescent="0.15">
      <c r="A315" s="12" t="s">
        <v>63</v>
      </c>
      <c r="B315" s="22" t="s">
        <v>20</v>
      </c>
      <c r="C315" s="53" t="s">
        <v>78</v>
      </c>
      <c r="D315" s="53" t="s">
        <v>367</v>
      </c>
      <c r="E315" s="22" t="str">
        <f t="shared" si="8"/>
        <v>OCTOBRE</v>
      </c>
      <c r="F315" s="55">
        <v>43007</v>
      </c>
      <c r="G315" s="55">
        <v>43009</v>
      </c>
      <c r="H315" s="22">
        <f t="shared" si="9"/>
        <v>2</v>
      </c>
      <c r="I315" s="63">
        <f>CoûtNuit(A315,E315)</f>
        <v>32.258064516129032</v>
      </c>
      <c r="J315" s="63">
        <f>IF(H315&lt;&gt;0,M315/H315,0)</f>
        <v>165</v>
      </c>
      <c r="K315" s="63">
        <f>I315*H315</f>
        <v>64.516129032258064</v>
      </c>
      <c r="L315" s="63">
        <f>M315-K315</f>
        <v>265.48387096774195</v>
      </c>
      <c r="M315" s="63">
        <v>330</v>
      </c>
    </row>
    <row r="316" spans="1:13" x14ac:dyDescent="0.15">
      <c r="A316" s="12" t="s">
        <v>63</v>
      </c>
      <c r="B316" s="22" t="s">
        <v>20</v>
      </c>
      <c r="C316" s="53" t="s">
        <v>78</v>
      </c>
      <c r="D316" s="53" t="s">
        <v>367</v>
      </c>
      <c r="E316" s="22" t="str">
        <f t="shared" si="8"/>
        <v>OCTOBRE</v>
      </c>
      <c r="F316" s="55">
        <v>43009</v>
      </c>
      <c r="G316" s="55">
        <v>43010</v>
      </c>
      <c r="H316" s="22">
        <f t="shared" si="9"/>
        <v>1</v>
      </c>
      <c r="I316" s="63">
        <f>CoûtNuit(A316,E316)</f>
        <v>32.258064516129032</v>
      </c>
      <c r="J316" s="63">
        <f>IF(H316&lt;&gt;0,M316/H316,0)</f>
        <v>330</v>
      </c>
      <c r="K316" s="63">
        <f>I316*H316</f>
        <v>32.258064516129032</v>
      </c>
      <c r="L316" s="63">
        <f>M316-K316</f>
        <v>297.74193548387098</v>
      </c>
      <c r="M316" s="63">
        <v>330</v>
      </c>
    </row>
    <row r="317" spans="1:13" x14ac:dyDescent="0.15">
      <c r="A317" s="12" t="s">
        <v>59</v>
      </c>
      <c r="B317" s="22" t="s">
        <v>20</v>
      </c>
      <c r="C317" s="53" t="s">
        <v>78</v>
      </c>
      <c r="D317" s="53" t="s">
        <v>368</v>
      </c>
      <c r="E317" s="22" t="str">
        <f t="shared" si="8"/>
        <v>OCTOBRE</v>
      </c>
      <c r="F317" s="55">
        <v>43008</v>
      </c>
      <c r="G317" s="55">
        <v>43009</v>
      </c>
      <c r="H317" s="22">
        <f t="shared" si="9"/>
        <v>1</v>
      </c>
      <c r="I317" s="63">
        <f>CoûtNuit(A317,E317)</f>
        <v>25.806451612903224</v>
      </c>
      <c r="J317" s="63">
        <f>IF(H317&lt;&gt;0,M317/H317,0)</f>
        <v>156</v>
      </c>
      <c r="K317" s="63">
        <f>I317*H317</f>
        <v>25.806451612903224</v>
      </c>
      <c r="L317" s="63">
        <f>M317-K317</f>
        <v>130.19354838709677</v>
      </c>
      <c r="M317" s="63">
        <v>156</v>
      </c>
    </row>
    <row r="318" spans="1:13" x14ac:dyDescent="0.15">
      <c r="A318" s="12" t="s">
        <v>59</v>
      </c>
      <c r="B318" s="22" t="s">
        <v>20</v>
      </c>
      <c r="C318" s="53" t="s">
        <v>78</v>
      </c>
      <c r="D318" s="53" t="s">
        <v>368</v>
      </c>
      <c r="E318" s="22" t="str">
        <f t="shared" si="8"/>
        <v>OCTOBRE</v>
      </c>
      <c r="F318" s="55">
        <v>43009</v>
      </c>
      <c r="G318" s="55">
        <v>43011</v>
      </c>
      <c r="H318" s="22">
        <f t="shared" si="9"/>
        <v>2</v>
      </c>
      <c r="I318" s="63">
        <f>CoûtNuit(A318,E318)</f>
        <v>25.806451612903224</v>
      </c>
      <c r="J318" s="63">
        <f>IF(H318&lt;&gt;0,M318/H318,0)</f>
        <v>78</v>
      </c>
      <c r="K318" s="63">
        <f>I318*H318</f>
        <v>51.612903225806448</v>
      </c>
      <c r="L318" s="63">
        <f>M318-K318</f>
        <v>104.38709677419355</v>
      </c>
      <c r="M318" s="63">
        <v>156</v>
      </c>
    </row>
    <row r="319" spans="1:13" x14ac:dyDescent="0.15">
      <c r="A319" s="12" t="s">
        <v>62</v>
      </c>
      <c r="B319" s="22" t="s">
        <v>20</v>
      </c>
      <c r="C319" s="53" t="s">
        <v>78</v>
      </c>
      <c r="D319" s="53" t="s">
        <v>369</v>
      </c>
      <c r="E319" s="22" t="str">
        <f t="shared" si="8"/>
        <v>OCTOBRE</v>
      </c>
      <c r="F319" s="55">
        <v>43009</v>
      </c>
      <c r="G319" s="55">
        <v>43011</v>
      </c>
      <c r="H319" s="22">
        <f t="shared" si="9"/>
        <v>2</v>
      </c>
      <c r="I319" s="63">
        <f>CoûtNuit(A319,E319)</f>
        <v>26.774193548387096</v>
      </c>
      <c r="J319" s="63">
        <f>IF(H319&lt;&gt;0,M319/H319,0)</f>
        <v>53.02</v>
      </c>
      <c r="K319" s="63">
        <f>I319*H319</f>
        <v>53.548387096774192</v>
      </c>
      <c r="L319" s="63">
        <f>M319-K319</f>
        <v>52.491612903225814</v>
      </c>
      <c r="M319" s="63">
        <v>106.04</v>
      </c>
    </row>
    <row r="320" spans="1:13" x14ac:dyDescent="0.15">
      <c r="A320" s="12" t="s">
        <v>72</v>
      </c>
      <c r="B320" s="22" t="s">
        <v>20</v>
      </c>
      <c r="C320" s="53" t="s">
        <v>78</v>
      </c>
      <c r="D320" s="53" t="s">
        <v>370</v>
      </c>
      <c r="E320" s="22" t="str">
        <f t="shared" si="8"/>
        <v>OCTOBRE</v>
      </c>
      <c r="F320" s="55">
        <v>43009</v>
      </c>
      <c r="G320" s="55">
        <v>43013</v>
      </c>
      <c r="H320" s="22">
        <f t="shared" si="9"/>
        <v>4</v>
      </c>
      <c r="I320" s="63">
        <f>CoûtNuit(A320,E320)</f>
        <v>14.346451612903227</v>
      </c>
      <c r="J320" s="63">
        <f>IF(H320&lt;&gt;0,M320/H320,0)</f>
        <v>59.045000000000002</v>
      </c>
      <c r="K320" s="63">
        <f>I320*H320</f>
        <v>57.385806451612908</v>
      </c>
      <c r="L320" s="63">
        <f>M320-K320</f>
        <v>178.79419354838711</v>
      </c>
      <c r="M320" s="63">
        <v>236.18</v>
      </c>
    </row>
    <row r="321" spans="1:13" x14ac:dyDescent="0.15">
      <c r="A321" s="12" t="s">
        <v>65</v>
      </c>
      <c r="B321" s="22" t="s">
        <v>20</v>
      </c>
      <c r="C321" s="53" t="s">
        <v>78</v>
      </c>
      <c r="D321" s="53" t="s">
        <v>371</v>
      </c>
      <c r="E321" s="22" t="str">
        <f t="shared" si="8"/>
        <v>OCTOBRE</v>
      </c>
      <c r="F321" s="55">
        <v>43010</v>
      </c>
      <c r="G321" s="55">
        <v>43013</v>
      </c>
      <c r="H321" s="22">
        <f t="shared" si="9"/>
        <v>3</v>
      </c>
      <c r="I321" s="63">
        <f>CoûtNuit(A321,E321)</f>
        <v>16.870967741935484</v>
      </c>
      <c r="J321" s="63">
        <f>IF(H321&lt;&gt;0,M321/H321,0)</f>
        <v>59.446666666666665</v>
      </c>
      <c r="K321" s="63">
        <f>I321*H321</f>
        <v>50.612903225806448</v>
      </c>
      <c r="L321" s="63">
        <f>M321-K321</f>
        <v>127.72709677419356</v>
      </c>
      <c r="M321" s="63">
        <v>178.34</v>
      </c>
    </row>
    <row r="322" spans="1:13" x14ac:dyDescent="0.15">
      <c r="A322" s="12" t="s">
        <v>69</v>
      </c>
      <c r="B322" s="22" t="s">
        <v>20</v>
      </c>
      <c r="C322" s="53" t="s">
        <v>78</v>
      </c>
      <c r="D322" s="53" t="s">
        <v>372</v>
      </c>
      <c r="E322" s="22" t="str">
        <f t="shared" ref="E322:E385" si="10">CHOOSE(MONTH(G322),"JANVIER","FEVRIER","MARS","AVRIL","MAI","JUIN","JUILLET","AOUT","SEPTEMBRE","OCTOBRE","NOVEMBRE","DECEMBRE")</f>
        <v>OCTOBRE</v>
      </c>
      <c r="F322" s="55">
        <v>43010</v>
      </c>
      <c r="G322" s="55">
        <v>43013</v>
      </c>
      <c r="H322" s="22">
        <f t="shared" ref="H322:H385" si="11">G322-F322</f>
        <v>3</v>
      </c>
      <c r="I322" s="63">
        <f>CoûtNuit(A322,E322)</f>
        <v>24.193548387096776</v>
      </c>
      <c r="J322" s="63">
        <f>IF(H322&lt;&gt;0,M322/H322,0)</f>
        <v>52.699999999999996</v>
      </c>
      <c r="K322" s="63">
        <f>I322*H322</f>
        <v>72.580645161290334</v>
      </c>
      <c r="L322" s="63">
        <f>M322-K322</f>
        <v>85.51935483870966</v>
      </c>
      <c r="M322" s="63">
        <v>158.1</v>
      </c>
    </row>
    <row r="323" spans="1:13" x14ac:dyDescent="0.15">
      <c r="A323" s="12" t="s">
        <v>62</v>
      </c>
      <c r="B323" s="22" t="s">
        <v>20</v>
      </c>
      <c r="C323" s="53" t="s">
        <v>78</v>
      </c>
      <c r="D323" s="53" t="s">
        <v>373</v>
      </c>
      <c r="E323" s="22" t="str">
        <f t="shared" si="10"/>
        <v>OCTOBRE</v>
      </c>
      <c r="F323" s="55">
        <v>43011</v>
      </c>
      <c r="G323" s="55">
        <v>43014</v>
      </c>
      <c r="H323" s="22">
        <f t="shared" si="11"/>
        <v>3</v>
      </c>
      <c r="I323" s="63">
        <f>CoûtNuit(A323,E323)</f>
        <v>26.774193548387096</v>
      </c>
      <c r="J323" s="63">
        <f>IF(H323&lt;&gt;0,M323/H323,0)</f>
        <v>56.553333333333335</v>
      </c>
      <c r="K323" s="63">
        <f>I323*H323</f>
        <v>80.322580645161281</v>
      </c>
      <c r="L323" s="63">
        <f>M323-K323</f>
        <v>89.337419354838715</v>
      </c>
      <c r="M323" s="63">
        <v>169.66</v>
      </c>
    </row>
    <row r="324" spans="1:13" x14ac:dyDescent="0.15">
      <c r="A324" s="12" t="s">
        <v>63</v>
      </c>
      <c r="B324" s="22" t="s">
        <v>20</v>
      </c>
      <c r="C324" s="53" t="s">
        <v>78</v>
      </c>
      <c r="D324" s="53" t="s">
        <v>374</v>
      </c>
      <c r="E324" s="22" t="str">
        <f t="shared" si="10"/>
        <v>OCTOBRE</v>
      </c>
      <c r="F324" s="55">
        <v>43011</v>
      </c>
      <c r="G324" s="55">
        <v>43014</v>
      </c>
      <c r="H324" s="22">
        <f t="shared" si="11"/>
        <v>3</v>
      </c>
      <c r="I324" s="63">
        <f>CoûtNuit(A324,E324)</f>
        <v>32.258064516129032</v>
      </c>
      <c r="J324" s="63">
        <f>IF(H324&lt;&gt;0,M324/H324,0)</f>
        <v>88.366666666666674</v>
      </c>
      <c r="K324" s="63">
        <f>I324*H324</f>
        <v>96.774193548387103</v>
      </c>
      <c r="L324" s="63">
        <f>M324-K324</f>
        <v>168.32580645161292</v>
      </c>
      <c r="M324" s="63">
        <v>265.10000000000002</v>
      </c>
    </row>
    <row r="325" spans="1:13" x14ac:dyDescent="0.15">
      <c r="A325" s="12" t="s">
        <v>74</v>
      </c>
      <c r="B325" s="22" t="s">
        <v>20</v>
      </c>
      <c r="C325" s="53" t="s">
        <v>78</v>
      </c>
      <c r="D325" s="53" t="s">
        <v>375</v>
      </c>
      <c r="E325" s="22" t="str">
        <f t="shared" si="10"/>
        <v>OCTOBRE</v>
      </c>
      <c r="F325" s="55">
        <v>43010</v>
      </c>
      <c r="G325" s="55">
        <v>43014</v>
      </c>
      <c r="H325" s="22">
        <f t="shared" si="11"/>
        <v>4</v>
      </c>
      <c r="I325" s="63">
        <f>CoûtNuit(A325,E325)</f>
        <v>11.290322580645162</v>
      </c>
      <c r="J325" s="63">
        <f>IF(H325&lt;&gt;0,M325/H325,0)</f>
        <v>38.56</v>
      </c>
      <c r="K325" s="63">
        <f>I325*H325</f>
        <v>45.161290322580648</v>
      </c>
      <c r="L325" s="63">
        <f>M325-K325</f>
        <v>109.07870967741937</v>
      </c>
      <c r="M325" s="63">
        <v>154.24</v>
      </c>
    </row>
    <row r="326" spans="1:13" x14ac:dyDescent="0.15">
      <c r="A326" s="12" t="s">
        <v>68</v>
      </c>
      <c r="B326" s="22" t="s">
        <v>20</v>
      </c>
      <c r="C326" s="53" t="s">
        <v>78</v>
      </c>
      <c r="D326" s="53" t="s">
        <v>376</v>
      </c>
      <c r="E326" s="22" t="str">
        <f t="shared" si="10"/>
        <v>OCTOBRE</v>
      </c>
      <c r="F326" s="55">
        <v>43006</v>
      </c>
      <c r="G326" s="55">
        <v>43009</v>
      </c>
      <c r="H326" s="22">
        <f t="shared" si="11"/>
        <v>3</v>
      </c>
      <c r="I326" s="63">
        <f>CoûtNuit(A326,E326)</f>
        <v>20.967741935483872</v>
      </c>
      <c r="J326" s="63">
        <f>IF(H326&lt;&gt;0,M326/H326,0)</f>
        <v>109.33333333333333</v>
      </c>
      <c r="K326" s="63">
        <f>I326*H326</f>
        <v>62.903225806451616</v>
      </c>
      <c r="L326" s="63">
        <f>M326-K326</f>
        <v>265.09677419354841</v>
      </c>
      <c r="M326" s="63">
        <v>328</v>
      </c>
    </row>
    <row r="327" spans="1:13" x14ac:dyDescent="0.15">
      <c r="A327" s="12" t="s">
        <v>68</v>
      </c>
      <c r="B327" s="22" t="s">
        <v>20</v>
      </c>
      <c r="C327" s="53" t="s">
        <v>78</v>
      </c>
      <c r="D327" s="53" t="s">
        <v>376</v>
      </c>
      <c r="E327" s="22" t="str">
        <f t="shared" si="10"/>
        <v>OCTOBRE</v>
      </c>
      <c r="F327" s="55">
        <v>43009</v>
      </c>
      <c r="G327" s="55">
        <v>43014</v>
      </c>
      <c r="H327" s="22">
        <f t="shared" si="11"/>
        <v>5</v>
      </c>
      <c r="I327" s="63">
        <f>CoûtNuit(A327,E327)</f>
        <v>20.967741935483872</v>
      </c>
      <c r="J327" s="63">
        <f>IF(H327&lt;&gt;0,M327/H327,0)</f>
        <v>65.599999999999994</v>
      </c>
      <c r="K327" s="63">
        <f>I327*H327</f>
        <v>104.83870967741936</v>
      </c>
      <c r="L327" s="63">
        <f>M327-K327</f>
        <v>223.16129032258064</v>
      </c>
      <c r="M327" s="63">
        <v>328</v>
      </c>
    </row>
    <row r="328" spans="1:13" x14ac:dyDescent="0.15">
      <c r="A328" s="12" t="s">
        <v>59</v>
      </c>
      <c r="B328" s="22" t="s">
        <v>20</v>
      </c>
      <c r="C328" s="53" t="s">
        <v>78</v>
      </c>
      <c r="D328" s="53" t="s">
        <v>377</v>
      </c>
      <c r="E328" s="22" t="str">
        <f t="shared" si="10"/>
        <v>OCTOBRE</v>
      </c>
      <c r="F328" s="55">
        <v>43011</v>
      </c>
      <c r="G328" s="55">
        <v>43015</v>
      </c>
      <c r="H328" s="22">
        <f t="shared" si="11"/>
        <v>4</v>
      </c>
      <c r="I328" s="63">
        <f>CoûtNuit(A328,E328)</f>
        <v>25.806451612903224</v>
      </c>
      <c r="J328" s="63">
        <f>IF(H328&lt;&gt;0,M328/H328,0)</f>
        <v>55.912500000000001</v>
      </c>
      <c r="K328" s="63">
        <f>I328*H328</f>
        <v>103.2258064516129</v>
      </c>
      <c r="L328" s="63">
        <f>M328-K328</f>
        <v>120.42419354838711</v>
      </c>
      <c r="M328" s="63">
        <v>223.65</v>
      </c>
    </row>
    <row r="329" spans="1:13" x14ac:dyDescent="0.15">
      <c r="A329" s="12" t="s">
        <v>60</v>
      </c>
      <c r="B329" s="22" t="s">
        <v>20</v>
      </c>
      <c r="C329" s="53" t="s">
        <v>76</v>
      </c>
      <c r="D329" s="53" t="s">
        <v>378</v>
      </c>
      <c r="E329" s="22" t="str">
        <f t="shared" si="10"/>
        <v>OCTOBRE</v>
      </c>
      <c r="F329" s="55">
        <v>43014</v>
      </c>
      <c r="G329" s="55">
        <v>43016</v>
      </c>
      <c r="H329" s="22">
        <f t="shared" si="11"/>
        <v>2</v>
      </c>
      <c r="I329" s="63">
        <f>CoûtNuit(A329,E329)</f>
        <v>20.833529411764708</v>
      </c>
      <c r="J329" s="63">
        <f>IF(H329&lt;&gt;0,M329/H329,0)</f>
        <v>84.59</v>
      </c>
      <c r="K329" s="63">
        <f>I329*H329</f>
        <v>41.667058823529416</v>
      </c>
      <c r="L329" s="63">
        <f>M329-K329</f>
        <v>127.51294117647059</v>
      </c>
      <c r="M329" s="63">
        <v>169.18</v>
      </c>
    </row>
    <row r="330" spans="1:13" x14ac:dyDescent="0.15">
      <c r="A330" s="12" t="s">
        <v>68</v>
      </c>
      <c r="B330" s="22" t="s">
        <v>20</v>
      </c>
      <c r="C330" s="53" t="s">
        <v>78</v>
      </c>
      <c r="D330" s="53" t="s">
        <v>379</v>
      </c>
      <c r="E330" s="22" t="str">
        <f t="shared" si="10"/>
        <v>OCTOBRE</v>
      </c>
      <c r="F330" s="55">
        <v>43014</v>
      </c>
      <c r="G330" s="55">
        <v>43016</v>
      </c>
      <c r="H330" s="22">
        <f t="shared" si="11"/>
        <v>2</v>
      </c>
      <c r="I330" s="63">
        <f>CoûtNuit(A330,E330)</f>
        <v>20.967741935483872</v>
      </c>
      <c r="J330" s="63">
        <f>IF(H330&lt;&gt;0,M330/H330,0)</f>
        <v>52.54</v>
      </c>
      <c r="K330" s="63">
        <f>I330*H330</f>
        <v>41.935483870967744</v>
      </c>
      <c r="L330" s="63">
        <f>M330-K330</f>
        <v>63.144516129032255</v>
      </c>
      <c r="M330" s="63">
        <v>105.08</v>
      </c>
    </row>
    <row r="331" spans="1:13" x14ac:dyDescent="0.15">
      <c r="A331" s="12" t="s">
        <v>74</v>
      </c>
      <c r="B331" s="22" t="s">
        <v>20</v>
      </c>
      <c r="C331" s="53" t="s">
        <v>76</v>
      </c>
      <c r="D331" s="53" t="s">
        <v>380</v>
      </c>
      <c r="E331" s="22" t="str">
        <f t="shared" si="10"/>
        <v>OCTOBRE</v>
      </c>
      <c r="F331" s="55">
        <v>43014</v>
      </c>
      <c r="G331" s="55">
        <v>43017</v>
      </c>
      <c r="H331" s="22">
        <f t="shared" si="11"/>
        <v>3</v>
      </c>
      <c r="I331" s="63">
        <f>CoûtNuit(A331,E331)</f>
        <v>11.290322580645162</v>
      </c>
      <c r="J331" s="63">
        <f>IF(H331&lt;&gt;0,M331/H331,0)</f>
        <v>40.166666666666664</v>
      </c>
      <c r="K331" s="63">
        <f>I331*H331</f>
        <v>33.870967741935488</v>
      </c>
      <c r="L331" s="63">
        <f>M331-K331</f>
        <v>86.629032258064512</v>
      </c>
      <c r="M331" s="63">
        <v>120.5</v>
      </c>
    </row>
    <row r="332" spans="1:13" x14ac:dyDescent="0.15">
      <c r="A332" s="12" t="s">
        <v>69</v>
      </c>
      <c r="B332" s="22" t="s">
        <v>20</v>
      </c>
      <c r="C332" s="53" t="s">
        <v>76</v>
      </c>
      <c r="D332" s="53" t="s">
        <v>381</v>
      </c>
      <c r="E332" s="22" t="str">
        <f t="shared" si="10"/>
        <v>OCTOBRE</v>
      </c>
      <c r="F332" s="55">
        <v>43014</v>
      </c>
      <c r="G332" s="55">
        <v>43017</v>
      </c>
      <c r="H332" s="22">
        <f t="shared" si="11"/>
        <v>3</v>
      </c>
      <c r="I332" s="63">
        <f>CoûtNuit(A332,E332)</f>
        <v>24.193548387096776</v>
      </c>
      <c r="J332" s="63">
        <f>IF(H332&lt;&gt;0,M332/H332,0)</f>
        <v>51.093333333333334</v>
      </c>
      <c r="K332" s="63">
        <f>I332*H332</f>
        <v>72.580645161290334</v>
      </c>
      <c r="L332" s="63">
        <f>M332-K332</f>
        <v>80.699354838709667</v>
      </c>
      <c r="M332" s="63">
        <v>153.28</v>
      </c>
    </row>
    <row r="333" spans="1:13" x14ac:dyDescent="0.15">
      <c r="A333" s="12" t="s">
        <v>65</v>
      </c>
      <c r="B333" s="22" t="s">
        <v>20</v>
      </c>
      <c r="C333" s="53" t="s">
        <v>76</v>
      </c>
      <c r="D333" s="53" t="s">
        <v>382</v>
      </c>
      <c r="E333" s="22" t="str">
        <f t="shared" si="10"/>
        <v>OCTOBRE</v>
      </c>
      <c r="F333" s="55">
        <v>43013</v>
      </c>
      <c r="G333" s="55">
        <v>43017</v>
      </c>
      <c r="H333" s="22">
        <f t="shared" si="11"/>
        <v>4</v>
      </c>
      <c r="I333" s="63">
        <f>CoûtNuit(A333,E333)</f>
        <v>16.870967741935484</v>
      </c>
      <c r="J333" s="63">
        <f>IF(H333&lt;&gt;0,M333/H333,0)</f>
        <v>57.6</v>
      </c>
      <c r="K333" s="63">
        <f>I333*H333</f>
        <v>67.483870967741936</v>
      </c>
      <c r="L333" s="63">
        <f>M333-K333</f>
        <v>162.91612903225808</v>
      </c>
      <c r="M333" s="63">
        <v>230.4</v>
      </c>
    </row>
    <row r="334" spans="1:13" x14ac:dyDescent="0.15">
      <c r="A334" s="12" t="s">
        <v>60</v>
      </c>
      <c r="B334" s="22" t="s">
        <v>20</v>
      </c>
      <c r="C334" s="53" t="s">
        <v>78</v>
      </c>
      <c r="D334" s="53" t="s">
        <v>383</v>
      </c>
      <c r="E334" s="22" t="str">
        <f t="shared" si="10"/>
        <v>OCTOBRE</v>
      </c>
      <c r="F334" s="55">
        <v>43014</v>
      </c>
      <c r="G334" s="55">
        <v>43017</v>
      </c>
      <c r="H334" s="22">
        <f t="shared" si="11"/>
        <v>3</v>
      </c>
      <c r="I334" s="63">
        <f>CoûtNuit(A334,E334)</f>
        <v>20.833529411764708</v>
      </c>
      <c r="J334" s="63">
        <f>IF(H334&lt;&gt;0,M334/H334,0)</f>
        <v>54.946666666666665</v>
      </c>
      <c r="K334" s="63">
        <f>I334*H334</f>
        <v>62.500588235294124</v>
      </c>
      <c r="L334" s="63">
        <f>M334-K334</f>
        <v>102.33941176470589</v>
      </c>
      <c r="M334" s="63">
        <v>164.84</v>
      </c>
    </row>
    <row r="335" spans="1:13" x14ac:dyDescent="0.15">
      <c r="A335" s="12" t="s">
        <v>62</v>
      </c>
      <c r="B335" s="22" t="s">
        <v>20</v>
      </c>
      <c r="C335" s="53" t="s">
        <v>78</v>
      </c>
      <c r="D335" s="53" t="s">
        <v>384</v>
      </c>
      <c r="E335" s="22" t="str">
        <f t="shared" si="10"/>
        <v>OCTOBRE</v>
      </c>
      <c r="F335" s="55">
        <v>43014</v>
      </c>
      <c r="G335" s="55">
        <v>43017</v>
      </c>
      <c r="H335" s="22">
        <f t="shared" si="11"/>
        <v>3</v>
      </c>
      <c r="I335" s="63">
        <f>CoûtNuit(A335,E335)</f>
        <v>26.774193548387096</v>
      </c>
      <c r="J335" s="63">
        <f>IF(H335&lt;&gt;0,M335/H335,0)</f>
        <v>53.983333333333327</v>
      </c>
      <c r="K335" s="63">
        <f>I335*H335</f>
        <v>80.322580645161281</v>
      </c>
      <c r="L335" s="63">
        <f>M335-K335</f>
        <v>81.627419354838707</v>
      </c>
      <c r="M335" s="63">
        <v>161.94999999999999</v>
      </c>
    </row>
    <row r="336" spans="1:13" x14ac:dyDescent="0.15">
      <c r="A336" s="12" t="s">
        <v>59</v>
      </c>
      <c r="B336" s="22" t="s">
        <v>20</v>
      </c>
      <c r="C336" s="53" t="s">
        <v>76</v>
      </c>
      <c r="D336" s="53" t="s">
        <v>385</v>
      </c>
      <c r="E336" s="22" t="str">
        <f t="shared" si="10"/>
        <v>OCTOBRE</v>
      </c>
      <c r="F336" s="55">
        <v>43015</v>
      </c>
      <c r="G336" s="55">
        <v>43018</v>
      </c>
      <c r="H336" s="22">
        <f t="shared" si="11"/>
        <v>3</v>
      </c>
      <c r="I336" s="63">
        <f>CoûtNuit(A336,E336)</f>
        <v>25.806451612903224</v>
      </c>
      <c r="J336" s="63">
        <f>IF(H336&lt;&gt;0,M336/H336,0)</f>
        <v>49.526666666666671</v>
      </c>
      <c r="K336" s="63">
        <f>I336*H336</f>
        <v>77.419354838709666</v>
      </c>
      <c r="L336" s="63">
        <f>M336-K336</f>
        <v>71.160645161290347</v>
      </c>
      <c r="M336" s="63">
        <v>148.58000000000001</v>
      </c>
    </row>
    <row r="337" spans="1:13" x14ac:dyDescent="0.15">
      <c r="A337" s="12" t="s">
        <v>63</v>
      </c>
      <c r="B337" s="22" t="s">
        <v>20</v>
      </c>
      <c r="C337" s="53" t="s">
        <v>78</v>
      </c>
      <c r="D337" s="53" t="s">
        <v>386</v>
      </c>
      <c r="E337" s="22" t="str">
        <f t="shared" si="10"/>
        <v>OCTOBRE</v>
      </c>
      <c r="F337" s="55">
        <v>43015</v>
      </c>
      <c r="G337" s="55">
        <v>43018</v>
      </c>
      <c r="H337" s="22">
        <f t="shared" si="11"/>
        <v>3</v>
      </c>
      <c r="I337" s="63">
        <f>CoûtNuit(A337,E337)</f>
        <v>32.258064516129032</v>
      </c>
      <c r="J337" s="63">
        <f>IF(H337&lt;&gt;0,M337/H337,0)</f>
        <v>88.366666666666674</v>
      </c>
      <c r="K337" s="63">
        <f>I337*H337</f>
        <v>96.774193548387103</v>
      </c>
      <c r="L337" s="63">
        <f>M337-K337</f>
        <v>168.32580645161292</v>
      </c>
      <c r="M337" s="63">
        <v>265.10000000000002</v>
      </c>
    </row>
    <row r="338" spans="1:13" x14ac:dyDescent="0.15">
      <c r="A338" s="12" t="s">
        <v>72</v>
      </c>
      <c r="B338" s="22" t="s">
        <v>20</v>
      </c>
      <c r="C338" s="53" t="s">
        <v>76</v>
      </c>
      <c r="D338" s="53" t="s">
        <v>387</v>
      </c>
      <c r="E338" s="22" t="str">
        <f t="shared" si="10"/>
        <v>OCTOBRE</v>
      </c>
      <c r="F338" s="55">
        <v>43013</v>
      </c>
      <c r="G338" s="55">
        <v>43019</v>
      </c>
      <c r="H338" s="22">
        <f t="shared" si="11"/>
        <v>6</v>
      </c>
      <c r="I338" s="63">
        <f>CoûtNuit(A338,E338)</f>
        <v>14.346451612903227</v>
      </c>
      <c r="J338" s="63">
        <f>IF(H338&lt;&gt;0,M338/H338,0)</f>
        <v>61.053333333333335</v>
      </c>
      <c r="K338" s="63">
        <f>I338*H338</f>
        <v>86.078709677419369</v>
      </c>
      <c r="L338" s="63">
        <f>M338-K338</f>
        <v>280.24129032258065</v>
      </c>
      <c r="M338" s="63">
        <v>366.32</v>
      </c>
    </row>
    <row r="339" spans="1:13" x14ac:dyDescent="0.15">
      <c r="A339" s="12" t="s">
        <v>73</v>
      </c>
      <c r="B339" s="22" t="s">
        <v>20</v>
      </c>
      <c r="C339" s="53" t="s">
        <v>76</v>
      </c>
      <c r="D339" s="53" t="s">
        <v>388</v>
      </c>
      <c r="E339" s="22" t="str">
        <f t="shared" si="10"/>
        <v>OCTOBRE</v>
      </c>
      <c r="F339" s="55">
        <v>43013</v>
      </c>
      <c r="G339" s="55">
        <v>43020</v>
      </c>
      <c r="H339" s="22">
        <f t="shared" si="11"/>
        <v>7</v>
      </c>
      <c r="I339" s="63">
        <f>CoûtNuit(A339,E339)</f>
        <v>10</v>
      </c>
      <c r="J339" s="63">
        <f>IF(H339&lt;&gt;0,M339/H339,0)</f>
        <v>41.31428571428571</v>
      </c>
      <c r="K339" s="63">
        <f>I339*H339</f>
        <v>70</v>
      </c>
      <c r="L339" s="63">
        <f>M339-K339</f>
        <v>219.2</v>
      </c>
      <c r="M339" s="63">
        <v>289.2</v>
      </c>
    </row>
    <row r="340" spans="1:13" x14ac:dyDescent="0.15">
      <c r="A340" s="12" t="s">
        <v>65</v>
      </c>
      <c r="B340" s="22" t="s">
        <v>20</v>
      </c>
      <c r="C340" s="53" t="s">
        <v>78</v>
      </c>
      <c r="D340" s="53" t="s">
        <v>389</v>
      </c>
      <c r="E340" s="22" t="str">
        <f t="shared" si="10"/>
        <v>OCTOBRE</v>
      </c>
      <c r="F340" s="55">
        <v>43017</v>
      </c>
      <c r="G340" s="55">
        <v>43020</v>
      </c>
      <c r="H340" s="22">
        <f t="shared" si="11"/>
        <v>3</v>
      </c>
      <c r="I340" s="63">
        <f>CoûtNuit(A340,E340)</f>
        <v>16.870967741935484</v>
      </c>
      <c r="J340" s="63">
        <f>IF(H340&lt;&gt;0,M340/H340,0)</f>
        <v>54.626666666666665</v>
      </c>
      <c r="K340" s="63">
        <f>I340*H340</f>
        <v>50.612903225806448</v>
      </c>
      <c r="L340" s="63">
        <f>M340-K340</f>
        <v>113.26709677419355</v>
      </c>
      <c r="M340" s="63">
        <v>163.88</v>
      </c>
    </row>
    <row r="341" spans="1:13" x14ac:dyDescent="0.15">
      <c r="A341" s="12" t="s">
        <v>63</v>
      </c>
      <c r="B341" s="22" t="s">
        <v>20</v>
      </c>
      <c r="C341" s="53" t="s">
        <v>76</v>
      </c>
      <c r="D341" s="53" t="s">
        <v>390</v>
      </c>
      <c r="E341" s="22" t="str">
        <f t="shared" si="10"/>
        <v>OCTOBRE</v>
      </c>
      <c r="F341" s="55">
        <v>43018</v>
      </c>
      <c r="G341" s="55">
        <v>43020</v>
      </c>
      <c r="H341" s="22">
        <f t="shared" si="11"/>
        <v>2</v>
      </c>
      <c r="I341" s="63">
        <f>CoûtNuit(A341,E341)</f>
        <v>32.258064516129032</v>
      </c>
      <c r="J341" s="63">
        <f>IF(H341&lt;&gt;0,M341/H341,0)</f>
        <v>41.27</v>
      </c>
      <c r="K341" s="63">
        <f>I341*H341</f>
        <v>64.516129032258064</v>
      </c>
      <c r="L341" s="63">
        <f>M341-K341</f>
        <v>18.023870967741942</v>
      </c>
      <c r="M341" s="63">
        <v>82.54</v>
      </c>
    </row>
    <row r="342" spans="1:13" x14ac:dyDescent="0.15">
      <c r="A342" s="12" t="s">
        <v>59</v>
      </c>
      <c r="B342" s="22" t="s">
        <v>20</v>
      </c>
      <c r="C342" s="53" t="s">
        <v>78</v>
      </c>
      <c r="D342" s="53" t="s">
        <v>391</v>
      </c>
      <c r="E342" s="22" t="str">
        <f t="shared" si="10"/>
        <v>OCTOBRE</v>
      </c>
      <c r="F342" s="55">
        <v>43018</v>
      </c>
      <c r="G342" s="55">
        <v>43020</v>
      </c>
      <c r="H342" s="22">
        <f t="shared" si="11"/>
        <v>2</v>
      </c>
      <c r="I342" s="63">
        <f>CoûtNuit(A342,E342)</f>
        <v>25.806451612903224</v>
      </c>
      <c r="J342" s="63">
        <f>IF(H342&lt;&gt;0,M342/H342,0)</f>
        <v>53.02</v>
      </c>
      <c r="K342" s="63">
        <f>I342*H342</f>
        <v>51.612903225806448</v>
      </c>
      <c r="L342" s="63">
        <f>M342-K342</f>
        <v>54.427096774193558</v>
      </c>
      <c r="M342" s="63">
        <v>106.04</v>
      </c>
    </row>
    <row r="343" spans="1:13" x14ac:dyDescent="0.15">
      <c r="A343" s="12" t="s">
        <v>63</v>
      </c>
      <c r="B343" s="22" t="s">
        <v>20</v>
      </c>
      <c r="C343" s="53" t="s">
        <v>78</v>
      </c>
      <c r="D343" s="53" t="s">
        <v>392</v>
      </c>
      <c r="E343" s="22" t="str">
        <f t="shared" si="10"/>
        <v>OCTOBRE</v>
      </c>
      <c r="F343" s="55">
        <v>43018</v>
      </c>
      <c r="G343" s="55">
        <v>43020</v>
      </c>
      <c r="H343" s="22">
        <f t="shared" si="11"/>
        <v>2</v>
      </c>
      <c r="I343" s="63">
        <f>CoûtNuit(A343,E343)</f>
        <v>32.258064516129032</v>
      </c>
      <c r="J343" s="63">
        <f>IF(H343&lt;&gt;0,M343/H343,0)</f>
        <v>33.74</v>
      </c>
      <c r="K343" s="63">
        <f>I343*H343</f>
        <v>64.516129032258064</v>
      </c>
      <c r="L343" s="63">
        <f>M343-K343</f>
        <v>2.9638709677419399</v>
      </c>
      <c r="M343" s="63">
        <v>67.48</v>
      </c>
    </row>
    <row r="344" spans="1:13" x14ac:dyDescent="0.15">
      <c r="A344" s="12" t="s">
        <v>74</v>
      </c>
      <c r="B344" s="22" t="s">
        <v>20</v>
      </c>
      <c r="C344" s="53" t="s">
        <v>78</v>
      </c>
      <c r="D344" s="53" t="s">
        <v>393</v>
      </c>
      <c r="E344" s="22" t="str">
        <f t="shared" si="10"/>
        <v>OCTOBRE</v>
      </c>
      <c r="F344" s="55">
        <v>43017</v>
      </c>
      <c r="G344" s="55">
        <v>43021</v>
      </c>
      <c r="H344" s="22">
        <f t="shared" si="11"/>
        <v>4</v>
      </c>
      <c r="I344" s="63">
        <f>CoûtNuit(A344,E344)</f>
        <v>11.290322580645162</v>
      </c>
      <c r="J344" s="63">
        <f>IF(H344&lt;&gt;0,M344/H344,0)</f>
        <v>48.2</v>
      </c>
      <c r="K344" s="63">
        <f>I344*H344</f>
        <v>45.161290322580648</v>
      </c>
      <c r="L344" s="63">
        <f>M344-K344</f>
        <v>147.63870967741937</v>
      </c>
      <c r="M344" s="63">
        <v>192.8</v>
      </c>
    </row>
    <row r="345" spans="1:13" x14ac:dyDescent="0.15">
      <c r="A345" s="12" t="s">
        <v>62</v>
      </c>
      <c r="B345" s="22" t="s">
        <v>20</v>
      </c>
      <c r="C345" s="53" t="s">
        <v>76</v>
      </c>
      <c r="D345" s="53" t="s">
        <v>394</v>
      </c>
      <c r="E345" s="22" t="str">
        <f t="shared" si="10"/>
        <v>OCTOBRE</v>
      </c>
      <c r="F345" s="55">
        <v>43018</v>
      </c>
      <c r="G345" s="55">
        <v>43022</v>
      </c>
      <c r="H345" s="22">
        <f t="shared" si="11"/>
        <v>4</v>
      </c>
      <c r="I345" s="63">
        <f>CoûtNuit(A345,E345)</f>
        <v>26.774193548387096</v>
      </c>
      <c r="J345" s="63">
        <f>IF(H345&lt;&gt;0,M345/H345,0)</f>
        <v>62.15</v>
      </c>
      <c r="K345" s="63">
        <f>I345*H345</f>
        <v>107.09677419354838</v>
      </c>
      <c r="L345" s="63">
        <f>M345-K345</f>
        <v>141.50322580645161</v>
      </c>
      <c r="M345" s="63">
        <v>248.6</v>
      </c>
    </row>
    <row r="346" spans="1:13" x14ac:dyDescent="0.15">
      <c r="A346" s="12" t="s">
        <v>65</v>
      </c>
      <c r="B346" s="22" t="s">
        <v>20</v>
      </c>
      <c r="C346" s="53" t="s">
        <v>76</v>
      </c>
      <c r="D346" s="53" t="s">
        <v>395</v>
      </c>
      <c r="E346" s="22" t="str">
        <f t="shared" si="10"/>
        <v>OCTOBRE</v>
      </c>
      <c r="F346" s="55">
        <v>43020</v>
      </c>
      <c r="G346" s="55">
        <v>43023</v>
      </c>
      <c r="H346" s="22">
        <f t="shared" si="11"/>
        <v>3</v>
      </c>
      <c r="I346" s="63">
        <f>CoûtNuit(A346,E346)</f>
        <v>16.870967741935484</v>
      </c>
      <c r="J346" s="63">
        <f>IF(H346&lt;&gt;0,M346/H346,0)</f>
        <v>61.04666666666666</v>
      </c>
      <c r="K346" s="63">
        <f>I346*H346</f>
        <v>50.612903225806448</v>
      </c>
      <c r="L346" s="63">
        <f>M346-K346</f>
        <v>132.52709677419352</v>
      </c>
      <c r="M346" s="63">
        <v>183.14</v>
      </c>
    </row>
    <row r="347" spans="1:13" x14ac:dyDescent="0.15">
      <c r="A347" s="12" t="s">
        <v>63</v>
      </c>
      <c r="B347" s="22" t="s">
        <v>20</v>
      </c>
      <c r="C347" s="53" t="s">
        <v>76</v>
      </c>
      <c r="D347" s="53" t="s">
        <v>396</v>
      </c>
      <c r="E347" s="22" t="str">
        <f t="shared" si="10"/>
        <v>OCTOBRE</v>
      </c>
      <c r="F347" s="55">
        <v>43020</v>
      </c>
      <c r="G347" s="55">
        <v>43023</v>
      </c>
      <c r="H347" s="22">
        <f t="shared" si="11"/>
        <v>3</v>
      </c>
      <c r="I347" s="63">
        <f>CoûtNuit(A347,E347)</f>
        <v>32.258064516129032</v>
      </c>
      <c r="J347" s="63">
        <f>IF(H347&lt;&gt;0,M347/H347,0)</f>
        <v>89.653333333333322</v>
      </c>
      <c r="K347" s="63">
        <f>I347*H347</f>
        <v>96.774193548387103</v>
      </c>
      <c r="L347" s="63">
        <f>M347-K347</f>
        <v>172.18580645161288</v>
      </c>
      <c r="M347" s="63">
        <v>268.95999999999998</v>
      </c>
    </row>
    <row r="348" spans="1:13" x14ac:dyDescent="0.15">
      <c r="A348" s="12" t="s">
        <v>68</v>
      </c>
      <c r="B348" s="22" t="s">
        <v>20</v>
      </c>
      <c r="C348" s="53" t="s">
        <v>76</v>
      </c>
      <c r="D348" s="53" t="s">
        <v>397</v>
      </c>
      <c r="E348" s="22" t="str">
        <f t="shared" si="10"/>
        <v>OCTOBRE</v>
      </c>
      <c r="F348" s="55">
        <v>43020</v>
      </c>
      <c r="G348" s="55">
        <v>43023</v>
      </c>
      <c r="H348" s="22">
        <f t="shared" si="11"/>
        <v>3</v>
      </c>
      <c r="I348" s="63">
        <f>CoûtNuit(A348,E348)</f>
        <v>20.967741935483872</v>
      </c>
      <c r="J348" s="63">
        <f>IF(H348&lt;&gt;0,M348/H348,0)</f>
        <v>49.526666666666671</v>
      </c>
      <c r="K348" s="63">
        <f>I348*H348</f>
        <v>62.903225806451616</v>
      </c>
      <c r="L348" s="63">
        <f>M348-K348</f>
        <v>85.676774193548397</v>
      </c>
      <c r="M348" s="63">
        <v>148.58000000000001</v>
      </c>
    </row>
    <row r="349" spans="1:13" x14ac:dyDescent="0.15">
      <c r="A349" s="12" t="s">
        <v>59</v>
      </c>
      <c r="B349" s="22" t="s">
        <v>20</v>
      </c>
      <c r="C349" s="53" t="s">
        <v>78</v>
      </c>
      <c r="D349" s="53" t="s">
        <v>398</v>
      </c>
      <c r="E349" s="22" t="str">
        <f t="shared" si="10"/>
        <v>OCTOBRE</v>
      </c>
      <c r="F349" s="55">
        <v>43020</v>
      </c>
      <c r="G349" s="55">
        <v>43023</v>
      </c>
      <c r="H349" s="22">
        <f t="shared" si="11"/>
        <v>3</v>
      </c>
      <c r="I349" s="63">
        <f>CoûtNuit(A349,E349)</f>
        <v>25.806451612903224</v>
      </c>
      <c r="J349" s="63">
        <f>IF(H349&lt;&gt;0,M349/H349,0)</f>
        <v>57.52</v>
      </c>
      <c r="K349" s="63">
        <f>I349*H349</f>
        <v>77.419354838709666</v>
      </c>
      <c r="L349" s="63">
        <f>M349-K349</f>
        <v>95.140645161290337</v>
      </c>
      <c r="M349" s="63">
        <v>172.56</v>
      </c>
    </row>
    <row r="350" spans="1:13" x14ac:dyDescent="0.15">
      <c r="A350" s="12" t="s">
        <v>73</v>
      </c>
      <c r="B350" s="22" t="s">
        <v>20</v>
      </c>
      <c r="C350" s="53" t="s">
        <v>78</v>
      </c>
      <c r="D350" s="53" t="s">
        <v>399</v>
      </c>
      <c r="E350" s="22" t="str">
        <f t="shared" si="10"/>
        <v>OCTOBRE</v>
      </c>
      <c r="F350" s="55">
        <v>43020</v>
      </c>
      <c r="G350" s="55">
        <v>43023</v>
      </c>
      <c r="H350" s="22">
        <f t="shared" si="11"/>
        <v>3</v>
      </c>
      <c r="I350" s="63">
        <f>CoûtNuit(A350,E350)</f>
        <v>10</v>
      </c>
      <c r="J350" s="63">
        <f>IF(H350&lt;&gt;0,M350/H350,0)</f>
        <v>59.446666666666665</v>
      </c>
      <c r="K350" s="63">
        <f>I350*H350</f>
        <v>30</v>
      </c>
      <c r="L350" s="63">
        <f>M350-K350</f>
        <v>148.34</v>
      </c>
      <c r="M350" s="63">
        <v>178.34</v>
      </c>
    </row>
    <row r="351" spans="1:13" x14ac:dyDescent="0.15">
      <c r="A351" s="12" t="s">
        <v>74</v>
      </c>
      <c r="B351" s="22" t="s">
        <v>20</v>
      </c>
      <c r="C351" s="53" t="s">
        <v>78</v>
      </c>
      <c r="D351" s="53" t="s">
        <v>400</v>
      </c>
      <c r="E351" s="22" t="str">
        <f t="shared" si="10"/>
        <v>OCTOBRE</v>
      </c>
      <c r="F351" s="55">
        <v>43021</v>
      </c>
      <c r="G351" s="55">
        <v>43024</v>
      </c>
      <c r="H351" s="22">
        <f t="shared" si="11"/>
        <v>3</v>
      </c>
      <c r="I351" s="63">
        <f>CoûtNuit(A351,E351)</f>
        <v>11.290322580645162</v>
      </c>
      <c r="J351" s="63">
        <f>IF(H351&lt;&gt;0,M351/H351,0)</f>
        <v>49.806666666666665</v>
      </c>
      <c r="K351" s="63">
        <f>I351*H351</f>
        <v>33.870967741935488</v>
      </c>
      <c r="L351" s="63">
        <f>M351-K351</f>
        <v>115.5490322580645</v>
      </c>
      <c r="M351" s="63">
        <v>149.41999999999999</v>
      </c>
    </row>
    <row r="352" spans="1:13" x14ac:dyDescent="0.15">
      <c r="A352" s="12" t="s">
        <v>72</v>
      </c>
      <c r="B352" s="22" t="s">
        <v>20</v>
      </c>
      <c r="C352" s="53" t="s">
        <v>78</v>
      </c>
      <c r="D352" s="53" t="s">
        <v>401</v>
      </c>
      <c r="E352" s="22" t="str">
        <f t="shared" si="10"/>
        <v>OCTOBRE</v>
      </c>
      <c r="F352" s="55">
        <v>43019</v>
      </c>
      <c r="G352" s="55">
        <v>43024</v>
      </c>
      <c r="H352" s="22">
        <f t="shared" si="11"/>
        <v>5</v>
      </c>
      <c r="I352" s="63">
        <f>CoûtNuit(A352,E352)</f>
        <v>14.346451612903227</v>
      </c>
      <c r="J352" s="63">
        <f>IF(H352&lt;&gt;0,M352/H352,0)</f>
        <v>61.696000000000005</v>
      </c>
      <c r="K352" s="63">
        <f>I352*H352</f>
        <v>71.732258064516131</v>
      </c>
      <c r="L352" s="63">
        <f>M352-K352</f>
        <v>236.74774193548387</v>
      </c>
      <c r="M352" s="63">
        <v>308.48</v>
      </c>
    </row>
    <row r="353" spans="1:13" x14ac:dyDescent="0.15">
      <c r="A353" s="12" t="s">
        <v>62</v>
      </c>
      <c r="B353" s="22" t="s">
        <v>20</v>
      </c>
      <c r="C353" s="53" t="s">
        <v>76</v>
      </c>
      <c r="D353" s="53" t="s">
        <v>402</v>
      </c>
      <c r="E353" s="22" t="str">
        <f t="shared" si="10"/>
        <v>OCTOBRE</v>
      </c>
      <c r="F353" s="55">
        <v>43022</v>
      </c>
      <c r="G353" s="55">
        <v>43025</v>
      </c>
      <c r="H353" s="22">
        <f t="shared" si="11"/>
        <v>3</v>
      </c>
      <c r="I353" s="63">
        <f>CoûtNuit(A353,E353)</f>
        <v>26.774193548387096</v>
      </c>
      <c r="J353" s="63">
        <f>IF(H353&lt;&gt;0,M353/H353,0)</f>
        <v>57.52</v>
      </c>
      <c r="K353" s="63">
        <f>I353*H353</f>
        <v>80.322580645161281</v>
      </c>
      <c r="L353" s="63">
        <f>M353-K353</f>
        <v>92.237419354838721</v>
      </c>
      <c r="M353" s="63">
        <v>172.56</v>
      </c>
    </row>
    <row r="354" spans="1:13" x14ac:dyDescent="0.15">
      <c r="A354" s="12" t="s">
        <v>60</v>
      </c>
      <c r="B354" s="22" t="s">
        <v>20</v>
      </c>
      <c r="C354" s="53" t="s">
        <v>78</v>
      </c>
      <c r="D354" s="53" t="s">
        <v>403</v>
      </c>
      <c r="E354" s="22" t="str">
        <f t="shared" si="10"/>
        <v>OCTOBRE</v>
      </c>
      <c r="F354" s="55">
        <v>43020</v>
      </c>
      <c r="G354" s="55">
        <v>43025</v>
      </c>
      <c r="H354" s="22">
        <f t="shared" si="11"/>
        <v>5</v>
      </c>
      <c r="I354" s="63">
        <f>CoûtNuit(A354,E354)</f>
        <v>20.833529411764708</v>
      </c>
      <c r="J354" s="63">
        <f>IF(H354&lt;&gt;0,M354/H354,0)</f>
        <v>53.212000000000003</v>
      </c>
      <c r="K354" s="63">
        <f>I354*H354</f>
        <v>104.16764705882355</v>
      </c>
      <c r="L354" s="63">
        <f>M354-K354</f>
        <v>161.89235294117645</v>
      </c>
      <c r="M354" s="63">
        <v>266.06</v>
      </c>
    </row>
    <row r="355" spans="1:13" x14ac:dyDescent="0.15">
      <c r="A355" s="12" t="s">
        <v>69</v>
      </c>
      <c r="B355" s="22" t="s">
        <v>20</v>
      </c>
      <c r="C355" s="53" t="s">
        <v>76</v>
      </c>
      <c r="D355" s="53" t="s">
        <v>404</v>
      </c>
      <c r="E355" s="22" t="str">
        <f t="shared" si="10"/>
        <v>OCTOBRE</v>
      </c>
      <c r="F355" s="55">
        <v>43017</v>
      </c>
      <c r="G355" s="55">
        <v>43026</v>
      </c>
      <c r="H355" s="22">
        <f t="shared" si="11"/>
        <v>9</v>
      </c>
      <c r="I355" s="63">
        <f>CoûtNuit(A355,E355)</f>
        <v>24.193548387096776</v>
      </c>
      <c r="J355" s="63">
        <f>IF(H355&lt;&gt;0,M355/H355,0)</f>
        <v>43.7</v>
      </c>
      <c r="K355" s="63">
        <f>I355*H355</f>
        <v>217.74193548387098</v>
      </c>
      <c r="L355" s="63">
        <f>M355-K355</f>
        <v>175.55806451612904</v>
      </c>
      <c r="M355" s="63">
        <v>393.3</v>
      </c>
    </row>
    <row r="356" spans="1:13" x14ac:dyDescent="0.15">
      <c r="A356" s="12" t="s">
        <v>73</v>
      </c>
      <c r="B356" s="22" t="s">
        <v>20</v>
      </c>
      <c r="C356" s="53" t="s">
        <v>76</v>
      </c>
      <c r="D356" s="53" t="s">
        <v>405</v>
      </c>
      <c r="E356" s="22" t="str">
        <f t="shared" si="10"/>
        <v>OCTOBRE</v>
      </c>
      <c r="F356" s="55">
        <v>43024</v>
      </c>
      <c r="G356" s="55">
        <v>43026</v>
      </c>
      <c r="H356" s="22">
        <f t="shared" si="11"/>
        <v>2</v>
      </c>
      <c r="I356" s="63">
        <f>CoûtNuit(A356,E356)</f>
        <v>10</v>
      </c>
      <c r="J356" s="63">
        <f>IF(H356&lt;&gt;0,M356/H356,0)</f>
        <v>48.555</v>
      </c>
      <c r="K356" s="63">
        <f>I356*H356</f>
        <v>20</v>
      </c>
      <c r="L356" s="63">
        <f>M356-K356</f>
        <v>77.11</v>
      </c>
      <c r="M356" s="63">
        <v>97.11</v>
      </c>
    </row>
    <row r="357" spans="1:13" x14ac:dyDescent="0.15">
      <c r="A357" s="12" t="s">
        <v>59</v>
      </c>
      <c r="B357" s="22" t="s">
        <v>20</v>
      </c>
      <c r="C357" s="53" t="s">
        <v>78</v>
      </c>
      <c r="D357" s="53" t="s">
        <v>406</v>
      </c>
      <c r="E357" s="22" t="str">
        <f t="shared" si="10"/>
        <v>OCTOBRE</v>
      </c>
      <c r="F357" s="55">
        <v>43024</v>
      </c>
      <c r="G357" s="55">
        <v>43026</v>
      </c>
      <c r="H357" s="22">
        <f t="shared" si="11"/>
        <v>2</v>
      </c>
      <c r="I357" s="63">
        <f>CoûtNuit(A357,E357)</f>
        <v>25.806451612903224</v>
      </c>
      <c r="J357" s="63">
        <f>IF(H357&lt;&gt;0,M357/H357,0)</f>
        <v>59.284999999999997</v>
      </c>
      <c r="K357" s="63">
        <f>I357*H357</f>
        <v>51.612903225806448</v>
      </c>
      <c r="L357" s="63">
        <f>M357-K357</f>
        <v>66.957096774193545</v>
      </c>
      <c r="M357" s="63">
        <v>118.57</v>
      </c>
    </row>
    <row r="358" spans="1:13" x14ac:dyDescent="0.15">
      <c r="A358" s="12" t="s">
        <v>68</v>
      </c>
      <c r="B358" s="22" t="s">
        <v>20</v>
      </c>
      <c r="C358" s="53" t="s">
        <v>76</v>
      </c>
      <c r="D358" s="53" t="s">
        <v>407</v>
      </c>
      <c r="E358" s="22" t="str">
        <f t="shared" si="10"/>
        <v>OCTOBRE</v>
      </c>
      <c r="F358" s="55">
        <v>43024</v>
      </c>
      <c r="G358" s="55">
        <v>43028</v>
      </c>
      <c r="H358" s="22">
        <f t="shared" si="11"/>
        <v>4</v>
      </c>
      <c r="I358" s="63">
        <f>CoûtNuit(A358,E358)</f>
        <v>20.967741935483872</v>
      </c>
      <c r="J358" s="63">
        <f>IF(H358&lt;&gt;0,M358/H358,0)</f>
        <v>39.087499999999999</v>
      </c>
      <c r="K358" s="63">
        <f>I358*H358</f>
        <v>83.870967741935488</v>
      </c>
      <c r="L358" s="63">
        <f>M358-K358</f>
        <v>72.479032258064507</v>
      </c>
      <c r="M358" s="63">
        <v>156.35</v>
      </c>
    </row>
    <row r="359" spans="1:13" x14ac:dyDescent="0.15">
      <c r="A359" s="12" t="s">
        <v>63</v>
      </c>
      <c r="B359" s="22" t="s">
        <v>20</v>
      </c>
      <c r="C359" s="53" t="s">
        <v>76</v>
      </c>
      <c r="D359" s="53" t="s">
        <v>408</v>
      </c>
      <c r="E359" s="22" t="str">
        <f t="shared" si="10"/>
        <v>OCTOBRE</v>
      </c>
      <c r="F359" s="55">
        <v>43024</v>
      </c>
      <c r="G359" s="55">
        <v>43028</v>
      </c>
      <c r="H359" s="22">
        <f t="shared" si="11"/>
        <v>4</v>
      </c>
      <c r="I359" s="63">
        <f>CoûtNuit(A359,E359)</f>
        <v>32.258064516129032</v>
      </c>
      <c r="J359" s="63">
        <f>IF(H359&lt;&gt;0,M359/H359,0)</f>
        <v>84</v>
      </c>
      <c r="K359" s="63">
        <f>I359*H359</f>
        <v>129.03225806451613</v>
      </c>
      <c r="L359" s="63">
        <f>M359-K359</f>
        <v>206.96774193548387</v>
      </c>
      <c r="M359" s="63">
        <v>336</v>
      </c>
    </row>
    <row r="360" spans="1:13" x14ac:dyDescent="0.15">
      <c r="A360" s="12" t="s">
        <v>62</v>
      </c>
      <c r="B360" s="22" t="s">
        <v>20</v>
      </c>
      <c r="C360" s="53" t="s">
        <v>78</v>
      </c>
      <c r="D360" s="53" t="s">
        <v>409</v>
      </c>
      <c r="E360" s="22" t="str">
        <f t="shared" si="10"/>
        <v>OCTOBRE</v>
      </c>
      <c r="F360" s="55">
        <v>43025</v>
      </c>
      <c r="G360" s="55">
        <v>43028</v>
      </c>
      <c r="H360" s="22">
        <f t="shared" si="11"/>
        <v>3</v>
      </c>
      <c r="I360" s="63">
        <f>CoûtNuit(A360,E360)</f>
        <v>26.774193548387096</v>
      </c>
      <c r="J360" s="63">
        <f>IF(H360&lt;&gt;0,M360/H360,0)</f>
        <v>51.736666666666672</v>
      </c>
      <c r="K360" s="63">
        <f>I360*H360</f>
        <v>80.322580645161281</v>
      </c>
      <c r="L360" s="63">
        <f>M360-K360</f>
        <v>74.887419354838727</v>
      </c>
      <c r="M360" s="63">
        <v>155.21</v>
      </c>
    </row>
    <row r="361" spans="1:13" x14ac:dyDescent="0.15">
      <c r="A361" s="12" t="s">
        <v>74</v>
      </c>
      <c r="B361" s="22" t="s">
        <v>20</v>
      </c>
      <c r="C361" s="53" t="s">
        <v>78</v>
      </c>
      <c r="D361" s="53" t="s">
        <v>410</v>
      </c>
      <c r="E361" s="22" t="str">
        <f t="shared" si="10"/>
        <v>OCTOBRE</v>
      </c>
      <c r="F361" s="55">
        <v>43024</v>
      </c>
      <c r="G361" s="55">
        <v>43028</v>
      </c>
      <c r="H361" s="22">
        <f t="shared" si="11"/>
        <v>4</v>
      </c>
      <c r="I361" s="63">
        <f>CoûtNuit(A361,E361)</f>
        <v>11.290322580645162</v>
      </c>
      <c r="J361" s="63">
        <f>IF(H361&lt;&gt;0,M361/H361,0)</f>
        <v>48.2</v>
      </c>
      <c r="K361" s="63">
        <f>I361*H361</f>
        <v>45.161290322580648</v>
      </c>
      <c r="L361" s="63">
        <f>M361-K361</f>
        <v>147.63870967741937</v>
      </c>
      <c r="M361" s="63">
        <v>192.8</v>
      </c>
    </row>
    <row r="362" spans="1:13" x14ac:dyDescent="0.15">
      <c r="A362" s="12" t="s">
        <v>65</v>
      </c>
      <c r="B362" s="22" t="s">
        <v>20</v>
      </c>
      <c r="C362" s="53" t="s">
        <v>57</v>
      </c>
      <c r="D362" s="53" t="s">
        <v>411</v>
      </c>
      <c r="E362" s="22" t="str">
        <f t="shared" si="10"/>
        <v>OCTOBRE</v>
      </c>
      <c r="F362" s="55">
        <v>43023</v>
      </c>
      <c r="G362" s="55">
        <v>43028</v>
      </c>
      <c r="H362" s="22">
        <f t="shared" si="11"/>
        <v>5</v>
      </c>
      <c r="I362" s="63">
        <f>CoûtNuit(A362,E362)</f>
        <v>16.870967741935484</v>
      </c>
      <c r="J362" s="63">
        <f>IF(H362&lt;&gt;0,M362/H362,0)</f>
        <v>50.128</v>
      </c>
      <c r="K362" s="63">
        <f>I362*H362</f>
        <v>84.354838709677423</v>
      </c>
      <c r="L362" s="63">
        <f>M362-K362</f>
        <v>166.28516129032255</v>
      </c>
      <c r="M362" s="63">
        <v>250.64</v>
      </c>
    </row>
    <row r="363" spans="1:13" x14ac:dyDescent="0.15">
      <c r="A363" s="12" t="s">
        <v>73</v>
      </c>
      <c r="B363" s="22" t="s">
        <v>20</v>
      </c>
      <c r="C363" s="53" t="s">
        <v>78</v>
      </c>
      <c r="D363" s="53" t="s">
        <v>412</v>
      </c>
      <c r="E363" s="22" t="str">
        <f t="shared" si="10"/>
        <v>OCTOBRE</v>
      </c>
      <c r="F363" s="55">
        <v>43026</v>
      </c>
      <c r="G363" s="55">
        <v>43029</v>
      </c>
      <c r="H363" s="22">
        <f t="shared" si="11"/>
        <v>3</v>
      </c>
      <c r="I363" s="63">
        <f>CoûtNuit(A363,E363)</f>
        <v>10</v>
      </c>
      <c r="J363" s="63">
        <f>IF(H363&lt;&gt;0,M363/H363,0)</f>
        <v>44.986666666666672</v>
      </c>
      <c r="K363" s="63">
        <f>I363*H363</f>
        <v>30</v>
      </c>
      <c r="L363" s="63">
        <f>M363-K363</f>
        <v>104.96000000000001</v>
      </c>
      <c r="M363" s="63">
        <v>134.96</v>
      </c>
    </row>
    <row r="364" spans="1:13" x14ac:dyDescent="0.15">
      <c r="A364" s="12" t="s">
        <v>63</v>
      </c>
      <c r="B364" s="22" t="s">
        <v>20</v>
      </c>
      <c r="C364" s="53" t="s">
        <v>78</v>
      </c>
      <c r="D364" s="53" t="s">
        <v>413</v>
      </c>
      <c r="E364" s="22" t="str">
        <f t="shared" si="10"/>
        <v>OCTOBRE</v>
      </c>
      <c r="F364" s="55">
        <v>43028</v>
      </c>
      <c r="G364" s="55">
        <v>43030</v>
      </c>
      <c r="H364" s="22">
        <f t="shared" si="11"/>
        <v>2</v>
      </c>
      <c r="I364" s="63">
        <f>CoûtNuit(A364,E364)</f>
        <v>32.258064516129032</v>
      </c>
      <c r="J364" s="63">
        <f>IF(H364&lt;&gt;0,M364/H364,0)</f>
        <v>78.564999999999998</v>
      </c>
      <c r="K364" s="63">
        <f>I364*H364</f>
        <v>64.516129032258064</v>
      </c>
      <c r="L364" s="63">
        <f>M364-K364</f>
        <v>92.613870967741931</v>
      </c>
      <c r="M364" s="63">
        <v>157.13</v>
      </c>
    </row>
    <row r="365" spans="1:13" x14ac:dyDescent="0.15">
      <c r="A365" s="12" t="s">
        <v>72</v>
      </c>
      <c r="B365" s="22" t="s">
        <v>20</v>
      </c>
      <c r="C365" s="53" t="s">
        <v>78</v>
      </c>
      <c r="D365" s="53" t="s">
        <v>414</v>
      </c>
      <c r="E365" s="22" t="str">
        <f t="shared" si="10"/>
        <v>OCTOBRE</v>
      </c>
      <c r="F365" s="55">
        <v>43027</v>
      </c>
      <c r="G365" s="55">
        <v>43030</v>
      </c>
      <c r="H365" s="22">
        <f t="shared" si="11"/>
        <v>3</v>
      </c>
      <c r="I365" s="63">
        <f>CoûtNuit(A365,E365)</f>
        <v>14.346451612903227</v>
      </c>
      <c r="J365" s="63">
        <f>IF(H365&lt;&gt;0,M365/H365,0)</f>
        <v>60.41</v>
      </c>
      <c r="K365" s="63">
        <f>I365*H365</f>
        <v>43.039354838709684</v>
      </c>
      <c r="L365" s="63">
        <f>M365-K365</f>
        <v>138.19064516129032</v>
      </c>
      <c r="M365" s="63">
        <v>181.23</v>
      </c>
    </row>
    <row r="366" spans="1:13" x14ac:dyDescent="0.15">
      <c r="A366" s="12" t="s">
        <v>62</v>
      </c>
      <c r="B366" s="22" t="s">
        <v>20</v>
      </c>
      <c r="C366" s="53" t="s">
        <v>57</v>
      </c>
      <c r="D366" s="53" t="s">
        <v>415</v>
      </c>
      <c r="E366" s="22" t="str">
        <f t="shared" si="10"/>
        <v>OCTOBRE</v>
      </c>
      <c r="F366" s="55">
        <v>43028</v>
      </c>
      <c r="G366" s="55">
        <v>43031</v>
      </c>
      <c r="H366" s="22">
        <f t="shared" si="11"/>
        <v>3</v>
      </c>
      <c r="I366" s="63">
        <f>CoûtNuit(A366,E366)</f>
        <v>26.774193548387096</v>
      </c>
      <c r="J366" s="63">
        <f>IF(H366&lt;&gt;0,M366/H366,0)</f>
        <v>23.136666666666667</v>
      </c>
      <c r="K366" s="63">
        <f>I366*H366</f>
        <v>80.322580645161281</v>
      </c>
      <c r="L366" s="63">
        <f>M366-K366</f>
        <v>-10.912580645161285</v>
      </c>
      <c r="M366" s="63">
        <v>69.41</v>
      </c>
    </row>
    <row r="367" spans="1:13" x14ac:dyDescent="0.15">
      <c r="A367" s="12" t="s">
        <v>73</v>
      </c>
      <c r="B367" s="22" t="s">
        <v>20</v>
      </c>
      <c r="C367" s="53" t="s">
        <v>78</v>
      </c>
      <c r="D367" s="53" t="s">
        <v>416</v>
      </c>
      <c r="E367" s="22" t="str">
        <f t="shared" si="10"/>
        <v>OCTOBRE</v>
      </c>
      <c r="F367" s="55">
        <v>43029</v>
      </c>
      <c r="G367" s="55">
        <v>43031</v>
      </c>
      <c r="H367" s="22">
        <f t="shared" si="11"/>
        <v>2</v>
      </c>
      <c r="I367" s="63">
        <f>CoûtNuit(A367,E367)</f>
        <v>10</v>
      </c>
      <c r="J367" s="63">
        <f>IF(H367&lt;&gt;0,M367/H367,0)</f>
        <v>66.034999999999997</v>
      </c>
      <c r="K367" s="63">
        <f>I367*H367</f>
        <v>20</v>
      </c>
      <c r="L367" s="63">
        <f>M367-K367</f>
        <v>112.07</v>
      </c>
      <c r="M367" s="63">
        <v>132.07</v>
      </c>
    </row>
    <row r="368" spans="1:13" x14ac:dyDescent="0.15">
      <c r="A368" s="12" t="s">
        <v>68</v>
      </c>
      <c r="B368" s="22" t="s">
        <v>20</v>
      </c>
      <c r="C368" s="53" t="s">
        <v>76</v>
      </c>
      <c r="D368" s="53" t="s">
        <v>417</v>
      </c>
      <c r="E368" s="22" t="str">
        <f t="shared" si="10"/>
        <v>OCTOBRE</v>
      </c>
      <c r="F368" s="55">
        <v>43028</v>
      </c>
      <c r="G368" s="55">
        <v>43032</v>
      </c>
      <c r="H368" s="22">
        <f t="shared" si="11"/>
        <v>4</v>
      </c>
      <c r="I368" s="63">
        <f>CoûtNuit(A368,E368)</f>
        <v>20.967741935483872</v>
      </c>
      <c r="J368" s="63">
        <f>IF(H368&lt;&gt;0,M368/H368,0)</f>
        <v>35.6875</v>
      </c>
      <c r="K368" s="63">
        <f>I368*H368</f>
        <v>83.870967741935488</v>
      </c>
      <c r="L368" s="63">
        <f>M368-K368</f>
        <v>58.879032258064512</v>
      </c>
      <c r="M368" s="63">
        <v>142.75</v>
      </c>
    </row>
    <row r="369" spans="1:13" x14ac:dyDescent="0.15">
      <c r="A369" s="12" t="s">
        <v>65</v>
      </c>
      <c r="B369" s="22" t="s">
        <v>20</v>
      </c>
      <c r="C369" s="53" t="s">
        <v>76</v>
      </c>
      <c r="D369" s="53" t="s">
        <v>418</v>
      </c>
      <c r="E369" s="22" t="str">
        <f t="shared" si="10"/>
        <v>OCTOBRE</v>
      </c>
      <c r="F369" s="55">
        <v>43029</v>
      </c>
      <c r="G369" s="55">
        <v>43032</v>
      </c>
      <c r="H369" s="22">
        <f t="shared" si="11"/>
        <v>3</v>
      </c>
      <c r="I369" s="63">
        <f>CoûtNuit(A369,E369)</f>
        <v>16.870967741935484</v>
      </c>
      <c r="J369" s="63">
        <f>IF(H369&lt;&gt;0,M369/H369,0)</f>
        <v>55.913333333333334</v>
      </c>
      <c r="K369" s="63">
        <f>I369*H369</f>
        <v>50.612903225806448</v>
      </c>
      <c r="L369" s="63">
        <f>M369-K369</f>
        <v>117.12709677419356</v>
      </c>
      <c r="M369" s="63">
        <v>167.74</v>
      </c>
    </row>
    <row r="370" spans="1:13" x14ac:dyDescent="0.15">
      <c r="A370" s="12" t="s">
        <v>74</v>
      </c>
      <c r="B370" s="22" t="s">
        <v>20</v>
      </c>
      <c r="C370" s="53" t="s">
        <v>76</v>
      </c>
      <c r="D370" s="53" t="s">
        <v>419</v>
      </c>
      <c r="E370" s="22" t="str">
        <f t="shared" si="10"/>
        <v>OCTOBRE</v>
      </c>
      <c r="F370" s="55">
        <v>43029</v>
      </c>
      <c r="G370" s="55">
        <v>43032</v>
      </c>
      <c r="H370" s="22">
        <f t="shared" si="11"/>
        <v>3</v>
      </c>
      <c r="I370" s="63">
        <f>CoûtNuit(A370,E370)</f>
        <v>11.290322580645162</v>
      </c>
      <c r="J370" s="63">
        <f>IF(H370&lt;&gt;0,M370/H370,0)</f>
        <v>43.699999999999996</v>
      </c>
      <c r="K370" s="63">
        <f>I370*H370</f>
        <v>33.870967741935488</v>
      </c>
      <c r="L370" s="63">
        <f>M370-K370</f>
        <v>97.229032258064507</v>
      </c>
      <c r="M370" s="63">
        <v>131.1</v>
      </c>
    </row>
    <row r="371" spans="1:13" x14ac:dyDescent="0.15">
      <c r="A371" s="12" t="s">
        <v>69</v>
      </c>
      <c r="B371" s="22" t="s">
        <v>20</v>
      </c>
      <c r="C371" s="53" t="s">
        <v>78</v>
      </c>
      <c r="D371" s="53" t="s">
        <v>420</v>
      </c>
      <c r="E371" s="22" t="str">
        <f t="shared" si="10"/>
        <v>OCTOBRE</v>
      </c>
      <c r="F371" s="55">
        <v>43027</v>
      </c>
      <c r="G371" s="55">
        <v>43032</v>
      </c>
      <c r="H371" s="22">
        <f t="shared" si="11"/>
        <v>5</v>
      </c>
      <c r="I371" s="63">
        <f>CoûtNuit(A371,E371)</f>
        <v>24.193548387096776</v>
      </c>
      <c r="J371" s="63">
        <f>IF(H371&lt;&gt;0,M371/H371,0)</f>
        <v>46.08</v>
      </c>
      <c r="K371" s="63">
        <f>I371*H371</f>
        <v>120.96774193548387</v>
      </c>
      <c r="L371" s="63">
        <f>M371-K371</f>
        <v>109.43225806451613</v>
      </c>
      <c r="M371" s="63">
        <v>230.4</v>
      </c>
    </row>
    <row r="372" spans="1:13" x14ac:dyDescent="0.15">
      <c r="A372" s="12" t="s">
        <v>63</v>
      </c>
      <c r="B372" s="22" t="s">
        <v>20</v>
      </c>
      <c r="C372" s="53" t="s">
        <v>78</v>
      </c>
      <c r="D372" s="53" t="s">
        <v>421</v>
      </c>
      <c r="E372" s="22" t="str">
        <f t="shared" si="10"/>
        <v>OCTOBRE</v>
      </c>
      <c r="F372" s="55">
        <v>43030</v>
      </c>
      <c r="G372" s="55">
        <v>43033</v>
      </c>
      <c r="H372" s="22">
        <f t="shared" si="11"/>
        <v>3</v>
      </c>
      <c r="I372" s="63">
        <f>CoûtNuit(A372,E372)</f>
        <v>32.258064516129032</v>
      </c>
      <c r="J372" s="63">
        <f>IF(H372&lt;&gt;0,M372/H372,0)</f>
        <v>74.226666666666674</v>
      </c>
      <c r="K372" s="63">
        <f>I372*H372</f>
        <v>96.774193548387103</v>
      </c>
      <c r="L372" s="63">
        <f>M372-K372</f>
        <v>125.9058064516129</v>
      </c>
      <c r="M372" s="63">
        <v>222.68</v>
      </c>
    </row>
    <row r="373" spans="1:13" x14ac:dyDescent="0.15">
      <c r="A373" s="12" t="s">
        <v>72</v>
      </c>
      <c r="B373" s="22" t="s">
        <v>20</v>
      </c>
      <c r="C373" s="53" t="s">
        <v>78</v>
      </c>
      <c r="D373" s="53" t="s">
        <v>422</v>
      </c>
      <c r="E373" s="22" t="str">
        <f t="shared" si="10"/>
        <v>OCTOBRE</v>
      </c>
      <c r="F373" s="55">
        <v>43030</v>
      </c>
      <c r="G373" s="55">
        <v>43033</v>
      </c>
      <c r="H373" s="22">
        <f t="shared" si="11"/>
        <v>3</v>
      </c>
      <c r="I373" s="63">
        <f>CoûtNuit(A373,E373)</f>
        <v>14.346451612903227</v>
      </c>
      <c r="J373" s="63">
        <f>IF(H373&lt;&gt;0,M373/H373,0)</f>
        <v>49.806666666666665</v>
      </c>
      <c r="K373" s="63">
        <f>I373*H373</f>
        <v>43.039354838709684</v>
      </c>
      <c r="L373" s="63">
        <f>M373-K373</f>
        <v>106.3806451612903</v>
      </c>
      <c r="M373" s="63">
        <v>149.41999999999999</v>
      </c>
    </row>
    <row r="374" spans="1:13" x14ac:dyDescent="0.15">
      <c r="A374" s="12" t="s">
        <v>62</v>
      </c>
      <c r="B374" s="22" t="s">
        <v>20</v>
      </c>
      <c r="C374" s="53" t="s">
        <v>78</v>
      </c>
      <c r="D374" s="53" t="s">
        <v>423</v>
      </c>
      <c r="E374" s="22" t="str">
        <f t="shared" si="10"/>
        <v>OCTOBRE</v>
      </c>
      <c r="F374" s="55">
        <v>43029</v>
      </c>
      <c r="G374" s="55">
        <v>43034</v>
      </c>
      <c r="H374" s="22">
        <f t="shared" si="11"/>
        <v>5</v>
      </c>
      <c r="I374" s="63">
        <f>CoûtNuit(A374,E374)</f>
        <v>26.774193548387096</v>
      </c>
      <c r="J374" s="63">
        <f>IF(H374&lt;&gt;0,M374/H374,0)</f>
        <v>48.585999999999999</v>
      </c>
      <c r="K374" s="63">
        <f>I374*H374</f>
        <v>133.87096774193549</v>
      </c>
      <c r="L374" s="63">
        <f>M374-K374</f>
        <v>109.05903225806452</v>
      </c>
      <c r="M374" s="63">
        <v>242.93</v>
      </c>
    </row>
    <row r="375" spans="1:13" x14ac:dyDescent="0.15">
      <c r="A375" s="12" t="s">
        <v>65</v>
      </c>
      <c r="B375" s="22" t="s">
        <v>20</v>
      </c>
      <c r="C375" s="53" t="s">
        <v>78</v>
      </c>
      <c r="D375" s="53" t="s">
        <v>424</v>
      </c>
      <c r="E375" s="22" t="str">
        <f t="shared" si="10"/>
        <v>OCTOBRE</v>
      </c>
      <c r="F375" s="55">
        <v>43032</v>
      </c>
      <c r="G375" s="55">
        <v>43035</v>
      </c>
      <c r="H375" s="22">
        <f t="shared" si="11"/>
        <v>3</v>
      </c>
      <c r="I375" s="63">
        <f>CoûtNuit(A375,E375)</f>
        <v>16.870967741935484</v>
      </c>
      <c r="J375" s="63">
        <f>IF(H375&lt;&gt;0,M375/H375,0)</f>
        <v>55.27</v>
      </c>
      <c r="K375" s="63">
        <f>I375*H375</f>
        <v>50.612903225806448</v>
      </c>
      <c r="L375" s="63">
        <f>M375-K375</f>
        <v>115.19709677419355</v>
      </c>
      <c r="M375" s="63">
        <v>165.81</v>
      </c>
    </row>
    <row r="376" spans="1:13" x14ac:dyDescent="0.15">
      <c r="A376" s="12" t="s">
        <v>69</v>
      </c>
      <c r="B376" s="22" t="s">
        <v>20</v>
      </c>
      <c r="C376" s="53" t="s">
        <v>78</v>
      </c>
      <c r="D376" s="53" t="s">
        <v>425</v>
      </c>
      <c r="E376" s="22" t="str">
        <f t="shared" si="10"/>
        <v>OCTOBRE</v>
      </c>
      <c r="F376" s="55">
        <v>43033</v>
      </c>
      <c r="G376" s="55">
        <v>43035</v>
      </c>
      <c r="H376" s="22">
        <f t="shared" si="11"/>
        <v>2</v>
      </c>
      <c r="I376" s="63">
        <f>CoûtNuit(A376,E376)</f>
        <v>24.193548387096776</v>
      </c>
      <c r="J376" s="63">
        <f>IF(H376&lt;&gt;0,M376/H376,0)</f>
        <v>51.575000000000003</v>
      </c>
      <c r="K376" s="63">
        <f>I376*H376</f>
        <v>48.387096774193552</v>
      </c>
      <c r="L376" s="63">
        <f>M376-K376</f>
        <v>54.762903225806454</v>
      </c>
      <c r="M376" s="63">
        <v>103.15</v>
      </c>
    </row>
    <row r="377" spans="1:13" x14ac:dyDescent="0.15">
      <c r="A377" s="12" t="s">
        <v>59</v>
      </c>
      <c r="B377" s="22" t="s">
        <v>20</v>
      </c>
      <c r="C377" s="53" t="s">
        <v>76</v>
      </c>
      <c r="D377" s="53" t="s">
        <v>426</v>
      </c>
      <c r="E377" s="22" t="str">
        <f t="shared" si="10"/>
        <v>OCTOBRE</v>
      </c>
      <c r="F377" s="55">
        <v>43032</v>
      </c>
      <c r="G377" s="55">
        <v>43035</v>
      </c>
      <c r="H377" s="22">
        <f t="shared" si="11"/>
        <v>3</v>
      </c>
      <c r="I377" s="63">
        <f>CoûtNuit(A377,E377)</f>
        <v>25.806451612903224</v>
      </c>
      <c r="J377" s="63">
        <f>IF(H377&lt;&gt;0,M377/H377,0)</f>
        <v>48.553333333333335</v>
      </c>
      <c r="K377" s="63">
        <f>I377*H377</f>
        <v>77.419354838709666</v>
      </c>
      <c r="L377" s="63">
        <f>M377-K377</f>
        <v>68.240645161290331</v>
      </c>
      <c r="M377" s="63">
        <v>145.66</v>
      </c>
    </row>
    <row r="378" spans="1:13" x14ac:dyDescent="0.15">
      <c r="A378" s="12" t="s">
        <v>68</v>
      </c>
      <c r="B378" s="22" t="s">
        <v>20</v>
      </c>
      <c r="C378" s="53" t="s">
        <v>76</v>
      </c>
      <c r="D378" s="53" t="s">
        <v>427</v>
      </c>
      <c r="E378" s="22" t="str">
        <f t="shared" si="10"/>
        <v>OCTOBRE</v>
      </c>
      <c r="F378" s="55">
        <v>43032</v>
      </c>
      <c r="G378" s="55">
        <v>43035</v>
      </c>
      <c r="H378" s="22">
        <f t="shared" si="11"/>
        <v>3</v>
      </c>
      <c r="I378" s="63">
        <f>CoûtNuit(A378,E378)</f>
        <v>20.967741935483872</v>
      </c>
      <c r="J378" s="63">
        <f>IF(H378&lt;&gt;0,M378/H378,0)</f>
        <v>29.133333333333336</v>
      </c>
      <c r="K378" s="63">
        <f>I378*H378</f>
        <v>62.903225806451616</v>
      </c>
      <c r="L378" s="63">
        <f>M378-K378</f>
        <v>24.49677419354839</v>
      </c>
      <c r="M378" s="63">
        <v>87.4</v>
      </c>
    </row>
    <row r="379" spans="1:13" x14ac:dyDescent="0.15">
      <c r="A379" s="12" t="s">
        <v>74</v>
      </c>
      <c r="B379" s="22" t="s">
        <v>20</v>
      </c>
      <c r="C379" s="53" t="s">
        <v>78</v>
      </c>
      <c r="D379" s="53" t="s">
        <v>428</v>
      </c>
      <c r="E379" s="22" t="str">
        <f t="shared" si="10"/>
        <v>OCTOBRE</v>
      </c>
      <c r="F379" s="55">
        <v>43032</v>
      </c>
      <c r="G379" s="55">
        <v>43036</v>
      </c>
      <c r="H379" s="22">
        <f t="shared" si="11"/>
        <v>4</v>
      </c>
      <c r="I379" s="63">
        <f>CoûtNuit(A379,E379)</f>
        <v>11.290322580645162</v>
      </c>
      <c r="J379" s="63">
        <f>IF(H379&lt;&gt;0,M379/H379,0)</f>
        <v>46.512500000000003</v>
      </c>
      <c r="K379" s="63">
        <f>I379*H379</f>
        <v>45.161290322580648</v>
      </c>
      <c r="L379" s="63">
        <f>M379-K379</f>
        <v>140.88870967741937</v>
      </c>
      <c r="M379" s="63">
        <v>186.05</v>
      </c>
    </row>
    <row r="380" spans="1:13" x14ac:dyDescent="0.15">
      <c r="A380" s="12" t="s">
        <v>65</v>
      </c>
      <c r="B380" s="22" t="s">
        <v>20</v>
      </c>
      <c r="C380" s="53" t="s">
        <v>76</v>
      </c>
      <c r="D380" s="53" t="s">
        <v>429</v>
      </c>
      <c r="E380" s="22" t="str">
        <f t="shared" si="10"/>
        <v>OCTOBRE</v>
      </c>
      <c r="F380" s="55">
        <v>43035</v>
      </c>
      <c r="G380" s="55">
        <v>43037</v>
      </c>
      <c r="H380" s="22">
        <f t="shared" si="11"/>
        <v>2</v>
      </c>
      <c r="I380" s="63">
        <f>CoûtNuit(A380,E380)</f>
        <v>16.870967741935484</v>
      </c>
      <c r="J380" s="63">
        <f>IF(H380&lt;&gt;0,M380/H380,0)</f>
        <v>53.02</v>
      </c>
      <c r="K380" s="63">
        <f>I380*H380</f>
        <v>33.741935483870968</v>
      </c>
      <c r="L380" s="63">
        <f>M380-K380</f>
        <v>72.298064516129045</v>
      </c>
      <c r="M380" s="63">
        <v>106.04</v>
      </c>
    </row>
    <row r="381" spans="1:13" x14ac:dyDescent="0.15">
      <c r="A381" s="12" t="s">
        <v>62</v>
      </c>
      <c r="B381" s="22" t="s">
        <v>20</v>
      </c>
      <c r="C381" s="53" t="s">
        <v>76</v>
      </c>
      <c r="D381" s="53" t="s">
        <v>430</v>
      </c>
      <c r="E381" s="22" t="str">
        <f t="shared" si="10"/>
        <v>OCTOBRE</v>
      </c>
      <c r="F381" s="55">
        <v>43034</v>
      </c>
      <c r="G381" s="55">
        <v>43037</v>
      </c>
      <c r="H381" s="22">
        <f t="shared" si="11"/>
        <v>3</v>
      </c>
      <c r="I381" s="63">
        <f>CoûtNuit(A381,E381)</f>
        <v>26.774193548387096</v>
      </c>
      <c r="J381" s="63">
        <f>IF(H381&lt;&gt;0,M381/H381,0)</f>
        <v>58.803333333333335</v>
      </c>
      <c r="K381" s="63">
        <f>I381*H381</f>
        <v>80.322580645161281</v>
      </c>
      <c r="L381" s="63">
        <f>M381-K381</f>
        <v>96.087419354838715</v>
      </c>
      <c r="M381" s="63">
        <v>176.41</v>
      </c>
    </row>
    <row r="382" spans="1:13" x14ac:dyDescent="0.15">
      <c r="A382" s="12" t="s">
        <v>63</v>
      </c>
      <c r="B382" s="22" t="s">
        <v>20</v>
      </c>
      <c r="C382" s="53" t="s">
        <v>57</v>
      </c>
      <c r="D382" s="53" t="s">
        <v>431</v>
      </c>
      <c r="E382" s="22" t="str">
        <f t="shared" si="10"/>
        <v>OCTOBRE</v>
      </c>
      <c r="F382" s="55">
        <v>43033</v>
      </c>
      <c r="G382" s="55">
        <v>43038</v>
      </c>
      <c r="H382" s="22">
        <f t="shared" si="11"/>
        <v>5</v>
      </c>
      <c r="I382" s="63">
        <f>CoûtNuit(A382,E382)</f>
        <v>32.258064516129032</v>
      </c>
      <c r="J382" s="63">
        <f>IF(H382&lt;&gt;0,M382/H382,0)</f>
        <v>81.748000000000005</v>
      </c>
      <c r="K382" s="63">
        <f>I382*H382</f>
        <v>161.29032258064515</v>
      </c>
      <c r="L382" s="63">
        <f>M382-K382</f>
        <v>247.44967741935486</v>
      </c>
      <c r="M382" s="63">
        <v>408.74</v>
      </c>
    </row>
    <row r="383" spans="1:13" x14ac:dyDescent="0.15">
      <c r="A383" s="12" t="s">
        <v>69</v>
      </c>
      <c r="B383" s="22" t="s">
        <v>20</v>
      </c>
      <c r="C383" s="53" t="s">
        <v>78</v>
      </c>
      <c r="D383" s="53" t="s">
        <v>432</v>
      </c>
      <c r="E383" s="22" t="str">
        <f t="shared" si="10"/>
        <v>OCTOBRE</v>
      </c>
      <c r="F383" s="55">
        <v>43035</v>
      </c>
      <c r="G383" s="55">
        <v>43038</v>
      </c>
      <c r="H383" s="22">
        <f t="shared" si="11"/>
        <v>3</v>
      </c>
      <c r="I383" s="63">
        <f>CoûtNuit(A383,E383)</f>
        <v>24.193548387096776</v>
      </c>
      <c r="J383" s="63">
        <f>IF(H383&lt;&gt;0,M383/H383,0)</f>
        <v>44.986666666666672</v>
      </c>
      <c r="K383" s="63">
        <f>I383*H383</f>
        <v>72.580645161290334</v>
      </c>
      <c r="L383" s="63">
        <f>M383-K383</f>
        <v>62.379354838709673</v>
      </c>
      <c r="M383" s="63">
        <v>134.96</v>
      </c>
    </row>
    <row r="384" spans="1:13" x14ac:dyDescent="0.15">
      <c r="A384" s="12" t="s">
        <v>68</v>
      </c>
      <c r="B384" s="22" t="s">
        <v>20</v>
      </c>
      <c r="C384" s="53" t="s">
        <v>78</v>
      </c>
      <c r="D384" s="53" t="s">
        <v>433</v>
      </c>
      <c r="E384" s="22" t="str">
        <f t="shared" si="10"/>
        <v>OCTOBRE</v>
      </c>
      <c r="F384" s="55">
        <v>43035</v>
      </c>
      <c r="G384" s="55">
        <v>43038</v>
      </c>
      <c r="H384" s="22">
        <f t="shared" si="11"/>
        <v>3</v>
      </c>
      <c r="I384" s="63">
        <f>CoûtNuit(A384,E384)</f>
        <v>20.967741935483872</v>
      </c>
      <c r="J384" s="63">
        <f>IF(H384&lt;&gt;0,M384/H384,0)</f>
        <v>45.949999999999996</v>
      </c>
      <c r="K384" s="63">
        <f>I384*H384</f>
        <v>62.903225806451616</v>
      </c>
      <c r="L384" s="63">
        <f>M384-K384</f>
        <v>74.946774193548379</v>
      </c>
      <c r="M384" s="63">
        <v>137.85</v>
      </c>
    </row>
    <row r="385" spans="1:13" x14ac:dyDescent="0.15">
      <c r="A385" s="12" t="s">
        <v>72</v>
      </c>
      <c r="B385" s="22" t="s">
        <v>20</v>
      </c>
      <c r="C385" s="53" t="s">
        <v>76</v>
      </c>
      <c r="D385" s="53" t="s">
        <v>434</v>
      </c>
      <c r="E385" s="22" t="str">
        <f t="shared" si="10"/>
        <v>OCTOBRE</v>
      </c>
      <c r="F385" s="55">
        <v>43033</v>
      </c>
      <c r="G385" s="55">
        <v>43039</v>
      </c>
      <c r="H385" s="22">
        <f t="shared" si="11"/>
        <v>6</v>
      </c>
      <c r="I385" s="63">
        <f>CoûtNuit(A385,E385)</f>
        <v>14.346451612903227</v>
      </c>
      <c r="J385" s="63">
        <f>IF(H385&lt;&gt;0,M385/H385,0)</f>
        <v>48.521666666666668</v>
      </c>
      <c r="K385" s="63">
        <f>I385*H385</f>
        <v>86.078709677419369</v>
      </c>
      <c r="L385" s="63">
        <f>M385-K385</f>
        <v>205.05129032258063</v>
      </c>
      <c r="M385" s="63">
        <v>291.13</v>
      </c>
    </row>
    <row r="386" spans="1:13" x14ac:dyDescent="0.15">
      <c r="A386" s="12" t="s">
        <v>59</v>
      </c>
      <c r="B386" s="22" t="s">
        <v>20</v>
      </c>
      <c r="C386" s="53" t="s">
        <v>78</v>
      </c>
      <c r="D386" s="53" t="s">
        <v>435</v>
      </c>
      <c r="E386" s="22" t="str">
        <f t="shared" ref="E386:E449" si="12">CHOOSE(MONTH(G386),"JANVIER","FEVRIER","MARS","AVRIL","MAI","JUIN","JUILLET","AOUT","SEPTEMBRE","OCTOBRE","NOVEMBRE","DECEMBRE")</f>
        <v>OCTOBRE</v>
      </c>
      <c r="F386" s="55">
        <v>43036</v>
      </c>
      <c r="G386" s="55">
        <v>43039</v>
      </c>
      <c r="H386" s="22">
        <f t="shared" ref="H386:H449" si="13">G386-F386</f>
        <v>3</v>
      </c>
      <c r="I386" s="63">
        <f>CoûtNuit(A386,E386)</f>
        <v>25.806451612903224</v>
      </c>
      <c r="J386" s="63">
        <f>IF(H386&lt;&gt;0,M386/H386,0)</f>
        <v>53.02</v>
      </c>
      <c r="K386" s="63">
        <f>I386*H386</f>
        <v>77.419354838709666</v>
      </c>
      <c r="L386" s="63">
        <f>M386-K386</f>
        <v>81.640645161290337</v>
      </c>
      <c r="M386" s="63">
        <v>159.06</v>
      </c>
    </row>
    <row r="387" spans="1:13" x14ac:dyDescent="0.15">
      <c r="A387" s="12" t="s">
        <v>73</v>
      </c>
      <c r="B387" s="22" t="s">
        <v>20</v>
      </c>
      <c r="C387" s="53" t="s">
        <v>78</v>
      </c>
      <c r="D387" s="53" t="s">
        <v>436</v>
      </c>
      <c r="E387" s="22" t="str">
        <f t="shared" si="12"/>
        <v>OCTOBRE</v>
      </c>
      <c r="F387" s="55">
        <v>43035</v>
      </c>
      <c r="G387" s="55">
        <v>43039</v>
      </c>
      <c r="H387" s="22">
        <f t="shared" si="13"/>
        <v>4</v>
      </c>
      <c r="I387" s="63">
        <f>CoûtNuit(A387,E387)</f>
        <v>10</v>
      </c>
      <c r="J387" s="63">
        <f>IF(H387&lt;&gt;0,M387/H387,0)</f>
        <v>43.38</v>
      </c>
      <c r="K387" s="63">
        <f>I387*H387</f>
        <v>40</v>
      </c>
      <c r="L387" s="63">
        <f>M387-K387</f>
        <v>133.52000000000001</v>
      </c>
      <c r="M387" s="63">
        <v>173.52</v>
      </c>
    </row>
    <row r="388" spans="1:13" x14ac:dyDescent="0.15">
      <c r="A388" s="12" t="s">
        <v>62</v>
      </c>
      <c r="B388" s="22" t="s">
        <v>20</v>
      </c>
      <c r="C388" s="53" t="s">
        <v>78</v>
      </c>
      <c r="D388" s="53" t="s">
        <v>438</v>
      </c>
      <c r="E388" s="22" t="str">
        <f t="shared" si="12"/>
        <v>NOVEMBRE</v>
      </c>
      <c r="F388" s="55">
        <v>43041</v>
      </c>
      <c r="G388" s="55">
        <v>43043</v>
      </c>
      <c r="H388" s="22">
        <f t="shared" si="13"/>
        <v>2</v>
      </c>
      <c r="I388" s="63">
        <f>CoûtNuit(A388,E388)</f>
        <v>27.666666666666668</v>
      </c>
      <c r="J388" s="63">
        <f>IF(H388&lt;&gt;0,M388/H388,0)</f>
        <v>48.2</v>
      </c>
      <c r="K388" s="63">
        <f>I388*H388</f>
        <v>55.333333333333336</v>
      </c>
      <c r="L388" s="63">
        <f>M388-K388</f>
        <v>41.06666666666667</v>
      </c>
      <c r="M388" s="63">
        <v>96.4</v>
      </c>
    </row>
    <row r="389" spans="1:13" x14ac:dyDescent="0.15">
      <c r="A389" s="12" t="s">
        <v>68</v>
      </c>
      <c r="B389" s="22" t="s">
        <v>20</v>
      </c>
      <c r="C389" s="53" t="s">
        <v>76</v>
      </c>
      <c r="D389" s="53" t="s">
        <v>439</v>
      </c>
      <c r="E389" s="22" t="str">
        <f t="shared" si="12"/>
        <v>NOVEMBRE</v>
      </c>
      <c r="F389" s="55">
        <v>43038</v>
      </c>
      <c r="G389" s="55">
        <v>43040</v>
      </c>
      <c r="H389" s="22">
        <f t="shared" si="13"/>
        <v>2</v>
      </c>
      <c r="I389" s="63">
        <f>CoûtNuit(A389,E389)</f>
        <v>21.666666666666668</v>
      </c>
      <c r="J389" s="63">
        <f>IF(H389&lt;&gt;0,M389/H389,0)</f>
        <v>52.5</v>
      </c>
      <c r="K389" s="63">
        <f>I389*H389</f>
        <v>43.333333333333336</v>
      </c>
      <c r="L389" s="63">
        <f>M389-K389</f>
        <v>61.666666666666664</v>
      </c>
      <c r="M389" s="63">
        <v>105</v>
      </c>
    </row>
    <row r="390" spans="1:13" x14ac:dyDescent="0.15">
      <c r="A390" s="12" t="s">
        <v>68</v>
      </c>
      <c r="B390" s="22" t="s">
        <v>20</v>
      </c>
      <c r="C390" s="53" t="s">
        <v>76</v>
      </c>
      <c r="D390" s="53" t="s">
        <v>439</v>
      </c>
      <c r="E390" s="22" t="str">
        <f t="shared" si="12"/>
        <v>NOVEMBRE</v>
      </c>
      <c r="F390" s="55">
        <v>43040</v>
      </c>
      <c r="G390" s="55">
        <v>43041</v>
      </c>
      <c r="H390" s="22">
        <f t="shared" si="13"/>
        <v>1</v>
      </c>
      <c r="I390" s="63">
        <f>CoûtNuit(A390,E390)</f>
        <v>21.666666666666668</v>
      </c>
      <c r="J390" s="63">
        <f>IF(H390&lt;&gt;0,M390/H390,0)</f>
        <v>105</v>
      </c>
      <c r="K390" s="63">
        <f>I390*H390</f>
        <v>21.666666666666668</v>
      </c>
      <c r="L390" s="63">
        <f>M390-K390</f>
        <v>83.333333333333329</v>
      </c>
      <c r="M390" s="63">
        <v>105</v>
      </c>
    </row>
    <row r="391" spans="1:13" x14ac:dyDescent="0.15">
      <c r="A391" s="12" t="s">
        <v>72</v>
      </c>
      <c r="B391" s="22" t="s">
        <v>20</v>
      </c>
      <c r="C391" s="53" t="s">
        <v>78</v>
      </c>
      <c r="D391" s="53" t="s">
        <v>440</v>
      </c>
      <c r="E391" s="22" t="str">
        <f t="shared" si="12"/>
        <v>NOVEMBRE</v>
      </c>
      <c r="F391" s="55">
        <v>43039</v>
      </c>
      <c r="G391" s="55">
        <v>43040</v>
      </c>
      <c r="H391" s="22">
        <f t="shared" si="13"/>
        <v>1</v>
      </c>
      <c r="I391" s="63">
        <f>CoûtNuit(A391,E391)</f>
        <v>13.033333333333333</v>
      </c>
      <c r="J391" s="63">
        <f>IF(H391&lt;&gt;0,M391/H391,0)</f>
        <v>106</v>
      </c>
      <c r="K391" s="63">
        <f>I391*H391</f>
        <v>13.033333333333333</v>
      </c>
      <c r="L391" s="63">
        <f>M391-K391</f>
        <v>92.966666666666669</v>
      </c>
      <c r="M391" s="63">
        <v>106</v>
      </c>
    </row>
    <row r="392" spans="1:13" x14ac:dyDescent="0.15">
      <c r="A392" s="12" t="s">
        <v>72</v>
      </c>
      <c r="B392" s="22" t="s">
        <v>20</v>
      </c>
      <c r="C392" s="53" t="s">
        <v>78</v>
      </c>
      <c r="D392" s="53" t="s">
        <v>440</v>
      </c>
      <c r="E392" s="22" t="str">
        <f t="shared" si="12"/>
        <v>NOVEMBRE</v>
      </c>
      <c r="F392" s="55">
        <v>43040</v>
      </c>
      <c r="G392" s="55">
        <v>43041</v>
      </c>
      <c r="H392" s="22">
        <f t="shared" si="13"/>
        <v>1</v>
      </c>
      <c r="I392" s="63">
        <f>CoûtNuit(A392,E392)</f>
        <v>13.033333333333333</v>
      </c>
      <c r="J392" s="63">
        <f>IF(H392&lt;&gt;0,M392/H392,0)</f>
        <v>106</v>
      </c>
      <c r="K392" s="63">
        <f>I392*H392</f>
        <v>13.033333333333333</v>
      </c>
      <c r="L392" s="63">
        <f>M392-K392</f>
        <v>92.966666666666669</v>
      </c>
      <c r="M392" s="63">
        <v>106</v>
      </c>
    </row>
    <row r="393" spans="1:13" x14ac:dyDescent="0.15">
      <c r="A393" s="12" t="s">
        <v>59</v>
      </c>
      <c r="B393" s="22" t="s">
        <v>20</v>
      </c>
      <c r="C393" s="53" t="s">
        <v>78</v>
      </c>
      <c r="D393" s="53" t="s">
        <v>441</v>
      </c>
      <c r="E393" s="22" t="str">
        <f t="shared" si="12"/>
        <v>NOVEMBRE</v>
      </c>
      <c r="F393" s="55">
        <v>43064</v>
      </c>
      <c r="G393" s="55">
        <v>43066</v>
      </c>
      <c r="H393" s="22">
        <f t="shared" si="13"/>
        <v>2</v>
      </c>
      <c r="I393" s="63">
        <f>CoûtNuit(A393,E393)</f>
        <v>26.666666666666668</v>
      </c>
      <c r="J393" s="63">
        <f>IF(H393&lt;&gt;0,M393/H393,0)</f>
        <v>57.84</v>
      </c>
      <c r="K393" s="63">
        <f>I393*H393</f>
        <v>53.333333333333336</v>
      </c>
      <c r="L393" s="63">
        <f>M393-K393</f>
        <v>62.346666666666671</v>
      </c>
      <c r="M393" s="63">
        <v>115.68</v>
      </c>
    </row>
    <row r="394" spans="1:13" x14ac:dyDescent="0.15">
      <c r="A394" s="12" t="s">
        <v>68</v>
      </c>
      <c r="B394" s="22" t="s">
        <v>20</v>
      </c>
      <c r="C394" s="53" t="s">
        <v>76</v>
      </c>
      <c r="D394" s="53" t="s">
        <v>442</v>
      </c>
      <c r="E394" s="22" t="str">
        <f t="shared" si="12"/>
        <v>NOVEMBRE</v>
      </c>
      <c r="F394" s="55">
        <v>43057</v>
      </c>
      <c r="G394" s="55">
        <v>43060</v>
      </c>
      <c r="H394" s="22">
        <f t="shared" si="13"/>
        <v>3</v>
      </c>
      <c r="I394" s="63">
        <f>CoûtNuit(A394,E394)</f>
        <v>21.666666666666668</v>
      </c>
      <c r="J394" s="63">
        <f>IF(H394&lt;&gt;0,M394/H394,0)</f>
        <v>40.463333333333331</v>
      </c>
      <c r="K394" s="63">
        <f>I394*H394</f>
        <v>65</v>
      </c>
      <c r="L394" s="63">
        <f>M394-K394</f>
        <v>56.39</v>
      </c>
      <c r="M394" s="63">
        <v>121.39</v>
      </c>
    </row>
    <row r="395" spans="1:13" x14ac:dyDescent="0.15">
      <c r="A395" s="12" t="s">
        <v>68</v>
      </c>
      <c r="B395" s="22" t="s">
        <v>20</v>
      </c>
      <c r="C395" s="53" t="s">
        <v>76</v>
      </c>
      <c r="D395" s="53" t="s">
        <v>443</v>
      </c>
      <c r="E395" s="22" t="str">
        <f t="shared" si="12"/>
        <v>NOVEMBRE</v>
      </c>
      <c r="F395" s="55">
        <v>43041</v>
      </c>
      <c r="G395" s="55">
        <v>43044</v>
      </c>
      <c r="H395" s="22">
        <f t="shared" si="13"/>
        <v>3</v>
      </c>
      <c r="I395" s="63">
        <f>CoûtNuit(A395,E395)</f>
        <v>21.666666666666668</v>
      </c>
      <c r="J395" s="63">
        <f>IF(H395&lt;&gt;0,M395/H395,0)</f>
        <v>41.43333333333333</v>
      </c>
      <c r="K395" s="63">
        <f>I395*H395</f>
        <v>65</v>
      </c>
      <c r="L395" s="63">
        <f>M395-K395</f>
        <v>59.299999999999983</v>
      </c>
      <c r="M395" s="63">
        <v>124.29999999999998</v>
      </c>
    </row>
    <row r="396" spans="1:13" x14ac:dyDescent="0.15">
      <c r="A396" s="12" t="s">
        <v>74</v>
      </c>
      <c r="B396" s="22" t="s">
        <v>20</v>
      </c>
      <c r="C396" s="53" t="s">
        <v>78</v>
      </c>
      <c r="D396" s="53" t="s">
        <v>444</v>
      </c>
      <c r="E396" s="22" t="str">
        <f t="shared" si="12"/>
        <v>NOVEMBRE</v>
      </c>
      <c r="F396" s="55">
        <v>43066</v>
      </c>
      <c r="G396" s="55">
        <v>43069</v>
      </c>
      <c r="H396" s="22">
        <f t="shared" si="13"/>
        <v>3</v>
      </c>
      <c r="I396" s="63">
        <f>CoûtNuit(A396,E396)</f>
        <v>11.666666666666666</v>
      </c>
      <c r="J396" s="63">
        <f>IF(H396&lt;&gt;0,M396/H396,0)</f>
        <v>42.736666666666672</v>
      </c>
      <c r="K396" s="63">
        <f>I396*H396</f>
        <v>35</v>
      </c>
      <c r="L396" s="63">
        <f>M396-K396</f>
        <v>93.210000000000008</v>
      </c>
      <c r="M396" s="63">
        <v>128.21</v>
      </c>
    </row>
    <row r="397" spans="1:13" x14ac:dyDescent="0.15">
      <c r="A397" s="12" t="s">
        <v>59</v>
      </c>
      <c r="B397" s="22" t="s">
        <v>20</v>
      </c>
      <c r="C397" s="53" t="s">
        <v>76</v>
      </c>
      <c r="D397" s="53" t="s">
        <v>445</v>
      </c>
      <c r="E397" s="22" t="str">
        <f t="shared" si="12"/>
        <v>NOVEMBRE</v>
      </c>
      <c r="F397" s="55">
        <v>43053</v>
      </c>
      <c r="G397" s="55">
        <v>43055</v>
      </c>
      <c r="H397" s="22">
        <f t="shared" si="13"/>
        <v>2</v>
      </c>
      <c r="I397" s="63">
        <f>CoûtNuit(A397,E397)</f>
        <v>26.666666666666668</v>
      </c>
      <c r="J397" s="63">
        <f>IF(H397&lt;&gt;0,M397/H397,0)</f>
        <v>65.064999999999998</v>
      </c>
      <c r="K397" s="63">
        <f>I397*H397</f>
        <v>53.333333333333336</v>
      </c>
      <c r="L397" s="63">
        <f>M397-K397</f>
        <v>76.796666666666653</v>
      </c>
      <c r="M397" s="63">
        <v>130.13</v>
      </c>
    </row>
    <row r="398" spans="1:13" x14ac:dyDescent="0.15">
      <c r="A398" s="12" t="s">
        <v>69</v>
      </c>
      <c r="B398" s="22" t="s">
        <v>20</v>
      </c>
      <c r="C398" s="53" t="s">
        <v>78</v>
      </c>
      <c r="D398" s="53" t="s">
        <v>446</v>
      </c>
      <c r="E398" s="22" t="str">
        <f t="shared" si="12"/>
        <v>NOVEMBRE</v>
      </c>
      <c r="F398" s="55">
        <v>43049</v>
      </c>
      <c r="G398" s="55">
        <v>43052</v>
      </c>
      <c r="H398" s="22">
        <f t="shared" si="13"/>
        <v>3</v>
      </c>
      <c r="I398" s="63">
        <f>CoûtNuit(A398,E398)</f>
        <v>21.966999999999999</v>
      </c>
      <c r="J398" s="63">
        <f>IF(H398&lt;&gt;0,M398/H398,0)</f>
        <v>44.986666666666672</v>
      </c>
      <c r="K398" s="63">
        <f>I398*H398</f>
        <v>65.900999999999996</v>
      </c>
      <c r="L398" s="63">
        <f>M398-K398</f>
        <v>69.059000000000012</v>
      </c>
      <c r="M398" s="63">
        <v>134.96</v>
      </c>
    </row>
    <row r="399" spans="1:13" x14ac:dyDescent="0.15">
      <c r="A399" s="12" t="s">
        <v>74</v>
      </c>
      <c r="B399" s="22" t="s">
        <v>20</v>
      </c>
      <c r="C399" s="53" t="s">
        <v>78</v>
      </c>
      <c r="D399" s="53" t="s">
        <v>447</v>
      </c>
      <c r="E399" s="22" t="str">
        <f t="shared" si="12"/>
        <v>NOVEMBRE</v>
      </c>
      <c r="F399" s="55">
        <v>43049</v>
      </c>
      <c r="G399" s="55">
        <v>43052</v>
      </c>
      <c r="H399" s="22">
        <f t="shared" si="13"/>
        <v>3</v>
      </c>
      <c r="I399" s="63">
        <f>CoûtNuit(A399,E399)</f>
        <v>11.666666666666666</v>
      </c>
      <c r="J399" s="63">
        <f>IF(H399&lt;&gt;0,M399/H399,0)</f>
        <v>44.986666666666672</v>
      </c>
      <c r="K399" s="63">
        <f>I399*H399</f>
        <v>35</v>
      </c>
      <c r="L399" s="63">
        <f>M399-K399</f>
        <v>99.960000000000008</v>
      </c>
      <c r="M399" s="63">
        <v>134.96</v>
      </c>
    </row>
    <row r="400" spans="1:13" x14ac:dyDescent="0.15">
      <c r="A400" s="12" t="s">
        <v>69</v>
      </c>
      <c r="B400" s="22" t="s">
        <v>20</v>
      </c>
      <c r="C400" s="53" t="s">
        <v>78</v>
      </c>
      <c r="D400" s="53" t="s">
        <v>448</v>
      </c>
      <c r="E400" s="22" t="str">
        <f t="shared" si="12"/>
        <v>NOVEMBRE</v>
      </c>
      <c r="F400" s="55">
        <v>43042</v>
      </c>
      <c r="G400" s="55">
        <v>43045</v>
      </c>
      <c r="H400" s="22">
        <f t="shared" si="13"/>
        <v>3</v>
      </c>
      <c r="I400" s="63">
        <f>CoûtNuit(A400,E400)</f>
        <v>21.966999999999999</v>
      </c>
      <c r="J400" s="63">
        <f>IF(H400&lt;&gt;0,M400/H400,0)</f>
        <v>44.986666666666672</v>
      </c>
      <c r="K400" s="63">
        <f>I400*H400</f>
        <v>65.900999999999996</v>
      </c>
      <c r="L400" s="63">
        <f>M400-K400</f>
        <v>69.059000000000012</v>
      </c>
      <c r="M400" s="63">
        <v>134.96</v>
      </c>
    </row>
    <row r="401" spans="1:13" x14ac:dyDescent="0.15">
      <c r="A401" s="12" t="s">
        <v>69</v>
      </c>
      <c r="B401" s="22" t="s">
        <v>20</v>
      </c>
      <c r="C401" s="53" t="s">
        <v>78</v>
      </c>
      <c r="D401" s="53" t="s">
        <v>449</v>
      </c>
      <c r="E401" s="22" t="str">
        <f t="shared" si="12"/>
        <v>NOVEMBRE</v>
      </c>
      <c r="F401" s="55">
        <v>43063</v>
      </c>
      <c r="G401" s="55">
        <v>43066</v>
      </c>
      <c r="H401" s="22">
        <f t="shared" si="13"/>
        <v>3</v>
      </c>
      <c r="I401" s="63">
        <f>CoûtNuit(A401,E401)</f>
        <v>21.966999999999999</v>
      </c>
      <c r="J401" s="63">
        <f>IF(H401&lt;&gt;0,M401/H401,0)</f>
        <v>44.986666666666672</v>
      </c>
      <c r="K401" s="63">
        <f>I401*H401</f>
        <v>65.900999999999996</v>
      </c>
      <c r="L401" s="63">
        <f>M401-K401</f>
        <v>69.059000000000012</v>
      </c>
      <c r="M401" s="63">
        <v>134.96</v>
      </c>
    </row>
    <row r="402" spans="1:13" x14ac:dyDescent="0.15">
      <c r="A402" s="12" t="s">
        <v>74</v>
      </c>
      <c r="B402" s="22" t="s">
        <v>20</v>
      </c>
      <c r="C402" s="53" t="s">
        <v>78</v>
      </c>
      <c r="D402" s="53" t="s">
        <v>450</v>
      </c>
      <c r="E402" s="22" t="str">
        <f t="shared" si="12"/>
        <v>NOVEMBRE</v>
      </c>
      <c r="F402" s="55">
        <v>43056</v>
      </c>
      <c r="G402" s="55">
        <v>43059</v>
      </c>
      <c r="H402" s="22">
        <f t="shared" si="13"/>
        <v>3</v>
      </c>
      <c r="I402" s="63">
        <f>CoûtNuit(A402,E402)</f>
        <v>11.666666666666666</v>
      </c>
      <c r="J402" s="63">
        <f>IF(H402&lt;&gt;0,M402/H402,0)</f>
        <v>44.986666666666672</v>
      </c>
      <c r="K402" s="63">
        <f>I402*H402</f>
        <v>35</v>
      </c>
      <c r="L402" s="63">
        <f>M402-K402</f>
        <v>99.960000000000008</v>
      </c>
      <c r="M402" s="63">
        <v>134.96</v>
      </c>
    </row>
    <row r="403" spans="1:13" x14ac:dyDescent="0.15">
      <c r="A403" s="12" t="s">
        <v>73</v>
      </c>
      <c r="B403" s="22" t="s">
        <v>20</v>
      </c>
      <c r="C403" s="53" t="s">
        <v>76</v>
      </c>
      <c r="D403" s="53" t="s">
        <v>451</v>
      </c>
      <c r="E403" s="22" t="str">
        <f t="shared" si="12"/>
        <v>NOVEMBRE</v>
      </c>
      <c r="F403" s="55">
        <v>43053</v>
      </c>
      <c r="G403" s="55">
        <v>43055</v>
      </c>
      <c r="H403" s="22">
        <f t="shared" si="13"/>
        <v>2</v>
      </c>
      <c r="I403" s="63">
        <f>CoûtNuit(A403,E403)</f>
        <v>22.5</v>
      </c>
      <c r="J403" s="63">
        <f>IF(H403&lt;&gt;0,M403/H403,0)</f>
        <v>68.265000000000001</v>
      </c>
      <c r="K403" s="63">
        <f>I403*H403</f>
        <v>45</v>
      </c>
      <c r="L403" s="63">
        <f>M403-K403</f>
        <v>91.53</v>
      </c>
      <c r="M403" s="63">
        <v>136.53</v>
      </c>
    </row>
    <row r="404" spans="1:13" x14ac:dyDescent="0.15">
      <c r="A404" s="12" t="s">
        <v>73</v>
      </c>
      <c r="B404" s="22" t="s">
        <v>20</v>
      </c>
      <c r="C404" s="53" t="s">
        <v>76</v>
      </c>
      <c r="D404" s="53" t="s">
        <v>452</v>
      </c>
      <c r="E404" s="22" t="str">
        <f t="shared" si="12"/>
        <v>NOVEMBRE</v>
      </c>
      <c r="F404" s="55">
        <v>43056</v>
      </c>
      <c r="G404" s="55">
        <v>43058</v>
      </c>
      <c r="H404" s="22">
        <f t="shared" si="13"/>
        <v>2</v>
      </c>
      <c r="I404" s="63">
        <f>CoûtNuit(A404,E404)</f>
        <v>22.5</v>
      </c>
      <c r="J404" s="63">
        <f>IF(H404&lt;&gt;0,M404/H404,0)</f>
        <v>68.265000000000001</v>
      </c>
      <c r="K404" s="63">
        <f>I404*H404</f>
        <v>45</v>
      </c>
      <c r="L404" s="63">
        <f>M404-K404</f>
        <v>91.53</v>
      </c>
      <c r="M404" s="63">
        <v>136.53</v>
      </c>
    </row>
    <row r="405" spans="1:13" x14ac:dyDescent="0.15">
      <c r="A405" s="12" t="s">
        <v>74</v>
      </c>
      <c r="B405" s="22" t="s">
        <v>20</v>
      </c>
      <c r="C405" s="53" t="s">
        <v>76</v>
      </c>
      <c r="D405" s="53" t="s">
        <v>453</v>
      </c>
      <c r="E405" s="22" t="str">
        <f t="shared" si="12"/>
        <v>NOVEMBRE</v>
      </c>
      <c r="F405" s="55">
        <v>43063</v>
      </c>
      <c r="G405" s="55">
        <v>43066</v>
      </c>
      <c r="H405" s="22">
        <f t="shared" si="13"/>
        <v>3</v>
      </c>
      <c r="I405" s="63">
        <f>CoûtNuit(A405,E405)</f>
        <v>11.666666666666666</v>
      </c>
      <c r="J405" s="63">
        <f>IF(H405&lt;&gt;0,M405/H405,0)</f>
        <v>45.51</v>
      </c>
      <c r="K405" s="63">
        <f>I405*H405</f>
        <v>35</v>
      </c>
      <c r="L405" s="63">
        <f>M405-K405</f>
        <v>101.53</v>
      </c>
      <c r="M405" s="63">
        <v>136.53</v>
      </c>
    </row>
    <row r="406" spans="1:13" x14ac:dyDescent="0.15">
      <c r="A406" s="12" t="s">
        <v>74</v>
      </c>
      <c r="B406" s="22" t="s">
        <v>20</v>
      </c>
      <c r="C406" s="53" t="s">
        <v>78</v>
      </c>
      <c r="D406" s="53" t="s">
        <v>454</v>
      </c>
      <c r="E406" s="22" t="str">
        <f t="shared" si="12"/>
        <v>NOVEMBRE</v>
      </c>
      <c r="F406" s="55">
        <v>43046</v>
      </c>
      <c r="G406" s="55">
        <v>43049</v>
      </c>
      <c r="H406" s="22">
        <f t="shared" si="13"/>
        <v>3</v>
      </c>
      <c r="I406" s="63">
        <f>CoûtNuit(A406,E406)</f>
        <v>11.666666666666666</v>
      </c>
      <c r="J406" s="63">
        <f>IF(H406&lt;&gt;0,M406/H406,0)</f>
        <v>46.913333333333334</v>
      </c>
      <c r="K406" s="63">
        <f>I406*H406</f>
        <v>35</v>
      </c>
      <c r="L406" s="63">
        <f>M406-K406</f>
        <v>105.74000000000001</v>
      </c>
      <c r="M406" s="63">
        <v>140.74</v>
      </c>
    </row>
    <row r="407" spans="1:13" x14ac:dyDescent="0.15">
      <c r="A407" s="12" t="s">
        <v>69</v>
      </c>
      <c r="B407" s="22" t="s">
        <v>20</v>
      </c>
      <c r="C407" s="53" t="s">
        <v>78</v>
      </c>
      <c r="D407" s="53" t="s">
        <v>455</v>
      </c>
      <c r="E407" s="22" t="str">
        <f t="shared" si="12"/>
        <v>NOVEMBRE</v>
      </c>
      <c r="F407" s="55">
        <v>43038</v>
      </c>
      <c r="G407" s="55">
        <v>43040</v>
      </c>
      <c r="H407" s="22">
        <f t="shared" si="13"/>
        <v>2</v>
      </c>
      <c r="I407" s="63">
        <f>CoûtNuit(A407,E407)</f>
        <v>21.966999999999999</v>
      </c>
      <c r="J407" s="63">
        <f>IF(H407&lt;&gt;0,M407/H407,0)</f>
        <v>73.5</v>
      </c>
      <c r="K407" s="63">
        <f>I407*H407</f>
        <v>43.933999999999997</v>
      </c>
      <c r="L407" s="63">
        <f>M407-K407</f>
        <v>103.066</v>
      </c>
      <c r="M407" s="63">
        <v>147</v>
      </c>
    </row>
    <row r="408" spans="1:13" x14ac:dyDescent="0.15">
      <c r="A408" s="12" t="s">
        <v>69</v>
      </c>
      <c r="B408" s="22" t="s">
        <v>20</v>
      </c>
      <c r="C408" s="53" t="s">
        <v>78</v>
      </c>
      <c r="D408" s="53" t="s">
        <v>455</v>
      </c>
      <c r="E408" s="22" t="str">
        <f t="shared" si="12"/>
        <v>NOVEMBRE</v>
      </c>
      <c r="F408" s="55">
        <v>43040</v>
      </c>
      <c r="G408" s="55">
        <v>43041</v>
      </c>
      <c r="H408" s="22">
        <f t="shared" si="13"/>
        <v>1</v>
      </c>
      <c r="I408" s="63">
        <f>CoûtNuit(A408,E408)</f>
        <v>21.966999999999999</v>
      </c>
      <c r="J408" s="63">
        <f>IF(H408&lt;&gt;0,M408/H408,0)</f>
        <v>147</v>
      </c>
      <c r="K408" s="63">
        <f>I408*H408</f>
        <v>21.966999999999999</v>
      </c>
      <c r="L408" s="63">
        <f>M408-K408</f>
        <v>125.033</v>
      </c>
      <c r="M408" s="63">
        <v>147</v>
      </c>
    </row>
    <row r="409" spans="1:13" x14ac:dyDescent="0.15">
      <c r="A409" s="12" t="s">
        <v>69</v>
      </c>
      <c r="B409" s="22" t="s">
        <v>20</v>
      </c>
      <c r="C409" s="53" t="s">
        <v>57</v>
      </c>
      <c r="D409" s="53" t="s">
        <v>456</v>
      </c>
      <c r="E409" s="22" t="str">
        <f t="shared" si="12"/>
        <v>NOVEMBRE</v>
      </c>
      <c r="F409" s="55">
        <v>43052</v>
      </c>
      <c r="G409" s="55">
        <v>43055</v>
      </c>
      <c r="H409" s="22">
        <f t="shared" si="13"/>
        <v>3</v>
      </c>
      <c r="I409" s="63">
        <f>CoûtNuit(A409,E409)</f>
        <v>21.966999999999999</v>
      </c>
      <c r="J409" s="63">
        <f>IF(H409&lt;&gt;0,M409/H409,0)</f>
        <v>48.571428571428577</v>
      </c>
      <c r="K409" s="63">
        <f>I409*H409</f>
        <v>65.900999999999996</v>
      </c>
      <c r="L409" s="63">
        <f>M409-K409</f>
        <v>79.813285714285726</v>
      </c>
      <c r="M409" s="63">
        <v>145.71428571428572</v>
      </c>
    </row>
    <row r="410" spans="1:13" x14ac:dyDescent="0.15">
      <c r="A410" s="12" t="s">
        <v>69</v>
      </c>
      <c r="B410" s="22" t="s">
        <v>20</v>
      </c>
      <c r="C410" s="53" t="s">
        <v>57</v>
      </c>
      <c r="D410" s="53" t="s">
        <v>456</v>
      </c>
      <c r="E410" s="22" t="str">
        <f t="shared" si="12"/>
        <v>NOVEMBRE</v>
      </c>
      <c r="F410" s="55">
        <v>43045</v>
      </c>
      <c r="G410" s="55">
        <v>43048</v>
      </c>
      <c r="H410" s="22">
        <f t="shared" si="13"/>
        <v>3</v>
      </c>
      <c r="I410" s="63">
        <f>CoûtNuit(A410,E410)</f>
        <v>21.966999999999999</v>
      </c>
      <c r="J410" s="63">
        <f>IF(H410&lt;&gt;0,M410/H410,0)</f>
        <v>48.571428571428577</v>
      </c>
      <c r="K410" s="63">
        <f>I410*H410</f>
        <v>65.900999999999996</v>
      </c>
      <c r="L410" s="63">
        <f>M410-K410</f>
        <v>79.813285714285726</v>
      </c>
      <c r="M410" s="63">
        <v>145.71428571428572</v>
      </c>
    </row>
    <row r="411" spans="1:13" x14ac:dyDescent="0.15">
      <c r="A411" s="12" t="s">
        <v>69</v>
      </c>
      <c r="B411" s="22" t="s">
        <v>20</v>
      </c>
      <c r="C411" s="53" t="s">
        <v>57</v>
      </c>
      <c r="D411" s="53" t="s">
        <v>456</v>
      </c>
      <c r="E411" s="22" t="str">
        <f t="shared" si="12"/>
        <v>NOVEMBRE</v>
      </c>
      <c r="F411" s="55">
        <v>43059</v>
      </c>
      <c r="G411" s="55">
        <v>43062</v>
      </c>
      <c r="H411" s="22">
        <f t="shared" si="13"/>
        <v>3</v>
      </c>
      <c r="I411" s="63">
        <f>CoûtNuit(A411,E411)</f>
        <v>21.966999999999999</v>
      </c>
      <c r="J411" s="63">
        <f>IF(H411&lt;&gt;0,M411/H411,0)</f>
        <v>48.571428571428577</v>
      </c>
      <c r="K411" s="63">
        <f>I411*H411</f>
        <v>65.900999999999996</v>
      </c>
      <c r="L411" s="63">
        <f>M411-K411</f>
        <v>79.813285714285726</v>
      </c>
      <c r="M411" s="63">
        <v>145.71428571428572</v>
      </c>
    </row>
    <row r="412" spans="1:13" x14ac:dyDescent="0.15">
      <c r="A412" s="12" t="s">
        <v>68</v>
      </c>
      <c r="B412" s="22" t="s">
        <v>20</v>
      </c>
      <c r="C412" s="53" t="s">
        <v>57</v>
      </c>
      <c r="D412" s="53" t="s">
        <v>456</v>
      </c>
      <c r="E412" s="22" t="str">
        <f t="shared" si="12"/>
        <v>NOVEMBRE</v>
      </c>
      <c r="F412" s="55">
        <v>43066</v>
      </c>
      <c r="G412" s="55">
        <v>43069</v>
      </c>
      <c r="H412" s="22">
        <f t="shared" si="13"/>
        <v>3</v>
      </c>
      <c r="I412" s="63">
        <f>CoûtNuit(A412,E412)</f>
        <v>21.666666666666668</v>
      </c>
      <c r="J412" s="63">
        <f>IF(H412&lt;&gt;0,M412/H412,0)</f>
        <v>48.571428571428577</v>
      </c>
      <c r="K412" s="63">
        <f>I412*H412</f>
        <v>65</v>
      </c>
      <c r="L412" s="63">
        <f>M412-K412</f>
        <v>80.714285714285722</v>
      </c>
      <c r="M412" s="63">
        <v>145.71428571428572</v>
      </c>
    </row>
    <row r="413" spans="1:13" x14ac:dyDescent="0.15">
      <c r="A413" s="12" t="s">
        <v>74</v>
      </c>
      <c r="B413" s="22" t="s">
        <v>20</v>
      </c>
      <c r="C413" s="53" t="s">
        <v>76</v>
      </c>
      <c r="D413" s="53" t="s">
        <v>457</v>
      </c>
      <c r="E413" s="22" t="str">
        <f t="shared" si="12"/>
        <v>NOVEMBRE</v>
      </c>
      <c r="F413" s="55">
        <v>43053</v>
      </c>
      <c r="G413" s="55">
        <v>43056</v>
      </c>
      <c r="H413" s="22">
        <f t="shared" si="13"/>
        <v>3</v>
      </c>
      <c r="I413" s="63">
        <f>CoûtNuit(A413,E413)</f>
        <v>11.666666666666666</v>
      </c>
      <c r="J413" s="63">
        <f>IF(H413&lt;&gt;0,M413/H413,0)</f>
        <v>49.07</v>
      </c>
      <c r="K413" s="63">
        <f>I413*H413</f>
        <v>35</v>
      </c>
      <c r="L413" s="63">
        <f>M413-K413</f>
        <v>112.21000000000001</v>
      </c>
      <c r="M413" s="63">
        <v>147.21</v>
      </c>
    </row>
    <row r="414" spans="1:13" x14ac:dyDescent="0.15">
      <c r="A414" s="12" t="s">
        <v>62</v>
      </c>
      <c r="B414" s="22" t="s">
        <v>20</v>
      </c>
      <c r="C414" s="53" t="s">
        <v>78</v>
      </c>
      <c r="D414" s="53" t="s">
        <v>458</v>
      </c>
      <c r="E414" s="22" t="str">
        <f t="shared" si="12"/>
        <v>NOVEMBRE</v>
      </c>
      <c r="F414" s="55">
        <v>43038</v>
      </c>
      <c r="G414" s="55">
        <v>43040</v>
      </c>
      <c r="H414" s="22">
        <f t="shared" si="13"/>
        <v>2</v>
      </c>
      <c r="I414" s="63">
        <f>CoûtNuit(A414,E414)</f>
        <v>27.666666666666668</v>
      </c>
      <c r="J414" s="63">
        <f>IF(H414&lt;&gt;0,M414/H414,0)</f>
        <v>73.5</v>
      </c>
      <c r="K414" s="63">
        <f>I414*H414</f>
        <v>55.333333333333336</v>
      </c>
      <c r="L414" s="63">
        <f>M414-K414</f>
        <v>91.666666666666657</v>
      </c>
      <c r="M414" s="63">
        <v>147</v>
      </c>
    </row>
    <row r="415" spans="1:13" x14ac:dyDescent="0.15">
      <c r="A415" s="12" t="s">
        <v>62</v>
      </c>
      <c r="B415" s="22" t="s">
        <v>20</v>
      </c>
      <c r="C415" s="53" t="s">
        <v>78</v>
      </c>
      <c r="D415" s="53" t="s">
        <v>458</v>
      </c>
      <c r="E415" s="22" t="str">
        <f t="shared" si="12"/>
        <v>NOVEMBRE</v>
      </c>
      <c r="F415" s="55">
        <v>43040</v>
      </c>
      <c r="G415" s="55">
        <v>43041</v>
      </c>
      <c r="H415" s="22">
        <f t="shared" si="13"/>
        <v>1</v>
      </c>
      <c r="I415" s="63">
        <f>CoûtNuit(A415,E415)</f>
        <v>27.666666666666668</v>
      </c>
      <c r="J415" s="63">
        <f>IF(H415&lt;&gt;0,M415/H415,0)</f>
        <v>147</v>
      </c>
      <c r="K415" s="63">
        <f>I415*H415</f>
        <v>27.666666666666668</v>
      </c>
      <c r="L415" s="63">
        <f>M415-K415</f>
        <v>119.33333333333333</v>
      </c>
      <c r="M415" s="63">
        <v>147</v>
      </c>
    </row>
    <row r="416" spans="1:13" x14ac:dyDescent="0.15">
      <c r="A416" s="12" t="s">
        <v>63</v>
      </c>
      <c r="B416" s="22" t="s">
        <v>20</v>
      </c>
      <c r="C416" s="53" t="s">
        <v>76</v>
      </c>
      <c r="D416" s="53" t="s">
        <v>459</v>
      </c>
      <c r="E416" s="22" t="str">
        <f t="shared" si="12"/>
        <v>NOVEMBRE</v>
      </c>
      <c r="F416" s="55">
        <v>43043</v>
      </c>
      <c r="G416" s="55">
        <v>43046</v>
      </c>
      <c r="H416" s="22">
        <f t="shared" si="13"/>
        <v>3</v>
      </c>
      <c r="I416" s="63">
        <f>CoûtNuit(A416,E416)</f>
        <v>33.333333333333336</v>
      </c>
      <c r="J416" s="63">
        <f>IF(H416&lt;&gt;0,M416/H416,0)</f>
        <v>49.396666666666668</v>
      </c>
      <c r="K416" s="63">
        <f>I416*H416</f>
        <v>100</v>
      </c>
      <c r="L416" s="63">
        <f>M416-K416</f>
        <v>48.19</v>
      </c>
      <c r="M416" s="63">
        <v>148.19</v>
      </c>
    </row>
    <row r="417" spans="1:13" x14ac:dyDescent="0.15">
      <c r="A417" s="12" t="s">
        <v>59</v>
      </c>
      <c r="B417" s="22" t="s">
        <v>20</v>
      </c>
      <c r="C417" s="53" t="s">
        <v>78</v>
      </c>
      <c r="D417" s="53" t="s">
        <v>460</v>
      </c>
      <c r="E417" s="22" t="str">
        <f t="shared" si="12"/>
        <v>NOVEMBRE</v>
      </c>
      <c r="F417" s="55">
        <v>43044</v>
      </c>
      <c r="G417" s="55">
        <v>43047</v>
      </c>
      <c r="H417" s="22">
        <f t="shared" si="13"/>
        <v>3</v>
      </c>
      <c r="I417" s="63">
        <f>CoûtNuit(A417,E417)</f>
        <v>26.666666666666668</v>
      </c>
      <c r="J417" s="63">
        <f>IF(H417&lt;&gt;0,M417/H417,0)</f>
        <v>49.806666666666665</v>
      </c>
      <c r="K417" s="63">
        <f>I417*H417</f>
        <v>80</v>
      </c>
      <c r="L417" s="63">
        <f>M417-K417</f>
        <v>69.419999999999987</v>
      </c>
      <c r="M417" s="63">
        <v>149.41999999999999</v>
      </c>
    </row>
    <row r="418" spans="1:13" x14ac:dyDescent="0.15">
      <c r="A418" s="12" t="s">
        <v>72</v>
      </c>
      <c r="B418" s="22" t="s">
        <v>20</v>
      </c>
      <c r="C418" s="53" t="s">
        <v>78</v>
      </c>
      <c r="D418" s="53" t="s">
        <v>461</v>
      </c>
      <c r="E418" s="22" t="str">
        <f t="shared" si="12"/>
        <v>NOVEMBRE</v>
      </c>
      <c r="F418" s="55">
        <v>43053</v>
      </c>
      <c r="G418" s="55">
        <v>43056</v>
      </c>
      <c r="H418" s="22">
        <f t="shared" si="13"/>
        <v>3</v>
      </c>
      <c r="I418" s="63">
        <f>CoûtNuit(A418,E418)</f>
        <v>13.033333333333333</v>
      </c>
      <c r="J418" s="63">
        <f>IF(H418&lt;&gt;0,M418/H418,0)</f>
        <v>49.806666666666665</v>
      </c>
      <c r="K418" s="63">
        <f>I418*H418</f>
        <v>39.1</v>
      </c>
      <c r="L418" s="63">
        <f>M418-K418</f>
        <v>110.32</v>
      </c>
      <c r="M418" s="63">
        <v>149.41999999999999</v>
      </c>
    </row>
    <row r="419" spans="1:13" x14ac:dyDescent="0.15">
      <c r="A419" s="12" t="s">
        <v>68</v>
      </c>
      <c r="B419" s="22" t="s">
        <v>20</v>
      </c>
      <c r="C419" s="53" t="s">
        <v>78</v>
      </c>
      <c r="D419" s="53" t="s">
        <v>462</v>
      </c>
      <c r="E419" s="22" t="str">
        <f t="shared" si="12"/>
        <v>NOVEMBRE</v>
      </c>
      <c r="F419" s="55">
        <v>43051</v>
      </c>
      <c r="G419" s="55">
        <v>43055</v>
      </c>
      <c r="H419" s="22">
        <f t="shared" si="13"/>
        <v>4</v>
      </c>
      <c r="I419" s="63">
        <f>CoûtNuit(A419,E419)</f>
        <v>21.666666666666668</v>
      </c>
      <c r="J419" s="63">
        <f>IF(H419&lt;&gt;0,M419/H419,0)</f>
        <v>38.56</v>
      </c>
      <c r="K419" s="63">
        <f>I419*H419</f>
        <v>86.666666666666671</v>
      </c>
      <c r="L419" s="63">
        <f>M419-K419</f>
        <v>67.573333333333338</v>
      </c>
      <c r="M419" s="63">
        <v>154.24</v>
      </c>
    </row>
    <row r="420" spans="1:13" x14ac:dyDescent="0.15">
      <c r="A420" s="12" t="s">
        <v>63</v>
      </c>
      <c r="B420" s="22" t="s">
        <v>20</v>
      </c>
      <c r="C420" s="53" t="s">
        <v>76</v>
      </c>
      <c r="D420" s="53" t="s">
        <v>463</v>
      </c>
      <c r="E420" s="22" t="str">
        <f t="shared" si="12"/>
        <v>NOVEMBRE</v>
      </c>
      <c r="F420" s="55">
        <v>43048</v>
      </c>
      <c r="G420" s="55">
        <v>43051</v>
      </c>
      <c r="H420" s="22">
        <f t="shared" si="13"/>
        <v>3</v>
      </c>
      <c r="I420" s="63">
        <f>CoûtNuit(A420,E420)</f>
        <v>33.333333333333336</v>
      </c>
      <c r="J420" s="63">
        <f>IF(H420&lt;&gt;0,M420/H420,0)</f>
        <v>52.956666666666671</v>
      </c>
      <c r="K420" s="63">
        <f>I420*H420</f>
        <v>100</v>
      </c>
      <c r="L420" s="63">
        <f>M420-K420</f>
        <v>58.870000000000005</v>
      </c>
      <c r="M420" s="63">
        <v>158.87</v>
      </c>
    </row>
    <row r="421" spans="1:13" x14ac:dyDescent="0.15">
      <c r="A421" s="12" t="s">
        <v>72</v>
      </c>
      <c r="B421" s="22" t="s">
        <v>20</v>
      </c>
      <c r="C421" s="53" t="s">
        <v>78</v>
      </c>
      <c r="D421" s="53" t="s">
        <v>464</v>
      </c>
      <c r="E421" s="22" t="str">
        <f t="shared" si="12"/>
        <v>NOVEMBRE</v>
      </c>
      <c r="F421" s="55">
        <v>43041</v>
      </c>
      <c r="G421" s="55">
        <v>43044</v>
      </c>
      <c r="H421" s="22">
        <f t="shared" si="13"/>
        <v>3</v>
      </c>
      <c r="I421" s="63">
        <f>CoûtNuit(A421,E421)</f>
        <v>13.033333333333333</v>
      </c>
      <c r="J421" s="63">
        <f>IF(H421&lt;&gt;0,M421/H421,0)</f>
        <v>53.663333333333334</v>
      </c>
      <c r="K421" s="63">
        <f>I421*H421</f>
        <v>39.1</v>
      </c>
      <c r="L421" s="63">
        <f>M421-K421</f>
        <v>121.89000000000001</v>
      </c>
      <c r="M421" s="63">
        <v>160.99</v>
      </c>
    </row>
    <row r="422" spans="1:13" x14ac:dyDescent="0.15">
      <c r="A422" s="12" t="s">
        <v>65</v>
      </c>
      <c r="B422" s="22" t="s">
        <v>20</v>
      </c>
      <c r="C422" s="53" t="s">
        <v>78</v>
      </c>
      <c r="D422" s="53" t="s">
        <v>465</v>
      </c>
      <c r="E422" s="22" t="str">
        <f t="shared" si="12"/>
        <v>NOVEMBRE</v>
      </c>
      <c r="F422" s="55">
        <v>43037</v>
      </c>
      <c r="G422" s="55">
        <v>43040</v>
      </c>
      <c r="H422" s="22">
        <f t="shared" si="13"/>
        <v>3</v>
      </c>
      <c r="I422" s="63">
        <f>CoûtNuit(A422,E422)</f>
        <v>0</v>
      </c>
      <c r="J422" s="63">
        <f>IF(H422&lt;&gt;0,M422/H422,0)</f>
        <v>54.306666666666665</v>
      </c>
      <c r="K422" s="63">
        <f>I422*H422</f>
        <v>0</v>
      </c>
      <c r="L422" s="63">
        <f>M422-K422</f>
        <v>162.91999999999999</v>
      </c>
      <c r="M422" s="63">
        <v>162.91999999999999</v>
      </c>
    </row>
    <row r="423" spans="1:13" x14ac:dyDescent="0.15">
      <c r="A423" s="12" t="s">
        <v>59</v>
      </c>
      <c r="B423" s="22" t="s">
        <v>20</v>
      </c>
      <c r="C423" s="53" t="s">
        <v>78</v>
      </c>
      <c r="D423" s="53" t="s">
        <v>466</v>
      </c>
      <c r="E423" s="22" t="str">
        <f t="shared" si="12"/>
        <v>NOVEMBRE</v>
      </c>
      <c r="F423" s="55">
        <v>43055</v>
      </c>
      <c r="G423" s="55">
        <v>43058</v>
      </c>
      <c r="H423" s="22">
        <f t="shared" si="13"/>
        <v>3</v>
      </c>
      <c r="I423" s="63">
        <f>CoûtNuit(A423,E423)</f>
        <v>26.666666666666668</v>
      </c>
      <c r="J423" s="63">
        <f>IF(H423&lt;&gt;0,M423/H423,0)</f>
        <v>55.27</v>
      </c>
      <c r="K423" s="63">
        <f>I423*H423</f>
        <v>80</v>
      </c>
      <c r="L423" s="63">
        <f>M423-K423</f>
        <v>85.81</v>
      </c>
      <c r="M423" s="63">
        <v>165.81</v>
      </c>
    </row>
    <row r="424" spans="1:13" x14ac:dyDescent="0.15">
      <c r="A424" s="12" t="s">
        <v>74</v>
      </c>
      <c r="B424" s="22" t="s">
        <v>20</v>
      </c>
      <c r="C424" s="53" t="s">
        <v>78</v>
      </c>
      <c r="D424" s="53" t="s">
        <v>467</v>
      </c>
      <c r="E424" s="22" t="str">
        <f t="shared" si="12"/>
        <v>NOVEMBRE</v>
      </c>
      <c r="F424" s="55">
        <v>43042</v>
      </c>
      <c r="G424" s="55">
        <v>43046</v>
      </c>
      <c r="H424" s="22">
        <f t="shared" si="13"/>
        <v>4</v>
      </c>
      <c r="I424" s="63">
        <f>CoûtNuit(A424,E424)</f>
        <v>11.666666666666666</v>
      </c>
      <c r="J424" s="63">
        <f>IF(H424&lt;&gt;0,M424/H424,0)</f>
        <v>42.414999999999999</v>
      </c>
      <c r="K424" s="63">
        <f>I424*H424</f>
        <v>46.666666666666664</v>
      </c>
      <c r="L424" s="63">
        <f>M424-K424</f>
        <v>122.99333333333334</v>
      </c>
      <c r="M424" s="63">
        <v>169.66</v>
      </c>
    </row>
    <row r="425" spans="1:13" x14ac:dyDescent="0.15">
      <c r="A425" s="12" t="s">
        <v>72</v>
      </c>
      <c r="B425" s="22" t="s">
        <v>20</v>
      </c>
      <c r="C425" s="53" t="s">
        <v>76</v>
      </c>
      <c r="D425" s="53" t="s">
        <v>468</v>
      </c>
      <c r="E425" s="22" t="str">
        <f t="shared" si="12"/>
        <v>NOVEMBRE</v>
      </c>
      <c r="F425" s="55">
        <v>43056</v>
      </c>
      <c r="G425" s="55">
        <v>43059</v>
      </c>
      <c r="H425" s="22">
        <f t="shared" si="13"/>
        <v>3</v>
      </c>
      <c r="I425" s="63">
        <f>CoûtNuit(A425,E425)</f>
        <v>13.033333333333333</v>
      </c>
      <c r="J425" s="63">
        <f>IF(H425&lt;&gt;0,M425/H425,0)</f>
        <v>58.553333333333335</v>
      </c>
      <c r="K425" s="63">
        <f>I425*H425</f>
        <v>39.1</v>
      </c>
      <c r="L425" s="63">
        <f>M425-K425</f>
        <v>136.56</v>
      </c>
      <c r="M425" s="63">
        <v>175.66</v>
      </c>
    </row>
    <row r="426" spans="1:13" x14ac:dyDescent="0.15">
      <c r="A426" s="12" t="s">
        <v>73</v>
      </c>
      <c r="B426" s="22" t="s">
        <v>20</v>
      </c>
      <c r="C426" s="53" t="s">
        <v>78</v>
      </c>
      <c r="D426" s="53" t="s">
        <v>469</v>
      </c>
      <c r="E426" s="22" t="str">
        <f t="shared" si="12"/>
        <v>NOVEMBRE</v>
      </c>
      <c r="F426" s="55">
        <v>43050</v>
      </c>
      <c r="G426" s="55">
        <v>43053</v>
      </c>
      <c r="H426" s="22">
        <f t="shared" si="13"/>
        <v>3</v>
      </c>
      <c r="I426" s="63">
        <f>CoûtNuit(A426,E426)</f>
        <v>22.5</v>
      </c>
      <c r="J426" s="63">
        <f>IF(H426&lt;&gt;0,M426/H426,0)</f>
        <v>59.126666666666665</v>
      </c>
      <c r="K426" s="63">
        <f>I426*H426</f>
        <v>67.5</v>
      </c>
      <c r="L426" s="63">
        <f>M426-K426</f>
        <v>109.88</v>
      </c>
      <c r="M426" s="63">
        <v>177.38</v>
      </c>
    </row>
    <row r="427" spans="1:13" x14ac:dyDescent="0.15">
      <c r="A427" s="12" t="s">
        <v>59</v>
      </c>
      <c r="B427" s="22" t="s">
        <v>20</v>
      </c>
      <c r="C427" s="53" t="s">
        <v>76</v>
      </c>
      <c r="D427" s="53" t="s">
        <v>470</v>
      </c>
      <c r="E427" s="22" t="str">
        <f t="shared" si="12"/>
        <v>NOVEMBRE</v>
      </c>
      <c r="F427" s="55">
        <v>43060</v>
      </c>
      <c r="G427" s="55">
        <v>43064</v>
      </c>
      <c r="H427" s="22">
        <f t="shared" si="13"/>
        <v>4</v>
      </c>
      <c r="I427" s="63">
        <f>CoûtNuit(A427,E427)</f>
        <v>26.666666666666668</v>
      </c>
      <c r="J427" s="63">
        <f>IF(H427&lt;&gt;0,M427/H427,0)</f>
        <v>45.884999999999998</v>
      </c>
      <c r="K427" s="63">
        <f>I427*H427</f>
        <v>106.66666666666667</v>
      </c>
      <c r="L427" s="63">
        <f>M427-K427</f>
        <v>76.873333333333321</v>
      </c>
      <c r="M427" s="63">
        <v>183.54</v>
      </c>
    </row>
    <row r="428" spans="1:13" x14ac:dyDescent="0.15">
      <c r="A428" s="12" t="s">
        <v>63</v>
      </c>
      <c r="B428" s="22" t="s">
        <v>20</v>
      </c>
      <c r="C428" s="53" t="s">
        <v>76</v>
      </c>
      <c r="D428" s="53" t="s">
        <v>471</v>
      </c>
      <c r="E428" s="22" t="str">
        <f t="shared" si="12"/>
        <v>NOVEMBRE</v>
      </c>
      <c r="F428" s="55">
        <v>43059</v>
      </c>
      <c r="G428" s="55">
        <v>43063</v>
      </c>
      <c r="H428" s="22">
        <f t="shared" si="13"/>
        <v>4</v>
      </c>
      <c r="I428" s="63">
        <f>CoûtNuit(A428,E428)</f>
        <v>33.333333333333336</v>
      </c>
      <c r="J428" s="63">
        <f>IF(H428&lt;&gt;0,M428/H428,0)</f>
        <v>47.484999999999999</v>
      </c>
      <c r="K428" s="63">
        <f>I428*H428</f>
        <v>133.33333333333334</v>
      </c>
      <c r="L428" s="63">
        <f>M428-K428</f>
        <v>56.606666666666655</v>
      </c>
      <c r="M428" s="63">
        <v>189.94</v>
      </c>
    </row>
    <row r="429" spans="1:13" x14ac:dyDescent="0.15">
      <c r="A429" s="12" t="s">
        <v>73</v>
      </c>
      <c r="B429" s="22" t="s">
        <v>20</v>
      </c>
      <c r="C429" s="53" t="s">
        <v>78</v>
      </c>
      <c r="D429" s="53" t="s">
        <v>472</v>
      </c>
      <c r="E429" s="22" t="str">
        <f t="shared" si="12"/>
        <v>NOVEMBRE</v>
      </c>
      <c r="F429" s="55">
        <v>43040</v>
      </c>
      <c r="G429" s="55">
        <v>43043</v>
      </c>
      <c r="H429" s="22">
        <f t="shared" si="13"/>
        <v>3</v>
      </c>
      <c r="I429" s="63">
        <f>CoûtNuit(A429,E429)</f>
        <v>22.5</v>
      </c>
      <c r="J429" s="63">
        <f>IF(H429&lt;&gt;0,M429/H429,0)</f>
        <v>64.266666666666666</v>
      </c>
      <c r="K429" s="63">
        <f>I429*H429</f>
        <v>67.5</v>
      </c>
      <c r="L429" s="63">
        <f>M429-K429</f>
        <v>125.30000000000001</v>
      </c>
      <c r="M429" s="63">
        <v>192.8</v>
      </c>
    </row>
    <row r="430" spans="1:13" x14ac:dyDescent="0.15">
      <c r="A430" s="12" t="s">
        <v>59</v>
      </c>
      <c r="B430" s="22" t="s">
        <v>20</v>
      </c>
      <c r="C430" s="53" t="s">
        <v>76</v>
      </c>
      <c r="D430" s="53" t="s">
        <v>473</v>
      </c>
      <c r="E430" s="22" t="str">
        <f t="shared" si="12"/>
        <v>NOVEMBRE</v>
      </c>
      <c r="F430" s="55">
        <v>43064</v>
      </c>
      <c r="G430" s="55">
        <v>43068</v>
      </c>
      <c r="H430" s="22">
        <f t="shared" si="13"/>
        <v>4</v>
      </c>
      <c r="I430" s="63">
        <f>CoûtNuit(A430,E430)</f>
        <v>26.666666666666668</v>
      </c>
      <c r="J430" s="63">
        <f>IF(H430&lt;&gt;0,M430/H430,0)</f>
        <v>48.555</v>
      </c>
      <c r="K430" s="63">
        <f>I430*H430</f>
        <v>106.66666666666667</v>
      </c>
      <c r="L430" s="63">
        <f>M430-K430</f>
        <v>87.553333333333327</v>
      </c>
      <c r="M430" s="63">
        <v>194.22</v>
      </c>
    </row>
    <row r="431" spans="1:13" x14ac:dyDescent="0.15">
      <c r="A431" s="12" t="s">
        <v>73</v>
      </c>
      <c r="B431" s="22" t="s">
        <v>20</v>
      </c>
      <c r="C431" s="53" t="s">
        <v>76</v>
      </c>
      <c r="D431" s="53" t="s">
        <v>474</v>
      </c>
      <c r="E431" s="22" t="str">
        <f t="shared" si="12"/>
        <v>NOVEMBRE</v>
      </c>
      <c r="F431" s="55">
        <v>43062</v>
      </c>
      <c r="G431" s="55">
        <v>43065</v>
      </c>
      <c r="H431" s="22">
        <f t="shared" si="13"/>
        <v>3</v>
      </c>
      <c r="I431" s="63">
        <f>CoûtNuit(A431,E431)</f>
        <v>22.5</v>
      </c>
      <c r="J431" s="63">
        <f>IF(H431&lt;&gt;0,M431/H431,0)</f>
        <v>64.933333333333337</v>
      </c>
      <c r="K431" s="63">
        <f>I431*H431</f>
        <v>67.5</v>
      </c>
      <c r="L431" s="63">
        <f>M431-K431</f>
        <v>127.30000000000001</v>
      </c>
      <c r="M431" s="63">
        <v>194.8</v>
      </c>
    </row>
    <row r="432" spans="1:13" x14ac:dyDescent="0.15">
      <c r="A432" s="12" t="s">
        <v>59</v>
      </c>
      <c r="B432" s="22" t="s">
        <v>20</v>
      </c>
      <c r="C432" s="53" t="s">
        <v>78</v>
      </c>
      <c r="D432" s="53" t="s">
        <v>475</v>
      </c>
      <c r="E432" s="22" t="str">
        <f t="shared" si="12"/>
        <v>NOVEMBRE</v>
      </c>
      <c r="F432" s="55">
        <v>43040</v>
      </c>
      <c r="G432" s="55">
        <v>43044</v>
      </c>
      <c r="H432" s="22">
        <f t="shared" si="13"/>
        <v>4</v>
      </c>
      <c r="I432" s="63">
        <f>CoûtNuit(A432,E432)</f>
        <v>26.666666666666668</v>
      </c>
      <c r="J432" s="63">
        <f>IF(H432&lt;&gt;0,M432/H432,0)</f>
        <v>49.405000000000001</v>
      </c>
      <c r="K432" s="63">
        <f>I432*H432</f>
        <v>106.66666666666667</v>
      </c>
      <c r="L432" s="63">
        <f>M432-K432</f>
        <v>90.953333333333333</v>
      </c>
      <c r="M432" s="63">
        <v>197.62</v>
      </c>
    </row>
    <row r="433" spans="1:13" x14ac:dyDescent="0.15">
      <c r="A433" s="12" t="s">
        <v>74</v>
      </c>
      <c r="B433" s="22" t="s">
        <v>20</v>
      </c>
      <c r="C433" s="53" t="s">
        <v>78</v>
      </c>
      <c r="D433" s="53" t="s">
        <v>410</v>
      </c>
      <c r="E433" s="22" t="str">
        <f t="shared" si="12"/>
        <v>NOVEMBRE</v>
      </c>
      <c r="F433" s="55">
        <v>43059</v>
      </c>
      <c r="G433" s="55">
        <v>43063</v>
      </c>
      <c r="H433" s="22">
        <f t="shared" si="13"/>
        <v>4</v>
      </c>
      <c r="I433" s="63">
        <f>CoûtNuit(A433,E433)</f>
        <v>11.666666666666666</v>
      </c>
      <c r="J433" s="63">
        <f>IF(H433&lt;&gt;0,M433/H433,0)</f>
        <v>50.61</v>
      </c>
      <c r="K433" s="63">
        <f>I433*H433</f>
        <v>46.666666666666664</v>
      </c>
      <c r="L433" s="63">
        <f>M433-K433</f>
        <v>155.77333333333334</v>
      </c>
      <c r="M433" s="63">
        <v>202.44</v>
      </c>
    </row>
    <row r="434" spans="1:13" x14ac:dyDescent="0.15">
      <c r="A434" s="12" t="s">
        <v>68</v>
      </c>
      <c r="B434" s="22" t="s">
        <v>20</v>
      </c>
      <c r="C434" s="53" t="s">
        <v>78</v>
      </c>
      <c r="D434" s="53" t="s">
        <v>476</v>
      </c>
      <c r="E434" s="22" t="str">
        <f t="shared" si="12"/>
        <v>NOVEMBRE</v>
      </c>
      <c r="F434" s="55">
        <v>43061</v>
      </c>
      <c r="G434" s="55">
        <v>43065</v>
      </c>
      <c r="H434" s="22">
        <f t="shared" si="13"/>
        <v>4</v>
      </c>
      <c r="I434" s="63">
        <f>CoûtNuit(A434,E434)</f>
        <v>21.666666666666668</v>
      </c>
      <c r="J434" s="63">
        <f>IF(H434&lt;&gt;0,M434/H434,0)</f>
        <v>53.02</v>
      </c>
      <c r="K434" s="63">
        <f>I434*H434</f>
        <v>86.666666666666671</v>
      </c>
      <c r="L434" s="63">
        <f>M434-K434</f>
        <v>125.41333333333334</v>
      </c>
      <c r="M434" s="63">
        <v>212.08</v>
      </c>
    </row>
    <row r="435" spans="1:13" x14ac:dyDescent="0.15">
      <c r="A435" s="12" t="s">
        <v>74</v>
      </c>
      <c r="B435" s="22" t="s">
        <v>20</v>
      </c>
      <c r="C435" s="53" t="s">
        <v>78</v>
      </c>
      <c r="D435" s="53" t="s">
        <v>477</v>
      </c>
      <c r="E435" s="22" t="str">
        <f t="shared" si="12"/>
        <v>NOVEMBRE</v>
      </c>
      <c r="F435" s="55">
        <v>43037</v>
      </c>
      <c r="G435" s="55">
        <v>43040</v>
      </c>
      <c r="H435" s="22">
        <f t="shared" si="13"/>
        <v>3</v>
      </c>
      <c r="I435" s="63">
        <f>CoûtNuit(A435,E435)</f>
        <v>11.666666666666666</v>
      </c>
      <c r="J435" s="63">
        <f>IF(H435&lt;&gt;0,M435/H435,0)</f>
        <v>71.666666666666671</v>
      </c>
      <c r="K435" s="63">
        <f>I435*H435</f>
        <v>35</v>
      </c>
      <c r="L435" s="63">
        <f>M435-K435</f>
        <v>180</v>
      </c>
      <c r="M435" s="63">
        <v>215</v>
      </c>
    </row>
    <row r="436" spans="1:13" x14ac:dyDescent="0.15">
      <c r="A436" s="12" t="s">
        <v>74</v>
      </c>
      <c r="B436" s="22" t="s">
        <v>20</v>
      </c>
      <c r="C436" s="53" t="s">
        <v>78</v>
      </c>
      <c r="D436" s="53" t="s">
        <v>477</v>
      </c>
      <c r="E436" s="22" t="str">
        <f t="shared" si="12"/>
        <v>NOVEMBRE</v>
      </c>
      <c r="F436" s="55">
        <v>43040</v>
      </c>
      <c r="G436" s="55">
        <v>43042</v>
      </c>
      <c r="H436" s="22">
        <f t="shared" si="13"/>
        <v>2</v>
      </c>
      <c r="I436" s="63">
        <f>CoûtNuit(A436,E436)</f>
        <v>11.666666666666666</v>
      </c>
      <c r="J436" s="63">
        <f>IF(H436&lt;&gt;0,M436/H436,0)</f>
        <v>107.5</v>
      </c>
      <c r="K436" s="63">
        <f>I436*H436</f>
        <v>23.333333333333332</v>
      </c>
      <c r="L436" s="63">
        <f>M436-K436</f>
        <v>191.66666666666666</v>
      </c>
      <c r="M436" s="63">
        <v>215</v>
      </c>
    </row>
    <row r="437" spans="1:13" x14ac:dyDescent="0.15">
      <c r="A437" s="12" t="s">
        <v>59</v>
      </c>
      <c r="B437" s="22" t="s">
        <v>20</v>
      </c>
      <c r="C437" s="53" t="s">
        <v>78</v>
      </c>
      <c r="D437" s="53" t="s">
        <v>478</v>
      </c>
      <c r="E437" s="22" t="str">
        <f t="shared" si="12"/>
        <v>NOVEMBRE</v>
      </c>
      <c r="F437" s="55">
        <v>43049</v>
      </c>
      <c r="G437" s="55">
        <v>43053</v>
      </c>
      <c r="H437" s="22">
        <f t="shared" si="13"/>
        <v>4</v>
      </c>
      <c r="I437" s="63">
        <f>CoûtNuit(A437,E437)</f>
        <v>26.666666666666668</v>
      </c>
      <c r="J437" s="63">
        <f>IF(H437&lt;&gt;0,M437/H437,0)</f>
        <v>54.947499999999998</v>
      </c>
      <c r="K437" s="63">
        <f>I437*H437</f>
        <v>106.66666666666667</v>
      </c>
      <c r="L437" s="63">
        <f>M437-K437</f>
        <v>113.12333333333332</v>
      </c>
      <c r="M437" s="63">
        <v>219.79</v>
      </c>
    </row>
    <row r="438" spans="1:13" x14ac:dyDescent="0.15">
      <c r="A438" s="12" t="s">
        <v>68</v>
      </c>
      <c r="B438" s="22" t="s">
        <v>20</v>
      </c>
      <c r="C438" s="53" t="s">
        <v>76</v>
      </c>
      <c r="D438" s="53" t="s">
        <v>479</v>
      </c>
      <c r="E438" s="22" t="str">
        <f t="shared" si="12"/>
        <v>NOVEMBRE</v>
      </c>
      <c r="F438" s="55">
        <v>43045</v>
      </c>
      <c r="G438" s="55">
        <v>43051</v>
      </c>
      <c r="H438" s="22">
        <f t="shared" si="13"/>
        <v>6</v>
      </c>
      <c r="I438" s="63">
        <f>CoûtNuit(A438,E438)</f>
        <v>21.666666666666668</v>
      </c>
      <c r="J438" s="63">
        <f>IF(H438&lt;&gt;0,M438/H438,0)</f>
        <v>38.034999999999997</v>
      </c>
      <c r="K438" s="63">
        <f>I438*H438</f>
        <v>130</v>
      </c>
      <c r="L438" s="63">
        <f>M438-K438</f>
        <v>98.20999999999998</v>
      </c>
      <c r="M438" s="63">
        <v>228.20999999999998</v>
      </c>
    </row>
    <row r="439" spans="1:13" x14ac:dyDescent="0.15">
      <c r="A439" s="12" t="s">
        <v>63</v>
      </c>
      <c r="B439" s="22" t="s">
        <v>20</v>
      </c>
      <c r="C439" s="53" t="s">
        <v>78</v>
      </c>
      <c r="D439" s="53" t="s">
        <v>480</v>
      </c>
      <c r="E439" s="22" t="str">
        <f t="shared" si="12"/>
        <v>NOVEMBRE</v>
      </c>
      <c r="F439" s="55">
        <v>43052</v>
      </c>
      <c r="G439" s="55">
        <v>43055</v>
      </c>
      <c r="H439" s="22">
        <f t="shared" si="13"/>
        <v>3</v>
      </c>
      <c r="I439" s="63">
        <f>CoûtNuit(A439,E439)</f>
        <v>33.333333333333336</v>
      </c>
      <c r="J439" s="63">
        <f>IF(H439&lt;&gt;0,M439/H439,0)</f>
        <v>77.44</v>
      </c>
      <c r="K439" s="63">
        <f>I439*H439</f>
        <v>100</v>
      </c>
      <c r="L439" s="63">
        <f>M439-K439</f>
        <v>132.32</v>
      </c>
      <c r="M439" s="63">
        <v>232.32</v>
      </c>
    </row>
    <row r="440" spans="1:13" x14ac:dyDescent="0.15">
      <c r="A440" s="12" t="s">
        <v>63</v>
      </c>
      <c r="B440" s="22" t="s">
        <v>20</v>
      </c>
      <c r="C440" s="53" t="s">
        <v>76</v>
      </c>
      <c r="D440" s="53" t="s">
        <v>481</v>
      </c>
      <c r="E440" s="22" t="str">
        <f t="shared" si="12"/>
        <v>NOVEMBRE</v>
      </c>
      <c r="F440" s="55">
        <v>43063</v>
      </c>
      <c r="G440" s="55">
        <v>43066</v>
      </c>
      <c r="H440" s="22">
        <f t="shared" si="13"/>
        <v>3</v>
      </c>
      <c r="I440" s="63">
        <f>CoûtNuit(A440,E440)</f>
        <v>33.333333333333336</v>
      </c>
      <c r="J440" s="63">
        <f>IF(H440&lt;&gt;0,M440/H440,0)</f>
        <v>83.38333333333334</v>
      </c>
      <c r="K440" s="63">
        <f>I440*H440</f>
        <v>100</v>
      </c>
      <c r="L440" s="63">
        <f>M440-K440</f>
        <v>150.15000000000003</v>
      </c>
      <c r="M440" s="63">
        <v>250.15000000000003</v>
      </c>
    </row>
    <row r="441" spans="1:13" x14ac:dyDescent="0.15">
      <c r="A441" s="12" t="s">
        <v>72</v>
      </c>
      <c r="B441" s="22" t="s">
        <v>20</v>
      </c>
      <c r="C441" s="53" t="s">
        <v>78</v>
      </c>
      <c r="D441" s="53" t="s">
        <v>482</v>
      </c>
      <c r="E441" s="22" t="str">
        <f t="shared" si="12"/>
        <v>NOVEMBRE</v>
      </c>
      <c r="F441" s="55">
        <v>43062</v>
      </c>
      <c r="G441" s="55">
        <v>43066</v>
      </c>
      <c r="H441" s="22">
        <f t="shared" si="13"/>
        <v>4</v>
      </c>
      <c r="I441" s="63">
        <f>CoûtNuit(A441,E441)</f>
        <v>13.033333333333333</v>
      </c>
      <c r="J441" s="63">
        <f>IF(H441&lt;&gt;0,M441/H441,0)</f>
        <v>62.66</v>
      </c>
      <c r="K441" s="63">
        <f>I441*H441</f>
        <v>52.133333333333333</v>
      </c>
      <c r="L441" s="63">
        <f>M441-K441</f>
        <v>198.50666666666666</v>
      </c>
      <c r="M441" s="63">
        <v>250.64</v>
      </c>
    </row>
    <row r="442" spans="1:13" x14ac:dyDescent="0.15">
      <c r="A442" s="12" t="s">
        <v>73</v>
      </c>
      <c r="B442" s="22" t="s">
        <v>20</v>
      </c>
      <c r="C442" s="53" t="s">
        <v>76</v>
      </c>
      <c r="D442" s="53" t="s">
        <v>483</v>
      </c>
      <c r="E442" s="22" t="str">
        <f t="shared" si="12"/>
        <v>NOVEMBRE</v>
      </c>
      <c r="F442" s="55">
        <v>43058</v>
      </c>
      <c r="G442" s="55">
        <v>43062</v>
      </c>
      <c r="H442" s="22">
        <f t="shared" si="13"/>
        <v>4</v>
      </c>
      <c r="I442" s="63">
        <f>CoûtNuit(A442,E442)</f>
        <v>22.5</v>
      </c>
      <c r="J442" s="63">
        <f>IF(H442&lt;&gt;0,M442/H442,0)</f>
        <v>64.965000000000003</v>
      </c>
      <c r="K442" s="63">
        <f>I442*H442</f>
        <v>90</v>
      </c>
      <c r="L442" s="63">
        <f>M442-K442</f>
        <v>169.86</v>
      </c>
      <c r="M442" s="63">
        <v>259.86</v>
      </c>
    </row>
    <row r="443" spans="1:13" x14ac:dyDescent="0.15">
      <c r="A443" s="12" t="s">
        <v>63</v>
      </c>
      <c r="B443" s="22" t="s">
        <v>20</v>
      </c>
      <c r="C443" s="53" t="s">
        <v>78</v>
      </c>
      <c r="D443" s="53" t="s">
        <v>484</v>
      </c>
      <c r="E443" s="22" t="str">
        <f t="shared" si="12"/>
        <v>NOVEMBRE</v>
      </c>
      <c r="F443" s="55">
        <v>43055</v>
      </c>
      <c r="G443" s="55">
        <v>43058</v>
      </c>
      <c r="H443" s="22">
        <f t="shared" si="13"/>
        <v>3</v>
      </c>
      <c r="I443" s="63">
        <f>CoûtNuit(A443,E443)</f>
        <v>33.333333333333336</v>
      </c>
      <c r="J443" s="63">
        <f>IF(H443&lt;&gt;0,M443/H443,0)</f>
        <v>88.046666666666667</v>
      </c>
      <c r="K443" s="63">
        <f>I443*H443</f>
        <v>100</v>
      </c>
      <c r="L443" s="63">
        <f>M443-K443</f>
        <v>164.14</v>
      </c>
      <c r="M443" s="63">
        <v>264.14</v>
      </c>
    </row>
    <row r="444" spans="1:13" x14ac:dyDescent="0.15">
      <c r="A444" s="12" t="s">
        <v>73</v>
      </c>
      <c r="B444" s="22" t="s">
        <v>20</v>
      </c>
      <c r="C444" s="53" t="s">
        <v>78</v>
      </c>
      <c r="D444" s="53" t="s">
        <v>485</v>
      </c>
      <c r="E444" s="22" t="str">
        <f t="shared" si="12"/>
        <v>NOVEMBRE</v>
      </c>
      <c r="F444" s="55">
        <v>43044</v>
      </c>
      <c r="G444" s="55">
        <v>43049</v>
      </c>
      <c r="H444" s="22">
        <f t="shared" si="13"/>
        <v>5</v>
      </c>
      <c r="I444" s="63">
        <f>CoûtNuit(A444,E444)</f>
        <v>22.5</v>
      </c>
      <c r="J444" s="63">
        <f>IF(H444&lt;&gt;0,M444/H444,0)</f>
        <v>55.911999999999999</v>
      </c>
      <c r="K444" s="63">
        <f>I444*H444</f>
        <v>112.5</v>
      </c>
      <c r="L444" s="63">
        <f>M444-K444</f>
        <v>167.06</v>
      </c>
      <c r="M444" s="63">
        <v>279.56</v>
      </c>
    </row>
    <row r="445" spans="1:13" x14ac:dyDescent="0.15">
      <c r="A445" s="12" t="s">
        <v>72</v>
      </c>
      <c r="B445" s="22" t="s">
        <v>20</v>
      </c>
      <c r="C445" s="53" t="s">
        <v>78</v>
      </c>
      <c r="D445" s="53" t="s">
        <v>486</v>
      </c>
      <c r="E445" s="22" t="str">
        <f t="shared" si="12"/>
        <v>NOVEMBRE</v>
      </c>
      <c r="F445" s="55">
        <v>43045</v>
      </c>
      <c r="G445" s="55">
        <v>43051</v>
      </c>
      <c r="H445" s="22">
        <f t="shared" si="13"/>
        <v>6</v>
      </c>
      <c r="I445" s="63">
        <f>CoûtNuit(A445,E445)</f>
        <v>13.033333333333333</v>
      </c>
      <c r="J445" s="63">
        <f>IF(H445&lt;&gt;0,M445/H445,0)</f>
        <v>47.718333333333334</v>
      </c>
      <c r="K445" s="63">
        <f>I445*H445</f>
        <v>78.2</v>
      </c>
      <c r="L445" s="63">
        <f>M445-K445</f>
        <v>208.11</v>
      </c>
      <c r="M445" s="63">
        <v>286.31</v>
      </c>
    </row>
    <row r="446" spans="1:13" x14ac:dyDescent="0.15">
      <c r="A446" s="12" t="s">
        <v>63</v>
      </c>
      <c r="B446" s="22" t="s">
        <v>20</v>
      </c>
      <c r="C446" s="53" t="s">
        <v>78</v>
      </c>
      <c r="D446" s="53" t="s">
        <v>487</v>
      </c>
      <c r="E446" s="22" t="str">
        <f t="shared" si="12"/>
        <v>NOVEMBRE</v>
      </c>
      <c r="F446" s="55">
        <v>43039</v>
      </c>
      <c r="G446" s="55">
        <v>43040</v>
      </c>
      <c r="H446" s="22">
        <f t="shared" si="13"/>
        <v>1</v>
      </c>
      <c r="I446" s="63">
        <f>CoûtNuit(A446,E446)</f>
        <v>33.333333333333336</v>
      </c>
      <c r="J446" s="63">
        <f>IF(H446&lt;&gt;0,M446/H446,0)</f>
        <v>360</v>
      </c>
      <c r="K446" s="63">
        <f>I446*H446</f>
        <v>33.333333333333336</v>
      </c>
      <c r="L446" s="63">
        <f>M446-K446</f>
        <v>326.66666666666669</v>
      </c>
      <c r="M446" s="63">
        <v>360</v>
      </c>
    </row>
    <row r="447" spans="1:13" x14ac:dyDescent="0.15">
      <c r="A447" s="12" t="s">
        <v>63</v>
      </c>
      <c r="B447" s="22" t="s">
        <v>20</v>
      </c>
      <c r="C447" s="53" t="s">
        <v>78</v>
      </c>
      <c r="D447" s="53" t="s">
        <v>487</v>
      </c>
      <c r="E447" s="22" t="str">
        <f t="shared" si="12"/>
        <v>NOVEMBRE</v>
      </c>
      <c r="F447" s="55">
        <v>43040</v>
      </c>
      <c r="G447" s="55">
        <v>43043</v>
      </c>
      <c r="H447" s="22">
        <f t="shared" si="13"/>
        <v>3</v>
      </c>
      <c r="I447" s="63">
        <f>CoûtNuit(A447,E447)</f>
        <v>33.333333333333336</v>
      </c>
      <c r="J447" s="63">
        <f>IF(H447&lt;&gt;0,M447/H447,0)</f>
        <v>120</v>
      </c>
      <c r="K447" s="63">
        <f>I447*H447</f>
        <v>100</v>
      </c>
      <c r="L447" s="63">
        <f>M447-K447</f>
        <v>260</v>
      </c>
      <c r="M447" s="63">
        <v>360</v>
      </c>
    </row>
    <row r="448" spans="1:13" x14ac:dyDescent="0.15">
      <c r="A448" s="12" t="s">
        <v>62</v>
      </c>
      <c r="B448" s="22" t="s">
        <v>20</v>
      </c>
      <c r="C448" s="53" t="s">
        <v>78</v>
      </c>
      <c r="D448" s="53" t="s">
        <v>488</v>
      </c>
      <c r="E448" s="22" t="str">
        <f t="shared" si="12"/>
        <v>NOVEMBRE</v>
      </c>
      <c r="F448" s="55">
        <v>43043</v>
      </c>
      <c r="G448" s="55">
        <v>43064</v>
      </c>
      <c r="H448" s="22">
        <f t="shared" si="13"/>
        <v>21</v>
      </c>
      <c r="I448" s="63">
        <f>CoûtNuit(A448,E448)</f>
        <v>27.666666666666668</v>
      </c>
      <c r="J448" s="63">
        <f>IF(H448&lt;&gt;0,M448/H448,0)</f>
        <v>44.298095238095236</v>
      </c>
      <c r="K448" s="63">
        <f>I448*H448</f>
        <v>581</v>
      </c>
      <c r="L448" s="63">
        <f>M448-K448</f>
        <v>349.26</v>
      </c>
      <c r="M448" s="63">
        <v>930.26</v>
      </c>
    </row>
    <row r="449" spans="1:13" x14ac:dyDescent="0.15">
      <c r="A449" s="12" t="s">
        <v>59</v>
      </c>
      <c r="B449" s="22" t="s">
        <v>20</v>
      </c>
      <c r="C449" s="53" t="s">
        <v>78</v>
      </c>
      <c r="D449" s="54" t="s">
        <v>489</v>
      </c>
      <c r="E449" s="22" t="str">
        <f t="shared" si="12"/>
        <v>DECEMBRE</v>
      </c>
      <c r="F449" s="55">
        <v>43068</v>
      </c>
      <c r="G449" s="55">
        <v>43070</v>
      </c>
      <c r="H449" s="22">
        <f t="shared" si="13"/>
        <v>2</v>
      </c>
      <c r="I449" s="63">
        <f>CoûtNuit(A449,E449)</f>
        <v>25.806451612903224</v>
      </c>
      <c r="J449" s="63">
        <f>IF(H449&lt;&gt;0,M449/H449,0)</f>
        <v>53.02</v>
      </c>
      <c r="K449" s="63">
        <f>I449*H449</f>
        <v>51.612903225806448</v>
      </c>
      <c r="L449" s="63">
        <f>M449-K449</f>
        <v>54.427096774193558</v>
      </c>
      <c r="M449" s="63">
        <v>106.04</v>
      </c>
    </row>
    <row r="450" spans="1:13" x14ac:dyDescent="0.15">
      <c r="A450" s="12" t="s">
        <v>75</v>
      </c>
      <c r="B450" s="22" t="s">
        <v>20</v>
      </c>
      <c r="C450" s="53" t="s">
        <v>78</v>
      </c>
      <c r="D450" s="54" t="s">
        <v>490</v>
      </c>
      <c r="E450" s="22" t="str">
        <f t="shared" ref="E450:E495" si="14">CHOOSE(MONTH(G450),"JANVIER","FEVRIER","MARS","AVRIL","MAI","JUIN","JUILLET","AOUT","SEPTEMBRE","OCTOBRE","NOVEMBRE","DECEMBRE")</f>
        <v>DECEMBRE</v>
      </c>
      <c r="F450" s="55">
        <v>43098</v>
      </c>
      <c r="G450" s="55">
        <v>43100</v>
      </c>
      <c r="H450" s="22">
        <f t="shared" ref="H450:H495" si="15">G450-F450</f>
        <v>2</v>
      </c>
      <c r="I450" s="63">
        <f>CoûtNuit(A450,E450)</f>
        <v>24.516129032258064</v>
      </c>
      <c r="J450" s="63">
        <f>IF(H450&lt;&gt;0,M450/H450,0)</f>
        <v>53.984999999999999</v>
      </c>
      <c r="K450" s="63">
        <f>I450*H450</f>
        <v>49.032258064516128</v>
      </c>
      <c r="L450" s="63">
        <f>M450-K450</f>
        <v>58.937741935483871</v>
      </c>
      <c r="M450" s="63">
        <v>107.97</v>
      </c>
    </row>
    <row r="451" spans="1:13" x14ac:dyDescent="0.15">
      <c r="A451" s="12" t="s">
        <v>62</v>
      </c>
      <c r="B451" s="22" t="s">
        <v>20</v>
      </c>
      <c r="C451" s="54" t="s">
        <v>76</v>
      </c>
      <c r="D451" s="54" t="s">
        <v>491</v>
      </c>
      <c r="E451" s="22" t="str">
        <f t="shared" si="14"/>
        <v>DECEMBRE</v>
      </c>
      <c r="F451" s="55">
        <v>43081</v>
      </c>
      <c r="G451" s="55">
        <v>43083</v>
      </c>
      <c r="H451" s="22">
        <f t="shared" si="15"/>
        <v>2</v>
      </c>
      <c r="I451" s="63">
        <f>CoûtNuit(A451,E451)</f>
        <v>26.774193548387096</v>
      </c>
      <c r="J451" s="63">
        <f>IF(H451&lt;&gt;0,M451/H451,0)</f>
        <v>58.555</v>
      </c>
      <c r="K451" s="63">
        <f>I451*H451</f>
        <v>53.548387096774192</v>
      </c>
      <c r="L451" s="63">
        <f>M451-K451</f>
        <v>63.561612903225807</v>
      </c>
      <c r="M451" s="63">
        <v>117.11</v>
      </c>
    </row>
    <row r="452" spans="1:13" x14ac:dyDescent="0.15">
      <c r="A452" s="12" t="s">
        <v>73</v>
      </c>
      <c r="B452" s="22" t="s">
        <v>20</v>
      </c>
      <c r="C452" s="54" t="s">
        <v>76</v>
      </c>
      <c r="D452" s="54" t="s">
        <v>492</v>
      </c>
      <c r="E452" s="22" t="str">
        <f t="shared" si="14"/>
        <v>DECEMBRE</v>
      </c>
      <c r="F452" s="55">
        <v>43098</v>
      </c>
      <c r="G452" s="55">
        <v>43100</v>
      </c>
      <c r="H452" s="22">
        <f t="shared" si="15"/>
        <v>2</v>
      </c>
      <c r="I452" s="63">
        <f>CoûtNuit(A452,E452)</f>
        <v>21.774193548387096</v>
      </c>
      <c r="J452" s="63">
        <f>IF(H452&lt;&gt;0,M452/H452,0)</f>
        <v>58.715000000000003</v>
      </c>
      <c r="K452" s="63">
        <f>I452*H452</f>
        <v>43.548387096774192</v>
      </c>
      <c r="L452" s="63">
        <f>M452-K452</f>
        <v>73.881612903225815</v>
      </c>
      <c r="M452" s="63">
        <v>117.43</v>
      </c>
    </row>
    <row r="453" spans="1:13" x14ac:dyDescent="0.15">
      <c r="A453" s="12" t="s">
        <v>59</v>
      </c>
      <c r="B453" s="22" t="s">
        <v>20</v>
      </c>
      <c r="C453" s="53" t="s">
        <v>78</v>
      </c>
      <c r="D453" s="54" t="s">
        <v>493</v>
      </c>
      <c r="E453" s="22" t="str">
        <f t="shared" si="14"/>
        <v>DECEMBRE</v>
      </c>
      <c r="F453" s="55">
        <v>43090</v>
      </c>
      <c r="G453" s="55">
        <v>43092</v>
      </c>
      <c r="H453" s="22">
        <f t="shared" si="15"/>
        <v>2</v>
      </c>
      <c r="I453" s="63">
        <f>CoûtNuit(A453,E453)</f>
        <v>25.806451612903224</v>
      </c>
      <c r="J453" s="63">
        <f>IF(H453&lt;&gt;0,M453/H453,0)</f>
        <v>58.805</v>
      </c>
      <c r="K453" s="63">
        <f>I453*H453</f>
        <v>51.612903225806448</v>
      </c>
      <c r="L453" s="63">
        <f>M453-K453</f>
        <v>65.997096774193551</v>
      </c>
      <c r="M453" s="63">
        <v>117.61</v>
      </c>
    </row>
    <row r="454" spans="1:13" x14ac:dyDescent="0.15">
      <c r="A454" s="12" t="s">
        <v>59</v>
      </c>
      <c r="B454" s="22" t="s">
        <v>20</v>
      </c>
      <c r="C454" s="54" t="s">
        <v>76</v>
      </c>
      <c r="D454" s="54" t="s">
        <v>494</v>
      </c>
      <c r="E454" s="22" t="str">
        <f t="shared" si="14"/>
        <v>DECEMBRE</v>
      </c>
      <c r="F454" s="55">
        <v>43074</v>
      </c>
      <c r="G454" s="55">
        <v>43076</v>
      </c>
      <c r="H454" s="22">
        <f t="shared" si="15"/>
        <v>2</v>
      </c>
      <c r="I454" s="63">
        <f>CoûtNuit(A454,E454)</f>
        <v>25.806451612903224</v>
      </c>
      <c r="J454" s="63">
        <f>IF(H454&lt;&gt;0,M454/H454,0)</f>
        <v>63.12</v>
      </c>
      <c r="K454" s="63">
        <f>I454*H454</f>
        <v>51.612903225806448</v>
      </c>
      <c r="L454" s="63">
        <f>M454-K454</f>
        <v>74.627096774193546</v>
      </c>
      <c r="M454" s="63">
        <v>126.24</v>
      </c>
    </row>
    <row r="455" spans="1:13" x14ac:dyDescent="0.15">
      <c r="A455" s="12" t="s">
        <v>68</v>
      </c>
      <c r="B455" s="22" t="s">
        <v>20</v>
      </c>
      <c r="C455" s="54" t="s">
        <v>76</v>
      </c>
      <c r="D455" s="54" t="s">
        <v>495</v>
      </c>
      <c r="E455" s="22" t="str">
        <f t="shared" si="14"/>
        <v>DECEMBRE</v>
      </c>
      <c r="F455" s="55">
        <v>43081</v>
      </c>
      <c r="G455" s="55">
        <v>43084</v>
      </c>
      <c r="H455" s="22">
        <f t="shared" si="15"/>
        <v>3</v>
      </c>
      <c r="I455" s="63">
        <f>CoûtNuit(A455,E455)</f>
        <v>20.967741935483872</v>
      </c>
      <c r="J455" s="63">
        <f>IF(H455&lt;&gt;0,M455/H455,0)</f>
        <v>43.699999999999996</v>
      </c>
      <c r="K455" s="63">
        <f>I455*H455</f>
        <v>62.903225806451616</v>
      </c>
      <c r="L455" s="63">
        <f>M455-K455</f>
        <v>68.196774193548379</v>
      </c>
      <c r="M455" s="63">
        <v>131.1</v>
      </c>
    </row>
    <row r="456" spans="1:13" x14ac:dyDescent="0.15">
      <c r="A456" s="12" t="s">
        <v>74</v>
      </c>
      <c r="B456" s="22" t="s">
        <v>20</v>
      </c>
      <c r="C456" s="53" t="s">
        <v>78</v>
      </c>
      <c r="D456" s="54" t="s">
        <v>496</v>
      </c>
      <c r="E456" s="22" t="str">
        <f t="shared" si="14"/>
        <v>DECEMBRE</v>
      </c>
      <c r="F456" s="55">
        <v>43069</v>
      </c>
      <c r="G456" s="55">
        <v>43070</v>
      </c>
      <c r="H456" s="22">
        <f t="shared" si="15"/>
        <v>1</v>
      </c>
      <c r="I456" s="63">
        <f>CoûtNuit(A456,E456)</f>
        <v>11.290322580645162</v>
      </c>
      <c r="J456" s="63">
        <f>IF(H456&lt;&gt;0,M456/H456,0)</f>
        <v>135</v>
      </c>
      <c r="K456" s="63">
        <f>I456*H456</f>
        <v>11.290322580645162</v>
      </c>
      <c r="L456" s="63">
        <f>M456-K456</f>
        <v>123.70967741935483</v>
      </c>
      <c r="M456" s="63">
        <v>135</v>
      </c>
    </row>
    <row r="457" spans="1:13" x14ac:dyDescent="0.15">
      <c r="A457" s="12" t="s">
        <v>74</v>
      </c>
      <c r="B457" s="22" t="s">
        <v>20</v>
      </c>
      <c r="C457" s="53" t="s">
        <v>78</v>
      </c>
      <c r="D457" s="54" t="s">
        <v>496</v>
      </c>
      <c r="E457" s="22" t="str">
        <f t="shared" si="14"/>
        <v>DECEMBRE</v>
      </c>
      <c r="F457" s="55">
        <v>43070</v>
      </c>
      <c r="G457" s="55">
        <v>43072</v>
      </c>
      <c r="H457" s="22">
        <f t="shared" si="15"/>
        <v>2</v>
      </c>
      <c r="I457" s="63">
        <f>CoûtNuit(A457,E457)</f>
        <v>11.290322580645162</v>
      </c>
      <c r="J457" s="63">
        <f>IF(H457&lt;&gt;0,M457/H457,0)</f>
        <v>67.5</v>
      </c>
      <c r="K457" s="63">
        <f>I457*H457</f>
        <v>22.580645161290324</v>
      </c>
      <c r="L457" s="63">
        <f>M457-K457</f>
        <v>112.41935483870968</v>
      </c>
      <c r="M457" s="63">
        <v>135</v>
      </c>
    </row>
    <row r="458" spans="1:13" x14ac:dyDescent="0.15">
      <c r="A458" s="12" t="s">
        <v>68</v>
      </c>
      <c r="B458" s="22" t="s">
        <v>20</v>
      </c>
      <c r="C458" s="53" t="s">
        <v>78</v>
      </c>
      <c r="D458" s="54" t="s">
        <v>497</v>
      </c>
      <c r="E458" s="22" t="str">
        <f t="shared" si="14"/>
        <v>DECEMBRE</v>
      </c>
      <c r="F458" s="55">
        <v>43070</v>
      </c>
      <c r="G458" s="55">
        <v>43073</v>
      </c>
      <c r="H458" s="22">
        <f t="shared" si="15"/>
        <v>3</v>
      </c>
      <c r="I458" s="63">
        <f>CoûtNuit(A458,E458)</f>
        <v>20.967741935483872</v>
      </c>
      <c r="J458" s="63">
        <f>IF(H458&lt;&gt;0,M458/H458,0)</f>
        <v>49.806666666666665</v>
      </c>
      <c r="K458" s="63">
        <f>I458*H458</f>
        <v>62.903225806451616</v>
      </c>
      <c r="L458" s="63">
        <f>M458-K458</f>
        <v>86.516774193548372</v>
      </c>
      <c r="M458" s="63">
        <v>149.41999999999999</v>
      </c>
    </row>
    <row r="459" spans="1:13" x14ac:dyDescent="0.15">
      <c r="A459" s="12" t="s">
        <v>69</v>
      </c>
      <c r="B459" s="22" t="s">
        <v>20</v>
      </c>
      <c r="C459" s="54" t="s">
        <v>76</v>
      </c>
      <c r="D459" s="54" t="s">
        <v>498</v>
      </c>
      <c r="E459" s="22" t="str">
        <f t="shared" si="14"/>
        <v>DECEMBRE</v>
      </c>
      <c r="F459" s="55">
        <v>43068</v>
      </c>
      <c r="G459" s="55">
        <v>43070</v>
      </c>
      <c r="H459" s="22">
        <f t="shared" si="15"/>
        <v>2</v>
      </c>
      <c r="I459" s="63">
        <f>CoûtNuit(A459,E459)</f>
        <v>21.258387096774193</v>
      </c>
      <c r="J459" s="63">
        <f>IF(H459&lt;&gt;0,M459/H459,0)</f>
        <v>75</v>
      </c>
      <c r="K459" s="63">
        <f>I459*H459</f>
        <v>42.516774193548386</v>
      </c>
      <c r="L459" s="63">
        <f>M459-K459</f>
        <v>107.48322580645161</v>
      </c>
      <c r="M459" s="63">
        <v>150</v>
      </c>
    </row>
    <row r="460" spans="1:13" x14ac:dyDescent="0.15">
      <c r="A460" s="12" t="s">
        <v>69</v>
      </c>
      <c r="B460" s="22" t="s">
        <v>20</v>
      </c>
      <c r="C460" s="54" t="s">
        <v>76</v>
      </c>
      <c r="D460" s="54" t="s">
        <v>498</v>
      </c>
      <c r="E460" s="22" t="str">
        <f t="shared" si="14"/>
        <v>DECEMBRE</v>
      </c>
      <c r="F460" s="55">
        <v>43070</v>
      </c>
      <c r="G460" s="55">
        <v>43071</v>
      </c>
      <c r="H460" s="22">
        <f t="shared" si="15"/>
        <v>1</v>
      </c>
      <c r="I460" s="63">
        <f>CoûtNuit(A460,E460)</f>
        <v>21.258387096774193</v>
      </c>
      <c r="J460" s="63">
        <f>IF(H460&lt;&gt;0,M460/H460,0)</f>
        <v>150</v>
      </c>
      <c r="K460" s="63">
        <f>I460*H460</f>
        <v>21.258387096774193</v>
      </c>
      <c r="L460" s="63">
        <f>M460-K460</f>
        <v>128.74161290322581</v>
      </c>
      <c r="M460" s="63">
        <v>150</v>
      </c>
    </row>
    <row r="461" spans="1:13" x14ac:dyDescent="0.15">
      <c r="A461" s="12" t="s">
        <v>59</v>
      </c>
      <c r="B461" s="22" t="s">
        <v>20</v>
      </c>
      <c r="C461" s="53" t="s">
        <v>78</v>
      </c>
      <c r="D461" s="54" t="s">
        <v>499</v>
      </c>
      <c r="E461" s="22" t="str">
        <f t="shared" si="14"/>
        <v>DECEMBRE</v>
      </c>
      <c r="F461" s="55">
        <v>43083</v>
      </c>
      <c r="G461" s="55">
        <v>43085</v>
      </c>
      <c r="H461" s="22">
        <f t="shared" si="15"/>
        <v>2</v>
      </c>
      <c r="I461" s="63">
        <f>CoûtNuit(A461,E461)</f>
        <v>25.806451612903224</v>
      </c>
      <c r="J461" s="63">
        <f>IF(H461&lt;&gt;0,M461/H461,0)</f>
        <v>76.155000000000001</v>
      </c>
      <c r="K461" s="63">
        <f>I461*H461</f>
        <v>51.612903225806448</v>
      </c>
      <c r="L461" s="63">
        <f>M461-K461</f>
        <v>100.69709677419355</v>
      </c>
      <c r="M461" s="63">
        <v>152.31</v>
      </c>
    </row>
    <row r="462" spans="1:13" x14ac:dyDescent="0.15">
      <c r="A462" s="12" t="s">
        <v>75</v>
      </c>
      <c r="B462" s="22" t="s">
        <v>20</v>
      </c>
      <c r="C462" s="53" t="s">
        <v>78</v>
      </c>
      <c r="D462" s="54" t="s">
        <v>500</v>
      </c>
      <c r="E462" s="22" t="str">
        <f t="shared" si="14"/>
        <v>DECEMBRE</v>
      </c>
      <c r="F462" s="55">
        <v>43095</v>
      </c>
      <c r="G462" s="55">
        <v>43098</v>
      </c>
      <c r="H462" s="22">
        <f t="shared" si="15"/>
        <v>3</v>
      </c>
      <c r="I462" s="63">
        <f>CoûtNuit(A462,E462)</f>
        <v>24.516129032258064</v>
      </c>
      <c r="J462" s="63">
        <f>IF(H462&lt;&gt;0,M462/H462,0)</f>
        <v>50.77</v>
      </c>
      <c r="K462" s="63">
        <f>I462*H462</f>
        <v>73.548387096774192</v>
      </c>
      <c r="L462" s="63">
        <f>M462-K462</f>
        <v>78.76161290322581</v>
      </c>
      <c r="M462" s="63">
        <v>152.31</v>
      </c>
    </row>
    <row r="463" spans="1:13" x14ac:dyDescent="0.15">
      <c r="A463" s="12" t="s">
        <v>62</v>
      </c>
      <c r="B463" s="22" t="s">
        <v>20</v>
      </c>
      <c r="C463" s="54" t="s">
        <v>76</v>
      </c>
      <c r="D463" s="54" t="s">
        <v>501</v>
      </c>
      <c r="E463" s="22" t="str">
        <f t="shared" si="14"/>
        <v>DECEMBRE</v>
      </c>
      <c r="F463" s="55">
        <v>43083</v>
      </c>
      <c r="G463" s="55">
        <v>43086</v>
      </c>
      <c r="H463" s="22">
        <f t="shared" si="15"/>
        <v>3</v>
      </c>
      <c r="I463" s="63">
        <f>CoûtNuit(A463,E463)</f>
        <v>26.774193548387096</v>
      </c>
      <c r="J463" s="63">
        <f>IF(H463&lt;&gt;0,M463/H463,0)</f>
        <v>55.22</v>
      </c>
      <c r="K463" s="63">
        <f>I463*H463</f>
        <v>80.322580645161281</v>
      </c>
      <c r="L463" s="63">
        <f>M463-K463</f>
        <v>85.337419354838715</v>
      </c>
      <c r="M463" s="63">
        <v>165.66</v>
      </c>
    </row>
    <row r="464" spans="1:13" x14ac:dyDescent="0.15">
      <c r="A464" s="12" t="s">
        <v>59</v>
      </c>
      <c r="B464" s="22" t="s">
        <v>20</v>
      </c>
      <c r="C464" s="53" t="s">
        <v>78</v>
      </c>
      <c r="D464" s="54" t="s">
        <v>502</v>
      </c>
      <c r="E464" s="22" t="str">
        <f t="shared" si="14"/>
        <v>DECEMBRE</v>
      </c>
      <c r="F464" s="55">
        <v>43095</v>
      </c>
      <c r="G464" s="55">
        <v>43098</v>
      </c>
      <c r="H464" s="22">
        <f t="shared" si="15"/>
        <v>3</v>
      </c>
      <c r="I464" s="63">
        <f>CoûtNuit(A464,E464)</f>
        <v>25.806451612903224</v>
      </c>
      <c r="J464" s="63">
        <f>IF(H464&lt;&gt;0,M464/H464,0)</f>
        <v>55.59</v>
      </c>
      <c r="K464" s="63">
        <f>I464*H464</f>
        <v>77.419354838709666</v>
      </c>
      <c r="L464" s="63">
        <f>M464-K464</f>
        <v>89.350645161290345</v>
      </c>
      <c r="M464" s="63">
        <v>166.77</v>
      </c>
    </row>
    <row r="465" spans="1:13" x14ac:dyDescent="0.15">
      <c r="A465" s="12" t="s">
        <v>62</v>
      </c>
      <c r="B465" s="22" t="s">
        <v>20</v>
      </c>
      <c r="C465" s="53" t="s">
        <v>78</v>
      </c>
      <c r="D465" s="54" t="s">
        <v>503</v>
      </c>
      <c r="E465" s="22" t="str">
        <f t="shared" si="14"/>
        <v>DECEMBRE</v>
      </c>
      <c r="F465" s="55">
        <v>43067</v>
      </c>
      <c r="G465" s="55">
        <v>43070</v>
      </c>
      <c r="H465" s="22">
        <f t="shared" si="15"/>
        <v>3</v>
      </c>
      <c r="I465" s="63">
        <f>CoûtNuit(A465,E465)</f>
        <v>26.774193548387096</v>
      </c>
      <c r="J465" s="63">
        <f>IF(H465&lt;&gt;0,M465/H465,0)</f>
        <v>58.666666666666664</v>
      </c>
      <c r="K465" s="63">
        <f>I465*H465</f>
        <v>80.322580645161281</v>
      </c>
      <c r="L465" s="63">
        <f>M465-K465</f>
        <v>95.677419354838719</v>
      </c>
      <c r="M465" s="63">
        <v>176</v>
      </c>
    </row>
    <row r="466" spans="1:13" x14ac:dyDescent="0.15">
      <c r="A466" s="12" t="s">
        <v>62</v>
      </c>
      <c r="B466" s="22" t="s">
        <v>20</v>
      </c>
      <c r="C466" s="53" t="s">
        <v>78</v>
      </c>
      <c r="D466" s="54" t="s">
        <v>503</v>
      </c>
      <c r="E466" s="22" t="str">
        <f t="shared" si="14"/>
        <v>DECEMBRE</v>
      </c>
      <c r="F466" s="55">
        <v>43070</v>
      </c>
      <c r="G466" s="55">
        <v>43071</v>
      </c>
      <c r="H466" s="22">
        <f t="shared" si="15"/>
        <v>1</v>
      </c>
      <c r="I466" s="63">
        <f>CoûtNuit(A466,E466)</f>
        <v>26.774193548387096</v>
      </c>
      <c r="J466" s="63">
        <f>IF(H466&lt;&gt;0,M466/H466,0)</f>
        <v>176</v>
      </c>
      <c r="K466" s="63">
        <f>I466*H466</f>
        <v>26.774193548387096</v>
      </c>
      <c r="L466" s="63">
        <f>M466-K466</f>
        <v>149.2258064516129</v>
      </c>
      <c r="M466" s="63">
        <v>176</v>
      </c>
    </row>
    <row r="467" spans="1:13" x14ac:dyDescent="0.15">
      <c r="A467" s="12" t="s">
        <v>74</v>
      </c>
      <c r="B467" s="22" t="s">
        <v>20</v>
      </c>
      <c r="C467" s="53" t="s">
        <v>78</v>
      </c>
      <c r="D467" s="54" t="s">
        <v>504</v>
      </c>
      <c r="E467" s="22" t="str">
        <f t="shared" si="14"/>
        <v>DECEMBRE</v>
      </c>
      <c r="F467" s="55">
        <v>43080</v>
      </c>
      <c r="G467" s="55">
        <v>43084</v>
      </c>
      <c r="H467" s="22">
        <f t="shared" si="15"/>
        <v>4</v>
      </c>
      <c r="I467" s="63">
        <f>CoûtNuit(A467,E467)</f>
        <v>11.290322580645162</v>
      </c>
      <c r="J467" s="63">
        <f>IF(H467&lt;&gt;0,M467/H467,0)</f>
        <v>46.272500000000001</v>
      </c>
      <c r="K467" s="63">
        <f>I467*H467</f>
        <v>45.161290322580648</v>
      </c>
      <c r="L467" s="63">
        <f>M467-K467</f>
        <v>139.92870967741936</v>
      </c>
      <c r="M467" s="63">
        <v>185.09</v>
      </c>
    </row>
    <row r="468" spans="1:13" x14ac:dyDescent="0.15">
      <c r="A468" s="12" t="s">
        <v>73</v>
      </c>
      <c r="B468" s="22" t="s">
        <v>20</v>
      </c>
      <c r="C468" s="53" t="s">
        <v>78</v>
      </c>
      <c r="D468" s="54" t="s">
        <v>505</v>
      </c>
      <c r="E468" s="22" t="str">
        <f t="shared" si="14"/>
        <v>DECEMBRE</v>
      </c>
      <c r="F468" s="55">
        <v>43070</v>
      </c>
      <c r="G468" s="55">
        <v>43073</v>
      </c>
      <c r="H468" s="22">
        <f t="shared" si="15"/>
        <v>3</v>
      </c>
      <c r="I468" s="63">
        <f>CoûtNuit(A468,E468)</f>
        <v>21.774193548387096</v>
      </c>
      <c r="J468" s="63">
        <f>IF(H468&lt;&gt;0,M468/H468,0)</f>
        <v>63.303333333333335</v>
      </c>
      <c r="K468" s="63">
        <f>I468*H468</f>
        <v>65.322580645161281</v>
      </c>
      <c r="L468" s="63">
        <f>M468-K468</f>
        <v>124.58741935483872</v>
      </c>
      <c r="M468" s="63">
        <v>189.91</v>
      </c>
    </row>
    <row r="469" spans="1:13" x14ac:dyDescent="0.15">
      <c r="A469" s="12" t="s">
        <v>59</v>
      </c>
      <c r="B469" s="22" t="s">
        <v>20</v>
      </c>
      <c r="C469" s="54" t="s">
        <v>76</v>
      </c>
      <c r="D469" s="54" t="s">
        <v>506</v>
      </c>
      <c r="E469" s="22" t="str">
        <f t="shared" si="14"/>
        <v>DECEMBRE</v>
      </c>
      <c r="F469" s="55">
        <v>43085</v>
      </c>
      <c r="G469" s="55">
        <v>43089</v>
      </c>
      <c r="H469" s="22">
        <f t="shared" si="15"/>
        <v>4</v>
      </c>
      <c r="I469" s="57">
        <f>CoûtNuit(A469,E469)</f>
        <v>25.806451612903224</v>
      </c>
      <c r="J469" s="57">
        <f>IF(H469&lt;&gt;0,M469/H469,0)</f>
        <v>49.769999999999996</v>
      </c>
      <c r="K469" s="57">
        <f>I469*H469</f>
        <v>103.2258064516129</v>
      </c>
      <c r="L469" s="57">
        <f>M469-K469</f>
        <v>95.854193548387087</v>
      </c>
      <c r="M469" s="57">
        <v>199.07999999999998</v>
      </c>
    </row>
    <row r="470" spans="1:13" x14ac:dyDescent="0.15">
      <c r="A470" s="12" t="s">
        <v>74</v>
      </c>
      <c r="B470" s="22" t="s">
        <v>20</v>
      </c>
      <c r="C470" s="53" t="s">
        <v>78</v>
      </c>
      <c r="D470" s="54" t="s">
        <v>507</v>
      </c>
      <c r="E470" s="22" t="str">
        <f t="shared" si="14"/>
        <v>DECEMBRE</v>
      </c>
      <c r="F470" s="55">
        <v>43095</v>
      </c>
      <c r="G470" s="55">
        <v>43099</v>
      </c>
      <c r="H470" s="22">
        <f t="shared" si="15"/>
        <v>4</v>
      </c>
      <c r="I470" s="63">
        <f>CoûtNuit(A470,E470)</f>
        <v>11.290322580645162</v>
      </c>
      <c r="J470" s="63">
        <f>IF(H470&lt;&gt;0,M470/H470,0)</f>
        <v>49.887500000000003</v>
      </c>
      <c r="K470" s="63">
        <f>I470*H470</f>
        <v>45.161290322580648</v>
      </c>
      <c r="L470" s="63">
        <f>M470-K470</f>
        <v>154.38870967741937</v>
      </c>
      <c r="M470" s="63">
        <v>199.55</v>
      </c>
    </row>
    <row r="471" spans="1:13" x14ac:dyDescent="0.15">
      <c r="A471" s="12" t="s">
        <v>72</v>
      </c>
      <c r="B471" s="22" t="s">
        <v>20</v>
      </c>
      <c r="C471" s="54" t="s">
        <v>76</v>
      </c>
      <c r="D471" s="54" t="s">
        <v>508</v>
      </c>
      <c r="E471" s="22" t="str">
        <f t="shared" si="14"/>
        <v>DECEMBRE</v>
      </c>
      <c r="F471" s="55">
        <v>43067</v>
      </c>
      <c r="G471" s="55">
        <v>43070</v>
      </c>
      <c r="H471" s="22">
        <f t="shared" si="15"/>
        <v>3</v>
      </c>
      <c r="I471" s="63">
        <f>CoûtNuit(A471,E471)</f>
        <v>12.612903225806452</v>
      </c>
      <c r="J471" s="63">
        <f>IF(H471&lt;&gt;0,M471/H471,0)</f>
        <v>67.293333333333337</v>
      </c>
      <c r="K471" s="63">
        <f>I471*H471</f>
        <v>37.838709677419359</v>
      </c>
      <c r="L471" s="63">
        <f>M471-K471</f>
        <v>164.04129032258064</v>
      </c>
      <c r="M471" s="63">
        <v>201.88</v>
      </c>
    </row>
    <row r="472" spans="1:13" x14ac:dyDescent="0.15">
      <c r="A472" s="12" t="s">
        <v>73</v>
      </c>
      <c r="B472" s="22" t="s">
        <v>20</v>
      </c>
      <c r="C472" s="54" t="s">
        <v>76</v>
      </c>
      <c r="D472" s="54" t="s">
        <v>509</v>
      </c>
      <c r="E472" s="22" t="str">
        <f t="shared" si="14"/>
        <v>DECEMBRE</v>
      </c>
      <c r="F472" s="55">
        <v>43073</v>
      </c>
      <c r="G472" s="55">
        <v>43076</v>
      </c>
      <c r="H472" s="22">
        <f t="shared" si="15"/>
        <v>3</v>
      </c>
      <c r="I472" s="63">
        <f>CoûtNuit(A472,E472)</f>
        <v>21.774193548387096</v>
      </c>
      <c r="J472" s="63">
        <f>IF(H472&lt;&gt;0,M472/H472,0)</f>
        <v>69.786666666666676</v>
      </c>
      <c r="K472" s="63">
        <f>I472*H472</f>
        <v>65.322580645161281</v>
      </c>
      <c r="L472" s="63">
        <f>M472-K472</f>
        <v>144.03741935483873</v>
      </c>
      <c r="M472" s="63">
        <v>209.36</v>
      </c>
    </row>
    <row r="473" spans="1:13" x14ac:dyDescent="0.15">
      <c r="A473" s="12" t="s">
        <v>65</v>
      </c>
      <c r="B473" s="22" t="s">
        <v>20</v>
      </c>
      <c r="C473" s="54" t="s">
        <v>76</v>
      </c>
      <c r="D473" s="54" t="s">
        <v>510</v>
      </c>
      <c r="E473" s="22" t="str">
        <f t="shared" si="14"/>
        <v>DECEMBRE</v>
      </c>
      <c r="F473" s="55">
        <v>43077</v>
      </c>
      <c r="G473" s="55">
        <v>43080</v>
      </c>
      <c r="H473" s="22">
        <f t="shared" si="15"/>
        <v>3</v>
      </c>
      <c r="I473" s="63">
        <f>CoûtNuit(A473,E473)</f>
        <v>0</v>
      </c>
      <c r="J473" s="63">
        <f>IF(H473&lt;&gt;0,M473/H473,0)</f>
        <v>70.576666666666668</v>
      </c>
      <c r="K473" s="63">
        <f>I473*H473</f>
        <v>0</v>
      </c>
      <c r="L473" s="63">
        <f>M473-K473</f>
        <v>211.73</v>
      </c>
      <c r="M473" s="63">
        <v>211.73</v>
      </c>
    </row>
    <row r="474" spans="1:13" x14ac:dyDescent="0.15">
      <c r="A474" s="12" t="s">
        <v>73</v>
      </c>
      <c r="B474" s="22" t="s">
        <v>20</v>
      </c>
      <c r="C474" s="53" t="s">
        <v>78</v>
      </c>
      <c r="D474" s="54" t="s">
        <v>511</v>
      </c>
      <c r="E474" s="22" t="str">
        <f t="shared" si="14"/>
        <v>DECEMBRE</v>
      </c>
      <c r="F474" s="55">
        <v>43086</v>
      </c>
      <c r="G474" s="55">
        <v>43090</v>
      </c>
      <c r="H474" s="22">
        <f t="shared" si="15"/>
        <v>4</v>
      </c>
      <c r="I474" s="63">
        <f>CoûtNuit(A474,E474)</f>
        <v>21.774193548387096</v>
      </c>
      <c r="J474" s="63">
        <f>IF(H474&lt;&gt;0,M474/H474,0)</f>
        <v>53.02</v>
      </c>
      <c r="K474" s="63">
        <f>I474*H474</f>
        <v>87.096774193548384</v>
      </c>
      <c r="L474" s="63">
        <f>M474-K474</f>
        <v>124.98322580645163</v>
      </c>
      <c r="M474" s="63">
        <v>212.08</v>
      </c>
    </row>
    <row r="475" spans="1:13" x14ac:dyDescent="0.15">
      <c r="A475" s="12" t="s">
        <v>68</v>
      </c>
      <c r="B475" s="22" t="s">
        <v>20</v>
      </c>
      <c r="C475" s="54" t="s">
        <v>76</v>
      </c>
      <c r="D475" s="54" t="s">
        <v>512</v>
      </c>
      <c r="E475" s="22" t="str">
        <f t="shared" si="14"/>
        <v>DECEMBRE</v>
      </c>
      <c r="F475" s="55">
        <v>43073</v>
      </c>
      <c r="G475" s="55">
        <v>43077</v>
      </c>
      <c r="H475" s="22">
        <f t="shared" si="15"/>
        <v>4</v>
      </c>
      <c r="I475" s="63">
        <f>CoûtNuit(A475,E475)</f>
        <v>20.967741935483872</v>
      </c>
      <c r="J475" s="63">
        <f>IF(H475&lt;&gt;0,M475/H475,0)</f>
        <v>63.122499999999995</v>
      </c>
      <c r="K475" s="63">
        <f>I475*H475</f>
        <v>83.870967741935488</v>
      </c>
      <c r="L475" s="63">
        <f>M475-K475</f>
        <v>168.61903225806449</v>
      </c>
      <c r="M475" s="63">
        <v>252.48999999999998</v>
      </c>
    </row>
    <row r="476" spans="1:13" x14ac:dyDescent="0.15">
      <c r="A476" s="12" t="s">
        <v>72</v>
      </c>
      <c r="B476" s="22" t="s">
        <v>20</v>
      </c>
      <c r="C476" s="54" t="s">
        <v>76</v>
      </c>
      <c r="D476" s="54" t="s">
        <v>513</v>
      </c>
      <c r="E476" s="22" t="str">
        <f t="shared" si="14"/>
        <v>DECEMBRE</v>
      </c>
      <c r="F476" s="55">
        <v>43070</v>
      </c>
      <c r="G476" s="55">
        <v>43073</v>
      </c>
      <c r="H476" s="22">
        <f t="shared" si="15"/>
        <v>3</v>
      </c>
      <c r="I476" s="63">
        <f>CoûtNuit(A476,E476)</f>
        <v>12.612903225806452</v>
      </c>
      <c r="J476" s="63">
        <f>IF(H476&lt;&gt;0,M476/H476,0)</f>
        <v>87.04</v>
      </c>
      <c r="K476" s="63">
        <f>I476*H476</f>
        <v>37.838709677419359</v>
      </c>
      <c r="L476" s="63">
        <f>M476-K476</f>
        <v>223.28129032258065</v>
      </c>
      <c r="M476" s="63">
        <v>261.12</v>
      </c>
    </row>
    <row r="477" spans="1:13" x14ac:dyDescent="0.15">
      <c r="A477" s="12" t="s">
        <v>59</v>
      </c>
      <c r="B477" s="22" t="s">
        <v>20</v>
      </c>
      <c r="C477" s="54" t="s">
        <v>76</v>
      </c>
      <c r="D477" s="54" t="s">
        <v>514</v>
      </c>
      <c r="E477" s="22" t="str">
        <f t="shared" si="14"/>
        <v>DECEMBRE</v>
      </c>
      <c r="F477" s="55">
        <v>43070</v>
      </c>
      <c r="G477" s="55">
        <v>43074</v>
      </c>
      <c r="H477" s="22">
        <f t="shared" si="15"/>
        <v>4</v>
      </c>
      <c r="I477" s="63">
        <f>CoûtNuit(A477,E477)</f>
        <v>25.806451612903224</v>
      </c>
      <c r="J477" s="63">
        <f>IF(H477&lt;&gt;0,M477/H477,0)</f>
        <v>66.52</v>
      </c>
      <c r="K477" s="63">
        <f>I477*H477</f>
        <v>103.2258064516129</v>
      </c>
      <c r="L477" s="63">
        <f>M477-K477</f>
        <v>162.85419354838709</v>
      </c>
      <c r="M477" s="63">
        <v>266.08</v>
      </c>
    </row>
    <row r="478" spans="1:13" x14ac:dyDescent="0.15">
      <c r="A478" s="12" t="s">
        <v>74</v>
      </c>
      <c r="B478" s="22" t="s">
        <v>20</v>
      </c>
      <c r="C478" s="54" t="s">
        <v>76</v>
      </c>
      <c r="D478" s="54" t="s">
        <v>515</v>
      </c>
      <c r="E478" s="22" t="str">
        <f t="shared" si="14"/>
        <v>DECEMBRE</v>
      </c>
      <c r="F478" s="55">
        <v>43085</v>
      </c>
      <c r="G478" s="55">
        <v>43091</v>
      </c>
      <c r="H478" s="22">
        <f t="shared" si="15"/>
        <v>6</v>
      </c>
      <c r="I478" s="63">
        <f>CoûtNuit(A478,E478)</f>
        <v>11.290322580645162</v>
      </c>
      <c r="J478" s="63">
        <f>IF(H478&lt;&gt;0,M478/H478,0)</f>
        <v>46.466666666666669</v>
      </c>
      <c r="K478" s="63">
        <f>I478*H478</f>
        <v>67.741935483870975</v>
      </c>
      <c r="L478" s="63">
        <f>M478-K478</f>
        <v>211.05806451612904</v>
      </c>
      <c r="M478" s="63">
        <v>278.8</v>
      </c>
    </row>
    <row r="479" spans="1:13" x14ac:dyDescent="0.15">
      <c r="A479" s="12" t="s">
        <v>62</v>
      </c>
      <c r="B479" s="22" t="s">
        <v>20</v>
      </c>
      <c r="C479" s="53" t="s">
        <v>78</v>
      </c>
      <c r="D479" s="54" t="s">
        <v>516</v>
      </c>
      <c r="E479" s="22" t="str">
        <f t="shared" si="14"/>
        <v>DECEMBRE</v>
      </c>
      <c r="F479" s="55">
        <v>43068</v>
      </c>
      <c r="G479" s="55">
        <v>43070</v>
      </c>
      <c r="H479" s="22">
        <f t="shared" si="15"/>
        <v>2</v>
      </c>
      <c r="I479" s="63">
        <f>CoûtNuit(A479,E479)</f>
        <v>26.774193548387096</v>
      </c>
      <c r="J479" s="63">
        <f>IF(H479&lt;&gt;0,M479/H479,0)</f>
        <v>140</v>
      </c>
      <c r="K479" s="63">
        <f>I479*H479</f>
        <v>53.548387096774192</v>
      </c>
      <c r="L479" s="63">
        <f>M479-K479</f>
        <v>226.45161290322579</v>
      </c>
      <c r="M479" s="63">
        <v>280</v>
      </c>
    </row>
    <row r="480" spans="1:13" x14ac:dyDescent="0.15">
      <c r="A480" s="12" t="s">
        <v>62</v>
      </c>
      <c r="B480" s="22" t="s">
        <v>20</v>
      </c>
      <c r="C480" s="53" t="s">
        <v>78</v>
      </c>
      <c r="D480" s="54" t="s">
        <v>516</v>
      </c>
      <c r="E480" s="22" t="str">
        <f t="shared" si="14"/>
        <v>DECEMBRE</v>
      </c>
      <c r="F480" s="55">
        <v>43070</v>
      </c>
      <c r="G480" s="55">
        <v>43073</v>
      </c>
      <c r="H480" s="22">
        <f t="shared" si="15"/>
        <v>3</v>
      </c>
      <c r="I480" s="63">
        <f>CoûtNuit(A480,E480)</f>
        <v>26.774193548387096</v>
      </c>
      <c r="J480" s="63">
        <f>IF(H480&lt;&gt;0,M480/H480,0)</f>
        <v>93.333333333333329</v>
      </c>
      <c r="K480" s="63">
        <f>I480*H480</f>
        <v>80.322580645161281</v>
      </c>
      <c r="L480" s="63">
        <f>M480-K480</f>
        <v>199.67741935483872</v>
      </c>
      <c r="M480" s="63">
        <v>280</v>
      </c>
    </row>
    <row r="481" spans="1:13" x14ac:dyDescent="0.15">
      <c r="A481" s="12" t="s">
        <v>72</v>
      </c>
      <c r="B481" s="22" t="s">
        <v>20</v>
      </c>
      <c r="C481" s="54" t="s">
        <v>76</v>
      </c>
      <c r="D481" s="54" t="s">
        <v>517</v>
      </c>
      <c r="E481" s="22" t="str">
        <f t="shared" si="14"/>
        <v>DECEMBRE</v>
      </c>
      <c r="F481" s="55">
        <v>43080</v>
      </c>
      <c r="G481" s="55">
        <v>43085</v>
      </c>
      <c r="H481" s="22">
        <f t="shared" si="15"/>
        <v>5</v>
      </c>
      <c r="I481" s="63">
        <f>CoûtNuit(A481,E481)</f>
        <v>12.612903225806452</v>
      </c>
      <c r="J481" s="63">
        <f>IF(H481&lt;&gt;0,M481/H481,0)</f>
        <v>58.929999999999993</v>
      </c>
      <c r="K481" s="63">
        <f>I481*H481</f>
        <v>63.064516129032256</v>
      </c>
      <c r="L481" s="63">
        <f>M481-K481</f>
        <v>231.58548387096772</v>
      </c>
      <c r="M481" s="63">
        <v>294.64999999999998</v>
      </c>
    </row>
    <row r="482" spans="1:13" x14ac:dyDescent="0.15">
      <c r="A482" s="12" t="s">
        <v>73</v>
      </c>
      <c r="B482" s="22" t="s">
        <v>20</v>
      </c>
      <c r="C482" s="54" t="s">
        <v>76</v>
      </c>
      <c r="D482" s="54" t="s">
        <v>518</v>
      </c>
      <c r="E482" s="22" t="str">
        <f t="shared" si="14"/>
        <v>DECEMBRE</v>
      </c>
      <c r="F482" s="55">
        <v>43080</v>
      </c>
      <c r="G482" s="55">
        <v>43086</v>
      </c>
      <c r="H482" s="22">
        <f t="shared" si="15"/>
        <v>6</v>
      </c>
      <c r="I482" s="63">
        <f>CoûtNuit(A482,E482)</f>
        <v>21.774193548387096</v>
      </c>
      <c r="J482" s="63">
        <f>IF(H482&lt;&gt;0,M482/H482,0)</f>
        <v>49.548333333333339</v>
      </c>
      <c r="K482" s="63">
        <f>I482*H482</f>
        <v>130.64516129032256</v>
      </c>
      <c r="L482" s="63">
        <f>M482-K482</f>
        <v>166.64483870967746</v>
      </c>
      <c r="M482" s="63">
        <v>297.29000000000002</v>
      </c>
    </row>
    <row r="483" spans="1:13" x14ac:dyDescent="0.15">
      <c r="A483" s="12" t="s">
        <v>73</v>
      </c>
      <c r="B483" s="22" t="s">
        <v>20</v>
      </c>
      <c r="C483" s="53" t="s">
        <v>78</v>
      </c>
      <c r="D483" s="54" t="s">
        <v>519</v>
      </c>
      <c r="E483" s="22" t="str">
        <f t="shared" si="14"/>
        <v>DECEMBRE</v>
      </c>
      <c r="F483" s="55">
        <v>43076</v>
      </c>
      <c r="G483" s="55">
        <v>43079</v>
      </c>
      <c r="H483" s="22">
        <f t="shared" si="15"/>
        <v>3</v>
      </c>
      <c r="I483" s="63">
        <f>CoûtNuit(A483,E483)</f>
        <v>21.774193548387096</v>
      </c>
      <c r="J483" s="63">
        <f>IF(H483&lt;&gt;0,M483/H483,0)</f>
        <v>102.82666666666667</v>
      </c>
      <c r="K483" s="63">
        <f>I483*H483</f>
        <v>65.322580645161281</v>
      </c>
      <c r="L483" s="63">
        <f>M483-K483</f>
        <v>243.15741935483874</v>
      </c>
      <c r="M483" s="63">
        <v>308.48</v>
      </c>
    </row>
    <row r="484" spans="1:13" x14ac:dyDescent="0.15">
      <c r="A484" s="12" t="s">
        <v>63</v>
      </c>
      <c r="B484" s="22" t="s">
        <v>20</v>
      </c>
      <c r="C484" s="54" t="s">
        <v>76</v>
      </c>
      <c r="D484" s="54" t="s">
        <v>520</v>
      </c>
      <c r="E484" s="22" t="str">
        <f t="shared" si="14"/>
        <v>DECEMBRE</v>
      </c>
      <c r="F484" s="55">
        <v>43056</v>
      </c>
      <c r="G484" s="55">
        <v>43070</v>
      </c>
      <c r="H484" s="22">
        <f t="shared" si="15"/>
        <v>14</v>
      </c>
      <c r="I484" s="63">
        <f>CoûtNuit(A484,E484)</f>
        <v>32.258064516129032</v>
      </c>
      <c r="J484" s="63">
        <f>IF(H484&lt;&gt;0,M484/H484,0)</f>
        <v>23.625</v>
      </c>
      <c r="K484" s="63">
        <f>I484*H484</f>
        <v>451.61290322580646</v>
      </c>
      <c r="L484" s="63">
        <f>M484-K484</f>
        <v>-120.86290322580646</v>
      </c>
      <c r="M484" s="63">
        <v>330.75</v>
      </c>
    </row>
    <row r="485" spans="1:13" x14ac:dyDescent="0.15">
      <c r="A485" s="12" t="s">
        <v>69</v>
      </c>
      <c r="B485" s="22" t="s">
        <v>20</v>
      </c>
      <c r="C485" s="53" t="s">
        <v>78</v>
      </c>
      <c r="D485" s="54" t="s">
        <v>521</v>
      </c>
      <c r="E485" s="22" t="str">
        <f t="shared" si="14"/>
        <v>DECEMBRE</v>
      </c>
      <c r="F485" s="55">
        <v>43077</v>
      </c>
      <c r="G485" s="55">
        <v>43080</v>
      </c>
      <c r="H485" s="22">
        <f t="shared" si="15"/>
        <v>3</v>
      </c>
      <c r="I485" s="63">
        <f>CoûtNuit(A485,E485)</f>
        <v>21.258387096774193</v>
      </c>
      <c r="J485" s="63">
        <f>IF(H485&lt;&gt;0,M485/H485,0)</f>
        <v>118.57333333333334</v>
      </c>
      <c r="K485" s="63">
        <f>I485*H485</f>
        <v>63.775161290322579</v>
      </c>
      <c r="L485" s="63">
        <f>M485-K485</f>
        <v>291.94483870967747</v>
      </c>
      <c r="M485" s="63">
        <v>355.72</v>
      </c>
    </row>
    <row r="486" spans="1:13" x14ac:dyDescent="0.15">
      <c r="A486" s="12" t="s">
        <v>63</v>
      </c>
      <c r="B486" s="22" t="s">
        <v>20</v>
      </c>
      <c r="C486" s="54" t="s">
        <v>76</v>
      </c>
      <c r="D486" s="54" t="s">
        <v>522</v>
      </c>
      <c r="E486" s="22" t="str">
        <f t="shared" si="14"/>
        <v>DECEMBRE</v>
      </c>
      <c r="F486" s="55">
        <v>43070</v>
      </c>
      <c r="G486" s="55">
        <v>43073</v>
      </c>
      <c r="H486" s="22">
        <f t="shared" si="15"/>
        <v>3</v>
      </c>
      <c r="I486" s="63">
        <f>CoûtNuit(A486,E486)</f>
        <v>32.258064516129032</v>
      </c>
      <c r="J486" s="63">
        <f>IF(H486&lt;&gt;0,M486/H486,0)</f>
        <v>124.49333333333334</v>
      </c>
      <c r="K486" s="63">
        <f>I486*H486</f>
        <v>96.774193548387103</v>
      </c>
      <c r="L486" s="63">
        <f>M486-K486</f>
        <v>276.70580645161294</v>
      </c>
      <c r="M486" s="63">
        <v>373.48</v>
      </c>
    </row>
    <row r="487" spans="1:13" x14ac:dyDescent="0.15">
      <c r="A487" s="12" t="s">
        <v>72</v>
      </c>
      <c r="B487" s="22" t="s">
        <v>20</v>
      </c>
      <c r="C487" s="54" t="s">
        <v>76</v>
      </c>
      <c r="D487" s="54" t="s">
        <v>523</v>
      </c>
      <c r="E487" s="22" t="str">
        <f t="shared" si="14"/>
        <v>DECEMBRE</v>
      </c>
      <c r="F487" s="55">
        <v>43073</v>
      </c>
      <c r="G487" s="55">
        <v>43077</v>
      </c>
      <c r="H487" s="22">
        <f t="shared" si="15"/>
        <v>4</v>
      </c>
      <c r="I487" s="57">
        <f>CoûtNuit(A487,E487)</f>
        <v>12.612903225806452</v>
      </c>
      <c r="J487" s="57">
        <f>IF(H487&lt;&gt;0,M487/H487,0)</f>
        <v>104.61</v>
      </c>
      <c r="K487" s="57">
        <f>I487*H487</f>
        <v>50.451612903225808</v>
      </c>
      <c r="L487" s="57">
        <f>M487-K487</f>
        <v>367.9883870967742</v>
      </c>
      <c r="M487" s="57">
        <v>418.44</v>
      </c>
    </row>
    <row r="488" spans="1:13" x14ac:dyDescent="0.15">
      <c r="A488" s="12" t="s">
        <v>59</v>
      </c>
      <c r="B488" s="22" t="s">
        <v>20</v>
      </c>
      <c r="C488" s="54" t="s">
        <v>76</v>
      </c>
      <c r="D488" s="54" t="s">
        <v>524</v>
      </c>
      <c r="E488" s="22" t="str">
        <f t="shared" si="14"/>
        <v>DECEMBRE</v>
      </c>
      <c r="F488" s="55">
        <v>43076</v>
      </c>
      <c r="G488" s="55">
        <v>43079</v>
      </c>
      <c r="H488" s="22">
        <f t="shared" si="15"/>
        <v>3</v>
      </c>
      <c r="I488" s="57">
        <f>CoûtNuit(A488,E488)</f>
        <v>25.806451612903224</v>
      </c>
      <c r="J488" s="57">
        <f>IF(H488&lt;&gt;0,M488/H488,0)</f>
        <v>145.66666666666666</v>
      </c>
      <c r="K488" s="57">
        <f>I488*H488</f>
        <v>77.419354838709666</v>
      </c>
      <c r="L488" s="57">
        <f>M488-K488</f>
        <v>359.58064516129036</v>
      </c>
      <c r="M488" s="57">
        <v>437</v>
      </c>
    </row>
    <row r="489" spans="1:13" x14ac:dyDescent="0.15">
      <c r="A489" s="12" t="s">
        <v>63</v>
      </c>
      <c r="B489" s="22" t="s">
        <v>20</v>
      </c>
      <c r="C489" s="54" t="s">
        <v>76</v>
      </c>
      <c r="D489" s="54" t="s">
        <v>525</v>
      </c>
      <c r="E489" s="22" t="str">
        <f t="shared" si="14"/>
        <v>DECEMBRE</v>
      </c>
      <c r="F489" s="55">
        <v>43078</v>
      </c>
      <c r="G489" s="55">
        <v>43081</v>
      </c>
      <c r="H489" s="22">
        <f t="shared" si="15"/>
        <v>3</v>
      </c>
      <c r="I489" s="57">
        <f>CoûtNuit(A489,E489)</f>
        <v>32.258064516129032</v>
      </c>
      <c r="J489" s="57">
        <f>IF(H489&lt;&gt;0,M489/H489,0)</f>
        <v>151.36000000000001</v>
      </c>
      <c r="K489" s="57">
        <f>I489*H489</f>
        <v>96.774193548387103</v>
      </c>
      <c r="L489" s="57">
        <f>M489-K489</f>
        <v>357.30580645161297</v>
      </c>
      <c r="M489" s="57">
        <v>454.08000000000004</v>
      </c>
    </row>
    <row r="490" spans="1:13" x14ac:dyDescent="0.15">
      <c r="A490" s="12" t="s">
        <v>75</v>
      </c>
      <c r="B490" s="22" t="s">
        <v>20</v>
      </c>
      <c r="C490" s="54" t="s">
        <v>76</v>
      </c>
      <c r="D490" s="54" t="s">
        <v>526</v>
      </c>
      <c r="E490" s="22" t="str">
        <f t="shared" si="14"/>
        <v>DECEMBRE</v>
      </c>
      <c r="F490" s="55">
        <v>43076</v>
      </c>
      <c r="G490" s="55">
        <v>43079</v>
      </c>
      <c r="H490" s="22">
        <f t="shared" si="15"/>
        <v>3</v>
      </c>
      <c r="I490" s="63">
        <f>CoûtNuit(A490,E490)</f>
        <v>24.516129032258064</v>
      </c>
      <c r="J490" s="63">
        <f>IF(H490&lt;&gt;0,M490/H490,0)</f>
        <v>152.33333333333334</v>
      </c>
      <c r="K490" s="63">
        <f>I490*H490</f>
        <v>73.548387096774192</v>
      </c>
      <c r="L490" s="63">
        <f>M490-K490</f>
        <v>383.45161290322579</v>
      </c>
      <c r="M490" s="63">
        <v>457</v>
      </c>
    </row>
    <row r="491" spans="1:13" x14ac:dyDescent="0.15">
      <c r="A491" s="12" t="s">
        <v>74</v>
      </c>
      <c r="B491" s="22" t="s">
        <v>20</v>
      </c>
      <c r="C491" s="54" t="s">
        <v>76</v>
      </c>
      <c r="D491" s="54" t="s">
        <v>527</v>
      </c>
      <c r="E491" s="22" t="str">
        <f t="shared" si="14"/>
        <v>DECEMBRE</v>
      </c>
      <c r="F491" s="55">
        <v>43075</v>
      </c>
      <c r="G491" s="55">
        <v>43079</v>
      </c>
      <c r="H491" s="22">
        <f t="shared" si="15"/>
        <v>4</v>
      </c>
      <c r="I491" s="63">
        <f>CoûtNuit(A491,E491)</f>
        <v>11.290322580645162</v>
      </c>
      <c r="J491" s="63">
        <f>IF(H491&lt;&gt;0,M491/H491,0)</f>
        <v>116.67750000000001</v>
      </c>
      <c r="K491" s="63">
        <f>I491*H491</f>
        <v>45.161290322580648</v>
      </c>
      <c r="L491" s="63">
        <f>M491-K491</f>
        <v>421.54870967741937</v>
      </c>
      <c r="M491" s="63">
        <v>466.71000000000004</v>
      </c>
    </row>
    <row r="492" spans="1:13" x14ac:dyDescent="0.15">
      <c r="A492" s="12" t="s">
        <v>72</v>
      </c>
      <c r="B492" s="22" t="s">
        <v>20</v>
      </c>
      <c r="C492" s="54" t="s">
        <v>76</v>
      </c>
      <c r="D492" s="54" t="s">
        <v>528</v>
      </c>
      <c r="E492" s="22" t="str">
        <f t="shared" si="14"/>
        <v>DECEMBRE</v>
      </c>
      <c r="F492" s="55">
        <v>43077</v>
      </c>
      <c r="G492" s="55">
        <v>43080</v>
      </c>
      <c r="H492" s="22">
        <f t="shared" si="15"/>
        <v>3</v>
      </c>
      <c r="I492" s="57">
        <f>CoûtNuit(A492,E492)</f>
        <v>12.612903225806452</v>
      </c>
      <c r="J492" s="57">
        <f>IF(H492&lt;&gt;0,M492/H492,0)</f>
        <v>161.48999999999998</v>
      </c>
      <c r="K492" s="57">
        <f>I492*H492</f>
        <v>37.838709677419359</v>
      </c>
      <c r="L492" s="57">
        <f>M492-K492</f>
        <v>446.63129032258053</v>
      </c>
      <c r="M492" s="57">
        <v>484.46999999999991</v>
      </c>
    </row>
    <row r="493" spans="1:13" x14ac:dyDescent="0.15">
      <c r="A493" s="12" t="s">
        <v>68</v>
      </c>
      <c r="B493" s="22" t="s">
        <v>20</v>
      </c>
      <c r="C493" s="54" t="s">
        <v>76</v>
      </c>
      <c r="D493" s="54" t="s">
        <v>529</v>
      </c>
      <c r="E493" s="22" t="str">
        <f t="shared" si="14"/>
        <v>DECEMBRE</v>
      </c>
      <c r="F493" s="55">
        <v>43077</v>
      </c>
      <c r="G493" s="55">
        <v>43081</v>
      </c>
      <c r="H493" s="22">
        <f t="shared" si="15"/>
        <v>4</v>
      </c>
      <c r="I493" s="57">
        <f>CoûtNuit(A493,E493)</f>
        <v>20.967741935483872</v>
      </c>
      <c r="J493" s="57">
        <f>IF(H493&lt;&gt;0,M493/H493,0)</f>
        <v>122.60250000000001</v>
      </c>
      <c r="K493" s="57">
        <f>I493*H493</f>
        <v>83.870967741935488</v>
      </c>
      <c r="L493" s="57">
        <f>M493-K493</f>
        <v>406.53903225806454</v>
      </c>
      <c r="M493" s="57">
        <v>490.41</v>
      </c>
    </row>
    <row r="494" spans="1:13" x14ac:dyDescent="0.15">
      <c r="A494" s="12" t="s">
        <v>62</v>
      </c>
      <c r="B494" s="22" t="s">
        <v>20</v>
      </c>
      <c r="C494" s="53" t="s">
        <v>78</v>
      </c>
      <c r="D494" s="54" t="s">
        <v>530</v>
      </c>
      <c r="E494" s="22" t="str">
        <f t="shared" si="14"/>
        <v>DECEMBRE</v>
      </c>
      <c r="F494" s="55">
        <v>43076</v>
      </c>
      <c r="G494" s="55">
        <v>43080</v>
      </c>
      <c r="H494" s="22">
        <f t="shared" si="15"/>
        <v>4</v>
      </c>
      <c r="I494" s="57">
        <f>CoûtNuit(A494,E494)</f>
        <v>26.774193548387096</v>
      </c>
      <c r="J494" s="57">
        <f>IF(H494&lt;&gt;0,M494/H494,0)</f>
        <v>126.52500000000001</v>
      </c>
      <c r="K494" s="57">
        <f>I494*H494</f>
        <v>107.09677419354838</v>
      </c>
      <c r="L494" s="57">
        <f>M494-K494</f>
        <v>399.00322580645161</v>
      </c>
      <c r="M494" s="57">
        <v>506.1</v>
      </c>
    </row>
    <row r="495" spans="1:13" x14ac:dyDescent="0.15">
      <c r="A495" s="12" t="s">
        <v>63</v>
      </c>
      <c r="B495" s="22" t="s">
        <v>20</v>
      </c>
      <c r="C495" s="54" t="s">
        <v>76</v>
      </c>
      <c r="D495" s="54" t="s">
        <v>531</v>
      </c>
      <c r="E495" s="22" t="str">
        <f t="shared" si="14"/>
        <v>DECEMBRE</v>
      </c>
      <c r="F495" s="55">
        <v>43075</v>
      </c>
      <c r="G495" s="55">
        <v>43078</v>
      </c>
      <c r="H495" s="22">
        <f t="shared" si="15"/>
        <v>3</v>
      </c>
      <c r="I495" s="57">
        <f>CoûtNuit(A495,E495)</f>
        <v>32.258064516129032</v>
      </c>
      <c r="J495" s="57">
        <f>IF(H495&lt;&gt;0,M495/H495,0)</f>
        <v>249.43999999999997</v>
      </c>
      <c r="K495" s="57">
        <f>I495*H495</f>
        <v>96.774193548387103</v>
      </c>
      <c r="L495" s="57">
        <f>M495-K495</f>
        <v>651.54580645161286</v>
      </c>
      <c r="M495" s="57">
        <v>748.31999999999994</v>
      </c>
    </row>
    <row r="496" spans="1:13" x14ac:dyDescent="0.15">
      <c r="A496" s="12"/>
      <c r="B496" s="22"/>
      <c r="C496" s="54"/>
      <c r="D496" s="53"/>
      <c r="E496" s="22"/>
      <c r="F496" s="55"/>
      <c r="G496" s="55"/>
      <c r="H496" s="22"/>
      <c r="I496" s="57"/>
      <c r="J496" s="57"/>
      <c r="K496" s="57"/>
      <c r="L496" s="57"/>
      <c r="M496" s="57"/>
    </row>
  </sheetData>
  <autoFilter ref="A1:M1" xr:uid="{10D557EA-6AA9-4B95-A485-D3679B8CBBBE}"/>
  <dataValidations count="2">
    <dataValidation type="list" allowBlank="1" showInputMessage="1" showErrorMessage="1" sqref="A2:A72" xr:uid="{00000000-0002-0000-0200-000000000000}">
      <formula1>Appartements</formula1>
    </dataValidation>
    <dataValidation type="list" allowBlank="1" showInputMessage="1" showErrorMessage="1" sqref="B2:B72" xr:uid="{00000000-0002-0000-0200-000001000000}">
      <formula1>Types</formula1>
    </dataValidation>
  </dataValidation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28"/>
  <sheetViews>
    <sheetView showGridLines="0" showZeros="0" zoomScale="110" zoomScaleNormal="11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M4" sqref="M4"/>
    </sheetView>
  </sheetViews>
  <sheetFormatPr baseColWidth="10" defaultColWidth="11.42578125" defaultRowHeight="12.75" x14ac:dyDescent="0.2"/>
  <cols>
    <col min="1" max="1" width="27.5703125" style="26" customWidth="1"/>
    <col min="2" max="13" width="12.5703125" style="26" customWidth="1"/>
    <col min="14" max="14" width="13.7109375" style="26" customWidth="1"/>
    <col min="15" max="16384" width="11.42578125" style="26"/>
  </cols>
  <sheetData>
    <row r="1" spans="1:14" ht="23.25" customHeight="1" x14ac:dyDescent="0.2">
      <c r="A1" s="73" t="s">
        <v>49</v>
      </c>
      <c r="B1" s="14" t="s">
        <v>11</v>
      </c>
      <c r="C1" s="14" t="s">
        <v>10</v>
      </c>
      <c r="D1" s="14" t="s">
        <v>9</v>
      </c>
      <c r="E1" s="14" t="s">
        <v>8</v>
      </c>
      <c r="F1" s="14" t="s">
        <v>7</v>
      </c>
      <c r="G1" s="14" t="s">
        <v>6</v>
      </c>
      <c r="H1" s="14" t="s">
        <v>5</v>
      </c>
      <c r="I1" s="14" t="s">
        <v>4</v>
      </c>
      <c r="J1" s="14" t="s">
        <v>3</v>
      </c>
      <c r="K1" s="14" t="s">
        <v>2</v>
      </c>
      <c r="L1" s="14" t="s">
        <v>1</v>
      </c>
      <c r="M1" s="14" t="s">
        <v>0</v>
      </c>
      <c r="N1" s="13" t="s">
        <v>13</v>
      </c>
    </row>
    <row r="2" spans="1:14" ht="17.45" customHeight="1" x14ac:dyDescent="0.2">
      <c r="A2" s="66" t="s">
        <v>39</v>
      </c>
      <c r="B2" s="80">
        <f>SUMPRODUCT(('Récaptitulatif Résa PARIS 2018'!$F$2:$F$554=B$1)*('Récaptitulatif Résa PARIS 2018'!$E$2:$E$554))</f>
        <v>0</v>
      </c>
      <c r="C2" s="80">
        <f>SUMPRODUCT(('Récaptitulatif Résa PARIS 2018'!$F$2:$F$554=C$1)*('Récaptitulatif Résa PARIS 2018'!$E$2:$E$554))</f>
        <v>0</v>
      </c>
      <c r="D2" s="80">
        <f>SUMPRODUCT(('Récaptitulatif Résa PARIS 2018'!$F$2:$F$554=D$1)*('Récaptitulatif Résa PARIS 2018'!$E$2:$E$554))</f>
        <v>0</v>
      </c>
      <c r="E2" s="80">
        <f>SUMPRODUCT(('Récaptitulatif Résa PARIS 2018'!$F$2:$F$554=E$1)*('Récaptitulatif Résa PARIS 2018'!$E$2:$E$554))</f>
        <v>0</v>
      </c>
      <c r="F2" s="80">
        <f>SUMPRODUCT(('Récaptitulatif Résa PARIS 2018'!$F$2:$F$554=F$1)*('Récaptitulatif Résa PARIS 2018'!$E$2:$E$554))</f>
        <v>0</v>
      </c>
      <c r="G2" s="80">
        <f>SUMPRODUCT(('Récaptitulatif Résa PARIS 2018'!$F$2:$F$554=G$1)*('Récaptitulatif Résa PARIS 2018'!$E$2:$E$554))</f>
        <v>0</v>
      </c>
      <c r="H2" s="80">
        <f>SUMPRODUCT(('Récaptitulatif Résa PARIS 2018'!$F$2:$F$554=H$1)*('Récaptitulatif Résa PARIS 2018'!$E$2:$E$554))</f>
        <v>0</v>
      </c>
      <c r="I2" s="80">
        <f>SUMPRODUCT(('Récaptitulatif Résa PARIS 2018'!$F$2:$F$554=I$1)*('Récaptitulatif Résa PARIS 2018'!$E$2:$E$554))</f>
        <v>0</v>
      </c>
      <c r="J2" s="80">
        <f>SUMPRODUCT(('Récaptitulatif Résa PARIS 2018'!$F$2:$F$554=J$1)*('Récaptitulatif Résa PARIS 2018'!$E$2:$E$554))</f>
        <v>0</v>
      </c>
      <c r="K2" s="80">
        <f>SUMPRODUCT(('Récaptitulatif Résa PARIS 2018'!$F$2:$F$554=K$1)*('Récaptitulatif Résa PARIS 2018'!$E$2:$E$554))</f>
        <v>0</v>
      </c>
      <c r="L2" s="80">
        <f>SUMPRODUCT(('Récaptitulatif Résa PARIS 2018'!$F$2:$F$554=L$1)*('Récaptitulatif Résa PARIS 2018'!$E$2:$E$554))</f>
        <v>0</v>
      </c>
      <c r="M2" s="80">
        <f>SUMPRODUCT(('Récaptitulatif Résa PARIS 2018'!$F$2:$F$554=M$1)*('Récaptitulatif Résa PARIS 2018'!$E$2:$E$554))</f>
        <v>0</v>
      </c>
      <c r="N2" s="79">
        <f>SUM(B2:M2)</f>
        <v>0</v>
      </c>
    </row>
    <row r="3" spans="1:14" ht="17.45" customHeight="1" x14ac:dyDescent="0.2">
      <c r="A3" s="66" t="s">
        <v>40</v>
      </c>
      <c r="B3" s="80">
        <f>SUMPRODUCT(('Récaptitulatif Résa PARIS 2018'!$F$2:$F$554=B$1)*('Récaptitulatif Résa PARIS 2018'!$B$2:$B$554="Réservation"))</f>
        <v>0</v>
      </c>
      <c r="C3" s="80">
        <f>SUMPRODUCT(('Récaptitulatif Résa PARIS 2018'!$F$2:$F$554=C$1)*('Récaptitulatif Résa PARIS 2018'!$B$2:$B$554="Réservation"))</f>
        <v>0</v>
      </c>
      <c r="D3" s="80">
        <f>SUMPRODUCT(('Récaptitulatif Résa PARIS 2018'!$F$2:$F$554=D$1)*('Récaptitulatif Résa PARIS 2018'!$B$2:$B$554="Réservation"))</f>
        <v>0</v>
      </c>
      <c r="E3" s="80">
        <f>SUMPRODUCT(('Récaptitulatif Résa PARIS 2018'!$F$2:$F$554=E$1)*('Récaptitulatif Résa PARIS 2018'!$B$2:$B$554="Réservation"))</f>
        <v>7</v>
      </c>
      <c r="F3" s="80">
        <f>SUMPRODUCT(('Récaptitulatif Résa PARIS 2018'!$F$2:$F$554=F$1)*('Récaptitulatif Résa PARIS 2018'!$B$2:$B$554="Réservation"))</f>
        <v>12</v>
      </c>
      <c r="G3" s="80">
        <f>SUMPRODUCT(('Récaptitulatif Résa PARIS 2018'!$F$2:$F$554=G$1)*('Récaptitulatif Résa PARIS 2018'!$B$2:$B$554="Réservation"))</f>
        <v>52</v>
      </c>
      <c r="H3" s="80">
        <f>SUMPRODUCT(('Récaptitulatif Résa PARIS 2018'!$F$2:$F$554=H$1)*('Récaptitulatif Résa PARIS 2018'!$B$2:$B$554="Réservation"))</f>
        <v>71</v>
      </c>
      <c r="I3" s="80">
        <f>SUMPRODUCT(('Récaptitulatif Résa PARIS 2018'!$F$2:$F$554=I$1)*('Récaptitulatif Résa PARIS 2018'!$B$2:$B$554="Réservation"))</f>
        <v>90</v>
      </c>
      <c r="J3" s="80">
        <f>SUMPRODUCT(('Récaptitulatif Résa PARIS 2018'!$F$2:$F$554=J$1)*('Récaptitulatif Résa PARIS 2018'!$B$2:$B$554="Réservation"))</f>
        <v>73</v>
      </c>
      <c r="K3" s="80">
        <f>SUMPRODUCT(('Récaptitulatif Résa PARIS 2018'!$F$2:$F$554=K$1)*('Récaptitulatif Résa PARIS 2018'!$B$2:$B$554="Réservation"))</f>
        <v>81</v>
      </c>
      <c r="L3" s="80">
        <f>SUMPRODUCT(('Récaptitulatif Résa PARIS 2018'!$F$2:$F$554=L$1)*('Récaptitulatif Résa PARIS 2018'!$B$2:$B$554="Réservation"))</f>
        <v>61</v>
      </c>
      <c r="M3" s="80">
        <f>SUMPRODUCT(('Récaptitulatif Résa PARIS 2018'!$F$2:$F$554=M$1)*('Récaptitulatif Résa PARIS 2018'!$B$2:$B$554="Réservation"))</f>
        <v>47</v>
      </c>
      <c r="N3" s="79">
        <f t="shared" ref="N3:N5" si="0">SUM(B3:M3)</f>
        <v>494</v>
      </c>
    </row>
    <row r="4" spans="1:14" ht="17.45" customHeight="1" x14ac:dyDescent="0.2">
      <c r="A4" s="66" t="s">
        <v>53</v>
      </c>
      <c r="B4" s="80">
        <f>SUMPRODUCT(('Récaptitulatif Résa PARIS 2018'!$F$2:$F$554=B$1)*('Récaptitulatif Résa PARIS 2018'!$I$2:$I$554))</f>
        <v>0</v>
      </c>
      <c r="C4" s="80">
        <f>SUMPRODUCT(('Récaptitulatif Résa PARIS 2018'!$F$2:$F$554=C$1)*('Récaptitulatif Résa PARIS 2018'!$I$2:$I$554))</f>
        <v>0</v>
      </c>
      <c r="D4" s="80">
        <f>SUMPRODUCT(('Récaptitulatif Résa PARIS 2018'!$F$2:$F$554=D$1)*('Récaptitulatif Résa PARIS 2018'!$I$2:$I$554))</f>
        <v>0</v>
      </c>
      <c r="E4" s="80">
        <f>SUMPRODUCT(('Récaptitulatif Résa PARIS 2018'!$F$2:$F$554=E$1)*('Récaptitulatif Résa PARIS 2018'!$I$2:$I$554))</f>
        <v>21</v>
      </c>
      <c r="F4" s="80">
        <f>SUMPRODUCT(('Récaptitulatif Résa PARIS 2018'!$F$2:$F$554=F$1)*('Récaptitulatif Résa PARIS 2018'!$I$2:$I$554))</f>
        <v>37</v>
      </c>
      <c r="G4" s="80">
        <f>SUMPRODUCT(('Récaptitulatif Résa PARIS 2018'!$F$2:$F$554=G$1)*('Récaptitulatif Résa PARIS 2018'!$I$2:$I$554))</f>
        <v>171</v>
      </c>
      <c r="H4" s="80">
        <f>SUMPRODUCT(('Récaptitulatif Résa PARIS 2018'!$F$2:$F$554=H$1)*('Récaptitulatif Résa PARIS 2018'!$I$2:$I$554))</f>
        <v>259</v>
      </c>
      <c r="I4" s="80">
        <f>SUMPRODUCT(('Récaptitulatif Résa PARIS 2018'!$F$2:$F$554=I$1)*('Récaptitulatif Résa PARIS 2018'!$I$2:$I$554))</f>
        <v>287</v>
      </c>
      <c r="J4" s="80">
        <f>SUMPRODUCT(('Récaptitulatif Résa PARIS 2018'!$F$2:$F$554=J$1)*('Récaptitulatif Résa PARIS 2018'!$I$2:$I$554))</f>
        <v>301</v>
      </c>
      <c r="K4" s="80">
        <f>SUMPRODUCT(('Récaptitulatif Résa PARIS 2018'!$F$2:$F$554=K$1)*('Récaptitulatif Résa PARIS 2018'!$I$2:$I$554))</f>
        <v>267</v>
      </c>
      <c r="L4" s="80">
        <f>SUMPRODUCT(('Récaptitulatif Résa PARIS 2018'!$F$2:$F$554=L$1)*('Récaptitulatif Résa PARIS 2018'!$I$2:$I$554))</f>
        <v>201</v>
      </c>
      <c r="M4" s="80">
        <f>SUMPRODUCT(('Récaptitulatif Résa PARIS 2018'!$F$2:$F$554=M$1)*('Récaptitulatif Résa PARIS 2018'!$I$2:$I$554))</f>
        <v>174</v>
      </c>
      <c r="N4" s="79">
        <f t="shared" si="0"/>
        <v>1718</v>
      </c>
    </row>
    <row r="5" spans="1:14" ht="17.45" customHeight="1" x14ac:dyDescent="0.2">
      <c r="A5" s="66" t="s">
        <v>35</v>
      </c>
      <c r="B5" s="80">
        <f ca="1">SUM(INDIRECT("'Récapitulatif  Loyer PARIS 2018'!"&amp;ADDRESS(4,(COLUMN()-1)*2,4)&amp;":"&amp;ADDRESS(LastR1,(COLUMN()-1)*2,4)))</f>
        <v>0</v>
      </c>
      <c r="C5" s="80">
        <f ca="1">SUM(INDIRECT("'Récapitulatif  Loyer PARIS 2018'!"&amp;ADDRESS(4,(COLUMN()-1)*2,4)&amp;":"&amp;ADDRESS(LastR1,(COLUMN()-1)*2,4)))</f>
        <v>0</v>
      </c>
      <c r="D5" s="80">
        <f ca="1">SUM(INDIRECT("'Récapitulatif  Loyer PARIS 2018'!"&amp;ADDRESS(4,(COLUMN()-1)*2,4)&amp;":"&amp;ADDRESS(LastR1,(COLUMN()-1)*2,4)))</f>
        <v>0</v>
      </c>
      <c r="E5" s="80">
        <f ca="1">SUM(INDIRECT("'Récapitulatif  Loyer PARIS 2018'!"&amp;ADDRESS(4,(COLUMN()-1)*2,4)&amp;":"&amp;ADDRESS(LastR1,(COLUMN()-1)*2,4)))</f>
        <v>30</v>
      </c>
      <c r="F5" s="80">
        <f ca="1">SUM(INDIRECT("'Récapitulatif  Loyer PARIS 2018'!"&amp;ADDRESS(4,(COLUMN()-1)*2,4)&amp;":"&amp;ADDRESS(LastR1,(COLUMN()-1)*2,4)))</f>
        <v>61</v>
      </c>
      <c r="G5" s="80">
        <f ca="1">SUM(INDIRECT("'Récapitulatif  Loyer PARIS 2018'!"&amp;ADDRESS(4,(COLUMN()-1)*2,4)&amp;":"&amp;ADDRESS(LastR1,(COLUMN()-1)*2,4)))</f>
        <v>259</v>
      </c>
      <c r="H5" s="80">
        <f ca="1">SUM(INDIRECT("'Récapitulatif  Loyer PARIS 2018'!"&amp;ADDRESS(4,(COLUMN()-1)*2,4)&amp;":"&amp;ADDRESS(LastR1,(COLUMN()-1)*2,4)))</f>
        <v>326</v>
      </c>
      <c r="I5" s="80">
        <f ca="1">SUM(INDIRECT("'Récapitulatif  Loyer PARIS 2018'!"&amp;ADDRESS(4,(COLUMN()-1)*2,4)&amp;":"&amp;ADDRESS(LastR1,(COLUMN()-1)*2,4)))</f>
        <v>305</v>
      </c>
      <c r="J5" s="80">
        <f ca="1">SUM(INDIRECT("'Récapitulatif  Loyer PARIS 2018'!"&amp;ADDRESS(4,(COLUMN()-1)*2,4)&amp;":"&amp;ADDRESS(LastR1,(COLUMN()-1)*2,4)))</f>
        <v>279</v>
      </c>
      <c r="K5" s="80">
        <f ca="1">SUM(INDIRECT("'Récapitulatif  Loyer PARIS 2018'!"&amp;ADDRESS(4,(COLUMN()-1)*2,4)&amp;":"&amp;ADDRESS(LastR1,(COLUMN()-1)*2,4)))</f>
        <v>296</v>
      </c>
      <c r="L5" s="80">
        <f ca="1">SUM(INDIRECT("'Récapitulatif  Loyer PARIS 2018'!"&amp;ADDRESS(4,(COLUMN()-1)*2,4)&amp;":"&amp;ADDRESS(LastR1,(COLUMN()-1)*2,4)))</f>
        <v>288</v>
      </c>
      <c r="M5" s="80">
        <f ca="1">SUM(INDIRECT("'Récapitulatif  Loyer PARIS 2018'!"&amp;ADDRESS(4,(COLUMN()-1)*2,4)&amp;":"&amp;ADDRESS(LastR1,(COLUMN()-1)*2,4)))</f>
        <v>328</v>
      </c>
      <c r="N5" s="79">
        <f t="shared" ca="1" si="0"/>
        <v>2172</v>
      </c>
    </row>
    <row r="6" spans="1:14" ht="17.45" customHeight="1" x14ac:dyDescent="0.2">
      <c r="A6" s="66" t="s">
        <v>41</v>
      </c>
      <c r="B6" s="81">
        <f ca="1">B5/B22</f>
        <v>0</v>
      </c>
      <c r="C6" s="81">
        <f t="shared" ref="C6:M6" ca="1" si="1">C5/C22</f>
        <v>0</v>
      </c>
      <c r="D6" s="81">
        <f t="shared" ca="1" si="1"/>
        <v>0</v>
      </c>
      <c r="E6" s="81">
        <f t="shared" ca="1" si="1"/>
        <v>1</v>
      </c>
      <c r="F6" s="81">
        <f t="shared" ca="1" si="1"/>
        <v>1.967741935483871</v>
      </c>
      <c r="G6" s="81">
        <f t="shared" ca="1" si="1"/>
        <v>8.6333333333333329</v>
      </c>
      <c r="H6" s="81">
        <f t="shared" ca="1" si="1"/>
        <v>10.516129032258064</v>
      </c>
      <c r="I6" s="81">
        <f t="shared" ca="1" si="1"/>
        <v>9.8387096774193541</v>
      </c>
      <c r="J6" s="81">
        <f t="shared" ca="1" si="1"/>
        <v>9.3000000000000007</v>
      </c>
      <c r="K6" s="81">
        <f t="shared" ca="1" si="1"/>
        <v>9.5483870967741939</v>
      </c>
      <c r="L6" s="81">
        <f t="shared" ca="1" si="1"/>
        <v>9.6</v>
      </c>
      <c r="M6" s="81">
        <f t="shared" ca="1" si="1"/>
        <v>10.580645161290322</v>
      </c>
      <c r="N6" s="82">
        <f ca="1">N5/N22</f>
        <v>5.9506849315068493</v>
      </c>
    </row>
    <row r="7" spans="1:14" ht="17.45" customHeight="1" x14ac:dyDescent="0.2">
      <c r="A7" s="64" t="s">
        <v>20</v>
      </c>
      <c r="B7" s="27">
        <f>SUMPRODUCT(('Récaptitulatif Résa PARIS 2018'!$F$2:$F$554=B$1)*('Récaptitulatif Résa PARIS 2018'!$B$2:$B$554='Analyse Globale PARIS 2018 '!$A7)*('Récaptitulatif Résa PARIS 2018'!$J$2:$J$554))</f>
        <v>0</v>
      </c>
      <c r="C7" s="27">
        <f>SUMPRODUCT(('Récaptitulatif Résa PARIS 2018'!$F$2:$F$554=C$1)*('Récaptitulatif Résa PARIS 2018'!$B$2:$B$554='Analyse Globale PARIS 2018 '!$A7)*('Récaptitulatif Résa PARIS 2018'!$J$2:$J$554))</f>
        <v>0</v>
      </c>
      <c r="D7" s="27">
        <f>SUMPRODUCT(('Récaptitulatif Résa PARIS 2018'!$F$2:$F$554=D$1)*('Récaptitulatif Résa PARIS 2018'!$B$2:$B$554='Analyse Globale PARIS 2018 '!$A7)*('Récaptitulatif Résa PARIS 2018'!$J$2:$J$554))</f>
        <v>0</v>
      </c>
      <c r="E7" s="27">
        <f>SUMPRODUCT(('Récaptitulatif Résa PARIS 2018'!$F$2:$F$554=E$1)*('Récaptitulatif Résa PARIS 2018'!$B$2:$B$554='Analyse Globale PARIS 2018 '!$A7)*('Récaptitulatif Résa PARIS 2018'!$J$2:$J$554))</f>
        <v>1462.55</v>
      </c>
      <c r="F7" s="27">
        <f>SUMPRODUCT(('Récaptitulatif Résa PARIS 2018'!$F$2:$F$554=F$1)*('Récaptitulatif Résa PARIS 2018'!$B$2:$B$554='Analyse Globale PARIS 2018 '!$A7)*('Récaptitulatif Résa PARIS 2018'!$J$2:$J$554))</f>
        <v>2571.5500000000002</v>
      </c>
      <c r="G7" s="27">
        <f>SUMPRODUCT(('Récaptitulatif Résa PARIS 2018'!$F$2:$F$554=G$1)*('Récaptitulatif Résa PARIS 2018'!$B$2:$B$554='Analyse Globale PARIS 2018 '!$A7)*('Récaptitulatif Résa PARIS 2018'!$J$2:$J$554))</f>
        <v>11513.619999999999</v>
      </c>
      <c r="H7" s="27">
        <f>SUMPRODUCT(('Récaptitulatif Résa PARIS 2018'!$F$2:$F$554=H$1)*('Récaptitulatif Résa PARIS 2018'!$B$2:$B$554='Analyse Globale PARIS 2018 '!$A7)*('Récaptitulatif Résa PARIS 2018'!$J$2:$J$554))</f>
        <v>16182.130000000001</v>
      </c>
      <c r="I7" s="27">
        <f>SUMPRODUCT(('Récaptitulatif Résa PARIS 2018'!$F$2:$F$554=I$1)*('Récaptitulatif Résa PARIS 2018'!$B$2:$B$554='Analyse Globale PARIS 2018 '!$A7)*('Récaptitulatif Résa PARIS 2018'!$J$2:$J$554))</f>
        <v>15447.729999999998</v>
      </c>
      <c r="J7" s="27">
        <f>SUMPRODUCT(('Récaptitulatif Résa PARIS 2018'!$F$2:$F$554=J$1)*('Récaptitulatif Résa PARIS 2018'!$B$2:$B$554='Analyse Globale PARIS 2018 '!$A7)*('Récaptitulatif Résa PARIS 2018'!$J$2:$J$554))</f>
        <v>13812.289999999999</v>
      </c>
      <c r="K7" s="27">
        <f>SUMPRODUCT(('Récaptitulatif Résa PARIS 2018'!$F$2:$F$554=K$1)*('Récaptitulatif Résa PARIS 2018'!$B$2:$B$554='Analyse Globale PARIS 2018 '!$A7)*('Récaptitulatif Résa PARIS 2018'!$J$2:$J$554))</f>
        <v>15470.35999999999</v>
      </c>
      <c r="L7" s="27">
        <f>SUMPRODUCT(('Récaptitulatif Résa PARIS 2018'!$F$2:$F$554=L$1)*('Récaptitulatif Résa PARIS 2018'!$B$2:$B$554='Analyse Globale PARIS 2018 '!$A7)*('Récaptitulatif Résa PARIS 2018'!$J$2:$J$554))</f>
        <v>11372.547142857142</v>
      </c>
      <c r="M7" s="27">
        <f>SUMPRODUCT(('Récaptitulatif Résa PARIS 2018'!$F$2:$F$554=M$1)*('Récaptitulatif Résa PARIS 2018'!$B$2:$B$554='Analyse Globale PARIS 2018 '!$A7)*('Récaptitulatif Résa PARIS 2018'!$J$2:$J$554))</f>
        <v>12182.04</v>
      </c>
      <c r="N7" s="28">
        <f>SUM(B7:M7)</f>
        <v>100014.81714285712</v>
      </c>
    </row>
    <row r="8" spans="1:14" ht="17.45" customHeight="1" x14ac:dyDescent="0.2">
      <c r="A8" s="64" t="s">
        <v>22</v>
      </c>
      <c r="B8" s="27">
        <f>SUMPRODUCT(('Récaptitulatif Résa PARIS 2018'!$F$2:$F$554=B$1)*('Récaptitulatif Résa PARIS 2018'!$B$2:$B$554='Analyse Globale PARIS 2018 '!$A8)*('Récaptitulatif Résa PARIS 2018'!$J$2:$J$554))</f>
        <v>0</v>
      </c>
      <c r="C8" s="27">
        <f>SUMPRODUCT(('Récaptitulatif Résa PARIS 2018'!$F$2:$F$554=C$1)*('Récaptitulatif Résa PARIS 2018'!$B$2:$B$554='Analyse Globale PARIS 2018 '!$A8)*('Récaptitulatif Résa PARIS 2018'!$J$2:$J$554))</f>
        <v>0</v>
      </c>
      <c r="D8" s="27">
        <f>SUMPRODUCT(('Récaptitulatif Résa PARIS 2018'!$F$2:$F$554=D$1)*('Récaptitulatif Résa PARIS 2018'!$B$2:$B$554='Analyse Globale PARIS 2018 '!$A8)*('Récaptitulatif Résa PARIS 2018'!$J$2:$J$554))</f>
        <v>0</v>
      </c>
      <c r="E8" s="27">
        <f>SUMPRODUCT(('Récaptitulatif Résa PARIS 2018'!$F$2:$F$554=E$1)*('Récaptitulatif Résa PARIS 2018'!$B$2:$B$554='Analyse Globale PARIS 2018 '!$A8)*('Récaptitulatif Résa PARIS 2018'!$J$2:$J$554))</f>
        <v>0</v>
      </c>
      <c r="F8" s="27">
        <f>SUMPRODUCT(('Récaptitulatif Résa PARIS 2018'!$F$2:$F$554=F$1)*('Récaptitulatif Résa PARIS 2018'!$B$2:$B$554='Analyse Globale PARIS 2018 '!$A8)*('Récaptitulatif Résa PARIS 2018'!$J$2:$J$554))</f>
        <v>0</v>
      </c>
      <c r="G8" s="27">
        <f>SUMPRODUCT(('Récaptitulatif Résa PARIS 2018'!$F$2:$F$554=G$1)*('Récaptitulatif Résa PARIS 2018'!$B$2:$B$554='Analyse Globale PARIS 2018 '!$A8)*('Récaptitulatif Résa PARIS 2018'!$J$2:$J$554))</f>
        <v>264</v>
      </c>
      <c r="H8" s="27">
        <f>SUMPRODUCT(('Récaptitulatif Résa PARIS 2018'!$F$2:$F$554=H$1)*('Récaptitulatif Résa PARIS 2018'!$B$2:$B$554='Analyse Globale PARIS 2018 '!$A8)*('Récaptitulatif Résa PARIS 2018'!$J$2:$J$554))</f>
        <v>0</v>
      </c>
      <c r="I8" s="27">
        <f>SUMPRODUCT(('Récaptitulatif Résa PARIS 2018'!$F$2:$F$554=I$1)*('Récaptitulatif Résa PARIS 2018'!$B$2:$B$554='Analyse Globale PARIS 2018 '!$A8)*('Récaptitulatif Résa PARIS 2018'!$J$2:$J$554))</f>
        <v>140.4</v>
      </c>
      <c r="J8" s="27">
        <f>SUMPRODUCT(('Récaptitulatif Résa PARIS 2018'!$F$2:$F$554=J$1)*('Récaptitulatif Résa PARIS 2018'!$B$2:$B$554='Analyse Globale PARIS 2018 '!$A8)*('Récaptitulatif Résa PARIS 2018'!$J$2:$J$554))</f>
        <v>289.2</v>
      </c>
      <c r="K8" s="27">
        <f>SUMPRODUCT(('Récaptitulatif Résa PARIS 2018'!$F$2:$F$554=K$1)*('Récaptitulatif Résa PARIS 2018'!$B$2:$B$554='Analyse Globale PARIS 2018 '!$A8)*('Récaptitulatif Résa PARIS 2018'!$J$2:$J$554))</f>
        <v>0</v>
      </c>
      <c r="L8" s="27">
        <f>SUMPRODUCT(('Récaptitulatif Résa PARIS 2018'!$F$2:$F$554=L$1)*('Récaptitulatif Résa PARIS 2018'!$B$2:$B$554='Analyse Globale PARIS 2018 '!$A8)*('Récaptitulatif Résa PARIS 2018'!$J$2:$J$554))</f>
        <v>140.4</v>
      </c>
      <c r="M8" s="27">
        <f>SUMPRODUCT(('Récaptitulatif Résa PARIS 2018'!$F$2:$F$554=M$1)*('Récaptitulatif Résa PARIS 2018'!$B$2:$B$554='Analyse Globale PARIS 2018 '!$A8)*('Récaptitulatif Résa PARIS 2018'!$J$2:$J$554))</f>
        <v>301.86</v>
      </c>
      <c r="N8" s="28">
        <f t="shared" ref="N8:N10" si="2">SUM(B8:M8)</f>
        <v>1135.8599999999999</v>
      </c>
    </row>
    <row r="9" spans="1:14" ht="17.45" customHeight="1" x14ac:dyDescent="0.2">
      <c r="A9" s="64" t="s">
        <v>21</v>
      </c>
      <c r="B9" s="27">
        <f>SUMPRODUCT(('Récaptitulatif Résa PARIS 2018'!$F$2:$F$554=B$1)*('Récaptitulatif Résa PARIS 2018'!$B$2:$B$554='Analyse Globale PARIS 2018 '!$A9)*('Récaptitulatif Résa PARIS 2018'!$J$2:$J$554))</f>
        <v>0</v>
      </c>
      <c r="C9" s="27">
        <f>SUMPRODUCT(('Récaptitulatif Résa PARIS 2018'!$F$2:$F$554=C$1)*('Récaptitulatif Résa PARIS 2018'!$B$2:$B$554='Analyse Globale PARIS 2018 '!$A9)*('Récaptitulatif Résa PARIS 2018'!$J$2:$J$554))</f>
        <v>0</v>
      </c>
      <c r="D9" s="27">
        <f>SUMPRODUCT(('Récaptitulatif Résa PARIS 2018'!$F$2:$F$554=D$1)*('Récaptitulatif Résa PARIS 2018'!$B$2:$B$554='Analyse Globale PARIS 2018 '!$A9)*('Récaptitulatif Résa PARIS 2018'!$J$2:$J$554))</f>
        <v>0</v>
      </c>
      <c r="E9" s="27">
        <f>SUMPRODUCT(('Récaptitulatif Résa PARIS 2018'!$F$2:$F$554=E$1)*('Récaptitulatif Résa PARIS 2018'!$B$2:$B$554='Analyse Globale PARIS 2018 '!$A9)*('Récaptitulatif Résa PARIS 2018'!$J$2:$J$554))</f>
        <v>0</v>
      </c>
      <c r="F9" s="27">
        <f>SUMPRODUCT(('Récaptitulatif Résa PARIS 2018'!$F$2:$F$554=F$1)*('Récaptitulatif Résa PARIS 2018'!$B$2:$B$554='Analyse Globale PARIS 2018 '!$A9)*('Récaptitulatif Résa PARIS 2018'!$J$2:$J$554))</f>
        <v>0</v>
      </c>
      <c r="G9" s="27">
        <f>SUMPRODUCT(('Récaptitulatif Résa PARIS 2018'!$F$2:$F$554=G$1)*('Récaptitulatif Résa PARIS 2018'!$B$2:$B$554='Analyse Globale PARIS 2018 '!$A9)*('Récaptitulatif Résa PARIS 2018'!$J$2:$J$554))</f>
        <v>0</v>
      </c>
      <c r="H9" s="27">
        <f>SUMPRODUCT(('Récaptitulatif Résa PARIS 2018'!$F$2:$F$554=H$1)*('Récaptitulatif Résa PARIS 2018'!$B$2:$B$554='Analyse Globale PARIS 2018 '!$A9)*('Récaptitulatif Résa PARIS 2018'!$J$2:$J$554))</f>
        <v>0</v>
      </c>
      <c r="I9" s="27">
        <f>SUMPRODUCT(('Récaptitulatif Résa PARIS 2018'!$F$2:$F$554=I$1)*('Récaptitulatif Résa PARIS 2018'!$B$2:$B$554='Analyse Globale PARIS 2018 '!$A9)*('Récaptitulatif Résa PARIS 2018'!$J$2:$J$554))</f>
        <v>20</v>
      </c>
      <c r="J9" s="27">
        <f>SUMPRODUCT(('Récaptitulatif Résa PARIS 2018'!$F$2:$F$554=J$1)*('Récaptitulatif Résa PARIS 2018'!$B$2:$B$554='Analyse Globale PARIS 2018 '!$A9)*('Récaptitulatif Résa PARIS 2018'!$J$2:$J$554))</f>
        <v>45</v>
      </c>
      <c r="K9" s="27">
        <f>SUMPRODUCT(('Récaptitulatif Résa PARIS 2018'!$F$2:$F$554=K$1)*('Récaptitulatif Résa PARIS 2018'!$B$2:$B$554='Analyse Globale PARIS 2018 '!$A9)*('Récaptitulatif Résa PARIS 2018'!$J$2:$J$554))</f>
        <v>23.8</v>
      </c>
      <c r="L9" s="27">
        <f>SUMPRODUCT(('Récaptitulatif Résa PARIS 2018'!$F$2:$F$554=L$1)*('Récaptitulatif Résa PARIS 2018'!$B$2:$B$554='Analyse Globale PARIS 2018 '!$A9)*('Récaptitulatif Résa PARIS 2018'!$J$2:$J$554))</f>
        <v>0</v>
      </c>
      <c r="M9" s="27">
        <f>SUMPRODUCT(('Récaptitulatif Résa PARIS 2018'!$F$2:$F$554=M$1)*('Récaptitulatif Résa PARIS 2018'!$B$2:$B$554='Analyse Globale PARIS 2018 '!$A9)*('Récaptitulatif Résa PARIS 2018'!$J$2:$J$554))</f>
        <v>2600</v>
      </c>
      <c r="N9" s="28">
        <f t="shared" si="2"/>
        <v>2688.8</v>
      </c>
    </row>
    <row r="10" spans="1:14" ht="17.45" customHeight="1" x14ac:dyDescent="0.2">
      <c r="A10" s="64" t="s">
        <v>28</v>
      </c>
      <c r="B10" s="27">
        <f>SUMPRODUCT(('Récaptitulatif Résa PARIS 2018'!$F$2:$F$554=B$1)*('Récaptitulatif Résa PARIS 2018'!$B$2:$B$554='Analyse Globale PARIS 2018 '!$A10)*('Récaptitulatif Résa PARIS 2018'!$J$2:$J$554))</f>
        <v>0</v>
      </c>
      <c r="C10" s="27">
        <f>SUMPRODUCT(('Récaptitulatif Résa PARIS 2018'!$F$2:$F$554=C$1)*('Récaptitulatif Résa PARIS 2018'!$B$2:$B$554='Analyse Globale PARIS 2018 '!$A10)*('Récaptitulatif Résa PARIS 2018'!$J$2:$J$554))</f>
        <v>0</v>
      </c>
      <c r="D10" s="27">
        <f>SUMPRODUCT(('Récaptitulatif Résa PARIS 2018'!$F$2:$F$554=D$1)*('Récaptitulatif Résa PARIS 2018'!$B$2:$B$554='Analyse Globale PARIS 2018 '!$A10)*('Récaptitulatif Résa PARIS 2018'!$J$2:$J$554))</f>
        <v>0</v>
      </c>
      <c r="E10" s="27">
        <f>SUMPRODUCT(('Récaptitulatif Résa PARIS 2018'!$F$2:$F$554=E$1)*('Récaptitulatif Résa PARIS 2018'!$B$2:$B$554='Analyse Globale PARIS 2018 '!$A10)*('Récaptitulatif Résa PARIS 2018'!$J$2:$J$554))</f>
        <v>0</v>
      </c>
      <c r="F10" s="27">
        <f>SUMPRODUCT(('Récaptitulatif Résa PARIS 2018'!$F$2:$F$554=F$1)*('Récaptitulatif Résa PARIS 2018'!$B$2:$B$554='Analyse Globale PARIS 2018 '!$A10)*('Récaptitulatif Résa PARIS 2018'!$J$2:$J$554))</f>
        <v>0</v>
      </c>
      <c r="G10" s="27">
        <f>SUMPRODUCT(('Récaptitulatif Résa PARIS 2018'!$F$2:$F$554=G$1)*('Récaptitulatif Résa PARIS 2018'!$B$2:$B$554='Analyse Globale PARIS 2018 '!$A10)*('Récaptitulatif Résa PARIS 2018'!$J$2:$J$554))</f>
        <v>0</v>
      </c>
      <c r="H10" s="27">
        <f>SUMPRODUCT(('Récaptitulatif Résa PARIS 2018'!$F$2:$F$554=H$1)*('Récaptitulatif Résa PARIS 2018'!$B$2:$B$554='Analyse Globale PARIS 2018 '!$A10)*('Récaptitulatif Résa PARIS 2018'!$J$2:$J$554))</f>
        <v>0</v>
      </c>
      <c r="I10" s="27">
        <f>SUMPRODUCT(('Récaptitulatif Résa PARIS 2018'!$F$2:$F$554=I$1)*('Récaptitulatif Résa PARIS 2018'!$B$2:$B$554='Analyse Globale PARIS 2018 '!$A10)*('Récaptitulatif Résa PARIS 2018'!$J$2:$J$554))</f>
        <v>0</v>
      </c>
      <c r="J10" s="27">
        <f>SUMPRODUCT(('Récaptitulatif Résa PARIS 2018'!$F$2:$F$554=J$1)*('Récaptitulatif Résa PARIS 2018'!$B$2:$B$554='Analyse Globale PARIS 2018 '!$A10)*('Récaptitulatif Résa PARIS 2018'!$J$2:$J$554))</f>
        <v>0</v>
      </c>
      <c r="K10" s="27">
        <f>SUMPRODUCT(('Récaptitulatif Résa PARIS 2018'!$F$2:$F$554=K$1)*('Récaptitulatif Résa PARIS 2018'!$B$2:$B$554='Analyse Globale PARIS 2018 '!$A10)*('Récaptitulatif Résa PARIS 2018'!$J$2:$J$554))</f>
        <v>0</v>
      </c>
      <c r="L10" s="27">
        <f>SUMPRODUCT(('Récaptitulatif Résa PARIS 2018'!$F$2:$F$554=L$1)*('Récaptitulatif Résa PARIS 2018'!$B$2:$B$554='Analyse Globale PARIS 2018 '!$A10)*('Récaptitulatif Résa PARIS 2018'!$J$2:$J$554))</f>
        <v>0</v>
      </c>
      <c r="M10" s="27">
        <f>SUMPRODUCT(('Récaptitulatif Résa PARIS 2018'!$F$2:$F$554=M$1)*('Récaptitulatif Résa PARIS 2018'!$B$2:$B$554='Analyse Globale PARIS 2018 '!$A10)*('Récaptitulatif Résa PARIS 2018'!$J$2:$J$554))</f>
        <v>0</v>
      </c>
      <c r="N10" s="28">
        <f t="shared" si="2"/>
        <v>0</v>
      </c>
    </row>
    <row r="11" spans="1:14" ht="17.45" customHeight="1" x14ac:dyDescent="0.2">
      <c r="A11" s="13" t="s">
        <v>30</v>
      </c>
      <c r="B11" s="29">
        <f>SUM(B7:B10)</f>
        <v>0</v>
      </c>
      <c r="C11" s="29">
        <f t="shared" ref="C11:M11" si="3">SUM(C7:C10)</f>
        <v>0</v>
      </c>
      <c r="D11" s="29">
        <f t="shared" si="3"/>
        <v>0</v>
      </c>
      <c r="E11" s="29">
        <f t="shared" si="3"/>
        <v>1462.55</v>
      </c>
      <c r="F11" s="29">
        <f t="shared" si="3"/>
        <v>2571.5500000000002</v>
      </c>
      <c r="G11" s="29">
        <f t="shared" si="3"/>
        <v>11777.619999999999</v>
      </c>
      <c r="H11" s="29">
        <f t="shared" si="3"/>
        <v>16182.130000000001</v>
      </c>
      <c r="I11" s="29">
        <f t="shared" si="3"/>
        <v>15608.129999999997</v>
      </c>
      <c r="J11" s="29">
        <f t="shared" si="3"/>
        <v>14146.49</v>
      </c>
      <c r="K11" s="29">
        <f t="shared" si="3"/>
        <v>15494.159999999989</v>
      </c>
      <c r="L11" s="29">
        <f t="shared" si="3"/>
        <v>11512.947142857141</v>
      </c>
      <c r="M11" s="29">
        <f t="shared" si="3"/>
        <v>15083.900000000001</v>
      </c>
      <c r="N11" s="29">
        <f>SUM(B11:M11)</f>
        <v>103839.47714285713</v>
      </c>
    </row>
    <row r="12" spans="1:14" ht="17.45" customHeight="1" x14ac:dyDescent="0.2">
      <c r="A12" s="64" t="s">
        <v>14</v>
      </c>
      <c r="B12" s="30">
        <f ca="1">HLOOKUP(B1,'Récapitulatif  Loyer PARIS 2018'!$B$1:$Y$6,3,FALSE)</f>
        <v>0</v>
      </c>
      <c r="C12" s="30">
        <f ca="1">HLOOKUP(C1,'Récapitulatif  Loyer PARIS 2018'!$B$1:$Y$6,3,FALSE)</f>
        <v>0</v>
      </c>
      <c r="D12" s="30">
        <f ca="1">HLOOKUP(D1,'Récapitulatif  Loyer PARIS 2018'!$B$1:$Y$6,3,FALSE)</f>
        <v>0</v>
      </c>
      <c r="E12" s="30">
        <f ca="1">HLOOKUP(E1,'Récapitulatif  Loyer PARIS 2018'!$B$1:$Y$6,3,FALSE)</f>
        <v>750</v>
      </c>
      <c r="F12" s="30">
        <f ca="1">HLOOKUP(F1,'Récapitulatif  Loyer PARIS 2018'!$B$1:$Y$6,3,FALSE)</f>
        <v>1005</v>
      </c>
      <c r="G12" s="30">
        <f ca="1">HLOOKUP(G1,'Récapitulatif  Loyer PARIS 2018'!$B$1:$Y$6,3,FALSE)</f>
        <v>5447</v>
      </c>
      <c r="H12" s="30">
        <f ca="1">HLOOKUP(H1,'Récapitulatif  Loyer PARIS 2018'!$B$1:$Y$6,3,FALSE)</f>
        <v>7080.01</v>
      </c>
      <c r="I12" s="30">
        <f ca="1">HLOOKUP(I1,'Récapitulatif  Loyer PARIS 2018'!$B$1:$Y$6,3,FALSE)</f>
        <v>6665.7300000000005</v>
      </c>
      <c r="J12" s="30">
        <f ca="1">HLOOKUP(J1,'Récapitulatif  Loyer PARIS 2018'!$B$1:$Y$6,3,FALSE)</f>
        <v>6520.39</v>
      </c>
      <c r="K12" s="30">
        <f ca="1">HLOOKUP(K1,'Récapitulatif  Loyer PARIS 2018'!$B$1:$Y$6,3,FALSE)</f>
        <v>6011.91</v>
      </c>
      <c r="L12" s="30">
        <f ca="1">HLOOKUP(L1,'Récapitulatif  Loyer PARIS 2018'!$B$1:$Y$6,3,FALSE)</f>
        <v>5355.01</v>
      </c>
      <c r="M12" s="30">
        <f ca="1">HLOOKUP(M1,'Récapitulatif  Loyer PARIS 2018'!$B$1:$Y$6,3,FALSE)</f>
        <v>6115.01</v>
      </c>
      <c r="N12" s="28">
        <f t="shared" ref="N12" ca="1" si="4">SUM(B12:M12)</f>
        <v>44950.060000000005</v>
      </c>
    </row>
    <row r="13" spans="1:14" ht="17.45" customHeight="1" x14ac:dyDescent="0.2">
      <c r="A13" s="13" t="s">
        <v>31</v>
      </c>
      <c r="B13" s="29">
        <f ca="1">B11-B12</f>
        <v>0</v>
      </c>
      <c r="C13" s="29">
        <f t="shared" ref="C13:N13" ca="1" si="5">C11-C12</f>
        <v>0</v>
      </c>
      <c r="D13" s="29">
        <f t="shared" ca="1" si="5"/>
        <v>0</v>
      </c>
      <c r="E13" s="29">
        <f t="shared" ca="1" si="5"/>
        <v>712.55</v>
      </c>
      <c r="F13" s="29">
        <f t="shared" ca="1" si="5"/>
        <v>1566.5500000000002</v>
      </c>
      <c r="G13" s="29">
        <f t="shared" ca="1" si="5"/>
        <v>6330.619999999999</v>
      </c>
      <c r="H13" s="29">
        <f t="shared" ca="1" si="5"/>
        <v>9102.1200000000008</v>
      </c>
      <c r="I13" s="29">
        <f t="shared" ca="1" si="5"/>
        <v>8942.3999999999978</v>
      </c>
      <c r="J13" s="29">
        <f t="shared" ca="1" si="5"/>
        <v>7626.0999999999995</v>
      </c>
      <c r="K13" s="29">
        <f t="shared" ca="1" si="5"/>
        <v>9482.2499999999891</v>
      </c>
      <c r="L13" s="29">
        <f t="shared" ca="1" si="5"/>
        <v>6157.9371428571412</v>
      </c>
      <c r="M13" s="29">
        <f t="shared" ca="1" si="5"/>
        <v>8968.8900000000012</v>
      </c>
      <c r="N13" s="29">
        <f t="shared" ca="1" si="5"/>
        <v>58889.417142857121</v>
      </c>
    </row>
    <row r="14" spans="1:14" ht="17.45" customHeight="1" x14ac:dyDescent="0.2">
      <c r="A14" s="64" t="s">
        <v>32</v>
      </c>
      <c r="B14" s="31">
        <f ca="1">IFERROR(B13/B11,0)</f>
        <v>0</v>
      </c>
      <c r="C14" s="31">
        <f t="shared" ref="C14:M14" ca="1" si="6">IFERROR(C13/C11,0)</f>
        <v>0</v>
      </c>
      <c r="D14" s="31">
        <f t="shared" ca="1" si="6"/>
        <v>0</v>
      </c>
      <c r="E14" s="31">
        <f t="shared" ca="1" si="6"/>
        <v>0.48719701890533657</v>
      </c>
      <c r="F14" s="31">
        <f t="shared" ca="1" si="6"/>
        <v>0.60918512181369211</v>
      </c>
      <c r="G14" s="31">
        <f t="shared" ca="1" si="6"/>
        <v>0.53751267233957278</v>
      </c>
      <c r="H14" s="31">
        <f t="shared" ca="1" si="6"/>
        <v>0.56247972300309046</v>
      </c>
      <c r="I14" s="31">
        <f t="shared" ca="1" si="6"/>
        <v>0.57293218341979468</v>
      </c>
      <c r="J14" s="31">
        <f t="shared" ca="1" si="6"/>
        <v>0.53908071896279564</v>
      </c>
      <c r="K14" s="31">
        <f t="shared" ca="1" si="6"/>
        <v>0.61198864604470304</v>
      </c>
      <c r="L14" s="31">
        <f t="shared" ca="1" si="6"/>
        <v>0.53487061709283068</v>
      </c>
      <c r="M14" s="32">
        <f t="shared" ca="1" si="6"/>
        <v>0.59460020286530679</v>
      </c>
      <c r="N14" s="33">
        <f ca="1">IFERROR(N13/N11,0)</f>
        <v>0.56711973868897692</v>
      </c>
    </row>
    <row r="15" spans="1:14" ht="17.45" customHeight="1" x14ac:dyDescent="0.2">
      <c r="A15" s="65" t="s">
        <v>43</v>
      </c>
      <c r="B15" s="67">
        <f t="shared" ref="B15:D15" ca="1" si="7">IFERROR(B11/B5,0)</f>
        <v>0</v>
      </c>
      <c r="C15" s="67">
        <f t="shared" ca="1" si="7"/>
        <v>0</v>
      </c>
      <c r="D15" s="67">
        <f t="shared" ca="1" si="7"/>
        <v>0</v>
      </c>
      <c r="E15" s="67">
        <f ca="1">IFERROR(E11/E5,0)</f>
        <v>48.751666666666665</v>
      </c>
      <c r="F15" s="67">
        <f t="shared" ref="F15:M15" ca="1" si="8">IFERROR(F11/F5,0)</f>
        <v>42.156557377049182</v>
      </c>
      <c r="G15" s="67">
        <f t="shared" ca="1" si="8"/>
        <v>45.473436293436286</v>
      </c>
      <c r="H15" s="67">
        <f t="shared" ca="1" si="8"/>
        <v>49.63843558282209</v>
      </c>
      <c r="I15" s="67">
        <f t="shared" ca="1" si="8"/>
        <v>51.174196721311468</v>
      </c>
      <c r="J15" s="67">
        <f t="shared" ca="1" si="8"/>
        <v>50.704265232974912</v>
      </c>
      <c r="K15" s="67">
        <f t="shared" ca="1" si="8"/>
        <v>52.345135135135095</v>
      </c>
      <c r="L15" s="67">
        <f t="shared" ca="1" si="8"/>
        <v>39.975510912698411</v>
      </c>
      <c r="M15" s="67">
        <f t="shared" ca="1" si="8"/>
        <v>45.987500000000004</v>
      </c>
      <c r="N15" s="83">
        <f ca="1">IFERROR(N11/N5,0)</f>
        <v>47.808230728755582</v>
      </c>
    </row>
    <row r="16" spans="1:14" ht="17.45" customHeight="1" x14ac:dyDescent="0.2">
      <c r="A16" s="65" t="s">
        <v>44</v>
      </c>
      <c r="B16" s="67">
        <f t="shared" ref="B16:D16" ca="1" si="9">IFERROR(B12/B5,0)</f>
        <v>0</v>
      </c>
      <c r="C16" s="67">
        <f t="shared" ca="1" si="9"/>
        <v>0</v>
      </c>
      <c r="D16" s="67">
        <f t="shared" ca="1" si="9"/>
        <v>0</v>
      </c>
      <c r="E16" s="67">
        <f ca="1">IFERROR(E12/E5,0)</f>
        <v>25</v>
      </c>
      <c r="F16" s="67">
        <f t="shared" ref="F16:M16" ca="1" si="10">IFERROR(F12/F5,0)</f>
        <v>16.475409836065573</v>
      </c>
      <c r="G16" s="67">
        <f t="shared" ca="1" si="10"/>
        <v>21.030888030888033</v>
      </c>
      <c r="H16" s="67">
        <f t="shared" ca="1" si="10"/>
        <v>21.717822085889573</v>
      </c>
      <c r="I16" s="67">
        <f t="shared" ca="1" si="10"/>
        <v>21.854852459016396</v>
      </c>
      <c r="J16" s="67">
        <f t="shared" ca="1" si="10"/>
        <v>23.370573476702511</v>
      </c>
      <c r="K16" s="67">
        <f t="shared" ca="1" si="10"/>
        <v>20.310506756756755</v>
      </c>
      <c r="L16" s="67">
        <f t="shared" ca="1" si="10"/>
        <v>18.593784722222225</v>
      </c>
      <c r="M16" s="67">
        <f t="shared" ca="1" si="10"/>
        <v>18.643323170731708</v>
      </c>
      <c r="N16" s="83">
        <f ca="1">IFERROR(N12/N5,0)</f>
        <v>20.695239410681403</v>
      </c>
    </row>
    <row r="17" spans="1:14" ht="17.45" customHeight="1" x14ac:dyDescent="0.2">
      <c r="A17" s="68" t="s">
        <v>45</v>
      </c>
      <c r="B17" s="67">
        <f ca="1">B15-B16</f>
        <v>0</v>
      </c>
      <c r="C17" s="67">
        <f t="shared" ref="C17:N17" ca="1" si="11">C15-C16</f>
        <v>0</v>
      </c>
      <c r="D17" s="67">
        <f t="shared" ca="1" si="11"/>
        <v>0</v>
      </c>
      <c r="E17" s="67">
        <f t="shared" ca="1" si="11"/>
        <v>23.751666666666665</v>
      </c>
      <c r="F17" s="67">
        <f t="shared" ca="1" si="11"/>
        <v>25.681147540983609</v>
      </c>
      <c r="G17" s="67">
        <f t="shared" ca="1" si="11"/>
        <v>24.442548262548254</v>
      </c>
      <c r="H17" s="67">
        <f t="shared" ca="1" si="11"/>
        <v>27.920613496932518</v>
      </c>
      <c r="I17" s="67">
        <f t="shared" ca="1" si="11"/>
        <v>29.319344262295072</v>
      </c>
      <c r="J17" s="67">
        <f t="shared" ca="1" si="11"/>
        <v>27.333691756272401</v>
      </c>
      <c r="K17" s="67">
        <f t="shared" ca="1" si="11"/>
        <v>32.034628378378343</v>
      </c>
      <c r="L17" s="67">
        <f t="shared" ca="1" si="11"/>
        <v>21.381726190476186</v>
      </c>
      <c r="M17" s="67">
        <f t="shared" ca="1" si="11"/>
        <v>27.344176829268296</v>
      </c>
      <c r="N17" s="83">
        <f t="shared" ca="1" si="11"/>
        <v>27.11299131807418</v>
      </c>
    </row>
    <row r="18" spans="1:14" ht="17.45" customHeight="1" x14ac:dyDescent="0.2">
      <c r="A18" s="68" t="s">
        <v>42</v>
      </c>
      <c r="B18" s="85">
        <f t="shared" ref="B18:N18" ca="1" si="12">IFERROR(B2/B6,0)</f>
        <v>0</v>
      </c>
      <c r="C18" s="85">
        <f t="shared" ca="1" si="12"/>
        <v>0</v>
      </c>
      <c r="D18" s="85">
        <f t="shared" ca="1" si="12"/>
        <v>0</v>
      </c>
      <c r="E18" s="85">
        <f t="shared" ca="1" si="12"/>
        <v>0</v>
      </c>
      <c r="F18" s="85">
        <f t="shared" ca="1" si="12"/>
        <v>0</v>
      </c>
      <c r="G18" s="85">
        <f t="shared" ca="1" si="12"/>
        <v>0</v>
      </c>
      <c r="H18" s="85">
        <f t="shared" ca="1" si="12"/>
        <v>0</v>
      </c>
      <c r="I18" s="85">
        <f t="shared" ca="1" si="12"/>
        <v>0</v>
      </c>
      <c r="J18" s="85">
        <f t="shared" ca="1" si="12"/>
        <v>0</v>
      </c>
      <c r="K18" s="85">
        <f t="shared" ca="1" si="12"/>
        <v>0</v>
      </c>
      <c r="L18" s="85">
        <f t="shared" ca="1" si="12"/>
        <v>0</v>
      </c>
      <c r="M18" s="85">
        <f t="shared" ca="1" si="12"/>
        <v>0</v>
      </c>
      <c r="N18" s="84">
        <f t="shared" ca="1" si="12"/>
        <v>0</v>
      </c>
    </row>
    <row r="19" spans="1:14" ht="17.45" customHeight="1" x14ac:dyDescent="0.2">
      <c r="A19" s="68" t="s">
        <v>46</v>
      </c>
      <c r="B19" s="85">
        <f t="shared" ref="B19:N19" ca="1" si="13">IFERROR(B3/B6,0)</f>
        <v>0</v>
      </c>
      <c r="C19" s="85">
        <f t="shared" ca="1" si="13"/>
        <v>0</v>
      </c>
      <c r="D19" s="85">
        <f t="shared" ca="1" si="13"/>
        <v>0</v>
      </c>
      <c r="E19" s="85">
        <f t="shared" ca="1" si="13"/>
        <v>7</v>
      </c>
      <c r="F19" s="85">
        <f t="shared" ca="1" si="13"/>
        <v>6.0983606557377046</v>
      </c>
      <c r="G19" s="85">
        <f t="shared" ca="1" si="13"/>
        <v>6.0231660231660236</v>
      </c>
      <c r="H19" s="85">
        <f t="shared" ca="1" si="13"/>
        <v>6.7515337423312882</v>
      </c>
      <c r="I19" s="85">
        <f t="shared" ca="1" si="13"/>
        <v>9.1475409836065573</v>
      </c>
      <c r="J19" s="85">
        <f t="shared" ca="1" si="13"/>
        <v>7.8494623655913971</v>
      </c>
      <c r="K19" s="85">
        <f t="shared" ca="1" si="13"/>
        <v>8.483108108108107</v>
      </c>
      <c r="L19" s="85">
        <f t="shared" ca="1" si="13"/>
        <v>6.354166666666667</v>
      </c>
      <c r="M19" s="85">
        <f t="shared" ca="1" si="13"/>
        <v>4.4420731707317076</v>
      </c>
      <c r="N19" s="84">
        <f t="shared" ca="1" si="13"/>
        <v>83.015653775322278</v>
      </c>
    </row>
    <row r="20" spans="1:14" ht="17.45" customHeight="1" x14ac:dyDescent="0.2">
      <c r="A20" s="68" t="s">
        <v>47</v>
      </c>
      <c r="B20" s="85">
        <f t="shared" ref="B20:N20" ca="1" si="14">IFERROR(B4/B6,0)</f>
        <v>0</v>
      </c>
      <c r="C20" s="85">
        <f t="shared" ca="1" si="14"/>
        <v>0</v>
      </c>
      <c r="D20" s="85">
        <f t="shared" ca="1" si="14"/>
        <v>0</v>
      </c>
      <c r="E20" s="85">
        <f t="shared" ca="1" si="14"/>
        <v>21</v>
      </c>
      <c r="F20" s="85">
        <f t="shared" ca="1" si="14"/>
        <v>18.803278688524589</v>
      </c>
      <c r="G20" s="85">
        <f t="shared" ca="1" si="14"/>
        <v>19.80694980694981</v>
      </c>
      <c r="H20" s="85">
        <f t="shared" ca="1" si="14"/>
        <v>24.628834355828221</v>
      </c>
      <c r="I20" s="85">
        <f t="shared" ca="1" si="14"/>
        <v>29.17049180327869</v>
      </c>
      <c r="J20" s="85">
        <f t="shared" ca="1" si="14"/>
        <v>32.365591397849457</v>
      </c>
      <c r="K20" s="85">
        <f t="shared" ca="1" si="14"/>
        <v>27.962837837837835</v>
      </c>
      <c r="L20" s="85">
        <f t="shared" ca="1" si="14"/>
        <v>20.9375</v>
      </c>
      <c r="M20" s="85">
        <f t="shared" ca="1" si="14"/>
        <v>16.445121951219512</v>
      </c>
      <c r="N20" s="84">
        <f t="shared" ca="1" si="14"/>
        <v>288.70626151012891</v>
      </c>
    </row>
    <row r="21" spans="1:14" ht="17.45" customHeight="1" x14ac:dyDescent="0.2">
      <c r="A21" s="68" t="s">
        <v>48</v>
      </c>
      <c r="B21" s="86">
        <f t="shared" ref="B21:N21" ca="1" si="15">IFERROR(B4/B5,0)</f>
        <v>0</v>
      </c>
      <c r="C21" s="86">
        <f t="shared" ca="1" si="15"/>
        <v>0</v>
      </c>
      <c r="D21" s="86">
        <f t="shared" ca="1" si="15"/>
        <v>0</v>
      </c>
      <c r="E21" s="86">
        <f t="shared" ca="1" si="15"/>
        <v>0.7</v>
      </c>
      <c r="F21" s="86">
        <f t="shared" ca="1" si="15"/>
        <v>0.60655737704918034</v>
      </c>
      <c r="G21" s="86">
        <f t="shared" ca="1" si="15"/>
        <v>0.66023166023166024</v>
      </c>
      <c r="H21" s="86">
        <f t="shared" ca="1" si="15"/>
        <v>0.79447852760736193</v>
      </c>
      <c r="I21" s="86">
        <f t="shared" ca="1" si="15"/>
        <v>0.94098360655737701</v>
      </c>
      <c r="J21" s="86">
        <f t="shared" ca="1" si="15"/>
        <v>1.0788530465949822</v>
      </c>
      <c r="K21" s="86">
        <f t="shared" ca="1" si="15"/>
        <v>0.90202702702702697</v>
      </c>
      <c r="L21" s="86">
        <f t="shared" ca="1" si="15"/>
        <v>0.69791666666666663</v>
      </c>
      <c r="M21" s="86">
        <f t="shared" ca="1" si="15"/>
        <v>0.53048780487804881</v>
      </c>
      <c r="N21" s="87">
        <f t="shared" ca="1" si="15"/>
        <v>0.79097605893186007</v>
      </c>
    </row>
    <row r="22" spans="1:14" ht="15.75" x14ac:dyDescent="0.2">
      <c r="A22" s="68" t="s">
        <v>55</v>
      </c>
      <c r="B22" s="70">
        <f>DAY(EOMONTH(DATE(2018,COLUMN()-1,1),0))</f>
        <v>31</v>
      </c>
      <c r="C22" s="70">
        <f t="shared" ref="C22:M22" si="16">DAY(EOMONTH(DATE(2018,COLUMN()-1,1),0))</f>
        <v>28</v>
      </c>
      <c r="D22" s="70">
        <f t="shared" si="16"/>
        <v>31</v>
      </c>
      <c r="E22" s="70">
        <f t="shared" si="16"/>
        <v>30</v>
      </c>
      <c r="F22" s="70">
        <f t="shared" si="16"/>
        <v>31</v>
      </c>
      <c r="G22" s="70">
        <f t="shared" si="16"/>
        <v>30</v>
      </c>
      <c r="H22" s="70">
        <f t="shared" si="16"/>
        <v>31</v>
      </c>
      <c r="I22" s="70">
        <f t="shared" si="16"/>
        <v>31</v>
      </c>
      <c r="J22" s="70">
        <f t="shared" si="16"/>
        <v>30</v>
      </c>
      <c r="K22" s="70">
        <f t="shared" si="16"/>
        <v>31</v>
      </c>
      <c r="L22" s="70">
        <f t="shared" si="16"/>
        <v>30</v>
      </c>
      <c r="M22" s="70">
        <f t="shared" si="16"/>
        <v>31</v>
      </c>
      <c r="N22" s="69">
        <f>SUM(B22:M22)</f>
        <v>365</v>
      </c>
    </row>
    <row r="23" spans="1:14" x14ac:dyDescent="0.2">
      <c r="E23" s="94"/>
    </row>
    <row r="25" spans="1:14" x14ac:dyDescent="0.2">
      <c r="E25" s="94"/>
    </row>
    <row r="26" spans="1:14" x14ac:dyDescent="0.2">
      <c r="E26" s="94"/>
    </row>
    <row r="27" spans="1:14" x14ac:dyDescent="0.2">
      <c r="E27" s="94"/>
    </row>
    <row r="28" spans="1:14" x14ac:dyDescent="0.2">
      <c r="E28" s="94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Q502"/>
  <sheetViews>
    <sheetView showGridLines="0" showZeros="0" zoomScale="70" zoomScaleNormal="70" workbookViewId="0">
      <selection activeCell="N7" sqref="N7:T25"/>
    </sheetView>
  </sheetViews>
  <sheetFormatPr baseColWidth="10" defaultColWidth="9" defaultRowHeight="12.75" x14ac:dyDescent="0.25"/>
  <cols>
    <col min="1" max="1" width="15.7109375" style="46" customWidth="1"/>
    <col min="2" max="2" width="15.140625" style="47" customWidth="1"/>
    <col min="3" max="3" width="12.85546875" style="48" customWidth="1"/>
    <col min="4" max="4" width="12.28515625" style="48" customWidth="1"/>
    <col min="5" max="5" width="22.42578125" style="48" customWidth="1"/>
    <col min="6" max="6" width="17.42578125" style="46" customWidth="1"/>
    <col min="7" max="7" width="13.140625" style="47" bestFit="1" customWidth="1"/>
    <col min="8" max="8" width="19" style="46" customWidth="1"/>
    <col min="9" max="9" width="17.42578125" style="49" customWidth="1"/>
    <col min="10" max="10" width="14" style="50" bestFit="1" customWidth="1"/>
    <col min="11" max="11" width="12.5703125" style="50" customWidth="1"/>
    <col min="12" max="12" width="12.28515625" style="46" customWidth="1"/>
    <col min="13" max="16384" width="9" style="46"/>
  </cols>
  <sheetData>
    <row r="1" spans="1:17" s="34" customFormat="1" ht="56.25" customHeight="1" thickBot="1" x14ac:dyDescent="0.3">
      <c r="A1" s="51" t="s">
        <v>4</v>
      </c>
      <c r="B1" s="14" t="s">
        <v>20</v>
      </c>
      <c r="C1" s="14" t="s">
        <v>22</v>
      </c>
      <c r="D1" s="14" t="s">
        <v>21</v>
      </c>
      <c r="E1" s="14" t="s">
        <v>28</v>
      </c>
      <c r="F1" s="14" t="s">
        <v>17</v>
      </c>
      <c r="G1" s="15" t="s">
        <v>34</v>
      </c>
      <c r="H1" s="35" t="s">
        <v>35</v>
      </c>
      <c r="I1" s="36" t="s">
        <v>36</v>
      </c>
      <c r="J1" s="37" t="s">
        <v>32</v>
      </c>
      <c r="K1" s="37" t="s">
        <v>37</v>
      </c>
    </row>
    <row r="2" spans="1:17" s="42" customFormat="1" ht="28.15" customHeight="1" thickBot="1" x14ac:dyDescent="0.3">
      <c r="A2" s="38" t="s">
        <v>38</v>
      </c>
      <c r="B2" s="39">
        <f ca="1">SUM(B3:OFFSET(B3,LastR5-2,0))</f>
        <v>15447.73</v>
      </c>
      <c r="C2" s="39">
        <f ca="1">SUM(C3:OFFSET(C3,LastR5-2,0))</f>
        <v>140.4</v>
      </c>
      <c r="D2" s="39">
        <f ca="1">SUM(D3:OFFSET(D3,LastR5-2,0))</f>
        <v>20</v>
      </c>
      <c r="E2" s="39">
        <f ca="1">SUM(E3:OFFSET(E3,LastR5-2,0))</f>
        <v>0</v>
      </c>
      <c r="F2" s="92">
        <f ca="1">SUM(F3:OFFSET(F3,LastR5-2,0))</f>
        <v>287</v>
      </c>
      <c r="G2" s="39">
        <f ca="1">SUM(G3:OFFSET(G3,LastR5-2,0))</f>
        <v>6665.73</v>
      </c>
      <c r="H2" s="92">
        <f ca="1">SUM(H3:OFFSET(H3,LastR5-2,0))</f>
        <v>305</v>
      </c>
      <c r="I2" s="39">
        <f t="shared" ref="I2:I3" ca="1" si="0">B2-G2</f>
        <v>8782</v>
      </c>
      <c r="J2" s="40">
        <f t="shared" ref="J2:J3" ca="1" si="1">IFERROR(I2/B2,"")</f>
        <v>0.5684977663384847</v>
      </c>
      <c r="K2" s="41">
        <f ca="1">IFERROR(F2/H2,"")</f>
        <v>0.94098360655737701</v>
      </c>
    </row>
    <row r="3" spans="1:17" ht="20.100000000000001" customHeight="1" x14ac:dyDescent="0.25">
      <c r="A3" t="str">
        <f t="array" aca="1" ref="A3" ca="1">IFERROR(INDEX('Récaptitulatif Résa PARIS 2018'!$A$2:INDIRECT("'Récaptitulatif Résa PARIS 2018'!A"&amp;TEXT(LastR2,"0")), MATCH(0, COUNTIF($A$2:$A2, 'Récaptitulatif Résa PARIS 2018'!$A$2:INDIRECT("'Récaptitulatif Résa PARIS 2018'!A"&amp;TEXT(LastR2,"0")))+('Récaptitulatif Résa PARIS 2018'!$F$2:INDIRECT("'Récaptitulatif Résa PARIS 2018'!F"&amp;TEXT(LastR2,"0"))&lt;&gt;$A$1), 0), COLUMN(A1)),"")</f>
        <v>LORETTE</v>
      </c>
      <c r="B3" s="43">
        <f ca="1">IF(OR($A3="",$A3=0),0,SUMPRODUCT((('Récaptitulatif Résa PARIS 2018'!$A$2:INDIRECT("'Récaptitulatif Résa PARIS 2018'!A"&amp;TEXT(LastR2,"0")))=$A3)*(('Récaptitulatif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1620.18</v>
      </c>
      <c r="C3" s="43">
        <f ca="1">IF(OR($A3="",$A3=0),0,SUMPRODUCT((('Récaptitulatif Résa PARIS 2018'!$A$2:INDIRECT("'Récaptitulatif Résa PARIS 2018'!A"&amp;TEXT(LastR2,"0")))=$A3)*(('Récaptitulatif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3" s="43">
        <f ca="1">IF(OR($A3="",$A3=0),0,SUMPRODUCT((('Récaptitulatif Résa PARIS 2018'!$A$2:INDIRECT("'Récaptitulatif Résa PARIS 2018'!A"&amp;TEXT(LastR2,"0")))=$A3)*(('Récaptitulatif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3" s="43">
        <f ca="1">IF(OR($A3="",$A3=0),0,SUMPRODUCT((('Récaptitulatif Résa PARIS 2018'!$A$2:INDIRECT("'Récaptitulatif Résa PARIS 2018'!A"&amp;TEXT(LastR2,"0")))=$A3)*(('Récaptitulatif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3" s="91">
        <f ca="1">IF(OR($A3="",$A3=0),0,SUMPRODUCT((('Récaptitulatif Résa PARIS 2018'!$A$2:INDIRECT("'Récaptitulatif Résa PARIS 2018'!A"&amp;TEXT(LastR2,"0")))=$A3)*(('Récaptitulatif Résa PARIS 2018'!$F$2:INDIRECT("'Récaptitulatif Résa PARIS 2018'!F"&amp;TEXT(LastR2,"0")))=$A$1)*(('Récaptitulatif Résa PARIS 2018'!$I$2:INDIRECT("'Récaptitulatif Résa PARIS 2018'!I"&amp;TEXT(LastR2,"0"))))))</f>
        <v>28</v>
      </c>
      <c r="G3" s="43">
        <f ca="1">IFERROR(IF(A3="",0,INDIRECT("'Récapitulatif  Loyer PARIS 2018'!"&amp;ADDRESS(MATCH($A3,'Récapitulatif  Loyer PARIS 2018'!$A:$A,0),MATCH($A$1,'Récapitulatif  Loyer PARIS 2018'!$1:$1,0)+1,4))),0)</f>
        <v>625</v>
      </c>
      <c r="H3" s="91">
        <f ca="1">IFERROR(IF(A3="",0,INDIRECT("'Récapitulatif  Loyer PARIS 2018'!"&amp;ADDRESS(MATCH($A3,'Récapitulatif  Loyer PARIS 2018'!$A:$A,0),MATCH($A$1,'Récapitulatif  Loyer PARIS 2018'!$1:$1,0),4))),0)</f>
        <v>31</v>
      </c>
      <c r="I3" s="43">
        <f t="shared" ca="1" si="0"/>
        <v>995.18000000000006</v>
      </c>
      <c r="J3" s="44">
        <f t="shared" ca="1" si="1"/>
        <v>0.61424039304274836</v>
      </c>
      <c r="K3" s="45">
        <f t="shared" ref="K3" ca="1" si="2">IFERROR(F3/H3,"")</f>
        <v>0.90322580645161288</v>
      </c>
      <c r="L3" s="91"/>
      <c r="M3"/>
      <c r="N3"/>
      <c r="O3"/>
      <c r="P3"/>
      <c r="Q3"/>
    </row>
    <row r="4" spans="1:17" ht="20.100000000000001" customHeight="1" x14ac:dyDescent="0.25">
      <c r="A4" t="str">
        <f t="array" aca="1" ref="A4" ca="1">IFERROR(INDEX('Récaptitulatif Résa PARIS 2018'!$A$2:INDIRECT("'Récaptitulatif Résa PARIS 2018'!A"&amp;TEXT(LastR2,"0")), MATCH(0, COUNTIF($A$2:$A3, 'Récaptitulatif Résa PARIS 2018'!$A$2:INDIRECT("'Récaptitulatif Résa PARIS 2018'!A"&amp;TEXT(LastR2,"0")))+('Récaptitulatif Résa PARIS 2018'!$F$2:INDIRECT("'Récaptitulatif Résa PARIS 2018'!F"&amp;TEXT(LastR2,"0"))&lt;&gt;$A$1), 0), COLUMN(A2)),"")</f>
        <v>THOMASSIN</v>
      </c>
      <c r="B4" s="43">
        <f ca="1">IF(OR($A4="",$A4=0),0,SUMPRODUCT((('Récaptitulatif Résa PARIS 2018'!$A$2:INDIRECT("'Récaptitulatif Résa PARIS 2018'!A"&amp;TEXT(LastR2,"0")))=$A4)*(('Récaptitulatif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1236.94</v>
      </c>
      <c r="C4" s="43">
        <f ca="1">IF(OR($A4="",$A4=0),0,SUMPRODUCT((('Récaptitulatif Résa PARIS 2018'!$A$2:INDIRECT("'Récaptitulatif Résa PARIS 2018'!A"&amp;TEXT(LastR2,"0")))=$A4)*(('Récaptitulatif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4" s="43">
        <f ca="1">IF(OR($A4="",$A4=0),0,SUMPRODUCT((('Récaptitulatif Résa PARIS 2018'!$A$2:INDIRECT("'Récaptitulatif Résa PARIS 2018'!A"&amp;TEXT(LastR2,"0")))=$A4)*(('Récaptitulatif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4" s="43">
        <f ca="1">IF(OR($A4="",$A4=0),0,SUMPRODUCT((('Récaptitulatif Résa PARIS 2018'!$A$2:INDIRECT("'Récaptitulatif Résa PARIS 2018'!A"&amp;TEXT(LastR2,"0")))=$A4)*(('Récaptitulatif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4" s="91">
        <f ca="1">IF(OR($A4="",$A4=0),0,SUMPRODUCT((('Récaptitulatif Résa PARIS 2018'!$A$2:INDIRECT("'Récaptitulatif Résa PARIS 2018'!A"&amp;TEXT(LastR2,"0")))=$A4)*(('Récaptitulatif Résa PARIS 2018'!$F$2:INDIRECT("'Récaptitulatif Résa PARIS 2018'!F"&amp;TEXT(LastR2,"0")))=$A$1)*(('Récaptitulatif Résa PARIS 2018'!$I$2:INDIRECT("'Récaptitulatif Résa PARIS 2018'!I"&amp;TEXT(LastR2,"0"))))))</f>
        <v>21</v>
      </c>
      <c r="G4" s="43">
        <f ca="1">IFERROR(IF(A4="",0,INDIRECT("'Récapitulatif  Loyer PARIS 2018'!"&amp;ADDRESS(MATCH($A4,'Récapitulatif  Loyer PARIS 2018'!$A:$A,0),MATCH($A$1,'Récapitulatif  Loyer PARIS 2018'!$1:$1,0)+1,4))),0)</f>
        <v>650</v>
      </c>
      <c r="H4" s="91">
        <f ca="1">IFERROR(IF(A4="",0,INDIRECT("'Récapitulatif  Loyer PARIS 2018'!"&amp;ADDRESS(MATCH($A4,'Récapitulatif  Loyer PARIS 2018'!$A:$A,0),MATCH($A$1,'Récapitulatif  Loyer PARIS 2018'!$1:$1,0),4))),0)</f>
        <v>31</v>
      </c>
      <c r="I4" s="43">
        <f t="shared" ref="I4:I6" ca="1" si="3">B4-G4</f>
        <v>586.94000000000005</v>
      </c>
      <c r="J4" s="44">
        <f t="shared" ref="J4:J6" ca="1" si="4">IFERROR(I4/B4,"")</f>
        <v>0.47450967710640779</v>
      </c>
      <c r="K4" s="45">
        <f t="shared" ref="K4:K6" ca="1" si="5">IFERROR(F4/H4,"")</f>
        <v>0.67741935483870963</v>
      </c>
      <c r="L4" s="91"/>
      <c r="M4"/>
      <c r="N4"/>
      <c r="O4"/>
      <c r="P4"/>
      <c r="Q4"/>
    </row>
    <row r="5" spans="1:17" ht="20.100000000000001" customHeight="1" x14ac:dyDescent="0.25">
      <c r="A5" t="str">
        <f t="array" aca="1" ref="A5" ca="1">IFERROR(INDEX('Récaptitulatif Résa PARIS 2018'!$A$2:INDIRECT("'Récaptitulatif Résa PARIS 2018'!A"&amp;TEXT(LastR2,"0")), MATCH(0, COUNTIF($A$2:$A4, 'Récaptitulatif Résa PARIS 2018'!$A$2:INDIRECT("'Récaptitulatif Résa PARIS 2018'!A"&amp;TEXT(LastR2,"0")))+('Récaptitulatif Résa PARIS 2018'!$F$2:INDIRECT("'Récaptitulatif Résa PARIS 2018'!F"&amp;TEXT(LastR2,"0"))&lt;&gt;$A$1), 0), COLUMN(A3)),"")</f>
        <v>LAURENCIN</v>
      </c>
      <c r="B5" s="43">
        <f ca="1">IF(OR($A5="",$A5=0),0,SUMPRODUCT((('Récaptitulatif Résa PARIS 2018'!$A$2:INDIRECT("'Récaptitulatif Résa PARIS 2018'!A"&amp;TEXT(LastR2,"0")))=$A5)*(('Récaptitulatif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1202.3399999999999</v>
      </c>
      <c r="C5" s="43">
        <f ca="1">IF(OR($A5="",$A5=0),0,SUMPRODUCT((('Récaptitulatif Résa PARIS 2018'!$A$2:INDIRECT("'Récaptitulatif Résa PARIS 2018'!A"&amp;TEXT(LastR2,"0")))=$A5)*(('Récaptitulatif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140.4</v>
      </c>
      <c r="D5" s="43">
        <f ca="1">IF(OR($A5="",$A5=0),0,SUMPRODUCT((('Récaptitulatif Résa PARIS 2018'!$A$2:INDIRECT("'Récaptitulatif Résa PARIS 2018'!A"&amp;TEXT(LastR2,"0")))=$A5)*(('Récaptitulatif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5" s="43">
        <f ca="1">IF(OR($A5="",$A5=0),0,SUMPRODUCT((('Récaptitulatif Résa PARIS 2018'!$A$2:INDIRECT("'Récaptitulatif Résa PARIS 2018'!A"&amp;TEXT(LastR2,"0")))=$A5)*(('Récaptitulatif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5" s="91">
        <f ca="1">IF(OR($A5="",$A5=0),0,SUMPRODUCT((('Récaptitulatif Résa PARIS 2018'!$A$2:INDIRECT("'Récaptitulatif Résa PARIS 2018'!A"&amp;TEXT(LastR2,"0")))=$A5)*(('Récaptitulatif Résa PARIS 2018'!$F$2:INDIRECT("'Récaptitulatif Résa PARIS 2018'!F"&amp;TEXT(LastR2,"0")))=$A$1)*(('Récaptitulatif Résa PARIS 2018'!$I$2:INDIRECT("'Récaptitulatif Résa PARIS 2018'!I"&amp;TEXT(LastR2,"0"))))))</f>
        <v>36</v>
      </c>
      <c r="G5" s="43">
        <f ca="1">IFERROR(IF(A5="",0,INDIRECT("'Récapitulatif  Loyer PARIS 2018'!"&amp;ADDRESS(MATCH($A5,'Récapitulatif  Loyer PARIS 2018'!$A:$A,0),MATCH($A$1,'Récapitulatif  Loyer PARIS 2018'!$1:$1,0)+1,4))),0)</f>
        <v>255.38</v>
      </c>
      <c r="H5" s="91">
        <f ca="1">IFERROR(IF(A5="",0,INDIRECT("'Récapitulatif  Loyer PARIS 2018'!"&amp;ADDRESS(MATCH($A5,'Récapitulatif  Loyer PARIS 2018'!$A:$A,0),MATCH($A$1,'Récapitulatif  Loyer PARIS 2018'!$1:$1,0),4))),0)</f>
        <v>29</v>
      </c>
      <c r="I5" s="43">
        <f t="shared" ca="1" si="3"/>
        <v>946.95999999999992</v>
      </c>
      <c r="J5" s="44">
        <f t="shared" ca="1" si="4"/>
        <v>0.78759751817289614</v>
      </c>
      <c r="K5" s="45">
        <f t="shared" ca="1" si="5"/>
        <v>1.2413793103448276</v>
      </c>
      <c r="M5"/>
      <c r="N5"/>
      <c r="O5"/>
      <c r="P5"/>
      <c r="Q5"/>
    </row>
    <row r="6" spans="1:17" ht="20.100000000000001" customHeight="1" x14ac:dyDescent="0.25">
      <c r="A6" t="str">
        <f t="array" aca="1" ref="A6" ca="1">IFERROR(INDEX('Récaptitulatif Résa PARIS 2018'!$A$2:INDIRECT("'Récaptitulatif Résa PARIS 2018'!A"&amp;TEXT(LastR2,"0")), MATCH(0, COUNTIF($A$2:$A5, 'Récaptitulatif Résa PARIS 2018'!$A$2:INDIRECT("'Récaptitulatif Résa PARIS 2018'!A"&amp;TEXT(LastR2,"0")))+('Récaptitulatif Résa PARIS 2018'!$F$2:INDIRECT("'Récaptitulatif Résa PARIS 2018'!F"&amp;TEXT(LastR2,"0"))&lt;&gt;$A$1), 0), COLUMN(A4)),"")</f>
        <v>DESIREE</v>
      </c>
      <c r="B6" s="43">
        <f ca="1">IF(OR($A6="",$A6=0),0,SUMPRODUCT((('Récaptitulatif Résa PARIS 2018'!$A$2:INDIRECT("'Récaptitulatif Résa PARIS 2018'!A"&amp;TEXT(LastR2,"0")))=$A6)*(('Récaptitulatif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1727.8600000000001</v>
      </c>
      <c r="C6" s="43">
        <f ca="1">IF(OR($A6="",$A6=0),0,SUMPRODUCT((('Récaptitulatif Résa PARIS 2018'!$A$2:INDIRECT("'Récaptitulatif Résa PARIS 2018'!A"&amp;TEXT(LastR2,"0")))=$A6)*(('Récaptitulatif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6" s="43">
        <f ca="1">IF(OR($A6="",$A6=0),0,SUMPRODUCT((('Récaptitulatif Résa PARIS 2018'!$A$2:INDIRECT("'Récaptitulatif Résa PARIS 2018'!A"&amp;TEXT(LastR2,"0")))=$A6)*(('Récaptitulatif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20</v>
      </c>
      <c r="E6" s="43">
        <f ca="1">IF(OR($A6="",$A6=0),0,SUMPRODUCT((('Récaptitulatif Résa PARIS 2018'!$A$2:INDIRECT("'Récaptitulatif Résa PARIS 2018'!A"&amp;TEXT(LastR2,"0")))=$A6)*(('Récaptitulatif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6" s="91">
        <f ca="1">IF(OR($A6="",$A6=0),0,SUMPRODUCT((('Récaptitulatif Résa PARIS 2018'!$A$2:INDIRECT("'Récaptitulatif Résa PARIS 2018'!A"&amp;TEXT(LastR2,"0")))=$A6)*(('Récaptitulatif Résa PARIS 2018'!$F$2:INDIRECT("'Récaptitulatif Résa PARIS 2018'!F"&amp;TEXT(LastR2,"0")))=$A$1)*(('Récaptitulatif Résa PARIS 2018'!$I$2:INDIRECT("'Récaptitulatif Résa PARIS 2018'!I"&amp;TEXT(LastR2,"0"))))))</f>
        <v>32</v>
      </c>
      <c r="G6" s="43">
        <f ca="1">IFERROR(IF(A6="",0,INDIRECT("'Récapitulatif  Loyer PARIS 2018'!"&amp;ADDRESS(MATCH($A6,'Récapitulatif  Loyer PARIS 2018'!$A:$A,0),MATCH($A$1,'Récapitulatif  Loyer PARIS 2018'!$1:$1,0)+1,4))),0)</f>
        <v>840</v>
      </c>
      <c r="H6" s="91">
        <f ca="1">IFERROR(IF(A6="",0,INDIRECT("'Récapitulatif  Loyer PARIS 2018'!"&amp;ADDRESS(MATCH($A6,'Récapitulatif  Loyer PARIS 2018'!$A:$A,0),MATCH($A$1,'Récapitulatif  Loyer PARIS 2018'!$1:$1,0),4))),0)</f>
        <v>31</v>
      </c>
      <c r="I6" s="43">
        <f t="shared" ca="1" si="3"/>
        <v>887.86000000000013</v>
      </c>
      <c r="J6" s="44">
        <f t="shared" ca="1" si="4"/>
        <v>0.51384950169573929</v>
      </c>
      <c r="K6" s="45">
        <f t="shared" ca="1" si="5"/>
        <v>1.032258064516129</v>
      </c>
      <c r="M6"/>
      <c r="N6"/>
      <c r="O6"/>
      <c r="P6"/>
      <c r="Q6"/>
    </row>
    <row r="7" spans="1:17" ht="20.100000000000001" customHeight="1" x14ac:dyDescent="0.25">
      <c r="A7" t="str">
        <f t="array" aca="1" ref="A7" ca="1">IFERROR(INDEX('Récaptitulatif Résa PARIS 2018'!$A$2:INDIRECT("'Récaptitulatif Résa PARIS 2018'!A"&amp;TEXT(LastR2,"0")), MATCH(0, COUNTIF($A$2:$A6, 'Récaptitulatif Résa PARIS 2018'!$A$2:INDIRECT("'Récaptitulatif Résa PARIS 2018'!A"&amp;TEXT(LastR2,"0")))+('Récaptitulatif Résa PARIS 2018'!$F$2:INDIRECT("'Récaptitulatif Résa PARIS 2018'!F"&amp;TEXT(LastR2,"0"))&lt;&gt;$A$1), 0), COLUMN(A5)),"")</f>
        <v>SAINT ANTOINE</v>
      </c>
      <c r="B7" s="43">
        <f ca="1">IF(OR($A7="",$A7=0),0,SUMPRODUCT((('Récaptitulatif Résa PARIS 2018'!$A$2:INDIRECT("'Récaptitulatif Résa PARIS 2018'!A"&amp;TEXT(LastR2,"0")))=$A7)*(('Récaptitulatif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987.18000000000006</v>
      </c>
      <c r="C7" s="43">
        <f ca="1">IF(OR($A7="",$A7=0),0,SUMPRODUCT((('Récaptitulatif Résa PARIS 2018'!$A$2:INDIRECT("'Récaptitulatif Résa PARIS 2018'!A"&amp;TEXT(LastR2,"0")))=$A7)*(('Récaptitulatif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7" s="43">
        <f ca="1">IF(OR($A7="",$A7=0),0,SUMPRODUCT((('Récaptitulatif Résa PARIS 2018'!$A$2:INDIRECT("'Récaptitulatif Résa PARIS 2018'!A"&amp;TEXT(LastR2,"0")))=$A7)*(('Récaptitulatif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7" s="43">
        <f ca="1">IF(OR($A7="",$A7=0),0,SUMPRODUCT((('Récaptitulatif Résa PARIS 2018'!$A$2:INDIRECT("'Récaptitulatif Résa PARIS 2018'!A"&amp;TEXT(LastR2,"0")))=$A7)*(('Récaptitulatif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7" s="91">
        <f ca="1">IF(OR($A7="",$A7=0),0,SUMPRODUCT((('Récaptitulatif Résa PARIS 2018'!$A$2:INDIRECT("'Récaptitulatif Résa PARIS 2018'!A"&amp;TEXT(LastR2,"0")))=$A7)*(('Récaptitulatif Résa PARIS 2018'!$F$2:INDIRECT("'Récaptitulatif Résa PARIS 2018'!F"&amp;TEXT(LastR2,"0")))=$A$1)*(('Récaptitulatif Résa PARIS 2018'!$I$2:INDIRECT("'Récaptitulatif Résa PARIS 2018'!I"&amp;TEXT(LastR2,"0"))))))</f>
        <v>21</v>
      </c>
      <c r="G7" s="43">
        <f ca="1">IFERROR(IF(A7="",0,INDIRECT("'Récapitulatif  Loyer PARIS 2018'!"&amp;ADDRESS(MATCH($A7,'Récapitulatif  Loyer PARIS 2018'!$A:$A,0),MATCH($A$1,'Récapitulatif  Loyer PARIS 2018'!$1:$1,0)+1,4))),0)</f>
        <v>169.35</v>
      </c>
      <c r="H7" s="91">
        <f ca="1">IFERROR(IF(A7="",0,INDIRECT("'Récapitulatif  Loyer PARIS 2018'!"&amp;ADDRESS(MATCH($A7,'Récapitulatif  Loyer PARIS 2018'!$A:$A,0),MATCH($A$1,'Récapitulatif  Loyer PARIS 2018'!$1:$1,0),4))),0)</f>
        <v>7</v>
      </c>
      <c r="I7" s="43">
        <f t="shared" ref="I7:I13" ca="1" si="6">B7-G7</f>
        <v>817.83</v>
      </c>
      <c r="J7" s="44">
        <f t="shared" ref="J7:J13" ca="1" si="7">IFERROR(I7/B7,"")</f>
        <v>0.82845073846714878</v>
      </c>
      <c r="K7" s="45">
        <f t="shared" ref="K7:K13" ca="1" si="8">IFERROR(F7/H7,"")</f>
        <v>3</v>
      </c>
      <c r="M7"/>
      <c r="N7"/>
      <c r="O7"/>
      <c r="P7"/>
      <c r="Q7"/>
    </row>
    <row r="8" spans="1:17" ht="20.100000000000001" customHeight="1" x14ac:dyDescent="0.25">
      <c r="A8" t="str">
        <f t="array" aca="1" ref="A8" ca="1">IFERROR(INDEX('Récaptitulatif Résa PARIS 2018'!$A$2:INDIRECT("'Récaptitulatif Résa PARIS 2018'!A"&amp;TEXT(LastR2,"0")), MATCH(0, COUNTIF($A$2:$A7, 'Récaptitulatif Résa PARIS 2018'!$A$2:INDIRECT("'Récaptitulatif Résa PARIS 2018'!A"&amp;TEXT(LastR2,"0")))+('Récaptitulatif Résa PARIS 2018'!$F$2:INDIRECT("'Récaptitulatif Résa PARIS 2018'!F"&amp;TEXT(LastR2,"0"))&lt;&gt;$A$1), 0), COLUMN(A6)),"")</f>
        <v>FRANKLIN</v>
      </c>
      <c r="B8" s="43">
        <f ca="1">IF(OR($A8="",$A8=0),0,SUMPRODUCT((('Récaptitulatif Résa PARIS 2018'!$A$2:INDIRECT("'Récaptitulatif Résa PARIS 2018'!A"&amp;TEXT(LastR2,"0")))=$A8)*(('Récaptitulatif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1419.97</v>
      </c>
      <c r="C8" s="43">
        <f ca="1">IF(OR($A8="",$A8=0),0,SUMPRODUCT((('Récaptitulatif Résa PARIS 2018'!$A$2:INDIRECT("'Récaptitulatif Résa PARIS 2018'!A"&amp;TEXT(LastR2,"0")))=$A8)*(('Récaptitulatif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8" s="43">
        <f ca="1">IF(OR($A8="",$A8=0),0,SUMPRODUCT((('Récaptitulatif Résa PARIS 2018'!$A$2:INDIRECT("'Récaptitulatif Résa PARIS 2018'!A"&amp;TEXT(LastR2,"0")))=$A8)*(('Récaptitulatif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8" s="43">
        <f ca="1">IF(OR($A8="",$A8=0),0,SUMPRODUCT((('Récaptitulatif Résa PARIS 2018'!$A$2:INDIRECT("'Récaptitulatif Résa PARIS 2018'!A"&amp;TEXT(LastR2,"0")))=$A8)*(('Récaptitulatif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8" s="91">
        <f ca="1">IF(OR($A8="",$A8=0),0,SUMPRODUCT((('Récaptitulatif Résa PARIS 2018'!$A$2:INDIRECT("'Récaptitulatif Résa PARIS 2018'!A"&amp;TEXT(LastR2,"0")))=$A8)*(('Récaptitulatif Résa PARIS 2018'!$F$2:INDIRECT("'Récaptitulatif Résa PARIS 2018'!F"&amp;TEXT(LastR2,"0")))=$A$1)*(('Récaptitulatif Résa PARIS 2018'!$I$2:INDIRECT("'Récaptitulatif Résa PARIS 2018'!I"&amp;TEXT(LastR2,"0"))))))</f>
        <v>26</v>
      </c>
      <c r="G8" s="43">
        <f ca="1">IFERROR(IF(A8="",0,INDIRECT("'Récapitulatif  Loyer PARIS 2018'!"&amp;ADDRESS(MATCH($A8,'Récapitulatif  Loyer PARIS 2018'!$A:$A,0),MATCH($A$1,'Récapitulatif  Loyer PARIS 2018'!$1:$1,0)+1,4))),0)</f>
        <v>800</v>
      </c>
      <c r="H8" s="91">
        <f ca="1">IFERROR(IF(A8="",0,INDIRECT("'Récapitulatif  Loyer PARIS 2018'!"&amp;ADDRESS(MATCH($A8,'Récapitulatif  Loyer PARIS 2018'!$A:$A,0),MATCH($A$1,'Récapitulatif  Loyer PARIS 2018'!$1:$1,0),4))),0)</f>
        <v>31</v>
      </c>
      <c r="I8" s="43">
        <f t="shared" ca="1" si="6"/>
        <v>619.97</v>
      </c>
      <c r="J8" s="44">
        <f t="shared" ca="1" si="7"/>
        <v>0.43660781565807727</v>
      </c>
      <c r="K8" s="45">
        <f t="shared" ca="1" si="8"/>
        <v>0.83870967741935487</v>
      </c>
      <c r="M8"/>
      <c r="N8"/>
      <c r="O8"/>
      <c r="P8"/>
      <c r="Q8"/>
    </row>
    <row r="9" spans="1:17" ht="20.100000000000001" customHeight="1" x14ac:dyDescent="0.25">
      <c r="A9" t="str">
        <f t="array" aca="1" ref="A9" ca="1">IFERROR(INDEX('Récaptitulatif Résa PARIS 2018'!$A$2:INDIRECT("'Récaptitulatif Résa PARIS 2018'!A"&amp;TEXT(LastR2,"0")), MATCH(0, COUNTIF($A$2:$A8, 'Récaptitulatif Résa PARIS 2018'!$A$2:INDIRECT("'Récaptitulatif Résa PARIS 2018'!A"&amp;TEXT(LastR2,"0")))+('Récaptitulatif Résa PARIS 2018'!$F$2:INDIRECT("'Récaptitulatif Résa PARIS 2018'!F"&amp;TEXT(LastR2,"0"))&lt;&gt;$A$1), 0), COLUMN(A7)),"")</f>
        <v>VAUBECOUR</v>
      </c>
      <c r="B9" s="43">
        <f ca="1">IF(OR($A9="",$A9=0),0,SUMPRODUCT((('Récaptitulatif Résa PARIS 2018'!$A$2:INDIRECT("'Récaptitulatif Résa PARIS 2018'!A"&amp;TEXT(LastR2,"0")))=$A9)*(('Récaptitulatif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1322.34</v>
      </c>
      <c r="C9" s="43">
        <f ca="1">IF(OR($A9="",$A9=0),0,SUMPRODUCT((('Récaptitulatif Résa PARIS 2018'!$A$2:INDIRECT("'Récaptitulatif Résa PARIS 2018'!A"&amp;TEXT(LastR2,"0")))=$A9)*(('Récaptitulatif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9" s="43">
        <f ca="1">IF(OR($A9="",$A9=0),0,SUMPRODUCT((('Récaptitulatif Résa PARIS 2018'!$A$2:INDIRECT("'Récaptitulatif Résa PARIS 2018'!A"&amp;TEXT(LastR2,"0")))=$A9)*(('Récaptitulatif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9" s="43">
        <f ca="1">IF(OR($A9="",$A9=0),0,SUMPRODUCT((('Récaptitulatif Résa PARIS 2018'!$A$2:INDIRECT("'Récaptitulatif Résa PARIS 2018'!A"&amp;TEXT(LastR2,"0")))=$A9)*(('Récaptitulatif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9" s="91">
        <f ca="1">IF(OR($A9="",$A9=0),0,SUMPRODUCT((('Récaptitulatif Résa PARIS 2018'!$A$2:INDIRECT("'Récaptitulatif Résa PARIS 2018'!A"&amp;TEXT(LastR2,"0")))=$A9)*(('Récaptitulatif Résa PARIS 2018'!$F$2:INDIRECT("'Récaptitulatif Résa PARIS 2018'!F"&amp;TEXT(LastR2,"0")))=$A$1)*(('Récaptitulatif Résa PARIS 2018'!$I$2:INDIRECT("'Récaptitulatif Résa PARIS 2018'!I"&amp;TEXT(LastR2,"0"))))))</f>
        <v>25</v>
      </c>
      <c r="G9" s="43">
        <f ca="1">IFERROR(IF(A9="",0,INDIRECT("'Récapitulatif  Loyer PARIS 2018'!"&amp;ADDRESS(MATCH($A9,'Récapitulatif  Loyer PARIS 2018'!$A:$A,0),MATCH($A$1,'Récapitulatif  Loyer PARIS 2018'!$1:$1,0)+1,4))),0)</f>
        <v>700</v>
      </c>
      <c r="H9" s="91">
        <f ca="1">IFERROR(IF(A9="",0,INDIRECT("'Récapitulatif  Loyer PARIS 2018'!"&amp;ADDRESS(MATCH($A9,'Récapitulatif  Loyer PARIS 2018'!$A:$A,0),MATCH($A$1,'Récapitulatif  Loyer PARIS 2018'!$1:$1,0),4))),0)</f>
        <v>31</v>
      </c>
      <c r="I9" s="43">
        <f t="shared" ca="1" si="6"/>
        <v>622.33999999999992</v>
      </c>
      <c r="J9" s="44">
        <f t="shared" ca="1" si="7"/>
        <v>0.47063538878049516</v>
      </c>
      <c r="K9" s="45">
        <f t="shared" ca="1" si="8"/>
        <v>0.80645161290322576</v>
      </c>
      <c r="M9"/>
      <c r="N9"/>
      <c r="O9"/>
      <c r="P9"/>
      <c r="Q9"/>
    </row>
    <row r="10" spans="1:17" ht="20.100000000000001" customHeight="1" x14ac:dyDescent="0.25">
      <c r="A10" t="str">
        <f t="array" aca="1" ref="A10" ca="1">IFERROR(INDEX('Récaptitulatif Résa PARIS 2018'!$A$2:INDIRECT("'Récaptitulatif Résa PARIS 2018'!A"&amp;TEXT(LastR2,"0")), MATCH(0, COUNTIF($A$2:$A9, 'Récaptitulatif Résa PARIS 2018'!$A$2:INDIRECT("'Récaptitulatif Résa PARIS 2018'!A"&amp;TEXT(LastR2,"0")))+('Récaptitulatif Résa PARIS 2018'!$F$2:INDIRECT("'Récaptitulatif Résa PARIS 2018'!F"&amp;TEXT(LastR2,"0"))&lt;&gt;$A$1), 0), COLUMN(A8)),"")</f>
        <v>CHARITE</v>
      </c>
      <c r="B10" s="43">
        <f ca="1">IF(OR($A10="",$A10=0),0,SUMPRODUCT((('Récaptitulatif Résa PARIS 2018'!$A$2:INDIRECT("'Récaptitulatif Résa PARIS 2018'!A"&amp;TEXT(LastR2,"0")))=$A10)*(('Récaptitulatif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1401.86</v>
      </c>
      <c r="C10" s="43">
        <f ca="1">IF(OR($A10="",$A10=0),0,SUMPRODUCT((('Récaptitulatif Résa PARIS 2018'!$A$2:INDIRECT("'Récaptitulatif Résa PARIS 2018'!A"&amp;TEXT(LastR2,"0")))=$A10)*(('Récaptitulatif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10" s="43">
        <f ca="1">IF(OR($A10="",$A10=0),0,SUMPRODUCT((('Récaptitulatif Résa PARIS 2018'!$A$2:INDIRECT("'Récaptitulatif Résa PARIS 2018'!A"&amp;TEXT(LastR2,"0")))=$A10)*(('Récaptitulatif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10" s="43">
        <f ca="1">IF(OR($A10="",$A10=0),0,SUMPRODUCT((('Récaptitulatif Résa PARIS 2018'!$A$2:INDIRECT("'Récaptitulatif Résa PARIS 2018'!A"&amp;TEXT(LastR2,"0")))=$A10)*(('Récaptitulatif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10" s="91">
        <f ca="1">IF(OR($A10="",$A10=0),0,SUMPRODUCT((('Récaptitulatif Résa PARIS 2018'!$A$2:INDIRECT("'Récaptitulatif Résa PARIS 2018'!A"&amp;TEXT(LastR2,"0")))=$A10)*(('Récaptitulatif Résa PARIS 2018'!$F$2:INDIRECT("'Récaptitulatif Résa PARIS 2018'!F"&amp;TEXT(LastR2,"0")))=$A$1)*(('Récaptitulatif Résa PARIS 2018'!$I$2:INDIRECT("'Récaptitulatif Résa PARIS 2018'!I"&amp;TEXT(LastR2,"0"))))))</f>
        <v>26</v>
      </c>
      <c r="G10" s="43">
        <f ca="1">IFERROR(IF(A10="",0,INDIRECT("'Récapitulatif  Loyer PARIS 2018'!"&amp;ADDRESS(MATCH($A10,'Récapitulatif  Loyer PARIS 2018'!$A:$A,0),MATCH($A$1,'Récapitulatif  Loyer PARIS 2018'!$1:$1,0)+1,4))),0)</f>
        <v>523</v>
      </c>
      <c r="H10" s="91">
        <f ca="1">IFERROR(IF(A10="",0,INDIRECT("'Récapitulatif  Loyer PARIS 2018'!"&amp;ADDRESS(MATCH($A10,'Récapitulatif  Loyer PARIS 2018'!$A:$A,0),MATCH($A$1,'Récapitulatif  Loyer PARIS 2018'!$1:$1,0),4))),0)</f>
        <v>31</v>
      </c>
      <c r="I10" s="43">
        <f t="shared" ca="1" si="6"/>
        <v>878.8599999999999</v>
      </c>
      <c r="J10" s="44">
        <f t="shared" ca="1" si="7"/>
        <v>0.62692422923829771</v>
      </c>
      <c r="K10" s="45">
        <f t="shared" ca="1" si="8"/>
        <v>0.83870967741935487</v>
      </c>
      <c r="M10"/>
      <c r="N10"/>
      <c r="O10"/>
      <c r="P10"/>
      <c r="Q10"/>
    </row>
    <row r="11" spans="1:17" ht="20.100000000000001" customHeight="1" x14ac:dyDescent="0.25">
      <c r="A11" t="str">
        <f t="array" aca="1" ref="A11" ca="1">IFERROR(INDEX('Récaptitulatif Résa PARIS 2018'!$A$2:INDIRECT("'Récaptitulatif Résa PARIS 2018'!A"&amp;TEXT(LastR2,"0")), MATCH(0, COUNTIF($A$2:$A10, 'Récaptitulatif Résa PARIS 2018'!$A$2:INDIRECT("'Récaptitulatif Résa PARIS 2018'!A"&amp;TEXT(LastR2,"0")))+('Récaptitulatif Résa PARIS 2018'!$F$2:INDIRECT("'Récaptitulatif Résa PARIS 2018'!F"&amp;TEXT(LastR2,"0"))&lt;&gt;$A$1), 0), COLUMN(A9)),"")</f>
        <v>CONFORT</v>
      </c>
      <c r="B11" s="43">
        <f ca="1">IF(OR($A11="",$A11=0),0,SUMPRODUCT((('Récaptitulatif Résa PARIS 2018'!$A$2:INDIRECT("'Récaptitulatif Résa PARIS 2018'!A"&amp;TEXT(LastR2,"0")))=$A11)*(('Récaptitulatif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1560.24</v>
      </c>
      <c r="C11" s="43">
        <f ca="1">IF(OR($A11="",$A11=0),0,SUMPRODUCT((('Récaptitulatif Résa PARIS 2018'!$A$2:INDIRECT("'Récaptitulatif Résa PARIS 2018'!A"&amp;TEXT(LastR2,"0")))=$A11)*(('Récaptitulatif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11" s="43">
        <f ca="1">IF(OR($A11="",$A11=0),0,SUMPRODUCT((('Récaptitulatif Résa PARIS 2018'!$A$2:INDIRECT("'Récaptitulatif Résa PARIS 2018'!A"&amp;TEXT(LastR2,"0")))=$A11)*(('Récaptitulatif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11" s="43">
        <f ca="1">IF(OR($A11="",$A11=0),0,SUMPRODUCT((('Récaptitulatif Résa PARIS 2018'!$A$2:INDIRECT("'Récaptitulatif Résa PARIS 2018'!A"&amp;TEXT(LastR2,"0")))=$A11)*(('Récaptitulatif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11" s="91">
        <f ca="1">IF(OR($A11="",$A11=0),0,SUMPRODUCT((('Récaptitulatif Résa PARIS 2018'!$A$2:INDIRECT("'Récaptitulatif Résa PARIS 2018'!A"&amp;TEXT(LastR2,"0")))=$A11)*(('Récaptitulatif Résa PARIS 2018'!$F$2:INDIRECT("'Récaptitulatif Résa PARIS 2018'!F"&amp;TEXT(LastR2,"0")))=$A$1)*(('Récaptitulatif Résa PARIS 2018'!$I$2:INDIRECT("'Récaptitulatif Résa PARIS 2018'!I"&amp;TEXT(LastR2,"0"))))))</f>
        <v>29</v>
      </c>
      <c r="G11" s="43">
        <f ca="1">IFERROR(IF(A11="",0,INDIRECT("'Récapitulatif  Loyer PARIS 2018'!"&amp;ADDRESS(MATCH($A11,'Récapitulatif  Loyer PARIS 2018'!$A:$A,0),MATCH($A$1,'Récapitulatif  Loyer PARIS 2018'!$1:$1,0)+1,4))),0)</f>
        <v>830</v>
      </c>
      <c r="H11" s="91">
        <f ca="1">IFERROR(IF(A11="",0,INDIRECT("'Récapitulatif  Loyer PARIS 2018'!"&amp;ADDRESS(MATCH($A11,'Récapitulatif  Loyer PARIS 2018'!$A:$A,0),MATCH($A$1,'Récapitulatif  Loyer PARIS 2018'!$1:$1,0),4))),0)</f>
        <v>31</v>
      </c>
      <c r="I11" s="43">
        <f t="shared" ca="1" si="6"/>
        <v>730.24</v>
      </c>
      <c r="J11" s="44">
        <f t="shared" ca="1" si="7"/>
        <v>0.46803055940111776</v>
      </c>
      <c r="K11" s="45">
        <f t="shared" ca="1" si="8"/>
        <v>0.93548387096774188</v>
      </c>
      <c r="M11"/>
      <c r="N11"/>
      <c r="O11"/>
      <c r="P11"/>
      <c r="Q11"/>
    </row>
    <row r="12" spans="1:17" ht="20.100000000000001" customHeight="1" x14ac:dyDescent="0.25">
      <c r="A12" t="str">
        <f t="array" aca="1" ref="A12" ca="1">IFERROR(INDEX('Récaptitulatif Résa PARIS 2018'!$A$2:INDIRECT("'Récaptitulatif Résa PARIS 2018'!A"&amp;TEXT(LastR2,"0")), MATCH(0, COUNTIF($A$2:$A11, 'Récaptitulatif Résa PARIS 2018'!$A$2:INDIRECT("'Récaptitulatif Résa PARIS 2018'!A"&amp;TEXT(LastR2,"0")))+('Récaptitulatif Résa PARIS 2018'!$F$2:INDIRECT("'Récaptitulatif Résa PARIS 2018'!F"&amp;TEXT(LastR2,"0"))&lt;&gt;$A$1), 0), COLUMN(A10)),"")</f>
        <v>BONNET</v>
      </c>
      <c r="B12" s="43">
        <f ca="1">IF(OR($A12="",$A12=0),0,SUMPRODUCT((('Récaptitulatif Résa PARIS 2018'!$A$2:INDIRECT("'Récaptitulatif Résa PARIS 2018'!A"&amp;TEXT(LastR2,"0")))=$A12)*(('Récaptitulatif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1052.1400000000001</v>
      </c>
      <c r="C12" s="43">
        <f ca="1">IF(OR($A12="",$A12=0),0,SUMPRODUCT((('Récaptitulatif Résa PARIS 2018'!$A$2:INDIRECT("'Récaptitulatif Résa PARIS 2018'!A"&amp;TEXT(LastR2,"0")))=$A12)*(('Récaptitulatif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12" s="43">
        <f ca="1">IF(OR($A12="",$A12=0),0,SUMPRODUCT((('Récaptitulatif Résa PARIS 2018'!$A$2:INDIRECT("'Récaptitulatif Résa PARIS 2018'!A"&amp;TEXT(LastR2,"0")))=$A12)*(('Récaptitulatif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12" s="43">
        <f ca="1">IF(OR($A12="",$A12=0),0,SUMPRODUCT((('Récaptitulatif Résa PARIS 2018'!$A$2:INDIRECT("'Récaptitulatif Résa PARIS 2018'!A"&amp;TEXT(LastR2,"0")))=$A12)*(('Récaptitulatif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12" s="91">
        <f ca="1">IF(OR($A12="",$A12=0),0,SUMPRODUCT((('Récaptitulatif Résa PARIS 2018'!$A$2:INDIRECT("'Récaptitulatif Résa PARIS 2018'!A"&amp;TEXT(LastR2,"0")))=$A12)*(('Récaptitulatif Résa PARIS 2018'!$F$2:INDIRECT("'Récaptitulatif Résa PARIS 2018'!F"&amp;TEXT(LastR2,"0")))=$A$1)*(('Récaptitulatif Résa PARIS 2018'!$I$2:INDIRECT("'Récaptitulatif Résa PARIS 2018'!I"&amp;TEXT(LastR2,"0"))))))</f>
        <v>20</v>
      </c>
      <c r="G12" s="43">
        <f ca="1">IFERROR(IF(A12="",0,INDIRECT("'Récapitulatif  Loyer PARIS 2018'!"&amp;ADDRESS(MATCH($A12,'Récapitulatif  Loyer PARIS 2018'!$A:$A,0),MATCH($A$1,'Récapitulatif  Loyer PARIS 2018'!$1:$1,0)+1,4))),0)</f>
        <v>273</v>
      </c>
      <c r="H12" s="91">
        <f ca="1">IFERROR(IF(A12="",0,INDIRECT("'Récapitulatif  Loyer PARIS 2018'!"&amp;ADDRESS(MATCH($A12,'Récapitulatif  Loyer PARIS 2018'!$A:$A,0),MATCH($A$1,'Récapitulatif  Loyer PARIS 2018'!$1:$1,0),4))),0)</f>
        <v>21</v>
      </c>
      <c r="I12" s="43">
        <f t="shared" ca="1" si="6"/>
        <v>779.1400000000001</v>
      </c>
      <c r="J12" s="44">
        <f t="shared" ca="1" si="7"/>
        <v>0.74052882696219136</v>
      </c>
      <c r="K12" s="45">
        <f t="shared" ca="1" si="8"/>
        <v>0.95238095238095233</v>
      </c>
      <c r="M12"/>
      <c r="N12"/>
      <c r="O12"/>
      <c r="P12"/>
      <c r="Q12"/>
    </row>
    <row r="13" spans="1:17" ht="20.100000000000001" customHeight="1" x14ac:dyDescent="0.25">
      <c r="A13" t="str">
        <f t="array" aca="1" ref="A13" ca="1">IFERROR(INDEX('Récaptitulatif Résa PARIS 2018'!$A$2:INDIRECT("'Récaptitulatif Résa PARIS 2018'!A"&amp;TEXT(LastR2,"0")), MATCH(0, COUNTIF($A$2:$A12, 'Récaptitulatif Résa PARIS 2018'!$A$2:INDIRECT("'Récaptitulatif Résa PARIS 2018'!A"&amp;TEXT(LastR2,"0")))+('Récaptitulatif Résa PARIS 2018'!$F$2:INDIRECT("'Récaptitulatif Résa PARIS 2018'!F"&amp;TEXT(LastR2,"0"))&lt;&gt;$A$1), 0), COLUMN(A11)),"")</f>
        <v>SALA</v>
      </c>
      <c r="B13" s="43">
        <f ca="1">IF(OR($A13="",$A13=0),0,SUMPRODUCT((('Récaptitulatif Résa PARIS 2018'!$A$2:INDIRECT("'Récaptitulatif Résa PARIS 2018'!A"&amp;TEXT(LastR2,"0")))=$A13)*(('Récaptitulatif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1916.68</v>
      </c>
      <c r="C13" s="43">
        <f ca="1">IF(OR($A13="",$A13=0),0,SUMPRODUCT((('Récaptitulatif Résa PARIS 2018'!$A$2:INDIRECT("'Récaptitulatif Résa PARIS 2018'!A"&amp;TEXT(LastR2,"0")))=$A13)*(('Récaptitulatif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13" s="43">
        <f ca="1">IF(OR($A13="",$A13=0),0,SUMPRODUCT((('Récaptitulatif Résa PARIS 2018'!$A$2:INDIRECT("'Récaptitulatif Résa PARIS 2018'!A"&amp;TEXT(LastR2,"0")))=$A13)*(('Récaptitulatif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13" s="43">
        <f ca="1">IF(OR($A13="",$A13=0),0,SUMPRODUCT((('Récaptitulatif Résa PARIS 2018'!$A$2:INDIRECT("'Récaptitulatif Résa PARIS 2018'!A"&amp;TEXT(LastR2,"0")))=$A13)*(('Récaptitulatif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13" s="91">
        <f ca="1">IF(OR($A13="",$A13=0),0,SUMPRODUCT((('Récaptitulatif Résa PARIS 2018'!$A$2:INDIRECT("'Récaptitulatif Résa PARIS 2018'!A"&amp;TEXT(LastR2,"0")))=$A13)*(('Récaptitulatif Résa PARIS 2018'!$F$2:INDIRECT("'Récaptitulatif Résa PARIS 2018'!F"&amp;TEXT(LastR2,"0")))=$A$1)*(('Récaptitulatif Résa PARIS 2018'!$I$2:INDIRECT("'Récaptitulatif Résa PARIS 2018'!I"&amp;TEXT(LastR2,"0"))))))</f>
        <v>23</v>
      </c>
      <c r="G13" s="43">
        <f ca="1">IFERROR(IF(A13="",0,INDIRECT("'Récapitulatif  Loyer PARIS 2018'!"&amp;ADDRESS(MATCH($A13,'Récapitulatif  Loyer PARIS 2018'!$A:$A,0),MATCH($A$1,'Récapitulatif  Loyer PARIS 2018'!$1:$1,0)+1,4))),0)</f>
        <v>1000</v>
      </c>
      <c r="H13" s="91">
        <f ca="1">IFERROR(IF(A13="",0,INDIRECT("'Récapitulatif  Loyer PARIS 2018'!"&amp;ADDRESS(MATCH($A13,'Récapitulatif  Loyer PARIS 2018'!$A:$A,0),MATCH($A$1,'Récapitulatif  Loyer PARIS 2018'!$1:$1,0),4))),0)</f>
        <v>31</v>
      </c>
      <c r="I13" s="43">
        <f t="shared" ca="1" si="6"/>
        <v>916.68000000000006</v>
      </c>
      <c r="J13" s="44">
        <f t="shared" ca="1" si="7"/>
        <v>0.47826449902957197</v>
      </c>
      <c r="K13" s="45">
        <f t="shared" ca="1" si="8"/>
        <v>0.74193548387096775</v>
      </c>
      <c r="M13"/>
      <c r="N13"/>
      <c r="O13"/>
      <c r="P13"/>
      <c r="Q13"/>
    </row>
    <row r="14" spans="1:17" ht="20.100000000000001" customHeight="1" x14ac:dyDescent="0.25">
      <c r="A14" t="str">
        <f t="array" aca="1" ref="A14" ca="1">IFERROR(INDEX('Récaptitulatif Résa PARIS 2018'!$A$2:INDIRECT("'Récaptitulatif Résa PARIS 2018'!A"&amp;TEXT(LastR2,"0")), MATCH(0, COUNTIF($A$2:$A13, 'Récaptitulatif Résa PARIS 2018'!$A$2:INDIRECT("'Récaptitulatif Résa PARIS 2018'!A"&amp;TEXT(LastR2,"0")))+('Récaptitulatif Résa PARIS 2018'!$F$2:INDIRECT("'Récaptitulatif Résa PARIS 2018'!F"&amp;TEXT(LastR2,"0"))&lt;&gt;$A$1), 0), COLUMN(A12)),"")</f>
        <v/>
      </c>
      <c r="B14" s="43">
        <f ca="1">IF(OR($A14="",$A14=0),0,SUMPRODUCT((('Récaptitulatif Résa PARIS 2018'!$A$2:INDIRECT("'Récaptitulatif Résa PARIS 2018'!A"&amp;TEXT(LastR2,"0")))=$A14)*(('Récaptitulatif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14" s="43">
        <f ca="1">IF(OR($A14="",$A14=0),0,SUMPRODUCT((('Récaptitulatif Résa PARIS 2018'!$A$2:INDIRECT("'Récaptitulatif Résa PARIS 2018'!A"&amp;TEXT(LastR2,"0")))=$A14)*(('Récaptitulatif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14" s="43">
        <f ca="1">IF(OR($A14="",$A14=0),0,SUMPRODUCT((('Récaptitulatif Résa PARIS 2018'!$A$2:INDIRECT("'Récaptitulatif Résa PARIS 2018'!A"&amp;TEXT(LastR2,"0")))=$A14)*(('Récaptitulatif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14" s="43">
        <f ca="1">IF(OR($A14="",$A14=0),0,SUMPRODUCT((('Récaptitulatif Résa PARIS 2018'!$A$2:INDIRECT("'Récaptitulatif Résa PARIS 2018'!A"&amp;TEXT(LastR2,"0")))=$A14)*(('Récaptitulatif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14" s="91">
        <f ca="1">IF(OR($A14="",$A14=0),0,SUMPRODUCT((('Récaptitulatif Résa PARIS 2018'!$A$2:INDIRECT("'Récaptitulatif Résa PARIS 2018'!A"&amp;TEXT(LastR2,"0")))=$A14)*(('Récaptitulatif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14" s="43">
        <f ca="1">IFERROR(IF(A14="",0,INDIRECT("'Récapitulatif  Loyer PARIS 2018'!"&amp;ADDRESS(MATCH($A14,'Récapitulatif  Loyer PARIS 2018'!$A:$A,0),MATCH($A$1,'Récapitulatif  Loyer PARIS 2018'!$1:$1,0)+1,4))),0)</f>
        <v>0</v>
      </c>
      <c r="H14" s="91">
        <f ca="1">IFERROR(IF(A14="",0,INDIRECT("'Récapitulatif  Loyer PARIS 2018'!"&amp;ADDRESS(MATCH($A14,'Récapitulatif  Loyer PARIS 2018'!$A:$A,0),MATCH($A$1,'Récapitulatif  Loyer PARIS 2018'!$1:$1,0),4))),0)</f>
        <v>0</v>
      </c>
      <c r="I14" s="43">
        <f t="shared" ref="I14:I20" ca="1" si="9">B14-G14</f>
        <v>0</v>
      </c>
      <c r="J14" s="44" t="str">
        <f t="shared" ref="J14:J20" ca="1" si="10">IFERROR(I14/B14,"")</f>
        <v/>
      </c>
      <c r="K14" s="45" t="str">
        <f t="shared" ref="K14:K20" ca="1" si="11">IFERROR(F14/H14,"")</f>
        <v/>
      </c>
      <c r="M14"/>
      <c r="N14"/>
      <c r="O14"/>
      <c r="P14"/>
      <c r="Q14"/>
    </row>
    <row r="15" spans="1:17" ht="20.100000000000001" customHeight="1" x14ac:dyDescent="0.25">
      <c r="A15" t="str">
        <f t="array" aca="1" ref="A15" ca="1">IFERROR(INDEX('Récaptitulatif Résa PARIS 2018'!$A$2:INDIRECT("'Récaptitulatif Résa PARIS 2018'!A"&amp;TEXT(LastR2,"0")), MATCH(0, COUNTIF($A$2:$A14, 'Récaptitulatif Résa PARIS 2018'!$A$2:INDIRECT("'Récaptitulatif Résa PARIS 2018'!A"&amp;TEXT(LastR2,"0")))+('Récaptitulatif Résa PARIS 2018'!$F$2:INDIRECT("'Récaptitulatif Résa PARIS 2018'!F"&amp;TEXT(LastR2,"0"))&lt;&gt;$A$1), 0), COLUMN(A13)),"")</f>
        <v/>
      </c>
      <c r="B15" s="43">
        <f ca="1">IF(OR($A15="",$A15=0),0,SUMPRODUCT((('Récaptitulatif Résa PARIS 2018'!$A$2:INDIRECT("'Récaptitulatif Résa PARIS 2018'!A"&amp;TEXT(LastR2,"0")))=$A15)*(('Récaptitulatif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15" s="43">
        <f ca="1">IF(OR($A15="",$A15=0),0,SUMPRODUCT((('Récaptitulatif Résa PARIS 2018'!$A$2:INDIRECT("'Récaptitulatif Résa PARIS 2018'!A"&amp;TEXT(LastR2,"0")))=$A15)*(('Récaptitulatif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15" s="43">
        <f ca="1">IF(OR($A15="",$A15=0),0,SUMPRODUCT((('Récaptitulatif Résa PARIS 2018'!$A$2:INDIRECT("'Récaptitulatif Résa PARIS 2018'!A"&amp;TEXT(LastR2,"0")))=$A15)*(('Récaptitulatif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15" s="43">
        <f ca="1">IF(OR($A15="",$A15=0),0,SUMPRODUCT((('Récaptitulatif Résa PARIS 2018'!$A$2:INDIRECT("'Récaptitulatif Résa PARIS 2018'!A"&amp;TEXT(LastR2,"0")))=$A15)*(('Récaptitulatif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15" s="91">
        <f ca="1">IF(OR($A15="",$A15=0),0,SUMPRODUCT((('Récaptitulatif Résa PARIS 2018'!$A$2:INDIRECT("'Récaptitulatif Résa PARIS 2018'!A"&amp;TEXT(LastR2,"0")))=$A15)*(('Récaptitulatif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15" s="43">
        <f ca="1">IFERROR(IF(A15="",0,INDIRECT("'Récapitulatif  Loyer PARIS 2018'!"&amp;ADDRESS(MATCH($A15,'Récapitulatif  Loyer PARIS 2018'!$A:$A,0),MATCH($A$1,'Récapitulatif  Loyer PARIS 2018'!$1:$1,0)+1,4))),0)</f>
        <v>0</v>
      </c>
      <c r="H15" s="91">
        <f ca="1">IFERROR(IF(A15="",0,INDIRECT("'Récapitulatif  Loyer PARIS 2018'!"&amp;ADDRESS(MATCH($A15,'Récapitulatif  Loyer PARIS 2018'!$A:$A,0),MATCH($A$1,'Récapitulatif  Loyer PARIS 2018'!$1:$1,0),4))),0)</f>
        <v>0</v>
      </c>
      <c r="I15" s="43">
        <f t="shared" ca="1" si="9"/>
        <v>0</v>
      </c>
      <c r="J15" s="44" t="str">
        <f t="shared" ca="1" si="10"/>
        <v/>
      </c>
      <c r="K15" s="45" t="str">
        <f t="shared" ca="1" si="11"/>
        <v/>
      </c>
      <c r="M15"/>
      <c r="N15"/>
      <c r="O15"/>
      <c r="P15"/>
      <c r="Q15"/>
    </row>
    <row r="16" spans="1:17" ht="20.100000000000001" customHeight="1" x14ac:dyDescent="0.25">
      <c r="A16" t="str">
        <f t="array" aca="1" ref="A16" ca="1">IFERROR(INDEX('Récaptitulatif Résa PARIS 2018'!$A$2:INDIRECT("'Récaptitulatif Résa PARIS 2018'!A"&amp;TEXT(LastR2,"0")), MATCH(0, COUNTIF($A$2:$A15, 'Récaptitulatif Résa PARIS 2018'!$A$2:INDIRECT("'Récaptitulatif Résa PARIS 2018'!A"&amp;TEXT(LastR2,"0")))+('Récaptitulatif Résa PARIS 2018'!$F$2:INDIRECT("'Récaptitulatif Résa PARIS 2018'!F"&amp;TEXT(LastR2,"0"))&lt;&gt;$A$1), 0), COLUMN(A14)),"")</f>
        <v/>
      </c>
      <c r="B16" s="43">
        <f ca="1">IF(OR($A16="",$A16=0),0,SUMPRODUCT((('Récaptitulatif Résa PARIS 2018'!$A$2:INDIRECT("'Récaptitulatif Résa PARIS 2018'!A"&amp;TEXT(LastR2,"0")))=$A16)*(('Récaptitulatif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16" s="43">
        <f ca="1">IF(OR($A16="",$A16=0),0,SUMPRODUCT((('Récaptitulatif Résa PARIS 2018'!$A$2:INDIRECT("'Récaptitulatif Résa PARIS 2018'!A"&amp;TEXT(LastR2,"0")))=$A16)*(('Récaptitulatif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16" s="43">
        <f ca="1">IF(OR($A16="",$A16=0),0,SUMPRODUCT((('Récaptitulatif Résa PARIS 2018'!$A$2:INDIRECT("'Récaptitulatif Résa PARIS 2018'!A"&amp;TEXT(LastR2,"0")))=$A16)*(('Récaptitulatif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16" s="43">
        <f ca="1">IF(OR($A16="",$A16=0),0,SUMPRODUCT((('Récaptitulatif Résa PARIS 2018'!$A$2:INDIRECT("'Récaptitulatif Résa PARIS 2018'!A"&amp;TEXT(LastR2,"0")))=$A16)*(('Récaptitulatif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16" s="91">
        <f ca="1">IF(OR($A16="",$A16=0),0,SUMPRODUCT((('Récaptitulatif Résa PARIS 2018'!$A$2:INDIRECT("'Récaptitulatif Résa PARIS 2018'!A"&amp;TEXT(LastR2,"0")))=$A16)*(('Récaptitulatif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16" s="43">
        <f ca="1">IFERROR(IF(A16="",0,INDIRECT("'Récapitulatif  Loyer PARIS 2018'!"&amp;ADDRESS(MATCH($A16,'Récapitulatif  Loyer PARIS 2018'!$A:$A,0),MATCH($A$1,'Récapitulatif  Loyer PARIS 2018'!$1:$1,0)+1,4))),0)</f>
        <v>0</v>
      </c>
      <c r="H16" s="91">
        <f ca="1">IFERROR(IF(A16="",0,INDIRECT("'Récapitulatif  Loyer PARIS 2018'!"&amp;ADDRESS(MATCH($A16,'Récapitulatif  Loyer PARIS 2018'!$A:$A,0),MATCH($A$1,'Récapitulatif  Loyer PARIS 2018'!$1:$1,0),4))),0)</f>
        <v>0</v>
      </c>
      <c r="I16" s="43">
        <f t="shared" ca="1" si="9"/>
        <v>0</v>
      </c>
      <c r="J16" s="44" t="str">
        <f t="shared" ca="1" si="10"/>
        <v/>
      </c>
      <c r="K16" s="45" t="str">
        <f t="shared" ca="1" si="11"/>
        <v/>
      </c>
      <c r="M16"/>
      <c r="N16"/>
      <c r="O16"/>
      <c r="P16"/>
      <c r="Q16"/>
    </row>
    <row r="17" spans="1:17" ht="20.100000000000001" customHeight="1" x14ac:dyDescent="0.25">
      <c r="A17" t="str">
        <f t="array" aca="1" ref="A17" ca="1">IFERROR(INDEX('Récaptitulatif Résa PARIS 2018'!$A$2:INDIRECT("'Récaptitulatif Résa PARIS 2018'!A"&amp;TEXT(LastR2,"0")), MATCH(0, COUNTIF($A$2:$A16, 'Récaptitulatif Résa PARIS 2018'!$A$2:INDIRECT("'Récaptitulatif Résa PARIS 2018'!A"&amp;TEXT(LastR2,"0")))+('Récaptitulatif Résa PARIS 2018'!$F$2:INDIRECT("'Récaptitulatif Résa PARIS 2018'!F"&amp;TEXT(LastR2,"0"))&lt;&gt;$A$1), 0), COLUMN(A15)),"")</f>
        <v/>
      </c>
      <c r="B17" s="43">
        <f ca="1">IF(OR($A17="",$A17=0),0,SUMPRODUCT((('Récaptitulatif Résa PARIS 2018'!$A$2:INDIRECT("'Récaptitulatif Résa PARIS 2018'!A"&amp;TEXT(LastR2,"0")))=$A17)*(('Récaptitulatif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17" s="43">
        <f ca="1">IF(OR($A17="",$A17=0),0,SUMPRODUCT((('Récaptitulatif Résa PARIS 2018'!$A$2:INDIRECT("'Récaptitulatif Résa PARIS 2018'!A"&amp;TEXT(LastR2,"0")))=$A17)*(('Récaptitulatif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17" s="43">
        <f ca="1">IF(OR($A17="",$A17=0),0,SUMPRODUCT((('Récaptitulatif Résa PARIS 2018'!$A$2:INDIRECT("'Récaptitulatif Résa PARIS 2018'!A"&amp;TEXT(LastR2,"0")))=$A17)*(('Récaptitulatif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17" s="43">
        <f ca="1">IF(OR($A17="",$A17=0),0,SUMPRODUCT((('Récaptitulatif Résa PARIS 2018'!$A$2:INDIRECT("'Récaptitulatif Résa PARIS 2018'!A"&amp;TEXT(LastR2,"0")))=$A17)*(('Récaptitulatif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17" s="91">
        <f ca="1">IF(OR($A17="",$A17=0),0,SUMPRODUCT((('Récaptitulatif Résa PARIS 2018'!$A$2:INDIRECT("'Récaptitulatif Résa PARIS 2018'!A"&amp;TEXT(LastR2,"0")))=$A17)*(('Récaptitulatif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17" s="43">
        <f ca="1">IFERROR(IF(A17="",0,INDIRECT("'Récapitulatif  Loyer PARIS 2018'!"&amp;ADDRESS(MATCH($A17,'Récapitulatif  Loyer PARIS 2018'!$A:$A,0),MATCH($A$1,'Récapitulatif  Loyer PARIS 2018'!$1:$1,0)+1,4))),0)</f>
        <v>0</v>
      </c>
      <c r="H17" s="91">
        <f ca="1">IFERROR(IF(A17="",0,INDIRECT("'Récapitulatif  Loyer PARIS 2018'!"&amp;ADDRESS(MATCH($A17,'Récapitulatif  Loyer PARIS 2018'!$A:$A,0),MATCH($A$1,'Récapitulatif  Loyer PARIS 2018'!$1:$1,0),4))),0)</f>
        <v>0</v>
      </c>
      <c r="I17" s="43">
        <f t="shared" ca="1" si="9"/>
        <v>0</v>
      </c>
      <c r="J17" s="44" t="str">
        <f t="shared" ca="1" si="10"/>
        <v/>
      </c>
      <c r="K17" s="45" t="str">
        <f t="shared" ca="1" si="11"/>
        <v/>
      </c>
      <c r="M17"/>
      <c r="N17"/>
      <c r="O17"/>
      <c r="P17"/>
      <c r="Q17"/>
    </row>
    <row r="18" spans="1:17" ht="20.100000000000001" customHeight="1" x14ac:dyDescent="0.25">
      <c r="A18" t="str">
        <f t="array" aca="1" ref="A18" ca="1">IFERROR(INDEX('Récaptitulatif Résa PARIS 2018'!$A$2:INDIRECT("'Récaptitulatif Résa PARIS 2018'!A"&amp;TEXT(LastR2,"0")), MATCH(0, COUNTIF($A$2:$A17, 'Récaptitulatif Résa PARIS 2018'!$A$2:INDIRECT("'Récaptitulatif Résa PARIS 2018'!A"&amp;TEXT(LastR2,"0")))+('Récaptitulatif Résa PARIS 2018'!$F$2:INDIRECT("'Récaptitulatif Résa PARIS 2018'!F"&amp;TEXT(LastR2,"0"))&lt;&gt;$A$1), 0), COLUMN(A16)),"")</f>
        <v/>
      </c>
      <c r="B18" s="43">
        <f ca="1">IF(OR($A18="",$A18=0),0,SUMPRODUCT((('Récaptitulatif Résa PARIS 2018'!$A$2:INDIRECT("'Récaptitulatif Résa PARIS 2018'!A"&amp;TEXT(LastR2,"0")))=$A18)*(('Récaptitulatif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18" s="43">
        <f ca="1">IF(OR($A18="",$A18=0),0,SUMPRODUCT((('Récaptitulatif Résa PARIS 2018'!$A$2:INDIRECT("'Récaptitulatif Résa PARIS 2018'!A"&amp;TEXT(LastR2,"0")))=$A18)*(('Récaptitulatif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18" s="43">
        <f ca="1">IF(OR($A18="",$A18=0),0,SUMPRODUCT((('Récaptitulatif Résa PARIS 2018'!$A$2:INDIRECT("'Récaptitulatif Résa PARIS 2018'!A"&amp;TEXT(LastR2,"0")))=$A18)*(('Récaptitulatif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18" s="43">
        <f ca="1">IF(OR($A18="",$A18=0),0,SUMPRODUCT((('Récaptitulatif Résa PARIS 2018'!$A$2:INDIRECT("'Récaptitulatif Résa PARIS 2018'!A"&amp;TEXT(LastR2,"0")))=$A18)*(('Récaptitulatif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18" s="91">
        <f ca="1">IF(OR($A18="",$A18=0),0,SUMPRODUCT((('Récaptitulatif Résa PARIS 2018'!$A$2:INDIRECT("'Récaptitulatif Résa PARIS 2018'!A"&amp;TEXT(LastR2,"0")))=$A18)*(('Récaptitulatif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18" s="43">
        <f ca="1">IFERROR(IF(A18="",0,INDIRECT("'Récapitulatif  Loyer PARIS 2018'!"&amp;ADDRESS(MATCH($A18,'Récapitulatif  Loyer PARIS 2018'!$A:$A,0),MATCH($A$1,'Récapitulatif  Loyer PARIS 2018'!$1:$1,0)+1,4))),0)</f>
        <v>0</v>
      </c>
      <c r="H18" s="91">
        <f ca="1">IFERROR(IF(A18="",0,INDIRECT("'Récapitulatif  Loyer PARIS 2018'!"&amp;ADDRESS(MATCH($A18,'Récapitulatif  Loyer PARIS 2018'!$A:$A,0),MATCH($A$1,'Récapitulatif  Loyer PARIS 2018'!$1:$1,0),4))),0)</f>
        <v>0</v>
      </c>
      <c r="I18" s="43">
        <f t="shared" ca="1" si="9"/>
        <v>0</v>
      </c>
      <c r="J18" s="44" t="str">
        <f t="shared" ca="1" si="10"/>
        <v/>
      </c>
      <c r="K18" s="45" t="str">
        <f t="shared" ca="1" si="11"/>
        <v/>
      </c>
      <c r="M18"/>
      <c r="N18"/>
      <c r="O18"/>
      <c r="P18"/>
      <c r="Q18"/>
    </row>
    <row r="19" spans="1:17" ht="20.100000000000001" customHeight="1" x14ac:dyDescent="0.25">
      <c r="A19" t="str">
        <f t="array" aca="1" ref="A19" ca="1">IFERROR(INDEX('Récaptitulatif Résa PARIS 2018'!$A$2:INDIRECT("'Récaptitulatif Résa PARIS 2018'!A"&amp;TEXT(LastR2,"0")), MATCH(0, COUNTIF($A$2:$A18, 'Récaptitulatif Résa PARIS 2018'!$A$2:INDIRECT("'Récaptitulatif Résa PARIS 2018'!A"&amp;TEXT(LastR2,"0")))+('Récaptitulatif Résa PARIS 2018'!$F$2:INDIRECT("'Récaptitulatif Résa PARIS 2018'!F"&amp;TEXT(LastR2,"0"))&lt;&gt;$A$1), 0), COLUMN(A17)),"")</f>
        <v/>
      </c>
      <c r="B19" s="43">
        <f ca="1">IF(OR($A19="",$A19=0),0,SUMPRODUCT((('Récaptitulatif Résa PARIS 2018'!$A$2:INDIRECT("'Récaptitulatif Résa PARIS 2018'!A"&amp;TEXT(LastR2,"0")))=$A19)*(('Récaptitulatif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19" s="43">
        <f ca="1">IF(OR($A19="",$A19=0),0,SUMPRODUCT((('Récaptitulatif Résa PARIS 2018'!$A$2:INDIRECT("'Récaptitulatif Résa PARIS 2018'!A"&amp;TEXT(LastR2,"0")))=$A19)*(('Récaptitulatif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19" s="43">
        <f ca="1">IF(OR($A19="",$A19=0),0,SUMPRODUCT((('Récaptitulatif Résa PARIS 2018'!$A$2:INDIRECT("'Récaptitulatif Résa PARIS 2018'!A"&amp;TEXT(LastR2,"0")))=$A19)*(('Récaptitulatif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19" s="43">
        <f ca="1">IF(OR($A19="",$A19=0),0,SUMPRODUCT((('Récaptitulatif Résa PARIS 2018'!$A$2:INDIRECT("'Récaptitulatif Résa PARIS 2018'!A"&amp;TEXT(LastR2,"0")))=$A19)*(('Récaptitulatif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19" s="91">
        <f ca="1">IF(OR($A19="",$A19=0),0,SUMPRODUCT((('Récaptitulatif Résa PARIS 2018'!$A$2:INDIRECT("'Récaptitulatif Résa PARIS 2018'!A"&amp;TEXT(LastR2,"0")))=$A19)*(('Récaptitulatif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19" s="43">
        <f ca="1">IFERROR(IF(A19="",0,INDIRECT("'Récapitulatif  Loyer PARIS 2018'!"&amp;ADDRESS(MATCH($A19,'Récapitulatif  Loyer PARIS 2018'!$A:$A,0),MATCH($A$1,'Récapitulatif  Loyer PARIS 2018'!$1:$1,0)+1,4))),0)</f>
        <v>0</v>
      </c>
      <c r="H19" s="91">
        <f ca="1">IFERROR(IF(A19="",0,INDIRECT("'Récapitulatif  Loyer PARIS 2018'!"&amp;ADDRESS(MATCH($A19,'Récapitulatif  Loyer PARIS 2018'!$A:$A,0),MATCH($A$1,'Récapitulatif  Loyer PARIS 2018'!$1:$1,0),4))),0)</f>
        <v>0</v>
      </c>
      <c r="I19" s="43">
        <f t="shared" ca="1" si="9"/>
        <v>0</v>
      </c>
      <c r="J19" s="44" t="str">
        <f t="shared" ca="1" si="10"/>
        <v/>
      </c>
      <c r="K19" s="45" t="str">
        <f t="shared" ca="1" si="11"/>
        <v/>
      </c>
    </row>
    <row r="20" spans="1:17" ht="20.100000000000001" customHeight="1" x14ac:dyDescent="0.25">
      <c r="A20" t="str">
        <f t="array" aca="1" ref="A20" ca="1">IFERROR(INDEX('Récaptitulatif Résa PARIS 2018'!$A$2:INDIRECT("'Récaptitulatif Résa PARIS 2018'!A"&amp;TEXT(LastR2,"0")), MATCH(0, COUNTIF($A$2:$A19, 'Récaptitulatif Résa PARIS 2018'!$A$2:INDIRECT("'Récaptitulatif Résa PARIS 2018'!A"&amp;TEXT(LastR2,"0")))+('Récaptitulatif Résa PARIS 2018'!$F$2:INDIRECT("'Récaptitulatif Résa PARIS 2018'!F"&amp;TEXT(LastR2,"0"))&lt;&gt;$A$1), 0), COLUMN(A18)),"")</f>
        <v/>
      </c>
      <c r="B20" s="43">
        <f ca="1">IF(OR($A20="",$A20=0),0,SUMPRODUCT((('Récaptitulatif Résa PARIS 2018'!$A$2:INDIRECT("'Récaptitulatif Résa PARIS 2018'!A"&amp;TEXT(LastR2,"0")))=$A20)*(('Récaptitulatif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20" s="43">
        <f ca="1">IF(OR($A20="",$A20=0),0,SUMPRODUCT((('Récaptitulatif Résa PARIS 2018'!$A$2:INDIRECT("'Récaptitulatif Résa PARIS 2018'!A"&amp;TEXT(LastR2,"0")))=$A20)*(('Récaptitulatif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20" s="43">
        <f ca="1">IF(OR($A20="",$A20=0),0,SUMPRODUCT((('Récaptitulatif Résa PARIS 2018'!$A$2:INDIRECT("'Récaptitulatif Résa PARIS 2018'!A"&amp;TEXT(LastR2,"0")))=$A20)*(('Récaptitulatif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20" s="43">
        <f ca="1">IF(OR($A20="",$A20=0),0,SUMPRODUCT((('Récaptitulatif Résa PARIS 2018'!$A$2:INDIRECT("'Récaptitulatif Résa PARIS 2018'!A"&amp;TEXT(LastR2,"0")))=$A20)*(('Récaptitulatif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20" s="91">
        <f ca="1">IF(OR($A20="",$A20=0),0,SUMPRODUCT((('Récaptitulatif Résa PARIS 2018'!$A$2:INDIRECT("'Récaptitulatif Résa PARIS 2018'!A"&amp;TEXT(LastR2,"0")))=$A20)*(('Récaptitulatif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20" s="43">
        <f ca="1">IFERROR(IF(A20="",0,INDIRECT("'Récapitulatif  Loyer PARIS 2018'!"&amp;ADDRESS(MATCH($A20,'Récapitulatif  Loyer PARIS 2018'!$A:$A,0),MATCH($A$1,'Récapitulatif  Loyer PARIS 2018'!$1:$1,0)+1,4))),0)</f>
        <v>0</v>
      </c>
      <c r="H20" s="91">
        <f ca="1">IFERROR(IF(A20="",0,INDIRECT("'Récapitulatif  Loyer PARIS 2018'!"&amp;ADDRESS(MATCH($A20,'Récapitulatif  Loyer PARIS 2018'!$A:$A,0),MATCH($A$1,'Récapitulatif  Loyer PARIS 2018'!$1:$1,0),4))),0)</f>
        <v>0</v>
      </c>
      <c r="I20" s="43">
        <f t="shared" ca="1" si="9"/>
        <v>0</v>
      </c>
      <c r="J20" s="44" t="str">
        <f t="shared" ca="1" si="10"/>
        <v/>
      </c>
      <c r="K20" s="45" t="str">
        <f t="shared" ca="1" si="11"/>
        <v/>
      </c>
    </row>
    <row r="21" spans="1:17" ht="20.100000000000001" customHeight="1" x14ac:dyDescent="0.25">
      <c r="A21"/>
      <c r="B21" s="43"/>
      <c r="C21" s="43"/>
      <c r="D21" s="43"/>
      <c r="E21" s="43"/>
      <c r="F21" s="43"/>
      <c r="G21" s="43"/>
      <c r="H21" s="91"/>
      <c r="I21" s="43"/>
      <c r="J21" s="44"/>
      <c r="K21" s="45"/>
    </row>
    <row r="22" spans="1:17" ht="20.100000000000001" customHeight="1" x14ac:dyDescent="0.25">
      <c r="A22"/>
      <c r="B22" s="43"/>
      <c r="C22" s="43"/>
      <c r="D22" s="43"/>
      <c r="E22" s="43"/>
      <c r="F22" s="43"/>
      <c r="G22" s="43"/>
      <c r="H22" s="91"/>
      <c r="I22" s="43"/>
      <c r="J22" s="44"/>
      <c r="K22" s="45"/>
    </row>
    <row r="23" spans="1:17" ht="20.100000000000001" customHeight="1" x14ac:dyDescent="0.25">
      <c r="A23"/>
      <c r="B23" s="43"/>
      <c r="C23" s="43"/>
      <c r="D23" s="43"/>
      <c r="E23" s="43"/>
      <c r="F23" s="43"/>
      <c r="G23" s="43"/>
      <c r="H23" s="91"/>
      <c r="I23" s="43"/>
      <c r="J23" s="44"/>
      <c r="K23" s="45"/>
    </row>
    <row r="24" spans="1:17" ht="20.100000000000001" customHeight="1" x14ac:dyDescent="0.25">
      <c r="A24"/>
      <c r="B24" s="43"/>
      <c r="C24" s="43"/>
      <c r="D24" s="43"/>
      <c r="E24" s="43"/>
      <c r="F24" s="43"/>
      <c r="G24" s="43"/>
      <c r="H24" s="91"/>
      <c r="I24" s="43"/>
      <c r="J24" s="44"/>
      <c r="K24" s="45"/>
    </row>
    <row r="25" spans="1:17" ht="20.100000000000001" customHeight="1" x14ac:dyDescent="0.25">
      <c r="A25"/>
      <c r="B25" s="43"/>
      <c r="C25" s="43"/>
      <c r="D25" s="43"/>
      <c r="E25" s="43"/>
      <c r="F25" s="43"/>
      <c r="G25" s="43"/>
      <c r="H25" s="91"/>
      <c r="I25" s="43"/>
      <c r="J25" s="44"/>
      <c r="K25" s="45"/>
    </row>
    <row r="26" spans="1:17" ht="20.100000000000001" customHeight="1" x14ac:dyDescent="0.25">
      <c r="A26"/>
      <c r="B26" s="43"/>
      <c r="C26" s="43"/>
      <c r="D26" s="43"/>
      <c r="E26" s="43"/>
      <c r="F26" s="43"/>
      <c r="G26" s="43"/>
      <c r="H26" s="91"/>
      <c r="I26" s="43"/>
      <c r="J26" s="44"/>
      <c r="K26" s="45"/>
    </row>
    <row r="27" spans="1:17" ht="20.100000000000001" customHeight="1" x14ac:dyDescent="0.25">
      <c r="A27"/>
      <c r="B27" s="43"/>
      <c r="C27" s="43"/>
      <c r="D27" s="43"/>
      <c r="E27" s="43"/>
      <c r="F27" s="43"/>
      <c r="G27" s="43"/>
      <c r="H27" s="91"/>
      <c r="I27" s="43"/>
      <c r="J27" s="44"/>
      <c r="K27" s="45"/>
    </row>
    <row r="28" spans="1:17" ht="20.100000000000001" customHeight="1" x14ac:dyDescent="0.25">
      <c r="A28"/>
      <c r="B28" s="43"/>
      <c r="C28" s="43"/>
      <c r="D28" s="43"/>
      <c r="E28" s="43"/>
      <c r="F28" s="43"/>
      <c r="G28" s="43"/>
      <c r="H28" s="91"/>
      <c r="I28" s="43"/>
      <c r="J28" s="44"/>
      <c r="K28" s="45"/>
    </row>
    <row r="29" spans="1:17" ht="20.100000000000001" customHeight="1" x14ac:dyDescent="0.25">
      <c r="A29"/>
      <c r="B29" s="43"/>
      <c r="C29" s="43"/>
      <c r="D29" s="43"/>
      <c r="E29" s="43"/>
      <c r="F29" s="43"/>
      <c r="G29" s="43"/>
      <c r="H29" s="91"/>
      <c r="I29" s="43"/>
      <c r="J29" s="44"/>
      <c r="K29" s="45"/>
    </row>
    <row r="30" spans="1:17" ht="20.100000000000001" customHeight="1" x14ac:dyDescent="0.25">
      <c r="A30"/>
      <c r="B30" s="43"/>
      <c r="C30" s="43"/>
      <c r="D30" s="43"/>
      <c r="E30" s="43"/>
      <c r="F30" s="43"/>
      <c r="G30" s="43"/>
      <c r="H30" s="91"/>
      <c r="I30" s="43"/>
      <c r="J30" s="44"/>
      <c r="K30" s="45"/>
    </row>
    <row r="31" spans="1:17" ht="20.100000000000001" customHeight="1" x14ac:dyDescent="0.25">
      <c r="A31"/>
      <c r="B31" s="43"/>
      <c r="C31" s="43"/>
      <c r="D31" s="43"/>
      <c r="E31" s="43"/>
      <c r="F31" s="43"/>
      <c r="G31" s="43"/>
      <c r="H31" s="91"/>
      <c r="I31" s="43"/>
      <c r="J31" s="44"/>
      <c r="K31" s="45"/>
    </row>
    <row r="32" spans="1:17" ht="20.100000000000001" customHeight="1" x14ac:dyDescent="0.25">
      <c r="A32"/>
      <c r="B32" s="43"/>
      <c r="C32" s="43"/>
      <c r="D32" s="43"/>
      <c r="E32" s="43"/>
      <c r="F32" s="43"/>
      <c r="G32" s="43"/>
      <c r="H32" s="91"/>
      <c r="I32" s="43"/>
      <c r="J32" s="44"/>
      <c r="K32" s="45"/>
    </row>
    <row r="33" spans="1:11" ht="20.100000000000001" customHeight="1" x14ac:dyDescent="0.25">
      <c r="A33"/>
      <c r="B33" s="43"/>
      <c r="C33" s="43"/>
      <c r="D33" s="43"/>
      <c r="E33" s="43"/>
      <c r="F33" s="43"/>
      <c r="G33" s="43"/>
      <c r="H33" s="91"/>
      <c r="I33" s="43"/>
      <c r="J33" s="44"/>
      <c r="K33" s="45"/>
    </row>
    <row r="34" spans="1:11" ht="20.100000000000001" customHeight="1" x14ac:dyDescent="0.25">
      <c r="A34"/>
      <c r="B34" s="43"/>
      <c r="C34" s="43"/>
      <c r="D34" s="43"/>
      <c r="E34" s="43"/>
      <c r="F34" s="43"/>
      <c r="G34" s="43"/>
      <c r="H34" s="91"/>
      <c r="I34" s="43"/>
      <c r="J34" s="44"/>
      <c r="K34" s="45"/>
    </row>
    <row r="35" spans="1:11" ht="20.100000000000001" customHeight="1" x14ac:dyDescent="0.25">
      <c r="A35"/>
      <c r="B35" s="43"/>
      <c r="C35" s="43"/>
      <c r="D35" s="43"/>
      <c r="E35" s="43"/>
      <c r="F35" s="43"/>
      <c r="G35" s="43"/>
      <c r="H35" s="91"/>
      <c r="I35" s="43"/>
      <c r="J35" s="44"/>
      <c r="K35" s="45"/>
    </row>
    <row r="36" spans="1:11" ht="20.100000000000001" customHeight="1" x14ac:dyDescent="0.25">
      <c r="A36"/>
      <c r="B36" s="43"/>
      <c r="C36" s="43"/>
      <c r="D36" s="43"/>
      <c r="E36" s="43"/>
      <c r="F36" s="43"/>
      <c r="G36" s="43"/>
      <c r="H36" s="91"/>
      <c r="I36" s="43"/>
      <c r="J36" s="44"/>
      <c r="K36" s="45"/>
    </row>
    <row r="37" spans="1:11" ht="20.100000000000001" customHeight="1" x14ac:dyDescent="0.25">
      <c r="A37"/>
      <c r="B37" s="43"/>
      <c r="C37" s="43"/>
      <c r="D37" s="43"/>
      <c r="E37" s="43"/>
      <c r="F37" s="43"/>
      <c r="G37" s="43"/>
      <c r="H37" s="91"/>
      <c r="I37" s="43"/>
      <c r="J37" s="44"/>
      <c r="K37" s="45"/>
    </row>
    <row r="38" spans="1:11" ht="20.100000000000001" customHeight="1" x14ac:dyDescent="0.25">
      <c r="A38"/>
      <c r="B38" s="43"/>
      <c r="C38" s="43"/>
      <c r="D38" s="43"/>
      <c r="E38" s="43"/>
      <c r="F38" s="43"/>
      <c r="G38" s="43"/>
      <c r="H38" s="91"/>
      <c r="I38" s="43"/>
      <c r="J38" s="44"/>
      <c r="K38" s="45"/>
    </row>
    <row r="39" spans="1:11" ht="20.100000000000001" customHeight="1" x14ac:dyDescent="0.25">
      <c r="A39"/>
      <c r="B39" s="43"/>
      <c r="C39" s="43"/>
      <c r="D39" s="43"/>
      <c r="E39" s="43"/>
      <c r="F39" s="43"/>
      <c r="G39" s="43"/>
      <c r="H39" s="91"/>
      <c r="I39" s="43"/>
      <c r="J39" s="44"/>
      <c r="K39" s="45"/>
    </row>
    <row r="40" spans="1:11" ht="20.100000000000001" customHeight="1" x14ac:dyDescent="0.25">
      <c r="A40"/>
      <c r="B40" s="43"/>
      <c r="C40" s="43"/>
      <c r="D40" s="43"/>
      <c r="E40" s="43"/>
      <c r="F40" s="43"/>
      <c r="G40" s="43"/>
      <c r="H40" s="91"/>
      <c r="I40" s="43"/>
      <c r="J40" s="44"/>
      <c r="K40" s="45"/>
    </row>
    <row r="41" spans="1:11" ht="20.100000000000001" customHeight="1" x14ac:dyDescent="0.25">
      <c r="A41"/>
      <c r="B41" s="43"/>
      <c r="C41" s="43"/>
      <c r="D41" s="43"/>
      <c r="E41" s="43"/>
      <c r="F41" s="43"/>
      <c r="G41" s="43"/>
      <c r="H41" s="91"/>
      <c r="I41" s="43"/>
      <c r="J41" s="44"/>
      <c r="K41" s="45"/>
    </row>
    <row r="42" spans="1:11" ht="20.100000000000001" customHeight="1" x14ac:dyDescent="0.25">
      <c r="A42"/>
      <c r="B42" s="43"/>
      <c r="C42" s="43"/>
      <c r="D42" s="43"/>
      <c r="E42" s="43"/>
      <c r="F42" s="43"/>
      <c r="G42" s="43"/>
      <c r="H42" s="91"/>
      <c r="I42" s="43"/>
      <c r="J42" s="44"/>
      <c r="K42" s="45"/>
    </row>
    <row r="43" spans="1:11" ht="20.100000000000001" customHeight="1" x14ac:dyDescent="0.25">
      <c r="A43"/>
      <c r="B43" s="43"/>
      <c r="C43" s="43"/>
      <c r="D43" s="43"/>
      <c r="E43" s="43"/>
      <c r="F43" s="43"/>
      <c r="G43" s="43"/>
      <c r="H43" s="91"/>
      <c r="I43" s="43"/>
      <c r="J43" s="44"/>
      <c r="K43" s="45"/>
    </row>
    <row r="44" spans="1:11" ht="20.100000000000001" customHeight="1" x14ac:dyDescent="0.25">
      <c r="A44"/>
      <c r="B44" s="43"/>
      <c r="C44" s="43"/>
      <c r="D44" s="43"/>
      <c r="E44" s="43"/>
      <c r="F44" s="43"/>
      <c r="G44" s="43"/>
      <c r="H44" s="91"/>
      <c r="I44" s="43"/>
      <c r="J44" s="44"/>
      <c r="K44" s="45"/>
    </row>
    <row r="45" spans="1:11" ht="20.100000000000001" customHeight="1" x14ac:dyDescent="0.25">
      <c r="A45"/>
      <c r="B45" s="43"/>
      <c r="C45" s="43"/>
      <c r="D45" s="43"/>
      <c r="E45" s="43"/>
      <c r="F45" s="43"/>
      <c r="G45" s="43"/>
      <c r="H45" s="91"/>
      <c r="I45" s="43"/>
      <c r="J45" s="44"/>
      <c r="K45" s="45"/>
    </row>
    <row r="46" spans="1:11" ht="20.100000000000001" customHeight="1" x14ac:dyDescent="0.25">
      <c r="A46"/>
      <c r="B46" s="43"/>
      <c r="C46" s="43"/>
      <c r="D46" s="43"/>
      <c r="E46" s="43"/>
      <c r="F46" s="43"/>
      <c r="G46" s="43"/>
      <c r="H46" s="91"/>
      <c r="I46" s="43"/>
      <c r="J46" s="44"/>
      <c r="K46" s="45"/>
    </row>
    <row r="47" spans="1:11" ht="20.100000000000001" customHeight="1" x14ac:dyDescent="0.25">
      <c r="A47"/>
      <c r="B47" s="43"/>
      <c r="C47" s="43"/>
      <c r="D47" s="43"/>
      <c r="E47" s="43"/>
      <c r="F47" s="43"/>
      <c r="G47" s="43"/>
      <c r="H47" s="91"/>
      <c r="I47" s="43"/>
      <c r="J47" s="44"/>
      <c r="K47" s="45"/>
    </row>
    <row r="48" spans="1:11" ht="20.100000000000001" customHeight="1" x14ac:dyDescent="0.25">
      <c r="A48"/>
      <c r="B48" s="43"/>
      <c r="C48" s="43"/>
      <c r="D48" s="43"/>
      <c r="E48" s="43"/>
      <c r="F48" s="43"/>
      <c r="G48" s="43"/>
      <c r="H48" s="91"/>
      <c r="I48" s="43"/>
      <c r="J48" s="44"/>
      <c r="K48" s="45"/>
    </row>
    <row r="49" spans="1:11" ht="20.100000000000001" customHeight="1" x14ac:dyDescent="0.25">
      <c r="A49"/>
      <c r="B49" s="43"/>
      <c r="C49" s="43"/>
      <c r="D49" s="43"/>
      <c r="E49" s="43"/>
      <c r="F49" s="43"/>
      <c r="G49" s="43"/>
      <c r="H49" s="91"/>
      <c r="I49" s="43"/>
      <c r="J49" s="44"/>
      <c r="K49" s="45"/>
    </row>
    <row r="50" spans="1:11" ht="20.100000000000001" customHeight="1" x14ac:dyDescent="0.25">
      <c r="A50"/>
      <c r="B50" s="43"/>
      <c r="C50" s="43"/>
      <c r="D50" s="43"/>
      <c r="E50" s="43"/>
      <c r="F50" s="43"/>
      <c r="G50" s="43"/>
      <c r="H50" s="91"/>
      <c r="I50" s="43"/>
      <c r="J50" s="44"/>
      <c r="K50" s="45"/>
    </row>
    <row r="51" spans="1:11" ht="20.100000000000001" customHeight="1" x14ac:dyDescent="0.25">
      <c r="A51"/>
      <c r="B51" s="43"/>
      <c r="C51" s="43"/>
      <c r="D51" s="43"/>
      <c r="E51" s="43"/>
      <c r="F51" s="43"/>
      <c r="G51" s="43"/>
      <c r="H51" s="91"/>
      <c r="I51" s="43"/>
      <c r="J51" s="44"/>
      <c r="K51" s="45"/>
    </row>
    <row r="52" spans="1:11" ht="20.100000000000001" customHeight="1" x14ac:dyDescent="0.25">
      <c r="A52"/>
      <c r="B52" s="43"/>
      <c r="C52" s="43"/>
      <c r="D52" s="43"/>
      <c r="E52" s="43"/>
      <c r="F52" s="43"/>
      <c r="G52" s="43"/>
      <c r="H52" s="91"/>
      <c r="I52" s="43"/>
      <c r="J52" s="44"/>
      <c r="K52" s="45"/>
    </row>
    <row r="53" spans="1:11" ht="20.100000000000001" customHeight="1" x14ac:dyDescent="0.25">
      <c r="A53"/>
      <c r="B53" s="43"/>
      <c r="C53" s="43"/>
      <c r="D53" s="43"/>
      <c r="E53" s="43"/>
      <c r="F53" s="43"/>
      <c r="G53" s="43"/>
      <c r="H53" s="91"/>
      <c r="I53" s="43"/>
      <c r="J53" s="44"/>
      <c r="K53" s="45"/>
    </row>
    <row r="54" spans="1:11" ht="20.100000000000001" customHeight="1" x14ac:dyDescent="0.25">
      <c r="A54"/>
      <c r="B54" s="43"/>
      <c r="C54" s="43"/>
      <c r="D54" s="43"/>
      <c r="E54" s="43"/>
      <c r="F54" s="43"/>
      <c r="G54" s="43"/>
      <c r="H54" s="91"/>
      <c r="I54" s="43"/>
      <c r="J54" s="44"/>
      <c r="K54" s="45"/>
    </row>
    <row r="55" spans="1:11" ht="20.100000000000001" customHeight="1" x14ac:dyDescent="0.25">
      <c r="A55"/>
      <c r="B55" s="43"/>
      <c r="C55" s="43"/>
      <c r="D55" s="43"/>
      <c r="E55" s="43"/>
      <c r="F55" s="43"/>
      <c r="G55" s="43"/>
      <c r="H55" s="91"/>
      <c r="I55" s="43"/>
      <c r="J55" s="44"/>
      <c r="K55" s="45"/>
    </row>
    <row r="56" spans="1:11" ht="20.100000000000001" customHeight="1" x14ac:dyDescent="0.25">
      <c r="A56"/>
      <c r="B56" s="43"/>
      <c r="C56" s="43"/>
      <c r="D56" s="43"/>
      <c r="E56" s="43"/>
      <c r="F56" s="43"/>
      <c r="G56" s="43"/>
      <c r="H56" s="91"/>
      <c r="I56" s="43"/>
      <c r="J56" s="44"/>
      <c r="K56" s="45"/>
    </row>
    <row r="57" spans="1:11" ht="20.100000000000001" customHeight="1" x14ac:dyDescent="0.25">
      <c r="A57"/>
      <c r="B57" s="43"/>
      <c r="C57" s="43"/>
      <c r="D57" s="43"/>
      <c r="E57" s="43"/>
      <c r="F57" s="43"/>
      <c r="G57" s="43"/>
      <c r="H57" s="91"/>
      <c r="I57" s="43"/>
      <c r="J57" s="44"/>
      <c r="K57" s="45"/>
    </row>
    <row r="58" spans="1:11" ht="20.100000000000001" customHeight="1" x14ac:dyDescent="0.25">
      <c r="A58"/>
      <c r="B58" s="43"/>
      <c r="C58" s="43"/>
      <c r="D58" s="43"/>
      <c r="E58" s="43"/>
      <c r="F58" s="43"/>
      <c r="G58" s="43"/>
      <c r="H58" s="91"/>
      <c r="I58" s="43"/>
      <c r="J58" s="44"/>
      <c r="K58" s="45"/>
    </row>
    <row r="59" spans="1:11" ht="20.100000000000001" customHeight="1" x14ac:dyDescent="0.25">
      <c r="A59"/>
      <c r="B59" s="43"/>
      <c r="C59" s="43"/>
      <c r="D59" s="43"/>
      <c r="E59" s="43"/>
      <c r="F59" s="43"/>
      <c r="G59" s="43"/>
      <c r="H59" s="91"/>
      <c r="I59" s="43"/>
      <c r="J59" s="44"/>
      <c r="K59" s="45"/>
    </row>
    <row r="60" spans="1:11" ht="20.100000000000001" customHeight="1" x14ac:dyDescent="0.25">
      <c r="A60"/>
      <c r="B60" s="43"/>
      <c r="C60" s="43"/>
      <c r="D60" s="43"/>
      <c r="E60" s="43"/>
      <c r="F60" s="43"/>
      <c r="G60" s="43"/>
      <c r="H60" s="91"/>
      <c r="I60" s="43"/>
      <c r="J60" s="44"/>
      <c r="K60" s="45"/>
    </row>
    <row r="61" spans="1:11" ht="20.100000000000001" customHeight="1" x14ac:dyDescent="0.25">
      <c r="A61"/>
      <c r="B61" s="43"/>
      <c r="C61" s="43"/>
      <c r="D61" s="43"/>
      <c r="E61" s="43"/>
      <c r="F61" s="43"/>
      <c r="G61" s="43"/>
      <c r="H61" s="91"/>
      <c r="I61" s="43"/>
      <c r="J61" s="44"/>
      <c r="K61" s="45"/>
    </row>
    <row r="62" spans="1:11" ht="20.100000000000001" customHeight="1" x14ac:dyDescent="0.25">
      <c r="A62"/>
      <c r="B62" s="43"/>
      <c r="C62" s="43"/>
      <c r="D62" s="43"/>
      <c r="E62" s="43"/>
      <c r="F62" s="43"/>
      <c r="G62" s="43"/>
      <c r="H62" s="91"/>
      <c r="I62" s="43"/>
      <c r="J62" s="44"/>
      <c r="K62" s="45"/>
    </row>
    <row r="63" spans="1:11" ht="20.100000000000001" customHeight="1" x14ac:dyDescent="0.25">
      <c r="A63"/>
      <c r="B63" s="43"/>
      <c r="C63" s="43"/>
      <c r="D63" s="43"/>
      <c r="E63" s="43"/>
      <c r="F63" s="43"/>
      <c r="G63" s="43"/>
      <c r="H63" s="91"/>
      <c r="I63" s="43"/>
      <c r="J63" s="44"/>
      <c r="K63" s="45"/>
    </row>
    <row r="64" spans="1:11" ht="20.100000000000001" customHeight="1" x14ac:dyDescent="0.25">
      <c r="A64"/>
      <c r="B64" s="43"/>
      <c r="C64" s="43"/>
      <c r="D64" s="43"/>
      <c r="E64" s="43"/>
      <c r="F64" s="43"/>
      <c r="G64" s="43"/>
      <c r="H64" s="91"/>
      <c r="I64" s="43"/>
      <c r="J64" s="44"/>
      <c r="K64" s="45"/>
    </row>
    <row r="65" spans="1:11" ht="20.100000000000001" customHeight="1" x14ac:dyDescent="0.25">
      <c r="A65"/>
      <c r="B65" s="43"/>
      <c r="C65" s="43"/>
      <c r="D65" s="43"/>
      <c r="E65" s="43"/>
      <c r="F65" s="43"/>
      <c r="G65" s="43"/>
      <c r="H65" s="91"/>
      <c r="I65" s="43"/>
      <c r="J65" s="44"/>
      <c r="K65" s="45"/>
    </row>
    <row r="66" spans="1:11" ht="20.100000000000001" customHeight="1" x14ac:dyDescent="0.25">
      <c r="A66"/>
      <c r="B66" s="43"/>
      <c r="C66" s="43"/>
      <c r="D66" s="43"/>
      <c r="E66" s="43"/>
      <c r="F66" s="43"/>
      <c r="G66" s="43"/>
      <c r="H66" s="91"/>
      <c r="I66" s="43"/>
      <c r="J66" s="44"/>
      <c r="K66" s="45"/>
    </row>
    <row r="67" spans="1:11" ht="20.100000000000001" customHeight="1" x14ac:dyDescent="0.25">
      <c r="A67"/>
      <c r="B67" s="43"/>
      <c r="C67" s="43"/>
      <c r="D67" s="43"/>
      <c r="E67" s="43"/>
      <c r="F67" s="43"/>
      <c r="G67" s="43"/>
      <c r="H67" s="91"/>
      <c r="I67" s="43"/>
      <c r="J67" s="44"/>
      <c r="K67" s="45"/>
    </row>
    <row r="68" spans="1:11" ht="20.100000000000001" customHeight="1" x14ac:dyDescent="0.25">
      <c r="A68"/>
      <c r="B68" s="43"/>
      <c r="C68" s="43"/>
      <c r="D68" s="43"/>
      <c r="E68" s="43"/>
      <c r="F68" s="43"/>
      <c r="G68" s="43"/>
      <c r="H68" s="91"/>
      <c r="I68" s="43"/>
      <c r="J68" s="44"/>
      <c r="K68" s="45"/>
    </row>
    <row r="69" spans="1:11" ht="20.100000000000001" customHeight="1" x14ac:dyDescent="0.25">
      <c r="A69"/>
      <c r="B69" s="43"/>
      <c r="C69" s="43"/>
      <c r="D69" s="43"/>
      <c r="E69" s="43"/>
      <c r="F69" s="43"/>
      <c r="G69" s="43"/>
      <c r="H69" s="91"/>
      <c r="I69" s="43"/>
      <c r="J69" s="44"/>
      <c r="K69" s="45"/>
    </row>
    <row r="70" spans="1:11" ht="20.100000000000001" customHeight="1" x14ac:dyDescent="0.25">
      <c r="A70"/>
      <c r="B70" s="43"/>
      <c r="C70" s="43"/>
      <c r="D70" s="43"/>
      <c r="E70" s="43"/>
      <c r="F70" s="43"/>
      <c r="G70" s="43"/>
      <c r="H70" s="91"/>
      <c r="I70" s="43"/>
      <c r="J70" s="44"/>
      <c r="K70" s="45"/>
    </row>
    <row r="71" spans="1:11" ht="20.100000000000001" customHeight="1" x14ac:dyDescent="0.25">
      <c r="A71"/>
      <c r="B71" s="43"/>
      <c r="C71" s="43"/>
      <c r="D71" s="43"/>
      <c r="E71" s="43"/>
      <c r="F71" s="43"/>
      <c r="G71" s="43"/>
      <c r="H71" s="91"/>
      <c r="I71" s="43"/>
      <c r="J71" s="44"/>
      <c r="K71" s="45"/>
    </row>
    <row r="72" spans="1:11" ht="20.100000000000001" customHeight="1" x14ac:dyDescent="0.25">
      <c r="A72"/>
      <c r="B72" s="43"/>
      <c r="C72" s="43"/>
      <c r="D72" s="43"/>
      <c r="E72" s="43"/>
      <c r="F72" s="43"/>
      <c r="G72" s="43"/>
      <c r="H72" s="91"/>
      <c r="I72" s="43"/>
      <c r="J72" s="44"/>
      <c r="K72" s="45"/>
    </row>
    <row r="73" spans="1:11" ht="20.100000000000001" customHeight="1" x14ac:dyDescent="0.25">
      <c r="A73"/>
      <c r="B73" s="43"/>
      <c r="C73" s="43"/>
      <c r="D73" s="43"/>
      <c r="E73" s="43"/>
      <c r="F73" s="43"/>
      <c r="G73" s="43"/>
      <c r="H73" s="91"/>
      <c r="I73" s="43"/>
      <c r="J73" s="44"/>
      <c r="K73" s="45"/>
    </row>
    <row r="74" spans="1:11" ht="20.100000000000001" customHeight="1" x14ac:dyDescent="0.25">
      <c r="A74"/>
      <c r="B74" s="43"/>
      <c r="C74" s="43"/>
      <c r="D74" s="43"/>
      <c r="E74" s="43"/>
      <c r="F74" s="43"/>
      <c r="G74" s="43"/>
      <c r="H74" s="91"/>
      <c r="I74" s="43"/>
      <c r="J74" s="44"/>
      <c r="K74" s="45"/>
    </row>
    <row r="75" spans="1:11" ht="20.100000000000001" customHeight="1" x14ac:dyDescent="0.25">
      <c r="A75"/>
      <c r="B75" s="43"/>
      <c r="C75" s="43"/>
      <c r="D75" s="43"/>
      <c r="E75" s="43"/>
      <c r="F75" s="43"/>
      <c r="G75" s="43"/>
      <c r="H75" s="91"/>
      <c r="I75" s="43"/>
      <c r="J75" s="44"/>
      <c r="K75" s="45"/>
    </row>
    <row r="76" spans="1:11" ht="20.100000000000001" customHeight="1" x14ac:dyDescent="0.25">
      <c r="A76"/>
      <c r="B76" s="43"/>
      <c r="C76" s="43"/>
      <c r="D76" s="43"/>
      <c r="E76" s="43"/>
      <c r="F76" s="43"/>
      <c r="G76" s="43"/>
      <c r="H76" s="91"/>
      <c r="I76" s="43"/>
      <c r="J76" s="44"/>
      <c r="K76" s="45"/>
    </row>
    <row r="77" spans="1:11" ht="20.100000000000001" customHeight="1" x14ac:dyDescent="0.25">
      <c r="A77"/>
      <c r="B77" s="43"/>
      <c r="C77" s="43"/>
      <c r="D77" s="43"/>
      <c r="E77" s="43"/>
      <c r="F77" s="43"/>
      <c r="G77" s="43"/>
      <c r="H77" s="91"/>
      <c r="I77" s="43"/>
      <c r="J77" s="44"/>
      <c r="K77" s="45"/>
    </row>
    <row r="78" spans="1:11" ht="20.100000000000001" customHeight="1" x14ac:dyDescent="0.25">
      <c r="A78"/>
      <c r="B78" s="43"/>
      <c r="C78" s="43"/>
      <c r="D78" s="43"/>
      <c r="E78" s="43"/>
      <c r="F78" s="43"/>
      <c r="G78" s="43"/>
      <c r="H78" s="91"/>
      <c r="I78" s="43"/>
      <c r="J78" s="44"/>
      <c r="K78" s="45"/>
    </row>
    <row r="79" spans="1:11" ht="20.100000000000001" customHeight="1" x14ac:dyDescent="0.25">
      <c r="A79"/>
      <c r="B79" s="43"/>
      <c r="C79" s="43"/>
      <c r="D79" s="43"/>
      <c r="E79" s="43"/>
      <c r="F79" s="43"/>
      <c r="G79" s="43"/>
      <c r="H79" s="91"/>
      <c r="I79" s="43"/>
      <c r="J79" s="44"/>
      <c r="K79" s="45"/>
    </row>
    <row r="80" spans="1:11" ht="20.100000000000001" customHeight="1" x14ac:dyDescent="0.25">
      <c r="A80"/>
      <c r="B80" s="43"/>
      <c r="C80" s="43"/>
      <c r="D80" s="43"/>
      <c r="E80" s="43"/>
      <c r="F80" s="43"/>
      <c r="G80" s="43"/>
      <c r="H80" s="91"/>
      <c r="I80" s="43"/>
      <c r="J80" s="44"/>
      <c r="K80" s="45"/>
    </row>
    <row r="81" spans="1:11" ht="20.100000000000001" customHeight="1" x14ac:dyDescent="0.25">
      <c r="A81"/>
      <c r="B81" s="43"/>
      <c r="C81" s="43"/>
      <c r="D81" s="43"/>
      <c r="E81" s="43"/>
      <c r="F81" s="43"/>
      <c r="G81" s="43"/>
      <c r="H81" s="91"/>
      <c r="I81" s="43"/>
      <c r="J81" s="44"/>
      <c r="K81" s="45"/>
    </row>
    <row r="82" spans="1:11" ht="20.100000000000001" customHeight="1" x14ac:dyDescent="0.25">
      <c r="A82"/>
      <c r="B82" s="43"/>
      <c r="C82" s="43"/>
      <c r="D82" s="43"/>
      <c r="E82" s="43"/>
      <c r="F82" s="43"/>
      <c r="G82" s="43"/>
      <c r="H82" s="91"/>
      <c r="I82" s="43"/>
      <c r="J82" s="44"/>
      <c r="K82" s="45"/>
    </row>
    <row r="83" spans="1:11" ht="20.100000000000001" customHeight="1" x14ac:dyDescent="0.25">
      <c r="A83"/>
      <c r="B83" s="43"/>
      <c r="C83" s="43"/>
      <c r="D83" s="43"/>
      <c r="E83" s="43"/>
      <c r="F83" s="43"/>
      <c r="G83" s="43"/>
      <c r="H83" s="91"/>
      <c r="I83" s="43"/>
      <c r="J83" s="44"/>
      <c r="K83" s="45"/>
    </row>
    <row r="84" spans="1:11" ht="20.100000000000001" customHeight="1" x14ac:dyDescent="0.25">
      <c r="A84"/>
      <c r="B84" s="43"/>
      <c r="C84" s="43"/>
      <c r="D84" s="43"/>
      <c r="E84" s="43"/>
      <c r="F84" s="43"/>
      <c r="G84" s="43"/>
      <c r="H84" s="91"/>
      <c r="I84" s="43"/>
      <c r="J84" s="44"/>
      <c r="K84" s="45"/>
    </row>
    <row r="85" spans="1:11" ht="20.100000000000001" customHeight="1" x14ac:dyDescent="0.25">
      <c r="A85"/>
      <c r="B85" s="43"/>
      <c r="C85" s="43"/>
      <c r="D85" s="43"/>
      <c r="E85" s="43"/>
      <c r="F85" s="43"/>
      <c r="G85" s="43"/>
      <c r="H85" s="91"/>
      <c r="I85" s="43"/>
      <c r="J85" s="44"/>
      <c r="K85" s="45"/>
    </row>
    <row r="86" spans="1:11" ht="20.100000000000001" customHeight="1" x14ac:dyDescent="0.25">
      <c r="A86"/>
      <c r="B86" s="43"/>
      <c r="C86" s="43"/>
      <c r="D86" s="43"/>
      <c r="E86" s="43"/>
      <c r="F86" s="43"/>
      <c r="G86" s="43"/>
      <c r="H86" s="91"/>
      <c r="I86" s="43"/>
      <c r="J86" s="44"/>
      <c r="K86" s="45"/>
    </row>
    <row r="87" spans="1:11" ht="20.100000000000001" customHeight="1" x14ac:dyDescent="0.25">
      <c r="A87"/>
      <c r="B87" s="43"/>
      <c r="C87" s="43"/>
      <c r="D87" s="43"/>
      <c r="E87" s="43"/>
      <c r="F87" s="43"/>
      <c r="G87" s="43"/>
      <c r="H87" s="91"/>
      <c r="I87" s="43"/>
      <c r="J87" s="44"/>
      <c r="K87" s="45"/>
    </row>
    <row r="88" spans="1:11" ht="20.100000000000001" customHeight="1" x14ac:dyDescent="0.25">
      <c r="A88"/>
      <c r="B88" s="43"/>
      <c r="C88" s="43"/>
      <c r="D88" s="43"/>
      <c r="E88" s="43"/>
      <c r="F88" s="43"/>
      <c r="G88" s="43"/>
      <c r="H88" s="91"/>
      <c r="I88" s="43"/>
      <c r="J88" s="44"/>
      <c r="K88" s="45"/>
    </row>
    <row r="89" spans="1:11" ht="20.100000000000001" customHeight="1" x14ac:dyDescent="0.25">
      <c r="A89"/>
      <c r="B89" s="43"/>
      <c r="C89" s="43"/>
      <c r="D89" s="43"/>
      <c r="E89" s="43"/>
      <c r="F89" s="43"/>
      <c r="G89" s="43"/>
      <c r="H89" s="91"/>
      <c r="I89" s="43"/>
      <c r="J89" s="44"/>
      <c r="K89" s="45"/>
    </row>
    <row r="90" spans="1:11" ht="20.100000000000001" customHeight="1" x14ac:dyDescent="0.25">
      <c r="A90"/>
      <c r="B90" s="43"/>
      <c r="C90" s="43"/>
      <c r="D90" s="43"/>
      <c r="E90" s="43"/>
      <c r="F90" s="43"/>
      <c r="G90" s="43"/>
      <c r="H90" s="91"/>
      <c r="I90" s="43"/>
      <c r="J90" s="44"/>
      <c r="K90" s="45"/>
    </row>
    <row r="91" spans="1:11" ht="20.100000000000001" customHeight="1" x14ac:dyDescent="0.25">
      <c r="A91"/>
      <c r="B91" s="43"/>
      <c r="C91" s="43"/>
      <c r="D91" s="43"/>
      <c r="E91" s="43"/>
      <c r="F91" s="43"/>
      <c r="G91" s="43"/>
      <c r="H91" s="91"/>
      <c r="I91" s="43"/>
      <c r="J91" s="44"/>
      <c r="K91" s="45"/>
    </row>
    <row r="92" spans="1:11" ht="20.100000000000001" customHeight="1" x14ac:dyDescent="0.25">
      <c r="A92"/>
      <c r="B92" s="43"/>
      <c r="C92" s="43"/>
      <c r="D92" s="43"/>
      <c r="E92" s="43"/>
      <c r="F92" s="43"/>
      <c r="G92" s="43"/>
      <c r="H92" s="91"/>
      <c r="I92" s="43"/>
      <c r="J92" s="44"/>
      <c r="K92" s="45"/>
    </row>
    <row r="93" spans="1:11" ht="20.100000000000001" customHeight="1" x14ac:dyDescent="0.25">
      <c r="A93"/>
      <c r="B93" s="43"/>
      <c r="C93" s="43"/>
      <c r="D93" s="43"/>
      <c r="E93" s="43"/>
      <c r="F93" s="43"/>
      <c r="G93" s="43"/>
      <c r="H93" s="91"/>
      <c r="I93" s="43"/>
      <c r="J93" s="44"/>
      <c r="K93" s="45"/>
    </row>
    <row r="94" spans="1:11" ht="20.100000000000001" customHeight="1" x14ac:dyDescent="0.25">
      <c r="A94"/>
      <c r="B94" s="43"/>
      <c r="C94" s="43"/>
      <c r="D94" s="43"/>
      <c r="E94" s="43"/>
      <c r="F94" s="43"/>
      <c r="G94" s="43"/>
      <c r="H94" s="91"/>
      <c r="I94" s="43"/>
      <c r="J94" s="44"/>
      <c r="K94" s="45"/>
    </row>
    <row r="95" spans="1:11" ht="20.100000000000001" customHeight="1" x14ac:dyDescent="0.25">
      <c r="A95"/>
      <c r="B95" s="43"/>
      <c r="C95" s="43"/>
      <c r="D95" s="43"/>
      <c r="E95" s="43"/>
      <c r="F95" s="43"/>
      <c r="G95" s="43"/>
      <c r="H95" s="91"/>
      <c r="I95" s="43"/>
      <c r="J95" s="44"/>
      <c r="K95" s="45"/>
    </row>
    <row r="96" spans="1:11" ht="20.100000000000001" customHeight="1" x14ac:dyDescent="0.25">
      <c r="A96"/>
      <c r="B96" s="43"/>
      <c r="C96" s="43"/>
      <c r="D96" s="43"/>
      <c r="E96" s="43"/>
      <c r="F96" s="43"/>
      <c r="G96" s="43"/>
      <c r="H96" s="91"/>
      <c r="I96" s="43"/>
      <c r="J96" s="44"/>
      <c r="K96" s="45"/>
    </row>
    <row r="97" spans="1:11" ht="20.100000000000001" customHeight="1" x14ac:dyDescent="0.25">
      <c r="A97"/>
      <c r="B97" s="43"/>
      <c r="C97" s="43"/>
      <c r="D97" s="43"/>
      <c r="E97" s="43"/>
      <c r="F97" s="43"/>
      <c r="G97" s="43"/>
      <c r="H97" s="91"/>
      <c r="I97" s="43"/>
      <c r="J97" s="44"/>
      <c r="K97" s="45"/>
    </row>
    <row r="98" spans="1:11" ht="20.100000000000001" customHeight="1" x14ac:dyDescent="0.25">
      <c r="A98"/>
      <c r="B98" s="43"/>
      <c r="C98" s="43"/>
      <c r="D98" s="43"/>
      <c r="E98" s="43"/>
      <c r="F98" s="43"/>
      <c r="G98" s="43"/>
      <c r="H98" s="91"/>
      <c r="I98" s="43"/>
      <c r="J98" s="44"/>
      <c r="K98" s="45"/>
    </row>
    <row r="99" spans="1:11" ht="20.100000000000001" customHeight="1" x14ac:dyDescent="0.25">
      <c r="A99"/>
      <c r="B99" s="43"/>
      <c r="C99" s="43"/>
      <c r="D99" s="43"/>
      <c r="E99" s="43"/>
      <c r="F99" s="43"/>
      <c r="G99" s="43"/>
      <c r="H99" s="91"/>
      <c r="I99" s="43"/>
      <c r="J99" s="44"/>
      <c r="K99" s="45"/>
    </row>
    <row r="100" spans="1:11" ht="20.100000000000001" customHeight="1" x14ac:dyDescent="0.25">
      <c r="A100"/>
      <c r="B100" s="43"/>
      <c r="C100" s="43"/>
      <c r="D100" s="43"/>
      <c r="E100" s="43"/>
      <c r="F100" s="43"/>
      <c r="G100" s="43"/>
      <c r="H100" s="91"/>
      <c r="I100" s="43"/>
      <c r="J100" s="44"/>
      <c r="K100" s="45"/>
    </row>
    <row r="101" spans="1:11" ht="20.100000000000001" customHeight="1" x14ac:dyDescent="0.25">
      <c r="A101"/>
      <c r="B101" s="43"/>
      <c r="C101" s="43"/>
      <c r="D101" s="43"/>
      <c r="E101" s="43"/>
      <c r="F101" s="43"/>
      <c r="G101" s="43"/>
      <c r="H101" s="91"/>
      <c r="I101" s="43"/>
      <c r="J101" s="44"/>
      <c r="K101" s="45"/>
    </row>
    <row r="102" spans="1:11" ht="20.100000000000001" customHeight="1" x14ac:dyDescent="0.25">
      <c r="A102"/>
      <c r="B102" s="43"/>
      <c r="C102" s="43"/>
      <c r="D102" s="43"/>
      <c r="E102" s="43"/>
      <c r="F102" s="43"/>
      <c r="G102" s="43"/>
      <c r="H102" s="91"/>
      <c r="I102" s="43"/>
      <c r="J102" s="44"/>
      <c r="K102" s="45"/>
    </row>
    <row r="103" spans="1:11" ht="20.100000000000001" customHeight="1" x14ac:dyDescent="0.25">
      <c r="A103"/>
      <c r="B103" s="43"/>
      <c r="C103" s="43"/>
      <c r="D103" s="43"/>
      <c r="E103" s="43"/>
      <c r="F103" s="43"/>
      <c r="G103" s="43"/>
      <c r="H103" s="91"/>
      <c r="I103" s="43"/>
      <c r="J103" s="44"/>
      <c r="K103" s="45"/>
    </row>
    <row r="104" spans="1:11" ht="20.100000000000001" customHeight="1" x14ac:dyDescent="0.25">
      <c r="A104"/>
      <c r="B104" s="43"/>
      <c r="C104" s="43"/>
      <c r="D104" s="43"/>
      <c r="E104" s="43"/>
      <c r="F104" s="43"/>
      <c r="G104" s="43"/>
      <c r="H104" s="91"/>
      <c r="I104" s="43"/>
      <c r="J104" s="44"/>
      <c r="K104" s="45"/>
    </row>
    <row r="105" spans="1:11" ht="20.100000000000001" customHeight="1" x14ac:dyDescent="0.25">
      <c r="A105"/>
      <c r="B105" s="43"/>
      <c r="C105" s="43"/>
      <c r="D105" s="43"/>
      <c r="E105" s="43"/>
      <c r="F105" s="43"/>
      <c r="G105" s="43"/>
      <c r="H105" s="91"/>
      <c r="I105" s="43"/>
      <c r="J105" s="44"/>
      <c r="K105" s="45"/>
    </row>
    <row r="106" spans="1:11" ht="20.100000000000001" customHeight="1" x14ac:dyDescent="0.25">
      <c r="A106"/>
      <c r="B106" s="43"/>
      <c r="C106" s="43"/>
      <c r="D106" s="43"/>
      <c r="E106" s="43"/>
      <c r="F106" s="43"/>
      <c r="G106" s="43"/>
      <c r="H106" s="91"/>
      <c r="I106" s="43"/>
      <c r="J106" s="44"/>
      <c r="K106" s="45"/>
    </row>
    <row r="107" spans="1:11" ht="20.100000000000001" customHeight="1" x14ac:dyDescent="0.25">
      <c r="A107"/>
      <c r="B107" s="43"/>
      <c r="C107" s="43"/>
      <c r="D107" s="43"/>
      <c r="E107" s="43"/>
      <c r="F107" s="43"/>
      <c r="G107" s="43"/>
      <c r="H107" s="91"/>
      <c r="I107" s="43"/>
      <c r="J107" s="44"/>
      <c r="K107" s="45"/>
    </row>
    <row r="108" spans="1:11" ht="20.100000000000001" customHeight="1" x14ac:dyDescent="0.25">
      <c r="A108"/>
      <c r="B108" s="43"/>
      <c r="C108" s="43"/>
      <c r="D108" s="43"/>
      <c r="E108" s="43"/>
      <c r="F108" s="43"/>
      <c r="G108" s="43"/>
      <c r="H108" s="91"/>
      <c r="I108" s="43"/>
      <c r="J108" s="44"/>
      <c r="K108" s="45"/>
    </row>
    <row r="109" spans="1:11" ht="20.100000000000001" customHeight="1" x14ac:dyDescent="0.25">
      <c r="A109"/>
      <c r="B109" s="43"/>
      <c r="C109" s="43"/>
      <c r="D109" s="43"/>
      <c r="E109" s="43"/>
      <c r="F109" s="43"/>
      <c r="G109" s="43"/>
      <c r="H109" s="91"/>
      <c r="I109" s="43"/>
      <c r="J109" s="44"/>
      <c r="K109" s="45"/>
    </row>
    <row r="110" spans="1:11" ht="20.100000000000001" customHeight="1" x14ac:dyDescent="0.25">
      <c r="A110"/>
      <c r="B110" s="43"/>
      <c r="C110" s="43"/>
      <c r="D110" s="43"/>
      <c r="E110" s="43"/>
      <c r="F110" s="43"/>
      <c r="G110" s="43"/>
      <c r="H110" s="91"/>
      <c r="I110" s="43"/>
      <c r="J110" s="44"/>
      <c r="K110" s="45"/>
    </row>
    <row r="111" spans="1:11" ht="20.100000000000001" customHeight="1" x14ac:dyDescent="0.25">
      <c r="A111"/>
      <c r="B111" s="43"/>
      <c r="C111" s="43"/>
      <c r="D111" s="43"/>
      <c r="E111" s="43"/>
      <c r="F111" s="43"/>
      <c r="G111" s="43"/>
      <c r="H111" s="91"/>
      <c r="I111" s="43"/>
      <c r="J111" s="44"/>
      <c r="K111" s="45"/>
    </row>
    <row r="112" spans="1:11" ht="20.100000000000001" customHeight="1" x14ac:dyDescent="0.25">
      <c r="A112"/>
      <c r="B112" s="43"/>
      <c r="C112" s="43"/>
      <c r="D112" s="43"/>
      <c r="E112" s="43"/>
      <c r="F112" s="43"/>
      <c r="G112" s="43"/>
      <c r="H112" s="91"/>
      <c r="I112" s="43"/>
      <c r="J112" s="44"/>
      <c r="K112" s="45"/>
    </row>
    <row r="113" spans="1:11" ht="20.100000000000001" customHeight="1" x14ac:dyDescent="0.25">
      <c r="A113"/>
      <c r="B113" s="43"/>
      <c r="C113" s="43"/>
      <c r="D113" s="43"/>
      <c r="E113" s="43"/>
      <c r="F113" s="43"/>
      <c r="G113" s="43"/>
      <c r="H113" s="91"/>
      <c r="I113" s="43"/>
      <c r="J113" s="44"/>
      <c r="K113" s="45"/>
    </row>
    <row r="114" spans="1:11" ht="20.100000000000001" customHeight="1" x14ac:dyDescent="0.25">
      <c r="A114"/>
      <c r="B114" s="43"/>
      <c r="C114" s="43"/>
      <c r="D114" s="43"/>
      <c r="E114" s="43"/>
      <c r="F114" s="43"/>
      <c r="G114" s="43"/>
      <c r="H114" s="91"/>
      <c r="I114" s="43"/>
      <c r="J114" s="44"/>
      <c r="K114" s="45"/>
    </row>
    <row r="115" spans="1:11" ht="20.100000000000001" customHeight="1" x14ac:dyDescent="0.25">
      <c r="A115"/>
      <c r="B115" s="43"/>
      <c r="C115" s="43"/>
      <c r="D115" s="43"/>
      <c r="E115" s="43"/>
      <c r="F115" s="43"/>
      <c r="G115" s="43"/>
      <c r="H115" s="91"/>
      <c r="I115" s="43"/>
      <c r="J115" s="44"/>
      <c r="K115" s="45"/>
    </row>
    <row r="116" spans="1:11" ht="20.100000000000001" customHeight="1" x14ac:dyDescent="0.25">
      <c r="A116"/>
      <c r="B116" s="43"/>
      <c r="C116" s="43"/>
      <c r="D116" s="43"/>
      <c r="E116" s="43"/>
      <c r="F116" s="43"/>
      <c r="G116" s="43"/>
      <c r="H116" s="91"/>
      <c r="I116" s="43"/>
      <c r="J116" s="44"/>
      <c r="K116" s="45"/>
    </row>
    <row r="117" spans="1:11" ht="20.100000000000001" customHeight="1" x14ac:dyDescent="0.25">
      <c r="A117"/>
      <c r="B117" s="43"/>
      <c r="C117" s="43"/>
      <c r="D117" s="43"/>
      <c r="E117" s="43"/>
      <c r="F117" s="43"/>
      <c r="G117" s="43"/>
      <c r="H117" s="91"/>
      <c r="I117" s="43"/>
      <c r="J117" s="44"/>
      <c r="K117" s="45"/>
    </row>
    <row r="118" spans="1:11" ht="20.100000000000001" customHeight="1" x14ac:dyDescent="0.25">
      <c r="A118"/>
      <c r="B118" s="43"/>
      <c r="C118" s="43"/>
      <c r="D118" s="43"/>
      <c r="E118" s="43"/>
      <c r="F118" s="43"/>
      <c r="G118" s="43"/>
      <c r="H118" s="91"/>
      <c r="I118" s="43"/>
      <c r="J118" s="44"/>
      <c r="K118" s="45"/>
    </row>
    <row r="119" spans="1:11" ht="20.100000000000001" customHeight="1" x14ac:dyDescent="0.25">
      <c r="A119"/>
      <c r="B119" s="43"/>
      <c r="C119" s="43"/>
      <c r="D119" s="43"/>
      <c r="E119" s="43"/>
      <c r="F119" s="43"/>
      <c r="G119" s="43"/>
      <c r="H119" s="91"/>
      <c r="I119" s="43"/>
      <c r="J119" s="44"/>
      <c r="K119" s="45"/>
    </row>
    <row r="120" spans="1:11" ht="20.100000000000001" customHeight="1" x14ac:dyDescent="0.25">
      <c r="A120"/>
      <c r="B120" s="43"/>
      <c r="C120" s="43"/>
      <c r="D120" s="43"/>
      <c r="E120" s="43"/>
      <c r="F120" s="43"/>
      <c r="G120" s="43"/>
      <c r="H120" s="91"/>
      <c r="I120" s="43"/>
      <c r="J120" s="44"/>
      <c r="K120" s="45"/>
    </row>
    <row r="121" spans="1:11" ht="20.100000000000001" customHeight="1" x14ac:dyDescent="0.25">
      <c r="A121"/>
      <c r="B121" s="43"/>
      <c r="C121" s="43"/>
      <c r="D121" s="43"/>
      <c r="E121" s="43"/>
      <c r="F121" s="43"/>
      <c r="G121" s="43"/>
      <c r="H121" s="91"/>
      <c r="I121" s="43"/>
      <c r="J121" s="44"/>
      <c r="K121" s="45"/>
    </row>
    <row r="122" spans="1:11" ht="20.100000000000001" customHeight="1" x14ac:dyDescent="0.25">
      <c r="A122"/>
      <c r="B122" s="43"/>
      <c r="C122" s="43"/>
      <c r="D122" s="43"/>
      <c r="E122" s="43"/>
      <c r="F122" s="43"/>
      <c r="G122" s="43"/>
      <c r="H122" s="91"/>
      <c r="I122" s="43"/>
      <c r="J122" s="44"/>
      <c r="K122" s="45"/>
    </row>
    <row r="123" spans="1:11" ht="20.100000000000001" customHeight="1" x14ac:dyDescent="0.25">
      <c r="A123"/>
      <c r="B123" s="43"/>
      <c r="C123" s="43"/>
      <c r="D123" s="43"/>
      <c r="E123" s="43"/>
      <c r="F123" s="43"/>
      <c r="G123" s="43"/>
      <c r="H123" s="91"/>
      <c r="I123" s="43"/>
      <c r="J123" s="44"/>
      <c r="K123" s="45"/>
    </row>
    <row r="124" spans="1:11" ht="20.100000000000001" customHeight="1" x14ac:dyDescent="0.25">
      <c r="A124"/>
      <c r="B124" s="43"/>
      <c r="C124" s="43"/>
      <c r="D124" s="43"/>
      <c r="E124" s="43"/>
      <c r="F124" s="43"/>
      <c r="G124" s="43"/>
      <c r="H124" s="91"/>
      <c r="I124" s="43"/>
      <c r="J124" s="44"/>
      <c r="K124" s="45"/>
    </row>
    <row r="125" spans="1:11" ht="20.100000000000001" customHeight="1" x14ac:dyDescent="0.25">
      <c r="A125"/>
      <c r="B125" s="43"/>
      <c r="C125" s="43"/>
      <c r="D125" s="43"/>
      <c r="E125" s="43"/>
      <c r="F125" s="43"/>
      <c r="G125" s="43"/>
      <c r="H125" s="91"/>
      <c r="I125" s="43"/>
      <c r="J125" s="44"/>
      <c r="K125" s="45"/>
    </row>
    <row r="126" spans="1:11" ht="20.100000000000001" customHeight="1" x14ac:dyDescent="0.25">
      <c r="A126"/>
      <c r="B126" s="43"/>
      <c r="C126" s="43"/>
      <c r="D126" s="43"/>
      <c r="E126" s="43"/>
      <c r="F126" s="43"/>
      <c r="G126" s="43"/>
      <c r="H126" s="91"/>
      <c r="I126" s="43"/>
      <c r="J126" s="44"/>
      <c r="K126" s="45"/>
    </row>
    <row r="127" spans="1:11" ht="20.100000000000001" customHeight="1" x14ac:dyDescent="0.25">
      <c r="A127"/>
      <c r="B127" s="43"/>
      <c r="C127" s="43"/>
      <c r="D127" s="43"/>
      <c r="E127" s="43"/>
      <c r="F127" s="43"/>
      <c r="G127" s="43"/>
      <c r="H127" s="91"/>
      <c r="I127" s="43"/>
      <c r="J127" s="44"/>
      <c r="K127" s="45"/>
    </row>
    <row r="128" spans="1:11" ht="20.100000000000001" customHeight="1" x14ac:dyDescent="0.25">
      <c r="A128"/>
      <c r="B128" s="43"/>
      <c r="C128" s="43"/>
      <c r="D128" s="43"/>
      <c r="E128" s="43"/>
      <c r="F128" s="43"/>
      <c r="G128" s="43"/>
      <c r="H128" s="91"/>
      <c r="I128" s="43"/>
      <c r="J128" s="44"/>
      <c r="K128" s="45"/>
    </row>
    <row r="129" spans="1:11" ht="20.100000000000001" customHeight="1" x14ac:dyDescent="0.25">
      <c r="A129"/>
      <c r="B129" s="43"/>
      <c r="C129" s="43"/>
      <c r="D129" s="43"/>
      <c r="E129" s="43"/>
      <c r="F129" s="43"/>
      <c r="G129" s="43"/>
      <c r="H129" s="91"/>
      <c r="I129" s="43"/>
      <c r="J129" s="44"/>
      <c r="K129" s="45"/>
    </row>
    <row r="130" spans="1:11" ht="20.100000000000001" customHeight="1" x14ac:dyDescent="0.25">
      <c r="A130"/>
      <c r="B130" s="43"/>
      <c r="C130" s="43"/>
      <c r="D130" s="43"/>
      <c r="E130" s="43"/>
      <c r="F130" s="43"/>
      <c r="G130" s="43"/>
      <c r="H130" s="91"/>
      <c r="I130" s="43"/>
      <c r="J130" s="44"/>
      <c r="K130" s="45"/>
    </row>
    <row r="131" spans="1:11" ht="20.100000000000001" customHeight="1" x14ac:dyDescent="0.25">
      <c r="A131"/>
      <c r="B131" s="43"/>
      <c r="C131" s="43"/>
      <c r="D131" s="43"/>
      <c r="E131" s="43"/>
      <c r="F131" s="43"/>
      <c r="G131" s="43"/>
      <c r="H131" s="91"/>
      <c r="I131" s="43"/>
      <c r="J131" s="44"/>
      <c r="K131" s="45"/>
    </row>
    <row r="132" spans="1:11" ht="20.100000000000001" customHeight="1" x14ac:dyDescent="0.25">
      <c r="A132"/>
      <c r="B132" s="43"/>
      <c r="C132" s="43"/>
      <c r="D132" s="43"/>
      <c r="E132" s="43"/>
      <c r="F132" s="43"/>
      <c r="G132" s="43"/>
      <c r="H132" s="91"/>
      <c r="I132" s="43"/>
      <c r="J132" s="44"/>
      <c r="K132" s="45"/>
    </row>
    <row r="133" spans="1:11" ht="20.100000000000001" customHeight="1" x14ac:dyDescent="0.25">
      <c r="A133"/>
      <c r="B133" s="43"/>
      <c r="C133" s="43"/>
      <c r="D133" s="43"/>
      <c r="E133" s="43"/>
      <c r="F133" s="43"/>
      <c r="G133" s="43"/>
      <c r="H133" s="91"/>
      <c r="I133" s="43"/>
      <c r="J133" s="44"/>
      <c r="K133" s="45"/>
    </row>
    <row r="134" spans="1:11" ht="20.100000000000001" customHeight="1" x14ac:dyDescent="0.25">
      <c r="A134"/>
      <c r="B134" s="43"/>
      <c r="C134" s="43"/>
      <c r="D134" s="43"/>
      <c r="E134" s="43"/>
      <c r="F134" s="43"/>
      <c r="G134" s="43"/>
      <c r="H134" s="91"/>
      <c r="I134" s="43"/>
      <c r="J134" s="44"/>
      <c r="K134" s="45"/>
    </row>
    <row r="135" spans="1:11" ht="20.100000000000001" customHeight="1" x14ac:dyDescent="0.25">
      <c r="A135"/>
      <c r="B135" s="43"/>
      <c r="C135" s="43"/>
      <c r="D135" s="43"/>
      <c r="E135" s="43"/>
      <c r="F135" s="43"/>
      <c r="G135" s="43"/>
      <c r="H135" s="91"/>
      <c r="I135" s="43"/>
      <c r="J135" s="44"/>
      <c r="K135" s="45"/>
    </row>
    <row r="136" spans="1:11" ht="20.100000000000001" customHeight="1" x14ac:dyDescent="0.25">
      <c r="A136"/>
      <c r="B136" s="43"/>
      <c r="C136" s="43"/>
      <c r="D136" s="43"/>
      <c r="E136" s="43"/>
      <c r="F136" s="43"/>
      <c r="G136" s="43"/>
      <c r="H136" s="91"/>
      <c r="I136" s="43"/>
      <c r="J136" s="44"/>
      <c r="K136" s="45"/>
    </row>
    <row r="137" spans="1:11" ht="20.100000000000001" customHeight="1" x14ac:dyDescent="0.25">
      <c r="A137"/>
      <c r="B137" s="43"/>
      <c r="C137" s="43"/>
      <c r="D137" s="43"/>
      <c r="E137" s="43"/>
      <c r="F137" s="43"/>
      <c r="G137" s="43"/>
      <c r="H137" s="91"/>
      <c r="I137" s="43"/>
      <c r="J137" s="44"/>
      <c r="K137" s="45"/>
    </row>
    <row r="138" spans="1:11" ht="20.100000000000001" customHeight="1" x14ac:dyDescent="0.25">
      <c r="A138"/>
      <c r="B138" s="43"/>
      <c r="C138" s="43"/>
      <c r="D138" s="43"/>
      <c r="E138" s="43"/>
      <c r="F138" s="43"/>
      <c r="G138" s="43"/>
      <c r="H138" s="91"/>
      <c r="I138" s="43"/>
      <c r="J138" s="44"/>
      <c r="K138" s="45"/>
    </row>
    <row r="139" spans="1:11" ht="20.100000000000001" customHeight="1" x14ac:dyDescent="0.25">
      <c r="A139"/>
      <c r="B139" s="43"/>
      <c r="C139" s="43"/>
      <c r="D139" s="43"/>
      <c r="E139" s="43"/>
      <c r="F139" s="43"/>
      <c r="G139" s="43"/>
      <c r="H139" s="91"/>
      <c r="I139" s="43"/>
      <c r="J139" s="44"/>
      <c r="K139" s="45"/>
    </row>
    <row r="140" spans="1:11" ht="20.100000000000001" customHeight="1" x14ac:dyDescent="0.25">
      <c r="A140"/>
      <c r="B140" s="43"/>
      <c r="C140" s="43"/>
      <c r="D140" s="43"/>
      <c r="E140" s="43"/>
      <c r="F140" s="43"/>
      <c r="G140" s="43"/>
      <c r="H140" s="91"/>
      <c r="I140" s="43"/>
      <c r="J140" s="44"/>
      <c r="K140" s="45"/>
    </row>
    <row r="141" spans="1:11" ht="20.100000000000001" customHeight="1" x14ac:dyDescent="0.25">
      <c r="A141"/>
      <c r="B141" s="43"/>
      <c r="C141" s="43"/>
      <c r="D141" s="43"/>
      <c r="E141" s="43"/>
      <c r="F141" s="43"/>
      <c r="G141" s="43"/>
      <c r="H141" s="91"/>
      <c r="I141" s="43"/>
      <c r="J141" s="44"/>
      <c r="K141" s="45"/>
    </row>
    <row r="142" spans="1:11" ht="20.100000000000001" customHeight="1" x14ac:dyDescent="0.25">
      <c r="A142"/>
      <c r="B142" s="43"/>
      <c r="C142" s="43"/>
      <c r="D142" s="43"/>
      <c r="E142" s="43"/>
      <c r="F142" s="43"/>
      <c r="G142" s="43"/>
      <c r="H142" s="91"/>
      <c r="I142" s="43"/>
      <c r="J142" s="44"/>
      <c r="K142" s="45"/>
    </row>
    <row r="143" spans="1:11" ht="20.100000000000001" customHeight="1" x14ac:dyDescent="0.25">
      <c r="A143"/>
      <c r="B143" s="43"/>
      <c r="C143" s="43"/>
      <c r="D143" s="43"/>
      <c r="E143" s="43"/>
      <c r="F143" s="43"/>
      <c r="G143" s="43"/>
      <c r="H143" s="91"/>
      <c r="I143" s="43"/>
      <c r="J143" s="44"/>
      <c r="K143" s="45"/>
    </row>
    <row r="144" spans="1:11" ht="20.100000000000001" customHeight="1" x14ac:dyDescent="0.25">
      <c r="A144"/>
      <c r="B144" s="43"/>
      <c r="C144" s="43"/>
      <c r="D144" s="43"/>
      <c r="E144" s="43"/>
      <c r="F144" s="43"/>
      <c r="G144" s="43"/>
      <c r="H144" s="91"/>
      <c r="I144" s="43"/>
      <c r="J144" s="44"/>
      <c r="K144" s="45"/>
    </row>
    <row r="145" spans="1:11" ht="20.100000000000001" customHeight="1" x14ac:dyDescent="0.25">
      <c r="A145"/>
      <c r="B145" s="43"/>
      <c r="C145" s="43"/>
      <c r="D145" s="43"/>
      <c r="E145" s="43"/>
      <c r="F145" s="43"/>
      <c r="G145" s="43"/>
      <c r="H145" s="91"/>
      <c r="I145" s="43"/>
      <c r="J145" s="44"/>
      <c r="K145" s="45"/>
    </row>
    <row r="146" spans="1:11" ht="20.100000000000001" customHeight="1" x14ac:dyDescent="0.25">
      <c r="A146"/>
      <c r="B146" s="43"/>
      <c r="C146" s="43"/>
      <c r="D146" s="43"/>
      <c r="E146" s="43"/>
      <c r="F146" s="43"/>
      <c r="G146" s="43"/>
      <c r="H146" s="91"/>
      <c r="I146" s="43"/>
      <c r="J146" s="44"/>
      <c r="K146" s="45"/>
    </row>
    <row r="147" spans="1:11" ht="20.100000000000001" customHeight="1" x14ac:dyDescent="0.25">
      <c r="A147"/>
      <c r="B147" s="43"/>
      <c r="C147" s="43"/>
      <c r="D147" s="43"/>
      <c r="E147" s="43"/>
      <c r="F147" s="43"/>
      <c r="G147" s="43"/>
      <c r="H147" s="91"/>
      <c r="I147" s="43"/>
      <c r="J147" s="44"/>
      <c r="K147" s="45"/>
    </row>
    <row r="148" spans="1:11" ht="20.100000000000001" customHeight="1" x14ac:dyDescent="0.25">
      <c r="A148"/>
      <c r="B148" s="43"/>
      <c r="C148" s="43"/>
      <c r="D148" s="43"/>
      <c r="E148" s="43"/>
      <c r="F148" s="43"/>
      <c r="G148" s="43"/>
      <c r="H148" s="91"/>
      <c r="I148" s="43"/>
      <c r="J148" s="44"/>
      <c r="K148" s="45"/>
    </row>
    <row r="149" spans="1:11" ht="20.100000000000001" customHeight="1" x14ac:dyDescent="0.25">
      <c r="A149"/>
      <c r="B149" s="43"/>
      <c r="C149" s="43"/>
      <c r="D149" s="43"/>
      <c r="E149" s="43"/>
      <c r="F149" s="43"/>
      <c r="G149" s="43"/>
      <c r="H149" s="91"/>
      <c r="I149" s="43"/>
      <c r="J149" s="44"/>
      <c r="K149" s="45"/>
    </row>
    <row r="150" spans="1:11" ht="20.100000000000001" customHeight="1" x14ac:dyDescent="0.25">
      <c r="A150"/>
      <c r="B150" s="43"/>
      <c r="C150" s="43"/>
      <c r="D150" s="43"/>
      <c r="E150" s="43"/>
      <c r="F150" s="43"/>
      <c r="G150" s="43"/>
      <c r="H150" s="91"/>
      <c r="I150" s="43"/>
      <c r="J150" s="44"/>
      <c r="K150" s="45"/>
    </row>
    <row r="151" spans="1:11" ht="20.100000000000001" customHeight="1" x14ac:dyDescent="0.25">
      <c r="A151"/>
      <c r="B151" s="43"/>
      <c r="C151" s="43"/>
      <c r="D151" s="43"/>
      <c r="E151" s="43"/>
      <c r="F151" s="43"/>
      <c r="G151" s="43"/>
      <c r="H151" s="91"/>
      <c r="I151" s="43"/>
      <c r="J151" s="44"/>
      <c r="K151" s="45"/>
    </row>
    <row r="152" spans="1:11" ht="20.100000000000001" customHeight="1" x14ac:dyDescent="0.25">
      <c r="A152"/>
      <c r="B152" s="43"/>
      <c r="C152" s="43"/>
      <c r="D152" s="43"/>
      <c r="E152" s="43"/>
      <c r="F152" s="43"/>
      <c r="G152" s="43"/>
      <c r="H152" s="91"/>
      <c r="I152" s="43"/>
      <c r="J152" s="44"/>
      <c r="K152" s="45"/>
    </row>
    <row r="153" spans="1:11" ht="20.100000000000001" customHeight="1" x14ac:dyDescent="0.25">
      <c r="A153"/>
      <c r="B153" s="43"/>
      <c r="C153" s="43"/>
      <c r="D153" s="43"/>
      <c r="E153" s="43"/>
      <c r="F153" s="43"/>
      <c r="G153" s="43"/>
      <c r="H153" s="91"/>
      <c r="I153" s="43"/>
      <c r="J153" s="44"/>
      <c r="K153" s="45"/>
    </row>
    <row r="154" spans="1:11" ht="20.100000000000001" customHeight="1" x14ac:dyDescent="0.25">
      <c r="A154"/>
      <c r="B154" s="43"/>
      <c r="C154" s="43"/>
      <c r="D154" s="43"/>
      <c r="E154" s="43"/>
      <c r="F154" s="43"/>
      <c r="G154" s="43"/>
      <c r="H154" s="91"/>
      <c r="I154" s="43"/>
      <c r="J154" s="44"/>
      <c r="K154" s="45"/>
    </row>
    <row r="155" spans="1:11" ht="20.100000000000001" customHeight="1" x14ac:dyDescent="0.25">
      <c r="A155"/>
      <c r="B155" s="43"/>
      <c r="C155" s="43"/>
      <c r="D155" s="43"/>
      <c r="E155" s="43"/>
      <c r="F155" s="43"/>
      <c r="G155" s="43"/>
      <c r="H155" s="91"/>
      <c r="I155" s="43"/>
      <c r="J155" s="44"/>
      <c r="K155" s="45"/>
    </row>
    <row r="156" spans="1:11" ht="20.100000000000001" customHeight="1" x14ac:dyDescent="0.25">
      <c r="A156"/>
      <c r="B156" s="43"/>
      <c r="C156" s="43"/>
      <c r="D156" s="43"/>
      <c r="E156" s="43"/>
      <c r="F156" s="43"/>
      <c r="G156" s="43"/>
      <c r="H156" s="91"/>
      <c r="I156" s="43"/>
      <c r="J156" s="44"/>
      <c r="K156" s="45"/>
    </row>
    <row r="157" spans="1:11" ht="20.100000000000001" customHeight="1" x14ac:dyDescent="0.25">
      <c r="A157"/>
      <c r="B157" s="43"/>
      <c r="C157" s="43"/>
      <c r="D157" s="43"/>
      <c r="E157" s="43"/>
      <c r="F157" s="43"/>
      <c r="G157" s="43"/>
      <c r="H157" s="91"/>
      <c r="I157" s="43"/>
      <c r="J157" s="44"/>
      <c r="K157" s="45"/>
    </row>
    <row r="158" spans="1:11" ht="20.100000000000001" customHeight="1" x14ac:dyDescent="0.25">
      <c r="A158"/>
      <c r="B158" s="43"/>
      <c r="C158" s="43"/>
      <c r="D158" s="43"/>
      <c r="E158" s="43"/>
      <c r="F158" s="43"/>
      <c r="G158" s="43"/>
      <c r="H158" s="91"/>
      <c r="I158" s="43"/>
      <c r="J158" s="44"/>
      <c r="K158" s="45"/>
    </row>
    <row r="159" spans="1:11" ht="20.100000000000001" customHeight="1" x14ac:dyDescent="0.25">
      <c r="A159"/>
      <c r="B159" s="43"/>
      <c r="C159" s="43"/>
      <c r="D159" s="43"/>
      <c r="E159" s="43"/>
      <c r="F159" s="43"/>
      <c r="G159" s="43"/>
      <c r="H159" s="91"/>
      <c r="I159" s="43"/>
      <c r="J159" s="44"/>
      <c r="K159" s="45"/>
    </row>
    <row r="160" spans="1:11" ht="20.100000000000001" customHeight="1" x14ac:dyDescent="0.25">
      <c r="A160"/>
      <c r="B160" s="43"/>
      <c r="C160" s="43"/>
      <c r="D160" s="43"/>
      <c r="E160" s="43"/>
      <c r="F160" s="43"/>
      <c r="G160" s="43"/>
      <c r="H160" s="91"/>
      <c r="I160" s="43"/>
      <c r="J160" s="44"/>
      <c r="K160" s="45"/>
    </row>
    <row r="161" spans="1:11" ht="20.100000000000001" customHeight="1" x14ac:dyDescent="0.25">
      <c r="A161"/>
      <c r="B161" s="43"/>
      <c r="C161" s="43"/>
      <c r="D161" s="43"/>
      <c r="E161" s="43"/>
      <c r="F161" s="43"/>
      <c r="G161" s="43"/>
      <c r="H161" s="91"/>
      <c r="I161" s="43"/>
      <c r="J161" s="44"/>
      <c r="K161" s="45"/>
    </row>
    <row r="162" spans="1:11" ht="20.100000000000001" customHeight="1" x14ac:dyDescent="0.25">
      <c r="A162"/>
      <c r="B162" s="43"/>
      <c r="C162" s="43"/>
      <c r="D162" s="43"/>
      <c r="E162" s="43"/>
      <c r="F162" s="43"/>
      <c r="G162" s="43"/>
      <c r="H162" s="91"/>
      <c r="I162" s="43"/>
      <c r="J162" s="44"/>
      <c r="K162" s="45"/>
    </row>
    <row r="163" spans="1:11" ht="20.100000000000001" customHeight="1" x14ac:dyDescent="0.25">
      <c r="A163"/>
      <c r="B163" s="43"/>
      <c r="C163" s="43"/>
      <c r="D163" s="43"/>
      <c r="E163" s="43"/>
      <c r="F163" s="43"/>
      <c r="G163" s="43"/>
      <c r="H163" s="91"/>
      <c r="I163" s="43"/>
      <c r="J163" s="44"/>
      <c r="K163" s="45"/>
    </row>
    <row r="164" spans="1:11" ht="20.100000000000001" customHeight="1" x14ac:dyDescent="0.25">
      <c r="A164"/>
      <c r="B164" s="43"/>
      <c r="C164" s="43"/>
      <c r="D164" s="43"/>
      <c r="E164" s="43"/>
      <c r="F164" s="43"/>
      <c r="G164" s="43"/>
      <c r="H164" s="91"/>
      <c r="I164" s="43"/>
      <c r="J164" s="44"/>
      <c r="K164" s="45"/>
    </row>
    <row r="165" spans="1:11" ht="20.100000000000001" customHeight="1" x14ac:dyDescent="0.25">
      <c r="A165"/>
      <c r="B165" s="43"/>
      <c r="C165" s="43"/>
      <c r="D165" s="43"/>
      <c r="E165" s="43"/>
      <c r="F165" s="43"/>
      <c r="G165" s="43"/>
      <c r="H165" s="91"/>
      <c r="I165" s="43"/>
      <c r="J165" s="44"/>
      <c r="K165" s="45"/>
    </row>
    <row r="166" spans="1:11" ht="20.100000000000001" customHeight="1" x14ac:dyDescent="0.25">
      <c r="A166"/>
      <c r="B166" s="43"/>
      <c r="C166" s="43"/>
      <c r="D166" s="43"/>
      <c r="E166" s="43"/>
      <c r="F166" s="43"/>
      <c r="G166" s="43"/>
      <c r="H166" s="91"/>
      <c r="I166" s="43"/>
      <c r="J166" s="44"/>
      <c r="K166" s="45"/>
    </row>
    <row r="167" spans="1:11" ht="20.100000000000001" customHeight="1" x14ac:dyDescent="0.25">
      <c r="A167"/>
      <c r="B167" s="43"/>
      <c r="C167" s="43"/>
      <c r="D167" s="43"/>
      <c r="E167" s="43"/>
      <c r="F167" s="43"/>
      <c r="G167" s="43"/>
      <c r="H167" s="91"/>
      <c r="I167" s="43"/>
      <c r="J167" s="44"/>
      <c r="K167" s="45"/>
    </row>
    <row r="168" spans="1:11" ht="20.100000000000001" customHeight="1" x14ac:dyDescent="0.25">
      <c r="A168"/>
      <c r="B168" s="43"/>
      <c r="C168" s="43"/>
      <c r="D168" s="43"/>
      <c r="E168" s="43"/>
      <c r="F168" s="43"/>
      <c r="G168" s="43"/>
      <c r="H168" s="91"/>
      <c r="I168" s="43"/>
      <c r="J168" s="44"/>
      <c r="K168" s="45"/>
    </row>
    <row r="169" spans="1:11" ht="20.100000000000001" customHeight="1" x14ac:dyDescent="0.25">
      <c r="A169"/>
      <c r="B169" s="43"/>
      <c r="C169" s="43"/>
      <c r="D169" s="43"/>
      <c r="E169" s="43"/>
      <c r="F169" s="43"/>
      <c r="G169" s="43"/>
      <c r="H169" s="91"/>
      <c r="I169" s="43"/>
      <c r="J169" s="44"/>
      <c r="K169" s="45"/>
    </row>
    <row r="170" spans="1:11" ht="20.100000000000001" customHeight="1" x14ac:dyDescent="0.25">
      <c r="A170"/>
      <c r="B170" s="43"/>
      <c r="C170" s="43"/>
      <c r="D170" s="43"/>
      <c r="E170" s="43"/>
      <c r="F170" s="43"/>
      <c r="G170" s="43"/>
      <c r="H170" s="91"/>
      <c r="I170" s="43"/>
      <c r="J170" s="44"/>
      <c r="K170" s="45"/>
    </row>
    <row r="171" spans="1:11" ht="20.100000000000001" customHeight="1" x14ac:dyDescent="0.25">
      <c r="A171"/>
      <c r="B171" s="43"/>
      <c r="C171" s="43"/>
      <c r="D171" s="43"/>
      <c r="E171" s="43"/>
      <c r="F171" s="43"/>
      <c r="G171" s="43"/>
      <c r="H171" s="91"/>
      <c r="I171" s="43"/>
      <c r="J171" s="44"/>
      <c r="K171" s="45"/>
    </row>
    <row r="172" spans="1:11" ht="20.100000000000001" customHeight="1" x14ac:dyDescent="0.25">
      <c r="A172"/>
      <c r="B172" s="43"/>
      <c r="C172" s="43"/>
      <c r="D172" s="43"/>
      <c r="E172" s="43"/>
      <c r="F172" s="43"/>
      <c r="G172" s="43"/>
      <c r="H172" s="91"/>
      <c r="I172" s="43"/>
      <c r="J172" s="44"/>
      <c r="K172" s="45"/>
    </row>
    <row r="173" spans="1:11" ht="20.100000000000001" customHeight="1" x14ac:dyDescent="0.25">
      <c r="A173"/>
      <c r="B173" s="43"/>
      <c r="C173" s="43"/>
      <c r="D173" s="43"/>
      <c r="E173" s="43"/>
      <c r="F173" s="43"/>
      <c r="G173" s="43"/>
      <c r="H173" s="91"/>
      <c r="I173" s="43"/>
      <c r="J173" s="44"/>
      <c r="K173" s="45"/>
    </row>
    <row r="174" spans="1:11" ht="20.100000000000001" customHeight="1" x14ac:dyDescent="0.25">
      <c r="A174"/>
      <c r="B174" s="43"/>
      <c r="C174" s="43"/>
      <c r="D174" s="43"/>
      <c r="E174" s="43"/>
      <c r="F174" s="43"/>
      <c r="G174" s="43"/>
      <c r="H174" s="91"/>
      <c r="I174" s="43"/>
      <c r="J174" s="44"/>
      <c r="K174" s="45"/>
    </row>
    <row r="175" spans="1:11" ht="20.100000000000001" customHeight="1" x14ac:dyDescent="0.25">
      <c r="A175"/>
      <c r="B175" s="43"/>
      <c r="C175" s="43"/>
      <c r="D175" s="43"/>
      <c r="E175" s="43"/>
      <c r="F175" s="43"/>
      <c r="G175" s="43"/>
      <c r="H175" s="91"/>
      <c r="I175" s="43"/>
      <c r="J175" s="44"/>
      <c r="K175" s="45"/>
    </row>
    <row r="176" spans="1:11" ht="20.100000000000001" customHeight="1" x14ac:dyDescent="0.25">
      <c r="A176"/>
      <c r="B176" s="43"/>
      <c r="C176" s="43"/>
      <c r="D176" s="43"/>
      <c r="E176" s="43"/>
      <c r="F176" s="43"/>
      <c r="G176" s="43"/>
      <c r="H176" s="91"/>
      <c r="I176" s="43"/>
      <c r="J176" s="44"/>
      <c r="K176" s="45"/>
    </row>
    <row r="177" spans="1:11" ht="20.100000000000001" customHeight="1" x14ac:dyDescent="0.25">
      <c r="A177"/>
      <c r="B177" s="43"/>
      <c r="C177" s="43"/>
      <c r="D177" s="43"/>
      <c r="E177" s="43"/>
      <c r="F177" s="43"/>
      <c r="G177" s="43"/>
      <c r="H177" s="91"/>
      <c r="I177" s="43"/>
      <c r="J177" s="44"/>
      <c r="K177" s="45"/>
    </row>
    <row r="178" spans="1:11" ht="20.100000000000001" customHeight="1" x14ac:dyDescent="0.25">
      <c r="A178"/>
      <c r="B178" s="43"/>
      <c r="C178" s="43"/>
      <c r="D178" s="43"/>
      <c r="E178" s="43"/>
      <c r="F178" s="43"/>
      <c r="G178" s="43"/>
      <c r="H178" s="91"/>
      <c r="I178" s="43"/>
      <c r="J178" s="44"/>
      <c r="K178" s="45"/>
    </row>
    <row r="179" spans="1:11" ht="20.100000000000001" customHeight="1" x14ac:dyDescent="0.25">
      <c r="A179"/>
      <c r="B179" s="43"/>
      <c r="C179" s="43"/>
      <c r="D179" s="43"/>
      <c r="E179" s="43"/>
      <c r="F179" s="43"/>
      <c r="G179" s="43"/>
      <c r="H179" s="91"/>
      <c r="I179" s="43"/>
      <c r="J179" s="44"/>
      <c r="K179" s="45"/>
    </row>
    <row r="180" spans="1:11" ht="20.100000000000001" customHeight="1" x14ac:dyDescent="0.25">
      <c r="A180"/>
      <c r="B180" s="43"/>
      <c r="C180" s="43"/>
      <c r="D180" s="43"/>
      <c r="E180" s="43"/>
      <c r="F180" s="43"/>
      <c r="G180" s="43"/>
      <c r="H180" s="91"/>
      <c r="I180" s="43"/>
      <c r="J180" s="44"/>
      <c r="K180" s="45"/>
    </row>
    <row r="181" spans="1:11" ht="20.100000000000001" customHeight="1" x14ac:dyDescent="0.25">
      <c r="A181"/>
      <c r="B181" s="43"/>
      <c r="C181" s="43"/>
      <c r="D181" s="43"/>
      <c r="E181" s="43"/>
      <c r="F181" s="43"/>
      <c r="G181" s="43"/>
      <c r="H181" s="91"/>
      <c r="I181" s="43"/>
      <c r="J181" s="44"/>
      <c r="K181" s="45"/>
    </row>
    <row r="182" spans="1:11" ht="20.100000000000001" customHeight="1" x14ac:dyDescent="0.25">
      <c r="A182"/>
      <c r="B182" s="43"/>
      <c r="C182" s="43"/>
      <c r="D182" s="43"/>
      <c r="E182" s="43"/>
      <c r="F182" s="43"/>
      <c r="G182" s="43"/>
      <c r="H182" s="91"/>
      <c r="I182" s="43"/>
      <c r="J182" s="44"/>
      <c r="K182" s="45"/>
    </row>
    <row r="183" spans="1:11" ht="20.100000000000001" customHeight="1" x14ac:dyDescent="0.25">
      <c r="A183"/>
      <c r="B183" s="43"/>
      <c r="C183" s="43"/>
      <c r="D183" s="43"/>
      <c r="E183" s="43"/>
      <c r="F183" s="43"/>
      <c r="G183" s="43"/>
      <c r="H183" s="91"/>
      <c r="I183" s="43"/>
      <c r="J183" s="44"/>
      <c r="K183" s="45"/>
    </row>
    <row r="184" spans="1:11" ht="20.100000000000001" customHeight="1" x14ac:dyDescent="0.25">
      <c r="A184"/>
      <c r="B184" s="43"/>
      <c r="C184" s="43"/>
      <c r="D184" s="43"/>
      <c r="E184" s="43"/>
      <c r="F184" s="43"/>
      <c r="G184" s="43"/>
      <c r="H184" s="91"/>
      <c r="I184" s="43"/>
      <c r="J184" s="44"/>
      <c r="K184" s="45"/>
    </row>
    <row r="185" spans="1:11" ht="20.100000000000001" customHeight="1" x14ac:dyDescent="0.25">
      <c r="A185"/>
      <c r="B185" s="43"/>
      <c r="C185" s="43"/>
      <c r="D185" s="43"/>
      <c r="E185" s="43"/>
      <c r="F185" s="43"/>
      <c r="G185" s="43"/>
      <c r="H185" s="91"/>
      <c r="I185" s="43"/>
      <c r="J185" s="44"/>
      <c r="K185" s="45"/>
    </row>
    <row r="186" spans="1:11" ht="20.100000000000001" customHeight="1" x14ac:dyDescent="0.25">
      <c r="A186"/>
      <c r="B186" s="43"/>
      <c r="C186" s="43"/>
      <c r="D186" s="43"/>
      <c r="E186" s="43"/>
      <c r="F186" s="43"/>
      <c r="G186" s="43"/>
      <c r="H186" s="91"/>
      <c r="I186" s="43"/>
      <c r="J186" s="44"/>
      <c r="K186" s="45"/>
    </row>
    <row r="187" spans="1:11" ht="20.100000000000001" customHeight="1" x14ac:dyDescent="0.25">
      <c r="A187"/>
      <c r="B187" s="43"/>
      <c r="C187" s="43"/>
      <c r="D187" s="43"/>
      <c r="E187" s="43"/>
      <c r="F187" s="43"/>
      <c r="G187" s="43"/>
      <c r="H187" s="91"/>
      <c r="I187" s="43"/>
      <c r="J187" s="44"/>
      <c r="K187" s="45"/>
    </row>
    <row r="188" spans="1:11" ht="20.100000000000001" customHeight="1" x14ac:dyDescent="0.25">
      <c r="A188"/>
      <c r="B188" s="43"/>
      <c r="C188" s="43"/>
      <c r="D188" s="43"/>
      <c r="E188" s="43"/>
      <c r="F188" s="43"/>
      <c r="G188" s="43"/>
      <c r="H188" s="91"/>
      <c r="I188" s="43"/>
      <c r="J188" s="44"/>
      <c r="K188" s="45"/>
    </row>
    <row r="189" spans="1:11" ht="20.100000000000001" customHeight="1" x14ac:dyDescent="0.25">
      <c r="A189"/>
      <c r="B189" s="43"/>
      <c r="C189" s="43"/>
      <c r="D189" s="43"/>
      <c r="E189" s="43"/>
      <c r="F189" s="43"/>
      <c r="G189" s="43"/>
      <c r="H189" s="91"/>
      <c r="I189" s="43"/>
      <c r="J189" s="44"/>
      <c r="K189" s="45"/>
    </row>
    <row r="190" spans="1:11" ht="20.100000000000001" customHeight="1" x14ac:dyDescent="0.25">
      <c r="A190"/>
      <c r="B190" s="43"/>
      <c r="C190" s="43"/>
      <c r="D190" s="43"/>
      <c r="E190" s="43"/>
      <c r="F190" s="43"/>
      <c r="G190" s="43"/>
      <c r="H190" s="91"/>
      <c r="I190" s="43"/>
      <c r="J190" s="44"/>
      <c r="K190" s="45"/>
    </row>
    <row r="191" spans="1:11" ht="20.100000000000001" customHeight="1" x14ac:dyDescent="0.25">
      <c r="A191"/>
      <c r="B191" s="43"/>
      <c r="C191" s="43"/>
      <c r="D191" s="43"/>
      <c r="E191" s="43"/>
      <c r="F191" s="43"/>
      <c r="G191" s="43"/>
      <c r="H191" s="91"/>
      <c r="I191" s="43"/>
      <c r="J191" s="44"/>
      <c r="K191" s="45"/>
    </row>
    <row r="192" spans="1:11" ht="20.100000000000001" customHeight="1" x14ac:dyDescent="0.25">
      <c r="A192"/>
      <c r="B192" s="43"/>
      <c r="C192" s="43"/>
      <c r="D192" s="43"/>
      <c r="E192" s="43"/>
      <c r="F192" s="43"/>
      <c r="G192" s="43"/>
      <c r="H192" s="91"/>
      <c r="I192" s="43"/>
      <c r="J192" s="44"/>
      <c r="K192" s="45"/>
    </row>
    <row r="193" spans="1:11" ht="20.100000000000001" customHeight="1" x14ac:dyDescent="0.25">
      <c r="A193"/>
      <c r="B193" s="43"/>
      <c r="C193" s="43"/>
      <c r="D193" s="43"/>
      <c r="E193" s="43"/>
      <c r="F193" s="43"/>
      <c r="G193" s="43"/>
      <c r="H193" s="91"/>
      <c r="I193" s="43"/>
      <c r="J193" s="44"/>
      <c r="K193" s="45"/>
    </row>
    <row r="194" spans="1:11" ht="20.100000000000001" customHeight="1" x14ac:dyDescent="0.25">
      <c r="A194"/>
      <c r="B194" s="43"/>
      <c r="C194" s="43"/>
      <c r="D194" s="43"/>
      <c r="E194" s="43"/>
      <c r="F194" s="43"/>
      <c r="G194" s="43"/>
      <c r="H194" s="91"/>
      <c r="I194" s="43"/>
      <c r="J194" s="44"/>
      <c r="K194" s="45"/>
    </row>
    <row r="195" spans="1:11" ht="20.100000000000001" customHeight="1" x14ac:dyDescent="0.25">
      <c r="A195"/>
      <c r="B195" s="43"/>
      <c r="C195" s="43"/>
      <c r="D195" s="43"/>
      <c r="E195" s="43"/>
      <c r="F195" s="43"/>
      <c r="G195" s="43"/>
      <c r="H195" s="91"/>
      <c r="I195" s="43"/>
      <c r="J195" s="44"/>
      <c r="K195" s="45"/>
    </row>
    <row r="196" spans="1:11" ht="20.100000000000001" customHeight="1" x14ac:dyDescent="0.25">
      <c r="A196"/>
      <c r="B196" s="43"/>
      <c r="C196" s="43"/>
      <c r="D196" s="43"/>
      <c r="E196" s="43"/>
      <c r="F196" s="43"/>
      <c r="G196" s="43"/>
      <c r="H196" s="91"/>
      <c r="I196" s="43"/>
      <c r="J196" s="44"/>
      <c r="K196" s="45"/>
    </row>
    <row r="197" spans="1:11" ht="20.100000000000001" customHeight="1" x14ac:dyDescent="0.25">
      <c r="A197"/>
      <c r="B197" s="43"/>
      <c r="C197" s="43"/>
      <c r="D197" s="43"/>
      <c r="E197" s="43"/>
      <c r="F197" s="43"/>
      <c r="G197" s="43"/>
      <c r="H197" s="91"/>
      <c r="I197" s="43"/>
      <c r="J197" s="44"/>
      <c r="K197" s="45"/>
    </row>
    <row r="198" spans="1:11" ht="20.100000000000001" customHeight="1" x14ac:dyDescent="0.25">
      <c r="A198"/>
      <c r="B198" s="43"/>
      <c r="C198" s="43"/>
      <c r="D198" s="43"/>
      <c r="E198" s="43"/>
      <c r="F198" s="43"/>
      <c r="G198" s="43"/>
      <c r="H198" s="91"/>
      <c r="I198" s="43"/>
      <c r="J198" s="44"/>
      <c r="K198" s="45"/>
    </row>
    <row r="199" spans="1:11" ht="20.100000000000001" customHeight="1" x14ac:dyDescent="0.25">
      <c r="A199"/>
      <c r="B199" s="43"/>
      <c r="C199" s="43"/>
      <c r="D199" s="43"/>
      <c r="E199" s="43"/>
      <c r="F199" s="43"/>
      <c r="G199" s="43"/>
      <c r="H199" s="91"/>
      <c r="I199" s="43"/>
      <c r="J199" s="44"/>
      <c r="K199" s="45"/>
    </row>
    <row r="200" spans="1:11" ht="20.100000000000001" customHeight="1" x14ac:dyDescent="0.25">
      <c r="A200"/>
      <c r="B200" s="43"/>
      <c r="C200" s="43"/>
      <c r="D200" s="43"/>
      <c r="E200" s="43"/>
      <c r="F200" s="43"/>
      <c r="G200" s="43"/>
      <c r="H200" s="91"/>
      <c r="I200" s="43"/>
      <c r="J200" s="44"/>
      <c r="K200" s="45"/>
    </row>
    <row r="201" spans="1:11" ht="20.100000000000001" customHeight="1" x14ac:dyDescent="0.25">
      <c r="A201"/>
      <c r="B201" s="43"/>
      <c r="C201" s="43"/>
      <c r="D201" s="43"/>
      <c r="E201" s="43"/>
      <c r="F201" s="43"/>
      <c r="G201" s="43"/>
      <c r="H201" s="91"/>
      <c r="I201" s="43"/>
      <c r="J201" s="44"/>
      <c r="K201" s="45"/>
    </row>
    <row r="202" spans="1:11" ht="20.100000000000001" customHeight="1" x14ac:dyDescent="0.25">
      <c r="A202"/>
      <c r="B202" s="43"/>
      <c r="C202" s="43"/>
      <c r="D202" s="43"/>
      <c r="E202" s="43"/>
      <c r="F202" s="43"/>
      <c r="G202" s="43"/>
      <c r="H202" s="91"/>
      <c r="I202" s="43"/>
      <c r="J202" s="44"/>
      <c r="K202" s="45"/>
    </row>
    <row r="203" spans="1:11" ht="20.100000000000001" customHeight="1" x14ac:dyDescent="0.25">
      <c r="A203"/>
      <c r="B203" s="43"/>
      <c r="C203" s="43"/>
      <c r="D203" s="43"/>
      <c r="E203" s="43"/>
      <c r="F203" s="43"/>
      <c r="G203" s="43"/>
      <c r="H203" s="91"/>
      <c r="I203" s="43"/>
      <c r="J203" s="44"/>
      <c r="K203" s="45"/>
    </row>
    <row r="204" spans="1:11" ht="20.100000000000001" customHeight="1" x14ac:dyDescent="0.25">
      <c r="A204"/>
      <c r="B204" s="43"/>
      <c r="C204" s="43"/>
      <c r="D204" s="43"/>
      <c r="E204" s="43"/>
      <c r="F204" s="43"/>
      <c r="G204" s="43"/>
      <c r="H204" s="91"/>
      <c r="I204" s="43"/>
      <c r="J204" s="44"/>
      <c r="K204" s="45"/>
    </row>
    <row r="205" spans="1:11" ht="20.100000000000001" customHeight="1" x14ac:dyDescent="0.25">
      <c r="A205"/>
      <c r="B205" s="43"/>
      <c r="C205" s="43"/>
      <c r="D205" s="43"/>
      <c r="E205" s="43"/>
      <c r="F205" s="43"/>
      <c r="G205" s="43"/>
      <c r="H205" s="91"/>
      <c r="I205" s="43"/>
      <c r="J205" s="44"/>
      <c r="K205" s="45"/>
    </row>
    <row r="206" spans="1:11" ht="20.100000000000001" customHeight="1" x14ac:dyDescent="0.25">
      <c r="A206"/>
      <c r="B206" s="43"/>
      <c r="C206" s="43"/>
      <c r="D206" s="43"/>
      <c r="E206" s="43"/>
      <c r="F206" s="43"/>
      <c r="G206" s="43"/>
      <c r="H206" s="91"/>
      <c r="I206" s="43"/>
      <c r="J206" s="44"/>
      <c r="K206" s="45"/>
    </row>
    <row r="207" spans="1:11" ht="20.100000000000001" customHeight="1" x14ac:dyDescent="0.25">
      <c r="A207"/>
      <c r="B207" s="43"/>
      <c r="C207" s="43"/>
      <c r="D207" s="43"/>
      <c r="E207" s="43"/>
      <c r="F207" s="43"/>
      <c r="G207" s="43"/>
      <c r="H207" s="91"/>
      <c r="I207" s="43"/>
      <c r="J207" s="44"/>
      <c r="K207" s="45"/>
    </row>
    <row r="208" spans="1:11" ht="20.100000000000001" customHeight="1" x14ac:dyDescent="0.25">
      <c r="A208"/>
      <c r="B208" s="43"/>
      <c r="C208" s="43"/>
      <c r="D208" s="43"/>
      <c r="E208" s="43"/>
      <c r="F208" s="43"/>
      <c r="G208" s="43"/>
      <c r="H208" s="91"/>
      <c r="I208" s="43"/>
      <c r="J208" s="44"/>
      <c r="K208" s="45"/>
    </row>
    <row r="209" spans="1:11" ht="20.100000000000001" customHeight="1" x14ac:dyDescent="0.25">
      <c r="A209"/>
      <c r="B209" s="43"/>
      <c r="C209" s="43"/>
      <c r="D209" s="43"/>
      <c r="E209" s="43"/>
      <c r="F209" s="43"/>
      <c r="G209" s="43"/>
      <c r="H209" s="91"/>
      <c r="I209" s="43"/>
      <c r="J209" s="44"/>
      <c r="K209" s="45"/>
    </row>
    <row r="210" spans="1:11" ht="20.100000000000001" customHeight="1" x14ac:dyDescent="0.25">
      <c r="A210"/>
      <c r="B210" s="43"/>
      <c r="C210" s="43"/>
      <c r="D210" s="43"/>
      <c r="E210" s="43"/>
      <c r="F210" s="43"/>
      <c r="G210" s="43"/>
      <c r="H210" s="91"/>
      <c r="I210" s="43"/>
      <c r="J210" s="44"/>
      <c r="K210" s="45"/>
    </row>
    <row r="211" spans="1:11" ht="20.100000000000001" customHeight="1" x14ac:dyDescent="0.25">
      <c r="A211"/>
      <c r="B211" s="43"/>
      <c r="C211" s="43"/>
      <c r="D211" s="43"/>
      <c r="E211" s="43"/>
      <c r="F211" s="43"/>
      <c r="G211" s="43"/>
      <c r="H211" s="91"/>
      <c r="I211" s="43"/>
      <c r="J211" s="44"/>
      <c r="K211" s="45"/>
    </row>
    <row r="212" spans="1:11" ht="20.100000000000001" customHeight="1" x14ac:dyDescent="0.25">
      <c r="A212"/>
      <c r="B212" s="43"/>
      <c r="C212" s="43"/>
      <c r="D212" s="43"/>
      <c r="E212" s="43"/>
      <c r="F212" s="43"/>
      <c r="G212" s="43"/>
      <c r="H212" s="91"/>
      <c r="I212" s="43"/>
      <c r="J212" s="44"/>
      <c r="K212" s="45"/>
    </row>
    <row r="213" spans="1:11" ht="20.100000000000001" customHeight="1" x14ac:dyDescent="0.25">
      <c r="A213"/>
      <c r="B213" s="43"/>
      <c r="C213" s="43"/>
      <c r="D213" s="43"/>
      <c r="E213" s="43"/>
      <c r="F213" s="43"/>
      <c r="G213" s="43"/>
      <c r="H213" s="91"/>
      <c r="I213" s="43"/>
      <c r="J213" s="44"/>
      <c r="K213" s="45"/>
    </row>
    <row r="214" spans="1:11" ht="20.100000000000001" customHeight="1" x14ac:dyDescent="0.25">
      <c r="A214"/>
      <c r="B214" s="43"/>
      <c r="C214" s="43"/>
      <c r="D214" s="43"/>
      <c r="E214" s="43"/>
      <c r="F214" s="43"/>
      <c r="G214" s="43"/>
      <c r="H214" s="91"/>
      <c r="I214" s="43"/>
      <c r="J214" s="44"/>
      <c r="K214" s="45"/>
    </row>
    <row r="215" spans="1:11" ht="20.100000000000001" customHeight="1" x14ac:dyDescent="0.25">
      <c r="A215"/>
      <c r="B215" s="43"/>
      <c r="C215" s="43"/>
      <c r="D215" s="43"/>
      <c r="E215" s="43"/>
      <c r="F215" s="43"/>
      <c r="G215" s="43"/>
      <c r="H215" s="91"/>
      <c r="I215" s="43"/>
      <c r="J215" s="44"/>
      <c r="K215" s="45"/>
    </row>
    <row r="216" spans="1:11" ht="20.100000000000001" customHeight="1" x14ac:dyDescent="0.25">
      <c r="A216"/>
      <c r="B216" s="43"/>
      <c r="C216" s="43"/>
      <c r="D216" s="43"/>
      <c r="E216" s="43"/>
      <c r="F216" s="43"/>
      <c r="G216" s="43"/>
      <c r="H216" s="91"/>
      <c r="I216" s="43"/>
      <c r="J216" s="44"/>
      <c r="K216" s="45"/>
    </row>
    <row r="217" spans="1:11" ht="20.100000000000001" customHeight="1" x14ac:dyDescent="0.25">
      <c r="A217"/>
      <c r="B217" s="43"/>
      <c r="C217" s="43"/>
      <c r="D217" s="43"/>
      <c r="E217" s="43"/>
      <c r="F217" s="43"/>
      <c r="G217" s="43"/>
      <c r="H217" s="91"/>
      <c r="I217" s="43"/>
      <c r="J217" s="44"/>
      <c r="K217" s="45"/>
    </row>
    <row r="218" spans="1:11" ht="20.100000000000001" customHeight="1" x14ac:dyDescent="0.25">
      <c r="A218"/>
      <c r="B218" s="43"/>
      <c r="C218" s="43"/>
      <c r="D218" s="43"/>
      <c r="E218" s="43"/>
      <c r="F218" s="43"/>
      <c r="G218" s="43"/>
      <c r="H218" s="91"/>
      <c r="I218" s="43"/>
      <c r="J218" s="44"/>
      <c r="K218" s="45"/>
    </row>
    <row r="219" spans="1:11" ht="20.100000000000001" customHeight="1" x14ac:dyDescent="0.25">
      <c r="A219"/>
      <c r="B219" s="43"/>
      <c r="C219" s="43"/>
      <c r="D219" s="43"/>
      <c r="E219" s="43"/>
      <c r="F219" s="43"/>
      <c r="G219" s="43"/>
      <c r="H219" s="91"/>
      <c r="I219" s="43"/>
      <c r="J219" s="44"/>
      <c r="K219" s="45"/>
    </row>
    <row r="220" spans="1:11" ht="20.100000000000001" customHeight="1" x14ac:dyDescent="0.25">
      <c r="A220"/>
      <c r="B220" s="43"/>
      <c r="C220" s="43"/>
      <c r="D220" s="43"/>
      <c r="E220" s="43"/>
      <c r="F220" s="43"/>
      <c r="G220" s="43"/>
      <c r="H220" s="91"/>
      <c r="I220" s="43"/>
      <c r="J220" s="44"/>
      <c r="K220" s="45"/>
    </row>
    <row r="221" spans="1:11" ht="20.100000000000001" customHeight="1" x14ac:dyDescent="0.25">
      <c r="A221"/>
      <c r="B221" s="43"/>
      <c r="C221" s="43"/>
      <c r="D221" s="43"/>
      <c r="E221" s="43"/>
      <c r="F221" s="43"/>
      <c r="G221" s="43"/>
      <c r="H221" s="91"/>
      <c r="I221" s="43"/>
      <c r="J221" s="44"/>
      <c r="K221" s="45"/>
    </row>
    <row r="222" spans="1:11" ht="20.100000000000001" customHeight="1" x14ac:dyDescent="0.25">
      <c r="A222"/>
      <c r="B222" s="43"/>
      <c r="C222" s="43"/>
      <c r="D222" s="43"/>
      <c r="E222" s="43"/>
      <c r="F222" s="43"/>
      <c r="G222" s="43"/>
      <c r="H222" s="91"/>
      <c r="I222" s="43"/>
      <c r="J222" s="44"/>
      <c r="K222" s="45"/>
    </row>
    <row r="223" spans="1:11" ht="20.100000000000001" customHeight="1" x14ac:dyDescent="0.25">
      <c r="A223"/>
      <c r="B223" s="43"/>
      <c r="C223" s="43"/>
      <c r="D223" s="43"/>
      <c r="E223" s="43"/>
      <c r="F223" s="43"/>
      <c r="G223" s="43"/>
      <c r="H223" s="91"/>
      <c r="I223" s="43"/>
      <c r="J223" s="44"/>
      <c r="K223" s="45"/>
    </row>
    <row r="224" spans="1:11" ht="20.100000000000001" customHeight="1" x14ac:dyDescent="0.25">
      <c r="A224"/>
      <c r="B224" s="43"/>
      <c r="C224" s="43"/>
      <c r="D224" s="43"/>
      <c r="E224" s="43"/>
      <c r="F224" s="43"/>
      <c r="G224" s="43"/>
      <c r="H224" s="91"/>
      <c r="I224" s="43"/>
      <c r="J224" s="44"/>
      <c r="K224" s="45"/>
    </row>
    <row r="225" spans="1:11" ht="20.100000000000001" customHeight="1" x14ac:dyDescent="0.25">
      <c r="A225"/>
      <c r="B225" s="43"/>
      <c r="C225" s="43"/>
      <c r="D225" s="43"/>
      <c r="E225" s="43"/>
      <c r="F225" s="43"/>
      <c r="G225" s="43"/>
      <c r="H225" s="91"/>
      <c r="I225" s="43"/>
      <c r="J225" s="44"/>
      <c r="K225" s="45"/>
    </row>
    <row r="226" spans="1:11" ht="20.100000000000001" customHeight="1" x14ac:dyDescent="0.25">
      <c r="A226"/>
      <c r="B226" s="43"/>
      <c r="C226" s="43"/>
      <c r="D226" s="43"/>
      <c r="E226" s="43"/>
      <c r="F226" s="43"/>
      <c r="G226" s="43"/>
      <c r="H226" s="91"/>
      <c r="I226" s="43"/>
      <c r="J226" s="44"/>
      <c r="K226" s="45"/>
    </row>
    <row r="227" spans="1:11" ht="20.100000000000001" customHeight="1" x14ac:dyDescent="0.25">
      <c r="A227"/>
      <c r="B227" s="43"/>
      <c r="C227" s="43"/>
      <c r="D227" s="43"/>
      <c r="E227" s="43"/>
      <c r="F227" s="43"/>
      <c r="G227" s="43"/>
      <c r="H227" s="91"/>
      <c r="I227" s="43"/>
      <c r="J227" s="44"/>
      <c r="K227" s="45"/>
    </row>
    <row r="228" spans="1:11" ht="20.100000000000001" customHeight="1" x14ac:dyDescent="0.25">
      <c r="A228"/>
      <c r="B228" s="43"/>
      <c r="C228" s="43"/>
      <c r="D228" s="43"/>
      <c r="E228" s="43"/>
      <c r="F228" s="43"/>
      <c r="G228" s="43"/>
      <c r="H228" s="91"/>
      <c r="I228" s="43"/>
      <c r="J228" s="44"/>
      <c r="K228" s="45"/>
    </row>
    <row r="229" spans="1:11" ht="20.100000000000001" customHeight="1" x14ac:dyDescent="0.25">
      <c r="A229"/>
      <c r="B229" s="43"/>
      <c r="C229" s="43"/>
      <c r="D229" s="43"/>
      <c r="E229" s="43"/>
      <c r="F229" s="43"/>
      <c r="G229" s="43"/>
      <c r="H229" s="91"/>
      <c r="I229" s="43"/>
      <c r="J229" s="44"/>
      <c r="K229" s="45"/>
    </row>
    <row r="230" spans="1:11" ht="20.100000000000001" customHeight="1" x14ac:dyDescent="0.25">
      <c r="A230"/>
      <c r="B230" s="43"/>
      <c r="C230" s="43"/>
      <c r="D230" s="43"/>
      <c r="E230" s="43"/>
      <c r="F230" s="43"/>
      <c r="G230" s="43"/>
      <c r="H230" s="91"/>
      <c r="I230" s="43"/>
      <c r="J230" s="44"/>
      <c r="K230" s="45"/>
    </row>
    <row r="231" spans="1:11" ht="20.100000000000001" customHeight="1" x14ac:dyDescent="0.25">
      <c r="A231"/>
      <c r="B231" s="43"/>
      <c r="C231" s="43"/>
      <c r="D231" s="43"/>
      <c r="E231" s="43"/>
      <c r="F231" s="43"/>
      <c r="G231" s="43"/>
      <c r="H231" s="91"/>
      <c r="I231" s="43"/>
      <c r="J231" s="44"/>
      <c r="K231" s="45"/>
    </row>
    <row r="232" spans="1:11" ht="20.100000000000001" customHeight="1" x14ac:dyDescent="0.25">
      <c r="A232"/>
      <c r="B232" s="43"/>
      <c r="C232" s="43"/>
      <c r="D232" s="43"/>
      <c r="E232" s="43"/>
      <c r="F232" s="43"/>
      <c r="G232" s="43"/>
      <c r="H232" s="91"/>
      <c r="I232" s="43"/>
      <c r="J232" s="44"/>
      <c r="K232" s="45"/>
    </row>
    <row r="233" spans="1:11" ht="20.100000000000001" customHeight="1" x14ac:dyDescent="0.25">
      <c r="A233"/>
      <c r="B233" s="43"/>
      <c r="C233" s="43"/>
      <c r="D233" s="43"/>
      <c r="E233" s="43"/>
      <c r="F233" s="43"/>
      <c r="G233" s="43"/>
      <c r="H233" s="91"/>
      <c r="I233" s="43"/>
      <c r="J233" s="44"/>
      <c r="K233" s="45"/>
    </row>
    <row r="234" spans="1:11" ht="20.100000000000001" customHeight="1" x14ac:dyDescent="0.25">
      <c r="A234"/>
      <c r="B234" s="43"/>
      <c r="C234" s="43"/>
      <c r="D234" s="43"/>
      <c r="E234" s="43"/>
      <c r="F234" s="43"/>
      <c r="G234" s="43"/>
      <c r="H234" s="91"/>
      <c r="I234" s="43"/>
      <c r="J234" s="44"/>
      <c r="K234" s="45"/>
    </row>
    <row r="235" spans="1:11" ht="20.100000000000001" customHeight="1" x14ac:dyDescent="0.25">
      <c r="A235"/>
      <c r="B235" s="43"/>
      <c r="C235" s="43"/>
      <c r="D235" s="43"/>
      <c r="E235" s="43"/>
      <c r="F235" s="43"/>
      <c r="G235" s="43"/>
      <c r="H235" s="91"/>
      <c r="I235" s="43"/>
      <c r="J235" s="44"/>
      <c r="K235" s="45"/>
    </row>
    <row r="236" spans="1:11" ht="20.100000000000001" customHeight="1" x14ac:dyDescent="0.25">
      <c r="A236"/>
      <c r="B236" s="43"/>
      <c r="C236" s="43"/>
      <c r="D236" s="43"/>
      <c r="E236" s="43"/>
      <c r="F236" s="43"/>
      <c r="G236" s="43"/>
      <c r="H236" s="91"/>
      <c r="I236" s="43"/>
      <c r="J236" s="44"/>
      <c r="K236" s="45"/>
    </row>
    <row r="237" spans="1:11" ht="20.100000000000001" customHeight="1" x14ac:dyDescent="0.25">
      <c r="A237"/>
      <c r="B237" s="43"/>
      <c r="C237" s="43"/>
      <c r="D237" s="43"/>
      <c r="E237" s="43"/>
      <c r="F237" s="43"/>
      <c r="G237" s="43"/>
      <c r="H237" s="91"/>
      <c r="I237" s="43"/>
      <c r="J237" s="44"/>
      <c r="K237" s="45"/>
    </row>
    <row r="238" spans="1:11" ht="20.100000000000001" customHeight="1" x14ac:dyDescent="0.25">
      <c r="A238"/>
      <c r="B238" s="43"/>
      <c r="C238" s="43"/>
      <c r="D238" s="43"/>
      <c r="E238" s="43"/>
      <c r="F238" s="43"/>
      <c r="G238" s="43"/>
      <c r="H238" s="91"/>
      <c r="I238" s="43"/>
      <c r="J238" s="44"/>
      <c r="K238" s="45"/>
    </row>
    <row r="239" spans="1:11" ht="20.100000000000001" customHeight="1" x14ac:dyDescent="0.25">
      <c r="A239"/>
      <c r="B239" s="43"/>
      <c r="C239" s="43"/>
      <c r="D239" s="43"/>
      <c r="E239" s="43"/>
      <c r="F239" s="43"/>
      <c r="G239" s="43"/>
      <c r="H239" s="91"/>
      <c r="I239" s="43"/>
      <c r="J239" s="44"/>
      <c r="K239" s="45"/>
    </row>
    <row r="240" spans="1:11" ht="20.100000000000001" customHeight="1" x14ac:dyDescent="0.25">
      <c r="A240"/>
      <c r="B240" s="43"/>
      <c r="C240" s="43"/>
      <c r="D240" s="43"/>
      <c r="E240" s="43"/>
      <c r="F240" s="43"/>
      <c r="G240" s="43"/>
      <c r="H240" s="91"/>
      <c r="I240" s="43"/>
      <c r="J240" s="44"/>
      <c r="K240" s="45"/>
    </row>
    <row r="241" spans="1:11" ht="20.100000000000001" customHeight="1" x14ac:dyDescent="0.25">
      <c r="A241"/>
      <c r="B241" s="43"/>
      <c r="C241" s="43"/>
      <c r="D241" s="43"/>
      <c r="E241" s="43"/>
      <c r="F241" s="43"/>
      <c r="G241" s="43"/>
      <c r="H241" s="91"/>
      <c r="I241" s="43"/>
      <c r="J241" s="44"/>
      <c r="K241" s="45"/>
    </row>
    <row r="242" spans="1:11" ht="20.100000000000001" customHeight="1" x14ac:dyDescent="0.25">
      <c r="A242"/>
      <c r="B242" s="43"/>
      <c r="C242" s="43"/>
      <c r="D242" s="43"/>
      <c r="E242" s="43"/>
      <c r="F242" s="43"/>
      <c r="G242" s="43"/>
      <c r="H242" s="91"/>
      <c r="I242" s="43"/>
      <c r="J242" s="44"/>
      <c r="K242" s="45"/>
    </row>
    <row r="243" spans="1:11" ht="20.100000000000001" customHeight="1" x14ac:dyDescent="0.25">
      <c r="A243"/>
      <c r="B243" s="43"/>
      <c r="C243" s="43"/>
      <c r="D243" s="43"/>
      <c r="E243" s="43"/>
      <c r="F243" s="43"/>
      <c r="G243" s="43"/>
      <c r="H243" s="91"/>
      <c r="I243" s="43"/>
      <c r="J243" s="44"/>
      <c r="K243" s="45"/>
    </row>
    <row r="244" spans="1:11" ht="20.100000000000001" customHeight="1" x14ac:dyDescent="0.25">
      <c r="A244"/>
      <c r="B244" s="43"/>
      <c r="C244" s="43"/>
      <c r="D244" s="43"/>
      <c r="E244" s="43"/>
      <c r="F244" s="43"/>
      <c r="G244" s="43"/>
      <c r="H244" s="91"/>
      <c r="I244" s="43"/>
      <c r="J244" s="44"/>
      <c r="K244" s="45"/>
    </row>
    <row r="245" spans="1:11" ht="20.100000000000001" customHeight="1" x14ac:dyDescent="0.25">
      <c r="A245"/>
      <c r="B245" s="43"/>
      <c r="C245" s="43"/>
      <c r="D245" s="43"/>
      <c r="E245" s="43"/>
      <c r="F245" s="43"/>
      <c r="G245" s="43"/>
      <c r="H245" s="91"/>
      <c r="I245" s="43"/>
      <c r="J245" s="44"/>
      <c r="K245" s="45"/>
    </row>
    <row r="246" spans="1:11" ht="20.100000000000001" customHeight="1" x14ac:dyDescent="0.25">
      <c r="A246"/>
      <c r="B246" s="43"/>
      <c r="C246" s="43"/>
      <c r="D246" s="43"/>
      <c r="E246" s="43"/>
      <c r="F246" s="43"/>
      <c r="G246" s="43"/>
      <c r="H246" s="91"/>
      <c r="I246" s="43"/>
      <c r="J246" s="44"/>
      <c r="K246" s="45"/>
    </row>
    <row r="247" spans="1:11" ht="20.100000000000001" customHeight="1" x14ac:dyDescent="0.25">
      <c r="A247"/>
      <c r="B247" s="43"/>
      <c r="C247" s="43"/>
      <c r="D247" s="43"/>
      <c r="E247" s="43"/>
      <c r="F247" s="43"/>
      <c r="G247" s="43"/>
      <c r="H247" s="91"/>
      <c r="I247" s="43"/>
      <c r="J247" s="44"/>
      <c r="K247" s="45"/>
    </row>
    <row r="248" spans="1:11" ht="20.100000000000001" customHeight="1" x14ac:dyDescent="0.25">
      <c r="A248"/>
      <c r="B248" s="43"/>
      <c r="C248" s="43"/>
      <c r="D248" s="43"/>
      <c r="E248" s="43"/>
      <c r="F248" s="43"/>
      <c r="G248" s="43"/>
      <c r="H248" s="91"/>
      <c r="I248" s="43"/>
      <c r="J248" s="44"/>
      <c r="K248" s="45"/>
    </row>
    <row r="249" spans="1:11" ht="20.100000000000001" customHeight="1" x14ac:dyDescent="0.25">
      <c r="A249"/>
      <c r="B249" s="43"/>
      <c r="C249" s="43"/>
      <c r="D249" s="43"/>
      <c r="E249" s="43"/>
      <c r="F249" s="43"/>
      <c r="G249" s="43"/>
      <c r="H249" s="91"/>
      <c r="I249" s="43"/>
      <c r="J249" s="44"/>
      <c r="K249" s="45"/>
    </row>
    <row r="250" spans="1:11" ht="20.100000000000001" customHeight="1" x14ac:dyDescent="0.25">
      <c r="A250"/>
      <c r="B250" s="43"/>
      <c r="C250" s="43"/>
      <c r="D250" s="43"/>
      <c r="E250" s="43"/>
      <c r="F250" s="43"/>
      <c r="G250" s="43"/>
      <c r="H250" s="91"/>
      <c r="I250" s="43"/>
      <c r="J250" s="44"/>
      <c r="K250" s="45"/>
    </row>
    <row r="251" spans="1:11" ht="20.100000000000001" customHeight="1" x14ac:dyDescent="0.25">
      <c r="A251"/>
      <c r="B251" s="43"/>
      <c r="C251" s="43"/>
      <c r="D251" s="43"/>
      <c r="E251" s="43"/>
      <c r="F251" s="43"/>
      <c r="G251" s="43"/>
      <c r="H251" s="91"/>
      <c r="I251" s="43"/>
      <c r="J251" s="44"/>
      <c r="K251" s="45"/>
    </row>
    <row r="252" spans="1:11" ht="20.100000000000001" customHeight="1" x14ac:dyDescent="0.25">
      <c r="A252"/>
      <c r="B252" s="43"/>
      <c r="C252" s="43"/>
      <c r="D252" s="43"/>
      <c r="E252" s="43"/>
      <c r="F252" s="43"/>
      <c r="G252" s="43"/>
      <c r="H252" s="91"/>
      <c r="I252" s="43"/>
      <c r="J252" s="44"/>
      <c r="K252" s="45"/>
    </row>
    <row r="253" spans="1:11" ht="20.100000000000001" customHeight="1" x14ac:dyDescent="0.25">
      <c r="A253"/>
      <c r="B253" s="43"/>
      <c r="C253" s="43"/>
      <c r="D253" s="43"/>
      <c r="E253" s="43"/>
      <c r="F253" s="43"/>
      <c r="G253" s="43"/>
      <c r="H253" s="91"/>
      <c r="I253" s="43"/>
      <c r="J253" s="44"/>
      <c r="K253" s="45"/>
    </row>
    <row r="254" spans="1:11" ht="20.100000000000001" customHeight="1" x14ac:dyDescent="0.25">
      <c r="A254"/>
      <c r="B254" s="43"/>
      <c r="C254" s="43"/>
      <c r="D254" s="43"/>
      <c r="E254" s="43"/>
      <c r="F254" s="43"/>
      <c r="G254" s="43"/>
      <c r="H254" s="91"/>
      <c r="I254" s="43"/>
      <c r="J254" s="44"/>
      <c r="K254" s="45"/>
    </row>
    <row r="255" spans="1:11" ht="20.100000000000001" customHeight="1" x14ac:dyDescent="0.25">
      <c r="A255"/>
      <c r="B255" s="43"/>
      <c r="C255" s="43"/>
      <c r="D255" s="43"/>
      <c r="E255" s="43"/>
      <c r="F255" s="43"/>
      <c r="G255" s="43"/>
      <c r="H255" s="91"/>
      <c r="I255" s="43"/>
      <c r="J255" s="44"/>
      <c r="K255" s="45"/>
    </row>
    <row r="256" spans="1:11" ht="20.100000000000001" customHeight="1" x14ac:dyDescent="0.25">
      <c r="A256"/>
      <c r="B256" s="43"/>
      <c r="C256" s="43"/>
      <c r="D256" s="43"/>
      <c r="E256" s="43"/>
      <c r="F256" s="43"/>
      <c r="G256" s="43"/>
      <c r="H256" s="91"/>
      <c r="I256" s="43"/>
      <c r="J256" s="44"/>
      <c r="K256" s="45"/>
    </row>
    <row r="257" spans="1:11" ht="20.100000000000001" customHeight="1" x14ac:dyDescent="0.25">
      <c r="A257"/>
      <c r="B257" s="43"/>
      <c r="C257" s="43"/>
      <c r="D257" s="43"/>
      <c r="E257" s="43"/>
      <c r="F257" s="43"/>
      <c r="G257" s="43"/>
      <c r="H257" s="91"/>
      <c r="I257" s="43"/>
      <c r="J257" s="44"/>
      <c r="K257" s="45"/>
    </row>
    <row r="258" spans="1:11" ht="20.100000000000001" customHeight="1" x14ac:dyDescent="0.25">
      <c r="A258"/>
      <c r="B258" s="43"/>
      <c r="C258" s="43"/>
      <c r="D258" s="43"/>
      <c r="E258" s="43"/>
      <c r="F258" s="43"/>
      <c r="G258" s="43"/>
      <c r="H258" s="91"/>
      <c r="I258" s="43"/>
      <c r="J258" s="44"/>
      <c r="K258" s="45"/>
    </row>
    <row r="259" spans="1:11" ht="20.100000000000001" customHeight="1" x14ac:dyDescent="0.25">
      <c r="A259"/>
      <c r="B259" s="43"/>
      <c r="C259" s="43"/>
      <c r="D259" s="43"/>
      <c r="E259" s="43"/>
      <c r="F259" s="43"/>
      <c r="G259" s="43"/>
      <c r="H259" s="91"/>
      <c r="I259" s="43"/>
      <c r="J259" s="44"/>
      <c r="K259" s="45"/>
    </row>
    <row r="260" spans="1:11" ht="20.100000000000001" customHeight="1" x14ac:dyDescent="0.25">
      <c r="A260"/>
      <c r="B260" s="43"/>
      <c r="C260" s="43"/>
      <c r="D260" s="43"/>
      <c r="E260" s="43"/>
      <c r="F260" s="43"/>
      <c r="G260" s="43"/>
      <c r="H260" s="91"/>
      <c r="I260" s="43"/>
      <c r="J260" s="44"/>
      <c r="K260" s="45"/>
    </row>
    <row r="261" spans="1:11" ht="20.100000000000001" customHeight="1" x14ac:dyDescent="0.25">
      <c r="A261"/>
      <c r="B261" s="43"/>
      <c r="C261" s="43"/>
      <c r="D261" s="43"/>
      <c r="E261" s="43"/>
      <c r="F261" s="43"/>
      <c r="G261" s="43"/>
      <c r="H261" s="91"/>
      <c r="I261" s="43"/>
      <c r="J261" s="44"/>
      <c r="K261" s="45"/>
    </row>
    <row r="262" spans="1:11" ht="20.100000000000001" customHeight="1" x14ac:dyDescent="0.25">
      <c r="A262"/>
      <c r="B262" s="43"/>
      <c r="C262" s="43"/>
      <c r="D262" s="43"/>
      <c r="E262" s="43"/>
      <c r="F262" s="43"/>
      <c r="G262" s="43"/>
      <c r="H262" s="91"/>
      <c r="I262" s="43"/>
      <c r="J262" s="44"/>
      <c r="K262" s="45"/>
    </row>
    <row r="263" spans="1:11" ht="20.100000000000001" customHeight="1" x14ac:dyDescent="0.25">
      <c r="A263"/>
      <c r="B263" s="43"/>
      <c r="C263" s="43"/>
      <c r="D263" s="43"/>
      <c r="E263" s="43"/>
      <c r="F263" s="43"/>
      <c r="G263" s="43"/>
      <c r="H263" s="91"/>
      <c r="I263" s="43"/>
      <c r="J263" s="44"/>
      <c r="K263" s="45"/>
    </row>
    <row r="264" spans="1:11" ht="20.100000000000001" customHeight="1" x14ac:dyDescent="0.25">
      <c r="A264"/>
      <c r="B264" s="43"/>
      <c r="C264" s="43"/>
      <c r="D264" s="43"/>
      <c r="E264" s="43"/>
      <c r="F264" s="43"/>
      <c r="G264" s="43"/>
      <c r="H264" s="91"/>
      <c r="I264" s="43"/>
      <c r="J264" s="44"/>
      <c r="K264" s="45"/>
    </row>
    <row r="265" spans="1:11" ht="20.100000000000001" customHeight="1" x14ac:dyDescent="0.25">
      <c r="A265"/>
      <c r="B265" s="43"/>
      <c r="C265" s="43"/>
      <c r="D265" s="43"/>
      <c r="E265" s="43"/>
      <c r="F265" s="43"/>
      <c r="G265" s="43"/>
      <c r="H265" s="91"/>
      <c r="I265" s="43"/>
      <c r="J265" s="44"/>
      <c r="K265" s="45"/>
    </row>
    <row r="266" spans="1:11" ht="20.100000000000001" customHeight="1" x14ac:dyDescent="0.25">
      <c r="A266"/>
      <c r="B266" s="43"/>
      <c r="C266" s="43"/>
      <c r="D266" s="43"/>
      <c r="E266" s="43"/>
      <c r="F266" s="43"/>
      <c r="G266" s="43"/>
      <c r="H266" s="91"/>
      <c r="I266" s="43"/>
      <c r="J266" s="44"/>
      <c r="K266" s="45"/>
    </row>
    <row r="267" spans="1:11" ht="20.100000000000001" customHeight="1" x14ac:dyDescent="0.25">
      <c r="A267"/>
      <c r="B267" s="43"/>
      <c r="C267" s="43"/>
      <c r="D267" s="43"/>
      <c r="E267" s="43"/>
      <c r="F267" s="43"/>
      <c r="G267" s="43"/>
      <c r="H267" s="91"/>
      <c r="I267" s="43"/>
      <c r="J267" s="44"/>
      <c r="K267" s="45"/>
    </row>
    <row r="268" spans="1:11" ht="20.100000000000001" customHeight="1" x14ac:dyDescent="0.25">
      <c r="A268"/>
      <c r="B268" s="43"/>
      <c r="C268" s="43"/>
      <c r="D268" s="43"/>
      <c r="E268" s="43"/>
      <c r="F268" s="43"/>
      <c r="G268" s="43"/>
      <c r="H268" s="91"/>
      <c r="I268" s="43"/>
      <c r="J268" s="44"/>
      <c r="K268" s="45"/>
    </row>
    <row r="269" spans="1:11" ht="20.100000000000001" customHeight="1" x14ac:dyDescent="0.25">
      <c r="A269"/>
      <c r="B269" s="43"/>
      <c r="C269" s="43"/>
      <c r="D269" s="43"/>
      <c r="E269" s="43"/>
      <c r="F269" s="43"/>
      <c r="G269" s="43"/>
      <c r="H269" s="91"/>
      <c r="I269" s="43"/>
      <c r="J269" s="44"/>
      <c r="K269" s="45"/>
    </row>
    <row r="270" spans="1:11" ht="20.100000000000001" customHeight="1" x14ac:dyDescent="0.25">
      <c r="A270"/>
      <c r="B270" s="43"/>
      <c r="C270" s="43"/>
      <c r="D270" s="43"/>
      <c r="E270" s="43"/>
      <c r="F270" s="43"/>
      <c r="G270" s="43"/>
      <c r="H270" s="91"/>
      <c r="I270" s="43"/>
      <c r="J270" s="44"/>
      <c r="K270" s="45"/>
    </row>
    <row r="271" spans="1:11" ht="20.100000000000001" customHeight="1" x14ac:dyDescent="0.25">
      <c r="A271"/>
      <c r="B271" s="43"/>
      <c r="C271" s="43"/>
      <c r="D271" s="43"/>
      <c r="E271" s="43"/>
      <c r="F271" s="43"/>
      <c r="G271" s="43"/>
      <c r="H271" s="91"/>
      <c r="I271" s="43"/>
      <c r="J271" s="44"/>
      <c r="K271" s="45"/>
    </row>
    <row r="272" spans="1:11" ht="20.100000000000001" customHeight="1" x14ac:dyDescent="0.25">
      <c r="A272"/>
      <c r="B272" s="43"/>
      <c r="C272" s="43"/>
      <c r="D272" s="43"/>
      <c r="E272" s="43"/>
      <c r="F272" s="43"/>
      <c r="G272" s="43"/>
      <c r="H272" s="91"/>
      <c r="I272" s="43"/>
      <c r="J272" s="44"/>
      <c r="K272" s="45"/>
    </row>
    <row r="273" spans="1:11" ht="20.100000000000001" customHeight="1" x14ac:dyDescent="0.25">
      <c r="A273"/>
      <c r="B273" s="43"/>
      <c r="C273" s="43"/>
      <c r="D273" s="43"/>
      <c r="E273" s="43"/>
      <c r="F273" s="43"/>
      <c r="G273" s="43"/>
      <c r="H273" s="91"/>
      <c r="I273" s="43"/>
      <c r="J273" s="44"/>
      <c r="K273" s="45"/>
    </row>
    <row r="274" spans="1:11" ht="20.100000000000001" customHeight="1" x14ac:dyDescent="0.25">
      <c r="A274"/>
      <c r="B274" s="43"/>
      <c r="C274" s="43"/>
      <c r="D274" s="43"/>
      <c r="E274" s="43"/>
      <c r="F274" s="43"/>
      <c r="G274" s="43"/>
      <c r="H274" s="91"/>
      <c r="I274" s="43"/>
      <c r="J274" s="44"/>
      <c r="K274" s="45"/>
    </row>
    <row r="275" spans="1:11" ht="20.100000000000001" customHeight="1" x14ac:dyDescent="0.25">
      <c r="A275"/>
      <c r="B275" s="43"/>
      <c r="C275" s="43"/>
      <c r="D275" s="43"/>
      <c r="E275" s="43"/>
      <c r="F275" s="43"/>
      <c r="G275" s="43"/>
      <c r="H275" s="91"/>
      <c r="I275" s="43"/>
      <c r="J275" s="44"/>
      <c r="K275" s="45"/>
    </row>
    <row r="276" spans="1:11" ht="20.100000000000001" customHeight="1" x14ac:dyDescent="0.25">
      <c r="A276"/>
      <c r="B276" s="43"/>
      <c r="C276" s="43"/>
      <c r="D276" s="43"/>
      <c r="E276" s="43"/>
      <c r="F276" s="43"/>
      <c r="G276" s="43"/>
      <c r="H276" s="91"/>
      <c r="I276" s="43"/>
      <c r="J276" s="44"/>
      <c r="K276" s="45"/>
    </row>
    <row r="277" spans="1:11" ht="20.100000000000001" customHeight="1" x14ac:dyDescent="0.25">
      <c r="A277"/>
      <c r="B277" s="43"/>
      <c r="C277" s="43"/>
      <c r="D277" s="43"/>
      <c r="E277" s="43"/>
      <c r="F277" s="43"/>
      <c r="G277" s="43"/>
      <c r="H277" s="91"/>
      <c r="I277" s="43"/>
      <c r="J277" s="44"/>
      <c r="K277" s="45"/>
    </row>
    <row r="278" spans="1:11" ht="20.100000000000001" customHeight="1" x14ac:dyDescent="0.25">
      <c r="A278"/>
      <c r="B278" s="43"/>
      <c r="C278" s="43"/>
      <c r="D278" s="43"/>
      <c r="E278" s="43"/>
      <c r="F278" s="43"/>
      <c r="G278" s="43"/>
      <c r="H278" s="91"/>
      <c r="I278" s="43"/>
      <c r="J278" s="44"/>
      <c r="K278" s="45"/>
    </row>
    <row r="279" spans="1:11" ht="20.100000000000001" customHeight="1" x14ac:dyDescent="0.25">
      <c r="A279"/>
      <c r="B279" s="43"/>
      <c r="C279" s="43"/>
      <c r="D279" s="43"/>
      <c r="E279" s="43"/>
      <c r="F279" s="43"/>
      <c r="G279" s="43"/>
      <c r="H279" s="91"/>
      <c r="I279" s="43"/>
      <c r="J279" s="44"/>
      <c r="K279" s="45"/>
    </row>
    <row r="280" spans="1:11" ht="20.100000000000001" customHeight="1" x14ac:dyDescent="0.25">
      <c r="A280"/>
      <c r="B280" s="43"/>
      <c r="C280" s="43"/>
      <c r="D280" s="43"/>
      <c r="E280" s="43"/>
      <c r="F280" s="43"/>
      <c r="G280" s="43"/>
      <c r="H280" s="91"/>
      <c r="I280" s="43"/>
      <c r="J280" s="44"/>
      <c r="K280" s="45"/>
    </row>
    <row r="281" spans="1:11" ht="20.100000000000001" customHeight="1" x14ac:dyDescent="0.25">
      <c r="A281"/>
      <c r="B281" s="43"/>
      <c r="C281" s="43"/>
      <c r="D281" s="43"/>
      <c r="E281" s="43"/>
      <c r="F281" s="43"/>
      <c r="G281" s="43"/>
      <c r="H281" s="91"/>
      <c r="I281" s="43"/>
      <c r="J281" s="44"/>
      <c r="K281" s="45"/>
    </row>
    <row r="282" spans="1:11" ht="20.100000000000001" customHeight="1" x14ac:dyDescent="0.25">
      <c r="A282"/>
      <c r="B282" s="43"/>
      <c r="C282" s="43"/>
      <c r="D282" s="43"/>
      <c r="E282" s="43"/>
      <c r="F282" s="43"/>
      <c r="G282" s="43"/>
      <c r="H282" s="91"/>
      <c r="I282" s="43"/>
      <c r="J282" s="44"/>
      <c r="K282" s="45"/>
    </row>
    <row r="283" spans="1:11" ht="20.100000000000001" customHeight="1" x14ac:dyDescent="0.25">
      <c r="A283"/>
      <c r="B283" s="43"/>
      <c r="C283" s="43"/>
      <c r="D283" s="43"/>
      <c r="E283" s="43"/>
      <c r="F283" s="43"/>
      <c r="G283" s="43"/>
      <c r="H283" s="91"/>
      <c r="I283" s="43"/>
      <c r="J283" s="44"/>
      <c r="K283" s="45"/>
    </row>
    <row r="284" spans="1:11" ht="20.100000000000001" customHeight="1" x14ac:dyDescent="0.25">
      <c r="A284"/>
      <c r="B284" s="43"/>
      <c r="C284" s="43"/>
      <c r="D284" s="43"/>
      <c r="E284" s="43"/>
      <c r="F284" s="43"/>
      <c r="G284" s="43"/>
      <c r="H284" s="91"/>
      <c r="I284" s="43"/>
      <c r="J284" s="44"/>
      <c r="K284" s="45"/>
    </row>
    <row r="285" spans="1:11" ht="20.100000000000001" customHeight="1" x14ac:dyDescent="0.25">
      <c r="A285"/>
      <c r="B285" s="43"/>
      <c r="C285" s="43"/>
      <c r="D285" s="43"/>
      <c r="E285" s="43"/>
      <c r="F285" s="43"/>
      <c r="G285" s="43"/>
      <c r="H285" s="91"/>
      <c r="I285" s="43"/>
      <c r="J285" s="44"/>
      <c r="K285" s="45"/>
    </row>
    <row r="286" spans="1:11" ht="20.100000000000001" customHeight="1" x14ac:dyDescent="0.25">
      <c r="A286"/>
      <c r="B286" s="43"/>
      <c r="C286" s="43"/>
      <c r="D286" s="43"/>
      <c r="E286" s="43"/>
      <c r="F286" s="43"/>
      <c r="G286" s="43"/>
      <c r="H286" s="91"/>
      <c r="I286" s="43"/>
      <c r="J286" s="44"/>
      <c r="K286" s="45"/>
    </row>
    <row r="287" spans="1:11" ht="20.100000000000001" customHeight="1" x14ac:dyDescent="0.25">
      <c r="A287"/>
      <c r="B287" s="43"/>
      <c r="C287" s="43"/>
      <c r="D287" s="43"/>
      <c r="E287" s="43"/>
      <c r="F287" s="43"/>
      <c r="G287" s="43"/>
      <c r="H287" s="91"/>
      <c r="I287" s="43"/>
      <c r="J287" s="44"/>
      <c r="K287" s="45"/>
    </row>
    <row r="288" spans="1:11" ht="20.100000000000001" customHeight="1" x14ac:dyDescent="0.25">
      <c r="A288"/>
      <c r="B288" s="43"/>
      <c r="C288" s="43"/>
      <c r="D288" s="43"/>
      <c r="E288" s="43"/>
      <c r="F288" s="43"/>
      <c r="G288" s="43"/>
      <c r="H288" s="91"/>
      <c r="I288" s="43"/>
      <c r="J288" s="44"/>
      <c r="K288" s="45"/>
    </row>
    <row r="289" spans="1:11" ht="20.100000000000001" customHeight="1" x14ac:dyDescent="0.25">
      <c r="A289"/>
      <c r="B289" s="43"/>
      <c r="C289" s="43"/>
      <c r="D289" s="43"/>
      <c r="E289" s="43"/>
      <c r="F289" s="43"/>
      <c r="G289" s="43"/>
      <c r="H289" s="91"/>
      <c r="I289" s="43"/>
      <c r="J289" s="44"/>
      <c r="K289" s="45"/>
    </row>
    <row r="290" spans="1:11" ht="20.100000000000001" customHeight="1" x14ac:dyDescent="0.25">
      <c r="A290"/>
      <c r="B290" s="43"/>
      <c r="C290" s="43"/>
      <c r="D290" s="43"/>
      <c r="E290" s="43"/>
      <c r="F290" s="43"/>
      <c r="G290" s="43"/>
      <c r="H290" s="91"/>
      <c r="I290" s="43"/>
      <c r="J290" s="44"/>
      <c r="K290" s="45"/>
    </row>
    <row r="291" spans="1:11" ht="20.100000000000001" customHeight="1" x14ac:dyDescent="0.25">
      <c r="A291"/>
      <c r="B291" s="43"/>
      <c r="C291" s="43"/>
      <c r="D291" s="43"/>
      <c r="E291" s="43"/>
      <c r="F291" s="43"/>
      <c r="G291" s="43"/>
      <c r="H291" s="91"/>
      <c r="I291" s="43"/>
      <c r="J291" s="44"/>
      <c r="K291" s="45"/>
    </row>
    <row r="292" spans="1:11" ht="20.100000000000001" customHeight="1" x14ac:dyDescent="0.25">
      <c r="A292"/>
      <c r="B292" s="43"/>
      <c r="C292" s="43"/>
      <c r="D292" s="43"/>
      <c r="E292" s="43"/>
      <c r="F292" s="43"/>
      <c r="G292" s="43"/>
      <c r="H292" s="91"/>
      <c r="I292" s="43"/>
      <c r="J292" s="44"/>
      <c r="K292" s="45"/>
    </row>
    <row r="293" spans="1:11" ht="20.100000000000001" customHeight="1" x14ac:dyDescent="0.25">
      <c r="A293"/>
      <c r="B293" s="43"/>
      <c r="C293" s="43"/>
      <c r="D293" s="43"/>
      <c r="E293" s="43"/>
      <c r="F293" s="43"/>
      <c r="G293" s="43"/>
      <c r="H293" s="91"/>
      <c r="I293" s="43"/>
      <c r="J293" s="44"/>
      <c r="K293" s="45"/>
    </row>
    <row r="294" spans="1:11" ht="20.100000000000001" customHeight="1" x14ac:dyDescent="0.25">
      <c r="A294"/>
      <c r="B294" s="43"/>
      <c r="C294" s="43"/>
      <c r="D294" s="43"/>
      <c r="E294" s="43"/>
      <c r="F294" s="43"/>
      <c r="G294" s="43"/>
      <c r="H294" s="91"/>
      <c r="I294" s="43"/>
      <c r="J294" s="44"/>
      <c r="K294" s="45"/>
    </row>
    <row r="295" spans="1:11" ht="20.100000000000001" customHeight="1" x14ac:dyDescent="0.25">
      <c r="A295"/>
      <c r="B295" s="43"/>
      <c r="C295" s="43"/>
      <c r="D295" s="43"/>
      <c r="E295" s="43"/>
      <c r="F295" s="43"/>
      <c r="G295" s="43"/>
      <c r="H295" s="91"/>
      <c r="I295" s="43"/>
      <c r="J295" s="44"/>
      <c r="K295" s="45"/>
    </row>
    <row r="296" spans="1:11" ht="20.100000000000001" customHeight="1" x14ac:dyDescent="0.25">
      <c r="A296"/>
      <c r="B296" s="43"/>
      <c r="C296" s="43"/>
      <c r="D296" s="43"/>
      <c r="E296" s="43"/>
      <c r="F296" s="43"/>
      <c r="G296" s="43"/>
      <c r="H296" s="91"/>
      <c r="I296" s="43"/>
      <c r="J296" s="44"/>
      <c r="K296" s="45"/>
    </row>
    <row r="297" spans="1:11" ht="20.100000000000001" customHeight="1" x14ac:dyDescent="0.25">
      <c r="A297"/>
      <c r="B297" s="43"/>
      <c r="C297" s="43"/>
      <c r="D297" s="43"/>
      <c r="E297" s="43"/>
      <c r="F297" s="43"/>
      <c r="G297" s="43"/>
      <c r="H297" s="91"/>
      <c r="I297" s="43"/>
      <c r="J297" s="44"/>
      <c r="K297" s="45"/>
    </row>
    <row r="298" spans="1:11" ht="20.100000000000001" customHeight="1" x14ac:dyDescent="0.25">
      <c r="A298"/>
      <c r="B298" s="43"/>
      <c r="C298" s="43"/>
      <c r="D298" s="43"/>
      <c r="E298" s="43"/>
      <c r="F298" s="43"/>
      <c r="G298" s="43"/>
      <c r="H298" s="91"/>
      <c r="I298" s="43"/>
      <c r="J298" s="44"/>
      <c r="K298" s="45"/>
    </row>
    <row r="299" spans="1:11" ht="20.100000000000001" customHeight="1" x14ac:dyDescent="0.25">
      <c r="A299"/>
      <c r="B299" s="43"/>
      <c r="C299" s="43"/>
      <c r="D299" s="43"/>
      <c r="E299" s="43"/>
      <c r="F299" s="43"/>
      <c r="G299" s="43"/>
      <c r="H299" s="91"/>
      <c r="I299" s="43"/>
      <c r="J299" s="44"/>
      <c r="K299" s="45"/>
    </row>
    <row r="300" spans="1:11" ht="20.100000000000001" customHeight="1" x14ac:dyDescent="0.25">
      <c r="A300"/>
      <c r="B300" s="43"/>
      <c r="C300" s="43"/>
      <c r="D300" s="43"/>
      <c r="E300" s="43"/>
      <c r="F300" s="43"/>
      <c r="G300" s="43"/>
      <c r="H300" s="91"/>
      <c r="I300" s="43"/>
      <c r="J300" s="44"/>
      <c r="K300" s="45"/>
    </row>
    <row r="301" spans="1:11" ht="20.100000000000001" customHeight="1" x14ac:dyDescent="0.25">
      <c r="A301"/>
      <c r="B301" s="43"/>
      <c r="C301" s="43"/>
      <c r="D301" s="43"/>
      <c r="E301" s="43"/>
      <c r="F301" s="43"/>
      <c r="G301" s="43"/>
      <c r="H301" s="91"/>
      <c r="I301" s="43"/>
      <c r="J301" s="44"/>
      <c r="K301" s="45"/>
    </row>
    <row r="302" spans="1:11" ht="20.100000000000001" customHeight="1" x14ac:dyDescent="0.25">
      <c r="A302"/>
      <c r="B302" s="43"/>
      <c r="C302" s="43"/>
      <c r="D302" s="43"/>
      <c r="E302" s="43"/>
      <c r="F302" s="43"/>
      <c r="G302" s="43"/>
      <c r="H302" s="91"/>
      <c r="I302" s="43"/>
      <c r="J302" s="44"/>
      <c r="K302" s="45"/>
    </row>
    <row r="303" spans="1:11" ht="20.100000000000001" customHeight="1" x14ac:dyDescent="0.25">
      <c r="A303"/>
      <c r="B303" s="43"/>
      <c r="C303" s="43"/>
      <c r="D303" s="43"/>
      <c r="E303" s="43"/>
      <c r="F303" s="43"/>
      <c r="G303" s="43"/>
      <c r="H303" s="91"/>
      <c r="I303" s="43"/>
      <c r="J303" s="44"/>
      <c r="K303" s="45"/>
    </row>
    <row r="304" spans="1:11" ht="20.100000000000001" customHeight="1" x14ac:dyDescent="0.25">
      <c r="A304"/>
      <c r="B304" s="43"/>
      <c r="C304" s="43"/>
      <c r="D304" s="43"/>
      <c r="E304" s="43"/>
      <c r="F304" s="43"/>
      <c r="G304" s="43"/>
      <c r="H304" s="91"/>
      <c r="I304" s="43"/>
      <c r="J304" s="44"/>
      <c r="K304" s="45"/>
    </row>
    <row r="305" spans="1:11" ht="20.100000000000001" customHeight="1" x14ac:dyDescent="0.25">
      <c r="A305"/>
      <c r="B305" s="43"/>
      <c r="C305" s="43"/>
      <c r="D305" s="43"/>
      <c r="E305" s="43"/>
      <c r="F305" s="43"/>
      <c r="G305" s="43"/>
      <c r="H305" s="91"/>
      <c r="I305" s="43"/>
      <c r="J305" s="44"/>
      <c r="K305" s="45"/>
    </row>
    <row r="306" spans="1:11" ht="20.100000000000001" customHeight="1" x14ac:dyDescent="0.25">
      <c r="A306"/>
      <c r="B306" s="43"/>
      <c r="C306" s="43"/>
      <c r="D306" s="43"/>
      <c r="E306" s="43"/>
      <c r="F306" s="43"/>
      <c r="G306" s="43"/>
      <c r="H306" s="91"/>
      <c r="I306" s="43"/>
      <c r="J306" s="44"/>
      <c r="K306" s="45"/>
    </row>
    <row r="307" spans="1:11" ht="20.100000000000001" customHeight="1" x14ac:dyDescent="0.25">
      <c r="A307"/>
      <c r="B307" s="43"/>
      <c r="C307" s="43"/>
      <c r="D307" s="43"/>
      <c r="E307" s="43"/>
      <c r="F307" s="43"/>
      <c r="G307" s="43"/>
      <c r="H307" s="91"/>
      <c r="I307" s="43"/>
      <c r="J307" s="44"/>
      <c r="K307" s="45"/>
    </row>
    <row r="308" spans="1:11" ht="20.100000000000001" customHeight="1" x14ac:dyDescent="0.25">
      <c r="A308"/>
      <c r="B308" s="43"/>
      <c r="C308" s="43"/>
      <c r="D308" s="43"/>
      <c r="E308" s="43"/>
      <c r="F308" s="43"/>
      <c r="G308" s="43"/>
      <c r="H308" s="91"/>
      <c r="I308" s="43"/>
      <c r="J308" s="44"/>
      <c r="K308" s="45"/>
    </row>
    <row r="309" spans="1:11" ht="20.100000000000001" customHeight="1" x14ac:dyDescent="0.25">
      <c r="A309"/>
      <c r="B309" s="43"/>
      <c r="C309" s="43"/>
      <c r="D309" s="43"/>
      <c r="E309" s="43"/>
      <c r="F309" s="43"/>
      <c r="G309" s="43"/>
      <c r="H309" s="91"/>
      <c r="I309" s="43"/>
      <c r="J309" s="44"/>
      <c r="K309" s="45"/>
    </row>
    <row r="310" spans="1:11" ht="20.100000000000001" customHeight="1" x14ac:dyDescent="0.25">
      <c r="A310"/>
      <c r="B310" s="43"/>
      <c r="C310" s="43"/>
      <c r="D310" s="43"/>
      <c r="E310" s="43"/>
      <c r="F310" s="43"/>
      <c r="G310" s="43"/>
      <c r="H310" s="91"/>
      <c r="I310" s="43"/>
      <c r="J310" s="44"/>
      <c r="K310" s="45"/>
    </row>
    <row r="311" spans="1:11" ht="20.100000000000001" customHeight="1" x14ac:dyDescent="0.25">
      <c r="A311"/>
      <c r="B311" s="43"/>
      <c r="C311" s="43"/>
      <c r="D311" s="43"/>
      <c r="E311" s="43"/>
      <c r="F311" s="43"/>
      <c r="G311" s="43"/>
      <c r="H311" s="91"/>
      <c r="I311" s="43"/>
      <c r="J311" s="44"/>
      <c r="K311" s="45"/>
    </row>
    <row r="312" spans="1:11" ht="20.100000000000001" customHeight="1" x14ac:dyDescent="0.25">
      <c r="A312"/>
      <c r="B312" s="43"/>
      <c r="C312" s="43"/>
      <c r="D312" s="43"/>
      <c r="E312" s="43"/>
      <c r="F312" s="43"/>
      <c r="G312" s="43"/>
      <c r="H312" s="91"/>
      <c r="I312" s="43"/>
      <c r="J312" s="44"/>
      <c r="K312" s="45"/>
    </row>
    <row r="313" spans="1:11" ht="20.100000000000001" customHeight="1" x14ac:dyDescent="0.25">
      <c r="A313"/>
      <c r="B313" s="43"/>
      <c r="C313" s="43"/>
      <c r="D313" s="43"/>
      <c r="E313" s="43"/>
      <c r="F313" s="43"/>
      <c r="G313" s="43"/>
      <c r="H313" s="91"/>
      <c r="I313" s="43"/>
      <c r="J313" s="44"/>
      <c r="K313" s="45"/>
    </row>
    <row r="314" spans="1:11" ht="20.100000000000001" customHeight="1" x14ac:dyDescent="0.25">
      <c r="A314"/>
      <c r="B314" s="43"/>
      <c r="C314" s="43"/>
      <c r="D314" s="43"/>
      <c r="E314" s="43"/>
      <c r="F314" s="43"/>
      <c r="G314" s="43"/>
      <c r="H314" s="91"/>
      <c r="I314" s="43"/>
      <c r="J314" s="44"/>
      <c r="K314" s="45"/>
    </row>
    <row r="315" spans="1:11" ht="20.100000000000001" customHeight="1" x14ac:dyDescent="0.25">
      <c r="A315"/>
      <c r="B315" s="43"/>
      <c r="C315" s="43"/>
      <c r="D315" s="43"/>
      <c r="E315" s="43"/>
      <c r="F315" s="43"/>
      <c r="G315" s="43"/>
      <c r="H315" s="91"/>
      <c r="I315" s="43"/>
      <c r="J315" s="44"/>
      <c r="K315" s="45"/>
    </row>
    <row r="316" spans="1:11" ht="20.100000000000001" customHeight="1" x14ac:dyDescent="0.25">
      <c r="A316"/>
      <c r="B316" s="43"/>
      <c r="C316" s="43"/>
      <c r="D316" s="43"/>
      <c r="E316" s="43"/>
      <c r="F316" s="43"/>
      <c r="G316" s="43"/>
      <c r="H316" s="91"/>
      <c r="I316" s="43"/>
      <c r="J316" s="44"/>
      <c r="K316" s="45"/>
    </row>
    <row r="317" spans="1:11" ht="20.100000000000001" customHeight="1" x14ac:dyDescent="0.25">
      <c r="A317"/>
      <c r="B317" s="43"/>
      <c r="C317" s="43"/>
      <c r="D317" s="43"/>
      <c r="E317" s="43"/>
      <c r="F317" s="43"/>
      <c r="G317" s="43"/>
      <c r="H317" s="91"/>
      <c r="I317" s="43"/>
      <c r="J317" s="44"/>
      <c r="K317" s="45"/>
    </row>
    <row r="318" spans="1:11" ht="20.100000000000001" customHeight="1" x14ac:dyDescent="0.25">
      <c r="A318"/>
      <c r="B318" s="43"/>
      <c r="C318" s="43"/>
      <c r="D318" s="43"/>
      <c r="E318" s="43"/>
      <c r="F318" s="43"/>
      <c r="G318" s="43"/>
      <c r="H318" s="91"/>
      <c r="I318" s="43"/>
      <c r="J318" s="44"/>
      <c r="K318" s="45"/>
    </row>
    <row r="319" spans="1:11" ht="20.100000000000001" customHeight="1" x14ac:dyDescent="0.25">
      <c r="A319"/>
      <c r="B319" s="43"/>
      <c r="C319" s="43"/>
      <c r="D319" s="43"/>
      <c r="E319" s="43"/>
      <c r="F319" s="43"/>
      <c r="G319" s="43"/>
      <c r="H319" s="91"/>
      <c r="I319" s="43"/>
      <c r="J319" s="44"/>
      <c r="K319" s="45"/>
    </row>
    <row r="320" spans="1:11" ht="20.100000000000001" customHeight="1" x14ac:dyDescent="0.25">
      <c r="A320"/>
      <c r="B320" s="43"/>
      <c r="C320" s="43"/>
      <c r="D320" s="43"/>
      <c r="E320" s="43"/>
      <c r="F320" s="43"/>
      <c r="G320" s="43"/>
      <c r="H320" s="91"/>
      <c r="I320" s="43"/>
      <c r="J320" s="44"/>
      <c r="K320" s="45"/>
    </row>
    <row r="321" spans="1:11" ht="20.100000000000001" customHeight="1" x14ac:dyDescent="0.25">
      <c r="A321"/>
      <c r="B321" s="43"/>
      <c r="C321" s="43"/>
      <c r="D321" s="43"/>
      <c r="E321" s="43"/>
      <c r="F321" s="43"/>
      <c r="G321" s="43"/>
      <c r="H321" s="91"/>
      <c r="I321" s="43"/>
      <c r="J321" s="44"/>
      <c r="K321" s="45"/>
    </row>
    <row r="322" spans="1:11" ht="20.100000000000001" customHeight="1" x14ac:dyDescent="0.25">
      <c r="A322"/>
      <c r="B322" s="43"/>
      <c r="C322" s="43"/>
      <c r="D322" s="43"/>
      <c r="E322" s="43"/>
      <c r="F322" s="43"/>
      <c r="G322" s="43"/>
      <c r="H322" s="91"/>
      <c r="I322" s="43"/>
      <c r="J322" s="44"/>
      <c r="K322" s="45"/>
    </row>
    <row r="323" spans="1:11" ht="20.100000000000001" customHeight="1" x14ac:dyDescent="0.25">
      <c r="A323"/>
      <c r="B323" s="43"/>
      <c r="C323" s="43"/>
      <c r="D323" s="43"/>
      <c r="E323" s="43"/>
      <c r="F323" s="43"/>
      <c r="G323" s="43"/>
      <c r="H323" s="91"/>
      <c r="I323" s="43"/>
      <c r="J323" s="44"/>
      <c r="K323" s="45"/>
    </row>
    <row r="324" spans="1:11" ht="20.100000000000001" customHeight="1" x14ac:dyDescent="0.25">
      <c r="A324"/>
      <c r="B324" s="43"/>
      <c r="C324" s="43"/>
      <c r="D324" s="43"/>
      <c r="E324" s="43"/>
      <c r="F324" s="43"/>
      <c r="G324" s="43"/>
      <c r="H324" s="91"/>
      <c r="I324" s="43"/>
      <c r="J324" s="44"/>
      <c r="K324" s="45"/>
    </row>
    <row r="325" spans="1:11" ht="20.100000000000001" customHeight="1" x14ac:dyDescent="0.25">
      <c r="A325"/>
      <c r="B325" s="43"/>
      <c r="C325" s="43"/>
      <c r="D325" s="43"/>
      <c r="E325" s="43"/>
      <c r="F325" s="43"/>
      <c r="G325" s="43"/>
      <c r="H325" s="91"/>
      <c r="I325" s="43"/>
      <c r="J325" s="44"/>
      <c r="K325" s="45"/>
    </row>
    <row r="326" spans="1:11" ht="20.100000000000001" customHeight="1" x14ac:dyDescent="0.25">
      <c r="A326"/>
      <c r="B326" s="43"/>
      <c r="C326" s="43"/>
      <c r="D326" s="43"/>
      <c r="E326" s="43"/>
      <c r="F326" s="43"/>
      <c r="G326" s="43"/>
      <c r="H326" s="91"/>
      <c r="I326" s="43"/>
      <c r="J326" s="44"/>
      <c r="K326" s="45"/>
    </row>
    <row r="327" spans="1:11" ht="20.100000000000001" customHeight="1" x14ac:dyDescent="0.25">
      <c r="A327"/>
      <c r="B327" s="43"/>
      <c r="C327" s="43"/>
      <c r="D327" s="43"/>
      <c r="E327" s="43"/>
      <c r="F327" s="43"/>
      <c r="G327" s="43"/>
      <c r="H327" s="91"/>
      <c r="I327" s="43"/>
      <c r="J327" s="44"/>
      <c r="K327" s="45"/>
    </row>
    <row r="328" spans="1:11" ht="20.100000000000001" customHeight="1" x14ac:dyDescent="0.25">
      <c r="A328"/>
      <c r="B328" s="43"/>
      <c r="C328" s="43"/>
      <c r="D328" s="43"/>
      <c r="E328" s="43"/>
      <c r="F328" s="43"/>
      <c r="G328" s="43"/>
      <c r="H328" s="91"/>
      <c r="I328" s="43"/>
      <c r="J328" s="44"/>
      <c r="K328" s="45"/>
    </row>
    <row r="329" spans="1:11" ht="20.100000000000001" customHeight="1" x14ac:dyDescent="0.25">
      <c r="A329"/>
      <c r="B329" s="43"/>
      <c r="C329" s="43"/>
      <c r="D329" s="43"/>
      <c r="E329" s="43"/>
      <c r="F329" s="43"/>
      <c r="G329" s="43"/>
      <c r="H329" s="91"/>
      <c r="I329" s="43"/>
      <c r="J329" s="44"/>
      <c r="K329" s="45"/>
    </row>
    <row r="330" spans="1:11" ht="20.100000000000001" customHeight="1" x14ac:dyDescent="0.25">
      <c r="A330"/>
      <c r="B330" s="43"/>
      <c r="C330" s="43"/>
      <c r="D330" s="43"/>
      <c r="E330" s="43"/>
      <c r="F330" s="43"/>
      <c r="G330" s="43"/>
      <c r="H330" s="91"/>
      <c r="I330" s="43"/>
      <c r="J330" s="44"/>
      <c r="K330" s="45"/>
    </row>
    <row r="331" spans="1:11" ht="20.100000000000001" customHeight="1" x14ac:dyDescent="0.25">
      <c r="A331"/>
      <c r="B331" s="43"/>
      <c r="C331" s="43"/>
      <c r="D331" s="43"/>
      <c r="E331" s="43"/>
      <c r="F331" s="43"/>
      <c r="G331" s="43"/>
      <c r="H331" s="91"/>
      <c r="I331" s="43"/>
      <c r="J331" s="44"/>
      <c r="K331" s="45"/>
    </row>
    <row r="332" spans="1:11" ht="20.100000000000001" customHeight="1" x14ac:dyDescent="0.25">
      <c r="A332"/>
      <c r="B332" s="43"/>
      <c r="C332" s="43"/>
      <c r="D332" s="43"/>
      <c r="E332" s="43"/>
      <c r="F332" s="43"/>
      <c r="G332" s="43"/>
      <c r="H332" s="91"/>
      <c r="I332" s="43"/>
      <c r="J332" s="44"/>
      <c r="K332" s="45"/>
    </row>
    <row r="333" spans="1:11" ht="20.100000000000001" customHeight="1" x14ac:dyDescent="0.25">
      <c r="A333"/>
      <c r="B333" s="43"/>
      <c r="C333" s="43"/>
      <c r="D333" s="43"/>
      <c r="E333" s="43"/>
      <c r="F333" s="43"/>
      <c r="G333" s="43"/>
      <c r="H333" s="91"/>
      <c r="I333" s="43"/>
      <c r="J333" s="44"/>
      <c r="K333" s="45"/>
    </row>
    <row r="334" spans="1:11" ht="20.100000000000001" customHeight="1" x14ac:dyDescent="0.25">
      <c r="A334"/>
      <c r="B334" s="43"/>
      <c r="C334" s="43"/>
      <c r="D334" s="43"/>
      <c r="E334" s="43"/>
      <c r="F334" s="43"/>
      <c r="G334" s="43"/>
      <c r="H334" s="91"/>
      <c r="I334" s="43"/>
      <c r="J334" s="44"/>
      <c r="K334" s="45"/>
    </row>
    <row r="335" spans="1:11" ht="20.100000000000001" customHeight="1" x14ac:dyDescent="0.25">
      <c r="A335"/>
      <c r="B335" s="43"/>
      <c r="C335" s="43"/>
      <c r="D335" s="43"/>
      <c r="E335" s="43"/>
      <c r="F335" s="43"/>
      <c r="G335" s="43"/>
      <c r="H335" s="91"/>
      <c r="I335" s="43"/>
      <c r="J335" s="44"/>
      <c r="K335" s="45"/>
    </row>
    <row r="336" spans="1:11" ht="20.100000000000001" customHeight="1" x14ac:dyDescent="0.25">
      <c r="A336"/>
      <c r="B336" s="43"/>
      <c r="C336" s="43"/>
      <c r="D336" s="43"/>
      <c r="E336" s="43"/>
      <c r="F336" s="43"/>
      <c r="G336" s="43"/>
      <c r="H336" s="91"/>
      <c r="I336" s="43"/>
      <c r="J336" s="44"/>
      <c r="K336" s="45"/>
    </row>
    <row r="337" spans="1:11" ht="20.100000000000001" customHeight="1" x14ac:dyDescent="0.25">
      <c r="A337"/>
      <c r="B337" s="43"/>
      <c r="C337" s="43"/>
      <c r="D337" s="43"/>
      <c r="E337" s="43"/>
      <c r="F337" s="43"/>
      <c r="G337" s="43"/>
      <c r="H337" s="91"/>
      <c r="I337" s="43"/>
      <c r="J337" s="44"/>
      <c r="K337" s="45"/>
    </row>
    <row r="338" spans="1:11" ht="20.100000000000001" customHeight="1" x14ac:dyDescent="0.25">
      <c r="A338"/>
      <c r="B338" s="43"/>
      <c r="C338" s="43"/>
      <c r="D338" s="43"/>
      <c r="E338" s="43"/>
      <c r="F338" s="43"/>
      <c r="G338" s="43"/>
      <c r="H338" s="91"/>
      <c r="I338" s="43"/>
      <c r="J338" s="44"/>
      <c r="K338" s="45"/>
    </row>
    <row r="339" spans="1:11" ht="20.100000000000001" customHeight="1" x14ac:dyDescent="0.25">
      <c r="A339"/>
      <c r="B339" s="43"/>
      <c r="C339" s="43"/>
      <c r="D339" s="43"/>
      <c r="E339" s="43"/>
      <c r="F339" s="43"/>
      <c r="G339" s="43"/>
      <c r="H339" s="91"/>
      <c r="I339" s="43"/>
      <c r="J339" s="44"/>
      <c r="K339" s="45"/>
    </row>
    <row r="340" spans="1:11" ht="20.100000000000001" customHeight="1" x14ac:dyDescent="0.25">
      <c r="A340"/>
      <c r="B340" s="43"/>
      <c r="C340" s="43"/>
      <c r="D340" s="43"/>
      <c r="E340" s="43"/>
      <c r="F340" s="43"/>
      <c r="G340" s="43"/>
      <c r="H340" s="91"/>
      <c r="I340" s="43"/>
      <c r="J340" s="44"/>
      <c r="K340" s="45"/>
    </row>
    <row r="341" spans="1:11" ht="20.100000000000001" customHeight="1" x14ac:dyDescent="0.25">
      <c r="A341"/>
      <c r="B341" s="43"/>
      <c r="C341" s="43"/>
      <c r="D341" s="43"/>
      <c r="E341" s="43"/>
      <c r="F341" s="43"/>
      <c r="G341" s="43"/>
      <c r="H341" s="91"/>
      <c r="I341" s="43"/>
      <c r="J341" s="44"/>
      <c r="K341" s="45"/>
    </row>
    <row r="342" spans="1:11" ht="20.100000000000001" customHeight="1" x14ac:dyDescent="0.25">
      <c r="A342"/>
      <c r="B342" s="43"/>
      <c r="C342" s="43"/>
      <c r="D342" s="43"/>
      <c r="E342" s="43"/>
      <c r="F342" s="43"/>
      <c r="G342" s="43"/>
      <c r="H342" s="91"/>
      <c r="I342" s="43"/>
      <c r="J342" s="44"/>
      <c r="K342" s="45"/>
    </row>
    <row r="343" spans="1:11" ht="20.100000000000001" customHeight="1" x14ac:dyDescent="0.25">
      <c r="A343"/>
      <c r="B343" s="43"/>
      <c r="C343" s="43"/>
      <c r="D343" s="43"/>
      <c r="E343" s="43"/>
      <c r="F343" s="43"/>
      <c r="G343" s="43"/>
      <c r="H343" s="91"/>
      <c r="I343" s="43"/>
      <c r="J343" s="44"/>
      <c r="K343" s="45"/>
    </row>
    <row r="344" spans="1:11" ht="20.100000000000001" customHeight="1" x14ac:dyDescent="0.25">
      <c r="A344"/>
      <c r="B344" s="43"/>
      <c r="C344" s="43"/>
      <c r="D344" s="43"/>
      <c r="E344" s="43"/>
      <c r="F344" s="43"/>
      <c r="G344" s="43"/>
      <c r="H344" s="91"/>
      <c r="I344" s="43"/>
      <c r="J344" s="44"/>
      <c r="K344" s="45"/>
    </row>
    <row r="345" spans="1:11" ht="20.100000000000001" customHeight="1" x14ac:dyDescent="0.25">
      <c r="A345"/>
      <c r="B345" s="43"/>
      <c r="C345" s="43"/>
      <c r="D345" s="43"/>
      <c r="E345" s="43"/>
      <c r="F345" s="43"/>
      <c r="G345" s="43"/>
      <c r="H345" s="91"/>
      <c r="I345" s="43"/>
      <c r="J345" s="44"/>
      <c r="K345" s="45"/>
    </row>
    <row r="346" spans="1:11" ht="20.100000000000001" customHeight="1" x14ac:dyDescent="0.25">
      <c r="A346"/>
      <c r="B346" s="43"/>
      <c r="C346" s="43"/>
      <c r="D346" s="43"/>
      <c r="E346" s="43"/>
      <c r="F346" s="43"/>
      <c r="G346" s="43"/>
      <c r="H346" s="91"/>
      <c r="I346" s="43"/>
      <c r="J346" s="44"/>
      <c r="K346" s="45"/>
    </row>
    <row r="347" spans="1:11" ht="20.100000000000001" customHeight="1" x14ac:dyDescent="0.25">
      <c r="A347"/>
      <c r="B347" s="43"/>
      <c r="C347" s="43"/>
      <c r="D347" s="43"/>
      <c r="E347" s="43"/>
      <c r="F347" s="43"/>
      <c r="G347" s="43"/>
      <c r="H347" s="91"/>
      <c r="I347" s="43"/>
      <c r="J347" s="44"/>
      <c r="K347" s="45"/>
    </row>
    <row r="348" spans="1:11" ht="20.100000000000001" customHeight="1" x14ac:dyDescent="0.25">
      <c r="A348"/>
      <c r="B348" s="43"/>
      <c r="C348" s="43"/>
      <c r="D348" s="43"/>
      <c r="E348" s="43"/>
      <c r="F348" s="43"/>
      <c r="G348" s="43"/>
      <c r="H348" s="91"/>
      <c r="I348" s="43"/>
      <c r="J348" s="44"/>
      <c r="K348" s="45"/>
    </row>
    <row r="349" spans="1:11" ht="20.100000000000001" customHeight="1" x14ac:dyDescent="0.25">
      <c r="A349"/>
      <c r="B349" s="43"/>
      <c r="C349" s="43"/>
      <c r="D349" s="43"/>
      <c r="E349" s="43"/>
      <c r="F349" s="43"/>
      <c r="G349" s="43"/>
      <c r="H349" s="91"/>
      <c r="I349" s="43"/>
      <c r="J349" s="44"/>
      <c r="K349" s="45"/>
    </row>
    <row r="350" spans="1:11" ht="20.100000000000001" customHeight="1" x14ac:dyDescent="0.25">
      <c r="A350"/>
      <c r="B350" s="43"/>
      <c r="C350" s="43"/>
      <c r="D350" s="43"/>
      <c r="E350" s="43"/>
      <c r="F350" s="43"/>
      <c r="G350" s="43"/>
      <c r="H350" s="91"/>
      <c r="I350" s="43"/>
      <c r="J350" s="44"/>
      <c r="K350" s="45"/>
    </row>
    <row r="351" spans="1:11" ht="20.100000000000001" customHeight="1" x14ac:dyDescent="0.25">
      <c r="A351"/>
      <c r="B351" s="43"/>
      <c r="C351" s="43"/>
      <c r="D351" s="43"/>
      <c r="E351" s="43"/>
      <c r="F351" s="43"/>
      <c r="G351" s="43"/>
      <c r="H351" s="91"/>
      <c r="I351" s="43"/>
      <c r="J351" s="44"/>
      <c r="K351" s="45"/>
    </row>
    <row r="352" spans="1:11" ht="20.100000000000001" customHeight="1" x14ac:dyDescent="0.25">
      <c r="A352"/>
      <c r="B352" s="43"/>
      <c r="C352" s="43"/>
      <c r="D352" s="43"/>
      <c r="E352" s="43"/>
      <c r="F352" s="43"/>
      <c r="G352" s="43"/>
      <c r="H352" s="91"/>
      <c r="I352" s="43"/>
      <c r="J352" s="44"/>
      <c r="K352" s="45"/>
    </row>
    <row r="353" spans="1:11" ht="20.100000000000001" customHeight="1" x14ac:dyDescent="0.25">
      <c r="A353"/>
      <c r="B353" s="43"/>
      <c r="C353" s="43"/>
      <c r="D353" s="43"/>
      <c r="E353" s="43"/>
      <c r="F353" s="43"/>
      <c r="G353" s="43"/>
      <c r="H353" s="91"/>
      <c r="I353" s="43"/>
      <c r="J353" s="44"/>
      <c r="K353" s="45"/>
    </row>
    <row r="354" spans="1:11" ht="20.100000000000001" customHeight="1" x14ac:dyDescent="0.25">
      <c r="A354"/>
      <c r="B354" s="43"/>
      <c r="C354" s="43"/>
      <c r="D354" s="43"/>
      <c r="E354" s="43"/>
      <c r="F354" s="43"/>
      <c r="G354" s="43"/>
      <c r="H354" s="91"/>
      <c r="I354" s="43"/>
      <c r="J354" s="44"/>
      <c r="K354" s="45"/>
    </row>
    <row r="355" spans="1:11" ht="20.100000000000001" customHeight="1" x14ac:dyDescent="0.25">
      <c r="A355"/>
      <c r="B355" s="43"/>
      <c r="C355" s="43"/>
      <c r="D355" s="43"/>
      <c r="E355" s="43"/>
      <c r="F355" s="43"/>
      <c r="G355" s="43"/>
      <c r="H355" s="91"/>
      <c r="I355" s="43"/>
      <c r="J355" s="44"/>
      <c r="K355" s="45"/>
    </row>
    <row r="356" spans="1:11" ht="20.100000000000001" customHeight="1" x14ac:dyDescent="0.25">
      <c r="A356"/>
      <c r="B356" s="43"/>
      <c r="C356" s="43"/>
      <c r="D356" s="43"/>
      <c r="E356" s="43"/>
      <c r="F356" s="43"/>
      <c r="G356" s="43"/>
      <c r="H356" s="91"/>
      <c r="I356" s="43"/>
      <c r="J356" s="44"/>
      <c r="K356" s="45"/>
    </row>
    <row r="357" spans="1:11" ht="20.100000000000001" customHeight="1" x14ac:dyDescent="0.25">
      <c r="A357"/>
      <c r="B357" s="43"/>
      <c r="C357" s="43"/>
      <c r="D357" s="43"/>
      <c r="E357" s="43"/>
      <c r="F357" s="43"/>
      <c r="G357" s="43"/>
      <c r="H357" s="91"/>
      <c r="I357" s="43"/>
      <c r="J357" s="44"/>
      <c r="K357" s="45"/>
    </row>
    <row r="358" spans="1:11" ht="20.100000000000001" customHeight="1" x14ac:dyDescent="0.25">
      <c r="A358"/>
      <c r="B358" s="43"/>
      <c r="C358" s="43"/>
      <c r="D358" s="43"/>
      <c r="E358" s="43"/>
      <c r="F358" s="43"/>
      <c r="G358" s="43"/>
      <c r="H358" s="91"/>
      <c r="I358" s="43"/>
      <c r="J358" s="44"/>
      <c r="K358" s="45"/>
    </row>
    <row r="359" spans="1:11" ht="20.100000000000001" customHeight="1" x14ac:dyDescent="0.25">
      <c r="A359"/>
      <c r="B359" s="43"/>
      <c r="C359" s="43"/>
      <c r="D359" s="43"/>
      <c r="E359" s="43"/>
      <c r="F359" s="43"/>
      <c r="G359" s="43"/>
      <c r="H359" s="91"/>
      <c r="I359" s="43"/>
      <c r="J359" s="44"/>
      <c r="K359" s="45"/>
    </row>
    <row r="360" spans="1:11" ht="20.100000000000001" customHeight="1" x14ac:dyDescent="0.25">
      <c r="A360"/>
      <c r="B360" s="43"/>
      <c r="C360" s="43"/>
      <c r="D360" s="43"/>
      <c r="E360" s="43"/>
      <c r="F360" s="43"/>
      <c r="G360" s="43"/>
      <c r="H360" s="91"/>
      <c r="I360" s="43"/>
      <c r="J360" s="44"/>
      <c r="K360" s="45"/>
    </row>
    <row r="361" spans="1:11" ht="20.100000000000001" customHeight="1" x14ac:dyDescent="0.25">
      <c r="A361"/>
      <c r="B361" s="43"/>
      <c r="C361" s="43"/>
      <c r="D361" s="43"/>
      <c r="E361" s="43"/>
      <c r="F361" s="43"/>
      <c r="G361" s="43"/>
      <c r="H361" s="91"/>
      <c r="I361" s="43"/>
      <c r="J361" s="44"/>
      <c r="K361" s="45"/>
    </row>
    <row r="362" spans="1:11" ht="20.100000000000001" customHeight="1" x14ac:dyDescent="0.25">
      <c r="A362"/>
      <c r="B362" s="43"/>
      <c r="C362" s="43"/>
      <c r="D362" s="43"/>
      <c r="E362" s="43"/>
      <c r="F362" s="43"/>
      <c r="G362" s="43"/>
      <c r="H362" s="91"/>
      <c r="I362" s="43"/>
      <c r="J362" s="44"/>
      <c r="K362" s="45"/>
    </row>
    <row r="363" spans="1:11" ht="20.100000000000001" customHeight="1" x14ac:dyDescent="0.25">
      <c r="A363"/>
      <c r="B363" s="43"/>
      <c r="C363" s="43"/>
      <c r="D363" s="43"/>
      <c r="E363" s="43"/>
      <c r="F363" s="43"/>
      <c r="G363" s="43"/>
      <c r="H363" s="91"/>
      <c r="I363" s="43"/>
      <c r="J363" s="44"/>
      <c r="K363" s="45"/>
    </row>
    <row r="364" spans="1:11" ht="20.100000000000001" customHeight="1" x14ac:dyDescent="0.25">
      <c r="A364"/>
      <c r="B364" s="43"/>
      <c r="C364" s="43"/>
      <c r="D364" s="43"/>
      <c r="E364" s="43"/>
      <c r="F364" s="43"/>
      <c r="G364" s="43"/>
      <c r="H364" s="91"/>
      <c r="I364" s="43"/>
      <c r="J364" s="44"/>
      <c r="K364" s="45"/>
    </row>
    <row r="365" spans="1:11" ht="20.100000000000001" customHeight="1" x14ac:dyDescent="0.25">
      <c r="A365"/>
      <c r="B365" s="43"/>
      <c r="C365" s="43"/>
      <c r="D365" s="43"/>
      <c r="E365" s="43"/>
      <c r="F365" s="43"/>
      <c r="G365" s="43"/>
      <c r="H365" s="91"/>
      <c r="I365" s="43"/>
      <c r="J365" s="44"/>
      <c r="K365" s="45"/>
    </row>
    <row r="366" spans="1:11" ht="20.100000000000001" customHeight="1" x14ac:dyDescent="0.25">
      <c r="A366"/>
      <c r="B366" s="43"/>
      <c r="C366" s="43"/>
      <c r="D366" s="43"/>
      <c r="E366" s="43"/>
      <c r="F366" s="43"/>
      <c r="G366" s="43"/>
      <c r="H366" s="91"/>
      <c r="I366" s="43"/>
      <c r="J366" s="44"/>
      <c r="K366" s="45"/>
    </row>
    <row r="367" spans="1:11" ht="20.100000000000001" customHeight="1" x14ac:dyDescent="0.25">
      <c r="A367"/>
      <c r="B367" s="43"/>
      <c r="C367" s="43"/>
      <c r="D367" s="43"/>
      <c r="E367" s="43"/>
      <c r="F367" s="43"/>
      <c r="G367" s="43"/>
      <c r="H367" s="91"/>
      <c r="I367" s="43"/>
      <c r="J367" s="44"/>
      <c r="K367" s="45"/>
    </row>
    <row r="368" spans="1:11" ht="20.100000000000001" customHeight="1" x14ac:dyDescent="0.25">
      <c r="A368"/>
      <c r="B368" s="43"/>
      <c r="C368" s="43"/>
      <c r="D368" s="43"/>
      <c r="E368" s="43"/>
      <c r="F368" s="43"/>
      <c r="G368" s="43"/>
      <c r="H368" s="91"/>
      <c r="I368" s="43"/>
      <c r="J368" s="44"/>
      <c r="K368" s="45"/>
    </row>
    <row r="369" spans="1:11" ht="20.100000000000001" customHeight="1" x14ac:dyDescent="0.25">
      <c r="A369"/>
      <c r="B369" s="43"/>
      <c r="C369" s="43"/>
      <c r="D369" s="43"/>
      <c r="E369" s="43"/>
      <c r="F369" s="43"/>
      <c r="G369" s="43"/>
      <c r="H369" s="91"/>
      <c r="I369" s="43"/>
      <c r="J369" s="44"/>
      <c r="K369" s="45"/>
    </row>
    <row r="370" spans="1:11" ht="20.100000000000001" customHeight="1" x14ac:dyDescent="0.25">
      <c r="A370"/>
      <c r="B370" s="43"/>
      <c r="C370" s="43"/>
      <c r="D370" s="43"/>
      <c r="E370" s="43"/>
      <c r="F370" s="43"/>
      <c r="G370" s="43"/>
      <c r="H370" s="91"/>
      <c r="I370" s="43"/>
      <c r="J370" s="44"/>
      <c r="K370" s="45"/>
    </row>
    <row r="371" spans="1:11" ht="20.100000000000001" customHeight="1" x14ac:dyDescent="0.25">
      <c r="A371"/>
      <c r="B371" s="43"/>
      <c r="C371" s="43"/>
      <c r="D371" s="43"/>
      <c r="E371" s="43"/>
      <c r="F371" s="43"/>
      <c r="G371" s="43"/>
      <c r="H371" s="91"/>
      <c r="I371" s="43"/>
      <c r="J371" s="44"/>
      <c r="K371" s="45"/>
    </row>
    <row r="372" spans="1:11" ht="20.100000000000001" customHeight="1" x14ac:dyDescent="0.25">
      <c r="A372"/>
      <c r="B372" s="43"/>
      <c r="C372" s="43"/>
      <c r="D372" s="43"/>
      <c r="E372" s="43"/>
      <c r="F372" s="43"/>
      <c r="G372" s="43"/>
      <c r="H372" s="91"/>
      <c r="I372" s="43"/>
      <c r="J372" s="44"/>
      <c r="K372" s="45"/>
    </row>
    <row r="373" spans="1:11" ht="20.100000000000001" customHeight="1" x14ac:dyDescent="0.25">
      <c r="A373"/>
      <c r="B373" s="43"/>
      <c r="C373" s="43"/>
      <c r="D373" s="43"/>
      <c r="E373" s="43"/>
      <c r="F373" s="43"/>
      <c r="G373" s="43"/>
      <c r="H373" s="91"/>
      <c r="I373" s="43"/>
      <c r="J373" s="44"/>
      <c r="K373" s="45"/>
    </row>
    <row r="374" spans="1:11" ht="20.100000000000001" customHeight="1" x14ac:dyDescent="0.25">
      <c r="A374"/>
      <c r="B374" s="43"/>
      <c r="C374" s="43"/>
      <c r="D374" s="43"/>
      <c r="E374" s="43"/>
      <c r="F374" s="43"/>
      <c r="G374" s="43"/>
      <c r="H374" s="91"/>
      <c r="I374" s="43"/>
      <c r="J374" s="44"/>
      <c r="K374" s="45"/>
    </row>
    <row r="375" spans="1:11" ht="20.100000000000001" customHeight="1" x14ac:dyDescent="0.25">
      <c r="A375"/>
      <c r="B375" s="43"/>
      <c r="C375" s="43"/>
      <c r="D375" s="43"/>
      <c r="E375" s="43"/>
      <c r="F375" s="43"/>
      <c r="G375" s="43"/>
      <c r="H375" s="91"/>
      <c r="I375" s="43"/>
      <c r="J375" s="44"/>
      <c r="K375" s="45"/>
    </row>
    <row r="376" spans="1:11" ht="20.100000000000001" customHeight="1" x14ac:dyDescent="0.25">
      <c r="A376"/>
      <c r="B376" s="43"/>
      <c r="C376" s="43"/>
      <c r="D376" s="43"/>
      <c r="E376" s="43"/>
      <c r="F376" s="43"/>
      <c r="G376" s="43"/>
      <c r="H376" s="91"/>
      <c r="I376" s="43"/>
      <c r="J376" s="44"/>
      <c r="K376" s="45"/>
    </row>
    <row r="377" spans="1:11" ht="20.100000000000001" customHeight="1" x14ac:dyDescent="0.25">
      <c r="A377"/>
      <c r="B377" s="43"/>
      <c r="C377" s="43"/>
      <c r="D377" s="43"/>
      <c r="E377" s="43"/>
      <c r="F377" s="43"/>
      <c r="G377" s="43"/>
      <c r="H377" s="91"/>
      <c r="I377" s="43"/>
      <c r="J377" s="44"/>
      <c r="K377" s="45"/>
    </row>
    <row r="378" spans="1:11" ht="20.100000000000001" customHeight="1" x14ac:dyDescent="0.25">
      <c r="A378"/>
      <c r="B378" s="43"/>
      <c r="C378" s="43"/>
      <c r="D378" s="43"/>
      <c r="E378" s="43"/>
      <c r="F378" s="43"/>
      <c r="G378" s="43"/>
      <c r="H378" s="91"/>
      <c r="I378" s="43"/>
      <c r="J378" s="44"/>
      <c r="K378" s="45"/>
    </row>
    <row r="379" spans="1:11" ht="20.100000000000001" customHeight="1" x14ac:dyDescent="0.25">
      <c r="A379"/>
      <c r="B379" s="43"/>
      <c r="C379" s="43"/>
      <c r="D379" s="43"/>
      <c r="E379" s="43"/>
      <c r="F379" s="43"/>
      <c r="G379" s="43"/>
      <c r="H379" s="91"/>
      <c r="I379" s="43"/>
      <c r="J379" s="44"/>
      <c r="K379" s="45"/>
    </row>
    <row r="380" spans="1:11" ht="20.100000000000001" customHeight="1" x14ac:dyDescent="0.25">
      <c r="A380"/>
      <c r="B380" s="43"/>
      <c r="C380" s="43"/>
      <c r="D380" s="43"/>
      <c r="E380" s="43"/>
      <c r="F380" s="43"/>
      <c r="G380" s="43"/>
      <c r="H380" s="91"/>
      <c r="I380" s="43"/>
      <c r="J380" s="44"/>
      <c r="K380" s="45"/>
    </row>
    <row r="381" spans="1:11" ht="20.100000000000001" customHeight="1" x14ac:dyDescent="0.25">
      <c r="A381"/>
      <c r="B381" s="43"/>
      <c r="C381" s="43"/>
      <c r="D381" s="43"/>
      <c r="E381" s="43"/>
      <c r="F381" s="43"/>
      <c r="G381" s="43"/>
      <c r="H381" s="91"/>
      <c r="I381" s="43"/>
      <c r="J381" s="44"/>
      <c r="K381" s="45"/>
    </row>
    <row r="382" spans="1:11" ht="20.100000000000001" customHeight="1" x14ac:dyDescent="0.25">
      <c r="A382"/>
      <c r="B382" s="43"/>
      <c r="C382" s="43"/>
      <c r="D382" s="43"/>
      <c r="E382" s="43"/>
      <c r="F382" s="43"/>
      <c r="G382" s="43"/>
      <c r="H382" s="91"/>
      <c r="I382" s="43"/>
      <c r="J382" s="44"/>
      <c r="K382" s="45"/>
    </row>
    <row r="383" spans="1:11" ht="20.100000000000001" customHeight="1" x14ac:dyDescent="0.25">
      <c r="A383"/>
      <c r="B383" s="43"/>
      <c r="C383" s="43"/>
      <c r="D383" s="43"/>
      <c r="E383" s="43"/>
      <c r="F383" s="43"/>
      <c r="G383" s="43"/>
      <c r="H383" s="91"/>
      <c r="I383" s="43"/>
      <c r="J383" s="44"/>
      <c r="K383" s="45"/>
    </row>
    <row r="384" spans="1:11" ht="20.100000000000001" customHeight="1" x14ac:dyDescent="0.25">
      <c r="A384"/>
      <c r="B384" s="43"/>
      <c r="C384" s="43"/>
      <c r="D384" s="43"/>
      <c r="E384" s="43"/>
      <c r="F384" s="43"/>
      <c r="G384" s="43"/>
      <c r="H384" s="91"/>
      <c r="I384" s="43"/>
      <c r="J384" s="44"/>
      <c r="K384" s="45"/>
    </row>
    <row r="385" spans="1:11" ht="20.100000000000001" customHeight="1" x14ac:dyDescent="0.25">
      <c r="A385"/>
      <c r="B385" s="43"/>
      <c r="C385" s="43"/>
      <c r="D385" s="43"/>
      <c r="E385" s="43"/>
      <c r="F385" s="43"/>
      <c r="G385" s="43"/>
      <c r="H385" s="91"/>
      <c r="I385" s="43"/>
      <c r="J385" s="44"/>
      <c r="K385" s="45"/>
    </row>
    <row r="386" spans="1:11" ht="20.100000000000001" customHeight="1" x14ac:dyDescent="0.25">
      <c r="A386"/>
      <c r="B386" s="43"/>
      <c r="C386" s="43"/>
      <c r="D386" s="43"/>
      <c r="E386" s="43"/>
      <c r="F386" s="43"/>
      <c r="G386" s="43"/>
      <c r="H386" s="91"/>
      <c r="I386" s="43"/>
      <c r="J386" s="44"/>
      <c r="K386" s="45"/>
    </row>
    <row r="387" spans="1:11" ht="20.100000000000001" customHeight="1" x14ac:dyDescent="0.25">
      <c r="A387"/>
      <c r="B387" s="43"/>
      <c r="C387" s="43"/>
      <c r="D387" s="43"/>
      <c r="E387" s="43"/>
      <c r="F387" s="43"/>
      <c r="G387" s="43"/>
      <c r="H387" s="91"/>
      <c r="I387" s="43"/>
      <c r="J387" s="44"/>
      <c r="K387" s="45"/>
    </row>
    <row r="388" spans="1:11" ht="20.100000000000001" customHeight="1" x14ac:dyDescent="0.25">
      <c r="A388"/>
      <c r="B388" s="43"/>
      <c r="C388" s="43"/>
      <c r="D388" s="43"/>
      <c r="E388" s="43"/>
      <c r="F388" s="43"/>
      <c r="G388" s="43"/>
      <c r="H388" s="91"/>
      <c r="I388" s="43"/>
      <c r="J388" s="44"/>
      <c r="K388" s="45"/>
    </row>
    <row r="389" spans="1:11" ht="20.100000000000001" customHeight="1" x14ac:dyDescent="0.25">
      <c r="A389"/>
      <c r="B389" s="43"/>
      <c r="C389" s="43"/>
      <c r="D389" s="43"/>
      <c r="E389" s="43"/>
      <c r="F389" s="43"/>
      <c r="G389" s="43"/>
      <c r="H389" s="91"/>
      <c r="I389" s="43"/>
      <c r="J389" s="44"/>
      <c r="K389" s="45"/>
    </row>
    <row r="390" spans="1:11" ht="20.100000000000001" customHeight="1" x14ac:dyDescent="0.25">
      <c r="A390"/>
      <c r="B390" s="43"/>
      <c r="C390" s="43"/>
      <c r="D390" s="43"/>
      <c r="E390" s="43"/>
      <c r="F390" s="43"/>
      <c r="G390" s="43"/>
      <c r="H390" s="91"/>
      <c r="I390" s="43"/>
      <c r="J390" s="44"/>
      <c r="K390" s="45"/>
    </row>
    <row r="391" spans="1:11" ht="20.100000000000001" customHeight="1" x14ac:dyDescent="0.25">
      <c r="A391"/>
      <c r="B391" s="43"/>
      <c r="C391" s="43"/>
      <c r="D391" s="43"/>
      <c r="E391" s="43"/>
      <c r="F391" s="43"/>
      <c r="G391" s="43"/>
      <c r="H391" s="91"/>
      <c r="I391" s="43"/>
      <c r="J391" s="44"/>
      <c r="K391" s="45"/>
    </row>
    <row r="392" spans="1:11" ht="20.100000000000001" customHeight="1" x14ac:dyDescent="0.25">
      <c r="A392"/>
      <c r="B392" s="43"/>
      <c r="C392" s="43"/>
      <c r="D392" s="43"/>
      <c r="E392" s="43"/>
      <c r="F392" s="43"/>
      <c r="G392" s="43"/>
      <c r="H392" s="91"/>
      <c r="I392" s="43"/>
      <c r="J392" s="44"/>
      <c r="K392" s="45"/>
    </row>
    <row r="393" spans="1:11" ht="20.100000000000001" customHeight="1" x14ac:dyDescent="0.25">
      <c r="A393"/>
      <c r="B393" s="43"/>
      <c r="C393" s="43"/>
      <c r="D393" s="43"/>
      <c r="E393" s="43"/>
      <c r="F393" s="43"/>
      <c r="G393" s="43"/>
      <c r="H393" s="91"/>
      <c r="I393" s="43"/>
      <c r="J393" s="44"/>
      <c r="K393" s="45"/>
    </row>
    <row r="394" spans="1:11" ht="20.100000000000001" customHeight="1" x14ac:dyDescent="0.25">
      <c r="A394"/>
      <c r="B394" s="43"/>
      <c r="C394" s="43"/>
      <c r="D394" s="43"/>
      <c r="E394" s="43"/>
      <c r="F394" s="43"/>
      <c r="G394" s="43"/>
      <c r="H394" s="91"/>
      <c r="I394" s="43"/>
      <c r="J394" s="44"/>
      <c r="K394" s="45"/>
    </row>
    <row r="395" spans="1:11" ht="20.100000000000001" customHeight="1" x14ac:dyDescent="0.25">
      <c r="A395"/>
      <c r="B395" s="43"/>
      <c r="C395" s="43"/>
      <c r="D395" s="43"/>
      <c r="E395" s="43"/>
      <c r="F395" s="43"/>
      <c r="G395" s="43"/>
      <c r="H395" s="91"/>
      <c r="I395" s="43"/>
      <c r="J395" s="44"/>
      <c r="K395" s="45"/>
    </row>
    <row r="396" spans="1:11" ht="20.100000000000001" customHeight="1" x14ac:dyDescent="0.25">
      <c r="A396"/>
      <c r="B396" s="43"/>
      <c r="C396" s="43"/>
      <c r="D396" s="43"/>
      <c r="E396" s="43"/>
      <c r="F396" s="43"/>
      <c r="G396" s="43"/>
      <c r="H396" s="91"/>
      <c r="I396" s="43"/>
      <c r="J396" s="44"/>
      <c r="K396" s="45"/>
    </row>
    <row r="397" spans="1:11" ht="20.100000000000001" customHeight="1" x14ac:dyDescent="0.25">
      <c r="A397"/>
      <c r="B397" s="43"/>
      <c r="C397" s="43"/>
      <c r="D397" s="43"/>
      <c r="E397" s="43"/>
      <c r="F397" s="43"/>
      <c r="G397" s="43"/>
      <c r="H397" s="91"/>
      <c r="I397" s="43"/>
      <c r="J397" s="44"/>
      <c r="K397" s="45"/>
    </row>
    <row r="398" spans="1:11" ht="20.100000000000001" customHeight="1" x14ac:dyDescent="0.25">
      <c r="A398"/>
      <c r="B398" s="43"/>
      <c r="C398" s="43"/>
      <c r="D398" s="43"/>
      <c r="E398" s="43"/>
      <c r="F398" s="43"/>
      <c r="G398" s="43"/>
      <c r="H398" s="91"/>
      <c r="I398" s="43"/>
      <c r="J398" s="44"/>
      <c r="K398" s="45"/>
    </row>
    <row r="399" spans="1:11" ht="20.100000000000001" customHeight="1" x14ac:dyDescent="0.25">
      <c r="A399"/>
      <c r="B399" s="43"/>
      <c r="C399" s="43"/>
      <c r="D399" s="43"/>
      <c r="E399" s="43"/>
      <c r="F399" s="43"/>
      <c r="G399" s="43"/>
      <c r="H399" s="91"/>
      <c r="I399" s="43"/>
      <c r="J399" s="44"/>
      <c r="K399" s="45"/>
    </row>
    <row r="400" spans="1:11" ht="20.100000000000001" customHeight="1" x14ac:dyDescent="0.25">
      <c r="A400"/>
      <c r="B400" s="43"/>
      <c r="C400" s="43"/>
      <c r="D400" s="43"/>
      <c r="E400" s="43"/>
      <c r="F400" s="43"/>
      <c r="G400" s="43"/>
      <c r="H400" s="91"/>
      <c r="I400" s="43"/>
      <c r="J400" s="44"/>
      <c r="K400" s="45"/>
    </row>
    <row r="401" spans="1:11" ht="20.100000000000001" customHeight="1" x14ac:dyDescent="0.25">
      <c r="A401"/>
      <c r="B401" s="43"/>
      <c r="C401" s="43"/>
      <c r="D401" s="43"/>
      <c r="E401" s="43"/>
      <c r="F401" s="43"/>
      <c r="G401" s="43"/>
      <c r="H401" s="91"/>
      <c r="I401" s="43"/>
      <c r="J401" s="44"/>
      <c r="K401" s="45"/>
    </row>
    <row r="402" spans="1:11" ht="20.100000000000001" customHeight="1" x14ac:dyDescent="0.25">
      <c r="A402"/>
      <c r="B402" s="43"/>
      <c r="C402" s="43"/>
      <c r="D402" s="43"/>
      <c r="E402" s="43"/>
      <c r="F402" s="43"/>
      <c r="G402" s="43"/>
      <c r="H402" s="91"/>
      <c r="I402" s="43"/>
      <c r="J402" s="44"/>
      <c r="K402" s="45"/>
    </row>
    <row r="403" spans="1:11" ht="20.100000000000001" customHeight="1" x14ac:dyDescent="0.25">
      <c r="A403"/>
      <c r="B403" s="43"/>
      <c r="C403" s="43"/>
      <c r="D403" s="43"/>
      <c r="E403" s="43"/>
      <c r="F403" s="43"/>
      <c r="G403" s="43"/>
      <c r="H403" s="91"/>
      <c r="I403" s="43"/>
      <c r="J403" s="44"/>
      <c r="K403" s="45"/>
    </row>
    <row r="404" spans="1:11" ht="20.100000000000001" customHeight="1" x14ac:dyDescent="0.25">
      <c r="A404"/>
      <c r="B404" s="43"/>
      <c r="C404" s="43"/>
      <c r="D404" s="43"/>
      <c r="E404" s="43"/>
      <c r="F404" s="43"/>
      <c r="G404" s="43"/>
      <c r="H404" s="91"/>
      <c r="I404" s="43"/>
      <c r="J404" s="44"/>
      <c r="K404" s="45"/>
    </row>
    <row r="405" spans="1:11" ht="20.100000000000001" customHeight="1" x14ac:dyDescent="0.25">
      <c r="A405"/>
      <c r="B405" s="43"/>
      <c r="C405" s="43"/>
      <c r="D405" s="43"/>
      <c r="E405" s="43"/>
      <c r="F405" s="43"/>
      <c r="G405" s="43"/>
      <c r="H405" s="91"/>
      <c r="I405" s="43"/>
      <c r="J405" s="44"/>
      <c r="K405" s="45"/>
    </row>
    <row r="406" spans="1:11" ht="20.100000000000001" customHeight="1" x14ac:dyDescent="0.25">
      <c r="A406"/>
      <c r="B406" s="43"/>
      <c r="C406" s="43"/>
      <c r="D406" s="43"/>
      <c r="E406" s="43"/>
      <c r="F406" s="43"/>
      <c r="G406" s="43"/>
      <c r="H406" s="91"/>
      <c r="I406" s="43"/>
      <c r="J406" s="44"/>
      <c r="K406" s="45"/>
    </row>
    <row r="407" spans="1:11" ht="20.100000000000001" customHeight="1" x14ac:dyDescent="0.25">
      <c r="A407"/>
      <c r="B407" s="43"/>
      <c r="C407" s="43"/>
      <c r="D407" s="43"/>
      <c r="E407" s="43"/>
      <c r="F407" s="43"/>
      <c r="G407" s="43"/>
      <c r="H407" s="91"/>
      <c r="I407" s="43"/>
      <c r="J407" s="44"/>
      <c r="K407" s="45"/>
    </row>
    <row r="408" spans="1:11" ht="20.100000000000001" customHeight="1" x14ac:dyDescent="0.25">
      <c r="A408"/>
      <c r="B408" s="43"/>
      <c r="C408" s="43"/>
      <c r="D408" s="43"/>
      <c r="E408" s="43"/>
      <c r="F408" s="43"/>
      <c r="G408" s="43"/>
      <c r="H408" s="91"/>
      <c r="I408" s="43"/>
      <c r="J408" s="44"/>
      <c r="K408" s="45"/>
    </row>
    <row r="409" spans="1:11" ht="20.100000000000001" customHeight="1" x14ac:dyDescent="0.25">
      <c r="A409"/>
      <c r="B409" s="43"/>
      <c r="C409" s="43"/>
      <c r="D409" s="43"/>
      <c r="E409" s="43"/>
      <c r="F409" s="43"/>
      <c r="G409" s="43"/>
      <c r="H409" s="91"/>
      <c r="I409" s="43"/>
      <c r="J409" s="44"/>
      <c r="K409" s="45"/>
    </row>
    <row r="410" spans="1:11" ht="20.100000000000001" customHeight="1" x14ac:dyDescent="0.25">
      <c r="A410"/>
      <c r="B410" s="43"/>
      <c r="C410" s="43"/>
      <c r="D410" s="43"/>
      <c r="E410" s="43"/>
      <c r="F410" s="43"/>
      <c r="G410" s="43"/>
      <c r="H410" s="91"/>
      <c r="I410" s="43"/>
      <c r="J410" s="44"/>
      <c r="K410" s="45"/>
    </row>
    <row r="411" spans="1:11" ht="20.100000000000001" customHeight="1" x14ac:dyDescent="0.25">
      <c r="A411"/>
      <c r="B411" s="43"/>
      <c r="C411" s="43"/>
      <c r="D411" s="43"/>
      <c r="E411" s="43"/>
      <c r="F411" s="43"/>
      <c r="G411" s="43"/>
      <c r="H411" s="91"/>
      <c r="I411" s="43"/>
      <c r="J411" s="44"/>
      <c r="K411" s="45"/>
    </row>
    <row r="412" spans="1:11" ht="20.100000000000001" customHeight="1" x14ac:dyDescent="0.25">
      <c r="A412"/>
      <c r="B412" s="43"/>
      <c r="C412" s="43"/>
      <c r="D412" s="43"/>
      <c r="E412" s="43"/>
      <c r="F412" s="43"/>
      <c r="G412" s="43"/>
      <c r="H412" s="91"/>
      <c r="I412" s="43"/>
      <c r="J412" s="44"/>
      <c r="K412" s="45"/>
    </row>
    <row r="413" spans="1:11" ht="20.100000000000001" customHeight="1" x14ac:dyDescent="0.25">
      <c r="A413"/>
      <c r="B413" s="43"/>
      <c r="C413" s="43"/>
      <c r="D413" s="43"/>
      <c r="E413" s="43"/>
      <c r="F413" s="43"/>
      <c r="G413" s="43"/>
      <c r="H413" s="91"/>
      <c r="I413" s="43"/>
      <c r="J413" s="44"/>
      <c r="K413" s="45"/>
    </row>
    <row r="414" spans="1:11" ht="20.100000000000001" customHeight="1" x14ac:dyDescent="0.25">
      <c r="A414"/>
      <c r="B414" s="43"/>
      <c r="C414" s="43"/>
      <c r="D414" s="43"/>
      <c r="E414" s="43"/>
      <c r="F414" s="43"/>
      <c r="G414" s="43"/>
      <c r="H414" s="91"/>
      <c r="I414" s="43"/>
      <c r="J414" s="44"/>
      <c r="K414" s="45"/>
    </row>
    <row r="415" spans="1:11" ht="20.100000000000001" customHeight="1" x14ac:dyDescent="0.25">
      <c r="A415"/>
      <c r="B415" s="43"/>
      <c r="C415" s="43"/>
      <c r="D415" s="43"/>
      <c r="E415" s="43"/>
      <c r="F415" s="43"/>
      <c r="G415" s="43"/>
      <c r="H415" s="91"/>
      <c r="I415" s="43"/>
      <c r="J415" s="44"/>
      <c r="K415" s="45"/>
    </row>
    <row r="416" spans="1:11" ht="20.100000000000001" customHeight="1" x14ac:dyDescent="0.25">
      <c r="A416"/>
      <c r="B416" s="43"/>
      <c r="C416" s="43"/>
      <c r="D416" s="43"/>
      <c r="E416" s="43"/>
      <c r="F416" s="43"/>
      <c r="G416" s="43"/>
      <c r="H416" s="91"/>
      <c r="I416" s="43"/>
      <c r="J416" s="44"/>
      <c r="K416" s="45"/>
    </row>
    <row r="417" spans="1:11" ht="20.100000000000001" customHeight="1" x14ac:dyDescent="0.25">
      <c r="A417"/>
      <c r="B417" s="43"/>
      <c r="C417" s="43"/>
      <c r="D417" s="43"/>
      <c r="E417" s="43"/>
      <c r="F417" s="43"/>
      <c r="G417" s="43"/>
      <c r="H417" s="91"/>
      <c r="I417" s="43"/>
      <c r="J417" s="44"/>
      <c r="K417" s="45"/>
    </row>
    <row r="418" spans="1:11" ht="20.100000000000001" customHeight="1" x14ac:dyDescent="0.25">
      <c r="A418"/>
      <c r="B418" s="43"/>
      <c r="C418" s="43"/>
      <c r="D418" s="43"/>
      <c r="E418" s="43"/>
      <c r="F418" s="43"/>
      <c r="G418" s="43"/>
      <c r="H418" s="91"/>
      <c r="I418" s="43"/>
      <c r="J418" s="44"/>
      <c r="K418" s="45"/>
    </row>
    <row r="419" spans="1:11" ht="20.100000000000001" customHeight="1" x14ac:dyDescent="0.25">
      <c r="A419"/>
      <c r="B419" s="43"/>
      <c r="C419" s="43"/>
      <c r="D419" s="43"/>
      <c r="E419" s="43"/>
      <c r="F419" s="43"/>
      <c r="G419" s="43"/>
      <c r="H419" s="91"/>
      <c r="I419" s="43"/>
      <c r="J419" s="44"/>
      <c r="K419" s="45"/>
    </row>
    <row r="420" spans="1:11" ht="20.100000000000001" customHeight="1" x14ac:dyDescent="0.25">
      <c r="A420"/>
      <c r="B420" s="43"/>
      <c r="C420" s="43"/>
      <c r="D420" s="43"/>
      <c r="E420" s="43"/>
      <c r="F420" s="43"/>
      <c r="G420" s="43"/>
      <c r="H420" s="91"/>
      <c r="I420" s="43"/>
      <c r="J420" s="44"/>
      <c r="K420" s="45"/>
    </row>
    <row r="421" spans="1:11" ht="20.100000000000001" customHeight="1" x14ac:dyDescent="0.25">
      <c r="A421"/>
      <c r="B421" s="43"/>
      <c r="C421" s="43"/>
      <c r="D421" s="43"/>
      <c r="E421" s="43"/>
      <c r="F421" s="43"/>
      <c r="G421" s="43"/>
      <c r="H421" s="91"/>
      <c r="I421" s="43"/>
      <c r="J421" s="44"/>
      <c r="K421" s="45"/>
    </row>
    <row r="422" spans="1:11" ht="20.100000000000001" customHeight="1" x14ac:dyDescent="0.25">
      <c r="A422"/>
      <c r="B422" s="43"/>
      <c r="C422" s="43"/>
      <c r="D422" s="43"/>
      <c r="E422" s="43"/>
      <c r="F422" s="43"/>
      <c r="G422" s="43"/>
      <c r="H422" s="91"/>
      <c r="I422" s="43"/>
      <c r="J422" s="44"/>
      <c r="K422" s="45"/>
    </row>
    <row r="423" spans="1:11" ht="20.100000000000001" customHeight="1" x14ac:dyDescent="0.25">
      <c r="A423"/>
      <c r="B423" s="43"/>
      <c r="C423" s="43"/>
      <c r="D423" s="43"/>
      <c r="E423" s="43"/>
      <c r="F423" s="43"/>
      <c r="G423" s="43"/>
      <c r="H423" s="91"/>
      <c r="I423" s="43"/>
      <c r="J423" s="44"/>
      <c r="K423" s="45"/>
    </row>
    <row r="424" spans="1:11" ht="20.100000000000001" customHeight="1" x14ac:dyDescent="0.25">
      <c r="A424"/>
      <c r="B424" s="43"/>
      <c r="C424" s="43"/>
      <c r="D424" s="43"/>
      <c r="E424" s="43"/>
      <c r="F424" s="43"/>
      <c r="G424" s="43"/>
      <c r="H424" s="91"/>
      <c r="I424" s="43"/>
      <c r="J424" s="44"/>
      <c r="K424" s="45"/>
    </row>
    <row r="425" spans="1:11" ht="20.100000000000001" customHeight="1" x14ac:dyDescent="0.25">
      <c r="A425"/>
      <c r="B425" s="43"/>
      <c r="C425" s="43"/>
      <c r="D425" s="43"/>
      <c r="E425" s="43"/>
      <c r="F425" s="43"/>
      <c r="G425" s="43"/>
      <c r="H425" s="91"/>
      <c r="I425" s="43"/>
      <c r="J425" s="44"/>
      <c r="K425" s="45"/>
    </row>
    <row r="426" spans="1:11" ht="20.100000000000001" customHeight="1" x14ac:dyDescent="0.25">
      <c r="A426"/>
      <c r="B426" s="43"/>
      <c r="C426" s="43"/>
      <c r="D426" s="43"/>
      <c r="E426" s="43"/>
      <c r="F426" s="43"/>
      <c r="G426" s="43"/>
      <c r="H426" s="91"/>
      <c r="I426" s="43"/>
      <c r="J426" s="44"/>
      <c r="K426" s="45"/>
    </row>
    <row r="427" spans="1:11" ht="20.100000000000001" customHeight="1" x14ac:dyDescent="0.25">
      <c r="A427"/>
      <c r="B427" s="43"/>
      <c r="C427" s="43"/>
      <c r="D427" s="43"/>
      <c r="E427" s="43"/>
      <c r="F427" s="43"/>
      <c r="G427" s="43"/>
      <c r="H427" s="91"/>
      <c r="I427" s="43"/>
      <c r="J427" s="44"/>
      <c r="K427" s="45"/>
    </row>
    <row r="428" spans="1:11" ht="20.100000000000001" customHeight="1" x14ac:dyDescent="0.25">
      <c r="A428"/>
      <c r="B428" s="43"/>
      <c r="C428" s="43"/>
      <c r="D428" s="43"/>
      <c r="E428" s="43"/>
      <c r="F428" s="43"/>
      <c r="G428" s="43"/>
      <c r="H428" s="91"/>
      <c r="I428" s="43"/>
      <c r="J428" s="44"/>
      <c r="K428" s="45"/>
    </row>
    <row r="429" spans="1:11" ht="20.100000000000001" customHeight="1" x14ac:dyDescent="0.25">
      <c r="A429"/>
      <c r="B429" s="43"/>
      <c r="C429" s="43"/>
      <c r="D429" s="43"/>
      <c r="E429" s="43"/>
      <c r="F429" s="43"/>
      <c r="G429" s="43"/>
      <c r="H429" s="91"/>
      <c r="I429" s="43"/>
      <c r="J429" s="44"/>
      <c r="K429" s="45"/>
    </row>
    <row r="430" spans="1:11" ht="20.100000000000001" customHeight="1" x14ac:dyDescent="0.25">
      <c r="A430"/>
      <c r="B430" s="43"/>
      <c r="C430" s="43"/>
      <c r="D430" s="43"/>
      <c r="E430" s="43"/>
      <c r="F430" s="43"/>
      <c r="G430" s="43"/>
      <c r="H430" s="91"/>
      <c r="I430" s="43"/>
      <c r="J430" s="44"/>
      <c r="K430" s="45"/>
    </row>
    <row r="431" spans="1:11" ht="20.100000000000001" customHeight="1" x14ac:dyDescent="0.25">
      <c r="A431"/>
      <c r="B431" s="43"/>
      <c r="C431" s="43"/>
      <c r="D431" s="43"/>
      <c r="E431" s="43"/>
      <c r="F431" s="43"/>
      <c r="G431" s="43"/>
      <c r="H431" s="91"/>
      <c r="I431" s="43"/>
      <c r="J431" s="44"/>
      <c r="K431" s="45"/>
    </row>
    <row r="432" spans="1:11" ht="20.100000000000001" customHeight="1" x14ac:dyDescent="0.25">
      <c r="A432"/>
      <c r="B432" s="43"/>
      <c r="C432" s="43"/>
      <c r="D432" s="43"/>
      <c r="E432" s="43"/>
      <c r="F432" s="43"/>
      <c r="G432" s="43"/>
      <c r="H432" s="91"/>
      <c r="I432" s="43"/>
      <c r="J432" s="44"/>
      <c r="K432" s="45"/>
    </row>
    <row r="433" spans="1:11" ht="20.100000000000001" customHeight="1" x14ac:dyDescent="0.25">
      <c r="A433"/>
      <c r="B433" s="43"/>
      <c r="C433" s="43"/>
      <c r="D433" s="43"/>
      <c r="E433" s="43"/>
      <c r="F433" s="43"/>
      <c r="G433" s="43"/>
      <c r="H433" s="91"/>
      <c r="I433" s="43"/>
      <c r="J433" s="44"/>
      <c r="K433" s="45"/>
    </row>
    <row r="434" spans="1:11" ht="20.100000000000001" customHeight="1" x14ac:dyDescent="0.25">
      <c r="A434"/>
      <c r="B434" s="43"/>
      <c r="C434" s="43"/>
      <c r="D434" s="43"/>
      <c r="E434" s="43"/>
      <c r="F434" s="43"/>
      <c r="G434" s="43"/>
      <c r="H434" s="91"/>
      <c r="I434" s="43"/>
      <c r="J434" s="44"/>
      <c r="K434" s="45"/>
    </row>
    <row r="435" spans="1:11" ht="20.100000000000001" customHeight="1" x14ac:dyDescent="0.25">
      <c r="A435"/>
      <c r="B435" s="43"/>
      <c r="C435" s="43"/>
      <c r="D435" s="43"/>
      <c r="E435" s="43"/>
      <c r="F435" s="43"/>
      <c r="G435" s="43"/>
      <c r="H435" s="91"/>
      <c r="I435" s="43"/>
      <c r="J435" s="44"/>
      <c r="K435" s="45"/>
    </row>
    <row r="436" spans="1:11" ht="20.100000000000001" customHeight="1" x14ac:dyDescent="0.25">
      <c r="A436"/>
      <c r="B436" s="43"/>
      <c r="C436" s="43"/>
      <c r="D436" s="43"/>
      <c r="E436" s="43"/>
      <c r="F436" s="43"/>
      <c r="G436" s="43"/>
      <c r="H436" s="91"/>
      <c r="I436" s="43"/>
      <c r="J436" s="44"/>
      <c r="K436" s="45"/>
    </row>
    <row r="437" spans="1:11" ht="20.100000000000001" customHeight="1" x14ac:dyDescent="0.25">
      <c r="A437"/>
      <c r="B437" s="43"/>
      <c r="C437" s="43"/>
      <c r="D437" s="43"/>
      <c r="E437" s="43"/>
      <c r="F437" s="43"/>
      <c r="G437" s="43"/>
      <c r="H437" s="91"/>
      <c r="I437" s="43"/>
      <c r="J437" s="44"/>
      <c r="K437" s="45"/>
    </row>
    <row r="438" spans="1:11" ht="20.100000000000001" customHeight="1" x14ac:dyDescent="0.25">
      <c r="A438"/>
      <c r="B438" s="43"/>
      <c r="C438" s="43"/>
      <c r="D438" s="43"/>
      <c r="E438" s="43"/>
      <c r="F438" s="43"/>
      <c r="G438" s="43"/>
      <c r="H438" s="91"/>
      <c r="I438" s="43"/>
      <c r="J438" s="44"/>
      <c r="K438" s="45"/>
    </row>
    <row r="439" spans="1:11" ht="20.100000000000001" customHeight="1" x14ac:dyDescent="0.25">
      <c r="A439"/>
      <c r="B439" s="43"/>
      <c r="C439" s="43"/>
      <c r="D439" s="43"/>
      <c r="E439" s="43"/>
      <c r="F439" s="43"/>
      <c r="G439" s="43"/>
      <c r="H439" s="91"/>
      <c r="I439" s="43"/>
      <c r="J439" s="44"/>
      <c r="K439" s="45"/>
    </row>
    <row r="440" spans="1:11" ht="20.100000000000001" customHeight="1" x14ac:dyDescent="0.25">
      <c r="A440"/>
      <c r="B440" s="43"/>
      <c r="C440" s="43"/>
      <c r="D440" s="43"/>
      <c r="E440" s="43"/>
      <c r="F440" s="43"/>
      <c r="G440" s="43"/>
      <c r="H440" s="91"/>
      <c r="I440" s="43"/>
      <c r="J440" s="44"/>
      <c r="K440" s="45"/>
    </row>
    <row r="441" spans="1:11" ht="20.100000000000001" customHeight="1" x14ac:dyDescent="0.25">
      <c r="A441"/>
      <c r="B441" s="43"/>
      <c r="C441" s="43"/>
      <c r="D441" s="43"/>
      <c r="E441" s="43"/>
      <c r="F441" s="43"/>
      <c r="G441" s="43"/>
      <c r="H441" s="91"/>
      <c r="I441" s="43"/>
      <c r="J441" s="44"/>
      <c r="K441" s="45"/>
    </row>
    <row r="442" spans="1:11" ht="20.100000000000001" customHeight="1" x14ac:dyDescent="0.25">
      <c r="A442"/>
      <c r="B442" s="43"/>
      <c r="C442" s="43"/>
      <c r="D442" s="43"/>
      <c r="E442" s="43"/>
      <c r="F442" s="43"/>
      <c r="G442" s="43"/>
      <c r="H442" s="91"/>
      <c r="I442" s="43"/>
      <c r="J442" s="44"/>
      <c r="K442" s="45"/>
    </row>
    <row r="443" spans="1:11" ht="20.100000000000001" customHeight="1" x14ac:dyDescent="0.25">
      <c r="A443"/>
      <c r="B443" s="43"/>
      <c r="C443" s="43"/>
      <c r="D443" s="43"/>
      <c r="E443" s="43"/>
      <c r="F443" s="43"/>
      <c r="G443" s="43"/>
      <c r="H443" s="91"/>
      <c r="I443" s="43"/>
      <c r="J443" s="44"/>
      <c r="K443" s="45"/>
    </row>
    <row r="444" spans="1:11" ht="20.100000000000001" customHeight="1" x14ac:dyDescent="0.25">
      <c r="A444"/>
      <c r="B444" s="43"/>
      <c r="C444" s="43"/>
      <c r="D444" s="43"/>
      <c r="E444" s="43"/>
      <c r="F444" s="43"/>
      <c r="G444" s="43"/>
      <c r="H444" s="91"/>
      <c r="I444" s="43"/>
      <c r="J444" s="44"/>
      <c r="K444" s="45"/>
    </row>
    <row r="445" spans="1:11" ht="20.100000000000001" customHeight="1" x14ac:dyDescent="0.25">
      <c r="A445"/>
      <c r="B445" s="43"/>
      <c r="C445" s="43"/>
      <c r="D445" s="43"/>
      <c r="E445" s="43"/>
      <c r="F445" s="43"/>
      <c r="G445" s="43"/>
      <c r="H445" s="91"/>
      <c r="I445" s="43"/>
      <c r="J445" s="44"/>
      <c r="K445" s="45"/>
    </row>
    <row r="446" spans="1:11" ht="20.100000000000001" customHeight="1" x14ac:dyDescent="0.25">
      <c r="A446"/>
      <c r="B446" s="43"/>
      <c r="C446" s="43"/>
      <c r="D446" s="43"/>
      <c r="E446" s="43"/>
      <c r="F446" s="43"/>
      <c r="G446" s="43"/>
      <c r="H446" s="91"/>
      <c r="I446" s="43"/>
      <c r="J446" s="44"/>
      <c r="K446" s="45"/>
    </row>
    <row r="447" spans="1:11" ht="20.100000000000001" customHeight="1" x14ac:dyDescent="0.25">
      <c r="A447"/>
      <c r="B447" s="43"/>
      <c r="C447" s="43"/>
      <c r="D447" s="43"/>
      <c r="E447" s="43"/>
      <c r="F447" s="43"/>
      <c r="G447" s="43"/>
      <c r="H447" s="91"/>
      <c r="I447" s="43"/>
      <c r="J447" s="44"/>
      <c r="K447" s="45"/>
    </row>
    <row r="448" spans="1:11" ht="20.100000000000001" customHeight="1" x14ac:dyDescent="0.25">
      <c r="A448"/>
      <c r="B448" s="43"/>
      <c r="C448" s="43"/>
      <c r="D448" s="43"/>
      <c r="E448" s="43"/>
      <c r="F448" s="43"/>
      <c r="G448" s="43"/>
      <c r="H448" s="91"/>
      <c r="I448" s="43"/>
      <c r="J448" s="44"/>
      <c r="K448" s="45"/>
    </row>
    <row r="449" spans="1:11" ht="20.100000000000001" customHeight="1" x14ac:dyDescent="0.25">
      <c r="A449"/>
      <c r="B449" s="43"/>
      <c r="C449" s="43"/>
      <c r="D449" s="43"/>
      <c r="E449" s="43"/>
      <c r="F449" s="43"/>
      <c r="G449" s="43"/>
      <c r="H449" s="91"/>
      <c r="I449" s="43"/>
      <c r="J449" s="44"/>
      <c r="K449" s="45"/>
    </row>
    <row r="450" spans="1:11" ht="20.100000000000001" customHeight="1" x14ac:dyDescent="0.25">
      <c r="A450"/>
      <c r="B450" s="43"/>
      <c r="C450" s="43"/>
      <c r="D450" s="43"/>
      <c r="E450" s="43"/>
      <c r="F450" s="43"/>
      <c r="G450" s="43"/>
      <c r="H450" s="91"/>
      <c r="I450" s="43"/>
      <c r="J450" s="44"/>
      <c r="K450" s="45"/>
    </row>
    <row r="451" spans="1:11" ht="20.100000000000001" customHeight="1" x14ac:dyDescent="0.25">
      <c r="A451"/>
      <c r="B451" s="43"/>
      <c r="C451" s="43"/>
      <c r="D451" s="43"/>
      <c r="E451" s="43"/>
      <c r="F451" s="43"/>
      <c r="G451" s="43"/>
      <c r="H451" s="91"/>
      <c r="I451" s="43"/>
      <c r="J451" s="44"/>
      <c r="K451" s="45"/>
    </row>
    <row r="452" spans="1:11" ht="20.100000000000001" customHeight="1" x14ac:dyDescent="0.25">
      <c r="A452"/>
      <c r="B452" s="43"/>
      <c r="C452" s="43"/>
      <c r="D452" s="43"/>
      <c r="E452" s="43"/>
      <c r="F452" s="43"/>
      <c r="G452" s="43"/>
      <c r="H452" s="91"/>
      <c r="I452" s="43"/>
      <c r="J452" s="44"/>
      <c r="K452" s="45"/>
    </row>
    <row r="453" spans="1:11" ht="20.100000000000001" customHeight="1" x14ac:dyDescent="0.25">
      <c r="A453"/>
      <c r="B453" s="43"/>
      <c r="C453" s="43"/>
      <c r="D453" s="43"/>
      <c r="E453" s="43"/>
      <c r="F453" s="43"/>
      <c r="G453" s="43"/>
      <c r="H453" s="91"/>
      <c r="I453" s="43"/>
      <c r="J453" s="44"/>
      <c r="K453" s="45"/>
    </row>
    <row r="454" spans="1:11" ht="20.100000000000001" customHeight="1" x14ac:dyDescent="0.25">
      <c r="A454"/>
      <c r="B454" s="43"/>
      <c r="C454" s="43"/>
      <c r="D454" s="43"/>
      <c r="E454" s="43"/>
      <c r="F454" s="43"/>
      <c r="G454" s="43"/>
      <c r="H454" s="91"/>
      <c r="I454" s="43"/>
      <c r="J454" s="44"/>
      <c r="K454" s="45"/>
    </row>
    <row r="455" spans="1:11" ht="20.100000000000001" customHeight="1" x14ac:dyDescent="0.25">
      <c r="A455"/>
      <c r="B455" s="43"/>
      <c r="C455" s="43"/>
      <c r="D455" s="43"/>
      <c r="E455" s="43"/>
      <c r="F455" s="43"/>
      <c r="G455" s="43"/>
      <c r="H455" s="91"/>
      <c r="I455" s="43"/>
      <c r="J455" s="44"/>
      <c r="K455" s="45"/>
    </row>
    <row r="456" spans="1:11" ht="20.100000000000001" customHeight="1" x14ac:dyDescent="0.25">
      <c r="A456"/>
      <c r="B456" s="43"/>
      <c r="C456" s="43"/>
      <c r="D456" s="43"/>
      <c r="E456" s="43"/>
      <c r="F456" s="43"/>
      <c r="G456" s="43"/>
      <c r="H456" s="91"/>
      <c r="I456" s="43"/>
      <c r="J456" s="44"/>
      <c r="K456" s="45"/>
    </row>
    <row r="457" spans="1:11" ht="20.100000000000001" customHeight="1" x14ac:dyDescent="0.25">
      <c r="A457"/>
      <c r="B457" s="43"/>
      <c r="C457" s="43"/>
      <c r="D457" s="43"/>
      <c r="E457" s="43"/>
      <c r="F457" s="43"/>
      <c r="G457" s="43"/>
      <c r="H457" s="91"/>
      <c r="I457" s="43"/>
      <c r="J457" s="44"/>
      <c r="K457" s="45"/>
    </row>
    <row r="458" spans="1:11" ht="20.100000000000001" customHeight="1" x14ac:dyDescent="0.25">
      <c r="A458"/>
      <c r="B458" s="43"/>
      <c r="C458" s="43"/>
      <c r="D458" s="43"/>
      <c r="E458" s="43"/>
      <c r="F458" s="43"/>
      <c r="G458" s="43"/>
      <c r="H458" s="91"/>
      <c r="I458" s="43"/>
      <c r="J458" s="44"/>
      <c r="K458" s="45"/>
    </row>
    <row r="459" spans="1:11" ht="20.100000000000001" customHeight="1" x14ac:dyDescent="0.25">
      <c r="A459"/>
      <c r="B459" s="43"/>
      <c r="C459" s="43"/>
      <c r="D459" s="43"/>
      <c r="E459" s="43"/>
      <c r="F459" s="43"/>
      <c r="G459" s="43"/>
      <c r="H459" s="91"/>
      <c r="I459" s="43"/>
      <c r="J459" s="44"/>
      <c r="K459" s="45"/>
    </row>
    <row r="460" spans="1:11" ht="20.100000000000001" customHeight="1" x14ac:dyDescent="0.25">
      <c r="A460"/>
      <c r="B460" s="43"/>
      <c r="C460" s="43"/>
      <c r="D460" s="43"/>
      <c r="E460" s="43"/>
      <c r="F460" s="43"/>
      <c r="G460" s="43"/>
      <c r="H460" s="91"/>
      <c r="I460" s="43"/>
      <c r="J460" s="44"/>
      <c r="K460" s="45"/>
    </row>
    <row r="461" spans="1:11" ht="20.100000000000001" customHeight="1" x14ac:dyDescent="0.25">
      <c r="A461"/>
      <c r="B461" s="43"/>
      <c r="C461" s="43"/>
      <c r="D461" s="43"/>
      <c r="E461" s="43"/>
      <c r="F461" s="43"/>
      <c r="G461" s="43"/>
      <c r="H461" s="91"/>
      <c r="I461" s="43"/>
      <c r="J461" s="44"/>
      <c r="K461" s="45"/>
    </row>
    <row r="462" spans="1:11" ht="20.100000000000001" customHeight="1" x14ac:dyDescent="0.25">
      <c r="A462"/>
      <c r="B462" s="43"/>
      <c r="C462" s="43"/>
      <c r="D462" s="43"/>
      <c r="E462" s="43"/>
      <c r="F462" s="43"/>
      <c r="G462" s="43"/>
      <c r="H462" s="91"/>
      <c r="I462" s="43"/>
      <c r="J462" s="44"/>
      <c r="K462" s="45"/>
    </row>
    <row r="463" spans="1:11" ht="20.100000000000001" customHeight="1" x14ac:dyDescent="0.25">
      <c r="A463"/>
      <c r="B463" s="43"/>
      <c r="C463" s="43"/>
      <c r="D463" s="43"/>
      <c r="E463" s="43"/>
      <c r="F463" s="43"/>
      <c r="G463" s="43"/>
      <c r="H463" s="91"/>
      <c r="I463" s="43"/>
      <c r="J463" s="44"/>
      <c r="K463" s="45"/>
    </row>
    <row r="464" spans="1:11" ht="20.100000000000001" customHeight="1" x14ac:dyDescent="0.25">
      <c r="A464"/>
      <c r="B464" s="43"/>
      <c r="C464" s="43"/>
      <c r="D464" s="43"/>
      <c r="E464" s="43"/>
      <c r="F464" s="43"/>
      <c r="G464" s="43"/>
      <c r="H464" s="91"/>
      <c r="I464" s="43"/>
      <c r="J464" s="44"/>
      <c r="K464" s="45"/>
    </row>
    <row r="465" spans="1:11" ht="20.100000000000001" customHeight="1" x14ac:dyDescent="0.25">
      <c r="A465"/>
      <c r="B465" s="43"/>
      <c r="C465" s="43"/>
      <c r="D465" s="43"/>
      <c r="E465" s="43"/>
      <c r="F465" s="43"/>
      <c r="G465" s="43"/>
      <c r="H465" s="91"/>
      <c r="I465" s="43"/>
      <c r="J465" s="44"/>
      <c r="K465" s="45"/>
    </row>
    <row r="466" spans="1:11" ht="20.100000000000001" customHeight="1" x14ac:dyDescent="0.25">
      <c r="A466"/>
      <c r="B466" s="43"/>
      <c r="C466" s="43"/>
      <c r="D466" s="43"/>
      <c r="E466" s="43"/>
      <c r="F466" s="43"/>
      <c r="G466" s="43"/>
      <c r="H466" s="91"/>
      <c r="I466" s="43"/>
      <c r="J466" s="44"/>
      <c r="K466" s="45"/>
    </row>
    <row r="467" spans="1:11" ht="20.100000000000001" customHeight="1" x14ac:dyDescent="0.25">
      <c r="A467"/>
      <c r="B467" s="43"/>
      <c r="C467" s="43"/>
      <c r="D467" s="43"/>
      <c r="E467" s="43"/>
      <c r="F467" s="43"/>
      <c r="G467" s="43"/>
      <c r="H467" s="91"/>
      <c r="I467" s="43"/>
      <c r="J467" s="44"/>
      <c r="K467" s="45"/>
    </row>
    <row r="468" spans="1:11" ht="20.100000000000001" customHeight="1" x14ac:dyDescent="0.25">
      <c r="A468"/>
      <c r="B468" s="43"/>
      <c r="C468" s="43"/>
      <c r="D468" s="43"/>
      <c r="E468" s="43"/>
      <c r="F468" s="43"/>
      <c r="G468" s="43"/>
      <c r="H468" s="91"/>
      <c r="I468" s="43"/>
      <c r="J468" s="44"/>
      <c r="K468" s="45"/>
    </row>
    <row r="469" spans="1:11" ht="20.100000000000001" customHeight="1" x14ac:dyDescent="0.25">
      <c r="A469"/>
      <c r="B469" s="43"/>
      <c r="C469" s="43"/>
      <c r="D469" s="43"/>
      <c r="E469" s="43"/>
      <c r="F469" s="43"/>
      <c r="G469" s="43"/>
      <c r="H469" s="91"/>
      <c r="I469" s="43"/>
      <c r="J469" s="44"/>
      <c r="K469" s="45"/>
    </row>
    <row r="470" spans="1:11" ht="20.100000000000001" customHeight="1" x14ac:dyDescent="0.25">
      <c r="A470"/>
      <c r="B470" s="43"/>
      <c r="C470" s="43"/>
      <c r="D470" s="43"/>
      <c r="E470" s="43"/>
      <c r="F470" s="43"/>
      <c r="G470" s="43"/>
      <c r="H470" s="91"/>
      <c r="I470" s="43"/>
      <c r="J470" s="44"/>
      <c r="K470" s="45"/>
    </row>
    <row r="471" spans="1:11" ht="20.100000000000001" customHeight="1" x14ac:dyDescent="0.25">
      <c r="A471"/>
      <c r="B471" s="43"/>
      <c r="C471" s="43"/>
      <c r="D471" s="43"/>
      <c r="E471" s="43"/>
      <c r="F471" s="43"/>
      <c r="G471" s="43"/>
      <c r="H471" s="91"/>
      <c r="I471" s="43"/>
      <c r="J471" s="44"/>
      <c r="K471" s="45"/>
    </row>
    <row r="472" spans="1:11" ht="20.100000000000001" customHeight="1" x14ac:dyDescent="0.25">
      <c r="A472"/>
      <c r="B472" s="43"/>
      <c r="C472" s="43"/>
      <c r="D472" s="43"/>
      <c r="E472" s="43"/>
      <c r="F472" s="43"/>
      <c r="G472" s="43"/>
      <c r="H472" s="91"/>
      <c r="I472" s="43"/>
      <c r="J472" s="44"/>
      <c r="K472" s="45"/>
    </row>
    <row r="473" spans="1:11" ht="20.100000000000001" customHeight="1" x14ac:dyDescent="0.25">
      <c r="A473"/>
      <c r="B473" s="43"/>
      <c r="C473" s="43"/>
      <c r="D473" s="43"/>
      <c r="E473" s="43"/>
      <c r="F473" s="43"/>
      <c r="G473" s="43"/>
      <c r="H473" s="91"/>
      <c r="I473" s="43"/>
      <c r="J473" s="44"/>
      <c r="K473" s="45"/>
    </row>
    <row r="474" spans="1:11" ht="20.100000000000001" customHeight="1" x14ac:dyDescent="0.25">
      <c r="A474"/>
      <c r="B474" s="43"/>
      <c r="C474" s="43"/>
      <c r="D474" s="43"/>
      <c r="E474" s="43"/>
      <c r="F474" s="43"/>
      <c r="G474" s="43"/>
      <c r="H474" s="91"/>
      <c r="I474" s="43"/>
      <c r="J474" s="44"/>
      <c r="K474" s="45"/>
    </row>
    <row r="475" spans="1:11" ht="20.100000000000001" customHeight="1" x14ac:dyDescent="0.25">
      <c r="A475"/>
      <c r="B475" s="43"/>
      <c r="C475" s="43"/>
      <c r="D475" s="43"/>
      <c r="E475" s="43"/>
      <c r="F475" s="43"/>
      <c r="G475" s="43"/>
      <c r="H475" s="91"/>
      <c r="I475" s="43"/>
      <c r="J475" s="44"/>
      <c r="K475" s="45"/>
    </row>
    <row r="476" spans="1:11" ht="20.100000000000001" customHeight="1" x14ac:dyDescent="0.25">
      <c r="A476"/>
      <c r="B476" s="43"/>
      <c r="C476" s="43"/>
      <c r="D476" s="43"/>
      <c r="E476" s="43"/>
      <c r="F476" s="43"/>
      <c r="G476" s="43"/>
      <c r="H476" s="91"/>
      <c r="I476" s="43"/>
      <c r="J476" s="44"/>
      <c r="K476" s="45"/>
    </row>
    <row r="477" spans="1:11" ht="20.100000000000001" customHeight="1" x14ac:dyDescent="0.25">
      <c r="A477"/>
      <c r="B477" s="43"/>
      <c r="C477" s="43"/>
      <c r="D477" s="43"/>
      <c r="E477" s="43"/>
      <c r="F477" s="43"/>
      <c r="G477" s="43"/>
      <c r="H477" s="91"/>
      <c r="I477" s="43"/>
      <c r="J477" s="44"/>
      <c r="K477" s="45"/>
    </row>
    <row r="478" spans="1:11" ht="20.100000000000001" customHeight="1" x14ac:dyDescent="0.25">
      <c r="A478"/>
      <c r="B478" s="43"/>
      <c r="C478" s="43"/>
      <c r="D478" s="43"/>
      <c r="E478" s="43"/>
      <c r="F478" s="43"/>
      <c r="G478" s="43"/>
      <c r="H478" s="91"/>
      <c r="I478" s="43"/>
      <c r="J478" s="44"/>
      <c r="K478" s="45"/>
    </row>
    <row r="479" spans="1:11" ht="20.100000000000001" customHeight="1" x14ac:dyDescent="0.25">
      <c r="A479"/>
      <c r="B479" s="43"/>
      <c r="C479" s="43"/>
      <c r="D479" s="43"/>
      <c r="E479" s="43"/>
      <c r="F479" s="43"/>
      <c r="G479" s="43"/>
      <c r="H479" s="91"/>
      <c r="I479" s="43"/>
      <c r="J479" s="44"/>
      <c r="K479" s="45"/>
    </row>
    <row r="480" spans="1:11" ht="20.100000000000001" customHeight="1" x14ac:dyDescent="0.25">
      <c r="A480"/>
      <c r="B480" s="43"/>
      <c r="C480" s="43"/>
      <c r="D480" s="43"/>
      <c r="E480" s="43"/>
      <c r="F480" s="43"/>
      <c r="G480" s="43"/>
      <c r="H480" s="91"/>
      <c r="I480" s="43"/>
      <c r="J480" s="44"/>
      <c r="K480" s="45"/>
    </row>
    <row r="481" spans="1:11" ht="20.100000000000001" customHeight="1" x14ac:dyDescent="0.25">
      <c r="A481"/>
      <c r="B481" s="43"/>
      <c r="C481" s="43"/>
      <c r="D481" s="43"/>
      <c r="E481" s="43"/>
      <c r="F481" s="43"/>
      <c r="G481" s="43"/>
      <c r="H481" s="91"/>
      <c r="I481" s="43"/>
      <c r="J481" s="44"/>
      <c r="K481" s="45"/>
    </row>
    <row r="482" spans="1:11" ht="20.100000000000001" customHeight="1" x14ac:dyDescent="0.25">
      <c r="A482"/>
      <c r="B482" s="43"/>
      <c r="C482" s="43"/>
      <c r="D482" s="43"/>
      <c r="E482" s="43"/>
      <c r="F482" s="43"/>
      <c r="G482" s="43"/>
      <c r="H482" s="91"/>
      <c r="I482" s="43"/>
      <c r="J482" s="44"/>
      <c r="K482" s="45"/>
    </row>
    <row r="483" spans="1:11" ht="20.100000000000001" customHeight="1" x14ac:dyDescent="0.25">
      <c r="A483"/>
      <c r="B483" s="43"/>
      <c r="C483" s="43"/>
      <c r="D483" s="43"/>
      <c r="E483" s="43"/>
      <c r="F483" s="43"/>
      <c r="G483" s="43"/>
      <c r="H483" s="91"/>
      <c r="I483" s="43"/>
      <c r="J483" s="44"/>
      <c r="K483" s="45"/>
    </row>
    <row r="484" spans="1:11" ht="20.100000000000001" customHeight="1" x14ac:dyDescent="0.25">
      <c r="A484"/>
      <c r="B484" s="43"/>
      <c r="C484" s="43"/>
      <c r="D484" s="43"/>
      <c r="E484" s="43"/>
      <c r="F484" s="43"/>
      <c r="G484" s="43"/>
      <c r="H484" s="91"/>
      <c r="I484" s="43"/>
      <c r="J484" s="44"/>
      <c r="K484" s="45"/>
    </row>
    <row r="485" spans="1:11" ht="20.100000000000001" customHeight="1" x14ac:dyDescent="0.25">
      <c r="A485"/>
      <c r="B485" s="43"/>
      <c r="C485" s="43"/>
      <c r="D485" s="43"/>
      <c r="E485" s="43"/>
      <c r="F485" s="43"/>
      <c r="G485" s="43"/>
      <c r="H485" s="91"/>
      <c r="I485" s="43"/>
      <c r="J485" s="44"/>
      <c r="K485" s="45"/>
    </row>
    <row r="486" spans="1:11" ht="20.100000000000001" customHeight="1" x14ac:dyDescent="0.25">
      <c r="A486"/>
      <c r="B486" s="43"/>
      <c r="C486" s="43"/>
      <c r="D486" s="43"/>
      <c r="E486" s="43"/>
      <c r="F486" s="43"/>
      <c r="G486" s="43"/>
      <c r="H486" s="91"/>
      <c r="I486" s="43"/>
      <c r="J486" s="44"/>
      <c r="K486" s="45"/>
    </row>
    <row r="487" spans="1:11" ht="20.100000000000001" customHeight="1" x14ac:dyDescent="0.25">
      <c r="A487"/>
      <c r="B487" s="43"/>
      <c r="C487" s="43"/>
      <c r="D487" s="43"/>
      <c r="E487" s="43"/>
      <c r="F487" s="43"/>
      <c r="G487" s="43"/>
      <c r="H487" s="91"/>
      <c r="I487" s="43"/>
      <c r="J487" s="44"/>
      <c r="K487" s="45"/>
    </row>
    <row r="488" spans="1:11" ht="20.100000000000001" customHeight="1" x14ac:dyDescent="0.25">
      <c r="A488"/>
      <c r="B488" s="43"/>
      <c r="C488" s="43"/>
      <c r="D488" s="43"/>
      <c r="E488" s="43"/>
      <c r="F488" s="43"/>
      <c r="G488" s="43"/>
      <c r="H488" s="91"/>
      <c r="I488" s="43"/>
      <c r="J488" s="44"/>
      <c r="K488" s="45"/>
    </row>
    <row r="489" spans="1:11" ht="20.100000000000001" customHeight="1" x14ac:dyDescent="0.25">
      <c r="A489"/>
      <c r="B489" s="43"/>
      <c r="C489" s="43"/>
      <c r="D489" s="43"/>
      <c r="E489" s="43"/>
      <c r="F489" s="43"/>
      <c r="G489" s="43"/>
      <c r="H489" s="91"/>
      <c r="I489" s="43"/>
      <c r="J489" s="44"/>
      <c r="K489" s="45"/>
    </row>
    <row r="490" spans="1:11" ht="20.100000000000001" customHeight="1" x14ac:dyDescent="0.25">
      <c r="A490"/>
      <c r="B490" s="43"/>
      <c r="C490" s="43"/>
      <c r="D490" s="43"/>
      <c r="E490" s="43"/>
      <c r="F490" s="43"/>
      <c r="G490" s="43"/>
      <c r="H490" s="91"/>
      <c r="I490" s="43"/>
      <c r="J490" s="44"/>
      <c r="K490" s="45"/>
    </row>
    <row r="491" spans="1:11" ht="20.100000000000001" customHeight="1" x14ac:dyDescent="0.25">
      <c r="A491"/>
      <c r="B491" s="43"/>
      <c r="C491" s="43"/>
      <c r="D491" s="43"/>
      <c r="E491" s="43"/>
      <c r="F491" s="43"/>
      <c r="G491" s="43"/>
      <c r="H491" s="91"/>
      <c r="I491" s="43"/>
      <c r="J491" s="44"/>
      <c r="K491" s="45"/>
    </row>
    <row r="492" spans="1:11" ht="20.100000000000001" customHeight="1" x14ac:dyDescent="0.25">
      <c r="A492"/>
      <c r="B492" s="43"/>
      <c r="C492" s="43"/>
      <c r="D492" s="43"/>
      <c r="E492" s="43"/>
      <c r="F492" s="43"/>
      <c r="G492" s="43"/>
      <c r="H492" s="91"/>
      <c r="I492" s="43"/>
      <c r="J492" s="44"/>
      <c r="K492" s="45"/>
    </row>
    <row r="493" spans="1:11" ht="20.100000000000001" customHeight="1" x14ac:dyDescent="0.25">
      <c r="A493"/>
      <c r="B493" s="43"/>
      <c r="C493" s="43"/>
      <c r="D493" s="43"/>
      <c r="E493" s="43"/>
      <c r="F493" s="43"/>
      <c r="G493" s="43"/>
      <c r="H493" s="91"/>
      <c r="I493" s="43"/>
      <c r="J493" s="44"/>
      <c r="K493" s="45"/>
    </row>
    <row r="494" spans="1:11" ht="20.100000000000001" customHeight="1" x14ac:dyDescent="0.25">
      <c r="A494"/>
      <c r="B494" s="43"/>
      <c r="C494" s="43"/>
      <c r="D494" s="43"/>
      <c r="E494" s="43"/>
      <c r="F494" s="43"/>
      <c r="G494" s="43"/>
      <c r="H494" s="91"/>
      <c r="I494" s="43"/>
      <c r="J494" s="44"/>
      <c r="K494" s="45"/>
    </row>
    <row r="495" spans="1:11" ht="20.100000000000001" customHeight="1" x14ac:dyDescent="0.25">
      <c r="A495"/>
      <c r="B495" s="43"/>
      <c r="C495" s="43"/>
      <c r="D495" s="43"/>
      <c r="E495" s="43"/>
      <c r="F495" s="43"/>
      <c r="G495" s="43"/>
      <c r="H495" s="91"/>
      <c r="I495" s="43"/>
      <c r="J495" s="44"/>
      <c r="K495" s="45"/>
    </row>
    <row r="496" spans="1:11" ht="20.100000000000001" customHeight="1" x14ac:dyDescent="0.25">
      <c r="A496"/>
      <c r="B496" s="43"/>
      <c r="C496" s="43"/>
      <c r="D496" s="43"/>
      <c r="E496" s="43"/>
      <c r="F496" s="43"/>
      <c r="G496" s="43"/>
      <c r="H496" s="91"/>
      <c r="I496" s="43"/>
      <c r="J496" s="44"/>
      <c r="K496" s="45"/>
    </row>
    <row r="497" spans="1:11" ht="20.100000000000001" customHeight="1" x14ac:dyDescent="0.25">
      <c r="A497"/>
      <c r="B497" s="43"/>
      <c r="C497" s="43"/>
      <c r="D497" s="43"/>
      <c r="E497" s="43"/>
      <c r="F497" s="43"/>
      <c r="G497" s="43"/>
      <c r="H497" s="91"/>
      <c r="I497" s="43"/>
      <c r="J497" s="44"/>
      <c r="K497" s="45"/>
    </row>
    <row r="498" spans="1:11" ht="20.100000000000001" customHeight="1" x14ac:dyDescent="0.25">
      <c r="A498"/>
      <c r="B498" s="43"/>
      <c r="C498" s="43"/>
      <c r="D498" s="43"/>
      <c r="E498" s="43"/>
      <c r="F498" s="43"/>
      <c r="G498" s="43"/>
      <c r="H498" s="91"/>
      <c r="I498" s="43"/>
      <c r="J498" s="44"/>
      <c r="K498" s="45"/>
    </row>
    <row r="499" spans="1:11" ht="20.100000000000001" customHeight="1" x14ac:dyDescent="0.25">
      <c r="A499"/>
      <c r="B499" s="43"/>
      <c r="C499" s="43"/>
      <c r="D499" s="43"/>
      <c r="E499" s="43"/>
      <c r="F499" s="43"/>
      <c r="G499" s="43"/>
      <c r="H499" s="91"/>
      <c r="I499" s="43"/>
      <c r="J499" s="44"/>
      <c r="K499" s="45"/>
    </row>
    <row r="500" spans="1:11" ht="20.100000000000001" customHeight="1" x14ac:dyDescent="0.25">
      <c r="A500"/>
      <c r="B500" s="43"/>
      <c r="C500" s="43"/>
      <c r="D500" s="43"/>
      <c r="E500" s="43"/>
      <c r="F500" s="43"/>
      <c r="G500" s="43"/>
      <c r="H500" s="91"/>
      <c r="I500" s="43"/>
      <c r="J500" s="44"/>
      <c r="K500" s="45"/>
    </row>
    <row r="501" spans="1:11" ht="20.100000000000001" customHeight="1" x14ac:dyDescent="0.25">
      <c r="A501"/>
      <c r="B501" s="43"/>
      <c r="C501" s="43"/>
      <c r="D501" s="43"/>
      <c r="E501" s="43"/>
      <c r="F501" s="43"/>
      <c r="G501" s="43"/>
      <c r="H501" s="91"/>
      <c r="I501" s="43"/>
      <c r="J501" s="44"/>
      <c r="K501" s="45"/>
    </row>
    <row r="502" spans="1:11" ht="20.100000000000001" customHeight="1" x14ac:dyDescent="0.25">
      <c r="A502"/>
      <c r="B502" s="43"/>
      <c r="C502" s="43"/>
      <c r="D502" s="43"/>
      <c r="E502" s="43"/>
      <c r="F502" s="43"/>
      <c r="G502" s="43"/>
      <c r="H502" s="91"/>
      <c r="I502" s="43"/>
      <c r="J502" s="44"/>
      <c r="K502" s="45"/>
    </row>
  </sheetData>
  <conditionalFormatting sqref="I1:I1048576">
    <cfRule type="cellIs" dxfId="6" priority="7" operator="between">
      <formula>200</formula>
      <formula>0</formula>
    </cfRule>
    <cfRule type="cellIs" dxfId="5" priority="8" operator="lessThan">
      <formula>0</formula>
    </cfRule>
  </conditionalFormatting>
  <conditionalFormatting sqref="I2:I502">
    <cfRule type="cellIs" dxfId="4" priority="6" operator="greaterThan">
      <formula>1000</formula>
    </cfRule>
  </conditionalFormatting>
  <conditionalFormatting sqref="I2:I502">
    <cfRule type="cellIs" dxfId="3" priority="5" operator="between">
      <formula>201</formula>
      <formula>1000</formula>
    </cfRule>
  </conditionalFormatting>
  <conditionalFormatting sqref="K1:K1048576">
    <cfRule type="cellIs" dxfId="2" priority="3" operator="between">
      <formula>0.51</formula>
      <formula>0.8</formula>
    </cfRule>
    <cfRule type="cellIs" dxfId="1" priority="4" operator="lessThan">
      <formula>50.01%</formula>
    </cfRule>
  </conditionalFormatting>
  <conditionalFormatting sqref="K2:K502">
    <cfRule type="cellIs" dxfId="0" priority="2" operator="greaterThan">
      <formula>0.805</formula>
    </cfRule>
  </conditionalFormatting>
  <dataValidations count="1">
    <dataValidation type="list" allowBlank="1" showInputMessage="1" showErrorMessage="1" sqref="A1" xr:uid="{00000000-0002-0000-0400-000000000000}">
      <formula1>Mois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Récapitulatif  Loyer PARIS 2018</vt:lpstr>
      <vt:lpstr>Récaptitulatif Résa PARIS 2018</vt:lpstr>
      <vt:lpstr>Comptabilité PARIS 2018</vt:lpstr>
      <vt:lpstr>Analyse Globale PARIS 2018 </vt:lpstr>
      <vt:lpstr>Analyse par appartement</vt:lpstr>
      <vt:lpstr>Mois</vt:lpstr>
      <vt:lpstr>Types</vt:lpstr>
    </vt:vector>
  </TitlesOfParts>
  <Company>IUT PARIS DESCARTES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Smart Renting</dc:title>
  <dc:subject>KPI</dc:subject>
  <dc:creator>Vassoux Théo</dc:creator>
  <cp:lastModifiedBy>Smartrenting</cp:lastModifiedBy>
  <dcterms:created xsi:type="dcterms:W3CDTF">2016-09-14T15:49:27Z</dcterms:created>
  <dcterms:modified xsi:type="dcterms:W3CDTF">2018-02-01T16:19:06Z</dcterms:modified>
  <cp:contentStatus>V1</cp:contentStatus>
</cp:coreProperties>
</file>