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ACANT25.dss.dssmithgroup.local\users$\FRMAXMAG\Data\Desktop\"/>
    </mc:Choice>
  </mc:AlternateContent>
  <bookViews>
    <workbookView xWindow="0" yWindow="0" windowWidth="15336" windowHeight="5412" activeTab="1"/>
  </bookViews>
  <sheets>
    <sheet name="Données d'entrées" sheetId="1" r:id="rId1"/>
    <sheet name="Offre de prix" sheetId="4" r:id="rId2"/>
    <sheet name="Données techniques" sheetId="2" r:id="rId3"/>
    <sheet name="Compositions cartons" sheetId="3" r:id="rId4"/>
    <sheet name="Client" sheetId="5" r:id="rId5"/>
  </sheets>
  <definedNames>
    <definedName name="fournisseur">'Compositions cartons'!$F$1:$I$1</definedName>
    <definedName name="Kappa">'Compositions cartons'!$A$1:$A$54</definedName>
    <definedName name="listekappa">'Compositions cartons'!$F$2:$F$55</definedName>
    <definedName name="listeprowell">'Compositions cartons'!$G$2:$G$31</definedName>
    <definedName name="listeR">'Compositions cartons'!$I$2</definedName>
    <definedName name="listeSDPS">'Compositions cartons'!$H$2:$H$26</definedName>
    <definedName name="Nul">'Compositions cartons'!$A$110</definedName>
    <definedName name="Prowell">'Compositions cartons'!$A$55:$A$84</definedName>
    <definedName name="SDPS">'Compositions cartons'!$A$85:$A$108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0" i="1" l="1"/>
  <c r="F55" i="4" s="1"/>
  <c r="Q79" i="1"/>
  <c r="F54" i="4" s="1"/>
  <c r="P79" i="1"/>
  <c r="P80" i="1"/>
  <c r="P81" i="1"/>
  <c r="P82" i="1"/>
  <c r="P83" i="1"/>
  <c r="P84" i="1"/>
  <c r="C55" i="4"/>
  <c r="C54" i="4"/>
  <c r="G51" i="4"/>
  <c r="E51" i="4"/>
  <c r="C51" i="4"/>
  <c r="F50" i="4"/>
  <c r="C50" i="4"/>
  <c r="D49" i="4"/>
  <c r="C49" i="4"/>
  <c r="C48" i="4"/>
  <c r="I47" i="4"/>
  <c r="C47" i="4"/>
  <c r="A47" i="4"/>
  <c r="G44" i="4" l="1"/>
  <c r="E44" i="4"/>
  <c r="C44" i="4"/>
  <c r="F43" i="4"/>
  <c r="C43" i="4"/>
  <c r="C42" i="4"/>
  <c r="C41" i="4"/>
  <c r="I40" i="4"/>
  <c r="C40" i="4"/>
  <c r="A40" i="4"/>
  <c r="G38" i="4"/>
  <c r="E38" i="4"/>
  <c r="C38" i="4"/>
  <c r="F37" i="4"/>
  <c r="C37" i="4"/>
  <c r="C36" i="4"/>
  <c r="C35" i="4"/>
  <c r="I34" i="4"/>
  <c r="C34" i="4"/>
  <c r="A34" i="4"/>
  <c r="G32" i="4"/>
  <c r="E32" i="4"/>
  <c r="C32" i="4"/>
  <c r="F31" i="4"/>
  <c r="C31" i="4"/>
  <c r="C30" i="4"/>
  <c r="C29" i="4"/>
  <c r="I28" i="4"/>
  <c r="C28" i="4"/>
  <c r="A28" i="4"/>
  <c r="J2" i="1"/>
  <c r="I2" i="1"/>
  <c r="H2" i="1"/>
  <c r="F2" i="1"/>
  <c r="D2" i="1"/>
  <c r="I22" i="4" l="1"/>
  <c r="G72" i="1" a="1"/>
  <c r="G72" i="1" s="1"/>
  <c r="G66" i="1" a="1"/>
  <c r="G66" i="1" s="1"/>
  <c r="G60" i="1" a="1"/>
  <c r="G60" i="1" s="1"/>
  <c r="G54" i="1" a="1"/>
  <c r="G54" i="1" s="1"/>
  <c r="G48" i="1" a="1"/>
  <c r="G48" i="1" s="1"/>
  <c r="G42" i="1" a="1"/>
  <c r="G42" i="1" s="1"/>
  <c r="G36" i="1" a="1"/>
  <c r="G36" i="1" s="1"/>
  <c r="G30" i="1" a="1"/>
  <c r="G30" i="1" s="1"/>
  <c r="G24" i="1" a="1"/>
  <c r="G24" i="1" s="1"/>
  <c r="D42" i="4" s="1"/>
  <c r="G18" i="1" a="1"/>
  <c r="G18" i="1" s="1"/>
  <c r="D36" i="4" s="1"/>
  <c r="G12" i="1" a="1"/>
  <c r="G12" i="1" s="1"/>
  <c r="D30" i="4" s="1"/>
  <c r="G6" i="1" a="1"/>
  <c r="G6" i="1" s="1"/>
  <c r="Q81" i="1" l="1"/>
  <c r="Q82" i="1"/>
  <c r="Q83" i="1"/>
  <c r="Q84" i="1"/>
  <c r="O73" i="1" l="1"/>
  <c r="O74" i="1"/>
  <c r="O75" i="1"/>
  <c r="O76" i="1"/>
  <c r="O77" i="1"/>
  <c r="O7" i="1"/>
  <c r="O8" i="1"/>
  <c r="O81" i="1" s="1"/>
  <c r="N81" i="1" s="1"/>
  <c r="O9" i="1"/>
  <c r="O82" i="1" s="1"/>
  <c r="N82" i="1" s="1"/>
  <c r="O10" i="1"/>
  <c r="O83" i="1" s="1"/>
  <c r="N83" i="1" s="1"/>
  <c r="O11" i="1"/>
  <c r="O84" i="1" s="1"/>
  <c r="N84" i="1" s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A22" i="4"/>
  <c r="O80" i="1" l="1"/>
  <c r="N80" i="1" s="1"/>
  <c r="D55" i="4" s="1"/>
  <c r="F12" i="4"/>
  <c r="F11" i="4"/>
  <c r="G26" i="4" l="1"/>
  <c r="E26" i="4"/>
  <c r="C26" i="4"/>
  <c r="F25" i="4"/>
  <c r="C25" i="4"/>
  <c r="C24" i="4"/>
  <c r="C23" i="4"/>
  <c r="C22" i="4"/>
  <c r="F9" i="4"/>
  <c r="F10" i="4"/>
  <c r="C13" i="4"/>
  <c r="C12" i="4"/>
  <c r="D24" i="4"/>
  <c r="O6" i="1" l="1"/>
  <c r="O79" i="1" s="1"/>
  <c r="N79" i="1" l="1"/>
  <c r="D54" i="4" s="1"/>
</calcChain>
</file>

<file path=xl/sharedStrings.xml><?xml version="1.0" encoding="utf-8"?>
<sst xmlns="http://schemas.openxmlformats.org/spreadsheetml/2006/main" count="645" uniqueCount="279">
  <si>
    <t>Désignation</t>
  </si>
  <si>
    <t>Devis</t>
  </si>
  <si>
    <t>Dimensions</t>
  </si>
  <si>
    <t>Qualité</t>
  </si>
  <si>
    <t>NB Couleur</t>
  </si>
  <si>
    <t>Type d'impression</t>
  </si>
  <si>
    <t>Palette</t>
  </si>
  <si>
    <t>Qt par palette</t>
  </si>
  <si>
    <t>Quantité de commande</t>
  </si>
  <si>
    <t>Montant total</t>
  </si>
  <si>
    <t>Prix unitaire</t>
  </si>
  <si>
    <t>Flexo</t>
  </si>
  <si>
    <t>Sérigraphie</t>
  </si>
  <si>
    <t>Sérigraphie + vernis</t>
  </si>
  <si>
    <t>Numérique Gloss UV</t>
  </si>
  <si>
    <t>Numérique + Vernis sérigrahie</t>
  </si>
  <si>
    <t>Contre-collage offset</t>
  </si>
  <si>
    <t>Données d'impressions</t>
  </si>
  <si>
    <t>NB de couleur</t>
  </si>
  <si>
    <t>Format palette</t>
  </si>
  <si>
    <t>800x1200</t>
  </si>
  <si>
    <t>1000x1200</t>
  </si>
  <si>
    <t>1200x1600</t>
  </si>
  <si>
    <t>1200x2000</t>
  </si>
  <si>
    <t>800x2400</t>
  </si>
  <si>
    <t>1000x2000</t>
  </si>
  <si>
    <t>BCWTK132</t>
  </si>
  <si>
    <t>BC50 WT135 C100 TL120 HP125 K135</t>
  </si>
  <si>
    <t>EB40 K135 C075 C075 C090 K185</t>
  </si>
  <si>
    <t>BEKCT129</t>
  </si>
  <si>
    <t>EB30 K135 C090 C090 C090 C100</t>
  </si>
  <si>
    <t>BEKMT53C</t>
  </si>
  <si>
    <t>EB30 K135 C075 C075 C090 C100</t>
  </si>
  <si>
    <t>EB20 TL120 C090 C090 C090 C100</t>
  </si>
  <si>
    <t>BETRT55C</t>
  </si>
  <si>
    <t>TL115 WS80 WS90 WS80 TL90</t>
  </si>
  <si>
    <t>BEWCW102</t>
  </si>
  <si>
    <t>EB40 WT135 C100 C100 C100 WT135</t>
  </si>
  <si>
    <t>BEWTK132</t>
  </si>
  <si>
    <t>EB50 WT135 C090 TL120 HP125 K185</t>
  </si>
  <si>
    <t>EB40 WT135 C090 C090 C100 R125</t>
  </si>
  <si>
    <t>BEYRT50C</t>
  </si>
  <si>
    <t>EB20 TB120 C090 C090 C090 C100</t>
  </si>
  <si>
    <t>KLW135 WS80 WS90 WS80 TL90</t>
  </si>
  <si>
    <t>BC15 K115 C090 C090 C100 R100</t>
  </si>
  <si>
    <t>CB30DD</t>
  </si>
  <si>
    <t>PLK120 WS80 WS90 WS90 TL115</t>
  </si>
  <si>
    <t>CB40DD</t>
  </si>
  <si>
    <t>BC40 K135 C090 C090 C100 K115</t>
  </si>
  <si>
    <t>PLK140 WS80 WS90 WS115 TL135</t>
  </si>
  <si>
    <t>BC40 K135 C090 C090 C100 TL170</t>
  </si>
  <si>
    <t>CB50DD</t>
  </si>
  <si>
    <t>KL175 WS80 WS90 WS135 PLK140</t>
  </si>
  <si>
    <t>CB60DD</t>
  </si>
  <si>
    <t>BC50 K185 C090 C090 C100 K185</t>
  </si>
  <si>
    <t>KL175 WS80 WS90 WS135 KL175</t>
  </si>
  <si>
    <t>BC50 K135 C100 C090 HP125 TL220</t>
  </si>
  <si>
    <t>CB75DD</t>
  </si>
  <si>
    <t>K175 WS135 WS115 PMS140 K175</t>
  </si>
  <si>
    <t>CB90DD</t>
  </si>
  <si>
    <t>BC90 K275 HP125 K185 HP125 K275</t>
  </si>
  <si>
    <t>K280 PMS140 PLK140 PMS140 K280</t>
  </si>
  <si>
    <t>CBKRK76C</t>
  </si>
  <si>
    <t>BC15 TL120 C090 C090 C090 R100</t>
  </si>
  <si>
    <t>CBTRT55C</t>
  </si>
  <si>
    <t>TL115 WS80 WS90 WS90 TL90</t>
  </si>
  <si>
    <t>CBTRT58F</t>
  </si>
  <si>
    <t>BC30 TL170 C090 C090 C100 TL120</t>
  </si>
  <si>
    <t>TL135 WS80 WS90 WS90 TL115</t>
  </si>
  <si>
    <t>CBTRT74C</t>
  </si>
  <si>
    <t>KL135 WS80 WS90 WS90 TL115</t>
  </si>
  <si>
    <t>BC40 WT135 C090 TL120 C100 TL120</t>
  </si>
  <si>
    <t>CBYRT57F</t>
  </si>
  <si>
    <t>KLW135 WS80 WS90 WS90 TL90</t>
  </si>
  <si>
    <t>EBK2T145</t>
  </si>
  <si>
    <t>EB30 BC185 D090 D090 D090 TB120</t>
  </si>
  <si>
    <t>EBKCK126</t>
  </si>
  <si>
    <t>EB40 K135 HP125 C090 HP125 K186</t>
  </si>
  <si>
    <t>EBKCT129</t>
  </si>
  <si>
    <t>EB20 K115 C090 C090 C100 HP125</t>
  </si>
  <si>
    <t>BC185 D090 D090 D090 TB120</t>
  </si>
  <si>
    <t>EEKCK129</t>
  </si>
  <si>
    <t>EE40 K115 C090 C090 C090 K115</t>
  </si>
  <si>
    <t>EEW2C100</t>
  </si>
  <si>
    <t>EE30 WT135 C075 C075 C075 C090</t>
  </si>
  <si>
    <t>EEWCW93C</t>
  </si>
  <si>
    <t>EE40 WT135 C075 C075 C075 WT135</t>
  </si>
  <si>
    <t>MC2T30C</t>
  </si>
  <si>
    <t>C10 TL120 C100 R100</t>
  </si>
  <si>
    <t>TL135 WS90 TL115</t>
  </si>
  <si>
    <t>C20 K115 HP125 TL120</t>
  </si>
  <si>
    <t>MC2T40C</t>
  </si>
  <si>
    <t>PLK140 WS115 TL135</t>
  </si>
  <si>
    <t>MC2T62C</t>
  </si>
  <si>
    <t>C30 K135 HP125 TL170</t>
  </si>
  <si>
    <t>PLK175 WS115 TL135</t>
  </si>
  <si>
    <t>MC40</t>
  </si>
  <si>
    <t>C20 K135 C100 K135</t>
  </si>
  <si>
    <t>MCKP82W</t>
  </si>
  <si>
    <t>KL175 WS135 PLK140</t>
  </si>
  <si>
    <t>MCTL52C</t>
  </si>
  <si>
    <t>C40 TL170 HP125 TL220</t>
  </si>
  <si>
    <t>MCWYT80C</t>
  </si>
  <si>
    <t>C20 WT135 HP125 TB120</t>
  </si>
  <si>
    <t>C10 TB120 HP125 TL120</t>
  </si>
  <si>
    <t>MCYT45C</t>
  </si>
  <si>
    <t>C20 WT135 HP125 TL170</t>
  </si>
  <si>
    <t>E20 K135 C090 K135</t>
  </si>
  <si>
    <t>E08 C090 C090 C090</t>
  </si>
  <si>
    <t>MI2T20C</t>
  </si>
  <si>
    <t>TL115 WS70 TL115</t>
  </si>
  <si>
    <t>E20 WT135 C090 WT135</t>
  </si>
  <si>
    <t>MI2W69C</t>
  </si>
  <si>
    <t>E20 WT135 C90 WT135</t>
  </si>
  <si>
    <t>MI2WK84C</t>
  </si>
  <si>
    <t>E20 WT135 C090 K115</t>
  </si>
  <si>
    <t>E20 BC185 D90 TB120</t>
  </si>
  <si>
    <t>MIKC81C</t>
  </si>
  <si>
    <t>E10 K115 C090 C100</t>
  </si>
  <si>
    <t>MIYT18C</t>
  </si>
  <si>
    <t>TLW135 WS70 TL135</t>
  </si>
  <si>
    <t>B40 K135 HP125 K185</t>
  </si>
  <si>
    <t>PC2K49C</t>
  </si>
  <si>
    <t>PC2R8C</t>
  </si>
  <si>
    <t>B06 C090 C090 C090</t>
  </si>
  <si>
    <t>WS80 WS80 WS80</t>
  </si>
  <si>
    <t>PC2T30C</t>
  </si>
  <si>
    <t>B08 R100 C090 R100</t>
  </si>
  <si>
    <t>TL115 WS90 TL115</t>
  </si>
  <si>
    <t>PC2T40C</t>
  </si>
  <si>
    <t>B15 K115 C100 TL120</t>
  </si>
  <si>
    <t>PLK120 WS90 TL115</t>
  </si>
  <si>
    <t>PC2T45C</t>
  </si>
  <si>
    <t>B20 TL170 C100 TL170</t>
  </si>
  <si>
    <t>PC2Y22C</t>
  </si>
  <si>
    <t>B10 TB120 C100 TB120</t>
  </si>
  <si>
    <t>PC2Y74C</t>
  </si>
  <si>
    <t>KLW135 WS135 KLW135</t>
  </si>
  <si>
    <t>B20 K135 C100 TL170</t>
  </si>
  <si>
    <t>PCTL40C</t>
  </si>
  <si>
    <t>KL135 WS135 TL135</t>
  </si>
  <si>
    <t>PCTL52C</t>
  </si>
  <si>
    <t>B30 TL170 HP125 TL220</t>
  </si>
  <si>
    <t>PCWK84C</t>
  </si>
  <si>
    <t>B20 BC185 C100 K135</t>
  </si>
  <si>
    <t>PCWT47C</t>
  </si>
  <si>
    <t>B30 WT135 C100 TL170</t>
  </si>
  <si>
    <t>KLW135 WS115 TL135</t>
  </si>
  <si>
    <t>PCWY72C</t>
  </si>
  <si>
    <t>B15 WT135 C100 TB120</t>
  </si>
  <si>
    <t>B10 TB120 C090 C090</t>
  </si>
  <si>
    <t>PCYT28C</t>
  </si>
  <si>
    <t>TLW135 WS90 TL135</t>
  </si>
  <si>
    <t>PCYT32C</t>
  </si>
  <si>
    <t>B15 TB120 C100 TL170</t>
  </si>
  <si>
    <t>Composition</t>
  </si>
  <si>
    <t>MI2W43C</t>
  </si>
  <si>
    <t>MIJY60C</t>
  </si>
  <si>
    <t>MI2K97C</t>
  </si>
  <si>
    <t>MCYT18C</t>
  </si>
  <si>
    <t>EEBCT116</t>
  </si>
  <si>
    <t>BEK2R51C</t>
  </si>
  <si>
    <t>BEY2T85C</t>
  </si>
  <si>
    <t>-</t>
  </si>
  <si>
    <t>DS Smith Packaging Normandie Ondulé</t>
  </si>
  <si>
    <t>ZAC Cabourg Village</t>
  </si>
  <si>
    <t>14390 CABOURG</t>
  </si>
  <si>
    <t>02.31.28.18.80</t>
  </si>
  <si>
    <t>Commercial :</t>
  </si>
  <si>
    <t>Assistante :</t>
  </si>
  <si>
    <t>Client</t>
  </si>
  <si>
    <t>Commercial</t>
  </si>
  <si>
    <t>Assistante commerciale</t>
  </si>
  <si>
    <t>Alain Carretero</t>
  </si>
  <si>
    <t>Aurélie Desloges</t>
  </si>
  <si>
    <t>PATRELLE</t>
  </si>
  <si>
    <t>ELBA</t>
  </si>
  <si>
    <t>Adresse</t>
  </si>
  <si>
    <t>Jean-Luc Guet</t>
  </si>
  <si>
    <t>Virginie Dragin</t>
  </si>
  <si>
    <t>Cabourg, le</t>
  </si>
  <si>
    <t>Suite à votre demande, nous avons le plaisir de vous communiquer ci-dessous notre proposition commerciale, établie selon les caractéristiques suivantes :</t>
  </si>
  <si>
    <t>Référence projet :</t>
  </si>
  <si>
    <t>Désignation :</t>
  </si>
  <si>
    <t>Dimensions :</t>
  </si>
  <si>
    <t>Qualité Matière :</t>
  </si>
  <si>
    <t>Type d'impression :</t>
  </si>
  <si>
    <t>Nombre de couleur(s) :</t>
  </si>
  <si>
    <t>Quantité/palette :</t>
  </si>
  <si>
    <t>Format palette :</t>
  </si>
  <si>
    <t>hauteur palette :</t>
  </si>
  <si>
    <t>Hauteur Palette</t>
  </si>
  <si>
    <t>Quantité :</t>
  </si>
  <si>
    <t>Prix :</t>
  </si>
  <si>
    <t>Total</t>
  </si>
  <si>
    <t>14510 Houlgate</t>
  </si>
  <si>
    <t>France</t>
  </si>
  <si>
    <t>14370 Moult</t>
  </si>
  <si>
    <t>Chemin de Trousseauville</t>
  </si>
  <si>
    <t>Zoning Industriel</t>
  </si>
  <si>
    <t>Ligne</t>
  </si>
  <si>
    <t>Sans impression</t>
  </si>
  <si>
    <t>Vos conditions de règlement :   VIREMENT   Fin de mois 45 j.</t>
  </si>
  <si>
    <t>Tolérance de livraison :   Zéro - / plus 5%</t>
  </si>
  <si>
    <t>Nos études sont valables pour une durée d'un mois, au-delà, elles pourront être révisées en fonction de l’évolution de nos coûts. Nos prix sont basés sur les caractéristiques techniques indiquées dans l’offre. Toute modification pourra donner lieu à une révision des prix et du délai de livraison..
Dans l'attente de vos ordres, et souhaitant vous satisfaire, nous vous prions d'agréer,   Madame, l'expression de nos salutations sincères et dévouées.</t>
  </si>
  <si>
    <t>Hauteur maxi</t>
  </si>
  <si>
    <t xml:space="preserve"> HT / unitaire</t>
  </si>
  <si>
    <t>Délai de livraison : 5 semaines à validation des éléments techniques (plan technique, fichier d'impression, logistique)</t>
  </si>
  <si>
    <t>TERRA FERTILIS</t>
  </si>
  <si>
    <t>19 Quai de Juillet</t>
  </si>
  <si>
    <t>14000 Caen</t>
  </si>
  <si>
    <t>Frais de forme</t>
  </si>
  <si>
    <t>Frais de cliché</t>
  </si>
  <si>
    <t>Condition de livraison :</t>
  </si>
  <si>
    <t>Condition de livraison</t>
  </si>
  <si>
    <t>Livraison sous étuis carton</t>
  </si>
  <si>
    <t>Livraison Elément/Palette</t>
  </si>
  <si>
    <t>SDPS</t>
  </si>
  <si>
    <t>EEG1G1G</t>
  </si>
  <si>
    <t>EED1G1G</t>
  </si>
  <si>
    <t>EED1G1D</t>
  </si>
  <si>
    <t>EES1G1G</t>
  </si>
  <si>
    <t>EES1G1D</t>
  </si>
  <si>
    <t>EED1G1S</t>
  </si>
  <si>
    <t>EER1G1G</t>
  </si>
  <si>
    <t>EER1G1D</t>
  </si>
  <si>
    <t>EED1G1R</t>
  </si>
  <si>
    <t>EES1G1S</t>
  </si>
  <si>
    <t>EER1G1R</t>
  </si>
  <si>
    <t>TL105 105 105 105 TL105</t>
  </si>
  <si>
    <t>TL140 105 105 105 TL105</t>
  </si>
  <si>
    <t>TL140 105 105 105 TL140</t>
  </si>
  <si>
    <t>TBL125 105 105 105 TL105</t>
  </si>
  <si>
    <t>TBL125 105 105 105 TL140</t>
  </si>
  <si>
    <t>TL140 105 105 105 TBL125</t>
  </si>
  <si>
    <t>KR BL PUR 135 105 105 105 TL105</t>
  </si>
  <si>
    <t>KR BL PUR 135 105 105 105 TL140</t>
  </si>
  <si>
    <t>TL140 105 105 105 KR BL PUR 135</t>
  </si>
  <si>
    <t>TBL125 105 105 105 TBL125</t>
  </si>
  <si>
    <t>KR BL PUR 135 105 105 105 KR BL PUR 135</t>
  </si>
  <si>
    <t>BEG1G1G</t>
  </si>
  <si>
    <t>BED1G1G</t>
  </si>
  <si>
    <t>BED1G1D</t>
  </si>
  <si>
    <t>BES1G1G</t>
  </si>
  <si>
    <t>BES1G1D</t>
  </si>
  <si>
    <t>BED1G1S</t>
  </si>
  <si>
    <t>BER1G1G</t>
  </si>
  <si>
    <t>BER1G1D</t>
  </si>
  <si>
    <t>BED1G1R</t>
  </si>
  <si>
    <t>BES1G1S</t>
  </si>
  <si>
    <t>BER1G1R</t>
  </si>
  <si>
    <t>Fournisseur</t>
  </si>
  <si>
    <t>Kappa</t>
  </si>
  <si>
    <t>Prowell</t>
  </si>
  <si>
    <t xml:space="preserve"> </t>
  </si>
  <si>
    <t>HT</t>
  </si>
  <si>
    <t>Frais techniques :</t>
  </si>
  <si>
    <t>800x2000</t>
  </si>
  <si>
    <t>N° Devis :</t>
  </si>
  <si>
    <t>AKYLUX</t>
  </si>
  <si>
    <t>PVC BLANC</t>
  </si>
  <si>
    <t>BISCUITERIE DE L'ABBAYE</t>
  </si>
  <si>
    <t>Route du Val</t>
  </si>
  <si>
    <t>61700 Lonlay l'Abbaye</t>
  </si>
  <si>
    <t>1000x1600</t>
  </si>
  <si>
    <t>BEW1G1S</t>
  </si>
  <si>
    <t>EEW1G1S</t>
  </si>
  <si>
    <t>KR BL180 105 105 105 TBL125</t>
  </si>
  <si>
    <t>Box</t>
  </si>
  <si>
    <t>1960x1113x4</t>
  </si>
  <si>
    <t>Support</t>
  </si>
  <si>
    <t>975x763x3</t>
  </si>
  <si>
    <t>Séparateur</t>
  </si>
  <si>
    <t>Cale transport</t>
  </si>
  <si>
    <t>Fronton</t>
  </si>
  <si>
    <t>600x470x3</t>
  </si>
  <si>
    <t>Numérique UV</t>
  </si>
  <si>
    <t>510x334x3</t>
  </si>
  <si>
    <t>1187x585x6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</si>
</sst>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dobe Devanagari"/>
      <family val="1"/>
    </font>
    <font>
      <b/>
      <sz val="11"/>
      <color theme="1"/>
      <name val="Adobe Devanagari"/>
      <family val="1"/>
    </font>
    <font>
      <sz val="10"/>
      <color rgb="FF000000"/>
      <name val="Times New Roman"/>
      <family val="1"/>
    </font>
    <font>
      <b/>
      <sz val="12"/>
      <name val="Adobe Devanagari"/>
      <family val="1"/>
    </font>
    <font>
      <sz val="12"/>
      <color theme="1"/>
      <name val="Adobe Devanagari"/>
      <family val="1"/>
    </font>
    <font>
      <sz val="11"/>
      <color rgb="FF222222"/>
      <name val="Adobe Devanagari"/>
      <family val="1"/>
    </font>
    <font>
      <sz val="11"/>
      <name val="Adobe Devanagari"/>
      <family val="1"/>
    </font>
    <font>
      <sz val="12"/>
      <color rgb="FF222222"/>
      <name val="Adobe Devanagari"/>
      <family val="1"/>
    </font>
    <font>
      <b/>
      <sz val="12"/>
      <color theme="1"/>
      <name val="Adobe Devanagari"/>
      <family val="1"/>
    </font>
    <font>
      <sz val="12"/>
      <color theme="1"/>
      <name val="Calibri"/>
      <family val="2"/>
      <scheme val="minor"/>
    </font>
    <font>
      <b/>
      <sz val="14"/>
      <color theme="1"/>
      <name val="Adobe Devanagari"/>
      <family val="1"/>
    </font>
    <font>
      <sz val="14"/>
      <color theme="1"/>
      <name val="Calibri"/>
      <family val="2"/>
      <scheme val="minor"/>
    </font>
    <font>
      <sz val="14"/>
      <color theme="1"/>
      <name val="Adobe Devanagari"/>
      <family val="1"/>
    </font>
  </fonts>
  <fills count="8">
    <fill>
      <patternFill patternType="none"/>
    </fill>
    <fill>
      <patternFill patternType="gray125"/>
    </fill>
    <fill>
      <patternFill patternType="solid">
        <fgColor rgb="FFD9E1F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1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/>
    <xf numFmtId="0" fontId="2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3" xfId="0" applyFont="1" applyBorder="1" applyAlignment="1">
      <alignment horizontal="right"/>
    </xf>
    <xf numFmtId="0" fontId="2" fillId="5" borderId="1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1" fillId="6" borderId="2" xfId="0" applyFont="1" applyFill="1" applyBorder="1"/>
    <xf numFmtId="0" fontId="1" fillId="5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164" fontId="7" fillId="5" borderId="6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64" fontId="7" fillId="5" borderId="8" xfId="0" applyNumberFormat="1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vertical="center"/>
    </xf>
    <xf numFmtId="164" fontId="7" fillId="5" borderId="2" xfId="0" applyNumberFormat="1" applyFont="1" applyFill="1" applyBorder="1" applyAlignment="1">
      <alignment horizontal="center" vertical="center"/>
    </xf>
    <xf numFmtId="164" fontId="7" fillId="5" borderId="7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/>
    <xf numFmtId="0" fontId="2" fillId="5" borderId="1" xfId="0" applyFont="1" applyFill="1" applyBorder="1"/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1" fillId="5" borderId="6" xfId="0" applyNumberFormat="1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10" fillId="0" borderId="0" xfId="0" applyFont="1"/>
    <xf numFmtId="0" fontId="9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9" fillId="7" borderId="0" xfId="0" applyFont="1" applyFill="1"/>
    <xf numFmtId="0" fontId="5" fillId="7" borderId="0" xfId="0" applyFont="1" applyFill="1"/>
    <xf numFmtId="0" fontId="9" fillId="6" borderId="0" xfId="0" applyFont="1" applyFill="1"/>
    <xf numFmtId="0" fontId="5" fillId="6" borderId="0" xfId="0" applyFont="1" applyFill="1"/>
    <xf numFmtId="0" fontId="5" fillId="3" borderId="0" xfId="0" applyFont="1" applyFill="1"/>
    <xf numFmtId="0" fontId="9" fillId="3" borderId="0" xfId="0" applyFont="1" applyFill="1" applyAlignment="1">
      <alignment horizontal="center" vertical="center"/>
    </xf>
    <xf numFmtId="0" fontId="10" fillId="3" borderId="0" xfId="0" applyFont="1" applyFill="1"/>
    <xf numFmtId="0" fontId="9" fillId="6" borderId="0" xfId="0" applyFont="1" applyFill="1" applyAlignment="1">
      <alignment horizontal="center" vertical="center"/>
    </xf>
    <xf numFmtId="164" fontId="9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vertical="top"/>
    </xf>
    <xf numFmtId="0" fontId="13" fillId="0" borderId="0" xfId="0" applyFont="1"/>
    <xf numFmtId="164" fontId="5" fillId="0" borderId="0" xfId="0" applyNumberFormat="1" applyFont="1" applyAlignment="1">
      <alignment horizontal="center"/>
    </xf>
    <xf numFmtId="0" fontId="1" fillId="4" borderId="1" xfId="0" applyFont="1" applyFill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0" fontId="9" fillId="3" borderId="0" xfId="0" applyFont="1" applyFill="1" applyAlignment="1">
      <alignment horizont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1</xdr:col>
      <xdr:colOff>942268</xdr:colOff>
      <xdr:row>3</xdr:row>
      <xdr:rowOff>111636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BC8A856-0391-4EB6-9689-64DE21CA3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980368" cy="6526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102"/>
  <sheetViews>
    <sheetView showGridLines="0" zoomScale="80" zoomScaleNormal="80" workbookViewId="0">
      <selection activeCell="N44" sqref="N44"/>
    </sheetView>
  </sheetViews>
  <sheetFormatPr baseColWidth="10" defaultRowHeight="14.4" x14ac:dyDescent="0.3"/>
  <cols>
    <col min="2" max="2" width="33.33203125" customWidth="1"/>
    <col min="3" max="3" width="14.33203125" customWidth="1"/>
    <col min="4" max="4" width="19.88671875" customWidth="1"/>
    <col min="5" max="6" width="22.5546875" customWidth="1"/>
    <col min="7" max="7" width="32.88671875" customWidth="1"/>
    <col min="8" max="8" width="27.77734375" customWidth="1"/>
    <col min="9" max="9" width="22" customWidth="1"/>
    <col min="11" max="12" width="13.109375" customWidth="1"/>
    <col min="13" max="14" width="19.88671875" customWidth="1"/>
    <col min="15" max="15" width="14" customWidth="1"/>
    <col min="16" max="17" width="13.88671875" customWidth="1"/>
  </cols>
  <sheetData>
    <row r="1" spans="1:23" ht="16.8" x14ac:dyDescent="0.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ht="16.8" x14ac:dyDescent="0.5">
      <c r="A2" s="8" t="s">
        <v>170</v>
      </c>
      <c r="B2" s="10" t="s">
        <v>175</v>
      </c>
      <c r="C2" s="8" t="s">
        <v>171</v>
      </c>
      <c r="D2" s="10" t="str">
        <f>VLOOKUP(B2,Client!A3:F7,5,FALSE)</f>
        <v>Alain Carretero</v>
      </c>
      <c r="E2" s="8" t="s">
        <v>172</v>
      </c>
      <c r="F2" s="10" t="str">
        <f>VLOOKUP(B2,Client!A3:F7,6,FALSE)</f>
        <v>Aurélie Desloges</v>
      </c>
      <c r="G2" s="8" t="s">
        <v>177</v>
      </c>
      <c r="H2" s="13" t="str">
        <f>VLOOKUP($B$2,Client!$A$3:$F$7,2,FALSE)</f>
        <v>Chemin de Trousseauville</v>
      </c>
      <c r="I2" s="11" t="str">
        <f>VLOOKUP($B$2,Client!$A$3:$F$7,3,FALSE)</f>
        <v>14510 Houlgate</v>
      </c>
      <c r="J2" s="12" t="str">
        <f>VLOOKUP($B$2,Client!$A$3:$F$7,4,FALSE)</f>
        <v>France</v>
      </c>
      <c r="L2" s="7"/>
      <c r="M2" s="7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3" ht="16.8" x14ac:dyDescent="0.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3" ht="16.8" x14ac:dyDescent="0.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16.8" x14ac:dyDescent="0.5">
      <c r="A5" s="8" t="s">
        <v>200</v>
      </c>
      <c r="B5" s="8" t="s">
        <v>0</v>
      </c>
      <c r="C5" s="8" t="s">
        <v>1</v>
      </c>
      <c r="D5" s="8" t="s">
        <v>2</v>
      </c>
      <c r="E5" s="8" t="s">
        <v>251</v>
      </c>
      <c r="F5" s="8" t="s">
        <v>3</v>
      </c>
      <c r="G5" s="8" t="s">
        <v>155</v>
      </c>
      <c r="H5" s="8" t="s">
        <v>5</v>
      </c>
      <c r="I5" s="8" t="s">
        <v>4</v>
      </c>
      <c r="J5" s="8" t="s">
        <v>6</v>
      </c>
      <c r="K5" s="8" t="s">
        <v>7</v>
      </c>
      <c r="L5" s="8" t="s">
        <v>191</v>
      </c>
      <c r="M5" s="8" t="s">
        <v>8</v>
      </c>
      <c r="N5" s="8" t="s">
        <v>10</v>
      </c>
      <c r="O5" s="8" t="s">
        <v>9</v>
      </c>
      <c r="P5" s="8" t="s">
        <v>211</v>
      </c>
      <c r="Q5" s="8" t="s">
        <v>212</v>
      </c>
      <c r="R5" s="3"/>
      <c r="S5" s="3"/>
      <c r="T5" s="3"/>
      <c r="U5" s="3"/>
      <c r="V5" s="3"/>
      <c r="W5" s="3"/>
    </row>
    <row r="6" spans="1:23" ht="16.8" x14ac:dyDescent="0.5">
      <c r="A6" s="24">
        <v>1</v>
      </c>
      <c r="B6" s="25" t="s">
        <v>268</v>
      </c>
      <c r="C6" s="25">
        <v>19847</v>
      </c>
      <c r="D6" s="25" t="s">
        <v>269</v>
      </c>
      <c r="E6" s="25" t="s">
        <v>252</v>
      </c>
      <c r="F6" s="25" t="s">
        <v>85</v>
      </c>
      <c r="G6" s="25" t="str">
        <f t="array" ref="G6">INDEX('Compositions cartons'!$C$1:$C$110,MATCH(E6&amp;F6,'Compositions cartons'!$A$1:$A$110&amp;'Compositions cartons'!$B$1:$B$110,0))</f>
        <v>EE40 WT135 C075 C075 C075 WT135</v>
      </c>
      <c r="H6" s="25" t="s">
        <v>11</v>
      </c>
      <c r="I6" s="25">
        <v>2</v>
      </c>
      <c r="J6" s="25" t="s">
        <v>22</v>
      </c>
      <c r="K6" s="25">
        <v>175</v>
      </c>
      <c r="L6" s="25">
        <v>1200</v>
      </c>
      <c r="M6" s="25">
        <v>220</v>
      </c>
      <c r="N6" s="23">
        <v>5.7919999999999998</v>
      </c>
      <c r="O6" s="23">
        <f>SUM(N6*M6)</f>
        <v>1274.24</v>
      </c>
      <c r="P6" s="37">
        <v>410</v>
      </c>
      <c r="Q6" s="37">
        <v>1188</v>
      </c>
      <c r="R6" s="3"/>
      <c r="S6" s="3"/>
      <c r="T6" s="3"/>
      <c r="U6" s="3"/>
      <c r="V6" s="3"/>
      <c r="W6" s="3"/>
    </row>
    <row r="7" spans="1:23" ht="16.8" x14ac:dyDescent="0.5">
      <c r="A7" s="19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>
        <v>300</v>
      </c>
      <c r="N7" s="29">
        <v>5.3369999999999997</v>
      </c>
      <c r="O7" s="22">
        <f t="shared" ref="O7:O70" si="0">SUM(N7*M7)</f>
        <v>1601.1</v>
      </c>
      <c r="P7" s="38">
        <v>410</v>
      </c>
      <c r="Q7" s="38">
        <v>1188</v>
      </c>
      <c r="R7" s="3"/>
      <c r="S7" s="3"/>
      <c r="T7" s="3"/>
      <c r="U7" s="3"/>
      <c r="V7" s="3"/>
      <c r="W7" s="3"/>
    </row>
    <row r="8" spans="1:23" ht="16.8" x14ac:dyDescent="0.5">
      <c r="A8" s="19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9"/>
      <c r="O8" s="22">
        <f t="shared" si="0"/>
        <v>0</v>
      </c>
      <c r="P8" s="38"/>
      <c r="Q8" s="38"/>
      <c r="R8" s="3"/>
      <c r="S8" s="3"/>
      <c r="T8" s="3"/>
      <c r="U8" s="3"/>
      <c r="V8" s="3"/>
      <c r="W8" s="3"/>
    </row>
    <row r="9" spans="1:23" ht="16.8" x14ac:dyDescent="0.5">
      <c r="A9" s="19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9"/>
      <c r="O9" s="22">
        <f t="shared" si="0"/>
        <v>0</v>
      </c>
      <c r="P9" s="38"/>
      <c r="Q9" s="38"/>
      <c r="R9" s="3"/>
      <c r="S9" s="3"/>
      <c r="T9" s="3"/>
      <c r="U9" s="3"/>
      <c r="V9" s="3"/>
      <c r="W9" s="3"/>
    </row>
    <row r="10" spans="1:23" ht="16.8" x14ac:dyDescent="0.5">
      <c r="A10" s="19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9"/>
      <c r="O10" s="22">
        <f t="shared" si="0"/>
        <v>0</v>
      </c>
      <c r="P10" s="38"/>
      <c r="Q10" s="38"/>
      <c r="R10" s="3"/>
      <c r="S10" s="3"/>
      <c r="T10" s="3"/>
      <c r="U10" s="3"/>
      <c r="V10" s="3"/>
      <c r="W10" s="3"/>
    </row>
    <row r="11" spans="1:23" ht="16.8" x14ac:dyDescent="0.5">
      <c r="A11" s="19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9"/>
      <c r="O11" s="22">
        <f t="shared" si="0"/>
        <v>0</v>
      </c>
      <c r="P11" s="38"/>
      <c r="Q11" s="38"/>
      <c r="R11" s="3"/>
      <c r="S11" s="3"/>
      <c r="T11" s="3"/>
      <c r="U11" s="3"/>
      <c r="V11" s="3"/>
      <c r="W11" s="3"/>
    </row>
    <row r="12" spans="1:23" ht="16.8" x14ac:dyDescent="0.5">
      <c r="A12" s="17">
        <v>2</v>
      </c>
      <c r="B12" s="25" t="s">
        <v>270</v>
      </c>
      <c r="C12" s="18">
        <v>19969</v>
      </c>
      <c r="D12" s="18" t="s">
        <v>271</v>
      </c>
      <c r="E12" s="25" t="s">
        <v>252</v>
      </c>
      <c r="F12" s="25" t="s">
        <v>160</v>
      </c>
      <c r="G12" s="25" t="str">
        <f t="array" ref="G12">INDEX('Compositions cartons'!$C$1:$C$110,MATCH(E12&amp;F12,'Compositions cartons'!$A$1:$A$110&amp;'Compositions cartons'!$B$1:$B$110,0))</f>
        <v>BC185 D090 D090 D090 TB120</v>
      </c>
      <c r="H12" s="18" t="s">
        <v>201</v>
      </c>
      <c r="I12" s="18">
        <v>0</v>
      </c>
      <c r="J12" s="25" t="s">
        <v>20</v>
      </c>
      <c r="K12" s="18">
        <v>550</v>
      </c>
      <c r="L12" s="25">
        <v>1800</v>
      </c>
      <c r="M12" s="18">
        <v>220</v>
      </c>
      <c r="N12" s="31">
        <v>2.7989999999999999</v>
      </c>
      <c r="O12" s="23">
        <f t="shared" si="0"/>
        <v>615.78</v>
      </c>
      <c r="P12" s="39">
        <v>290</v>
      </c>
      <c r="Q12" s="39"/>
      <c r="R12" s="3"/>
      <c r="S12" s="3"/>
      <c r="T12" s="3"/>
      <c r="U12" s="3"/>
      <c r="V12" s="3"/>
      <c r="W12" s="3"/>
    </row>
    <row r="13" spans="1:23" ht="16.8" x14ac:dyDescent="0.5">
      <c r="A13" s="9"/>
      <c r="B13" s="21"/>
      <c r="C13" s="21"/>
      <c r="D13" s="21"/>
      <c r="E13" s="21"/>
      <c r="F13" s="20"/>
      <c r="G13" s="20"/>
      <c r="H13" s="20"/>
      <c r="I13" s="21"/>
      <c r="J13" s="21"/>
      <c r="K13" s="21"/>
      <c r="L13" s="21"/>
      <c r="M13" s="21">
        <v>300</v>
      </c>
      <c r="N13" s="29">
        <v>2.5939999999999999</v>
      </c>
      <c r="O13" s="22">
        <f t="shared" si="0"/>
        <v>778.19999999999993</v>
      </c>
      <c r="P13" s="38">
        <v>290</v>
      </c>
      <c r="Q13" s="38"/>
      <c r="R13" s="3"/>
      <c r="S13" s="3"/>
      <c r="T13" s="3"/>
      <c r="U13" s="3"/>
      <c r="V13" s="3"/>
      <c r="W13" s="3"/>
    </row>
    <row r="14" spans="1:23" ht="16.8" x14ac:dyDescent="0.5">
      <c r="A14" s="9"/>
      <c r="B14" s="21"/>
      <c r="C14" s="21"/>
      <c r="D14" s="21"/>
      <c r="E14" s="21"/>
      <c r="F14" s="20"/>
      <c r="G14" s="20"/>
      <c r="H14" s="20"/>
      <c r="I14" s="21"/>
      <c r="J14" s="21"/>
      <c r="K14" s="21"/>
      <c r="L14" s="21"/>
      <c r="M14" s="21"/>
      <c r="N14" s="29"/>
      <c r="O14" s="22">
        <f t="shared" si="0"/>
        <v>0</v>
      </c>
      <c r="P14" s="38"/>
      <c r="Q14" s="38"/>
      <c r="R14" s="3"/>
      <c r="S14" s="3"/>
      <c r="T14" s="3"/>
      <c r="U14" s="3"/>
      <c r="V14" s="3"/>
      <c r="W14" s="3"/>
    </row>
    <row r="15" spans="1:23" ht="16.8" x14ac:dyDescent="0.5">
      <c r="A15" s="9"/>
      <c r="B15" s="21"/>
      <c r="C15" s="21"/>
      <c r="D15" s="21"/>
      <c r="E15" s="21"/>
      <c r="F15" s="20"/>
      <c r="G15" s="20"/>
      <c r="H15" s="20"/>
      <c r="I15" s="21"/>
      <c r="J15" s="21"/>
      <c r="K15" s="21"/>
      <c r="L15" s="21"/>
      <c r="M15" s="21"/>
      <c r="N15" s="29"/>
      <c r="O15" s="22">
        <f t="shared" si="0"/>
        <v>0</v>
      </c>
      <c r="P15" s="38"/>
      <c r="Q15" s="38"/>
      <c r="R15" s="3"/>
      <c r="S15" s="3"/>
      <c r="T15" s="3"/>
      <c r="U15" s="3"/>
      <c r="V15" s="3"/>
      <c r="W15" s="3"/>
    </row>
    <row r="16" spans="1:23" ht="16.8" x14ac:dyDescent="0.5">
      <c r="A16" s="9"/>
      <c r="B16" s="21"/>
      <c r="C16" s="21"/>
      <c r="D16" s="21"/>
      <c r="E16" s="21"/>
      <c r="F16" s="20"/>
      <c r="G16" s="20"/>
      <c r="H16" s="20"/>
      <c r="I16" s="21"/>
      <c r="J16" s="21"/>
      <c r="K16" s="21"/>
      <c r="L16" s="21"/>
      <c r="M16" s="21"/>
      <c r="N16" s="29"/>
      <c r="O16" s="22">
        <f t="shared" si="0"/>
        <v>0</v>
      </c>
      <c r="P16" s="38"/>
      <c r="Q16" s="38"/>
      <c r="R16" s="3"/>
      <c r="S16" s="3"/>
      <c r="T16" s="3"/>
      <c r="U16" s="3"/>
      <c r="V16" s="3"/>
      <c r="W16" s="3"/>
    </row>
    <row r="17" spans="1:23" ht="16.8" x14ac:dyDescent="0.5">
      <c r="A17" s="9"/>
      <c r="B17" s="21"/>
      <c r="C17" s="21"/>
      <c r="D17" s="21"/>
      <c r="E17" s="21"/>
      <c r="F17" s="20"/>
      <c r="G17" s="20"/>
      <c r="H17" s="20"/>
      <c r="I17" s="21"/>
      <c r="J17" s="21"/>
      <c r="K17" s="21"/>
      <c r="L17" s="21"/>
      <c r="M17" s="21"/>
      <c r="N17" s="29"/>
      <c r="O17" s="22">
        <f t="shared" si="0"/>
        <v>0</v>
      </c>
      <c r="P17" s="38"/>
      <c r="Q17" s="38"/>
      <c r="R17" s="3"/>
      <c r="S17" s="3"/>
      <c r="T17" s="3"/>
      <c r="U17" s="3"/>
      <c r="V17" s="3"/>
      <c r="W17" s="3"/>
    </row>
    <row r="18" spans="1:23" ht="16.8" x14ac:dyDescent="0.5">
      <c r="A18" s="17">
        <v>3</v>
      </c>
      <c r="B18" s="25" t="s">
        <v>272</v>
      </c>
      <c r="C18" s="18">
        <v>19970</v>
      </c>
      <c r="D18" s="18" t="s">
        <v>277</v>
      </c>
      <c r="E18" s="25" t="s">
        <v>252</v>
      </c>
      <c r="F18" s="25" t="s">
        <v>160</v>
      </c>
      <c r="G18" s="25" t="str">
        <f t="array" ref="G18">INDEX('Compositions cartons'!$C$1:$C$110,MATCH(E18&amp;F18,'Compositions cartons'!$A$1:$A$110&amp;'Compositions cartons'!$B$1:$B$110,0))</f>
        <v>BC185 D090 D090 D090 TB120</v>
      </c>
      <c r="H18" s="18" t="s">
        <v>201</v>
      </c>
      <c r="I18" s="18">
        <v>0</v>
      </c>
      <c r="J18" s="25" t="s">
        <v>20</v>
      </c>
      <c r="K18" s="18">
        <v>2200</v>
      </c>
      <c r="L18" s="25">
        <v>1800</v>
      </c>
      <c r="M18" s="18">
        <v>1320</v>
      </c>
      <c r="N18" s="31">
        <v>0.55800000000000005</v>
      </c>
      <c r="O18" s="23">
        <f t="shared" si="0"/>
        <v>736.56000000000006</v>
      </c>
      <c r="P18" s="39">
        <v>185</v>
      </c>
      <c r="Q18" s="39"/>
      <c r="R18" s="3"/>
      <c r="S18" s="3"/>
      <c r="T18" s="3"/>
      <c r="U18" s="3"/>
      <c r="V18" s="3"/>
      <c r="W18" s="3"/>
    </row>
    <row r="19" spans="1:23" ht="16.8" x14ac:dyDescent="0.5">
      <c r="A19" s="9"/>
      <c r="B19" s="21"/>
      <c r="C19" s="21"/>
      <c r="D19" s="21"/>
      <c r="E19" s="21"/>
      <c r="F19" s="20"/>
      <c r="G19" s="21"/>
      <c r="H19" s="21"/>
      <c r="I19" s="21"/>
      <c r="J19" s="21"/>
      <c r="K19" s="21"/>
      <c r="L19" s="21"/>
      <c r="M19" s="21">
        <v>1800</v>
      </c>
      <c r="N19" s="29">
        <v>0.495</v>
      </c>
      <c r="O19" s="22">
        <f t="shared" si="0"/>
        <v>891</v>
      </c>
      <c r="P19" s="38">
        <v>185</v>
      </c>
      <c r="Q19" s="38"/>
      <c r="R19" s="3"/>
      <c r="S19" s="3"/>
      <c r="T19" s="3"/>
      <c r="U19" s="3"/>
      <c r="V19" s="3"/>
      <c r="W19" s="3"/>
    </row>
    <row r="20" spans="1:23" ht="16.8" x14ac:dyDescent="0.5">
      <c r="A20" s="9"/>
      <c r="B20" s="21"/>
      <c r="C20" s="21"/>
      <c r="D20" s="21"/>
      <c r="E20" s="21"/>
      <c r="F20" s="20"/>
      <c r="G20" s="21"/>
      <c r="H20" s="21"/>
      <c r="I20" s="21"/>
      <c r="J20" s="21"/>
      <c r="K20" s="21"/>
      <c r="L20" s="21"/>
      <c r="M20" s="21"/>
      <c r="N20" s="29"/>
      <c r="O20" s="22">
        <f t="shared" si="0"/>
        <v>0</v>
      </c>
      <c r="P20" s="38"/>
      <c r="Q20" s="38"/>
      <c r="R20" s="3"/>
      <c r="S20" s="3"/>
      <c r="T20" s="3"/>
      <c r="U20" s="3"/>
      <c r="V20" s="3"/>
      <c r="W20" s="3"/>
    </row>
    <row r="21" spans="1:23" ht="16.8" x14ac:dyDescent="0.5">
      <c r="A21" s="9"/>
      <c r="B21" s="21"/>
      <c r="C21" s="21"/>
      <c r="D21" s="21"/>
      <c r="E21" s="21"/>
      <c r="F21" s="20"/>
      <c r="G21" s="21"/>
      <c r="H21" s="21"/>
      <c r="I21" s="21"/>
      <c r="J21" s="21"/>
      <c r="K21" s="21"/>
      <c r="L21" s="21"/>
      <c r="M21" s="21"/>
      <c r="N21" s="29"/>
      <c r="O21" s="22">
        <f t="shared" si="0"/>
        <v>0</v>
      </c>
      <c r="P21" s="38"/>
      <c r="Q21" s="38"/>
      <c r="R21" s="3"/>
      <c r="S21" s="3"/>
      <c r="T21" s="3"/>
      <c r="U21" s="3"/>
      <c r="V21" s="3"/>
      <c r="W21" s="3"/>
    </row>
    <row r="22" spans="1:23" ht="16.8" x14ac:dyDescent="0.5">
      <c r="A22" s="9"/>
      <c r="B22" s="21"/>
      <c r="C22" s="21"/>
      <c r="D22" s="21"/>
      <c r="E22" s="21"/>
      <c r="F22" s="20"/>
      <c r="G22" s="21"/>
      <c r="H22" s="21"/>
      <c r="I22" s="21"/>
      <c r="J22" s="21"/>
      <c r="K22" s="21"/>
      <c r="L22" s="21"/>
      <c r="M22" s="21"/>
      <c r="N22" s="29"/>
      <c r="O22" s="22">
        <f t="shared" si="0"/>
        <v>0</v>
      </c>
      <c r="P22" s="38"/>
      <c r="Q22" s="38"/>
      <c r="R22" s="3"/>
      <c r="S22" s="3"/>
      <c r="T22" s="3"/>
      <c r="U22" s="3"/>
      <c r="V22" s="3"/>
      <c r="W22" s="3"/>
    </row>
    <row r="23" spans="1:23" ht="16.8" x14ac:dyDescent="0.5">
      <c r="A23" s="9"/>
      <c r="B23" s="21"/>
      <c r="C23" s="21"/>
      <c r="D23" s="21"/>
      <c r="E23" s="21"/>
      <c r="F23" s="20"/>
      <c r="G23" s="21"/>
      <c r="H23" s="21"/>
      <c r="I23" s="21"/>
      <c r="J23" s="21"/>
      <c r="K23" s="21"/>
      <c r="L23" s="21"/>
      <c r="M23" s="21"/>
      <c r="N23" s="29"/>
      <c r="O23" s="22">
        <f t="shared" si="0"/>
        <v>0</v>
      </c>
      <c r="P23" s="38"/>
      <c r="Q23" s="38"/>
      <c r="R23" s="3"/>
      <c r="S23" s="3"/>
      <c r="T23" s="3"/>
      <c r="U23" s="3"/>
      <c r="V23" s="3"/>
      <c r="W23" s="3"/>
    </row>
    <row r="24" spans="1:23" ht="16.8" x14ac:dyDescent="0.5">
      <c r="A24" s="17">
        <v>4</v>
      </c>
      <c r="B24" s="25" t="s">
        <v>274</v>
      </c>
      <c r="C24" s="18">
        <v>19971</v>
      </c>
      <c r="D24" s="18" t="s">
        <v>275</v>
      </c>
      <c r="E24" s="25" t="s">
        <v>217</v>
      </c>
      <c r="F24" s="25" t="s">
        <v>266</v>
      </c>
      <c r="G24" s="25" t="str">
        <f t="array" ref="G24">INDEX('Compositions cartons'!$C$1:$C$110,MATCH(E24&amp;F24,'Compositions cartons'!$A$1:$A$110&amp;'Compositions cartons'!$B$1:$B$110,0))</f>
        <v>KR BL180 105 105 105 TBL125</v>
      </c>
      <c r="H24" s="18" t="s">
        <v>276</v>
      </c>
      <c r="I24" s="18">
        <v>4</v>
      </c>
      <c r="J24" s="25" t="s">
        <v>20</v>
      </c>
      <c r="K24" s="18">
        <v>700</v>
      </c>
      <c r="L24" s="25">
        <v>1200</v>
      </c>
      <c r="M24" s="18">
        <v>220</v>
      </c>
      <c r="N24" s="31">
        <v>5.1120000000000001</v>
      </c>
      <c r="O24" s="23">
        <f t="shared" si="0"/>
        <v>1124.6400000000001</v>
      </c>
      <c r="P24" s="39">
        <v>0</v>
      </c>
      <c r="Q24" s="39"/>
      <c r="R24" s="3"/>
      <c r="S24" s="3"/>
      <c r="T24" s="3"/>
      <c r="U24" s="3"/>
      <c r="V24" s="3"/>
      <c r="W24" s="3"/>
    </row>
    <row r="25" spans="1:23" ht="16.8" x14ac:dyDescent="0.5">
      <c r="A25" s="9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>
        <v>300</v>
      </c>
      <c r="N25" s="29">
        <v>4.4039999999999999</v>
      </c>
      <c r="O25" s="22">
        <f t="shared" si="0"/>
        <v>1321.2</v>
      </c>
      <c r="P25" s="38">
        <v>0</v>
      </c>
      <c r="Q25" s="38"/>
      <c r="R25" s="3"/>
      <c r="S25" s="3"/>
      <c r="T25" s="3"/>
      <c r="U25" s="3"/>
      <c r="V25" s="3"/>
      <c r="W25" s="3"/>
    </row>
    <row r="26" spans="1:23" ht="16.8" x14ac:dyDescent="0.5">
      <c r="A26" s="9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9"/>
      <c r="O26" s="22">
        <f t="shared" si="0"/>
        <v>0</v>
      </c>
      <c r="P26" s="38"/>
      <c r="Q26" s="38"/>
      <c r="R26" s="3"/>
      <c r="S26" s="3"/>
      <c r="T26" s="3"/>
      <c r="U26" s="3"/>
      <c r="V26" s="3"/>
      <c r="W26" s="3"/>
    </row>
    <row r="27" spans="1:23" ht="16.8" x14ac:dyDescent="0.5">
      <c r="A27" s="9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9"/>
      <c r="O27" s="22">
        <f t="shared" si="0"/>
        <v>0</v>
      </c>
      <c r="P27" s="38"/>
      <c r="Q27" s="38"/>
      <c r="R27" s="3"/>
      <c r="S27" s="3"/>
      <c r="T27" s="3"/>
      <c r="U27" s="3"/>
      <c r="V27" s="3"/>
      <c r="W27" s="3"/>
    </row>
    <row r="28" spans="1:23" ht="16.8" x14ac:dyDescent="0.5">
      <c r="A28" s="9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9"/>
      <c r="O28" s="22">
        <f t="shared" si="0"/>
        <v>0</v>
      </c>
      <c r="P28" s="38"/>
      <c r="Q28" s="38"/>
      <c r="R28" s="3"/>
      <c r="S28" s="3"/>
      <c r="T28" s="3"/>
      <c r="U28" s="3"/>
      <c r="V28" s="3"/>
      <c r="W28" s="3"/>
    </row>
    <row r="29" spans="1:23" ht="16.8" x14ac:dyDescent="0.5">
      <c r="A29" s="9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9"/>
      <c r="O29" s="22">
        <f t="shared" si="0"/>
        <v>0</v>
      </c>
      <c r="P29" s="38"/>
      <c r="Q29" s="38"/>
      <c r="R29" s="3"/>
      <c r="S29" s="3"/>
      <c r="T29" s="3"/>
      <c r="U29" s="3"/>
      <c r="V29" s="3"/>
      <c r="W29" s="3"/>
    </row>
    <row r="30" spans="1:23" ht="16.8" x14ac:dyDescent="0.5">
      <c r="A30" s="17">
        <v>5</v>
      </c>
      <c r="B30" s="18" t="s">
        <v>273</v>
      </c>
      <c r="C30" s="18">
        <v>20001</v>
      </c>
      <c r="D30" s="18" t="s">
        <v>278</v>
      </c>
      <c r="E30" s="25" t="s">
        <v>253</v>
      </c>
      <c r="F30" s="25" t="s">
        <v>51</v>
      </c>
      <c r="G30" s="25" t="str">
        <f t="array" ref="G30">INDEX('Compositions cartons'!$C$1:$C$110,MATCH(E30&amp;F30,'Compositions cartons'!$A$1:$A$110&amp;'Compositions cartons'!$B$1:$B$110,0))</f>
        <v>KL175 WS80 WS90 WS135 PLK140</v>
      </c>
      <c r="H30" s="18" t="s">
        <v>201</v>
      </c>
      <c r="I30" s="18">
        <v>0</v>
      </c>
      <c r="J30" s="25" t="s">
        <v>20</v>
      </c>
      <c r="K30" s="18">
        <v>235</v>
      </c>
      <c r="L30" s="25">
        <v>1800</v>
      </c>
      <c r="M30" s="18">
        <v>220</v>
      </c>
      <c r="N30" s="31">
        <v>1.466</v>
      </c>
      <c r="O30" s="23">
        <f t="shared" si="0"/>
        <v>322.52</v>
      </c>
      <c r="P30" s="39">
        <v>0</v>
      </c>
      <c r="Q30" s="39"/>
      <c r="R30" s="3"/>
      <c r="S30" s="3"/>
      <c r="T30" s="3"/>
      <c r="U30" s="3"/>
      <c r="V30" s="3"/>
      <c r="W30" s="3"/>
    </row>
    <row r="31" spans="1:23" ht="16.8" x14ac:dyDescent="0.5">
      <c r="A31" s="19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>
        <v>300</v>
      </c>
      <c r="N31" s="29">
        <v>1.022</v>
      </c>
      <c r="O31" s="22">
        <f t="shared" si="0"/>
        <v>306.60000000000002</v>
      </c>
      <c r="P31" s="38">
        <v>0</v>
      </c>
      <c r="Q31" s="38"/>
      <c r="R31" s="3"/>
      <c r="S31" s="3"/>
      <c r="T31" s="3"/>
      <c r="U31" s="3"/>
      <c r="V31" s="3"/>
      <c r="W31" s="3"/>
    </row>
    <row r="32" spans="1:23" ht="16.8" x14ac:dyDescent="0.5">
      <c r="A32" s="19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9"/>
      <c r="O32" s="22">
        <f t="shared" si="0"/>
        <v>0</v>
      </c>
      <c r="P32" s="38"/>
      <c r="Q32" s="38"/>
      <c r="R32" s="3"/>
      <c r="S32" s="3"/>
      <c r="T32" s="3"/>
      <c r="U32" s="3"/>
      <c r="V32" s="3"/>
      <c r="W32" s="3"/>
    </row>
    <row r="33" spans="1:23" ht="16.8" x14ac:dyDescent="0.5">
      <c r="A33" s="19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9"/>
      <c r="O33" s="22">
        <f t="shared" si="0"/>
        <v>0</v>
      </c>
      <c r="P33" s="38"/>
      <c r="Q33" s="38"/>
      <c r="R33" s="3"/>
      <c r="S33" s="3"/>
      <c r="T33" s="3"/>
      <c r="U33" s="3"/>
      <c r="V33" s="3"/>
      <c r="W33" s="3"/>
    </row>
    <row r="34" spans="1:23" ht="16.8" x14ac:dyDescent="0.5">
      <c r="A34" s="19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9"/>
      <c r="O34" s="22">
        <f t="shared" si="0"/>
        <v>0</v>
      </c>
      <c r="P34" s="38"/>
      <c r="Q34" s="38"/>
      <c r="R34" s="3"/>
      <c r="S34" s="3"/>
      <c r="T34" s="3"/>
      <c r="U34" s="3"/>
      <c r="V34" s="3"/>
      <c r="W34" s="3"/>
    </row>
    <row r="35" spans="1:23" ht="16.8" x14ac:dyDescent="0.5">
      <c r="A35" s="19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9"/>
      <c r="O35" s="22">
        <f t="shared" si="0"/>
        <v>0</v>
      </c>
      <c r="P35" s="38"/>
      <c r="Q35" s="38"/>
      <c r="R35" s="3"/>
      <c r="S35" s="3"/>
      <c r="T35" s="3"/>
      <c r="U35" s="3"/>
      <c r="V35" s="3"/>
      <c r="W35" s="3"/>
    </row>
    <row r="36" spans="1:23" ht="16.8" x14ac:dyDescent="0.5">
      <c r="A36" s="17">
        <v>6</v>
      </c>
      <c r="B36" s="18" t="s">
        <v>211</v>
      </c>
      <c r="C36" s="18" t="s">
        <v>163</v>
      </c>
      <c r="D36" s="18" t="s">
        <v>163</v>
      </c>
      <c r="E36" s="25" t="s">
        <v>163</v>
      </c>
      <c r="F36" s="25" t="s">
        <v>163</v>
      </c>
      <c r="G36" s="25" t="str">
        <f t="array" ref="G36">INDEX('Compositions cartons'!$C$1:$C$110,MATCH(E36&amp;F36,'Compositions cartons'!$A$1:$A$110&amp;'Compositions cartons'!$B$1:$B$110,0))</f>
        <v xml:space="preserve"> </v>
      </c>
      <c r="H36" s="18" t="s">
        <v>201</v>
      </c>
      <c r="I36" s="18">
        <v>0</v>
      </c>
      <c r="J36" s="25" t="s">
        <v>163</v>
      </c>
      <c r="K36" s="18" t="s">
        <v>163</v>
      </c>
      <c r="L36" s="25" t="s">
        <v>163</v>
      </c>
      <c r="M36" s="18">
        <v>1</v>
      </c>
      <c r="N36" s="31">
        <v>885</v>
      </c>
      <c r="O36" s="23">
        <f t="shared" si="0"/>
        <v>885</v>
      </c>
      <c r="P36" s="39"/>
      <c r="Q36" s="39"/>
      <c r="R36" s="3"/>
      <c r="S36" s="3"/>
      <c r="T36" s="3"/>
      <c r="U36" s="3"/>
      <c r="V36" s="3"/>
      <c r="W36" s="3"/>
    </row>
    <row r="37" spans="1:23" ht="16.8" x14ac:dyDescent="0.5">
      <c r="A37" s="19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>
        <v>1</v>
      </c>
      <c r="N37" s="29">
        <v>885</v>
      </c>
      <c r="O37" s="22">
        <f t="shared" si="0"/>
        <v>885</v>
      </c>
      <c r="P37" s="38"/>
      <c r="Q37" s="38"/>
      <c r="R37" s="3"/>
      <c r="S37" s="3"/>
      <c r="T37" s="3"/>
      <c r="U37" s="3"/>
      <c r="V37" s="3"/>
      <c r="W37" s="3"/>
    </row>
    <row r="38" spans="1:23" ht="16.8" x14ac:dyDescent="0.5">
      <c r="A38" s="19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9"/>
      <c r="O38" s="22">
        <f t="shared" si="0"/>
        <v>0</v>
      </c>
      <c r="P38" s="38"/>
      <c r="Q38" s="38"/>
      <c r="R38" s="3"/>
      <c r="S38" s="3"/>
      <c r="T38" s="3"/>
      <c r="U38" s="3"/>
      <c r="V38" s="3"/>
      <c r="W38" s="3"/>
    </row>
    <row r="39" spans="1:23" ht="16.8" x14ac:dyDescent="0.5">
      <c r="A39" s="19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9"/>
      <c r="O39" s="22">
        <f t="shared" si="0"/>
        <v>0</v>
      </c>
      <c r="P39" s="38"/>
      <c r="Q39" s="38"/>
      <c r="R39" s="3"/>
      <c r="S39" s="3"/>
      <c r="T39" s="3"/>
      <c r="U39" s="3"/>
      <c r="V39" s="3"/>
      <c r="W39" s="3"/>
    </row>
    <row r="40" spans="1:23" ht="16.8" x14ac:dyDescent="0.5">
      <c r="A40" s="19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9"/>
      <c r="O40" s="22">
        <f t="shared" si="0"/>
        <v>0</v>
      </c>
      <c r="P40" s="38"/>
      <c r="Q40" s="38"/>
      <c r="R40" s="3"/>
      <c r="S40" s="3"/>
      <c r="T40" s="3"/>
      <c r="U40" s="3"/>
      <c r="V40" s="3"/>
      <c r="W40" s="3"/>
    </row>
    <row r="41" spans="1:23" ht="16.8" x14ac:dyDescent="0.5">
      <c r="A41" s="19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9"/>
      <c r="O41" s="22">
        <f t="shared" si="0"/>
        <v>0</v>
      </c>
      <c r="P41" s="38"/>
      <c r="Q41" s="38"/>
      <c r="R41" s="3"/>
      <c r="S41" s="3"/>
      <c r="T41" s="3"/>
      <c r="U41" s="3"/>
      <c r="V41" s="3"/>
      <c r="W41" s="3"/>
    </row>
    <row r="42" spans="1:23" ht="16.8" x14ac:dyDescent="0.5">
      <c r="A42" s="17">
        <v>7</v>
      </c>
      <c r="B42" s="18" t="s">
        <v>212</v>
      </c>
      <c r="C42" s="18" t="s">
        <v>163</v>
      </c>
      <c r="D42" s="18" t="s">
        <v>163</v>
      </c>
      <c r="E42" s="25" t="s">
        <v>163</v>
      </c>
      <c r="F42" s="25" t="s">
        <v>163</v>
      </c>
      <c r="G42" s="25" t="str">
        <f t="array" ref="G42">INDEX('Compositions cartons'!$C$1:$C$110,MATCH(E42&amp;F42,'Compositions cartons'!$A$1:$A$110&amp;'Compositions cartons'!$B$1:$B$110,0))</f>
        <v xml:space="preserve"> </v>
      </c>
      <c r="H42" s="18" t="s">
        <v>201</v>
      </c>
      <c r="I42" s="18">
        <v>0</v>
      </c>
      <c r="J42" s="25" t="s">
        <v>163</v>
      </c>
      <c r="K42" s="18" t="s">
        <v>163</v>
      </c>
      <c r="L42" s="25" t="s">
        <v>163</v>
      </c>
      <c r="M42" s="18">
        <v>1</v>
      </c>
      <c r="N42" s="31">
        <v>1188</v>
      </c>
      <c r="O42" s="23">
        <f t="shared" si="0"/>
        <v>1188</v>
      </c>
      <c r="P42" s="39"/>
      <c r="Q42" s="39"/>
      <c r="R42" s="3"/>
      <c r="S42" s="3"/>
      <c r="T42" s="3"/>
      <c r="U42" s="3"/>
      <c r="V42" s="3"/>
      <c r="W42" s="3"/>
    </row>
    <row r="43" spans="1:23" ht="16.8" x14ac:dyDescent="0.5">
      <c r="A43" s="19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>
        <v>1</v>
      </c>
      <c r="N43" s="29">
        <v>1188</v>
      </c>
      <c r="O43" s="22">
        <f t="shared" si="0"/>
        <v>1188</v>
      </c>
      <c r="P43" s="38"/>
      <c r="Q43" s="38"/>
      <c r="R43" s="3"/>
      <c r="S43" s="3"/>
      <c r="T43" s="3"/>
      <c r="U43" s="3"/>
      <c r="V43" s="3"/>
      <c r="W43" s="3"/>
    </row>
    <row r="44" spans="1:23" ht="16.8" x14ac:dyDescent="0.5">
      <c r="A44" s="19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9"/>
      <c r="O44" s="22">
        <f t="shared" si="0"/>
        <v>0</v>
      </c>
      <c r="P44" s="38"/>
      <c r="Q44" s="38"/>
      <c r="R44" s="3"/>
      <c r="S44" s="3"/>
      <c r="T44" s="3"/>
      <c r="U44" s="3"/>
      <c r="V44" s="3"/>
      <c r="W44" s="3"/>
    </row>
    <row r="45" spans="1:23" ht="16.8" x14ac:dyDescent="0.5">
      <c r="A45" s="19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9"/>
      <c r="O45" s="22">
        <f t="shared" si="0"/>
        <v>0</v>
      </c>
      <c r="P45" s="38"/>
      <c r="Q45" s="38"/>
      <c r="R45" s="3"/>
      <c r="S45" s="3"/>
      <c r="T45" s="3"/>
      <c r="U45" s="3"/>
      <c r="V45" s="3"/>
      <c r="W45" s="3"/>
    </row>
    <row r="46" spans="1:23" ht="16.8" x14ac:dyDescent="0.5">
      <c r="A46" s="19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9"/>
      <c r="O46" s="22">
        <f t="shared" si="0"/>
        <v>0</v>
      </c>
      <c r="P46" s="38"/>
      <c r="Q46" s="38"/>
      <c r="R46" s="3"/>
      <c r="S46" s="3"/>
      <c r="T46" s="3"/>
      <c r="U46" s="3"/>
      <c r="V46" s="3"/>
      <c r="W46" s="3"/>
    </row>
    <row r="47" spans="1:23" ht="16.8" x14ac:dyDescent="0.5">
      <c r="A47" s="19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9"/>
      <c r="O47" s="22">
        <f t="shared" si="0"/>
        <v>0</v>
      </c>
      <c r="P47" s="38"/>
      <c r="Q47" s="38"/>
      <c r="R47" s="3"/>
      <c r="S47" s="3"/>
      <c r="T47" s="3"/>
      <c r="U47" s="3"/>
      <c r="V47" s="3"/>
      <c r="W47" s="3"/>
    </row>
    <row r="48" spans="1:23" ht="16.8" x14ac:dyDescent="0.5">
      <c r="A48" s="17">
        <v>8</v>
      </c>
      <c r="B48" s="18"/>
      <c r="C48" s="18"/>
      <c r="D48" s="18"/>
      <c r="E48" s="25" t="s">
        <v>163</v>
      </c>
      <c r="F48" s="25" t="s">
        <v>163</v>
      </c>
      <c r="G48" s="25" t="str">
        <f t="array" ref="G48">INDEX('Compositions cartons'!$C$1:$C$110,MATCH(E48&amp;F48,'Compositions cartons'!$A$1:$A$110&amp;'Compositions cartons'!$B$1:$B$110,0))</f>
        <v xml:space="preserve"> </v>
      </c>
      <c r="H48" s="18"/>
      <c r="I48" s="18"/>
      <c r="J48" s="18"/>
      <c r="K48" s="18"/>
      <c r="L48" s="18"/>
      <c r="M48" s="18"/>
      <c r="N48" s="31"/>
      <c r="O48" s="23">
        <f t="shared" si="0"/>
        <v>0</v>
      </c>
      <c r="P48" s="39"/>
      <c r="Q48" s="39"/>
      <c r="R48" s="3"/>
      <c r="S48" s="3"/>
      <c r="T48" s="3"/>
      <c r="U48" s="3"/>
      <c r="V48" s="3"/>
      <c r="W48" s="3"/>
    </row>
    <row r="49" spans="1:23" ht="16.8" x14ac:dyDescent="0.5">
      <c r="A49" s="19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9"/>
      <c r="O49" s="22">
        <f t="shared" si="0"/>
        <v>0</v>
      </c>
      <c r="P49" s="38"/>
      <c r="Q49" s="38"/>
      <c r="R49" s="3"/>
      <c r="S49" s="3"/>
      <c r="T49" s="3"/>
      <c r="U49" s="3"/>
      <c r="V49" s="3"/>
      <c r="W49" s="3"/>
    </row>
    <row r="50" spans="1:23" ht="16.8" x14ac:dyDescent="0.5">
      <c r="A50" s="19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9"/>
      <c r="O50" s="22">
        <f t="shared" si="0"/>
        <v>0</v>
      </c>
      <c r="P50" s="38"/>
      <c r="Q50" s="38"/>
      <c r="R50" s="3"/>
      <c r="S50" s="3"/>
      <c r="T50" s="3"/>
      <c r="U50" s="3"/>
      <c r="V50" s="3"/>
      <c r="W50" s="3"/>
    </row>
    <row r="51" spans="1:23" ht="16.8" x14ac:dyDescent="0.5">
      <c r="A51" s="19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9"/>
      <c r="O51" s="22">
        <f t="shared" si="0"/>
        <v>0</v>
      </c>
      <c r="P51" s="38"/>
      <c r="Q51" s="38"/>
      <c r="R51" s="3"/>
      <c r="S51" s="3"/>
      <c r="T51" s="3"/>
      <c r="U51" s="3"/>
      <c r="V51" s="3"/>
      <c r="W51" s="3"/>
    </row>
    <row r="52" spans="1:23" ht="16.8" x14ac:dyDescent="0.5">
      <c r="A52" s="19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9"/>
      <c r="O52" s="22">
        <f t="shared" si="0"/>
        <v>0</v>
      </c>
      <c r="P52" s="38"/>
      <c r="Q52" s="38"/>
      <c r="R52" s="3"/>
      <c r="S52" s="3"/>
      <c r="T52" s="3"/>
      <c r="U52" s="3"/>
      <c r="V52" s="3"/>
      <c r="W52" s="3"/>
    </row>
    <row r="53" spans="1:23" ht="16.8" x14ac:dyDescent="0.5">
      <c r="A53" s="19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9"/>
      <c r="O53" s="22">
        <f t="shared" si="0"/>
        <v>0</v>
      </c>
      <c r="P53" s="38"/>
      <c r="Q53" s="38"/>
      <c r="R53" s="3"/>
      <c r="S53" s="3"/>
      <c r="T53" s="3"/>
      <c r="U53" s="3"/>
      <c r="V53" s="3"/>
      <c r="W53" s="3"/>
    </row>
    <row r="54" spans="1:23" ht="16.8" x14ac:dyDescent="0.5">
      <c r="A54" s="17">
        <v>9</v>
      </c>
      <c r="B54" s="18"/>
      <c r="C54" s="18"/>
      <c r="D54" s="18"/>
      <c r="E54" s="25" t="s">
        <v>163</v>
      </c>
      <c r="F54" s="25" t="s">
        <v>163</v>
      </c>
      <c r="G54" s="25" t="str">
        <f t="array" ref="G54">INDEX('Compositions cartons'!$C$1:$C$110,MATCH(E54&amp;F54,'Compositions cartons'!$A$1:$A$110&amp;'Compositions cartons'!$B$1:$B$110,0))</f>
        <v xml:space="preserve"> </v>
      </c>
      <c r="H54" s="18"/>
      <c r="I54" s="18"/>
      <c r="J54" s="18"/>
      <c r="K54" s="18"/>
      <c r="L54" s="18"/>
      <c r="M54" s="18"/>
      <c r="N54" s="31"/>
      <c r="O54" s="23">
        <f t="shared" si="0"/>
        <v>0</v>
      </c>
      <c r="P54" s="39"/>
      <c r="Q54" s="39"/>
      <c r="R54" s="3"/>
      <c r="S54" s="3"/>
      <c r="T54" s="3"/>
      <c r="U54" s="3"/>
      <c r="V54" s="3"/>
      <c r="W54" s="3"/>
    </row>
    <row r="55" spans="1:23" ht="16.8" x14ac:dyDescent="0.5">
      <c r="A55" s="19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9"/>
      <c r="O55" s="22">
        <f t="shared" si="0"/>
        <v>0</v>
      </c>
      <c r="P55" s="38"/>
      <c r="Q55" s="38"/>
      <c r="R55" s="3"/>
      <c r="S55" s="3"/>
      <c r="T55" s="3"/>
      <c r="U55" s="3"/>
      <c r="V55" s="3"/>
      <c r="W55" s="3"/>
    </row>
    <row r="56" spans="1:23" ht="16.8" x14ac:dyDescent="0.5">
      <c r="A56" s="19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9"/>
      <c r="O56" s="22">
        <f t="shared" si="0"/>
        <v>0</v>
      </c>
      <c r="P56" s="38"/>
      <c r="Q56" s="38"/>
      <c r="R56" s="3"/>
      <c r="S56" s="3"/>
      <c r="T56" s="3"/>
      <c r="U56" s="3"/>
      <c r="V56" s="3"/>
      <c r="W56" s="3"/>
    </row>
    <row r="57" spans="1:23" ht="16.8" x14ac:dyDescent="0.5">
      <c r="A57" s="19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9"/>
      <c r="O57" s="22">
        <f t="shared" si="0"/>
        <v>0</v>
      </c>
      <c r="P57" s="38"/>
      <c r="Q57" s="38"/>
      <c r="R57" s="3"/>
      <c r="S57" s="3"/>
      <c r="T57" s="3"/>
      <c r="U57" s="3"/>
      <c r="V57" s="3"/>
      <c r="W57" s="3"/>
    </row>
    <row r="58" spans="1:23" ht="16.8" x14ac:dyDescent="0.5">
      <c r="A58" s="19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9"/>
      <c r="O58" s="22">
        <f t="shared" si="0"/>
        <v>0</v>
      </c>
      <c r="P58" s="38"/>
      <c r="Q58" s="38"/>
      <c r="R58" s="3"/>
      <c r="S58" s="3"/>
      <c r="T58" s="3"/>
      <c r="U58" s="3"/>
      <c r="V58" s="3"/>
      <c r="W58" s="3"/>
    </row>
    <row r="59" spans="1:23" ht="16.8" x14ac:dyDescent="0.5">
      <c r="A59" s="19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9"/>
      <c r="O59" s="22">
        <f t="shared" si="0"/>
        <v>0</v>
      </c>
      <c r="P59" s="38"/>
      <c r="Q59" s="38"/>
      <c r="R59" s="3"/>
      <c r="S59" s="3"/>
      <c r="T59" s="3"/>
      <c r="U59" s="3"/>
      <c r="V59" s="3"/>
      <c r="W59" s="3"/>
    </row>
    <row r="60" spans="1:23" ht="16.8" x14ac:dyDescent="0.5">
      <c r="A60" s="17">
        <v>10</v>
      </c>
      <c r="B60" s="18"/>
      <c r="C60" s="18"/>
      <c r="D60" s="18"/>
      <c r="E60" s="25" t="s">
        <v>163</v>
      </c>
      <c r="F60" s="25" t="s">
        <v>163</v>
      </c>
      <c r="G60" s="25" t="str">
        <f t="array" ref="G60">INDEX('Compositions cartons'!$C$1:$C$110,MATCH(E60&amp;F60,'Compositions cartons'!$A$1:$A$110&amp;'Compositions cartons'!$B$1:$B$110,0))</f>
        <v xml:space="preserve"> </v>
      </c>
      <c r="H60" s="18"/>
      <c r="I60" s="18"/>
      <c r="J60" s="18"/>
      <c r="K60" s="18"/>
      <c r="L60" s="18"/>
      <c r="M60" s="18"/>
      <c r="N60" s="31"/>
      <c r="O60" s="23">
        <f t="shared" si="0"/>
        <v>0</v>
      </c>
      <c r="P60" s="39"/>
      <c r="Q60" s="39"/>
      <c r="R60" s="3"/>
      <c r="S60" s="3"/>
      <c r="T60" s="3"/>
      <c r="U60" s="3"/>
      <c r="V60" s="3"/>
      <c r="W60" s="3"/>
    </row>
    <row r="61" spans="1:23" ht="16.8" x14ac:dyDescent="0.5">
      <c r="A61" s="19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9"/>
      <c r="O61" s="22">
        <f t="shared" si="0"/>
        <v>0</v>
      </c>
      <c r="P61" s="38"/>
      <c r="Q61" s="38"/>
      <c r="R61" s="3"/>
      <c r="S61" s="3"/>
      <c r="T61" s="3"/>
      <c r="U61" s="3"/>
      <c r="V61" s="3"/>
      <c r="W61" s="3"/>
    </row>
    <row r="62" spans="1:23" ht="16.8" x14ac:dyDescent="0.5">
      <c r="A62" s="19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9"/>
      <c r="O62" s="22">
        <f t="shared" si="0"/>
        <v>0</v>
      </c>
      <c r="P62" s="38"/>
      <c r="Q62" s="38"/>
      <c r="R62" s="3"/>
      <c r="S62" s="3"/>
      <c r="T62" s="3"/>
      <c r="U62" s="3"/>
      <c r="V62" s="3"/>
      <c r="W62" s="3"/>
    </row>
    <row r="63" spans="1:23" ht="16.8" x14ac:dyDescent="0.5">
      <c r="A63" s="19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9"/>
      <c r="O63" s="22">
        <f t="shared" si="0"/>
        <v>0</v>
      </c>
      <c r="P63" s="38"/>
      <c r="Q63" s="38"/>
      <c r="R63" s="3"/>
      <c r="S63" s="3"/>
      <c r="T63" s="3"/>
      <c r="U63" s="3"/>
      <c r="V63" s="3"/>
      <c r="W63" s="3"/>
    </row>
    <row r="64" spans="1:23" ht="16.8" x14ac:dyDescent="0.5">
      <c r="A64" s="19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9"/>
      <c r="O64" s="22">
        <f t="shared" si="0"/>
        <v>0</v>
      </c>
      <c r="P64" s="38"/>
      <c r="Q64" s="38"/>
      <c r="R64" s="3"/>
      <c r="S64" s="3"/>
      <c r="T64" s="3"/>
      <c r="U64" s="3"/>
      <c r="V64" s="3"/>
      <c r="W64" s="3"/>
    </row>
    <row r="65" spans="1:23" ht="16.8" x14ac:dyDescent="0.5">
      <c r="A65" s="19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9"/>
      <c r="O65" s="22">
        <f t="shared" si="0"/>
        <v>0</v>
      </c>
      <c r="P65" s="38"/>
      <c r="Q65" s="38"/>
      <c r="R65" s="3"/>
      <c r="S65" s="3"/>
      <c r="T65" s="3"/>
      <c r="U65" s="3"/>
      <c r="V65" s="3"/>
      <c r="W65" s="3"/>
    </row>
    <row r="66" spans="1:23" ht="16.8" x14ac:dyDescent="0.5">
      <c r="A66" s="17">
        <v>11</v>
      </c>
      <c r="B66" s="18"/>
      <c r="C66" s="18"/>
      <c r="D66" s="18"/>
      <c r="E66" s="25" t="s">
        <v>163</v>
      </c>
      <c r="F66" s="25" t="s">
        <v>163</v>
      </c>
      <c r="G66" s="25" t="str">
        <f t="array" ref="G66">INDEX('Compositions cartons'!$C$1:$C$110,MATCH(E66&amp;F66,'Compositions cartons'!$A$1:$A$110&amp;'Compositions cartons'!$B$1:$B$110,0))</f>
        <v xml:space="preserve"> </v>
      </c>
      <c r="H66" s="18"/>
      <c r="I66" s="18"/>
      <c r="J66" s="18"/>
      <c r="K66" s="18"/>
      <c r="L66" s="18"/>
      <c r="M66" s="18"/>
      <c r="N66" s="31"/>
      <c r="O66" s="23">
        <f t="shared" si="0"/>
        <v>0</v>
      </c>
      <c r="P66" s="39"/>
      <c r="Q66" s="39"/>
      <c r="R66" s="3"/>
      <c r="S66" s="3"/>
      <c r="T66" s="3"/>
      <c r="U66" s="3"/>
      <c r="V66" s="3"/>
      <c r="W66" s="3"/>
    </row>
    <row r="67" spans="1:23" ht="16.8" x14ac:dyDescent="0.5">
      <c r="A67" s="19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9"/>
      <c r="O67" s="22">
        <f t="shared" si="0"/>
        <v>0</v>
      </c>
      <c r="P67" s="38"/>
      <c r="Q67" s="38"/>
      <c r="R67" s="3"/>
      <c r="S67" s="3"/>
      <c r="T67" s="3"/>
      <c r="U67" s="3"/>
      <c r="V67" s="3"/>
      <c r="W67" s="3"/>
    </row>
    <row r="68" spans="1:23" ht="16.8" x14ac:dyDescent="0.5">
      <c r="A68" s="19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9"/>
      <c r="O68" s="22">
        <f t="shared" si="0"/>
        <v>0</v>
      </c>
      <c r="P68" s="38"/>
      <c r="Q68" s="38"/>
      <c r="R68" s="3"/>
      <c r="S68" s="3"/>
      <c r="T68" s="3"/>
      <c r="U68" s="3"/>
      <c r="V68" s="3"/>
      <c r="W68" s="3"/>
    </row>
    <row r="69" spans="1:23" ht="16.8" x14ac:dyDescent="0.5">
      <c r="A69" s="19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9"/>
      <c r="O69" s="22">
        <f t="shared" si="0"/>
        <v>0</v>
      </c>
      <c r="P69" s="38"/>
      <c r="Q69" s="38"/>
      <c r="R69" s="3"/>
      <c r="S69" s="3"/>
      <c r="T69" s="3"/>
      <c r="U69" s="3"/>
      <c r="V69" s="3"/>
      <c r="W69" s="3"/>
    </row>
    <row r="70" spans="1:23" ht="16.8" x14ac:dyDescent="0.5">
      <c r="A70" s="19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9"/>
      <c r="O70" s="22">
        <f t="shared" si="0"/>
        <v>0</v>
      </c>
      <c r="P70" s="38"/>
      <c r="Q70" s="38"/>
      <c r="R70" s="3"/>
      <c r="S70" s="3"/>
      <c r="T70" s="3"/>
      <c r="U70" s="3"/>
      <c r="V70" s="3"/>
      <c r="W70" s="3"/>
    </row>
    <row r="71" spans="1:23" ht="16.8" x14ac:dyDescent="0.5">
      <c r="A71" s="19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9"/>
      <c r="O71" s="22">
        <f t="shared" ref="O71:O77" si="1">SUM(N71*M71)</f>
        <v>0</v>
      </c>
      <c r="P71" s="38"/>
      <c r="Q71" s="38"/>
      <c r="R71" s="3"/>
      <c r="S71" s="3"/>
      <c r="T71" s="3"/>
      <c r="U71" s="3"/>
      <c r="V71" s="3"/>
      <c r="W71" s="3"/>
    </row>
    <row r="72" spans="1:23" ht="16.8" x14ac:dyDescent="0.5">
      <c r="A72" s="26">
        <v>12</v>
      </c>
      <c r="B72" s="27"/>
      <c r="C72" s="27"/>
      <c r="D72" s="27"/>
      <c r="E72" s="25" t="s">
        <v>163</v>
      </c>
      <c r="F72" s="25" t="s">
        <v>163</v>
      </c>
      <c r="G72" s="25" t="str">
        <f t="array" ref="G72">INDEX('Compositions cartons'!$C$1:$C$110,MATCH(E72&amp;F72,'Compositions cartons'!$A$1:$A$110&amp;'Compositions cartons'!$B$1:$B$110,0))</f>
        <v xml:space="preserve"> </v>
      </c>
      <c r="H72" s="27"/>
      <c r="I72" s="27"/>
      <c r="J72" s="27"/>
      <c r="K72" s="27"/>
      <c r="L72" s="27"/>
      <c r="M72" s="27"/>
      <c r="N72" s="32"/>
      <c r="O72" s="28">
        <f t="shared" si="1"/>
        <v>0</v>
      </c>
      <c r="P72" s="39"/>
      <c r="Q72" s="39"/>
      <c r="R72" s="3"/>
      <c r="S72" s="3"/>
      <c r="T72" s="3"/>
      <c r="U72" s="3"/>
      <c r="V72" s="3"/>
      <c r="W72" s="3"/>
    </row>
    <row r="73" spans="1:23" ht="16.8" x14ac:dyDescent="0.5">
      <c r="A73" s="19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9"/>
      <c r="O73" s="29">
        <f t="shared" si="1"/>
        <v>0</v>
      </c>
      <c r="P73" s="38"/>
      <c r="Q73" s="38"/>
      <c r="R73" s="3"/>
      <c r="S73" s="3"/>
      <c r="T73" s="3"/>
      <c r="U73" s="3"/>
      <c r="V73" s="3"/>
      <c r="W73" s="3"/>
    </row>
    <row r="74" spans="1:23" ht="16.8" x14ac:dyDescent="0.5">
      <c r="A74" s="19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9"/>
      <c r="O74" s="29">
        <f t="shared" si="1"/>
        <v>0</v>
      </c>
      <c r="P74" s="38"/>
      <c r="Q74" s="38"/>
      <c r="R74" s="3"/>
      <c r="S74" s="3"/>
      <c r="T74" s="3"/>
      <c r="U74" s="3"/>
      <c r="V74" s="3"/>
      <c r="W74" s="3"/>
    </row>
    <row r="75" spans="1:23" ht="16.8" x14ac:dyDescent="0.5">
      <c r="A75" s="19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9"/>
      <c r="O75" s="29">
        <f t="shared" si="1"/>
        <v>0</v>
      </c>
      <c r="P75" s="38"/>
      <c r="Q75" s="38"/>
      <c r="R75" s="3"/>
      <c r="S75" s="3"/>
      <c r="T75" s="3"/>
      <c r="U75" s="3"/>
      <c r="V75" s="3"/>
      <c r="W75" s="3"/>
    </row>
    <row r="76" spans="1:23" ht="16.8" x14ac:dyDescent="0.5">
      <c r="A76" s="19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9"/>
      <c r="O76" s="29">
        <f t="shared" si="1"/>
        <v>0</v>
      </c>
      <c r="P76" s="38"/>
      <c r="Q76" s="38"/>
      <c r="R76" s="3"/>
      <c r="S76" s="3"/>
      <c r="T76" s="3"/>
      <c r="U76" s="3"/>
      <c r="V76" s="3"/>
      <c r="W76" s="3"/>
    </row>
    <row r="77" spans="1:23" ht="16.8" x14ac:dyDescent="0.5">
      <c r="A77" s="30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33"/>
      <c r="O77" s="29">
        <f t="shared" si="1"/>
        <v>0</v>
      </c>
      <c r="P77" s="38"/>
      <c r="Q77" s="38"/>
      <c r="R77" s="3"/>
      <c r="S77" s="3"/>
      <c r="T77" s="3"/>
      <c r="U77" s="3"/>
      <c r="V77" s="3"/>
      <c r="W77" s="3"/>
    </row>
    <row r="78" spans="1:23" ht="16.8" x14ac:dyDescent="0.5">
      <c r="A78" s="5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</row>
    <row r="79" spans="1:23" ht="16.8" x14ac:dyDescent="0.5">
      <c r="A79" s="65" t="s">
        <v>194</v>
      </c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14">
        <v>220</v>
      </c>
      <c r="N79" s="15">
        <f>SUM(O79/M79)</f>
        <v>27.939727272727271</v>
      </c>
      <c r="O79" s="15">
        <f>SUM(O6+O12+O18+O24+O30+O36+O42+O48+O54+O60+O66+O72)</f>
        <v>6146.74</v>
      </c>
      <c r="P79" s="15">
        <f t="shared" ref="P79:Q80" si="2">SUM(P6+P12+P18+P24+P30+P36+P42+P48+P54+P60+P66+P72)</f>
        <v>885</v>
      </c>
      <c r="Q79" s="15">
        <f t="shared" si="2"/>
        <v>1188</v>
      </c>
      <c r="R79" s="3"/>
      <c r="S79" s="3"/>
      <c r="T79" s="3"/>
      <c r="U79" s="3"/>
      <c r="V79" s="3"/>
      <c r="W79" s="3"/>
    </row>
    <row r="80" spans="1:23" ht="16.8" x14ac:dyDescent="0.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14">
        <v>300</v>
      </c>
      <c r="N80" s="15">
        <f>SUM(O80/M80)</f>
        <v>23.237000000000002</v>
      </c>
      <c r="O80" s="15">
        <f>SUM(O7+O13+O19+O25+O31+O37+O43+O49+O55+O61+O67+O73)</f>
        <v>6971.1</v>
      </c>
      <c r="P80" s="15">
        <f t="shared" si="2"/>
        <v>885</v>
      </c>
      <c r="Q80" s="15">
        <f t="shared" si="2"/>
        <v>1188</v>
      </c>
      <c r="R80" s="3"/>
      <c r="S80" s="3"/>
      <c r="T80" s="3"/>
      <c r="U80" s="3"/>
      <c r="V80" s="3"/>
      <c r="W80" s="3"/>
    </row>
    <row r="81" spans="1:23" ht="16.8" x14ac:dyDescent="0.5">
      <c r="A81" s="3"/>
      <c r="B81" s="3"/>
      <c r="C81" s="3"/>
      <c r="D81" s="34" t="s">
        <v>213</v>
      </c>
      <c r="E81" s="41" t="s">
        <v>216</v>
      </c>
      <c r="G81" s="3"/>
      <c r="H81" s="3"/>
      <c r="I81" s="3"/>
      <c r="J81" s="3"/>
      <c r="K81" s="3"/>
      <c r="L81" s="3"/>
      <c r="M81" s="34"/>
      <c r="N81" s="15" t="e">
        <f t="shared" ref="N81:N84" si="3">SUM(O81/M81)</f>
        <v>#DIV/0!</v>
      </c>
      <c r="O81" s="15">
        <f t="shared" ref="O81:Q84" si="4">SUM(O8+O14+O20+O26+O32+O38+O44+O50+O56+O62+O68+O74)</f>
        <v>0</v>
      </c>
      <c r="P81" s="15">
        <f t="shared" si="4"/>
        <v>0</v>
      </c>
      <c r="Q81" s="15">
        <f t="shared" si="4"/>
        <v>0</v>
      </c>
      <c r="R81" s="3"/>
      <c r="S81" s="3"/>
      <c r="T81" s="3"/>
      <c r="U81" s="3"/>
      <c r="V81" s="3"/>
      <c r="W81" s="3"/>
    </row>
    <row r="82" spans="1:23" ht="16.8" x14ac:dyDescent="0.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4"/>
      <c r="N82" s="15" t="e">
        <f t="shared" si="3"/>
        <v>#DIV/0!</v>
      </c>
      <c r="O82" s="15">
        <f t="shared" si="4"/>
        <v>0</v>
      </c>
      <c r="P82" s="15">
        <f t="shared" si="4"/>
        <v>0</v>
      </c>
      <c r="Q82" s="15">
        <f t="shared" si="4"/>
        <v>0</v>
      </c>
      <c r="R82" s="3"/>
      <c r="S82" s="3"/>
      <c r="T82" s="3"/>
      <c r="U82" s="3"/>
      <c r="V82" s="3"/>
      <c r="W82" s="3"/>
    </row>
    <row r="83" spans="1:23" ht="16.8" x14ac:dyDescent="0.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4"/>
      <c r="N83" s="15" t="e">
        <f t="shared" si="3"/>
        <v>#DIV/0!</v>
      </c>
      <c r="O83" s="15">
        <f t="shared" si="4"/>
        <v>0</v>
      </c>
      <c r="P83" s="15">
        <f t="shared" si="4"/>
        <v>0</v>
      </c>
      <c r="Q83" s="15">
        <f t="shared" si="4"/>
        <v>0</v>
      </c>
      <c r="R83" s="3"/>
      <c r="S83" s="3"/>
      <c r="T83" s="3"/>
      <c r="U83" s="3"/>
      <c r="V83" s="3"/>
      <c r="W83" s="3"/>
    </row>
    <row r="84" spans="1:23" ht="16.8" x14ac:dyDescent="0.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4"/>
      <c r="N84" s="15" t="e">
        <f t="shared" si="3"/>
        <v>#DIV/0!</v>
      </c>
      <c r="O84" s="15">
        <f t="shared" si="4"/>
        <v>0</v>
      </c>
      <c r="P84" s="15">
        <f t="shared" si="4"/>
        <v>0</v>
      </c>
      <c r="Q84" s="15">
        <f t="shared" si="4"/>
        <v>0</v>
      </c>
      <c r="R84" s="3"/>
      <c r="S84" s="3"/>
      <c r="T84" s="3"/>
      <c r="U84" s="3"/>
      <c r="V84" s="3"/>
      <c r="W84" s="3"/>
    </row>
    <row r="85" spans="1:23" ht="16.8" x14ac:dyDescent="0.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1:23" ht="16.8" x14ac:dyDescent="0.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 ht="16.8" x14ac:dyDescent="0.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</row>
    <row r="88" spans="1:23" ht="16.8" x14ac:dyDescent="0.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1:23" ht="16.8" x14ac:dyDescent="0.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1:23" ht="16.8" x14ac:dyDescent="0.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</row>
    <row r="91" spans="1:23" ht="16.8" x14ac:dyDescent="0.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</row>
    <row r="92" spans="1:23" ht="16.8" x14ac:dyDescent="0.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</row>
    <row r="93" spans="1:23" ht="16.8" x14ac:dyDescent="0.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1:23" ht="16.8" x14ac:dyDescent="0.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1:23" ht="16.8" x14ac:dyDescent="0.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</row>
    <row r="96" spans="1:23" ht="16.8" x14ac:dyDescent="0.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</row>
    <row r="97" spans="1:23" ht="16.8" x14ac:dyDescent="0.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 ht="16.8" x14ac:dyDescent="0.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</row>
    <row r="99" spans="1:23" ht="16.8" x14ac:dyDescent="0.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1:23" ht="16.8" x14ac:dyDescent="0.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  <row r="101" spans="1:23" ht="16.8" x14ac:dyDescent="0.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</row>
    <row r="102" spans="1:23" ht="16.8" x14ac:dyDescent="0.5"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</row>
  </sheetData>
  <mergeCells count="1">
    <mergeCell ref="A79:L79"/>
  </mergeCells>
  <dataValidations count="2">
    <dataValidation type="list" allowBlank="1" showInputMessage="1" showErrorMessage="1" sqref="E6 E18 E12 E42 E24 E66 E30 E36 E48 E54 E60 E72">
      <formula1>fournisseur</formula1>
    </dataValidation>
    <dataValidation type="list" allowBlank="1" showInputMessage="1" showErrorMessage="1" promptTitle="Qualité" prompt="Choix de la qualité" sqref="F6 F12 F18 F24 F30 F36 F42 F48 F54 F60 F66 F72">
      <formula1>_xlfn.SWITCH(E6, "Kappa", listekappa,"Prowell",listeprowell,"SDPS",listeSDPS,"-",listeR)</formula1>
    </dataValidation>
  </dataValidations>
  <pageMargins left="0.7" right="0.7" top="0.75" bottom="0.75" header="0.3" footer="0.3"/>
  <pageSetup paperSize="9" scale="34" orientation="landscape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promptTitle="type d'impression" prompt="choix du type d'impression">
          <x14:formula1>
            <xm:f>'Données techniques'!$A$2:$A$9</xm:f>
          </x14:formula1>
          <xm:sqref>H6:H76</xm:sqref>
        </x14:dataValidation>
        <x14:dataValidation type="list" allowBlank="1" showInputMessage="1" showErrorMessage="1" promptTitle="Client" prompt="Choix du client">
          <x14:formula1>
            <xm:f>Client!$A$4:$A$7</xm:f>
          </x14:formula1>
          <xm:sqref>B2</xm:sqref>
        </x14:dataValidation>
        <x14:dataValidation type="list" allowBlank="1" showInputMessage="1" showErrorMessage="1" promptTitle="Nombre de couleur" prompt="choix du nombre de couleur">
          <x14:formula1>
            <xm:f>'Données techniques'!$B$3:$B$6</xm:f>
          </x14:formula1>
          <xm:sqref>I7:I11</xm:sqref>
        </x14:dataValidation>
        <x14:dataValidation type="list" allowBlank="1" showInputMessage="1" showErrorMessage="1" promptTitle="Nombre de couleur" prompt="choix du nombre de couleur">
          <x14:formula1>
            <xm:f>'Données techniques'!$B$2:$B$6</xm:f>
          </x14:formula1>
          <xm:sqref>I12:I76 I6</xm:sqref>
        </x14:dataValidation>
        <x14:dataValidation type="list" allowBlank="1" showInputMessage="1" showErrorMessage="1" promptTitle="Hauteur palette maxi" prompt="Choix de la hauteur palette">
          <x14:formula1>
            <xm:f>'Données techniques'!$D$3:$D$7</xm:f>
          </x14:formula1>
          <xm:sqref>L7:L11 L13:L17 L19:L23 L25:L29 L31:L35 L37:L41 L43:L76</xm:sqref>
        </x14:dataValidation>
        <x14:dataValidation type="list" allowBlank="1" showInputMessage="1" showErrorMessage="1" promptTitle="Hauteur palette maxi" prompt="Choix de la hauteur palette">
          <x14:formula1>
            <xm:f>'Données techniques'!$D$2:$D$7</xm:f>
          </x14:formula1>
          <xm:sqref>L6 L12 L18 L24 L30 L36 L42</xm:sqref>
        </x14:dataValidation>
        <x14:dataValidation type="list" allowBlank="1" showInputMessage="1" showErrorMessage="1">
          <x14:formula1>
            <xm:f>'Données techniques'!$E$2:$E$8</xm:f>
          </x14:formula1>
          <xm:sqref>E81</xm:sqref>
        </x14:dataValidation>
        <x14:dataValidation type="list" allowBlank="1" showInputMessage="1" showErrorMessage="1" promptTitle="Qualité" prompt="Choix de la qualité">
          <x14:formula1>
            <xm:f>'Compositions cartons'!$B$1:$B$54</xm:f>
          </x14:formula1>
          <xm:sqref>F7:F11 F13:F17 F19:F23 F25:F29 F31:F35 F37:F41 F43:F47 F49:F53 F55:F59 F61:F65 F67:F71 F73:F76</xm:sqref>
        </x14:dataValidation>
        <x14:dataValidation type="list" allowBlank="1" showInputMessage="1" showErrorMessage="1" promptTitle="Format palette" prompt="choix du format de la palette">
          <x14:formula1>
            <xm:f>'Données techniques'!$C$3:$C$10</xm:f>
          </x14:formula1>
          <xm:sqref>J7:J11 J13:J17 J25:J29 J19:J23 J31:J35 J37:J41 J43:J76</xm:sqref>
        </x14:dataValidation>
        <x14:dataValidation type="list" allowBlank="1" showInputMessage="1" showErrorMessage="1" promptTitle="Format palette" prompt="choix du format de la palette">
          <x14:formula1>
            <xm:f>'Données techniques'!$C$2:$C$10</xm:f>
          </x14:formula1>
          <xm:sqref>J6 J30 J12 J18 J24 J36 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77"/>
  <sheetViews>
    <sheetView showGridLines="0" tabSelected="1" view="pageLayout" topLeftCell="A22" zoomScaleNormal="100" workbookViewId="0">
      <selection activeCell="H43" sqref="H43"/>
    </sheetView>
  </sheetViews>
  <sheetFormatPr baseColWidth="10" defaultRowHeight="15.6" x14ac:dyDescent="0.3"/>
  <cols>
    <col min="1" max="1" width="3.109375" style="45" customWidth="1"/>
    <col min="2" max="2" width="15.6640625" style="45" customWidth="1"/>
    <col min="3" max="3" width="11.5546875" style="45" customWidth="1"/>
    <col min="4" max="4" width="13" style="45" customWidth="1"/>
    <col min="5" max="5" width="18.5546875" style="45" customWidth="1"/>
    <col min="6" max="6" width="14" style="45" customWidth="1"/>
    <col min="7" max="7" width="11.5546875" style="45"/>
    <col min="8" max="8" width="10.33203125" style="45" customWidth="1"/>
    <col min="9" max="16384" width="11.5546875" style="45"/>
  </cols>
  <sheetData>
    <row r="1" spans="1:8" ht="18.600000000000001" x14ac:dyDescent="0.55000000000000004">
      <c r="B1" s="4"/>
      <c r="C1" s="4"/>
      <c r="D1" s="4"/>
      <c r="E1" s="4"/>
      <c r="F1" s="4"/>
      <c r="G1" s="4"/>
      <c r="H1" s="4"/>
    </row>
    <row r="2" spans="1:8" ht="18.600000000000001" x14ac:dyDescent="0.55000000000000004">
      <c r="B2" s="4"/>
      <c r="C2" s="4"/>
      <c r="D2" s="4"/>
      <c r="E2" s="4"/>
      <c r="F2" s="4"/>
      <c r="G2" s="4"/>
      <c r="H2" s="4"/>
    </row>
    <row r="3" spans="1:8" ht="18.600000000000001" x14ac:dyDescent="0.55000000000000004">
      <c r="B3" s="4"/>
      <c r="C3" s="4"/>
      <c r="D3" s="4"/>
      <c r="E3" s="4"/>
      <c r="F3" s="4"/>
      <c r="G3" s="4"/>
      <c r="H3" s="4"/>
    </row>
    <row r="4" spans="1:8" ht="18.600000000000001" x14ac:dyDescent="0.55000000000000004">
      <c r="B4" s="4"/>
      <c r="C4" s="4"/>
      <c r="D4" s="4"/>
      <c r="E4" s="4"/>
      <c r="F4" s="4"/>
      <c r="G4" s="4"/>
      <c r="H4" s="4"/>
    </row>
    <row r="5" spans="1:8" ht="18.600000000000001" x14ac:dyDescent="0.55000000000000004">
      <c r="B5" s="4"/>
      <c r="C5" s="4"/>
      <c r="D5" s="4"/>
      <c r="E5" s="4"/>
      <c r="F5" s="4"/>
      <c r="G5" s="4"/>
      <c r="H5" s="4"/>
    </row>
    <row r="6" spans="1:8" ht="21" x14ac:dyDescent="0.6">
      <c r="A6" s="60" t="s">
        <v>164</v>
      </c>
      <c r="B6" s="60"/>
      <c r="C6" s="60"/>
      <c r="D6" s="61"/>
      <c r="E6" s="4"/>
      <c r="F6" s="4"/>
      <c r="G6" s="4"/>
      <c r="H6" s="4"/>
    </row>
    <row r="7" spans="1:8" ht="21" x14ac:dyDescent="0.6">
      <c r="A7" s="60" t="s">
        <v>165</v>
      </c>
      <c r="B7" s="60"/>
      <c r="C7" s="60"/>
      <c r="D7" s="61"/>
      <c r="E7" s="4"/>
      <c r="F7" s="4"/>
      <c r="G7" s="4"/>
      <c r="H7" s="4"/>
    </row>
    <row r="8" spans="1:8" ht="21" x14ac:dyDescent="0.6">
      <c r="A8" s="60" t="s">
        <v>166</v>
      </c>
      <c r="B8" s="60"/>
      <c r="C8" s="60"/>
      <c r="D8" s="61"/>
      <c r="E8" s="4"/>
      <c r="F8" s="4"/>
      <c r="G8" s="4"/>
      <c r="H8" s="4"/>
    </row>
    <row r="9" spans="1:8" ht="21" x14ac:dyDescent="0.6">
      <c r="A9" s="60" t="s">
        <v>167</v>
      </c>
      <c r="B9" s="60"/>
      <c r="C9" s="60"/>
      <c r="D9" s="61"/>
      <c r="E9" s="4"/>
      <c r="F9" s="60" t="str">
        <f>'Données d''entrées'!B2</f>
        <v>PATRELLE</v>
      </c>
      <c r="G9" s="4"/>
      <c r="H9" s="4"/>
    </row>
    <row r="10" spans="1:8" ht="21" x14ac:dyDescent="0.55000000000000004">
      <c r="A10" s="4"/>
      <c r="B10" s="46"/>
      <c r="C10" s="46"/>
      <c r="D10" s="46"/>
      <c r="E10" s="4"/>
      <c r="F10" s="62" t="str">
        <f>'Données d''entrées'!H2</f>
        <v>Chemin de Trousseauville</v>
      </c>
      <c r="G10" s="4"/>
      <c r="H10" s="4"/>
    </row>
    <row r="11" spans="1:8" ht="21" x14ac:dyDescent="0.6">
      <c r="A11" s="4"/>
      <c r="B11" s="4"/>
      <c r="C11" s="4"/>
      <c r="D11" s="4"/>
      <c r="E11" s="4"/>
      <c r="F11" s="63" t="str">
        <f>'Données d''entrées'!I2</f>
        <v>14510 Houlgate</v>
      </c>
      <c r="G11" s="4"/>
      <c r="H11" s="4"/>
    </row>
    <row r="12" spans="1:8" ht="21" x14ac:dyDescent="0.6">
      <c r="A12" s="4"/>
      <c r="B12" s="46" t="s">
        <v>168</v>
      </c>
      <c r="C12" s="4" t="str">
        <f>'Données d''entrées'!D2</f>
        <v>Alain Carretero</v>
      </c>
      <c r="D12" s="4"/>
      <c r="E12" s="4"/>
      <c r="F12" s="63" t="str">
        <f>'Données d''entrées'!J2</f>
        <v>France</v>
      </c>
      <c r="G12" s="4"/>
      <c r="H12" s="4"/>
    </row>
    <row r="13" spans="1:8" ht="18.600000000000001" x14ac:dyDescent="0.55000000000000004">
      <c r="A13" s="4"/>
      <c r="B13" s="46" t="s">
        <v>169</v>
      </c>
      <c r="C13" s="4" t="str">
        <f>'Données d''entrées'!F2</f>
        <v>Aurélie Desloges</v>
      </c>
      <c r="D13" s="4"/>
      <c r="E13" s="4"/>
      <c r="F13" s="4"/>
      <c r="G13" s="4"/>
      <c r="H13" s="4"/>
    </row>
    <row r="14" spans="1:8" ht="18.600000000000001" x14ac:dyDescent="0.55000000000000004">
      <c r="A14" s="4"/>
      <c r="B14" s="4"/>
      <c r="C14" s="4"/>
      <c r="D14" s="4"/>
      <c r="E14" s="4"/>
      <c r="F14" s="4"/>
      <c r="G14" s="4"/>
      <c r="H14" s="4"/>
    </row>
    <row r="15" spans="1:8" ht="18.600000000000001" x14ac:dyDescent="0.55000000000000004">
      <c r="A15" s="4"/>
      <c r="B15" s="4"/>
      <c r="C15" s="4"/>
      <c r="D15" s="4"/>
      <c r="E15" s="47" t="s">
        <v>180</v>
      </c>
      <c r="F15" s="48">
        <v>43493</v>
      </c>
      <c r="G15" s="4"/>
      <c r="H15" s="4"/>
    </row>
    <row r="16" spans="1:8" ht="18.600000000000001" x14ac:dyDescent="0.55000000000000004">
      <c r="A16" s="4"/>
      <c r="B16" s="4"/>
      <c r="C16" s="4"/>
      <c r="D16" s="4"/>
      <c r="E16" s="4"/>
      <c r="F16" s="4"/>
      <c r="G16" s="4"/>
      <c r="H16" s="4"/>
    </row>
    <row r="17" spans="1:9" ht="18.600000000000001" x14ac:dyDescent="0.55000000000000004">
      <c r="A17" s="4"/>
      <c r="B17" s="4"/>
      <c r="C17" s="4"/>
      <c r="D17" s="4"/>
      <c r="E17" s="4"/>
      <c r="F17" s="4"/>
      <c r="G17" s="4"/>
      <c r="H17" s="4"/>
    </row>
    <row r="18" spans="1:9" ht="36.6" customHeight="1" x14ac:dyDescent="0.3">
      <c r="A18" s="68" t="s">
        <v>181</v>
      </c>
      <c r="B18" s="68"/>
      <c r="C18" s="68"/>
      <c r="D18" s="68"/>
      <c r="E18" s="68"/>
      <c r="F18" s="68"/>
      <c r="G18" s="68"/>
      <c r="H18" s="68"/>
      <c r="I18" s="68"/>
    </row>
    <row r="19" spans="1:9" ht="18.600000000000001" x14ac:dyDescent="0.55000000000000004">
      <c r="A19" s="4"/>
      <c r="B19" s="4"/>
      <c r="C19" s="4"/>
      <c r="D19" s="4"/>
      <c r="E19" s="4"/>
      <c r="F19" s="4"/>
      <c r="G19" s="4"/>
      <c r="H19" s="4"/>
    </row>
    <row r="20" spans="1:9" ht="18.600000000000001" x14ac:dyDescent="0.55000000000000004">
      <c r="A20" s="4"/>
      <c r="B20" s="46" t="s">
        <v>182</v>
      </c>
      <c r="C20" s="4"/>
      <c r="D20" s="4"/>
      <c r="E20" s="4"/>
      <c r="F20" s="4"/>
      <c r="G20" s="4"/>
      <c r="H20" s="4"/>
    </row>
    <row r="21" spans="1:9" ht="18.600000000000001" x14ac:dyDescent="0.55000000000000004">
      <c r="A21" s="4"/>
      <c r="B21" s="4"/>
      <c r="C21" s="4"/>
      <c r="D21" s="4"/>
      <c r="E21" s="4"/>
      <c r="F21" s="4"/>
      <c r="G21" s="4"/>
      <c r="H21" s="4"/>
    </row>
    <row r="22" spans="1:9" ht="18.600000000000001" x14ac:dyDescent="0.55000000000000004">
      <c r="A22" s="46">
        <f>'Données d''entrées'!A6</f>
        <v>1</v>
      </c>
      <c r="B22" s="46" t="s">
        <v>183</v>
      </c>
      <c r="C22" s="4" t="str">
        <f>'Données d''entrées'!B6</f>
        <v>Box</v>
      </c>
      <c r="D22" s="4"/>
      <c r="E22" s="4"/>
      <c r="F22" s="4"/>
      <c r="G22" s="4"/>
      <c r="H22" s="46" t="s">
        <v>258</v>
      </c>
      <c r="I22" s="4">
        <f>'Données d''entrées'!C6</f>
        <v>19847</v>
      </c>
    </row>
    <row r="23" spans="1:9" ht="18.600000000000001" x14ac:dyDescent="0.55000000000000004">
      <c r="A23" s="4"/>
      <c r="B23" s="46" t="s">
        <v>184</v>
      </c>
      <c r="C23" s="4" t="str">
        <f>'Données d''entrées'!D6</f>
        <v>1960x1113x4</v>
      </c>
      <c r="D23" s="4"/>
      <c r="E23" s="4"/>
      <c r="F23" s="4"/>
      <c r="G23" s="4"/>
      <c r="H23" s="4"/>
    </row>
    <row r="24" spans="1:9" ht="18.600000000000001" x14ac:dyDescent="0.55000000000000004">
      <c r="A24" s="4"/>
      <c r="B24" s="46" t="s">
        <v>185</v>
      </c>
      <c r="C24" s="4" t="str">
        <f>'Données d''entrées'!F6</f>
        <v>EEWCW93C</v>
      </c>
      <c r="D24" s="4" t="str">
        <f>'Données d''entrées'!G6</f>
        <v>EE40 WT135 C075 C075 C075 WT135</v>
      </c>
      <c r="E24" s="4"/>
      <c r="F24" s="4"/>
      <c r="G24" s="4"/>
      <c r="H24" s="4"/>
    </row>
    <row r="25" spans="1:9" ht="18.600000000000001" x14ac:dyDescent="0.55000000000000004">
      <c r="A25" s="4"/>
      <c r="B25" s="46" t="s">
        <v>186</v>
      </c>
      <c r="C25" s="4" t="str">
        <f>'Données d''entrées'!H6</f>
        <v>Flexo</v>
      </c>
      <c r="D25" s="4"/>
      <c r="E25" s="46" t="s">
        <v>187</v>
      </c>
      <c r="F25" s="49">
        <f>'Données d''entrées'!I6</f>
        <v>2</v>
      </c>
      <c r="G25" s="4"/>
      <c r="H25" s="4"/>
    </row>
    <row r="26" spans="1:9" ht="18.600000000000001" x14ac:dyDescent="0.55000000000000004">
      <c r="A26" s="4"/>
      <c r="B26" s="46" t="s">
        <v>188</v>
      </c>
      <c r="C26" s="49">
        <f>'Données d''entrées'!K6</f>
        <v>175</v>
      </c>
      <c r="D26" s="46" t="s">
        <v>189</v>
      </c>
      <c r="E26" s="4" t="str">
        <f>'Données d''entrées'!J6</f>
        <v>1200x1600</v>
      </c>
      <c r="F26" s="46" t="s">
        <v>190</v>
      </c>
      <c r="G26" s="49">
        <f>'Données d''entrées'!L6</f>
        <v>1200</v>
      </c>
      <c r="H26" s="4"/>
    </row>
    <row r="27" spans="1:9" ht="18.600000000000001" x14ac:dyDescent="0.55000000000000004">
      <c r="A27" s="50"/>
      <c r="B27" s="50"/>
      <c r="C27" s="51"/>
      <c r="D27" s="51"/>
      <c r="E27" s="51"/>
      <c r="F27" s="51"/>
      <c r="G27" s="51"/>
      <c r="H27" s="51"/>
      <c r="I27" s="51"/>
    </row>
    <row r="28" spans="1:9" ht="19.8" customHeight="1" x14ac:dyDescent="0.55000000000000004">
      <c r="A28" s="46">
        <f>'Données d''entrées'!A12</f>
        <v>2</v>
      </c>
      <c r="B28" s="46" t="s">
        <v>183</v>
      </c>
      <c r="C28" s="4" t="str">
        <f>'Données d''entrées'!B12</f>
        <v>Support</v>
      </c>
      <c r="D28" s="4"/>
      <c r="E28" s="4"/>
      <c r="F28" s="4"/>
      <c r="G28" s="4"/>
      <c r="H28" s="46" t="s">
        <v>258</v>
      </c>
      <c r="I28" s="4">
        <f>'Données d''entrées'!C12</f>
        <v>19969</v>
      </c>
    </row>
    <row r="29" spans="1:9" ht="19.8" customHeight="1" x14ac:dyDescent="0.55000000000000004">
      <c r="A29" s="4"/>
      <c r="B29" s="46" t="s">
        <v>184</v>
      </c>
      <c r="C29" s="4" t="str">
        <f>'Données d''entrées'!D12</f>
        <v>975x763x3</v>
      </c>
      <c r="D29" s="4"/>
      <c r="E29" s="4"/>
      <c r="F29" s="4"/>
      <c r="G29" s="4"/>
      <c r="H29" s="4"/>
    </row>
    <row r="30" spans="1:9" ht="16.8" customHeight="1" x14ac:dyDescent="0.55000000000000004">
      <c r="A30" s="4"/>
      <c r="B30" s="46" t="s">
        <v>185</v>
      </c>
      <c r="C30" s="4" t="str">
        <f>'Données d''entrées'!F12</f>
        <v>EEBCT116</v>
      </c>
      <c r="D30" s="4" t="str">
        <f>'Données d''entrées'!G12</f>
        <v>BC185 D090 D090 D090 TB120</v>
      </c>
      <c r="E30" s="4"/>
      <c r="F30" s="4"/>
      <c r="G30" s="4"/>
      <c r="H30" s="4"/>
    </row>
    <row r="31" spans="1:9" ht="18.600000000000001" x14ac:dyDescent="0.55000000000000004">
      <c r="A31" s="4"/>
      <c r="B31" s="46" t="s">
        <v>186</v>
      </c>
      <c r="C31" s="4" t="str">
        <f>'Données d''entrées'!H12</f>
        <v>Sans impression</v>
      </c>
      <c r="D31" s="4"/>
      <c r="E31" s="46" t="s">
        <v>187</v>
      </c>
      <c r="F31" s="49">
        <f>'Données d''entrées'!I12</f>
        <v>0</v>
      </c>
      <c r="G31" s="4"/>
      <c r="H31" s="4"/>
    </row>
    <row r="32" spans="1:9" ht="18.600000000000001" x14ac:dyDescent="0.55000000000000004">
      <c r="A32" s="4"/>
      <c r="B32" s="46" t="s">
        <v>188</v>
      </c>
      <c r="C32" s="49">
        <f>'Données d''entrées'!K12</f>
        <v>550</v>
      </c>
      <c r="D32" s="46" t="s">
        <v>189</v>
      </c>
      <c r="E32" s="4" t="str">
        <f>'Données d''entrées'!J12</f>
        <v>800x1200</v>
      </c>
      <c r="F32" s="46" t="s">
        <v>190</v>
      </c>
      <c r="G32" s="49">
        <f>'Données d''entrées'!L12</f>
        <v>1800</v>
      </c>
      <c r="H32" s="4"/>
    </row>
    <row r="33" spans="1:9" ht="18.600000000000001" x14ac:dyDescent="0.55000000000000004">
      <c r="A33" s="50"/>
      <c r="B33" s="50"/>
      <c r="C33" s="51"/>
      <c r="D33" s="51"/>
      <c r="E33" s="51"/>
      <c r="F33" s="51"/>
      <c r="G33" s="51"/>
      <c r="H33" s="51"/>
      <c r="I33" s="51"/>
    </row>
    <row r="34" spans="1:9" ht="18.600000000000001" x14ac:dyDescent="0.55000000000000004">
      <c r="A34" s="46">
        <f>'Données d''entrées'!A18</f>
        <v>3</v>
      </c>
      <c r="B34" s="46" t="s">
        <v>183</v>
      </c>
      <c r="C34" s="4" t="str">
        <f>'Données d''entrées'!B18</f>
        <v>Séparateur</v>
      </c>
      <c r="D34" s="4"/>
      <c r="E34" s="4"/>
      <c r="F34" s="4"/>
      <c r="G34" s="4"/>
      <c r="H34" s="46" t="s">
        <v>258</v>
      </c>
      <c r="I34" s="4">
        <f>'Données d''entrées'!C18</f>
        <v>19970</v>
      </c>
    </row>
    <row r="35" spans="1:9" ht="18.600000000000001" x14ac:dyDescent="0.55000000000000004">
      <c r="A35" s="4"/>
      <c r="B35" s="46" t="s">
        <v>184</v>
      </c>
      <c r="C35" s="4" t="str">
        <f>'Données d''entrées'!D18</f>
        <v>510x334x3</v>
      </c>
      <c r="D35" s="4"/>
      <c r="E35" s="4"/>
      <c r="F35" s="4"/>
      <c r="G35" s="4"/>
      <c r="H35" s="4"/>
    </row>
    <row r="36" spans="1:9" ht="18.600000000000001" x14ac:dyDescent="0.55000000000000004">
      <c r="A36" s="4"/>
      <c r="B36" s="46" t="s">
        <v>185</v>
      </c>
      <c r="C36" s="4" t="str">
        <f>'Données d''entrées'!F18</f>
        <v>EEBCT116</v>
      </c>
      <c r="D36" s="4" t="str">
        <f>'Données d''entrées'!G18</f>
        <v>BC185 D090 D090 D090 TB120</v>
      </c>
      <c r="E36" s="4"/>
      <c r="F36" s="4"/>
      <c r="G36" s="4"/>
      <c r="H36" s="4"/>
    </row>
    <row r="37" spans="1:9" ht="18.600000000000001" x14ac:dyDescent="0.55000000000000004">
      <c r="A37" s="4"/>
      <c r="B37" s="46" t="s">
        <v>186</v>
      </c>
      <c r="C37" s="4" t="str">
        <f>'Données d''entrées'!H18</f>
        <v>Sans impression</v>
      </c>
      <c r="D37" s="4"/>
      <c r="E37" s="46" t="s">
        <v>187</v>
      </c>
      <c r="F37" s="49">
        <f>'Données d''entrées'!I18</f>
        <v>0</v>
      </c>
      <c r="G37" s="4"/>
      <c r="H37" s="4"/>
    </row>
    <row r="38" spans="1:9" ht="18.600000000000001" x14ac:dyDescent="0.55000000000000004">
      <c r="A38" s="4"/>
      <c r="B38" s="46" t="s">
        <v>188</v>
      </c>
      <c r="C38" s="49">
        <f>'Données d''entrées'!K18</f>
        <v>2200</v>
      </c>
      <c r="D38" s="46" t="s">
        <v>189</v>
      </c>
      <c r="E38" s="4" t="str">
        <f>'Données d''entrées'!J18</f>
        <v>800x1200</v>
      </c>
      <c r="F38" s="46" t="s">
        <v>190</v>
      </c>
      <c r="G38" s="49">
        <f>'Données d''entrées'!L18</f>
        <v>1800</v>
      </c>
      <c r="H38" s="4"/>
    </row>
    <row r="39" spans="1:9" ht="18.600000000000001" x14ac:dyDescent="0.55000000000000004">
      <c r="A39" s="50"/>
      <c r="B39" s="50"/>
      <c r="C39" s="51"/>
      <c r="D39" s="51"/>
      <c r="E39" s="51"/>
      <c r="F39" s="51"/>
      <c r="G39" s="51"/>
      <c r="H39" s="51"/>
      <c r="I39" s="51"/>
    </row>
    <row r="40" spans="1:9" ht="18.600000000000001" x14ac:dyDescent="0.55000000000000004">
      <c r="A40" s="46">
        <f>'Données d''entrées'!A24</f>
        <v>4</v>
      </c>
      <c r="B40" s="46" t="s">
        <v>183</v>
      </c>
      <c r="C40" s="4" t="str">
        <f>'Données d''entrées'!B24</f>
        <v>Fronton</v>
      </c>
      <c r="D40" s="4"/>
      <c r="E40" s="4"/>
      <c r="F40" s="4"/>
      <c r="G40" s="4"/>
      <c r="H40" s="46" t="s">
        <v>258</v>
      </c>
      <c r="I40" s="4">
        <f>'Données d''entrées'!C24</f>
        <v>19971</v>
      </c>
    </row>
    <row r="41" spans="1:9" ht="18.600000000000001" x14ac:dyDescent="0.55000000000000004">
      <c r="A41" s="4"/>
      <c r="B41" s="46" t="s">
        <v>184</v>
      </c>
      <c r="C41" s="4" t="str">
        <f>'Données d''entrées'!D24</f>
        <v>600x470x3</v>
      </c>
      <c r="D41" s="4"/>
      <c r="E41" s="4"/>
      <c r="F41" s="4"/>
      <c r="G41" s="4"/>
      <c r="H41" s="4"/>
    </row>
    <row r="42" spans="1:9" ht="18.600000000000001" x14ac:dyDescent="0.55000000000000004">
      <c r="A42" s="4"/>
      <c r="B42" s="46" t="s">
        <v>185</v>
      </c>
      <c r="C42" s="4" t="str">
        <f>'Données d''entrées'!F24</f>
        <v>EEW1G1S</v>
      </c>
      <c r="D42" s="4" t="str">
        <f>'Données d''entrées'!G24</f>
        <v>KR BL180 105 105 105 TBL125</v>
      </c>
      <c r="E42" s="4"/>
      <c r="F42" s="4"/>
      <c r="G42" s="4"/>
      <c r="H42" s="4"/>
    </row>
    <row r="43" spans="1:9" ht="18.600000000000001" x14ac:dyDescent="0.55000000000000004">
      <c r="A43" s="4"/>
      <c r="B43" s="46" t="s">
        <v>186</v>
      </c>
      <c r="C43" s="4" t="str">
        <f>'Données d''entrées'!H24</f>
        <v>Numérique UV</v>
      </c>
      <c r="D43" s="4"/>
      <c r="E43" s="46" t="s">
        <v>187</v>
      </c>
      <c r="F43" s="49">
        <f>'Données d''entrées'!I24</f>
        <v>4</v>
      </c>
      <c r="G43" s="4"/>
      <c r="H43" s="4"/>
    </row>
    <row r="44" spans="1:9" ht="18.600000000000001" x14ac:dyDescent="0.55000000000000004">
      <c r="A44" s="4"/>
      <c r="B44" s="46" t="s">
        <v>188</v>
      </c>
      <c r="C44" s="49">
        <f>'Données d''entrées'!K24</f>
        <v>700</v>
      </c>
      <c r="D44" s="46" t="s">
        <v>189</v>
      </c>
      <c r="E44" s="4" t="str">
        <f>'Données d''entrées'!J24</f>
        <v>800x1200</v>
      </c>
      <c r="F44" s="46" t="s">
        <v>190</v>
      </c>
      <c r="G44" s="49">
        <f>'Données d''entrées'!L24</f>
        <v>1200</v>
      </c>
      <c r="H44" s="4"/>
    </row>
    <row r="45" spans="1:9" ht="18.600000000000001" x14ac:dyDescent="0.55000000000000004">
      <c r="A45" s="50"/>
      <c r="B45" s="50"/>
      <c r="C45" s="51"/>
      <c r="D45" s="51"/>
      <c r="E45" s="51"/>
      <c r="F45" s="51"/>
      <c r="G45" s="51"/>
      <c r="H45" s="51"/>
      <c r="I45" s="51"/>
    </row>
    <row r="46" spans="1:9" ht="18.600000000000001" x14ac:dyDescent="0.55000000000000004">
      <c r="A46" s="52"/>
      <c r="B46" s="52"/>
      <c r="C46" s="53"/>
      <c r="D46" s="53"/>
      <c r="E46" s="53"/>
      <c r="F46" s="53"/>
      <c r="G46" s="53"/>
      <c r="H46" s="53"/>
      <c r="I46" s="53"/>
    </row>
    <row r="47" spans="1:9" ht="18.600000000000001" x14ac:dyDescent="0.55000000000000004">
      <c r="A47" s="46">
        <f>'Données d''entrées'!A30</f>
        <v>5</v>
      </c>
      <c r="B47" s="46" t="s">
        <v>183</v>
      </c>
      <c r="C47" s="4" t="str">
        <f>'Données d''entrées'!B30</f>
        <v>Cale transport</v>
      </c>
      <c r="D47" s="4"/>
      <c r="E47" s="4"/>
      <c r="F47" s="4"/>
      <c r="G47" s="4"/>
      <c r="H47" s="46" t="s">
        <v>258</v>
      </c>
      <c r="I47" s="4">
        <f>'Données d''entrées'!C30</f>
        <v>20001</v>
      </c>
    </row>
    <row r="48" spans="1:9" ht="18.600000000000001" x14ac:dyDescent="0.55000000000000004">
      <c r="A48" s="4"/>
      <c r="B48" s="46" t="s">
        <v>184</v>
      </c>
      <c r="C48" s="4" t="str">
        <f>'Données d''entrées'!D30</f>
        <v>1187x585x6</v>
      </c>
      <c r="D48" s="4"/>
      <c r="E48" s="4"/>
      <c r="F48" s="4"/>
      <c r="G48" s="4"/>
      <c r="H48" s="4"/>
    </row>
    <row r="49" spans="1:9" ht="18.600000000000001" x14ac:dyDescent="0.55000000000000004">
      <c r="A49" s="4"/>
      <c r="B49" s="46" t="s">
        <v>185</v>
      </c>
      <c r="C49" s="4" t="str">
        <f>'Données d''entrées'!F30</f>
        <v>CB50DD</v>
      </c>
      <c r="D49" s="4" t="str">
        <f>'Données d''entrées'!G30</f>
        <v>KL175 WS80 WS90 WS135 PLK140</v>
      </c>
      <c r="E49" s="4"/>
      <c r="F49" s="4"/>
      <c r="G49" s="4"/>
      <c r="H49" s="4"/>
    </row>
    <row r="50" spans="1:9" ht="18.600000000000001" x14ac:dyDescent="0.55000000000000004">
      <c r="A50" s="4"/>
      <c r="B50" s="46" t="s">
        <v>186</v>
      </c>
      <c r="C50" s="4" t="str">
        <f>'Données d''entrées'!H30</f>
        <v>Sans impression</v>
      </c>
      <c r="D50" s="4"/>
      <c r="E50" s="46" t="s">
        <v>187</v>
      </c>
      <c r="F50" s="49">
        <f>'Données d''entrées'!I30</f>
        <v>0</v>
      </c>
      <c r="G50" s="4"/>
      <c r="H50" s="4"/>
    </row>
    <row r="51" spans="1:9" ht="18.600000000000001" x14ac:dyDescent="0.55000000000000004">
      <c r="A51" s="4"/>
      <c r="B51" s="46" t="s">
        <v>188</v>
      </c>
      <c r="C51" s="49">
        <f>'Données d''entrées'!K30</f>
        <v>235</v>
      </c>
      <c r="D51" s="46" t="s">
        <v>189</v>
      </c>
      <c r="E51" s="4" t="str">
        <f>'Données d''entrées'!J30</f>
        <v>800x1200</v>
      </c>
      <c r="F51" s="46" t="s">
        <v>190</v>
      </c>
      <c r="G51" s="49">
        <f>'Données d''entrées'!L30</f>
        <v>1800</v>
      </c>
      <c r="H51" s="4"/>
    </row>
    <row r="52" spans="1:9" ht="18.600000000000001" x14ac:dyDescent="0.55000000000000004">
      <c r="A52" s="50"/>
      <c r="B52" s="50"/>
      <c r="C52" s="51"/>
      <c r="D52" s="51"/>
      <c r="E52" s="51"/>
      <c r="F52" s="51"/>
      <c r="G52" s="51"/>
      <c r="H52" s="51"/>
      <c r="I52" s="51"/>
    </row>
    <row r="53" spans="1:9" ht="18.600000000000001" x14ac:dyDescent="0.55000000000000004">
      <c r="A53" s="54"/>
      <c r="B53" s="54"/>
      <c r="C53" s="55" t="s">
        <v>192</v>
      </c>
      <c r="D53" s="55" t="s">
        <v>193</v>
      </c>
      <c r="E53" s="54"/>
      <c r="F53" s="67" t="s">
        <v>256</v>
      </c>
      <c r="G53" s="67"/>
      <c r="H53" s="56"/>
      <c r="I53" s="54"/>
    </row>
    <row r="54" spans="1:9" ht="15.6" customHeight="1" x14ac:dyDescent="0.55000000000000004">
      <c r="A54" s="53"/>
      <c r="B54" s="53"/>
      <c r="C54" s="57">
        <f>'Données d''entrées'!M79</f>
        <v>220</v>
      </c>
      <c r="D54" s="58">
        <f>'Données d''entrées'!N79</f>
        <v>27.939727272727271</v>
      </c>
      <c r="E54" s="59" t="s">
        <v>206</v>
      </c>
      <c r="F54" s="66">
        <f>SUM('Données d''entrées'!P79:Q79)</f>
        <v>2073</v>
      </c>
      <c r="G54" s="66"/>
      <c r="H54" s="4" t="s">
        <v>255</v>
      </c>
      <c r="I54" s="53"/>
    </row>
    <row r="55" spans="1:9" ht="15.6" customHeight="1" x14ac:dyDescent="0.55000000000000004">
      <c r="A55" s="53"/>
      <c r="B55" s="53"/>
      <c r="C55" s="57">
        <f>'Données d''entrées'!M80</f>
        <v>300</v>
      </c>
      <c r="D55" s="58">
        <f>'Données d''entrées'!N80</f>
        <v>23.237000000000002</v>
      </c>
      <c r="E55" s="59" t="s">
        <v>206</v>
      </c>
      <c r="F55" s="66">
        <f>SUM('Données d''entrées'!P80:Q80)</f>
        <v>2073</v>
      </c>
      <c r="G55" s="66"/>
      <c r="H55" s="4" t="s">
        <v>255</v>
      </c>
      <c r="I55" s="53"/>
    </row>
    <row r="56" spans="1:9" ht="15.6" customHeight="1" x14ac:dyDescent="0.55000000000000004">
      <c r="A56" s="53"/>
      <c r="B56" s="53"/>
      <c r="C56" s="57"/>
      <c r="D56" s="58"/>
      <c r="E56" s="59"/>
      <c r="F56" s="64"/>
      <c r="G56" s="64"/>
      <c r="H56" s="4"/>
      <c r="I56" s="53"/>
    </row>
    <row r="57" spans="1:9" ht="15.6" customHeight="1" x14ac:dyDescent="0.55000000000000004">
      <c r="A57" s="53"/>
      <c r="B57" s="53"/>
      <c r="C57" s="57"/>
      <c r="D57" s="58"/>
      <c r="E57" s="59"/>
      <c r="F57" s="64"/>
      <c r="G57" s="64"/>
      <c r="H57" s="4"/>
      <c r="I57" s="53"/>
    </row>
    <row r="58" spans="1:9" ht="15.6" customHeight="1" x14ac:dyDescent="0.55000000000000004">
      <c r="A58" s="4" t="s">
        <v>203</v>
      </c>
      <c r="D58" s="4"/>
      <c r="E58" s="4" t="s">
        <v>202</v>
      </c>
      <c r="F58" s="4"/>
      <c r="G58" s="4"/>
      <c r="H58" s="4"/>
      <c r="I58" s="53"/>
    </row>
    <row r="59" spans="1:9" ht="15.6" customHeight="1" x14ac:dyDescent="0.55000000000000004">
      <c r="B59" s="4"/>
      <c r="C59" s="4"/>
      <c r="D59" s="4"/>
      <c r="I59" s="53"/>
    </row>
    <row r="60" spans="1:9" ht="15.6" customHeight="1" x14ac:dyDescent="0.55000000000000004">
      <c r="A60" s="4" t="s">
        <v>207</v>
      </c>
      <c r="B60" s="4"/>
      <c r="C60" s="4"/>
      <c r="D60" s="4"/>
    </row>
    <row r="61" spans="1:9" ht="18.600000000000001" customHeight="1" x14ac:dyDescent="0.55000000000000004">
      <c r="A61" s="4"/>
      <c r="B61" s="4"/>
      <c r="C61" s="4"/>
      <c r="D61" s="4"/>
    </row>
    <row r="62" spans="1:9" ht="18.600000000000001" customHeight="1" x14ac:dyDescent="0.3">
      <c r="A62" s="69" t="s">
        <v>204</v>
      </c>
      <c r="B62" s="69"/>
      <c r="C62" s="69"/>
      <c r="D62" s="69"/>
      <c r="E62" s="69"/>
      <c r="F62" s="69"/>
      <c r="G62" s="69"/>
      <c r="H62" s="69"/>
      <c r="I62" s="69"/>
    </row>
    <row r="63" spans="1:9" ht="18.600000000000001" customHeight="1" x14ac:dyDescent="0.3">
      <c r="A63" s="69"/>
      <c r="B63" s="69"/>
      <c r="C63" s="69"/>
      <c r="D63" s="69"/>
      <c r="E63" s="69"/>
      <c r="F63" s="69"/>
      <c r="G63" s="69"/>
      <c r="H63" s="69"/>
      <c r="I63" s="69"/>
    </row>
    <row r="64" spans="1:9" x14ac:dyDescent="0.3">
      <c r="A64" s="69"/>
      <c r="B64" s="69"/>
      <c r="C64" s="69"/>
      <c r="D64" s="69"/>
      <c r="E64" s="69"/>
      <c r="F64" s="69"/>
      <c r="G64" s="69"/>
      <c r="H64" s="69"/>
      <c r="I64" s="69"/>
    </row>
    <row r="65" spans="1:9" x14ac:dyDescent="0.3">
      <c r="A65" s="69"/>
      <c r="B65" s="69"/>
      <c r="C65" s="69"/>
      <c r="D65" s="69"/>
      <c r="E65" s="69"/>
      <c r="F65" s="69"/>
      <c r="G65" s="69"/>
      <c r="H65" s="69"/>
      <c r="I65" s="69"/>
    </row>
    <row r="66" spans="1:9" x14ac:dyDescent="0.3">
      <c r="A66" s="69"/>
      <c r="B66" s="69"/>
      <c r="C66" s="69"/>
      <c r="D66" s="69"/>
      <c r="E66" s="69"/>
      <c r="F66" s="69"/>
      <c r="G66" s="69"/>
      <c r="H66" s="69"/>
      <c r="I66" s="69"/>
    </row>
    <row r="67" spans="1:9" x14ac:dyDescent="0.3">
      <c r="A67" s="69"/>
      <c r="B67" s="69"/>
      <c r="C67" s="69"/>
      <c r="D67" s="69"/>
      <c r="E67" s="69"/>
      <c r="F67" s="69"/>
      <c r="G67" s="69"/>
      <c r="H67" s="69"/>
      <c r="I67" s="69"/>
    </row>
    <row r="68" spans="1:9" x14ac:dyDescent="0.3">
      <c r="A68" s="69"/>
      <c r="B68" s="69"/>
      <c r="C68" s="69"/>
      <c r="D68" s="69"/>
      <c r="E68" s="69"/>
      <c r="F68" s="69"/>
      <c r="G68" s="69"/>
      <c r="H68" s="69"/>
      <c r="I68" s="69"/>
    </row>
    <row r="69" spans="1:9" x14ac:dyDescent="0.3">
      <c r="A69" s="69"/>
      <c r="B69" s="69"/>
      <c r="C69" s="69"/>
      <c r="D69" s="69"/>
      <c r="E69" s="69"/>
      <c r="F69" s="69"/>
      <c r="G69" s="69"/>
      <c r="H69" s="69"/>
      <c r="I69" s="69"/>
    </row>
    <row r="70" spans="1:9" ht="18.600000000000001" x14ac:dyDescent="0.55000000000000004">
      <c r="B70" s="4"/>
      <c r="C70" s="4"/>
      <c r="D70" s="4"/>
      <c r="E70" s="4"/>
      <c r="F70" s="4"/>
      <c r="G70" s="4"/>
      <c r="H70" s="4"/>
    </row>
    <row r="71" spans="1:9" ht="18.600000000000001" x14ac:dyDescent="0.55000000000000004">
      <c r="B71" s="4"/>
      <c r="C71" s="4"/>
      <c r="D71" s="4"/>
      <c r="E71" s="4"/>
      <c r="F71" s="4"/>
      <c r="G71" s="4"/>
      <c r="H71" s="4"/>
    </row>
    <row r="72" spans="1:9" ht="18.600000000000001" x14ac:dyDescent="0.55000000000000004">
      <c r="B72" s="4"/>
      <c r="C72" s="4"/>
      <c r="D72" s="4"/>
      <c r="E72" s="4"/>
      <c r="F72" s="4"/>
      <c r="G72" s="4"/>
      <c r="H72" s="4"/>
    </row>
    <row r="73" spans="1:9" ht="18.600000000000001" x14ac:dyDescent="0.55000000000000004">
      <c r="B73" s="4"/>
      <c r="C73" s="4"/>
      <c r="D73" s="4"/>
      <c r="E73" s="4"/>
      <c r="F73" s="4"/>
      <c r="G73" s="4"/>
      <c r="H73" s="4"/>
    </row>
    <row r="74" spans="1:9" ht="18.600000000000001" x14ac:dyDescent="0.55000000000000004">
      <c r="B74" s="4"/>
      <c r="C74" s="4"/>
      <c r="D74" s="4"/>
      <c r="E74" s="4"/>
      <c r="F74" s="4"/>
      <c r="G74" s="4"/>
      <c r="H74" s="4"/>
    </row>
    <row r="75" spans="1:9" ht="18.600000000000001" x14ac:dyDescent="0.55000000000000004">
      <c r="B75" s="4"/>
      <c r="C75" s="4"/>
      <c r="D75" s="4"/>
      <c r="E75" s="4"/>
      <c r="F75" s="4"/>
      <c r="G75" s="4"/>
      <c r="H75" s="4"/>
    </row>
    <row r="76" spans="1:9" ht="18.600000000000001" x14ac:dyDescent="0.55000000000000004">
      <c r="B76" s="4"/>
      <c r="C76" s="4"/>
      <c r="D76" s="4"/>
      <c r="E76" s="4"/>
      <c r="F76" s="4"/>
      <c r="G76" s="4"/>
      <c r="H76" s="4"/>
    </row>
    <row r="77" spans="1:9" ht="18.600000000000001" x14ac:dyDescent="0.55000000000000004">
      <c r="B77" s="4"/>
      <c r="C77" s="4"/>
      <c r="D77" s="4"/>
      <c r="E77" s="4"/>
      <c r="F77" s="4"/>
      <c r="G77" s="4"/>
      <c r="H77" s="4"/>
    </row>
  </sheetData>
  <mergeCells count="5">
    <mergeCell ref="F54:G54"/>
    <mergeCell ref="F53:G53"/>
    <mergeCell ref="A18:I18"/>
    <mergeCell ref="A62:I69"/>
    <mergeCell ref="F55:G55"/>
  </mergeCells>
  <pageMargins left="0.7" right="0.45224999999999999" top="0.75" bottom="0.75" header="0.3" footer="0.3"/>
  <pageSetup paperSize="9" scale="82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1"/>
  <sheetViews>
    <sheetView workbookViewId="0">
      <selection activeCell="A13" sqref="A13"/>
    </sheetView>
  </sheetViews>
  <sheetFormatPr baseColWidth="10" defaultRowHeight="14.4" x14ac:dyDescent="0.3"/>
  <cols>
    <col min="1" max="1" width="24.21875" customWidth="1"/>
    <col min="2" max="2" width="14.5546875" customWidth="1"/>
    <col min="3" max="3" width="12.77734375" customWidth="1"/>
    <col min="4" max="4" width="17.88671875" customWidth="1"/>
    <col min="5" max="5" width="23.44140625" customWidth="1"/>
  </cols>
  <sheetData>
    <row r="1" spans="1:20" ht="16.8" x14ac:dyDescent="0.5">
      <c r="A1" s="2" t="s">
        <v>17</v>
      </c>
      <c r="B1" s="2" t="s">
        <v>18</v>
      </c>
      <c r="C1" s="2" t="s">
        <v>19</v>
      </c>
      <c r="D1" s="2" t="s">
        <v>205</v>
      </c>
      <c r="E1" s="35" t="s">
        <v>214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6.8" x14ac:dyDescent="0.5">
      <c r="A2" s="1" t="s">
        <v>201</v>
      </c>
      <c r="B2" s="1">
        <v>0</v>
      </c>
      <c r="C2" s="1" t="s">
        <v>163</v>
      </c>
      <c r="D2" s="1" t="s">
        <v>163</v>
      </c>
      <c r="E2" s="1" t="s">
        <v>216</v>
      </c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16.8" x14ac:dyDescent="0.5">
      <c r="A3" s="1" t="s">
        <v>11</v>
      </c>
      <c r="B3" s="1">
        <v>1</v>
      </c>
      <c r="C3" s="1" t="s">
        <v>20</v>
      </c>
      <c r="D3" s="1">
        <v>1200</v>
      </c>
      <c r="E3" s="1" t="s">
        <v>215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6.8" x14ac:dyDescent="0.5">
      <c r="A4" s="1" t="s">
        <v>12</v>
      </c>
      <c r="B4" s="1">
        <v>2</v>
      </c>
      <c r="C4" s="1" t="s">
        <v>257</v>
      </c>
      <c r="D4" s="1">
        <v>1600</v>
      </c>
      <c r="E4" s="1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6.8" x14ac:dyDescent="0.5">
      <c r="A5" s="1" t="s">
        <v>13</v>
      </c>
      <c r="B5" s="1">
        <v>3</v>
      </c>
      <c r="C5" s="1" t="s">
        <v>24</v>
      </c>
      <c r="D5" s="1">
        <v>1700</v>
      </c>
      <c r="E5" s="1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 ht="16.8" x14ac:dyDescent="0.5">
      <c r="A6" s="1" t="s">
        <v>276</v>
      </c>
      <c r="B6" s="1">
        <v>4</v>
      </c>
      <c r="C6" s="1" t="s">
        <v>21</v>
      </c>
      <c r="D6" s="1">
        <v>1800</v>
      </c>
      <c r="E6" s="1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6.8" x14ac:dyDescent="0.5">
      <c r="A7" s="1" t="s">
        <v>14</v>
      </c>
      <c r="C7" s="1" t="s">
        <v>25</v>
      </c>
      <c r="D7" s="1">
        <v>2000</v>
      </c>
      <c r="E7" s="1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6.8" x14ac:dyDescent="0.5">
      <c r="A8" s="1" t="s">
        <v>15</v>
      </c>
      <c r="B8" s="1"/>
      <c r="C8" s="1" t="s">
        <v>264</v>
      </c>
      <c r="D8" s="1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6.8" x14ac:dyDescent="0.5">
      <c r="A9" s="1" t="s">
        <v>16</v>
      </c>
      <c r="B9" s="3"/>
      <c r="C9" s="1" t="s">
        <v>22</v>
      </c>
      <c r="D9" s="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ht="16.8" x14ac:dyDescent="0.5">
      <c r="A10" s="3"/>
      <c r="B10" s="3"/>
      <c r="C10" s="1" t="s">
        <v>23</v>
      </c>
      <c r="D10" s="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ht="16.8" x14ac:dyDescent="0.5">
      <c r="A11" s="3"/>
      <c r="B11" s="3"/>
      <c r="C11" s="3"/>
      <c r="D11" s="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6.8" x14ac:dyDescent="0.5">
      <c r="A12" s="3"/>
      <c r="B12" s="3"/>
      <c r="C12" s="3"/>
      <c r="D12" s="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6.8" x14ac:dyDescent="0.5">
      <c r="A13" s="3"/>
      <c r="B13" s="3"/>
      <c r="C13" s="3"/>
      <c r="D13" s="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ht="16.8" x14ac:dyDescent="0.5">
      <c r="A14" s="3"/>
      <c r="B14" s="3"/>
      <c r="C14" s="3"/>
      <c r="D14" s="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 ht="16.8" x14ac:dyDescent="0.5">
      <c r="A15" s="3"/>
      <c r="B15" s="3"/>
      <c r="C15" s="3"/>
      <c r="D15" s="1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ht="16.8" x14ac:dyDescent="0.5">
      <c r="A16" s="3"/>
      <c r="B16" s="3"/>
      <c r="C16" s="3"/>
      <c r="D16" s="1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 ht="16.8" x14ac:dyDescent="0.5">
      <c r="A17" s="3"/>
      <c r="B17" s="3"/>
      <c r="C17" s="3"/>
      <c r="D17" s="1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6.8" x14ac:dyDescent="0.5">
      <c r="A18" s="3"/>
      <c r="B18" s="3"/>
      <c r="C18" s="3"/>
      <c r="D18" s="1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 ht="16.8" x14ac:dyDescent="0.5">
      <c r="A19" s="3"/>
      <c r="B19" s="3"/>
      <c r="C19" s="3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 ht="16.8" x14ac:dyDescent="0.5">
      <c r="A20" s="3"/>
      <c r="B20" s="3"/>
      <c r="C20" s="3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ht="16.8" x14ac:dyDescent="0.5">
      <c r="A21" s="3"/>
      <c r="B21" s="3"/>
      <c r="C21" s="3"/>
      <c r="D21" s="1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 ht="16.8" x14ac:dyDescent="0.5">
      <c r="A22" s="3"/>
      <c r="B22" s="3"/>
      <c r="C22" s="3"/>
      <c r="D22" s="1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 ht="16.8" x14ac:dyDescent="0.5">
      <c r="A23" s="3"/>
      <c r="B23" s="3"/>
      <c r="C23" s="3"/>
      <c r="D23" s="1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 ht="16.8" x14ac:dyDescent="0.5">
      <c r="A24" s="3"/>
      <c r="B24" s="3"/>
      <c r="C24" s="3"/>
      <c r="D24" s="1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 ht="16.8" x14ac:dyDescent="0.5">
      <c r="A25" s="3"/>
      <c r="B25" s="3"/>
      <c r="C25" s="3"/>
      <c r="D25" s="1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 ht="16.8" x14ac:dyDescent="0.5">
      <c r="A26" s="3"/>
      <c r="B26" s="3"/>
      <c r="C26" s="3"/>
      <c r="D26" s="1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ht="16.8" x14ac:dyDescent="0.5">
      <c r="A27" s="3"/>
      <c r="B27" s="3"/>
      <c r="C27" s="3"/>
      <c r="D27" s="1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1:20" ht="16.8" x14ac:dyDescent="0.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 ht="16.8" x14ac:dyDescent="0.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 ht="16.8" x14ac:dyDescent="0.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  <row r="31" spans="1:20" ht="16.8" x14ac:dyDescent="0.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0"/>
  <sheetViews>
    <sheetView zoomScale="60" zoomScaleNormal="60" workbookViewId="0">
      <selection activeCell="AB8" sqref="AB8"/>
    </sheetView>
  </sheetViews>
  <sheetFormatPr baseColWidth="10" defaultRowHeight="16.8" x14ac:dyDescent="0.5"/>
  <cols>
    <col min="1" max="1" width="15" style="3" customWidth="1"/>
    <col min="2" max="2" width="14.88671875" style="3" customWidth="1"/>
    <col min="3" max="3" width="46.77734375" style="3" customWidth="1"/>
    <col min="4" max="4" width="14.5546875" style="3" customWidth="1"/>
    <col min="5" max="5" width="11.5546875" style="3"/>
    <col min="6" max="8" width="37.109375" style="3" customWidth="1"/>
    <col min="9" max="16384" width="11.5546875" style="3"/>
  </cols>
  <sheetData>
    <row r="1" spans="1:9" ht="18.600000000000001" x14ac:dyDescent="0.5">
      <c r="A1" s="43" t="s">
        <v>252</v>
      </c>
      <c r="B1" s="43" t="s">
        <v>26</v>
      </c>
      <c r="C1" s="43" t="s">
        <v>27</v>
      </c>
      <c r="F1" s="10" t="s">
        <v>252</v>
      </c>
      <c r="G1" s="10" t="s">
        <v>253</v>
      </c>
      <c r="H1" s="10" t="s">
        <v>217</v>
      </c>
      <c r="I1" s="1" t="s">
        <v>163</v>
      </c>
    </row>
    <row r="2" spans="1:9" ht="18.600000000000001" x14ac:dyDescent="0.5">
      <c r="A2" s="43" t="s">
        <v>252</v>
      </c>
      <c r="B2" s="44" t="s">
        <v>161</v>
      </c>
      <c r="C2" s="44" t="s">
        <v>28</v>
      </c>
      <c r="F2" s="43" t="s">
        <v>26</v>
      </c>
      <c r="G2" s="43" t="s">
        <v>34</v>
      </c>
      <c r="H2" s="42" t="s">
        <v>218</v>
      </c>
      <c r="I2" s="1" t="s">
        <v>163</v>
      </c>
    </row>
    <row r="3" spans="1:9" ht="18.600000000000001" x14ac:dyDescent="0.5">
      <c r="A3" s="43" t="s">
        <v>252</v>
      </c>
      <c r="B3" s="43" t="s">
        <v>29</v>
      </c>
      <c r="C3" s="43" t="s">
        <v>30</v>
      </c>
      <c r="F3" s="44" t="s">
        <v>161</v>
      </c>
      <c r="G3" s="43" t="s">
        <v>41</v>
      </c>
      <c r="H3" s="42" t="s">
        <v>219</v>
      </c>
    </row>
    <row r="4" spans="1:9" ht="18.600000000000001" x14ac:dyDescent="0.5">
      <c r="A4" s="43" t="s">
        <v>252</v>
      </c>
      <c r="B4" s="44" t="s">
        <v>31</v>
      </c>
      <c r="C4" s="44" t="s">
        <v>32</v>
      </c>
      <c r="F4" s="43" t="s">
        <v>29</v>
      </c>
      <c r="G4" s="44" t="s">
        <v>45</v>
      </c>
      <c r="H4" s="42" t="s">
        <v>220</v>
      </c>
    </row>
    <row r="5" spans="1:9" ht="18.600000000000001" x14ac:dyDescent="0.5">
      <c r="A5" s="43" t="s">
        <v>252</v>
      </c>
      <c r="B5" s="43" t="s">
        <v>34</v>
      </c>
      <c r="C5" s="43" t="s">
        <v>33</v>
      </c>
      <c r="F5" s="44" t="s">
        <v>31</v>
      </c>
      <c r="G5" s="43" t="s">
        <v>47</v>
      </c>
      <c r="H5" s="42" t="s">
        <v>221</v>
      </c>
    </row>
    <row r="6" spans="1:9" ht="18.600000000000001" x14ac:dyDescent="0.5">
      <c r="A6" s="43" t="s">
        <v>252</v>
      </c>
      <c r="B6" s="44" t="s">
        <v>36</v>
      </c>
      <c r="C6" s="44" t="s">
        <v>37</v>
      </c>
      <c r="F6" s="43" t="s">
        <v>34</v>
      </c>
      <c r="G6" s="44" t="s">
        <v>51</v>
      </c>
      <c r="H6" s="42" t="s">
        <v>222</v>
      </c>
    </row>
    <row r="7" spans="1:9" ht="18.600000000000001" x14ac:dyDescent="0.5">
      <c r="A7" s="43" t="s">
        <v>252</v>
      </c>
      <c r="B7" s="43" t="s">
        <v>38</v>
      </c>
      <c r="C7" s="43" t="s">
        <v>39</v>
      </c>
      <c r="F7" s="44" t="s">
        <v>36</v>
      </c>
      <c r="G7" s="43" t="s">
        <v>53</v>
      </c>
      <c r="H7" s="42" t="s">
        <v>223</v>
      </c>
    </row>
    <row r="8" spans="1:9" ht="18.600000000000001" x14ac:dyDescent="0.5">
      <c r="A8" s="43" t="s">
        <v>252</v>
      </c>
      <c r="B8" s="44" t="s">
        <v>162</v>
      </c>
      <c r="C8" s="44" t="s">
        <v>40</v>
      </c>
      <c r="F8" s="43" t="s">
        <v>38</v>
      </c>
      <c r="G8" s="44" t="s">
        <v>57</v>
      </c>
      <c r="H8" s="42" t="s">
        <v>224</v>
      </c>
    </row>
    <row r="9" spans="1:9" ht="18.600000000000001" x14ac:dyDescent="0.5">
      <c r="A9" s="43" t="s">
        <v>252</v>
      </c>
      <c r="B9" s="43" t="s">
        <v>41</v>
      </c>
      <c r="C9" s="43" t="s">
        <v>42</v>
      </c>
      <c r="F9" s="44" t="s">
        <v>162</v>
      </c>
      <c r="G9" s="43" t="s">
        <v>59</v>
      </c>
      <c r="H9" s="42" t="s">
        <v>225</v>
      </c>
    </row>
    <row r="10" spans="1:9" ht="18.600000000000001" x14ac:dyDescent="0.5">
      <c r="A10" s="43" t="s">
        <v>252</v>
      </c>
      <c r="B10" s="44" t="s">
        <v>45</v>
      </c>
      <c r="C10" s="44" t="s">
        <v>44</v>
      </c>
      <c r="F10" s="43" t="s">
        <v>41</v>
      </c>
      <c r="G10" s="44" t="s">
        <v>62</v>
      </c>
      <c r="H10" s="42" t="s">
        <v>226</v>
      </c>
    </row>
    <row r="11" spans="1:9" ht="18.600000000000001" x14ac:dyDescent="0.5">
      <c r="A11" s="43" t="s">
        <v>252</v>
      </c>
      <c r="B11" s="43" t="s">
        <v>47</v>
      </c>
      <c r="C11" s="43" t="s">
        <v>48</v>
      </c>
      <c r="F11" s="44" t="s">
        <v>45</v>
      </c>
      <c r="G11" s="43" t="s">
        <v>64</v>
      </c>
      <c r="H11" s="42" t="s">
        <v>227</v>
      </c>
    </row>
    <row r="12" spans="1:9" ht="18.600000000000001" x14ac:dyDescent="0.5">
      <c r="A12" s="43" t="s">
        <v>252</v>
      </c>
      <c r="B12" s="44" t="s">
        <v>51</v>
      </c>
      <c r="C12" s="44" t="s">
        <v>50</v>
      </c>
      <c r="F12" s="43" t="s">
        <v>47</v>
      </c>
      <c r="G12" s="44" t="s">
        <v>66</v>
      </c>
      <c r="H12" s="42" t="s">
        <v>228</v>
      </c>
    </row>
    <row r="13" spans="1:9" ht="18.600000000000001" x14ac:dyDescent="0.5">
      <c r="A13" s="43" t="s">
        <v>252</v>
      </c>
      <c r="B13" s="43" t="s">
        <v>53</v>
      </c>
      <c r="C13" s="43" t="s">
        <v>54</v>
      </c>
      <c r="F13" s="44" t="s">
        <v>51</v>
      </c>
      <c r="G13" s="43" t="s">
        <v>69</v>
      </c>
      <c r="H13" s="42" t="s">
        <v>266</v>
      </c>
    </row>
    <row r="14" spans="1:9" ht="18.600000000000001" x14ac:dyDescent="0.5">
      <c r="A14" s="43" t="s">
        <v>252</v>
      </c>
      <c r="B14" s="44" t="s">
        <v>57</v>
      </c>
      <c r="C14" s="44" t="s">
        <v>56</v>
      </c>
      <c r="F14" s="43" t="s">
        <v>53</v>
      </c>
      <c r="G14" s="44" t="s">
        <v>72</v>
      </c>
      <c r="H14" s="42" t="s">
        <v>240</v>
      </c>
    </row>
    <row r="15" spans="1:9" ht="18.600000000000001" x14ac:dyDescent="0.5">
      <c r="A15" s="43" t="s">
        <v>252</v>
      </c>
      <c r="B15" s="43" t="s">
        <v>59</v>
      </c>
      <c r="C15" s="43" t="s">
        <v>60</v>
      </c>
      <c r="F15" s="44" t="s">
        <v>57</v>
      </c>
      <c r="G15" s="44" t="s">
        <v>87</v>
      </c>
      <c r="H15" s="42" t="s">
        <v>241</v>
      </c>
    </row>
    <row r="16" spans="1:9" ht="18" customHeight="1" x14ac:dyDescent="0.5">
      <c r="A16" s="43" t="s">
        <v>252</v>
      </c>
      <c r="B16" s="43" t="s">
        <v>64</v>
      </c>
      <c r="C16" s="43" t="s">
        <v>63</v>
      </c>
      <c r="F16" s="43" t="s">
        <v>59</v>
      </c>
      <c r="G16" s="43" t="s">
        <v>91</v>
      </c>
      <c r="H16" s="42" t="s">
        <v>242</v>
      </c>
    </row>
    <row r="17" spans="1:8" ht="18.600000000000001" x14ac:dyDescent="0.5">
      <c r="A17" s="43" t="s">
        <v>252</v>
      </c>
      <c r="B17" s="44" t="s">
        <v>66</v>
      </c>
      <c r="C17" s="44" t="s">
        <v>67</v>
      </c>
      <c r="D17" s="1"/>
      <c r="F17" s="43" t="s">
        <v>64</v>
      </c>
      <c r="G17" s="44" t="s">
        <v>93</v>
      </c>
      <c r="H17" s="42" t="s">
        <v>243</v>
      </c>
    </row>
    <row r="18" spans="1:8" ht="18.600000000000001" x14ac:dyDescent="0.5">
      <c r="A18" s="43" t="s">
        <v>252</v>
      </c>
      <c r="B18" s="43" t="s">
        <v>69</v>
      </c>
      <c r="C18" s="43" t="s">
        <v>44</v>
      </c>
      <c r="F18" s="44" t="s">
        <v>66</v>
      </c>
      <c r="G18" s="43" t="s">
        <v>96</v>
      </c>
      <c r="H18" s="42" t="s">
        <v>244</v>
      </c>
    </row>
    <row r="19" spans="1:8" ht="18.600000000000001" x14ac:dyDescent="0.5">
      <c r="A19" s="43" t="s">
        <v>252</v>
      </c>
      <c r="B19" s="44" t="s">
        <v>72</v>
      </c>
      <c r="C19" s="44" t="s">
        <v>71</v>
      </c>
      <c r="F19" s="43" t="s">
        <v>69</v>
      </c>
      <c r="G19" s="44" t="s">
        <v>98</v>
      </c>
      <c r="H19" s="42" t="s">
        <v>245</v>
      </c>
    </row>
    <row r="20" spans="1:8" ht="18.600000000000001" x14ac:dyDescent="0.5">
      <c r="A20" s="43" t="s">
        <v>252</v>
      </c>
      <c r="B20" s="43" t="s">
        <v>74</v>
      </c>
      <c r="C20" s="43" t="s">
        <v>75</v>
      </c>
      <c r="F20" s="44" t="s">
        <v>72</v>
      </c>
      <c r="G20" s="44" t="s">
        <v>109</v>
      </c>
      <c r="H20" s="42" t="s">
        <v>265</v>
      </c>
    </row>
    <row r="21" spans="1:8" ht="18.600000000000001" x14ac:dyDescent="0.5">
      <c r="A21" s="43" t="s">
        <v>252</v>
      </c>
      <c r="B21" s="44" t="s">
        <v>76</v>
      </c>
      <c r="C21" s="44" t="s">
        <v>77</v>
      </c>
      <c r="F21" s="43" t="s">
        <v>74</v>
      </c>
      <c r="G21" s="44" t="s">
        <v>119</v>
      </c>
      <c r="H21" s="42" t="s">
        <v>246</v>
      </c>
    </row>
    <row r="22" spans="1:8" ht="18.600000000000001" x14ac:dyDescent="0.5">
      <c r="A22" s="43" t="s">
        <v>252</v>
      </c>
      <c r="B22" s="43" t="s">
        <v>78</v>
      </c>
      <c r="C22" s="43" t="s">
        <v>79</v>
      </c>
      <c r="F22" s="44" t="s">
        <v>76</v>
      </c>
      <c r="G22" s="43" t="s">
        <v>122</v>
      </c>
      <c r="H22" s="42" t="s">
        <v>247</v>
      </c>
    </row>
    <row r="23" spans="1:8" ht="18.600000000000001" x14ac:dyDescent="0.5">
      <c r="A23" s="43" t="s">
        <v>252</v>
      </c>
      <c r="B23" s="44" t="s">
        <v>160</v>
      </c>
      <c r="C23" s="44" t="s">
        <v>80</v>
      </c>
      <c r="F23" s="43" t="s">
        <v>78</v>
      </c>
      <c r="G23" s="44" t="s">
        <v>123</v>
      </c>
      <c r="H23" s="42" t="s">
        <v>248</v>
      </c>
    </row>
    <row r="24" spans="1:8" ht="18.600000000000001" x14ac:dyDescent="0.5">
      <c r="A24" s="43" t="s">
        <v>252</v>
      </c>
      <c r="B24" s="43" t="s">
        <v>81</v>
      </c>
      <c r="C24" s="43" t="s">
        <v>82</v>
      </c>
      <c r="F24" s="44" t="s">
        <v>160</v>
      </c>
      <c r="G24" s="43" t="s">
        <v>126</v>
      </c>
      <c r="H24" s="42" t="s">
        <v>249</v>
      </c>
    </row>
    <row r="25" spans="1:8" ht="18.600000000000001" x14ac:dyDescent="0.5">
      <c r="A25" s="43" t="s">
        <v>252</v>
      </c>
      <c r="B25" s="44" t="s">
        <v>83</v>
      </c>
      <c r="C25" s="44" t="s">
        <v>84</v>
      </c>
      <c r="F25" s="43" t="s">
        <v>81</v>
      </c>
      <c r="G25" s="44" t="s">
        <v>129</v>
      </c>
      <c r="H25" s="42" t="s">
        <v>250</v>
      </c>
    </row>
    <row r="26" spans="1:8" ht="18.600000000000001" x14ac:dyDescent="0.5">
      <c r="A26" s="43" t="s">
        <v>252</v>
      </c>
      <c r="B26" s="43" t="s">
        <v>85</v>
      </c>
      <c r="C26" s="43" t="s">
        <v>86</v>
      </c>
      <c r="F26" s="44" t="s">
        <v>83</v>
      </c>
      <c r="G26" s="43" t="s">
        <v>136</v>
      </c>
      <c r="H26" s="42" t="s">
        <v>259</v>
      </c>
    </row>
    <row r="27" spans="1:8" ht="18.600000000000001" x14ac:dyDescent="0.5">
      <c r="A27" s="43" t="s">
        <v>252</v>
      </c>
      <c r="B27" s="44" t="s">
        <v>87</v>
      </c>
      <c r="C27" s="44" t="s">
        <v>88</v>
      </c>
      <c r="F27" s="43" t="s">
        <v>85</v>
      </c>
      <c r="G27" s="44" t="s">
        <v>139</v>
      </c>
      <c r="H27" s="40"/>
    </row>
    <row r="28" spans="1:8" ht="18.600000000000001" x14ac:dyDescent="0.5">
      <c r="A28" s="43" t="s">
        <v>252</v>
      </c>
      <c r="B28" s="43" t="s">
        <v>91</v>
      </c>
      <c r="C28" s="43" t="s">
        <v>90</v>
      </c>
      <c r="F28" s="44" t="s">
        <v>87</v>
      </c>
      <c r="G28" s="43" t="s">
        <v>141</v>
      </c>
      <c r="H28" s="40"/>
    </row>
    <row r="29" spans="1:8" ht="18.600000000000001" x14ac:dyDescent="0.5">
      <c r="A29" s="43" t="s">
        <v>252</v>
      </c>
      <c r="B29" s="44" t="s">
        <v>93</v>
      </c>
      <c r="C29" s="44" t="s">
        <v>94</v>
      </c>
      <c r="F29" s="43" t="s">
        <v>91</v>
      </c>
      <c r="G29" s="43" t="s">
        <v>145</v>
      </c>
      <c r="H29" s="40"/>
    </row>
    <row r="30" spans="1:8" ht="18.600000000000001" x14ac:dyDescent="0.5">
      <c r="A30" s="43" t="s">
        <v>252</v>
      </c>
      <c r="B30" s="43" t="s">
        <v>96</v>
      </c>
      <c r="C30" s="43" t="s">
        <v>97</v>
      </c>
      <c r="F30" s="44" t="s">
        <v>93</v>
      </c>
      <c r="G30" s="43" t="s">
        <v>151</v>
      </c>
      <c r="H30" s="40"/>
    </row>
    <row r="31" spans="1:8" ht="18.600000000000001" x14ac:dyDescent="0.5">
      <c r="A31" s="43" t="s">
        <v>252</v>
      </c>
      <c r="B31" s="43" t="s">
        <v>100</v>
      </c>
      <c r="C31" s="43" t="s">
        <v>101</v>
      </c>
      <c r="F31" s="43" t="s">
        <v>96</v>
      </c>
      <c r="G31" s="44" t="s">
        <v>153</v>
      </c>
      <c r="H31" s="40"/>
    </row>
    <row r="32" spans="1:8" ht="18.600000000000001" x14ac:dyDescent="0.5">
      <c r="A32" s="43" t="s">
        <v>252</v>
      </c>
      <c r="B32" s="44" t="s">
        <v>102</v>
      </c>
      <c r="C32" s="44" t="s">
        <v>103</v>
      </c>
      <c r="F32" s="43" t="s">
        <v>100</v>
      </c>
      <c r="G32" s="40"/>
      <c r="H32" s="40"/>
    </row>
    <row r="33" spans="1:8" ht="18.600000000000001" x14ac:dyDescent="0.5">
      <c r="A33" s="43" t="s">
        <v>252</v>
      </c>
      <c r="B33" s="43" t="s">
        <v>159</v>
      </c>
      <c r="C33" s="43" t="s">
        <v>104</v>
      </c>
      <c r="F33" s="44" t="s">
        <v>102</v>
      </c>
      <c r="G33" s="40"/>
      <c r="H33" s="40"/>
    </row>
    <row r="34" spans="1:8" ht="18.600000000000001" x14ac:dyDescent="0.5">
      <c r="A34" s="43" t="s">
        <v>252</v>
      </c>
      <c r="B34" s="44" t="s">
        <v>105</v>
      </c>
      <c r="C34" s="44" t="s">
        <v>106</v>
      </c>
      <c r="F34" s="43" t="s">
        <v>159</v>
      </c>
      <c r="G34" s="40"/>
      <c r="H34" s="40"/>
    </row>
    <row r="35" spans="1:8" ht="18.600000000000001" x14ac:dyDescent="0.5">
      <c r="A35" s="43" t="s">
        <v>252</v>
      </c>
      <c r="B35" s="43" t="s">
        <v>158</v>
      </c>
      <c r="C35" s="43" t="s">
        <v>107</v>
      </c>
      <c r="F35" s="44" t="s">
        <v>105</v>
      </c>
      <c r="G35" s="40"/>
      <c r="H35" s="40"/>
    </row>
    <row r="36" spans="1:8" ht="18.600000000000001" x14ac:dyDescent="0.5">
      <c r="A36" s="43" t="s">
        <v>252</v>
      </c>
      <c r="B36" s="44" t="s">
        <v>109</v>
      </c>
      <c r="C36" s="44" t="s">
        <v>108</v>
      </c>
      <c r="F36" s="43" t="s">
        <v>158</v>
      </c>
      <c r="G36" s="40"/>
      <c r="H36" s="40"/>
    </row>
    <row r="37" spans="1:8" ht="18.600000000000001" x14ac:dyDescent="0.5">
      <c r="A37" s="43" t="s">
        <v>252</v>
      </c>
      <c r="B37" s="43" t="s">
        <v>156</v>
      </c>
      <c r="C37" s="43" t="s">
        <v>111</v>
      </c>
      <c r="F37" s="44" t="s">
        <v>109</v>
      </c>
      <c r="G37" s="40"/>
      <c r="H37" s="40"/>
    </row>
    <row r="38" spans="1:8" ht="18.600000000000001" x14ac:dyDescent="0.5">
      <c r="A38" s="43" t="s">
        <v>252</v>
      </c>
      <c r="B38" s="44" t="s">
        <v>112</v>
      </c>
      <c r="C38" s="44" t="s">
        <v>113</v>
      </c>
      <c r="F38" s="43" t="s">
        <v>156</v>
      </c>
      <c r="G38" s="40"/>
      <c r="H38" s="40"/>
    </row>
    <row r="39" spans="1:8" ht="18.600000000000001" x14ac:dyDescent="0.5">
      <c r="A39" s="43" t="s">
        <v>252</v>
      </c>
      <c r="B39" s="43" t="s">
        <v>114</v>
      </c>
      <c r="C39" s="43" t="s">
        <v>115</v>
      </c>
      <c r="F39" s="44" t="s">
        <v>112</v>
      </c>
      <c r="G39" s="40"/>
      <c r="H39" s="40"/>
    </row>
    <row r="40" spans="1:8" ht="18.600000000000001" x14ac:dyDescent="0.5">
      <c r="A40" s="43" t="s">
        <v>252</v>
      </c>
      <c r="B40" s="44" t="s">
        <v>157</v>
      </c>
      <c r="C40" s="44" t="s">
        <v>116</v>
      </c>
      <c r="F40" s="43" t="s">
        <v>114</v>
      </c>
      <c r="G40" s="40"/>
      <c r="H40" s="40"/>
    </row>
    <row r="41" spans="1:8" ht="18.600000000000001" x14ac:dyDescent="0.5">
      <c r="A41" s="43" t="s">
        <v>252</v>
      </c>
      <c r="B41" s="43" t="s">
        <v>117</v>
      </c>
      <c r="C41" s="43" t="s">
        <v>118</v>
      </c>
      <c r="F41" s="44" t="s">
        <v>157</v>
      </c>
      <c r="G41" s="40"/>
      <c r="H41" s="40"/>
    </row>
    <row r="42" spans="1:8" ht="18.600000000000001" x14ac:dyDescent="0.5">
      <c r="A42" s="43" t="s">
        <v>252</v>
      </c>
      <c r="B42" s="43" t="s">
        <v>122</v>
      </c>
      <c r="C42" s="43" t="s">
        <v>121</v>
      </c>
      <c r="F42" s="43" t="s">
        <v>117</v>
      </c>
      <c r="G42" s="40"/>
      <c r="H42" s="40"/>
    </row>
    <row r="43" spans="1:8" ht="18.600000000000001" x14ac:dyDescent="0.5">
      <c r="A43" s="43" t="s">
        <v>252</v>
      </c>
      <c r="B43" s="44" t="s">
        <v>123</v>
      </c>
      <c r="C43" s="44" t="s">
        <v>124</v>
      </c>
      <c r="F43" s="43" t="s">
        <v>122</v>
      </c>
      <c r="G43" s="40"/>
      <c r="H43" s="40"/>
    </row>
    <row r="44" spans="1:8" ht="18.600000000000001" x14ac:dyDescent="0.5">
      <c r="A44" s="43" t="s">
        <v>252</v>
      </c>
      <c r="B44" s="43" t="s">
        <v>126</v>
      </c>
      <c r="C44" s="43" t="s">
        <v>127</v>
      </c>
      <c r="F44" s="44" t="s">
        <v>123</v>
      </c>
      <c r="G44" s="40"/>
      <c r="H44" s="40"/>
    </row>
    <row r="45" spans="1:8" ht="18.600000000000001" x14ac:dyDescent="0.5">
      <c r="A45" s="43" t="s">
        <v>252</v>
      </c>
      <c r="B45" s="44" t="s">
        <v>129</v>
      </c>
      <c r="C45" s="44" t="s">
        <v>130</v>
      </c>
      <c r="F45" s="43" t="s">
        <v>126</v>
      </c>
      <c r="G45" s="40"/>
      <c r="H45" s="40"/>
    </row>
    <row r="46" spans="1:8" ht="18.600000000000001" x14ac:dyDescent="0.5">
      <c r="A46" s="43" t="s">
        <v>252</v>
      </c>
      <c r="B46" s="43" t="s">
        <v>132</v>
      </c>
      <c r="C46" s="43" t="s">
        <v>133</v>
      </c>
      <c r="F46" s="44" t="s">
        <v>129</v>
      </c>
      <c r="G46" s="40"/>
      <c r="H46" s="40"/>
    </row>
    <row r="47" spans="1:8" ht="18.600000000000001" x14ac:dyDescent="0.5">
      <c r="A47" s="43" t="s">
        <v>252</v>
      </c>
      <c r="B47" s="44" t="s">
        <v>134</v>
      </c>
      <c r="C47" s="44" t="s">
        <v>135</v>
      </c>
      <c r="F47" s="43" t="s">
        <v>132</v>
      </c>
      <c r="G47" s="40"/>
      <c r="H47" s="40"/>
    </row>
    <row r="48" spans="1:8" ht="18.600000000000001" x14ac:dyDescent="0.5">
      <c r="A48" s="43" t="s">
        <v>252</v>
      </c>
      <c r="B48" s="44" t="s">
        <v>139</v>
      </c>
      <c r="C48" s="44" t="s">
        <v>138</v>
      </c>
      <c r="F48" s="44" t="s">
        <v>134</v>
      </c>
      <c r="G48" s="40"/>
      <c r="H48" s="40"/>
    </row>
    <row r="49" spans="1:8" ht="18.600000000000001" x14ac:dyDescent="0.5">
      <c r="A49" s="43" t="s">
        <v>252</v>
      </c>
      <c r="B49" s="43" t="s">
        <v>141</v>
      </c>
      <c r="C49" s="43" t="s">
        <v>142</v>
      </c>
      <c r="F49" s="44" t="s">
        <v>139</v>
      </c>
      <c r="G49" s="40"/>
      <c r="H49" s="40"/>
    </row>
    <row r="50" spans="1:8" ht="18.600000000000001" x14ac:dyDescent="0.5">
      <c r="A50" s="43" t="s">
        <v>252</v>
      </c>
      <c r="B50" s="44" t="s">
        <v>143</v>
      </c>
      <c r="C50" s="44" t="s">
        <v>144</v>
      </c>
      <c r="F50" s="43" t="s">
        <v>141</v>
      </c>
      <c r="G50" s="40"/>
      <c r="H50" s="40"/>
    </row>
    <row r="51" spans="1:8" ht="18.600000000000001" x14ac:dyDescent="0.5">
      <c r="A51" s="43" t="s">
        <v>252</v>
      </c>
      <c r="B51" s="43" t="s">
        <v>145</v>
      </c>
      <c r="C51" s="43" t="s">
        <v>146</v>
      </c>
      <c r="F51" s="44" t="s">
        <v>143</v>
      </c>
      <c r="G51" s="40"/>
      <c r="H51" s="40"/>
    </row>
    <row r="52" spans="1:8" ht="18.600000000000001" x14ac:dyDescent="0.5">
      <c r="A52" s="43" t="s">
        <v>252</v>
      </c>
      <c r="B52" s="44" t="s">
        <v>148</v>
      </c>
      <c r="C52" s="44" t="s">
        <v>149</v>
      </c>
      <c r="F52" s="43" t="s">
        <v>145</v>
      </c>
      <c r="G52" s="40"/>
      <c r="H52" s="40"/>
    </row>
    <row r="53" spans="1:8" ht="18.600000000000001" x14ac:dyDescent="0.5">
      <c r="A53" s="43" t="s">
        <v>252</v>
      </c>
      <c r="B53" s="43" t="s">
        <v>151</v>
      </c>
      <c r="C53" s="43" t="s">
        <v>150</v>
      </c>
      <c r="F53" s="44" t="s">
        <v>148</v>
      </c>
      <c r="G53" s="40"/>
      <c r="H53" s="40"/>
    </row>
    <row r="54" spans="1:8" ht="18.600000000000001" x14ac:dyDescent="0.5">
      <c r="A54" s="43" t="s">
        <v>252</v>
      </c>
      <c r="B54" s="44" t="s">
        <v>153</v>
      </c>
      <c r="C54" s="44" t="s">
        <v>154</v>
      </c>
      <c r="F54" s="43" t="s">
        <v>151</v>
      </c>
      <c r="G54" s="40"/>
      <c r="H54" s="40"/>
    </row>
    <row r="55" spans="1:8" ht="18.600000000000001" x14ac:dyDescent="0.5">
      <c r="A55" s="42" t="s">
        <v>253</v>
      </c>
      <c r="B55" s="43" t="s">
        <v>34</v>
      </c>
      <c r="C55" s="43" t="s">
        <v>35</v>
      </c>
      <c r="F55" s="44" t="s">
        <v>153</v>
      </c>
      <c r="G55" s="40"/>
      <c r="H55" s="40"/>
    </row>
    <row r="56" spans="1:8" ht="18.600000000000001" x14ac:dyDescent="0.5">
      <c r="A56" s="42" t="s">
        <v>253</v>
      </c>
      <c r="B56" s="43" t="s">
        <v>41</v>
      </c>
      <c r="C56" s="43" t="s">
        <v>43</v>
      </c>
    </row>
    <row r="57" spans="1:8" ht="18.600000000000001" x14ac:dyDescent="0.5">
      <c r="A57" s="42" t="s">
        <v>253</v>
      </c>
      <c r="B57" s="44" t="s">
        <v>45</v>
      </c>
      <c r="C57" s="44" t="s">
        <v>46</v>
      </c>
    </row>
    <row r="58" spans="1:8" ht="18.600000000000001" x14ac:dyDescent="0.5">
      <c r="A58" s="42" t="s">
        <v>253</v>
      </c>
      <c r="B58" s="43" t="s">
        <v>47</v>
      </c>
      <c r="C58" s="43" t="s">
        <v>49</v>
      </c>
    </row>
    <row r="59" spans="1:8" ht="18.600000000000001" x14ac:dyDescent="0.5">
      <c r="A59" s="42" t="s">
        <v>253</v>
      </c>
      <c r="B59" s="44" t="s">
        <v>51</v>
      </c>
      <c r="C59" s="44" t="s">
        <v>52</v>
      </c>
    </row>
    <row r="60" spans="1:8" ht="18.600000000000001" x14ac:dyDescent="0.5">
      <c r="A60" s="42" t="s">
        <v>253</v>
      </c>
      <c r="B60" s="43" t="s">
        <v>53</v>
      </c>
      <c r="C60" s="43" t="s">
        <v>55</v>
      </c>
    </row>
    <row r="61" spans="1:8" ht="18.600000000000001" x14ac:dyDescent="0.5">
      <c r="A61" s="42" t="s">
        <v>253</v>
      </c>
      <c r="B61" s="44" t="s">
        <v>57</v>
      </c>
      <c r="C61" s="44" t="s">
        <v>58</v>
      </c>
    </row>
    <row r="62" spans="1:8" ht="18.600000000000001" x14ac:dyDescent="0.5">
      <c r="A62" s="42" t="s">
        <v>253</v>
      </c>
      <c r="B62" s="43" t="s">
        <v>59</v>
      </c>
      <c r="C62" s="43" t="s">
        <v>61</v>
      </c>
    </row>
    <row r="63" spans="1:8" ht="18.600000000000001" x14ac:dyDescent="0.5">
      <c r="A63" s="42" t="s">
        <v>253</v>
      </c>
      <c r="B63" s="44" t="s">
        <v>62</v>
      </c>
      <c r="C63" s="44" t="s">
        <v>58</v>
      </c>
    </row>
    <row r="64" spans="1:8" ht="18.600000000000001" x14ac:dyDescent="0.5">
      <c r="A64" s="42" t="s">
        <v>253</v>
      </c>
      <c r="B64" s="43" t="s">
        <v>64</v>
      </c>
      <c r="C64" s="43" t="s">
        <v>65</v>
      </c>
    </row>
    <row r="65" spans="1:3" ht="18.600000000000001" x14ac:dyDescent="0.5">
      <c r="A65" s="42" t="s">
        <v>253</v>
      </c>
      <c r="B65" s="44" t="s">
        <v>66</v>
      </c>
      <c r="C65" s="44" t="s">
        <v>68</v>
      </c>
    </row>
    <row r="66" spans="1:3" ht="18.600000000000001" x14ac:dyDescent="0.5">
      <c r="A66" s="42" t="s">
        <v>253</v>
      </c>
      <c r="B66" s="43" t="s">
        <v>69</v>
      </c>
      <c r="C66" s="43" t="s">
        <v>70</v>
      </c>
    </row>
    <row r="67" spans="1:3" ht="18.600000000000001" x14ac:dyDescent="0.5">
      <c r="A67" s="42" t="s">
        <v>253</v>
      </c>
      <c r="B67" s="44" t="s">
        <v>72</v>
      </c>
      <c r="C67" s="44" t="s">
        <v>73</v>
      </c>
    </row>
    <row r="68" spans="1:3" ht="18.600000000000001" x14ac:dyDescent="0.5">
      <c r="A68" s="42" t="s">
        <v>253</v>
      </c>
      <c r="B68" s="44" t="s">
        <v>87</v>
      </c>
      <c r="C68" s="44" t="s">
        <v>89</v>
      </c>
    </row>
    <row r="69" spans="1:3" ht="18.600000000000001" x14ac:dyDescent="0.5">
      <c r="A69" s="42" t="s">
        <v>253</v>
      </c>
      <c r="B69" s="43" t="s">
        <v>91</v>
      </c>
      <c r="C69" s="43" t="s">
        <v>92</v>
      </c>
    </row>
    <row r="70" spans="1:3" ht="18.600000000000001" x14ac:dyDescent="0.5">
      <c r="A70" s="42" t="s">
        <v>253</v>
      </c>
      <c r="B70" s="44" t="s">
        <v>93</v>
      </c>
      <c r="C70" s="44" t="s">
        <v>95</v>
      </c>
    </row>
    <row r="71" spans="1:3" ht="18.600000000000001" x14ac:dyDescent="0.5">
      <c r="A71" s="42" t="s">
        <v>253</v>
      </c>
      <c r="B71" s="43" t="s">
        <v>96</v>
      </c>
      <c r="C71" s="43" t="s">
        <v>95</v>
      </c>
    </row>
    <row r="72" spans="1:3" ht="18.600000000000001" x14ac:dyDescent="0.5">
      <c r="A72" s="42" t="s">
        <v>253</v>
      </c>
      <c r="B72" s="44" t="s">
        <v>98</v>
      </c>
      <c r="C72" s="44" t="s">
        <v>99</v>
      </c>
    </row>
    <row r="73" spans="1:3" ht="18.600000000000001" x14ac:dyDescent="0.5">
      <c r="A73" s="42" t="s">
        <v>253</v>
      </c>
      <c r="B73" s="44" t="s">
        <v>109</v>
      </c>
      <c r="C73" s="44" t="s">
        <v>110</v>
      </c>
    </row>
    <row r="74" spans="1:3" ht="18.600000000000001" x14ac:dyDescent="0.5">
      <c r="A74" s="42" t="s">
        <v>253</v>
      </c>
      <c r="B74" s="44" t="s">
        <v>119</v>
      </c>
      <c r="C74" s="44" t="s">
        <v>120</v>
      </c>
    </row>
    <row r="75" spans="1:3" ht="18.600000000000001" x14ac:dyDescent="0.5">
      <c r="A75" s="42" t="s">
        <v>253</v>
      </c>
      <c r="B75" s="43" t="s">
        <v>122</v>
      </c>
      <c r="C75" s="43" t="s">
        <v>99</v>
      </c>
    </row>
    <row r="76" spans="1:3" ht="18.600000000000001" x14ac:dyDescent="0.5">
      <c r="A76" s="42" t="s">
        <v>253</v>
      </c>
      <c r="B76" s="44" t="s">
        <v>123</v>
      </c>
      <c r="C76" s="44" t="s">
        <v>125</v>
      </c>
    </row>
    <row r="77" spans="1:3" ht="18.600000000000001" x14ac:dyDescent="0.5">
      <c r="A77" s="42" t="s">
        <v>253</v>
      </c>
      <c r="B77" s="43" t="s">
        <v>126</v>
      </c>
      <c r="C77" s="43" t="s">
        <v>128</v>
      </c>
    </row>
    <row r="78" spans="1:3" ht="18.600000000000001" x14ac:dyDescent="0.5">
      <c r="A78" s="42" t="s">
        <v>253</v>
      </c>
      <c r="B78" s="44" t="s">
        <v>129</v>
      </c>
      <c r="C78" s="44" t="s">
        <v>131</v>
      </c>
    </row>
    <row r="79" spans="1:3" ht="18.600000000000001" x14ac:dyDescent="0.5">
      <c r="A79" s="42" t="s">
        <v>253</v>
      </c>
      <c r="B79" s="43" t="s">
        <v>136</v>
      </c>
      <c r="C79" s="43" t="s">
        <v>137</v>
      </c>
    </row>
    <row r="80" spans="1:3" ht="18.600000000000001" x14ac:dyDescent="0.5">
      <c r="A80" s="42" t="s">
        <v>253</v>
      </c>
      <c r="B80" s="44" t="s">
        <v>139</v>
      </c>
      <c r="C80" s="44" t="s">
        <v>140</v>
      </c>
    </row>
    <row r="81" spans="1:3" ht="18.600000000000001" x14ac:dyDescent="0.5">
      <c r="A81" s="42" t="s">
        <v>253</v>
      </c>
      <c r="B81" s="43" t="s">
        <v>141</v>
      </c>
      <c r="C81" s="43" t="s">
        <v>99</v>
      </c>
    </row>
    <row r="82" spans="1:3" ht="18.600000000000001" x14ac:dyDescent="0.5">
      <c r="A82" s="42" t="s">
        <v>253</v>
      </c>
      <c r="B82" s="43" t="s">
        <v>145</v>
      </c>
      <c r="C82" s="43" t="s">
        <v>147</v>
      </c>
    </row>
    <row r="83" spans="1:3" ht="18.600000000000001" x14ac:dyDescent="0.5">
      <c r="A83" s="42" t="s">
        <v>253</v>
      </c>
      <c r="B83" s="43" t="s">
        <v>151</v>
      </c>
      <c r="C83" s="43" t="s">
        <v>152</v>
      </c>
    </row>
    <row r="84" spans="1:3" ht="18.600000000000001" x14ac:dyDescent="0.5">
      <c r="A84" s="42" t="s">
        <v>253</v>
      </c>
      <c r="B84" s="44" t="s">
        <v>153</v>
      </c>
      <c r="C84" s="44" t="s">
        <v>147</v>
      </c>
    </row>
    <row r="85" spans="1:3" ht="18.600000000000001" x14ac:dyDescent="0.5">
      <c r="A85" s="42" t="s">
        <v>217</v>
      </c>
      <c r="B85" s="42" t="s">
        <v>218</v>
      </c>
      <c r="C85" s="42" t="s">
        <v>229</v>
      </c>
    </row>
    <row r="86" spans="1:3" ht="18.600000000000001" x14ac:dyDescent="0.5">
      <c r="A86" s="42" t="s">
        <v>217</v>
      </c>
      <c r="B86" s="42" t="s">
        <v>219</v>
      </c>
      <c r="C86" s="42" t="s">
        <v>230</v>
      </c>
    </row>
    <row r="87" spans="1:3" ht="18.600000000000001" x14ac:dyDescent="0.5">
      <c r="A87" s="42" t="s">
        <v>217</v>
      </c>
      <c r="B87" s="42" t="s">
        <v>220</v>
      </c>
      <c r="C87" s="42" t="s">
        <v>231</v>
      </c>
    </row>
    <row r="88" spans="1:3" ht="18.600000000000001" x14ac:dyDescent="0.5">
      <c r="A88" s="42" t="s">
        <v>217</v>
      </c>
      <c r="B88" s="42" t="s">
        <v>221</v>
      </c>
      <c r="C88" s="42" t="s">
        <v>232</v>
      </c>
    </row>
    <row r="89" spans="1:3" ht="18.600000000000001" x14ac:dyDescent="0.5">
      <c r="A89" s="42" t="s">
        <v>217</v>
      </c>
      <c r="B89" s="42" t="s">
        <v>222</v>
      </c>
      <c r="C89" s="42" t="s">
        <v>233</v>
      </c>
    </row>
    <row r="90" spans="1:3" ht="18.600000000000001" x14ac:dyDescent="0.5">
      <c r="A90" s="42" t="s">
        <v>217</v>
      </c>
      <c r="B90" s="42" t="s">
        <v>223</v>
      </c>
      <c r="C90" s="42" t="s">
        <v>234</v>
      </c>
    </row>
    <row r="91" spans="1:3" ht="18.600000000000001" x14ac:dyDescent="0.5">
      <c r="A91" s="42" t="s">
        <v>217</v>
      </c>
      <c r="B91" s="42" t="s">
        <v>224</v>
      </c>
      <c r="C91" s="42" t="s">
        <v>235</v>
      </c>
    </row>
    <row r="92" spans="1:3" ht="18.600000000000001" x14ac:dyDescent="0.5">
      <c r="A92" s="42" t="s">
        <v>217</v>
      </c>
      <c r="B92" s="42" t="s">
        <v>225</v>
      </c>
      <c r="C92" s="42" t="s">
        <v>236</v>
      </c>
    </row>
    <row r="93" spans="1:3" ht="18.600000000000001" x14ac:dyDescent="0.5">
      <c r="A93" s="42" t="s">
        <v>217</v>
      </c>
      <c r="B93" s="42" t="s">
        <v>226</v>
      </c>
      <c r="C93" s="42" t="s">
        <v>237</v>
      </c>
    </row>
    <row r="94" spans="1:3" ht="18.600000000000001" x14ac:dyDescent="0.5">
      <c r="A94" s="42" t="s">
        <v>217</v>
      </c>
      <c r="B94" s="42" t="s">
        <v>227</v>
      </c>
      <c r="C94" s="42" t="s">
        <v>238</v>
      </c>
    </row>
    <row r="95" spans="1:3" ht="18.600000000000001" x14ac:dyDescent="0.5">
      <c r="A95" s="42" t="s">
        <v>217</v>
      </c>
      <c r="B95" s="42" t="s">
        <v>228</v>
      </c>
      <c r="C95" s="42" t="s">
        <v>239</v>
      </c>
    </row>
    <row r="96" spans="1:3" ht="18.600000000000001" x14ac:dyDescent="0.5">
      <c r="A96" s="42" t="s">
        <v>217</v>
      </c>
      <c r="B96" s="42" t="s">
        <v>266</v>
      </c>
      <c r="C96" s="42" t="s">
        <v>267</v>
      </c>
    </row>
    <row r="97" spans="1:3" ht="18.600000000000001" x14ac:dyDescent="0.5">
      <c r="A97" s="42" t="s">
        <v>217</v>
      </c>
      <c r="B97" s="42" t="s">
        <v>240</v>
      </c>
      <c r="C97" s="42" t="s">
        <v>229</v>
      </c>
    </row>
    <row r="98" spans="1:3" ht="18.600000000000001" x14ac:dyDescent="0.5">
      <c r="A98" s="42" t="s">
        <v>217</v>
      </c>
      <c r="B98" s="42" t="s">
        <v>241</v>
      </c>
      <c r="C98" s="42" t="s">
        <v>230</v>
      </c>
    </row>
    <row r="99" spans="1:3" ht="18.600000000000001" x14ac:dyDescent="0.5">
      <c r="A99" s="42" t="s">
        <v>217</v>
      </c>
      <c r="B99" s="42" t="s">
        <v>242</v>
      </c>
      <c r="C99" s="42" t="s">
        <v>231</v>
      </c>
    </row>
    <row r="100" spans="1:3" ht="18.600000000000001" x14ac:dyDescent="0.5">
      <c r="A100" s="42" t="s">
        <v>217</v>
      </c>
      <c r="B100" s="42" t="s">
        <v>243</v>
      </c>
      <c r="C100" s="42" t="s">
        <v>232</v>
      </c>
    </row>
    <row r="101" spans="1:3" ht="18.600000000000001" x14ac:dyDescent="0.5">
      <c r="A101" s="42" t="s">
        <v>217</v>
      </c>
      <c r="B101" s="42" t="s">
        <v>244</v>
      </c>
      <c r="C101" s="42" t="s">
        <v>233</v>
      </c>
    </row>
    <row r="102" spans="1:3" ht="18.600000000000001" x14ac:dyDescent="0.5">
      <c r="A102" s="42" t="s">
        <v>217</v>
      </c>
      <c r="B102" s="42" t="s">
        <v>245</v>
      </c>
      <c r="C102" s="42" t="s">
        <v>234</v>
      </c>
    </row>
    <row r="103" spans="1:3" ht="18.600000000000001" x14ac:dyDescent="0.5">
      <c r="A103" s="42" t="s">
        <v>217</v>
      </c>
      <c r="B103" s="42" t="s">
        <v>246</v>
      </c>
      <c r="C103" s="42" t="s">
        <v>235</v>
      </c>
    </row>
    <row r="104" spans="1:3" ht="18.600000000000001" x14ac:dyDescent="0.5">
      <c r="A104" s="42" t="s">
        <v>217</v>
      </c>
      <c r="B104" s="42" t="s">
        <v>247</v>
      </c>
      <c r="C104" s="42" t="s">
        <v>236</v>
      </c>
    </row>
    <row r="105" spans="1:3" ht="18.600000000000001" x14ac:dyDescent="0.5">
      <c r="A105" s="42" t="s">
        <v>217</v>
      </c>
      <c r="B105" s="42" t="s">
        <v>248</v>
      </c>
      <c r="C105" s="42" t="s">
        <v>237</v>
      </c>
    </row>
    <row r="106" spans="1:3" ht="18.600000000000001" x14ac:dyDescent="0.5">
      <c r="A106" s="42" t="s">
        <v>217</v>
      </c>
      <c r="B106" s="42" t="s">
        <v>249</v>
      </c>
      <c r="C106" s="42" t="s">
        <v>238</v>
      </c>
    </row>
    <row r="107" spans="1:3" ht="18.600000000000001" x14ac:dyDescent="0.5">
      <c r="A107" s="42" t="s">
        <v>217</v>
      </c>
      <c r="B107" s="42" t="s">
        <v>265</v>
      </c>
      <c r="C107" s="42" t="s">
        <v>267</v>
      </c>
    </row>
    <row r="108" spans="1:3" ht="18.600000000000001" x14ac:dyDescent="0.5">
      <c r="A108" s="42" t="s">
        <v>217</v>
      </c>
      <c r="B108" s="42" t="s">
        <v>250</v>
      </c>
      <c r="C108" s="42" t="s">
        <v>239</v>
      </c>
    </row>
    <row r="109" spans="1:3" ht="18.600000000000001" x14ac:dyDescent="0.5">
      <c r="A109" s="42" t="s">
        <v>217</v>
      </c>
      <c r="B109" s="42" t="s">
        <v>259</v>
      </c>
      <c r="C109" s="42" t="s">
        <v>260</v>
      </c>
    </row>
    <row r="110" spans="1:3" x14ac:dyDescent="0.5">
      <c r="A110" s="10" t="s">
        <v>163</v>
      </c>
      <c r="B110" s="10" t="s">
        <v>163</v>
      </c>
      <c r="C110" s="10" t="s">
        <v>254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0"/>
  <sheetViews>
    <sheetView workbookViewId="0">
      <selection activeCell="B17" sqref="B17"/>
    </sheetView>
  </sheetViews>
  <sheetFormatPr baseColWidth="10" defaultRowHeight="14.4" x14ac:dyDescent="0.3"/>
  <cols>
    <col min="1" max="1" width="25" customWidth="1"/>
    <col min="2" max="2" width="50.21875" customWidth="1"/>
    <col min="3" max="4" width="25.109375" customWidth="1"/>
    <col min="5" max="5" width="13.6640625" customWidth="1"/>
    <col min="6" max="6" width="23.6640625" customWidth="1"/>
  </cols>
  <sheetData>
    <row r="3" spans="1:6" ht="16.8" x14ac:dyDescent="0.3">
      <c r="A3" s="2" t="s">
        <v>170</v>
      </c>
      <c r="B3" s="70" t="s">
        <v>177</v>
      </c>
      <c r="C3" s="70"/>
      <c r="D3" s="70"/>
      <c r="E3" s="2" t="s">
        <v>171</v>
      </c>
      <c r="F3" s="2" t="s">
        <v>172</v>
      </c>
    </row>
    <row r="4" spans="1:6" ht="16.8" x14ac:dyDescent="0.3">
      <c r="A4" s="1" t="s">
        <v>175</v>
      </c>
      <c r="B4" s="6" t="s">
        <v>198</v>
      </c>
      <c r="C4" s="6" t="s">
        <v>195</v>
      </c>
      <c r="D4" s="6" t="s">
        <v>196</v>
      </c>
      <c r="E4" s="1" t="s">
        <v>173</v>
      </c>
      <c r="F4" s="1" t="s">
        <v>174</v>
      </c>
    </row>
    <row r="5" spans="1:6" ht="16.8" x14ac:dyDescent="0.3">
      <c r="A5" s="1" t="s">
        <v>176</v>
      </c>
      <c r="B5" s="6" t="s">
        <v>199</v>
      </c>
      <c r="C5" s="6" t="s">
        <v>197</v>
      </c>
      <c r="D5" s="6" t="s">
        <v>196</v>
      </c>
      <c r="E5" s="1" t="s">
        <v>178</v>
      </c>
      <c r="F5" s="1" t="s">
        <v>179</v>
      </c>
    </row>
    <row r="6" spans="1:6" ht="18.600000000000001" x14ac:dyDescent="0.3">
      <c r="A6" s="1" t="s">
        <v>208</v>
      </c>
      <c r="B6" s="36" t="s">
        <v>209</v>
      </c>
      <c r="C6" s="1" t="s">
        <v>210</v>
      </c>
      <c r="D6" s="1" t="s">
        <v>196</v>
      </c>
      <c r="E6" s="1" t="s">
        <v>173</v>
      </c>
      <c r="F6" s="1" t="s">
        <v>174</v>
      </c>
    </row>
    <row r="7" spans="1:6" ht="16.8" x14ac:dyDescent="0.3">
      <c r="A7" s="1" t="s">
        <v>261</v>
      </c>
      <c r="B7" s="1" t="s">
        <v>262</v>
      </c>
      <c r="C7" s="1" t="s">
        <v>263</v>
      </c>
      <c r="D7" s="1" t="s">
        <v>196</v>
      </c>
      <c r="E7" s="1" t="s">
        <v>173</v>
      </c>
      <c r="F7" s="1" t="s">
        <v>174</v>
      </c>
    </row>
    <row r="8" spans="1:6" ht="16.8" x14ac:dyDescent="0.5">
      <c r="A8" s="3"/>
      <c r="B8" s="3"/>
      <c r="C8" s="3"/>
      <c r="D8" s="3"/>
      <c r="E8" s="3"/>
      <c r="F8" s="3"/>
    </row>
    <row r="9" spans="1:6" ht="16.8" x14ac:dyDescent="0.5">
      <c r="A9" s="3"/>
      <c r="B9" s="3"/>
      <c r="C9" s="3"/>
      <c r="D9" s="3"/>
      <c r="E9" s="3"/>
      <c r="F9" s="3"/>
    </row>
    <row r="10" spans="1:6" ht="16.8" x14ac:dyDescent="0.5">
      <c r="A10" s="3"/>
      <c r="B10" s="3"/>
      <c r="C10" s="3"/>
      <c r="D10" s="3"/>
      <c r="E10" s="3"/>
      <c r="F10" s="3"/>
    </row>
    <row r="11" spans="1:6" ht="16.8" x14ac:dyDescent="0.5">
      <c r="A11" s="3"/>
      <c r="B11" s="3"/>
      <c r="C11" s="3"/>
      <c r="D11" s="3"/>
      <c r="E11" s="3"/>
      <c r="F11" s="3"/>
    </row>
    <row r="12" spans="1:6" ht="16.8" x14ac:dyDescent="0.5">
      <c r="A12" s="3"/>
      <c r="B12" s="3"/>
      <c r="C12" s="3"/>
      <c r="D12" s="3"/>
      <c r="E12" s="3"/>
      <c r="F12" s="3"/>
    </row>
    <row r="13" spans="1:6" ht="16.8" x14ac:dyDescent="0.5">
      <c r="A13" s="3"/>
      <c r="B13" s="3"/>
      <c r="C13" s="3"/>
      <c r="D13" s="3"/>
      <c r="E13" s="3"/>
      <c r="F13" s="3"/>
    </row>
    <row r="14" spans="1:6" ht="16.8" x14ac:dyDescent="0.5">
      <c r="A14" s="3"/>
      <c r="B14" s="3"/>
      <c r="C14" s="3"/>
      <c r="D14" s="3"/>
      <c r="E14" s="3"/>
      <c r="F14" s="3"/>
    </row>
    <row r="15" spans="1:6" ht="16.8" x14ac:dyDescent="0.5">
      <c r="A15" s="3"/>
      <c r="B15" s="3"/>
      <c r="C15" s="3"/>
      <c r="D15" s="3"/>
      <c r="E15" s="3"/>
      <c r="F15" s="3"/>
    </row>
    <row r="16" spans="1:6" ht="16.8" x14ac:dyDescent="0.5">
      <c r="A16" s="3"/>
      <c r="B16" s="3"/>
      <c r="C16" s="3"/>
      <c r="D16" s="3"/>
      <c r="E16" s="3"/>
      <c r="F16" s="3"/>
    </row>
    <row r="17" spans="1:6" ht="16.8" x14ac:dyDescent="0.5">
      <c r="A17" s="3"/>
      <c r="B17" s="3"/>
      <c r="C17" s="3"/>
      <c r="D17" s="3"/>
      <c r="E17" s="3"/>
      <c r="F17" s="3"/>
    </row>
    <row r="18" spans="1:6" ht="16.8" x14ac:dyDescent="0.5">
      <c r="A18" s="3"/>
      <c r="B18" s="3"/>
      <c r="C18" s="3"/>
      <c r="D18" s="3"/>
      <c r="E18" s="3"/>
      <c r="F18" s="3"/>
    </row>
    <row r="19" spans="1:6" ht="16.8" x14ac:dyDescent="0.5">
      <c r="A19" s="3"/>
      <c r="B19" s="3"/>
      <c r="C19" s="3"/>
      <c r="D19" s="3"/>
      <c r="E19" s="3"/>
      <c r="F19" s="3"/>
    </row>
    <row r="20" spans="1:6" ht="16.8" x14ac:dyDescent="0.5">
      <c r="A20" s="3"/>
      <c r="B20" s="3"/>
      <c r="C20" s="3"/>
      <c r="D20" s="3"/>
      <c r="E20" s="3"/>
      <c r="F20" s="3"/>
    </row>
    <row r="21" spans="1:6" ht="16.8" x14ac:dyDescent="0.5">
      <c r="A21" s="3"/>
      <c r="B21" s="3"/>
      <c r="C21" s="3"/>
      <c r="D21" s="3"/>
      <c r="E21" s="3"/>
      <c r="F21" s="3"/>
    </row>
    <row r="22" spans="1:6" ht="16.8" x14ac:dyDescent="0.5">
      <c r="A22" s="3"/>
      <c r="B22" s="3"/>
      <c r="C22" s="3"/>
      <c r="D22" s="3"/>
      <c r="E22" s="3"/>
      <c r="F22" s="3"/>
    </row>
    <row r="23" spans="1:6" ht="16.8" x14ac:dyDescent="0.5">
      <c r="A23" s="3"/>
      <c r="B23" s="3"/>
      <c r="C23" s="3"/>
      <c r="D23" s="3"/>
      <c r="E23" s="3"/>
      <c r="F23" s="3"/>
    </row>
    <row r="24" spans="1:6" ht="16.8" x14ac:dyDescent="0.5">
      <c r="A24" s="3"/>
      <c r="B24" s="3"/>
      <c r="C24" s="3"/>
      <c r="D24" s="3"/>
      <c r="E24" s="3"/>
      <c r="F24" s="3"/>
    </row>
    <row r="25" spans="1:6" ht="16.8" x14ac:dyDescent="0.5">
      <c r="A25" s="3"/>
      <c r="B25" s="3"/>
      <c r="C25" s="3"/>
      <c r="D25" s="3"/>
      <c r="E25" s="3"/>
      <c r="F25" s="3"/>
    </row>
    <row r="26" spans="1:6" ht="16.8" x14ac:dyDescent="0.5">
      <c r="A26" s="3"/>
      <c r="B26" s="3"/>
      <c r="C26" s="3"/>
      <c r="D26" s="3"/>
      <c r="E26" s="3"/>
      <c r="F26" s="3"/>
    </row>
    <row r="27" spans="1:6" ht="16.8" x14ac:dyDescent="0.5">
      <c r="A27" s="3"/>
      <c r="B27" s="3"/>
      <c r="C27" s="3"/>
      <c r="D27" s="3"/>
      <c r="E27" s="3"/>
      <c r="F27" s="3"/>
    </row>
    <row r="28" spans="1:6" ht="16.8" x14ac:dyDescent="0.5">
      <c r="A28" s="3"/>
      <c r="B28" s="3"/>
      <c r="C28" s="3"/>
      <c r="D28" s="3"/>
      <c r="E28" s="3"/>
      <c r="F28" s="3"/>
    </row>
    <row r="29" spans="1:6" ht="16.8" x14ac:dyDescent="0.5">
      <c r="A29" s="3"/>
      <c r="B29" s="3"/>
      <c r="C29" s="3"/>
      <c r="D29" s="3"/>
      <c r="E29" s="3"/>
      <c r="F29" s="3"/>
    </row>
    <row r="30" spans="1:6" ht="16.8" x14ac:dyDescent="0.5">
      <c r="A30" s="3"/>
      <c r="B30" s="3"/>
      <c r="C30" s="3"/>
      <c r="D30" s="3"/>
      <c r="E30" s="3"/>
      <c r="F30" s="3"/>
    </row>
    <row r="31" spans="1:6" ht="16.8" x14ac:dyDescent="0.5">
      <c r="A31" s="3"/>
      <c r="B31" s="3"/>
      <c r="C31" s="3"/>
      <c r="D31" s="3"/>
      <c r="E31" s="3"/>
      <c r="F31" s="3"/>
    </row>
    <row r="32" spans="1:6" ht="16.8" x14ac:dyDescent="0.5">
      <c r="A32" s="3"/>
      <c r="B32" s="3"/>
      <c r="C32" s="3"/>
      <c r="D32" s="3"/>
      <c r="E32" s="3"/>
      <c r="F32" s="3"/>
    </row>
    <row r="33" spans="1:6" ht="16.8" x14ac:dyDescent="0.5">
      <c r="A33" s="3"/>
      <c r="B33" s="3"/>
      <c r="C33" s="3"/>
      <c r="D33" s="3"/>
      <c r="E33" s="3"/>
      <c r="F33" s="3"/>
    </row>
    <row r="34" spans="1:6" ht="16.8" x14ac:dyDescent="0.5">
      <c r="A34" s="3"/>
      <c r="B34" s="3"/>
      <c r="C34" s="3"/>
      <c r="D34" s="3"/>
      <c r="E34" s="3"/>
      <c r="F34" s="3"/>
    </row>
    <row r="35" spans="1:6" ht="16.8" x14ac:dyDescent="0.5">
      <c r="A35" s="3"/>
      <c r="B35" s="3"/>
      <c r="C35" s="3"/>
      <c r="D35" s="3"/>
      <c r="E35" s="3"/>
      <c r="F35" s="3"/>
    </row>
    <row r="36" spans="1:6" ht="16.8" x14ac:dyDescent="0.5">
      <c r="A36" s="3"/>
      <c r="B36" s="3"/>
      <c r="C36" s="3"/>
      <c r="D36" s="3"/>
      <c r="E36" s="3"/>
      <c r="F36" s="3"/>
    </row>
    <row r="37" spans="1:6" ht="16.8" x14ac:dyDescent="0.5">
      <c r="A37" s="3"/>
      <c r="B37" s="3"/>
      <c r="C37" s="3"/>
      <c r="D37" s="3"/>
      <c r="E37" s="3"/>
      <c r="F37" s="3"/>
    </row>
    <row r="38" spans="1:6" ht="16.8" x14ac:dyDescent="0.5">
      <c r="A38" s="3"/>
      <c r="B38" s="3"/>
      <c r="C38" s="3"/>
      <c r="D38" s="3"/>
      <c r="E38" s="3"/>
      <c r="F38" s="3"/>
    </row>
    <row r="39" spans="1:6" ht="16.8" x14ac:dyDescent="0.5">
      <c r="A39" s="3"/>
      <c r="B39" s="3"/>
      <c r="C39" s="3"/>
      <c r="D39" s="3"/>
      <c r="E39" s="3"/>
      <c r="F39" s="3"/>
    </row>
    <row r="40" spans="1:6" ht="16.8" x14ac:dyDescent="0.5">
      <c r="A40" s="3"/>
      <c r="B40" s="3"/>
      <c r="C40" s="3"/>
      <c r="D40" s="3"/>
      <c r="E40" s="3"/>
      <c r="F40" s="3"/>
    </row>
  </sheetData>
  <mergeCells count="1">
    <mergeCell ref="B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Données d'entrées</vt:lpstr>
      <vt:lpstr>Offre de prix</vt:lpstr>
      <vt:lpstr>Données techniques</vt:lpstr>
      <vt:lpstr>Compositions cartons</vt:lpstr>
      <vt:lpstr>Client</vt:lpstr>
      <vt:lpstr>fournisseur</vt:lpstr>
      <vt:lpstr>Kappa</vt:lpstr>
      <vt:lpstr>listekappa</vt:lpstr>
      <vt:lpstr>listeprowell</vt:lpstr>
      <vt:lpstr>listeR</vt:lpstr>
      <vt:lpstr>listeSDPS</vt:lpstr>
      <vt:lpstr>Nul</vt:lpstr>
      <vt:lpstr>Prowell</vt:lpstr>
      <vt:lpstr>SDPS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MAGNIEZ Maxime</cp:lastModifiedBy>
  <cp:lastPrinted>2019-01-28T08:51:28Z</cp:lastPrinted>
  <dcterms:created xsi:type="dcterms:W3CDTF">2019-01-15T13:10:11Z</dcterms:created>
  <dcterms:modified xsi:type="dcterms:W3CDTF">2019-01-28T13:00:46Z</dcterms:modified>
</cp:coreProperties>
</file>