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e.legoff\Desktop\"/>
    </mc:Choice>
  </mc:AlternateContent>
  <xr:revisionPtr revIDLastSave="0" documentId="13_ncr:1_{4F41CFA7-D44D-4E38-9D71-5DA3E983C8CB}" xr6:coauthVersionLast="44" xr6:coauthVersionMax="44" xr10:uidLastSave="{00000000-0000-0000-0000-000000000000}"/>
  <bookViews>
    <workbookView xWindow="-110" yWindow="-110" windowWidth="19420" windowHeight="10420" activeTab="2" xr2:uid="{00000000-000D-0000-FFFF-FFFF00000000}"/>
  </bookViews>
  <sheets>
    <sheet name="ACCUEIL" sheetId="7" r:id="rId1"/>
    <sheet name="FEUILLE RELEVE JOURNALIER" sheetId="1" r:id="rId2"/>
    <sheet name="SYNTHESE" sheetId="10" r:id="rId3"/>
    <sheet name="2020-01" sheetId="3" r:id="rId4"/>
  </sheets>
  <definedNames>
    <definedName name="Annee">ACCUEIL!$C$2</definedName>
    <definedName name="Date">'FEUILLE RELEVE JOURNALIER'!$D$4</definedName>
    <definedName name="_xlnm.Print_Area" localSheetId="1">'FEUILLE RELEVE JOURNALIER'!$B$2:$J$57</definedName>
    <definedName name="_xlnm.Print_Area" localSheetId="2">SYNTHESE!$B$2:$H$38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3" l="1"/>
  <c r="A7" i="3"/>
  <c r="A9" i="3"/>
  <c r="A10" i="3"/>
  <c r="A11" i="3"/>
  <c r="A12" i="3"/>
  <c r="A14" i="3"/>
  <c r="A15" i="3"/>
  <c r="A16" i="3"/>
  <c r="A17" i="3"/>
  <c r="A19" i="3"/>
  <c r="A20" i="3"/>
  <c r="A22" i="3"/>
  <c r="A23" i="3"/>
  <c r="A24" i="3"/>
  <c r="A26" i="3"/>
  <c r="A27" i="3"/>
  <c r="A28" i="3"/>
  <c r="A29" i="3"/>
  <c r="A30" i="3"/>
  <c r="A32" i="3"/>
  <c r="A33" i="3"/>
  <c r="A34" i="3"/>
  <c r="A35" i="3"/>
  <c r="A37" i="3"/>
  <c r="A38" i="3"/>
  <c r="A39" i="3"/>
  <c r="A40" i="3"/>
  <c r="A42" i="3"/>
  <c r="A46" i="3" s="1"/>
  <c r="A43" i="3"/>
  <c r="A44" i="3"/>
  <c r="A45" i="3"/>
  <c r="A48" i="3"/>
  <c r="A49" i="3"/>
  <c r="A50" i="3"/>
  <c r="A51" i="3"/>
  <c r="A52" i="3"/>
  <c r="A53" i="3"/>
  <c r="A54" i="3"/>
  <c r="A55" i="3"/>
  <c r="A56" i="3"/>
  <c r="A57" i="3"/>
  <c r="A59" i="3"/>
  <c r="A60" i="3"/>
  <c r="A61" i="3"/>
  <c r="A62" i="3"/>
  <c r="A63" i="3"/>
  <c r="A64" i="3"/>
  <c r="A65" i="3"/>
  <c r="A66" i="3"/>
  <c r="A67" i="3"/>
  <c r="A68" i="3"/>
  <c r="A70" i="3"/>
  <c r="A71" i="3"/>
  <c r="A72" i="3"/>
  <c r="A73" i="3"/>
  <c r="A74" i="3"/>
  <c r="A75" i="3"/>
  <c r="A76" i="3"/>
  <c r="A77" i="3"/>
  <c r="A78" i="3"/>
  <c r="A79" i="3"/>
  <c r="A81" i="3"/>
  <c r="A82" i="3"/>
  <c r="A83" i="3"/>
  <c r="A85" i="3"/>
  <c r="A86" i="3"/>
  <c r="A87" i="3"/>
  <c r="A88" i="3"/>
  <c r="A89" i="3"/>
  <c r="A90" i="3"/>
  <c r="A91" i="3"/>
  <c r="A92" i="3"/>
  <c r="A93" i="3"/>
  <c r="A94" i="3"/>
  <c r="A58" i="3" l="1"/>
  <c r="C37" i="10"/>
  <c r="C36" i="10"/>
  <c r="G35" i="10"/>
  <c r="G34" i="10"/>
  <c r="G27" i="10"/>
  <c r="G30" i="10"/>
  <c r="G26" i="10"/>
  <c r="G31" i="10"/>
  <c r="AI35" i="3" l="1"/>
  <c r="AI34" i="3"/>
  <c r="AI33" i="3"/>
  <c r="AI32" i="3"/>
  <c r="AI57" i="3" l="1"/>
  <c r="C15" i="10"/>
  <c r="C14" i="10"/>
  <c r="C20" i="10"/>
  <c r="C19" i="10"/>
  <c r="G8" i="10"/>
  <c r="G9" i="10"/>
  <c r="G10" i="10"/>
  <c r="G7" i="10"/>
  <c r="C8" i="10"/>
  <c r="C9" i="10"/>
  <c r="C10" i="10"/>
  <c r="C7" i="10"/>
  <c r="C32" i="10"/>
  <c r="C33" i="10"/>
  <c r="C31" i="10"/>
  <c r="C25" i="10"/>
  <c r="C26" i="10"/>
  <c r="C27" i="10"/>
  <c r="C24" i="10"/>
  <c r="G15" i="10"/>
  <c r="G16" i="10"/>
  <c r="G14" i="10"/>
  <c r="G21" i="10"/>
  <c r="G22" i="10"/>
  <c r="G23" i="10"/>
  <c r="G20" i="10"/>
  <c r="H20" i="10" l="1"/>
  <c r="H14" i="10"/>
  <c r="D7" i="10"/>
  <c r="H7" i="10"/>
  <c r="D19" i="10"/>
  <c r="D14" i="10"/>
  <c r="D3" i="3"/>
  <c r="G3" i="10" l="1"/>
  <c r="B18" i="7"/>
  <c r="B17" i="7"/>
  <c r="B16" i="7"/>
  <c r="B15" i="7"/>
  <c r="B14" i="7"/>
  <c r="B13" i="7"/>
  <c r="B12" i="7"/>
  <c r="B11" i="7"/>
  <c r="B10" i="7"/>
  <c r="B9" i="7"/>
  <c r="B8" i="7"/>
  <c r="B7" i="7"/>
  <c r="E5" i="3"/>
  <c r="F5" i="3" s="1"/>
  <c r="G5" i="3" s="1"/>
  <c r="H5" i="3" s="1"/>
  <c r="I5" i="3" s="1"/>
  <c r="J5" i="3" s="1"/>
  <c r="K5" i="3" s="1"/>
  <c r="L5" i="3" s="1"/>
  <c r="M5" i="3" s="1"/>
  <c r="N5" i="3" s="1"/>
  <c r="O5" i="3" s="1"/>
  <c r="P5" i="3" s="1"/>
  <c r="Q5" i="3" s="1"/>
  <c r="R5" i="3" s="1"/>
  <c r="S5" i="3" s="1"/>
  <c r="T5" i="3" s="1"/>
  <c r="U5" i="3" s="1"/>
  <c r="V5" i="3" s="1"/>
  <c r="W5" i="3" s="1"/>
  <c r="X5" i="3" s="1"/>
  <c r="Y5" i="3" s="1"/>
  <c r="Z5" i="3" s="1"/>
  <c r="AA5" i="3" s="1"/>
  <c r="AB5" i="3" s="1"/>
  <c r="AC5" i="3" s="1"/>
  <c r="AD5" i="3" s="1"/>
  <c r="AE5" i="3" s="1"/>
  <c r="AF5" i="3" s="1"/>
  <c r="AG5" i="3" s="1"/>
  <c r="AH5" i="3" s="1"/>
  <c r="AI82" i="3" l="1"/>
  <c r="AI83" i="3"/>
  <c r="AI81" i="3"/>
  <c r="AI91" i="3" l="1"/>
  <c r="AI92" i="3"/>
  <c r="AI93" i="3"/>
  <c r="AI94" i="3"/>
  <c r="AI90" i="3"/>
  <c r="AI86" i="3"/>
  <c r="AI87" i="3"/>
  <c r="AI88" i="3"/>
  <c r="AI89" i="3"/>
  <c r="AI85" i="3"/>
  <c r="AI76" i="3"/>
  <c r="AI77" i="3"/>
  <c r="AI78" i="3"/>
  <c r="AI79" i="3"/>
  <c r="AI75" i="3"/>
  <c r="AI71" i="3"/>
  <c r="AI72" i="3"/>
  <c r="AI73" i="3"/>
  <c r="AI74" i="3"/>
  <c r="AI70" i="3"/>
  <c r="AI65" i="3"/>
  <c r="AI66" i="3"/>
  <c r="AI67" i="3"/>
  <c r="AI68" i="3"/>
  <c r="AI64" i="3"/>
  <c r="AI60" i="3"/>
  <c r="AI61" i="3"/>
  <c r="AI62" i="3"/>
  <c r="AI63" i="3"/>
  <c r="AI59" i="3"/>
  <c r="AI54" i="3" l="1"/>
  <c r="AI55" i="3"/>
  <c r="AI56" i="3"/>
  <c r="AI49" i="3"/>
  <c r="AI50" i="3"/>
  <c r="AI51" i="3"/>
  <c r="AI52" i="3"/>
  <c r="AI48" i="3"/>
  <c r="AI43" i="3"/>
  <c r="AI44" i="3"/>
  <c r="AI45" i="3"/>
  <c r="AI38" i="3"/>
  <c r="AI39" i="3"/>
  <c r="AI40" i="3"/>
  <c r="AI37" i="3"/>
  <c r="AI27" i="3"/>
  <c r="AI28" i="3"/>
  <c r="AI29" i="3"/>
  <c r="AI30" i="3"/>
  <c r="AI26" i="3"/>
  <c r="AI23" i="3"/>
  <c r="AI24" i="3"/>
  <c r="AI22" i="3"/>
  <c r="AI20" i="3"/>
  <c r="AI19" i="3"/>
  <c r="AI15" i="3"/>
  <c r="AI16" i="3"/>
  <c r="AI17" i="3"/>
  <c r="AI14" i="3"/>
  <c r="AI11" i="3"/>
  <c r="AI12" i="3"/>
  <c r="AI10" i="3"/>
  <c r="AI42" i="3" l="1"/>
  <c r="AI53" i="3"/>
  <c r="AI9" i="3" l="1"/>
  <c r="AI46" i="3" l="1"/>
</calcChain>
</file>

<file path=xl/sharedStrings.xml><?xml version="1.0" encoding="utf-8"?>
<sst xmlns="http://schemas.openxmlformats.org/spreadsheetml/2006/main" count="338" uniqueCount="199">
  <si>
    <t>m3</t>
  </si>
  <si>
    <t>MW/h</t>
  </si>
  <si>
    <t>CHAUFFERIE BIOMASSE</t>
  </si>
  <si>
    <t>kvarh</t>
  </si>
  <si>
    <t>Reactive creuse été (144)</t>
  </si>
  <si>
    <t>kWhé</t>
  </si>
  <si>
    <t>Active Creuse été (124)</t>
  </si>
  <si>
    <t>Reactive pleine été (143)</t>
  </si>
  <si>
    <t>Active Pleine été (123)</t>
  </si>
  <si>
    <t>Reactive creuse hivers (142)</t>
  </si>
  <si>
    <t>Actif Creuse hivers (122)</t>
  </si>
  <si>
    <t>Reactive pleine hivers (141)</t>
  </si>
  <si>
    <t>Actif Pleine hivers (121)</t>
  </si>
  <si>
    <t>Reactive Pointe  (140)</t>
  </si>
  <si>
    <t>Actif Pointe (120)</t>
  </si>
  <si>
    <t>CONSOMMATION /  SOUS TIRAGE ( Cé AchBio)</t>
  </si>
  <si>
    <t>CHAUFFERIE BIOMASSE ELECTRICITE</t>
  </si>
  <si>
    <t>bidons</t>
  </si>
  <si>
    <t>Stock traitement BC 1002</t>
  </si>
  <si>
    <t xml:space="preserve"> bidons</t>
  </si>
  <si>
    <t>stock traitement BC 1031</t>
  </si>
  <si>
    <t>nb sacs ou nb palettes</t>
  </si>
  <si>
    <t>Stock sel adoucisseur</t>
  </si>
  <si>
    <t>Ct ECO CH3</t>
  </si>
  <si>
    <t>litres</t>
  </si>
  <si>
    <t>CHAUFFERIE RESEAUX</t>
  </si>
  <si>
    <t>Gaz général chaufferie</t>
  </si>
  <si>
    <t>Nm3</t>
  </si>
  <si>
    <t>POSTE GAZ</t>
  </si>
  <si>
    <t>Réactif creuse été (144)</t>
  </si>
  <si>
    <t>Actif creuse été (124)</t>
  </si>
  <si>
    <t>Réactif pleine été (143)</t>
  </si>
  <si>
    <t>Actif pleine été (123)</t>
  </si>
  <si>
    <t>Réactif creuse hiver (142)</t>
  </si>
  <si>
    <t>Actif creuse hiver (122)</t>
  </si>
  <si>
    <t>Réactif pleine hiver (141)</t>
  </si>
  <si>
    <t>Actif pleine hiver (121)</t>
  </si>
  <si>
    <t>Réactif pointe (140)</t>
  </si>
  <si>
    <t>Actif pointe (120)</t>
  </si>
  <si>
    <t>CONSOMMATION /  SOUS TIRAGE ( Cé Ach)</t>
  </si>
  <si>
    <t>CHAUFFERIE GAZ ELECTRICITE</t>
  </si>
  <si>
    <t>Réactif creuse été (324)</t>
  </si>
  <si>
    <t>Actif creuse été (304)</t>
  </si>
  <si>
    <t>Réactif pleine été (323)</t>
  </si>
  <si>
    <t>Actif pleine été (303)</t>
  </si>
  <si>
    <t>Réactif creuse hivers (322)</t>
  </si>
  <si>
    <t>Actif creuse hivers (302)</t>
  </si>
  <si>
    <t>Réactif pleine hivers (321)</t>
  </si>
  <si>
    <t>Actif pleine hivers (301)</t>
  </si>
  <si>
    <t>Réactif pointe (320)</t>
  </si>
  <si>
    <t>Actif pointe (300)</t>
  </si>
  <si>
    <t>PRODUCTION / INJECTION (Cé Aco)</t>
  </si>
  <si>
    <t>COGENERATION ELECTRICITE</t>
  </si>
  <si>
    <t>Reactive creuse été (134)</t>
  </si>
  <si>
    <t>Reactive pleine été (133)</t>
  </si>
  <si>
    <t>Reactive creuse hivers (132)</t>
  </si>
  <si>
    <t>Reactive pleine hivers (131)</t>
  </si>
  <si>
    <t>Reactive Pointe (130)</t>
  </si>
  <si>
    <t>CONSOMMATION /  SOUS TIRAGE (Cé Vco)</t>
  </si>
  <si>
    <t>Mwh</t>
  </si>
  <si>
    <t>%</t>
  </si>
  <si>
    <t>Disponibilité éléc</t>
  </si>
  <si>
    <t>kVARh</t>
  </si>
  <si>
    <t>Prod. Cumulé Saturne</t>
  </si>
  <si>
    <t>COGENERATION</t>
  </si>
  <si>
    <t>T°</t>
  </si>
  <si>
    <t>Date</t>
  </si>
  <si>
    <t xml:space="preserve">RELEVE JOURNALIER CHAUFFERIE GAZ / COGE / BIOMASSE </t>
  </si>
  <si>
    <t>Active Creuse été (124) kWhé</t>
  </si>
  <si>
    <t>Active Pleine été (123) kWhé</t>
  </si>
  <si>
    <t>Actif Creuse hiver (122) kWhé</t>
  </si>
  <si>
    <t>Actif Pleine hiver (121) kWhé</t>
  </si>
  <si>
    <t>Actif Pointe (120) kWhé</t>
  </si>
  <si>
    <t>Compteur Chaufferie Biomasse</t>
  </si>
  <si>
    <t>Prod Réseau Départ Chaufferie</t>
  </si>
  <si>
    <t>Gaz Général</t>
  </si>
  <si>
    <t xml:space="preserve"> chaufferie biomasse</t>
  </si>
  <si>
    <t>Cogénération</t>
  </si>
  <si>
    <t>Th COGE GE1</t>
  </si>
  <si>
    <t>Th COGE GE2</t>
  </si>
  <si>
    <t>Th COGE GE3</t>
  </si>
  <si>
    <t>Th COGE GE4</t>
  </si>
  <si>
    <t xml:space="preserve">Consomation eau </t>
  </si>
  <si>
    <t>Actif Pleine pointe 120</t>
  </si>
  <si>
    <t>Actif Pointe300 kWhé</t>
  </si>
  <si>
    <t>Actif Pleine hivers 301 kWhé</t>
  </si>
  <si>
    <t>Actif Creuse hivers 302 kWhé</t>
  </si>
  <si>
    <t>Actif Pleine été 303 kWhé</t>
  </si>
  <si>
    <t>Actif Creuse été 304 kWhé</t>
  </si>
  <si>
    <t>Réactif Pointe 320 Kvarh</t>
  </si>
  <si>
    <t>Réactif Pleine hivers 321 Kvarh</t>
  </si>
  <si>
    <t>Réactif Creuse hivers 322 Kvarh</t>
  </si>
  <si>
    <t>Réactif Pleine été 323 Kvarh</t>
  </si>
  <si>
    <t>Réactif Creuse été 324 Kvarh</t>
  </si>
  <si>
    <t>Reactive Pointe   (130) Kvarh</t>
  </si>
  <si>
    <t>Reactive pleine hiver (141) Kvarh</t>
  </si>
  <si>
    <t>Reactive creuse hiver  (142) Kvarh</t>
  </si>
  <si>
    <t>Reactive Pleine été (143) Kvarh</t>
  </si>
  <si>
    <t>Ractive Creuse été  (144) Kvarh</t>
  </si>
  <si>
    <t>Reactive Pointe (140) Kvarh</t>
  </si>
  <si>
    <t>Reactive pleine hiver  (141) Kvarh</t>
  </si>
  <si>
    <t>Technicien</t>
  </si>
  <si>
    <t>EP / DISPO ELEC</t>
  </si>
  <si>
    <t>Saison 2019-2020</t>
  </si>
  <si>
    <t>Production</t>
  </si>
  <si>
    <t>Conso</t>
  </si>
  <si>
    <t>Chaufferie Gaz</t>
  </si>
  <si>
    <t>Température (°C)</t>
  </si>
  <si>
    <t>Prénom</t>
  </si>
  <si>
    <t>Relevés mensuels</t>
  </si>
  <si>
    <t>Année</t>
  </si>
  <si>
    <t>Relevé journalier</t>
  </si>
  <si>
    <r>
      <t xml:space="preserve">Gaz Général Chaufferie Nm3 - </t>
    </r>
    <r>
      <rPr>
        <b/>
        <sz val="10"/>
        <color rgb="FFFF0000"/>
        <rFont val="Calibri"/>
        <family val="2"/>
        <scheme val="minor"/>
      </rPr>
      <t>Cg1</t>
    </r>
  </si>
  <si>
    <r>
      <t xml:space="preserve">Gaz CH 2  (m3) - </t>
    </r>
    <r>
      <rPr>
        <b/>
        <sz val="10"/>
        <color rgb="FFFF0000"/>
        <rFont val="Calibri"/>
        <family val="2"/>
        <scheme val="minor"/>
      </rPr>
      <t>Cg 2</t>
    </r>
  </si>
  <si>
    <r>
      <t xml:space="preserve">Gaz CH 3  (m3) - </t>
    </r>
    <r>
      <rPr>
        <b/>
        <sz val="10"/>
        <color rgb="FFFF0000"/>
        <rFont val="Calibri"/>
        <family val="2"/>
        <scheme val="minor"/>
      </rPr>
      <t>Cg 3</t>
    </r>
  </si>
  <si>
    <r>
      <t xml:space="preserve">Gaz 4 -  (m3) - </t>
    </r>
    <r>
      <rPr>
        <b/>
        <sz val="10"/>
        <color rgb="FFFF0000"/>
        <rFont val="Calibri"/>
        <family val="2"/>
        <scheme val="minor"/>
      </rPr>
      <t>Cg 4</t>
    </r>
  </si>
  <si>
    <r>
      <t xml:space="preserve">Intégrateur CH 2  - </t>
    </r>
    <r>
      <rPr>
        <b/>
        <sz val="10"/>
        <color rgb="FFFF0000"/>
        <rFont val="Calibri"/>
        <family val="2"/>
        <scheme val="minor"/>
      </rPr>
      <t>Ct CH2</t>
    </r>
    <r>
      <rPr>
        <sz val="10"/>
        <color theme="1"/>
        <rFont val="Calibri"/>
        <family val="2"/>
        <scheme val="minor"/>
      </rPr>
      <t xml:space="preserve"> </t>
    </r>
  </si>
  <si>
    <r>
      <t xml:space="preserve">Intégrateur CH 3 - </t>
    </r>
    <r>
      <rPr>
        <b/>
        <sz val="10"/>
        <color rgb="FFFF0000"/>
        <rFont val="Calibri"/>
        <family val="2"/>
        <scheme val="minor"/>
      </rPr>
      <t>Ct CH2</t>
    </r>
    <r>
      <rPr>
        <sz val="8"/>
        <color theme="1"/>
        <rFont val="Calibri"/>
        <family val="2"/>
        <scheme val="minor"/>
      </rPr>
      <t/>
    </r>
  </si>
  <si>
    <r>
      <t xml:space="preserve">Intégrateur ECO-CH3 - </t>
    </r>
    <r>
      <rPr>
        <b/>
        <sz val="10"/>
        <color rgb="FFFF0000"/>
        <rFont val="Calibri"/>
        <family val="2"/>
        <scheme val="minor"/>
      </rPr>
      <t>Ct ECO</t>
    </r>
  </si>
  <si>
    <r>
      <t xml:space="preserve">Intégrateur CH4 - </t>
    </r>
    <r>
      <rPr>
        <b/>
        <sz val="10"/>
        <color rgb="FFFF0000"/>
        <rFont val="Calibri"/>
        <family val="2"/>
        <scheme val="minor"/>
      </rPr>
      <t>Ct CH2</t>
    </r>
    <r>
      <rPr>
        <sz val="8"/>
        <color theme="1"/>
        <rFont val="Calibri"/>
        <family val="2"/>
        <scheme val="minor"/>
      </rPr>
      <t/>
    </r>
  </si>
  <si>
    <r>
      <t xml:space="preserve">FOD CH3 Litre - </t>
    </r>
    <r>
      <rPr>
        <b/>
        <sz val="10"/>
        <color rgb="FFFF0000"/>
        <rFont val="Calibri"/>
        <family val="2"/>
        <scheme val="minor"/>
      </rPr>
      <t>Cf3</t>
    </r>
  </si>
  <si>
    <r>
      <t>FOD CH4 Litre -</t>
    </r>
    <r>
      <rPr>
        <b/>
        <sz val="10"/>
        <color rgb="FFFF0000"/>
        <rFont val="Calibri"/>
        <family val="2"/>
        <scheme val="minor"/>
      </rPr>
      <t xml:space="preserve"> Cf 4</t>
    </r>
  </si>
  <si>
    <r>
      <t>Ct Biomasse CH5 -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sz val="10"/>
        <color rgb="FFFF0000"/>
        <rFont val="Calibri"/>
        <family val="2"/>
        <scheme val="minor"/>
      </rPr>
      <t>Cb5 (Gd)</t>
    </r>
  </si>
  <si>
    <r>
      <t xml:space="preserve">Ct Biomasse CH6 - </t>
    </r>
    <r>
      <rPr>
        <b/>
        <sz val="10"/>
        <color rgb="FFFF0000"/>
        <rFont val="Calibri"/>
        <family val="2"/>
        <scheme val="minor"/>
      </rPr>
      <t>Cb6 (Pt)</t>
    </r>
  </si>
  <si>
    <r>
      <t>Condensseur Biommasse -</t>
    </r>
    <r>
      <rPr>
        <b/>
        <sz val="10"/>
        <color rgb="FFFF0000"/>
        <rFont val="Calibri"/>
        <family val="2"/>
        <scheme val="minor"/>
      </rPr>
      <t xml:space="preserve"> CbB7 Cond</t>
    </r>
  </si>
  <si>
    <r>
      <t xml:space="preserve">Th général Cogé - </t>
    </r>
    <r>
      <rPr>
        <b/>
        <sz val="10"/>
        <color rgb="FFFF0000"/>
        <rFont val="Calibri"/>
        <family val="2"/>
        <scheme val="minor"/>
      </rPr>
      <t>Ct cogé</t>
    </r>
  </si>
  <si>
    <r>
      <t xml:space="preserve">General Eau Brut (m3) - </t>
    </r>
    <r>
      <rPr>
        <b/>
        <sz val="10"/>
        <color rgb="FFFF0000"/>
        <rFont val="Calibri"/>
        <family val="2"/>
        <scheme val="minor"/>
      </rPr>
      <t>Ce</t>
    </r>
  </si>
  <si>
    <r>
      <t xml:space="preserve">General Eau Adoucie (m3) - </t>
    </r>
    <r>
      <rPr>
        <b/>
        <sz val="10"/>
        <color rgb="FFFF0000"/>
        <rFont val="Calibri"/>
        <family val="2"/>
        <scheme val="minor"/>
      </rPr>
      <t>Ce1</t>
    </r>
  </si>
  <si>
    <r>
      <t xml:space="preserve">CPT Adoucisseur 1 (m3) - </t>
    </r>
    <r>
      <rPr>
        <b/>
        <sz val="10"/>
        <color rgb="FFFF0000"/>
        <rFont val="Calibri"/>
        <family val="2"/>
        <scheme val="minor"/>
      </rPr>
      <t>Cea 1</t>
    </r>
  </si>
  <si>
    <r>
      <t xml:space="preserve">CPT Adoucisseur 2 (m3) - </t>
    </r>
    <r>
      <rPr>
        <b/>
        <sz val="10"/>
        <color rgb="FFFF0000"/>
        <rFont val="Calibri"/>
        <family val="2"/>
        <scheme val="minor"/>
      </rPr>
      <t>Cea 2</t>
    </r>
  </si>
  <si>
    <r>
      <t>Intégrateur NORD (MWh) -</t>
    </r>
    <r>
      <rPr>
        <b/>
        <sz val="10"/>
        <color rgb="FFFF0000"/>
        <rFont val="Calibri"/>
        <family val="2"/>
        <scheme val="minor"/>
      </rPr>
      <t xml:space="preserve"> Ct N</t>
    </r>
  </si>
  <si>
    <r>
      <t xml:space="preserve">Intégrateur EST (MWh) - </t>
    </r>
    <r>
      <rPr>
        <sz val="10"/>
        <color rgb="FFFF0000"/>
        <rFont val="Calibri"/>
        <family val="2"/>
        <scheme val="minor"/>
      </rPr>
      <t xml:space="preserve">Ct E </t>
    </r>
  </si>
  <si>
    <r>
      <t xml:space="preserve">Intégrateur SUD (MWh) - </t>
    </r>
    <r>
      <rPr>
        <b/>
        <sz val="10"/>
        <color rgb="FFFF0000"/>
        <rFont val="Calibri"/>
        <family val="2"/>
        <scheme val="minor"/>
      </rPr>
      <t>Ct S</t>
    </r>
  </si>
  <si>
    <r>
      <t xml:space="preserve">Intégrateur OUEST (MWh) - </t>
    </r>
    <r>
      <rPr>
        <b/>
        <sz val="10"/>
        <color rgb="FFFF0000"/>
        <rFont val="Calibri"/>
        <family val="2"/>
        <scheme val="minor"/>
      </rPr>
      <t>Ct O</t>
    </r>
  </si>
  <si>
    <r>
      <t>Conso Elec COGE -</t>
    </r>
    <r>
      <rPr>
        <b/>
        <sz val="10"/>
        <color rgb="FFFFFF00"/>
        <rFont val="Calibri"/>
        <family val="2"/>
        <scheme val="minor"/>
      </rPr>
      <t xml:space="preserve"> Cé Aco</t>
    </r>
  </si>
  <si>
    <r>
      <t>Coso Elec Chaufferie -</t>
    </r>
    <r>
      <rPr>
        <b/>
        <sz val="10"/>
        <color rgb="FFFFFF00"/>
        <rFont val="Calibri"/>
        <family val="2"/>
        <scheme val="minor"/>
      </rPr>
      <t xml:space="preserve"> Cé Ach</t>
    </r>
  </si>
  <si>
    <r>
      <t xml:space="preserve">Eau Chaufferie Brut (m3)  </t>
    </r>
    <r>
      <rPr>
        <b/>
        <sz val="10"/>
        <color rgb="FFFF0000"/>
        <rFont val="Calibri"/>
        <family val="2"/>
        <scheme val="minor"/>
      </rPr>
      <t>Ceb</t>
    </r>
  </si>
  <si>
    <r>
      <t>Eau incendie (m3)</t>
    </r>
    <r>
      <rPr>
        <b/>
        <sz val="10"/>
        <color rgb="FFFF0000"/>
        <rFont val="Calibri"/>
        <family val="2"/>
        <scheme val="minor"/>
      </rPr>
      <t xml:space="preserve">  Cebi</t>
    </r>
  </si>
  <si>
    <r>
      <t>Eau Exterieur Brut (m3)</t>
    </r>
    <r>
      <rPr>
        <b/>
        <sz val="10"/>
        <color rgb="FFFF0000"/>
        <rFont val="Calibri"/>
        <family val="2"/>
        <scheme val="minor"/>
      </rPr>
      <t xml:space="preserve">  Cb</t>
    </r>
  </si>
  <si>
    <r>
      <t>Coso Elec Chaufferie Biomasse -</t>
    </r>
    <r>
      <rPr>
        <b/>
        <sz val="10"/>
        <color rgb="FFFFFF00"/>
        <rFont val="Calibri"/>
        <family val="2"/>
        <scheme val="minor"/>
      </rPr>
      <t xml:space="preserve"> Cé AchBio</t>
    </r>
  </si>
  <si>
    <r>
      <t xml:space="preserve">CPT Thermique Général - </t>
    </r>
    <r>
      <rPr>
        <b/>
        <sz val="10"/>
        <color rgb="FFFF0000"/>
        <rFont val="Calibri"/>
        <family val="2"/>
      </rPr>
      <t>Ct Cogé</t>
    </r>
  </si>
  <si>
    <r>
      <t xml:space="preserve">CPT Thermique GE1 - </t>
    </r>
    <r>
      <rPr>
        <b/>
        <sz val="10"/>
        <color rgb="FFFF0000"/>
        <rFont val="Calibri"/>
        <family val="2"/>
      </rPr>
      <t>Ct Cogé</t>
    </r>
  </si>
  <si>
    <r>
      <t xml:space="preserve">CPT Thermique GE2 - </t>
    </r>
    <r>
      <rPr>
        <b/>
        <sz val="10"/>
        <color rgb="FFFF0000"/>
        <rFont val="Calibri"/>
        <family val="2"/>
      </rPr>
      <t>Ct Cogé</t>
    </r>
  </si>
  <si>
    <r>
      <t xml:space="preserve">CPT Thermique GE3 - </t>
    </r>
    <r>
      <rPr>
        <b/>
        <sz val="10"/>
        <color rgb="FFFF0000"/>
        <rFont val="Calibri"/>
        <family val="2"/>
      </rPr>
      <t>Ct Cogé</t>
    </r>
  </si>
  <si>
    <r>
      <t>Gaz Cogé corrigé Vb -</t>
    </r>
    <r>
      <rPr>
        <b/>
        <sz val="10"/>
        <color rgb="FFFF0000"/>
        <rFont val="Calibri"/>
        <family val="2"/>
      </rPr>
      <t xml:space="preserve"> Cg Cogé  </t>
    </r>
    <r>
      <rPr>
        <b/>
        <sz val="10"/>
        <color theme="1"/>
        <rFont val="Calibri"/>
        <family val="2"/>
      </rPr>
      <t xml:space="preserve"> </t>
    </r>
  </si>
  <si>
    <r>
      <t xml:space="preserve">CPT Thermique GE4 - </t>
    </r>
    <r>
      <rPr>
        <b/>
        <sz val="10"/>
        <color rgb="FFFF0000"/>
        <rFont val="Calibri"/>
        <family val="2"/>
      </rPr>
      <t>Ct Cogé</t>
    </r>
  </si>
  <si>
    <r>
      <t xml:space="preserve">CPT Thermique GE5 - </t>
    </r>
    <r>
      <rPr>
        <b/>
        <sz val="10"/>
        <color rgb="FFFF0000"/>
        <rFont val="Calibri"/>
        <family val="2"/>
      </rPr>
      <t>Ct Cogé</t>
    </r>
  </si>
  <si>
    <r>
      <t xml:space="preserve">Gaz Général corrigé  Vb - </t>
    </r>
    <r>
      <rPr>
        <b/>
        <sz val="10"/>
        <color rgb="FFFF0000"/>
        <rFont val="Calibri"/>
        <family val="2"/>
      </rPr>
      <t xml:space="preserve">Cg1 </t>
    </r>
  </si>
  <si>
    <r>
      <t xml:space="preserve">CPT gaz chaudière 2 - </t>
    </r>
    <r>
      <rPr>
        <b/>
        <sz val="10"/>
        <color rgb="FFFF0000"/>
        <rFont val="Calibri"/>
        <family val="2"/>
      </rPr>
      <t>Cg2</t>
    </r>
  </si>
  <si>
    <r>
      <t xml:space="preserve">CPT fioul chaudière 3 - </t>
    </r>
    <r>
      <rPr>
        <b/>
        <sz val="10"/>
        <color rgb="FFFF0000"/>
        <rFont val="Calibri"/>
        <family val="2"/>
      </rPr>
      <t>Cf4</t>
    </r>
    <r>
      <rPr>
        <sz val="11"/>
        <color theme="1"/>
        <rFont val="Calibri"/>
        <family val="2"/>
        <scheme val="minor"/>
      </rPr>
      <t/>
    </r>
  </si>
  <si>
    <r>
      <t xml:space="preserve">CPT gaz chaudière 3 - </t>
    </r>
    <r>
      <rPr>
        <b/>
        <sz val="10"/>
        <color rgb="FFFF0000"/>
        <rFont val="Calibri"/>
        <family val="2"/>
      </rPr>
      <t>Cg3</t>
    </r>
  </si>
  <si>
    <r>
      <t xml:space="preserve">CPT fioul chaudière 4 - </t>
    </r>
    <r>
      <rPr>
        <b/>
        <sz val="10"/>
        <color rgb="FFFF0000"/>
        <rFont val="Calibri"/>
        <family val="2"/>
      </rPr>
      <t>Cf5</t>
    </r>
    <r>
      <rPr>
        <sz val="11"/>
        <color theme="1"/>
        <rFont val="Calibri"/>
        <family val="2"/>
        <scheme val="minor"/>
      </rPr>
      <t/>
    </r>
  </si>
  <si>
    <r>
      <t xml:space="preserve">CPT gaz chaudière 4 - </t>
    </r>
    <r>
      <rPr>
        <b/>
        <sz val="10"/>
        <color rgb="FFFF0000"/>
        <rFont val="Calibri"/>
        <family val="2"/>
      </rPr>
      <t>Cg5</t>
    </r>
    <r>
      <rPr>
        <sz val="11"/>
        <color theme="1"/>
        <rFont val="Calibri"/>
        <family val="2"/>
        <scheme val="minor"/>
      </rPr>
      <t/>
    </r>
  </si>
  <si>
    <r>
      <t xml:space="preserve">Ct Chaudière CH2 - </t>
    </r>
    <r>
      <rPr>
        <b/>
        <sz val="10"/>
        <color rgb="FFFF0000"/>
        <rFont val="Calibri"/>
        <family val="2"/>
      </rPr>
      <t>Ct CH2</t>
    </r>
  </si>
  <si>
    <r>
      <t>Eau gal Brut (exterieur) -</t>
    </r>
    <r>
      <rPr>
        <sz val="10"/>
        <color rgb="FFFF0000"/>
        <rFont val="Calibri"/>
        <family val="2"/>
      </rPr>
      <t xml:space="preserve"> </t>
    </r>
    <r>
      <rPr>
        <b/>
        <sz val="10"/>
        <color rgb="FFFF0000"/>
        <rFont val="Calibri"/>
        <family val="2"/>
      </rPr>
      <t>Ce</t>
    </r>
  </si>
  <si>
    <r>
      <t>Ct Chaudière CH3 -</t>
    </r>
    <r>
      <rPr>
        <b/>
        <sz val="10"/>
        <color rgb="FFFF0000"/>
        <rFont val="Calibri"/>
        <family val="2"/>
      </rPr>
      <t xml:space="preserve"> Ct CH3</t>
    </r>
  </si>
  <si>
    <r>
      <t>Eau Adoucie General -</t>
    </r>
    <r>
      <rPr>
        <sz val="10"/>
        <color rgb="FFFF0000"/>
        <rFont val="Calibri"/>
        <family val="2"/>
      </rPr>
      <t xml:space="preserve"> </t>
    </r>
    <r>
      <rPr>
        <b/>
        <sz val="10"/>
        <color rgb="FFFF0000"/>
        <rFont val="Calibri"/>
        <family val="2"/>
      </rPr>
      <t>Ce1</t>
    </r>
  </si>
  <si>
    <r>
      <t xml:space="preserve">CPT Adoucisseur 1 - </t>
    </r>
    <r>
      <rPr>
        <b/>
        <sz val="10"/>
        <color rgb="FFFF0000"/>
        <rFont val="Calibri"/>
        <family val="2"/>
      </rPr>
      <t>Cea2</t>
    </r>
    <r>
      <rPr>
        <sz val="11"/>
        <color theme="1"/>
        <rFont val="Calibri"/>
        <family val="2"/>
        <scheme val="minor"/>
      </rPr>
      <t/>
    </r>
  </si>
  <si>
    <r>
      <t>Ct Chaudière CH4 -</t>
    </r>
    <r>
      <rPr>
        <b/>
        <sz val="10"/>
        <color rgb="FFFF0000"/>
        <rFont val="Calibri"/>
        <family val="2"/>
      </rPr>
      <t xml:space="preserve"> Ct CH4</t>
    </r>
  </si>
  <si>
    <r>
      <t xml:space="preserve">CPT Adoucisseur 2 - </t>
    </r>
    <r>
      <rPr>
        <b/>
        <sz val="10"/>
        <color rgb="FFFF0000"/>
        <rFont val="Calibri"/>
        <family val="2"/>
      </rPr>
      <t>Cea3</t>
    </r>
    <r>
      <rPr>
        <sz val="11"/>
        <color theme="1"/>
        <rFont val="Calibri"/>
        <family val="2"/>
        <scheme val="minor"/>
      </rPr>
      <t/>
    </r>
  </si>
  <si>
    <r>
      <t>Cpt Thermique NORD -</t>
    </r>
    <r>
      <rPr>
        <b/>
        <sz val="10"/>
        <color rgb="FFFF0000"/>
        <rFont val="Calibri"/>
        <family val="2"/>
      </rPr>
      <t xml:space="preserve"> Ct N</t>
    </r>
  </si>
  <si>
    <r>
      <t>Cpt Thermique EST -</t>
    </r>
    <r>
      <rPr>
        <b/>
        <sz val="10"/>
        <color rgb="FFFF0000"/>
        <rFont val="Calibri"/>
        <family val="2"/>
      </rPr>
      <t xml:space="preserve"> Ct E</t>
    </r>
  </si>
  <si>
    <r>
      <t>Cpt Thermique SUD -</t>
    </r>
    <r>
      <rPr>
        <b/>
        <sz val="10"/>
        <color rgb="FFFF0000"/>
        <rFont val="Calibri"/>
        <family val="2"/>
      </rPr>
      <t xml:space="preserve"> Ct S</t>
    </r>
  </si>
  <si>
    <r>
      <t>Cpt Thermique OUEST -</t>
    </r>
    <r>
      <rPr>
        <b/>
        <sz val="10"/>
        <color rgb="FFFF0000"/>
        <rFont val="Calibri"/>
        <family val="2"/>
      </rPr>
      <t xml:space="preserve"> Ct O</t>
    </r>
  </si>
  <si>
    <r>
      <t xml:space="preserve">Ct Biomasse 5 - </t>
    </r>
    <r>
      <rPr>
        <b/>
        <sz val="10"/>
        <color rgb="FFFF0000"/>
        <rFont val="Calibri"/>
        <family val="2"/>
      </rPr>
      <t>Ct Cb5</t>
    </r>
    <r>
      <rPr>
        <sz val="10"/>
        <color theme="1"/>
        <rFont val="Calibri"/>
        <family val="2"/>
      </rPr>
      <t xml:space="preserve"> (Gd)</t>
    </r>
  </si>
  <si>
    <r>
      <t xml:space="preserve">Eau Chaufferie Brut (m3)  </t>
    </r>
    <r>
      <rPr>
        <b/>
        <sz val="10"/>
        <color rgb="FFFF0000"/>
        <rFont val="Calibri"/>
        <family val="2"/>
      </rPr>
      <t>Ceb</t>
    </r>
  </si>
  <si>
    <r>
      <t xml:space="preserve">Ct Biomasse 6 - </t>
    </r>
    <r>
      <rPr>
        <b/>
        <sz val="10"/>
        <color rgb="FFFF0000"/>
        <rFont val="Calibri"/>
        <family val="2"/>
      </rPr>
      <t>Ct Cb6</t>
    </r>
    <r>
      <rPr>
        <sz val="10"/>
        <color theme="1"/>
        <rFont val="Calibri"/>
        <family val="2"/>
      </rPr>
      <t xml:space="preserve"> (Pt)</t>
    </r>
  </si>
  <si>
    <r>
      <t>Eau Exterieur incendie (m3)</t>
    </r>
    <r>
      <rPr>
        <b/>
        <sz val="10"/>
        <color rgb="FFFF0000"/>
        <rFont val="Calibri"/>
        <family val="2"/>
      </rPr>
      <t xml:space="preserve">  Cebi</t>
    </r>
  </si>
  <si>
    <r>
      <t xml:space="preserve">Cd Biomasse 7 - </t>
    </r>
    <r>
      <rPr>
        <b/>
        <sz val="10"/>
        <color rgb="FFFF0000"/>
        <rFont val="Calibri"/>
        <family val="2"/>
      </rPr>
      <t xml:space="preserve">CdB7 </t>
    </r>
    <r>
      <rPr>
        <sz val="10"/>
        <rFont val="Calibri"/>
        <family val="2"/>
      </rPr>
      <t>(cond)</t>
    </r>
  </si>
  <si>
    <r>
      <t>Eau Exterieur Brut (m3)</t>
    </r>
    <r>
      <rPr>
        <b/>
        <sz val="10"/>
        <color rgb="FFFF0000"/>
        <rFont val="Calibri"/>
        <family val="2"/>
      </rPr>
      <t xml:space="preserve">  Cb</t>
    </r>
  </si>
  <si>
    <t>total</t>
  </si>
  <si>
    <r>
      <t>Condens Biomass -</t>
    </r>
    <r>
      <rPr>
        <b/>
        <sz val="10"/>
        <color rgb="FFFF0000"/>
        <rFont val="Calibri"/>
        <family val="2"/>
        <scheme val="minor"/>
      </rPr>
      <t xml:space="preserve"> CbB7 Cond</t>
    </r>
  </si>
  <si>
    <r>
      <t xml:space="preserve">Gaz 4   (m3) - </t>
    </r>
    <r>
      <rPr>
        <b/>
        <sz val="10"/>
        <color rgb="FFFF0000"/>
        <rFont val="Calibri"/>
        <family val="2"/>
        <scheme val="minor"/>
      </rPr>
      <t>Cg 4</t>
    </r>
  </si>
  <si>
    <t>Prodcuction Elec COGE</t>
  </si>
  <si>
    <t xml:space="preserve">Gaz Cogé </t>
  </si>
  <si>
    <t>Gaz cogénération Nm3</t>
  </si>
  <si>
    <t>Gaz cogénération m3</t>
  </si>
  <si>
    <t>consomation</t>
  </si>
  <si>
    <t>production</t>
  </si>
  <si>
    <t>gaz général cogé Nm3</t>
  </si>
  <si>
    <t>gaz général cogé m3</t>
  </si>
  <si>
    <r>
      <t xml:space="preserve">Intégrateur CH 2  - </t>
    </r>
    <r>
      <rPr>
        <b/>
        <sz val="10"/>
        <color rgb="FFFF0000"/>
        <rFont val="Calibri"/>
        <family val="2"/>
        <scheme val="minor"/>
      </rPr>
      <t>Ct CH2</t>
    </r>
    <r>
      <rPr>
        <b/>
        <sz val="10"/>
        <color theme="1"/>
        <rFont val="Calibri"/>
        <family val="2"/>
        <scheme val="minor"/>
      </rPr>
      <t xml:space="preserve"> </t>
    </r>
  </si>
  <si>
    <r>
      <t xml:space="preserve">Ct Biomasse CH5 - </t>
    </r>
    <r>
      <rPr>
        <b/>
        <sz val="10"/>
        <color rgb="FFFF0000"/>
        <rFont val="Calibri"/>
        <family val="2"/>
        <scheme val="minor"/>
      </rPr>
      <t>Cb5 (Gd)</t>
    </r>
  </si>
  <si>
    <r>
      <t xml:space="preserve">Intégrateur EST (MWh) - </t>
    </r>
    <r>
      <rPr>
        <b/>
        <sz val="10"/>
        <color rgb="FFFF0000"/>
        <rFont val="Calibri"/>
        <family val="2"/>
        <scheme val="minor"/>
      </rPr>
      <t xml:space="preserve">Ct E </t>
    </r>
  </si>
  <si>
    <t>Consommation Gaz Journalière</t>
  </si>
  <si>
    <t>Consommation Gaz Cogénération Journalière</t>
  </si>
  <si>
    <t>Poduction chaufferie gaz</t>
  </si>
  <si>
    <t>Poduction Biomasse Journalière</t>
  </si>
  <si>
    <t>Poduction Réseaux Journalière</t>
  </si>
  <si>
    <t>Total</t>
  </si>
  <si>
    <t>Consommation Eau Chaufferie Gaz Journalière</t>
  </si>
  <si>
    <t>Consommation Eau Chaufferie Biomasse Journalière</t>
  </si>
  <si>
    <t>Consommation Electrique Chaufferrie Gaz Journalière</t>
  </si>
  <si>
    <t>Poduction Electrique Cogénération Journalière</t>
  </si>
  <si>
    <t>Consommation Electrique Cogénération</t>
  </si>
  <si>
    <t>Consommation Electrique Chaufferie Biomasse Journalière</t>
  </si>
  <si>
    <t>Taux ENR</t>
  </si>
  <si>
    <t>Tangente</t>
  </si>
  <si>
    <t>Consommation Fuel Domestique Journalière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</si>
</sst>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[$-F800]dddd\,\ mmmm\ dd\,\ yyyy"/>
  </numFmts>
  <fonts count="21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color theme="1"/>
      <name val="Calibri"/>
      <family val="2"/>
    </font>
    <font>
      <b/>
      <sz val="10"/>
      <color rgb="FFFF0000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name val="Calibri"/>
      <family val="2"/>
    </font>
    <font>
      <sz val="10"/>
      <color rgb="FFFF0000"/>
      <name val="Calibr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auto="1"/>
      </patternFill>
    </fill>
    <fill>
      <patternFill patternType="solid">
        <fgColor theme="8" tint="-0.249977111117893"/>
        <bgColor auto="1"/>
      </patternFill>
    </fill>
    <fill>
      <patternFill patternType="solid">
        <fgColor rgb="FF00B0F0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DA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D3B"/>
        <bgColor indexed="64"/>
      </patternFill>
    </fill>
  </fills>
  <borders count="8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9" fillId="0" borderId="0" applyNumberFormat="0" applyFill="0" applyBorder="0" applyAlignment="0" applyProtection="0"/>
  </cellStyleXfs>
  <cellXfs count="351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 applyProtection="1">
      <alignment horizontal="center" vertical="center"/>
      <protection locked="0"/>
    </xf>
    <xf numFmtId="0" fontId="2" fillId="5" borderId="12" xfId="0" applyFont="1" applyFill="1" applyBorder="1" applyAlignment="1">
      <alignment horizontal="center" vertical="center"/>
    </xf>
    <xf numFmtId="0" fontId="2" fillId="6" borderId="12" xfId="0" applyFont="1" applyFill="1" applyBorder="1" applyAlignment="1" applyProtection="1">
      <alignment horizontal="center" vertical="center"/>
      <protection locked="0"/>
    </xf>
    <xf numFmtId="0" fontId="2" fillId="6" borderId="18" xfId="0" applyFont="1" applyFill="1" applyBorder="1" applyAlignment="1" applyProtection="1">
      <alignment horizontal="center" vertical="center" wrapText="1"/>
      <protection locked="0"/>
    </xf>
    <xf numFmtId="0" fontId="2" fillId="5" borderId="18" xfId="0" applyFont="1" applyFill="1" applyBorder="1" applyAlignment="1">
      <alignment horizontal="center" vertical="center"/>
    </xf>
    <xf numFmtId="0" fontId="2" fillId="6" borderId="18" xfId="0" applyFont="1" applyFill="1" applyBorder="1" applyAlignment="1" applyProtection="1">
      <alignment horizontal="center" vertical="center"/>
      <protection locked="0"/>
    </xf>
    <xf numFmtId="0" fontId="2" fillId="7" borderId="7" xfId="0" applyFont="1" applyFill="1" applyBorder="1" applyAlignment="1" applyProtection="1">
      <alignment horizontal="center" vertical="center"/>
      <protection locked="0"/>
    </xf>
    <xf numFmtId="0" fontId="2" fillId="7" borderId="4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42" xfId="0" applyFont="1" applyFill="1" applyBorder="1" applyAlignment="1">
      <alignment horizontal="center" vertical="center"/>
    </xf>
    <xf numFmtId="0" fontId="2" fillId="0" borderId="46" xfId="0" applyFont="1" applyBorder="1" applyAlignment="1" applyProtection="1">
      <alignment horizontal="center" vertical="center"/>
      <protection locked="0"/>
    </xf>
    <xf numFmtId="0" fontId="2" fillId="0" borderId="47" xfId="0" applyFont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19" borderId="18" xfId="0" applyFont="1" applyFill="1" applyBorder="1" applyAlignment="1" applyProtection="1">
      <alignment horizontal="center" vertical="center"/>
      <protection locked="0"/>
    </xf>
    <xf numFmtId="0" fontId="2" fillId="19" borderId="7" xfId="0" applyFont="1" applyFill="1" applyBorder="1" applyAlignment="1" applyProtection="1">
      <alignment horizontal="center" vertical="center"/>
      <protection locked="0"/>
    </xf>
    <xf numFmtId="0" fontId="2" fillId="8" borderId="18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9" fillId="0" borderId="0" xfId="2" quotePrefix="1" applyNumberFormat="1" applyAlignment="1">
      <alignment horizontal="center"/>
    </xf>
    <xf numFmtId="49" fontId="9" fillId="0" borderId="0" xfId="2" applyNumberFormat="1" applyAlignment="1">
      <alignment horizontal="center"/>
    </xf>
    <xf numFmtId="0" fontId="8" fillId="0" borderId="0" xfId="0" applyFont="1" applyAlignment="1"/>
    <xf numFmtId="0" fontId="4" fillId="0" borderId="4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6" borderId="47" xfId="0" applyFont="1" applyFill="1" applyBorder="1" applyAlignment="1">
      <alignment horizontal="center" vertical="center"/>
    </xf>
    <xf numFmtId="0" fontId="11" fillId="6" borderId="60" xfId="0" applyFont="1" applyFill="1" applyBorder="1" applyAlignment="1">
      <alignment horizontal="center" vertical="center"/>
    </xf>
    <xf numFmtId="14" fontId="13" fillId="18" borderId="4" xfId="0" applyNumberFormat="1" applyFont="1" applyFill="1" applyBorder="1" applyAlignment="1">
      <alignment horizontal="center" vertical="center" wrapText="1"/>
    </xf>
    <xf numFmtId="0" fontId="13" fillId="18" borderId="4" xfId="0" applyNumberFormat="1" applyFont="1" applyFill="1" applyBorder="1" applyAlignment="1">
      <alignment horizontal="center" vertical="center" wrapText="1"/>
    </xf>
    <xf numFmtId="0" fontId="10" fillId="0" borderId="0" xfId="0" applyFont="1"/>
    <xf numFmtId="3" fontId="11" fillId="7" borderId="69" xfId="0" applyNumberFormat="1" applyFont="1" applyFill="1" applyBorder="1" applyAlignment="1">
      <alignment horizontal="center" vertical="center"/>
    </xf>
    <xf numFmtId="3" fontId="11" fillId="13" borderId="70" xfId="0" applyNumberFormat="1" applyFont="1" applyFill="1" applyBorder="1" applyAlignment="1">
      <alignment horizontal="center" vertical="center" wrapText="1"/>
    </xf>
    <xf numFmtId="0" fontId="10" fillId="0" borderId="63" xfId="0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vertical="center"/>
    </xf>
    <xf numFmtId="3" fontId="10" fillId="14" borderId="54" xfId="0" applyNumberFormat="1" applyFont="1" applyFill="1" applyBorder="1" applyAlignment="1">
      <alignment horizontal="center" vertical="center"/>
    </xf>
    <xf numFmtId="3" fontId="10" fillId="0" borderId="60" xfId="0" applyNumberFormat="1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3" fontId="15" fillId="0" borderId="64" xfId="0" applyNumberFormat="1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/>
    </xf>
    <xf numFmtId="3" fontId="10" fillId="14" borderId="56" xfId="0" applyNumberFormat="1" applyFont="1" applyFill="1" applyBorder="1" applyAlignment="1">
      <alignment horizontal="center" vertical="center"/>
    </xf>
    <xf numFmtId="3" fontId="10" fillId="0" borderId="57" xfId="0" applyNumberFormat="1" applyFont="1" applyBorder="1" applyAlignment="1">
      <alignment horizontal="center" vertical="center"/>
    </xf>
    <xf numFmtId="3" fontId="10" fillId="14" borderId="55" xfId="0" applyNumberFormat="1" applyFont="1" applyFill="1" applyBorder="1" applyAlignment="1">
      <alignment horizontal="center" vertical="center"/>
    </xf>
    <xf numFmtId="3" fontId="16" fillId="30" borderId="58" xfId="0" applyNumberFormat="1" applyFont="1" applyFill="1" applyBorder="1" applyAlignment="1">
      <alignment horizontal="center" vertical="center"/>
    </xf>
    <xf numFmtId="4" fontId="10" fillId="0" borderId="57" xfId="0" applyNumberFormat="1" applyFont="1" applyBorder="1" applyAlignment="1">
      <alignment horizontal="center" vertical="center"/>
    </xf>
    <xf numFmtId="4" fontId="10" fillId="0" borderId="61" xfId="0" applyNumberFormat="1" applyFont="1" applyBorder="1" applyAlignment="1">
      <alignment horizontal="center" vertical="center"/>
    </xf>
    <xf numFmtId="4" fontId="10" fillId="0" borderId="12" xfId="0" applyNumberFormat="1" applyFont="1" applyBorder="1" applyAlignment="1">
      <alignment horizontal="center" vertical="center"/>
    </xf>
    <xf numFmtId="4" fontId="10" fillId="0" borderId="47" xfId="0" applyNumberFormat="1" applyFont="1" applyBorder="1" applyAlignment="1">
      <alignment horizontal="center" vertical="center"/>
    </xf>
    <xf numFmtId="0" fontId="16" fillId="13" borderId="69" xfId="0" applyFont="1" applyFill="1" applyBorder="1" applyAlignment="1">
      <alignment horizontal="center" vertical="center"/>
    </xf>
    <xf numFmtId="3" fontId="16" fillId="13" borderId="58" xfId="0" applyNumberFormat="1" applyFont="1" applyFill="1" applyBorder="1" applyAlignment="1">
      <alignment horizontal="center" vertical="center"/>
    </xf>
    <xf numFmtId="3" fontId="10" fillId="0" borderId="14" xfId="0" applyNumberFormat="1" applyFont="1" applyBorder="1" applyAlignment="1">
      <alignment horizontal="center" vertical="center"/>
    </xf>
    <xf numFmtId="3" fontId="10" fillId="0" borderId="0" xfId="0" applyNumberFormat="1" applyFont="1"/>
    <xf numFmtId="3" fontId="16" fillId="23" borderId="58" xfId="0" applyNumberFormat="1" applyFont="1" applyFill="1" applyBorder="1" applyAlignment="1">
      <alignment horizontal="center" vertical="center"/>
    </xf>
    <xf numFmtId="3" fontId="10" fillId="13" borderId="12" xfId="0" applyNumberFormat="1" applyFont="1" applyFill="1" applyBorder="1" applyAlignment="1">
      <alignment horizontal="center" vertical="center"/>
    </xf>
    <xf numFmtId="164" fontId="10" fillId="0" borderId="12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14" fontId="3" fillId="12" borderId="1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3" fontId="2" fillId="9" borderId="18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3" fontId="2" fillId="9" borderId="12" xfId="0" applyNumberFormat="1" applyFont="1" applyFill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 wrapText="1"/>
    </xf>
    <xf numFmtId="3" fontId="2" fillId="11" borderId="20" xfId="0" applyNumberFormat="1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10" borderId="14" xfId="0" applyFont="1" applyFill="1" applyBorder="1" applyAlignment="1">
      <alignment horizontal="center" vertical="center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>
      <alignment horizontal="center" vertical="center"/>
    </xf>
    <xf numFmtId="3" fontId="19" fillId="0" borderId="16" xfId="0" applyNumberFormat="1" applyFont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/>
    </xf>
    <xf numFmtId="3" fontId="2" fillId="9" borderId="7" xfId="0" applyNumberFormat="1" applyFont="1" applyFill="1" applyBorder="1" applyAlignment="1">
      <alignment horizontal="center" vertical="center"/>
    </xf>
    <xf numFmtId="3" fontId="7" fillId="0" borderId="48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0" fontId="2" fillId="0" borderId="39" xfId="0" applyFont="1" applyBorder="1" applyAlignment="1" applyProtection="1">
      <alignment horizontal="center" vertical="center"/>
      <protection locked="0"/>
    </xf>
    <xf numFmtId="3" fontId="7" fillId="0" borderId="47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3" fontId="7" fillId="0" borderId="46" xfId="0" applyNumberFormat="1" applyFont="1" applyBorder="1" applyAlignment="1">
      <alignment horizontal="center" vertical="center"/>
    </xf>
    <xf numFmtId="3" fontId="7" fillId="0" borderId="37" xfId="0" applyNumberFormat="1" applyFont="1" applyBorder="1" applyAlignment="1">
      <alignment horizontal="center" vertical="center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 textRotation="90" wrapText="1"/>
    </xf>
    <xf numFmtId="3" fontId="7" fillId="0" borderId="0" xfId="0" applyNumberFormat="1" applyFont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62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19" borderId="33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19" borderId="24" xfId="0" applyFont="1" applyFill="1" applyBorder="1" applyAlignment="1">
      <alignment horizontal="center" vertical="center"/>
    </xf>
    <xf numFmtId="0" fontId="2" fillId="0" borderId="38" xfId="0" applyFont="1" applyBorder="1" applyAlignment="1" applyProtection="1">
      <alignment horizontal="center" vertical="center"/>
      <protection locked="0"/>
    </xf>
    <xf numFmtId="0" fontId="2" fillId="5" borderId="20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/>
    </xf>
    <xf numFmtId="3" fontId="7" fillId="0" borderId="34" xfId="0" applyNumberFormat="1" applyFont="1" applyBorder="1" applyAlignment="1">
      <alignment horizontal="center" vertical="center"/>
    </xf>
    <xf numFmtId="3" fontId="7" fillId="0" borderId="33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3" fontId="7" fillId="0" borderId="29" xfId="0" applyNumberFormat="1" applyFont="1" applyBorder="1" applyAlignment="1">
      <alignment horizontal="center" vertical="center"/>
    </xf>
    <xf numFmtId="3" fontId="7" fillId="0" borderId="26" xfId="0" applyNumberFormat="1" applyFont="1" applyBorder="1" applyAlignment="1">
      <alignment horizontal="center" vertical="center"/>
    </xf>
    <xf numFmtId="3" fontId="7" fillId="0" borderId="2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8" borderId="20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3" fontId="2" fillId="4" borderId="19" xfId="0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3" fontId="2" fillId="4" borderId="13" xfId="0" applyNumberFormat="1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3" fontId="2" fillId="4" borderId="5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9" fillId="0" borderId="0" xfId="2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 applyFill="1" applyAlignment="1">
      <alignment horizontal="center"/>
    </xf>
    <xf numFmtId="0" fontId="18" fillId="0" borderId="0" xfId="0" applyFont="1" applyAlignment="1">
      <alignment horizontal="right" vertical="center"/>
    </xf>
    <xf numFmtId="0" fontId="18" fillId="0" borderId="52" xfId="0" applyFont="1" applyBorder="1" applyAlignment="1">
      <alignment horizontal="right" vertical="center"/>
    </xf>
    <xf numFmtId="0" fontId="7" fillId="0" borderId="44" xfId="0" applyFont="1" applyBorder="1" applyAlignment="1" applyProtection="1">
      <alignment horizontal="center" vertical="center"/>
      <protection locked="0"/>
    </xf>
    <xf numFmtId="0" fontId="10" fillId="7" borderId="13" xfId="0" applyFont="1" applyFill="1" applyBorder="1" applyAlignment="1">
      <alignment vertical="center"/>
    </xf>
    <xf numFmtId="0" fontId="10" fillId="7" borderId="60" xfId="0" applyFont="1" applyFill="1" applyBorder="1" applyAlignment="1">
      <alignment vertical="center"/>
    </xf>
    <xf numFmtId="3" fontId="10" fillId="25" borderId="13" xfId="0" applyNumberFormat="1" applyFont="1" applyFill="1" applyBorder="1" applyAlignment="1">
      <alignment vertical="center"/>
    </xf>
    <xf numFmtId="3" fontId="10" fillId="25" borderId="60" xfId="0" applyNumberFormat="1" applyFont="1" applyFill="1" applyBorder="1" applyAlignment="1">
      <alignment vertical="center"/>
    </xf>
    <xf numFmtId="2" fontId="10" fillId="29" borderId="13" xfId="0" applyNumberFormat="1" applyFont="1" applyFill="1" applyBorder="1" applyAlignment="1">
      <alignment vertical="center"/>
    </xf>
    <xf numFmtId="2" fontId="10" fillId="29" borderId="60" xfId="0" applyNumberFormat="1" applyFont="1" applyFill="1" applyBorder="1" applyAlignment="1">
      <alignment vertical="center"/>
    </xf>
    <xf numFmtId="0" fontId="10" fillId="26" borderId="13" xfId="0" applyFont="1" applyFill="1" applyBorder="1" applyAlignment="1">
      <alignment vertical="center"/>
    </xf>
    <xf numFmtId="0" fontId="10" fillId="26" borderId="60" xfId="0" applyFont="1" applyFill="1" applyBorder="1" applyAlignment="1">
      <alignment vertical="center"/>
    </xf>
    <xf numFmtId="0" fontId="10" fillId="30" borderId="13" xfId="0" applyFont="1" applyFill="1" applyBorder="1" applyAlignment="1">
      <alignment vertical="center"/>
    </xf>
    <xf numFmtId="0" fontId="10" fillId="30" borderId="60" xfId="0" applyFont="1" applyFill="1" applyBorder="1" applyAlignment="1">
      <alignment vertical="center"/>
    </xf>
    <xf numFmtId="0" fontId="10" fillId="29" borderId="13" xfId="0" applyFont="1" applyFill="1" applyBorder="1" applyAlignment="1">
      <alignment vertical="center"/>
    </xf>
    <xf numFmtId="0" fontId="10" fillId="29" borderId="60" xfId="0" applyFont="1" applyFill="1" applyBorder="1" applyAlignment="1">
      <alignment vertical="center"/>
    </xf>
    <xf numFmtId="0" fontId="2" fillId="0" borderId="35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4" fontId="10" fillId="29" borderId="13" xfId="0" applyNumberFormat="1" applyFont="1" applyFill="1" applyBorder="1" applyAlignment="1">
      <alignment horizontal="center" vertical="center"/>
    </xf>
    <xf numFmtId="4" fontId="10" fillId="29" borderId="60" xfId="0" applyNumberFormat="1" applyFont="1" applyFill="1" applyBorder="1" applyAlignment="1">
      <alignment horizontal="center" vertical="center"/>
    </xf>
    <xf numFmtId="0" fontId="10" fillId="29" borderId="12" xfId="0" applyFont="1" applyFill="1" applyBorder="1" applyAlignment="1">
      <alignment vertical="center"/>
    </xf>
    <xf numFmtId="3" fontId="10" fillId="29" borderId="47" xfId="0" applyNumberFormat="1" applyFont="1" applyFill="1" applyBorder="1" applyAlignment="1">
      <alignment horizontal="center" vertical="center"/>
    </xf>
    <xf numFmtId="3" fontId="10" fillId="29" borderId="13" xfId="0" applyNumberFormat="1" applyFont="1" applyFill="1" applyBorder="1" applyAlignment="1">
      <alignment horizontal="center" vertical="center"/>
    </xf>
    <xf numFmtId="3" fontId="10" fillId="29" borderId="60" xfId="0" applyNumberFormat="1" applyFont="1" applyFill="1" applyBorder="1" applyAlignment="1">
      <alignment horizontal="center" vertical="center"/>
    </xf>
    <xf numFmtId="3" fontId="16" fillId="29" borderId="71" xfId="0" applyNumberFormat="1" applyFont="1" applyFill="1" applyBorder="1" applyAlignment="1">
      <alignment horizontal="center" vertical="center"/>
    </xf>
    <xf numFmtId="3" fontId="10" fillId="0" borderId="1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7" borderId="28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27" xfId="0" applyFont="1" applyBorder="1" applyAlignment="1" applyProtection="1">
      <alignment horizontal="center" vertical="center"/>
      <protection locked="0"/>
    </xf>
    <xf numFmtId="165" fontId="13" fillId="17" borderId="12" xfId="0" applyNumberFormat="1" applyFont="1" applyFill="1" applyBorder="1" applyAlignment="1">
      <alignment horizontal="center" vertical="center"/>
    </xf>
    <xf numFmtId="165" fontId="13" fillId="17" borderId="7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65" xfId="0" applyFont="1" applyBorder="1" applyAlignment="1">
      <alignment horizontal="center" vertical="center"/>
    </xf>
    <xf numFmtId="165" fontId="11" fillId="0" borderId="68" xfId="0" applyNumberFormat="1" applyFont="1" applyBorder="1" applyAlignment="1">
      <alignment vertical="center"/>
    </xf>
    <xf numFmtId="3" fontId="11" fillId="28" borderId="58" xfId="0" applyNumberFormat="1" applyFont="1" applyFill="1" applyBorder="1" applyAlignment="1">
      <alignment horizontal="center" vertical="center"/>
    </xf>
    <xf numFmtId="3" fontId="11" fillId="25" borderId="58" xfId="0" applyNumberFormat="1" applyFont="1" applyFill="1" applyBorder="1" applyAlignment="1">
      <alignment vertical="center"/>
    </xf>
    <xf numFmtId="2" fontId="11" fillId="20" borderId="58" xfId="0" applyNumberFormat="1" applyFont="1" applyFill="1" applyBorder="1" applyAlignment="1">
      <alignment horizontal="center" vertical="center"/>
    </xf>
    <xf numFmtId="2" fontId="11" fillId="20" borderId="59" xfId="0" applyNumberFormat="1" applyFont="1" applyFill="1" applyBorder="1" applyAlignment="1">
      <alignment horizontal="center" vertical="center"/>
    </xf>
    <xf numFmtId="2" fontId="11" fillId="29" borderId="58" xfId="0" applyNumberFormat="1" applyFont="1" applyFill="1" applyBorder="1" applyAlignment="1">
      <alignment vertical="center"/>
    </xf>
    <xf numFmtId="3" fontId="11" fillId="19" borderId="58" xfId="0" applyNumberFormat="1" applyFont="1" applyFill="1" applyBorder="1" applyAlignment="1">
      <alignment horizontal="center" vertical="center"/>
    </xf>
    <xf numFmtId="3" fontId="11" fillId="26" borderId="58" xfId="0" applyNumberFormat="1" applyFont="1" applyFill="1" applyBorder="1" applyAlignment="1">
      <alignment horizontal="center" vertical="center"/>
    </xf>
    <xf numFmtId="2" fontId="11" fillId="27" borderId="58" xfId="0" applyNumberFormat="1" applyFont="1" applyFill="1" applyBorder="1" applyAlignment="1">
      <alignment horizontal="center" vertical="center"/>
    </xf>
    <xf numFmtId="3" fontId="11" fillId="21" borderId="58" xfId="0" applyNumberFormat="1" applyFont="1" applyFill="1" applyBorder="1" applyAlignment="1">
      <alignment horizontal="center" vertical="center"/>
    </xf>
    <xf numFmtId="3" fontId="11" fillId="29" borderId="58" xfId="0" applyNumberFormat="1" applyFont="1" applyFill="1" applyBorder="1" applyAlignment="1">
      <alignment horizontal="center" vertical="center"/>
    </xf>
    <xf numFmtId="3" fontId="11" fillId="7" borderId="58" xfId="0" applyNumberFormat="1" applyFont="1" applyFill="1" applyBorder="1" applyAlignment="1">
      <alignment horizontal="center" vertical="center"/>
    </xf>
    <xf numFmtId="3" fontId="11" fillId="22" borderId="58" xfId="0" applyNumberFormat="1" applyFont="1" applyFill="1" applyBorder="1" applyAlignment="1">
      <alignment horizontal="center" vertical="center"/>
    </xf>
    <xf numFmtId="3" fontId="11" fillId="20" borderId="58" xfId="0" applyNumberFormat="1" applyFont="1" applyFill="1" applyBorder="1" applyAlignment="1">
      <alignment horizontal="center" vertical="center"/>
    </xf>
    <xf numFmtId="3" fontId="11" fillId="16" borderId="58" xfId="0" applyNumberFormat="1" applyFont="1" applyFill="1" applyBorder="1" applyAlignment="1">
      <alignment horizontal="center" vertical="center"/>
    </xf>
    <xf numFmtId="3" fontId="16" fillId="14" borderId="58" xfId="0" applyNumberFormat="1" applyFont="1" applyFill="1" applyBorder="1" applyAlignment="1">
      <alignment horizontal="center" vertical="center"/>
    </xf>
    <xf numFmtId="3" fontId="11" fillId="15" borderId="58" xfId="0" applyNumberFormat="1" applyFont="1" applyFill="1" applyBorder="1" applyAlignment="1">
      <alignment horizontal="center" vertical="center"/>
    </xf>
    <xf numFmtId="3" fontId="16" fillId="15" borderId="58" xfId="1" applyNumberFormat="1" applyFont="1" applyFill="1" applyBorder="1" applyAlignment="1">
      <alignment horizontal="center" vertical="center"/>
    </xf>
    <xf numFmtId="3" fontId="11" fillId="14" borderId="58" xfId="0" applyNumberFormat="1" applyFont="1" applyFill="1" applyBorder="1" applyAlignment="1">
      <alignment horizontal="center" vertical="center"/>
    </xf>
    <xf numFmtId="3" fontId="11" fillId="24" borderId="58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73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14" fontId="16" fillId="0" borderId="4" xfId="0" applyNumberFormat="1" applyFont="1" applyBorder="1" applyAlignment="1">
      <alignment horizontal="center" vertical="center" textRotation="90"/>
    </xf>
    <xf numFmtId="14" fontId="16" fillId="0" borderId="74" xfId="0" applyNumberFormat="1" applyFont="1" applyBorder="1" applyAlignment="1">
      <alignment horizontal="center" vertical="center" textRotation="90"/>
    </xf>
    <xf numFmtId="0" fontId="11" fillId="7" borderId="47" xfId="0" applyFont="1" applyFill="1" applyBorder="1" applyAlignment="1">
      <alignment vertical="center"/>
    </xf>
    <xf numFmtId="3" fontId="11" fillId="25" borderId="13" xfId="0" applyNumberFormat="1" applyFont="1" applyFill="1" applyBorder="1" applyAlignment="1">
      <alignment vertical="center"/>
    </xf>
    <xf numFmtId="2" fontId="11" fillId="29" borderId="13" xfId="0" applyNumberFormat="1" applyFont="1" applyFill="1" applyBorder="1" applyAlignment="1">
      <alignment vertical="center"/>
    </xf>
    <xf numFmtId="0" fontId="11" fillId="26" borderId="47" xfId="0" applyFont="1" applyFill="1" applyBorder="1" applyAlignment="1">
      <alignment vertical="center"/>
    </xf>
    <xf numFmtId="0" fontId="11" fillId="30" borderId="47" xfId="0" applyFont="1" applyFill="1" applyBorder="1" applyAlignment="1">
      <alignment vertical="center"/>
    </xf>
    <xf numFmtId="0" fontId="11" fillId="29" borderId="61" xfId="0" applyFont="1" applyFill="1" applyBorder="1" applyAlignment="1">
      <alignment horizontal="center" vertical="center" textRotation="90"/>
    </xf>
    <xf numFmtId="0" fontId="11" fillId="29" borderId="47" xfId="0" applyFont="1" applyFill="1" applyBorder="1" applyAlignment="1">
      <alignment vertical="center"/>
    </xf>
    <xf numFmtId="0" fontId="11" fillId="0" borderId="51" xfId="0" applyFont="1" applyBorder="1" applyAlignment="1">
      <alignment vertical="center"/>
    </xf>
    <xf numFmtId="0" fontId="11" fillId="29" borderId="51" xfId="0" applyFont="1" applyFill="1" applyBorder="1" applyAlignment="1">
      <alignment vertical="center"/>
    </xf>
    <xf numFmtId="0" fontId="11" fillId="29" borderId="53" xfId="0" applyFont="1" applyFill="1" applyBorder="1" applyAlignment="1">
      <alignment vertical="center"/>
    </xf>
    <xf numFmtId="0" fontId="11" fillId="29" borderId="53" xfId="0" applyFont="1" applyFill="1" applyBorder="1" applyAlignment="1">
      <alignment vertical="center" textRotation="90"/>
    </xf>
    <xf numFmtId="0" fontId="11" fillId="0" borderId="0" xfId="0" applyFont="1"/>
    <xf numFmtId="0" fontId="16" fillId="0" borderId="52" xfId="0" applyFont="1" applyBorder="1" applyAlignment="1">
      <alignment horizontal="center" vertical="center"/>
    </xf>
    <xf numFmtId="14" fontId="14" fillId="12" borderId="12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3" fontId="10" fillId="28" borderId="29" xfId="0" applyNumberFormat="1" applyFont="1" applyFill="1" applyBorder="1" applyAlignment="1">
      <alignment horizontal="center" vertical="center"/>
    </xf>
    <xf numFmtId="3" fontId="10" fillId="28" borderId="24" xfId="0" applyNumberFormat="1" applyFont="1" applyFill="1" applyBorder="1" applyAlignment="1">
      <alignment horizontal="center" vertical="center"/>
    </xf>
    <xf numFmtId="0" fontId="10" fillId="7" borderId="78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3" fontId="10" fillId="7" borderId="30" xfId="0" applyNumberFormat="1" applyFont="1" applyFill="1" applyBorder="1" applyAlignment="1">
      <alignment horizontal="center" vertical="center"/>
    </xf>
    <xf numFmtId="3" fontId="10" fillId="15" borderId="29" xfId="0" applyNumberFormat="1" applyFont="1" applyFill="1" applyBorder="1" applyAlignment="1">
      <alignment horizontal="center" vertical="center"/>
    </xf>
    <xf numFmtId="3" fontId="10" fillId="15" borderId="24" xfId="0" applyNumberFormat="1" applyFont="1" applyFill="1" applyBorder="1" applyAlignment="1">
      <alignment horizontal="center" vertical="center"/>
    </xf>
    <xf numFmtId="3" fontId="10" fillId="0" borderId="7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32" borderId="12" xfId="0" applyFont="1" applyFill="1" applyBorder="1" applyAlignment="1">
      <alignment horizontal="center" vertical="center"/>
    </xf>
    <xf numFmtId="2" fontId="10" fillId="27" borderId="12" xfId="0" applyNumberFormat="1" applyFont="1" applyFill="1" applyBorder="1" applyAlignment="1">
      <alignment horizontal="center" vertical="center"/>
    </xf>
    <xf numFmtId="3" fontId="10" fillId="0" borderId="0" xfId="0" applyNumberFormat="1" applyFont="1" applyBorder="1" applyAlignment="1">
      <alignment vertical="center"/>
    </xf>
    <xf numFmtId="3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3" fontId="10" fillId="19" borderId="30" xfId="0" applyNumberFormat="1" applyFont="1" applyFill="1" applyBorder="1" applyAlignment="1">
      <alignment horizontal="center" vertical="center"/>
    </xf>
    <xf numFmtId="0" fontId="10" fillId="24" borderId="29" xfId="0" applyFont="1" applyFill="1" applyBorder="1" applyAlignment="1">
      <alignment horizontal="center" vertical="center"/>
    </xf>
    <xf numFmtId="0" fontId="10" fillId="24" borderId="30" xfId="0" applyFont="1" applyFill="1" applyBorder="1" applyAlignment="1">
      <alignment horizontal="center" vertical="center"/>
    </xf>
    <xf numFmtId="3" fontId="10" fillId="3" borderId="29" xfId="0" applyNumberFormat="1" applyFont="1" applyFill="1" applyBorder="1" applyAlignment="1">
      <alignment horizontal="center" vertical="center"/>
    </xf>
    <xf numFmtId="3" fontId="10" fillId="0" borderId="30" xfId="0" applyNumberFormat="1" applyFont="1" applyBorder="1" applyAlignment="1">
      <alignment horizontal="center" vertical="center"/>
    </xf>
    <xf numFmtId="3" fontId="10" fillId="3" borderId="24" xfId="0" applyNumberFormat="1" applyFont="1" applyFill="1" applyBorder="1" applyAlignment="1">
      <alignment horizontal="center" vertical="center"/>
    </xf>
    <xf numFmtId="3" fontId="10" fillId="0" borderId="25" xfId="0" applyNumberFormat="1" applyFont="1" applyBorder="1" applyAlignment="1">
      <alignment horizontal="center" vertical="center"/>
    </xf>
    <xf numFmtId="3" fontId="10" fillId="35" borderId="29" xfId="0" applyNumberFormat="1" applyFont="1" applyFill="1" applyBorder="1" applyAlignment="1">
      <alignment horizontal="center" vertical="center"/>
    </xf>
    <xf numFmtId="3" fontId="10" fillId="35" borderId="2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9" fontId="10" fillId="0" borderId="0" xfId="0" applyNumberFormat="1" applyFont="1" applyAlignment="1">
      <alignment vertical="center"/>
    </xf>
    <xf numFmtId="0" fontId="10" fillId="0" borderId="79" xfId="0" applyFont="1" applyBorder="1" applyAlignment="1">
      <alignment horizontal="center" vertical="center"/>
    </xf>
    <xf numFmtId="9" fontId="10" fillId="0" borderId="80" xfId="0" applyNumberFormat="1" applyFont="1" applyBorder="1" applyAlignment="1">
      <alignment horizontal="center" vertical="center"/>
    </xf>
    <xf numFmtId="0" fontId="10" fillId="31" borderId="30" xfId="0" applyFont="1" applyFill="1" applyBorder="1" applyAlignment="1">
      <alignment horizontal="center" vertical="center"/>
    </xf>
    <xf numFmtId="2" fontId="10" fillId="20" borderId="29" xfId="0" applyNumberFormat="1" applyFont="1" applyFill="1" applyBorder="1" applyAlignment="1">
      <alignment horizontal="center" vertical="center"/>
    </xf>
    <xf numFmtId="2" fontId="10" fillId="20" borderId="24" xfId="0" applyNumberFormat="1" applyFont="1" applyFill="1" applyBorder="1" applyAlignment="1">
      <alignment horizontal="center" vertical="center"/>
    </xf>
    <xf numFmtId="0" fontId="10" fillId="33" borderId="30" xfId="0" applyFont="1" applyFill="1" applyBorder="1" applyAlignment="1">
      <alignment horizontal="center" vertical="center"/>
    </xf>
    <xf numFmtId="3" fontId="10" fillId="34" borderId="29" xfId="0" applyNumberFormat="1" applyFont="1" applyFill="1" applyBorder="1" applyAlignment="1">
      <alignment horizontal="center" vertical="center"/>
    </xf>
    <xf numFmtId="3" fontId="10" fillId="34" borderId="24" xfId="0" applyNumberFormat="1" applyFont="1" applyFill="1" applyBorder="1" applyAlignment="1">
      <alignment horizontal="center" vertical="center"/>
    </xf>
    <xf numFmtId="0" fontId="10" fillId="37" borderId="29" xfId="0" applyFont="1" applyFill="1" applyBorder="1" applyAlignment="1">
      <alignment horizontal="center" vertical="center"/>
    </xf>
    <xf numFmtId="3" fontId="10" fillId="37" borderId="24" xfId="0" applyNumberFormat="1" applyFont="1" applyFill="1" applyBorder="1" applyAlignment="1">
      <alignment horizontal="center" vertical="center"/>
    </xf>
    <xf numFmtId="3" fontId="10" fillId="36" borderId="30" xfId="0" applyNumberFormat="1" applyFont="1" applyFill="1" applyBorder="1" applyAlignment="1">
      <alignment horizontal="center" vertical="center"/>
    </xf>
    <xf numFmtId="4" fontId="10" fillId="0" borderId="1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4" fillId="0" borderId="45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textRotation="90" wrapText="1"/>
    </xf>
    <xf numFmtId="0" fontId="4" fillId="0" borderId="32" xfId="0" applyFont="1" applyBorder="1" applyAlignment="1">
      <alignment horizontal="center" vertical="center" textRotation="90" wrapText="1"/>
    </xf>
    <xf numFmtId="0" fontId="4" fillId="0" borderId="28" xfId="0" applyFont="1" applyBorder="1" applyAlignment="1">
      <alignment horizontal="center" vertical="center" textRotation="90" wrapText="1"/>
    </xf>
    <xf numFmtId="0" fontId="3" fillId="0" borderId="35" xfId="0" applyFont="1" applyBorder="1" applyAlignment="1">
      <alignment horizontal="center" vertical="center" textRotation="90" wrapText="1"/>
    </xf>
    <xf numFmtId="0" fontId="3" fillId="0" borderId="31" xfId="0" applyFont="1" applyBorder="1" applyAlignment="1">
      <alignment horizontal="center" vertical="center" textRotation="90" wrapText="1"/>
    </xf>
    <xf numFmtId="0" fontId="3" fillId="0" borderId="27" xfId="0" applyFont="1" applyBorder="1" applyAlignment="1">
      <alignment horizontal="center" vertical="center" textRotation="90" wrapText="1"/>
    </xf>
    <xf numFmtId="0" fontId="4" fillId="0" borderId="22" xfId="0" applyFont="1" applyBorder="1" applyAlignment="1">
      <alignment horizontal="center" vertical="center" textRotation="90" wrapText="1"/>
    </xf>
    <xf numFmtId="0" fontId="4" fillId="0" borderId="21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4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3" fontId="10" fillId="23" borderId="34" xfId="0" applyNumberFormat="1" applyFont="1" applyFill="1" applyBorder="1" applyAlignment="1">
      <alignment horizontal="center" vertical="center"/>
    </xf>
    <xf numFmtId="3" fontId="10" fillId="23" borderId="39" xfId="0" applyNumberFormat="1" applyFont="1" applyFill="1" applyBorder="1" applyAlignment="1">
      <alignment horizontal="center" vertical="center"/>
    </xf>
    <xf numFmtId="0" fontId="10" fillId="30" borderId="34" xfId="0" applyFont="1" applyFill="1" applyBorder="1" applyAlignment="1">
      <alignment horizontal="center" vertical="center"/>
    </xf>
    <xf numFmtId="0" fontId="10" fillId="30" borderId="39" xfId="0" applyFont="1" applyFill="1" applyBorder="1" applyAlignment="1">
      <alignment horizontal="center" vertical="center"/>
    </xf>
    <xf numFmtId="3" fontId="10" fillId="19" borderId="34" xfId="0" applyNumberFormat="1" applyFont="1" applyFill="1" applyBorder="1" applyAlignment="1">
      <alignment horizontal="center" vertical="center"/>
    </xf>
    <xf numFmtId="3" fontId="10" fillId="19" borderId="19" xfId="0" applyNumberFormat="1" applyFont="1" applyFill="1" applyBorder="1" applyAlignment="1">
      <alignment horizontal="center" vertical="center"/>
    </xf>
    <xf numFmtId="3" fontId="10" fillId="19" borderId="39" xfId="0" applyNumberFormat="1" applyFont="1" applyFill="1" applyBorder="1" applyAlignment="1">
      <alignment horizontal="center" vertical="center"/>
    </xf>
    <xf numFmtId="3" fontId="10" fillId="0" borderId="30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24" borderId="33" xfId="0" applyFont="1" applyFill="1" applyBorder="1" applyAlignment="1">
      <alignment horizontal="center" vertical="center"/>
    </xf>
    <xf numFmtId="0" fontId="10" fillId="24" borderId="17" xfId="0" applyFont="1" applyFill="1" applyBorder="1" applyAlignment="1">
      <alignment horizontal="center" vertical="center"/>
    </xf>
    <xf numFmtId="3" fontId="10" fillId="19" borderId="78" xfId="0" applyNumberFormat="1" applyFont="1" applyFill="1" applyBorder="1" applyAlignment="1">
      <alignment horizontal="center" vertical="center"/>
    </xf>
    <xf numFmtId="3" fontId="10" fillId="19" borderId="14" xfId="0" applyNumberFormat="1" applyFont="1" applyFill="1" applyBorder="1" applyAlignment="1">
      <alignment horizontal="center" vertical="center"/>
    </xf>
    <xf numFmtId="0" fontId="10" fillId="24" borderId="34" xfId="0" applyFont="1" applyFill="1" applyBorder="1" applyAlignment="1">
      <alignment horizontal="center" vertical="center"/>
    </xf>
    <xf numFmtId="0" fontId="10" fillId="24" borderId="39" xfId="0" applyFont="1" applyFill="1" applyBorder="1" applyAlignment="1">
      <alignment horizontal="center" vertical="center"/>
    </xf>
    <xf numFmtId="3" fontId="10" fillId="0" borderId="25" xfId="0" applyNumberFormat="1" applyFont="1" applyBorder="1" applyAlignment="1">
      <alignment horizontal="center" vertical="center"/>
    </xf>
    <xf numFmtId="3" fontId="10" fillId="7" borderId="22" xfId="0" applyNumberFormat="1" applyFont="1" applyFill="1" applyBorder="1" applyAlignment="1">
      <alignment horizontal="center" vertical="center"/>
    </xf>
    <xf numFmtId="3" fontId="10" fillId="7" borderId="2" xfId="0" applyNumberFormat="1" applyFont="1" applyFill="1" applyBorder="1" applyAlignment="1">
      <alignment horizontal="center" vertical="center"/>
    </xf>
    <xf numFmtId="3" fontId="10" fillId="7" borderId="21" xfId="0" applyNumberFormat="1" applyFont="1" applyFill="1" applyBorder="1" applyAlignment="1">
      <alignment horizontal="center" vertical="center"/>
    </xf>
    <xf numFmtId="3" fontId="10" fillId="7" borderId="29" xfId="0" applyNumberFormat="1" applyFont="1" applyFill="1" applyBorder="1" applyAlignment="1">
      <alignment horizontal="center" vertical="center"/>
    </xf>
    <xf numFmtId="3" fontId="10" fillId="7" borderId="12" xfId="0" applyNumberFormat="1" applyFont="1" applyFill="1" applyBorder="1" applyAlignment="1">
      <alignment horizontal="center" vertical="center"/>
    </xf>
    <xf numFmtId="0" fontId="10" fillId="32" borderId="12" xfId="0" applyFont="1" applyFill="1" applyBorder="1" applyAlignment="1">
      <alignment horizontal="center" vertical="center"/>
    </xf>
    <xf numFmtId="0" fontId="10" fillId="33" borderId="33" xfId="0" applyFont="1" applyFill="1" applyBorder="1" applyAlignment="1">
      <alignment horizontal="center" vertical="center"/>
    </xf>
    <xf numFmtId="0" fontId="10" fillId="33" borderId="18" xfId="0" applyFont="1" applyFill="1" applyBorder="1" applyAlignment="1">
      <alignment horizontal="center" vertical="center"/>
    </xf>
    <xf numFmtId="0" fontId="10" fillId="33" borderId="17" xfId="0" applyFont="1" applyFill="1" applyBorder="1" applyAlignment="1">
      <alignment horizontal="center" vertical="center"/>
    </xf>
    <xf numFmtId="0" fontId="10" fillId="32" borderId="47" xfId="0" applyFont="1" applyFill="1" applyBorder="1" applyAlignment="1">
      <alignment horizontal="center" vertical="center"/>
    </xf>
    <xf numFmtId="0" fontId="10" fillId="32" borderId="14" xfId="0" applyFont="1" applyFill="1" applyBorder="1" applyAlignment="1">
      <alignment horizontal="center" vertical="center"/>
    </xf>
    <xf numFmtId="0" fontId="10" fillId="31" borderId="78" xfId="0" applyFont="1" applyFill="1" applyBorder="1" applyAlignment="1">
      <alignment horizontal="center" vertical="center"/>
    </xf>
    <xf numFmtId="0" fontId="10" fillId="31" borderId="14" xfId="0" applyFont="1" applyFill="1" applyBorder="1" applyAlignment="1">
      <alignment horizontal="center" vertical="center"/>
    </xf>
    <xf numFmtId="0" fontId="10" fillId="33" borderId="78" xfId="0" applyFont="1" applyFill="1" applyBorder="1" applyAlignment="1">
      <alignment horizontal="center" vertical="center"/>
    </xf>
    <xf numFmtId="0" fontId="10" fillId="33" borderId="14" xfId="0" applyFont="1" applyFill="1" applyBorder="1" applyAlignment="1">
      <alignment horizontal="center" vertical="center"/>
    </xf>
    <xf numFmtId="0" fontId="10" fillId="31" borderId="33" xfId="0" applyFont="1" applyFill="1" applyBorder="1" applyAlignment="1">
      <alignment horizontal="center" vertical="center"/>
    </xf>
    <xf numFmtId="0" fontId="10" fillId="31" borderId="18" xfId="0" applyFont="1" applyFill="1" applyBorder="1" applyAlignment="1">
      <alignment horizontal="center" vertical="center"/>
    </xf>
    <xf numFmtId="0" fontId="10" fillId="31" borderId="17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textRotation="90"/>
    </xf>
    <xf numFmtId="0" fontId="11" fillId="0" borderId="51" xfId="0" applyFont="1" applyBorder="1" applyAlignment="1">
      <alignment horizontal="center" vertical="center" textRotation="90"/>
    </xf>
    <xf numFmtId="0" fontId="11" fillId="0" borderId="57" xfId="0" applyFont="1" applyBorder="1" applyAlignment="1">
      <alignment horizontal="center" vertical="center" textRotation="90"/>
    </xf>
    <xf numFmtId="0" fontId="11" fillId="0" borderId="12" xfId="0" applyFont="1" applyBorder="1" applyAlignment="1">
      <alignment horizontal="center" vertical="center" textRotation="90"/>
    </xf>
    <xf numFmtId="0" fontId="11" fillId="0" borderId="4" xfId="0" applyFont="1" applyFill="1" applyBorder="1" applyAlignment="1">
      <alignment horizontal="center" vertical="center" textRotation="90"/>
    </xf>
    <xf numFmtId="0" fontId="11" fillId="0" borderId="51" xfId="0" applyFont="1" applyFill="1" applyBorder="1" applyAlignment="1">
      <alignment horizontal="center" vertical="center" textRotation="90"/>
    </xf>
    <xf numFmtId="0" fontId="11" fillId="0" borderId="57" xfId="0" applyFont="1" applyFill="1" applyBorder="1" applyAlignment="1">
      <alignment horizontal="center" vertical="center" textRotation="90"/>
    </xf>
    <xf numFmtId="0" fontId="10" fillId="0" borderId="0" xfId="0" applyFont="1" applyAlignment="1">
      <alignment horizontal="center" vertical="center"/>
    </xf>
    <xf numFmtId="0" fontId="20" fillId="6" borderId="66" xfId="0" applyFont="1" applyFill="1" applyBorder="1" applyAlignment="1">
      <alignment horizontal="center" vertical="center"/>
    </xf>
    <xf numFmtId="0" fontId="20" fillId="6" borderId="67" xfId="0" applyFont="1" applyFill="1" applyBorder="1" applyAlignment="1">
      <alignment horizontal="center" vertical="center"/>
    </xf>
    <xf numFmtId="0" fontId="20" fillId="6" borderId="63" xfId="0" applyFont="1" applyFill="1" applyBorder="1" applyAlignment="1">
      <alignment horizontal="center" vertical="center"/>
    </xf>
    <xf numFmtId="3" fontId="13" fillId="17" borderId="56" xfId="0" applyNumberFormat="1" applyFont="1" applyFill="1" applyBorder="1" applyAlignment="1">
      <alignment horizontal="center" vertical="center" wrapText="1"/>
    </xf>
    <xf numFmtId="3" fontId="13" fillId="17" borderId="75" xfId="0" applyNumberFormat="1" applyFont="1" applyFill="1" applyBorder="1" applyAlignment="1">
      <alignment horizontal="center" vertical="center" wrapText="1"/>
    </xf>
    <xf numFmtId="3" fontId="13" fillId="17" borderId="76" xfId="0" applyNumberFormat="1" applyFont="1" applyFill="1" applyBorder="1" applyAlignment="1">
      <alignment horizontal="center" vertical="center" wrapText="1"/>
    </xf>
  </cellXfs>
  <cellStyles count="3">
    <cellStyle name="Calcul" xfId="1" builtinId="22"/>
    <cellStyle name="Lien hypertexte" xfId="2" builtinId="8"/>
    <cellStyle name="Normal" xfId="0" builtinId="0"/>
  </cellStyles>
  <dxfs count="0"/>
  <tableStyles count="0" defaultTableStyle="TableStyleMedium2" defaultPivotStyle="PivotStyleLight16"/>
  <colors>
    <mruColors>
      <color rgb="FFFF9D3B"/>
      <color rgb="FFFF6600"/>
      <color rgb="FFFF6161"/>
      <color rgb="FF67B14A"/>
      <color rgb="FFF6A800"/>
      <color rgb="FF009793"/>
      <color rgb="FFFFFDA7"/>
      <color rgb="FFFFFC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2</xdr:row>
      <xdr:rowOff>125639</xdr:rowOff>
    </xdr:from>
    <xdr:to>
      <xdr:col>5</xdr:col>
      <xdr:colOff>1475</xdr:colOff>
      <xdr:row>4</xdr:row>
      <xdr:rowOff>151289</xdr:rowOff>
    </xdr:to>
    <xdr:sp macro="[0]!Copi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38750" y="639989"/>
          <a:ext cx="903175" cy="540000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Copier</a:t>
          </a:r>
        </a:p>
      </xdr:txBody>
    </xdr:sp>
    <xdr:clientData/>
  </xdr:twoCellAnchor>
  <xdr:twoCellAnchor editAs="oneCell">
    <xdr:from>
      <xdr:col>5</xdr:col>
      <xdr:colOff>161473</xdr:colOff>
      <xdr:row>2</xdr:row>
      <xdr:rowOff>135615</xdr:rowOff>
    </xdr:from>
    <xdr:to>
      <xdr:col>5</xdr:col>
      <xdr:colOff>1067823</xdr:colOff>
      <xdr:row>4</xdr:row>
      <xdr:rowOff>161265</xdr:rowOff>
    </xdr:to>
    <xdr:sp macro="[0]!Effac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305098" y="649965"/>
          <a:ext cx="906350" cy="543175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rgb="FF67B14A"/>
  </sheetPr>
  <dimension ref="A1:D19"/>
  <sheetViews>
    <sheetView showGridLines="0" showRowColHeaders="0" workbookViewId="0">
      <selection activeCell="C13" sqref="C13"/>
    </sheetView>
  </sheetViews>
  <sheetFormatPr baseColWidth="10" defaultColWidth="0" defaultRowHeight="14.5" zeroHeight="1" x14ac:dyDescent="0.35"/>
  <cols>
    <col min="1" max="1" width="3.7265625" customWidth="1"/>
    <col min="2" max="2" width="17.1796875" style="32" bestFit="1" customWidth="1"/>
    <col min="3" max="3" width="5" style="32" bestFit="1" customWidth="1"/>
    <col min="4" max="4" width="3.7265625" customWidth="1"/>
    <col min="5" max="16384" width="11.453125" hidden="1"/>
  </cols>
  <sheetData>
    <row r="1" spans="2:3" x14ac:dyDescent="0.35"/>
    <row r="2" spans="2:3" x14ac:dyDescent="0.35">
      <c r="B2" s="38" t="s">
        <v>110</v>
      </c>
      <c r="C2" s="38">
        <v>2020</v>
      </c>
    </row>
    <row r="3" spans="2:3" x14ac:dyDescent="0.35">
      <c r="B3" s="38"/>
    </row>
    <row r="4" spans="2:3" x14ac:dyDescent="0.35">
      <c r="B4" s="158" t="s">
        <v>111</v>
      </c>
    </row>
    <row r="5" spans="2:3" x14ac:dyDescent="0.35">
      <c r="B5" s="38"/>
    </row>
    <row r="6" spans="2:3" x14ac:dyDescent="0.35">
      <c r="B6" s="159" t="s">
        <v>109</v>
      </c>
      <c r="C6" s="36"/>
    </row>
    <row r="7" spans="2:3" x14ac:dyDescent="0.35">
      <c r="B7" s="158" t="str">
        <f>Annee &amp; "-01"</f>
        <v>2020-01</v>
      </c>
      <c r="C7" s="34"/>
    </row>
    <row r="8" spans="2:3" x14ac:dyDescent="0.35">
      <c r="B8" s="160" t="str">
        <f>Annee &amp; "-02"</f>
        <v>2020-02</v>
      </c>
      <c r="C8" s="35"/>
    </row>
    <row r="9" spans="2:3" x14ac:dyDescent="0.35">
      <c r="B9" s="160" t="str">
        <f>Annee &amp; "-03"</f>
        <v>2020-03</v>
      </c>
      <c r="C9" s="33"/>
    </row>
    <row r="10" spans="2:3" x14ac:dyDescent="0.35">
      <c r="B10" s="160" t="str">
        <f>Annee &amp; "-04"</f>
        <v>2020-04</v>
      </c>
      <c r="C10" s="33"/>
    </row>
    <row r="11" spans="2:3" x14ac:dyDescent="0.35">
      <c r="B11" s="38" t="str">
        <f>Annee &amp; "-05"</f>
        <v>2020-05</v>
      </c>
      <c r="C11" s="33"/>
    </row>
    <row r="12" spans="2:3" x14ac:dyDescent="0.35">
      <c r="B12" s="38" t="str">
        <f>Annee &amp; "-06"</f>
        <v>2020-06</v>
      </c>
      <c r="C12" s="33"/>
    </row>
    <row r="13" spans="2:3" x14ac:dyDescent="0.35">
      <c r="B13" s="38" t="str">
        <f>Annee &amp; "-07"</f>
        <v>2020-07</v>
      </c>
      <c r="C13" s="33"/>
    </row>
    <row r="14" spans="2:3" x14ac:dyDescent="0.35">
      <c r="B14" s="38" t="str">
        <f>Annee &amp; "-08"</f>
        <v>2020-08</v>
      </c>
      <c r="C14" s="33"/>
    </row>
    <row r="15" spans="2:3" x14ac:dyDescent="0.35">
      <c r="B15" s="38" t="str">
        <f>Annee &amp; "-09"</f>
        <v>2020-09</v>
      </c>
      <c r="C15" s="33"/>
    </row>
    <row r="16" spans="2:3" x14ac:dyDescent="0.35">
      <c r="B16" s="38" t="str">
        <f>Annee &amp; "-10"</f>
        <v>2020-10</v>
      </c>
      <c r="C16" s="33"/>
    </row>
    <row r="17" spans="2:3" x14ac:dyDescent="0.35">
      <c r="B17" s="38" t="str">
        <f>Annee &amp; "-11"</f>
        <v>2020-11</v>
      </c>
      <c r="C17" s="33"/>
    </row>
    <row r="18" spans="2:3" x14ac:dyDescent="0.35">
      <c r="B18" s="38" t="str">
        <f>Annee &amp; "-12"</f>
        <v>2020-12</v>
      </c>
      <c r="C18" s="33"/>
    </row>
    <row r="19" spans="2:3" x14ac:dyDescent="0.35">
      <c r="B19" s="38"/>
    </row>
  </sheetData>
  <hyperlinks>
    <hyperlink ref="B4" location="'FEUILLE RELEVE JOURNALIER'!A1" display="Saisie du relevé journalier" xr:uid="{00000000-0004-0000-0000-000000000000}"/>
    <hyperlink ref="B7" location="'2020-01'!A1" display="'2020-01'!A1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6A800"/>
    <pageSetUpPr fitToPage="1"/>
  </sheetPr>
  <dimension ref="B1:J61"/>
  <sheetViews>
    <sheetView showGridLines="0" view="pageBreakPreview" topLeftCell="A4" zoomScaleNormal="100" zoomScaleSheetLayoutView="100" workbookViewId="0">
      <selection activeCell="L6" sqref="L6"/>
    </sheetView>
  </sheetViews>
  <sheetFormatPr baseColWidth="10" defaultColWidth="10.81640625" defaultRowHeight="20.149999999999999" customHeight="1" x14ac:dyDescent="0.35"/>
  <cols>
    <col min="1" max="1" width="10.81640625" style="25"/>
    <col min="2" max="3" width="10.54296875" style="25" customWidth="1"/>
    <col min="4" max="4" width="40.54296875" style="25" customWidth="1"/>
    <col min="5" max="5" width="15.54296875" style="25" customWidth="1"/>
    <col min="6" max="6" width="25.54296875" style="25" customWidth="1"/>
    <col min="7" max="7" width="10.54296875" style="25" customWidth="1"/>
    <col min="8" max="8" width="40.54296875" style="25" customWidth="1"/>
    <col min="9" max="9" width="15.54296875" style="25" customWidth="1"/>
    <col min="10" max="10" width="25.54296875" style="25" customWidth="1"/>
    <col min="11" max="16384" width="10.81640625" style="25"/>
  </cols>
  <sheetData>
    <row r="1" spans="2:10" ht="20.149999999999999" customHeight="1" thickBot="1" x14ac:dyDescent="0.4"/>
    <row r="2" spans="2:10" ht="20.149999999999999" customHeight="1" thickTop="1" thickBot="1" x14ac:dyDescent="0.4">
      <c r="B2" s="277" t="s">
        <v>67</v>
      </c>
      <c r="C2" s="278"/>
      <c r="D2" s="278"/>
      <c r="E2" s="278"/>
      <c r="F2" s="278"/>
      <c r="G2" s="278"/>
      <c r="H2" s="278"/>
      <c r="I2" s="278"/>
      <c r="J2" s="279"/>
    </row>
    <row r="3" spans="2:10" ht="20.149999999999999" customHeight="1" thickTop="1" x14ac:dyDescent="0.35">
      <c r="B3" s="72"/>
      <c r="C3" s="73"/>
      <c r="D3" s="73"/>
      <c r="E3" s="73"/>
      <c r="F3" s="73"/>
      <c r="G3" s="73"/>
      <c r="H3" s="73"/>
      <c r="I3" s="73"/>
      <c r="J3" s="74"/>
    </row>
    <row r="4" spans="2:10" ht="20.149999999999999" customHeight="1" x14ac:dyDescent="0.35">
      <c r="B4" s="75"/>
      <c r="C4" s="162" t="s">
        <v>66</v>
      </c>
      <c r="D4" s="76"/>
      <c r="E4" s="77"/>
      <c r="F4" s="161" t="s">
        <v>65</v>
      </c>
      <c r="G4" s="78"/>
      <c r="H4" s="79"/>
      <c r="I4" s="162" t="s">
        <v>101</v>
      </c>
      <c r="J4" s="80"/>
    </row>
    <row r="5" spans="2:10" ht="20.149999999999999" customHeight="1" thickBot="1" x14ac:dyDescent="0.4">
      <c r="B5" s="81"/>
      <c r="C5" s="37"/>
      <c r="D5" s="37"/>
      <c r="E5" s="37"/>
      <c r="F5" s="37"/>
      <c r="G5" s="37"/>
      <c r="H5" s="37"/>
      <c r="I5" s="37"/>
      <c r="J5" s="82"/>
    </row>
    <row r="6" spans="2:10" ht="20.149999999999999" customHeight="1" thickTop="1" thickBot="1" x14ac:dyDescent="0.4">
      <c r="C6" s="83"/>
    </row>
    <row r="7" spans="2:10" ht="20.149999999999999" customHeight="1" thickTop="1" thickBot="1" x14ac:dyDescent="0.4">
      <c r="B7" s="280" t="s">
        <v>64</v>
      </c>
      <c r="C7" s="284" t="s">
        <v>102</v>
      </c>
      <c r="D7" s="84" t="s">
        <v>140</v>
      </c>
      <c r="E7" s="6" t="s">
        <v>59</v>
      </c>
      <c r="F7" s="85"/>
      <c r="G7" s="86"/>
      <c r="H7" s="87"/>
    </row>
    <row r="8" spans="2:10" ht="20.149999999999999" customHeight="1" thickTop="1" x14ac:dyDescent="0.35">
      <c r="B8" s="281"/>
      <c r="C8" s="284"/>
      <c r="D8" s="88" t="s">
        <v>141</v>
      </c>
      <c r="E8" s="5" t="s">
        <v>59</v>
      </c>
      <c r="F8" s="89"/>
      <c r="G8" s="90"/>
      <c r="H8" s="91" t="s">
        <v>63</v>
      </c>
      <c r="I8" s="6" t="s">
        <v>62</v>
      </c>
      <c r="J8" s="92"/>
    </row>
    <row r="9" spans="2:10" ht="20.149999999999999" customHeight="1" x14ac:dyDescent="0.35">
      <c r="B9" s="281"/>
      <c r="C9" s="284"/>
      <c r="D9" s="88" t="s">
        <v>142</v>
      </c>
      <c r="E9" s="5" t="s">
        <v>59</v>
      </c>
      <c r="F9" s="89"/>
      <c r="G9" s="90"/>
      <c r="H9" s="93" t="s">
        <v>61</v>
      </c>
      <c r="I9" s="26" t="s">
        <v>60</v>
      </c>
      <c r="J9" s="94"/>
    </row>
    <row r="10" spans="2:10" ht="20.149999999999999" customHeight="1" x14ac:dyDescent="0.35">
      <c r="B10" s="281"/>
      <c r="C10" s="284"/>
      <c r="D10" s="88" t="s">
        <v>143</v>
      </c>
      <c r="E10" s="5" t="s">
        <v>59</v>
      </c>
      <c r="F10" s="95"/>
      <c r="G10" s="96"/>
      <c r="H10" s="188" t="s">
        <v>144</v>
      </c>
      <c r="I10" s="5" t="s">
        <v>27</v>
      </c>
      <c r="J10" s="94"/>
    </row>
    <row r="11" spans="2:10" ht="20.149999999999999" customHeight="1" thickBot="1" x14ac:dyDescent="0.4">
      <c r="B11" s="281"/>
      <c r="C11" s="284"/>
      <c r="D11" s="88" t="s">
        <v>145</v>
      </c>
      <c r="E11" s="5" t="s">
        <v>59</v>
      </c>
      <c r="F11" s="95"/>
      <c r="G11" s="96"/>
      <c r="H11" s="187" t="s">
        <v>174</v>
      </c>
      <c r="I11" s="189" t="s">
        <v>0</v>
      </c>
      <c r="J11" s="190"/>
    </row>
    <row r="12" spans="2:10" ht="20.149999999999999" customHeight="1" thickTop="1" thickBot="1" x14ac:dyDescent="0.4">
      <c r="B12" s="282"/>
      <c r="C12" s="285"/>
      <c r="D12" s="98" t="s">
        <v>146</v>
      </c>
      <c r="E12" s="4" t="s">
        <v>59</v>
      </c>
      <c r="F12" s="18"/>
      <c r="G12" s="96"/>
    </row>
    <row r="13" spans="2:10" ht="20.149999999999999" customHeight="1" thickTop="1" thickBot="1" x14ac:dyDescent="0.4"/>
    <row r="14" spans="2:10" ht="20.149999999999999" customHeight="1" thickTop="1" x14ac:dyDescent="0.35">
      <c r="B14" s="280" t="s">
        <v>52</v>
      </c>
      <c r="C14" s="283" t="s">
        <v>58</v>
      </c>
      <c r="D14" s="99" t="s">
        <v>14</v>
      </c>
      <c r="E14" s="6" t="s">
        <v>5</v>
      </c>
      <c r="F14" s="20"/>
      <c r="G14" s="100"/>
      <c r="H14" s="101" t="s">
        <v>57</v>
      </c>
      <c r="I14" s="23" t="s">
        <v>3</v>
      </c>
      <c r="J14" s="102"/>
    </row>
    <row r="15" spans="2:10" ht="20.149999999999999" customHeight="1" x14ac:dyDescent="0.35">
      <c r="B15" s="281"/>
      <c r="C15" s="284"/>
      <c r="D15" s="103" t="s">
        <v>12</v>
      </c>
      <c r="E15" s="5" t="s">
        <v>5</v>
      </c>
      <c r="F15" s="19"/>
      <c r="G15" s="100"/>
      <c r="H15" s="104" t="s">
        <v>56</v>
      </c>
      <c r="I15" s="22" t="s">
        <v>3</v>
      </c>
      <c r="J15" s="105"/>
    </row>
    <row r="16" spans="2:10" ht="20.149999999999999" customHeight="1" x14ac:dyDescent="0.35">
      <c r="B16" s="281"/>
      <c r="C16" s="284"/>
      <c r="D16" s="103" t="s">
        <v>10</v>
      </c>
      <c r="E16" s="5" t="s">
        <v>5</v>
      </c>
      <c r="F16" s="19"/>
      <c r="G16" s="100"/>
      <c r="H16" s="104" t="s">
        <v>55</v>
      </c>
      <c r="I16" s="22" t="s">
        <v>3</v>
      </c>
      <c r="J16" s="105"/>
    </row>
    <row r="17" spans="2:10" ht="20.149999999999999" customHeight="1" x14ac:dyDescent="0.35">
      <c r="B17" s="281"/>
      <c r="C17" s="284"/>
      <c r="D17" s="103" t="s">
        <v>8</v>
      </c>
      <c r="E17" s="5" t="s">
        <v>5</v>
      </c>
      <c r="F17" s="19"/>
      <c r="G17" s="100"/>
      <c r="H17" s="104" t="s">
        <v>54</v>
      </c>
      <c r="I17" s="22" t="s">
        <v>3</v>
      </c>
      <c r="J17" s="105"/>
    </row>
    <row r="18" spans="2:10" ht="20.149999999999999" customHeight="1" thickBot="1" x14ac:dyDescent="0.4">
      <c r="B18" s="282"/>
      <c r="C18" s="285"/>
      <c r="D18" s="106" t="s">
        <v>6</v>
      </c>
      <c r="E18" s="4" t="s">
        <v>5</v>
      </c>
      <c r="F18" s="18"/>
      <c r="G18" s="100"/>
      <c r="H18" s="107" t="s">
        <v>53</v>
      </c>
      <c r="I18" s="21" t="s">
        <v>3</v>
      </c>
      <c r="J18" s="108"/>
    </row>
    <row r="19" spans="2:10" ht="20.149999999999999" customHeight="1" thickTop="1" thickBot="1" x14ac:dyDescent="0.4">
      <c r="B19" s="83"/>
      <c r="C19" s="109"/>
      <c r="D19" s="110"/>
      <c r="F19" s="24"/>
      <c r="G19" s="110"/>
      <c r="I19" s="24"/>
      <c r="J19" s="24"/>
    </row>
    <row r="20" spans="2:10" ht="20.149999999999999" customHeight="1" thickTop="1" x14ac:dyDescent="0.35">
      <c r="B20" s="280" t="s">
        <v>52</v>
      </c>
      <c r="C20" s="283" t="s">
        <v>51</v>
      </c>
      <c r="D20" s="111" t="s">
        <v>50</v>
      </c>
      <c r="E20" s="6" t="s">
        <v>5</v>
      </c>
      <c r="F20" s="92"/>
      <c r="G20" s="112"/>
      <c r="H20" s="111" t="s">
        <v>49</v>
      </c>
      <c r="I20" s="23" t="s">
        <v>3</v>
      </c>
      <c r="J20" s="92"/>
    </row>
    <row r="21" spans="2:10" ht="20.149999999999999" customHeight="1" x14ac:dyDescent="0.35">
      <c r="B21" s="281"/>
      <c r="C21" s="284"/>
      <c r="D21" s="113" t="s">
        <v>48</v>
      </c>
      <c r="E21" s="5" t="s">
        <v>5</v>
      </c>
      <c r="F21" s="114"/>
      <c r="G21" s="112"/>
      <c r="H21" s="113" t="s">
        <v>47</v>
      </c>
      <c r="I21" s="22" t="s">
        <v>3</v>
      </c>
      <c r="J21" s="114"/>
    </row>
    <row r="22" spans="2:10" ht="20.149999999999999" customHeight="1" x14ac:dyDescent="0.35">
      <c r="B22" s="281"/>
      <c r="C22" s="284"/>
      <c r="D22" s="115" t="s">
        <v>46</v>
      </c>
      <c r="E22" s="5" t="s">
        <v>5</v>
      </c>
      <c r="F22" s="94"/>
      <c r="G22" s="112"/>
      <c r="H22" s="113" t="s">
        <v>45</v>
      </c>
      <c r="I22" s="22" t="s">
        <v>3</v>
      </c>
      <c r="J22" s="94"/>
    </row>
    <row r="23" spans="2:10" ht="20.149999999999999" customHeight="1" x14ac:dyDescent="0.35">
      <c r="B23" s="281"/>
      <c r="C23" s="284"/>
      <c r="D23" s="113" t="s">
        <v>44</v>
      </c>
      <c r="E23" s="5" t="s">
        <v>5</v>
      </c>
      <c r="F23" s="114"/>
      <c r="G23" s="112"/>
      <c r="H23" s="113" t="s">
        <v>43</v>
      </c>
      <c r="I23" s="22" t="s">
        <v>3</v>
      </c>
      <c r="J23" s="114"/>
    </row>
    <row r="24" spans="2:10" ht="20.149999999999999" customHeight="1" thickBot="1" x14ac:dyDescent="0.4">
      <c r="B24" s="282"/>
      <c r="C24" s="285"/>
      <c r="D24" s="116" t="s">
        <v>42</v>
      </c>
      <c r="E24" s="4" t="s">
        <v>5</v>
      </c>
      <c r="F24" s="108"/>
      <c r="G24" s="112"/>
      <c r="H24" s="116" t="s">
        <v>41</v>
      </c>
      <c r="I24" s="21" t="s">
        <v>3</v>
      </c>
      <c r="J24" s="108"/>
    </row>
    <row r="25" spans="2:10" ht="20.149999999999999" customHeight="1" thickTop="1" thickBot="1" x14ac:dyDescent="0.4"/>
    <row r="26" spans="2:10" ht="20.149999999999999" customHeight="1" thickTop="1" x14ac:dyDescent="0.35">
      <c r="B26" s="280" t="s">
        <v>40</v>
      </c>
      <c r="C26" s="283" t="s">
        <v>39</v>
      </c>
      <c r="D26" s="111" t="s">
        <v>38</v>
      </c>
      <c r="E26" s="6" t="s">
        <v>5</v>
      </c>
      <c r="F26" s="92"/>
      <c r="G26" s="112"/>
      <c r="H26" s="111" t="s">
        <v>37</v>
      </c>
      <c r="I26" s="20" t="s">
        <v>3</v>
      </c>
      <c r="J26" s="92"/>
    </row>
    <row r="27" spans="2:10" ht="20.149999999999999" customHeight="1" x14ac:dyDescent="0.35">
      <c r="B27" s="281"/>
      <c r="C27" s="284"/>
      <c r="D27" s="117" t="s">
        <v>36</v>
      </c>
      <c r="E27" s="5" t="s">
        <v>5</v>
      </c>
      <c r="F27" s="114"/>
      <c r="G27" s="112"/>
      <c r="H27" s="117" t="s">
        <v>35</v>
      </c>
      <c r="I27" s="19" t="s">
        <v>3</v>
      </c>
      <c r="J27" s="94"/>
    </row>
    <row r="28" spans="2:10" ht="20.149999999999999" customHeight="1" x14ac:dyDescent="0.35">
      <c r="B28" s="281"/>
      <c r="C28" s="284"/>
      <c r="D28" s="117" t="s">
        <v>34</v>
      </c>
      <c r="E28" s="5" t="s">
        <v>5</v>
      </c>
      <c r="F28" s="114"/>
      <c r="G28" s="112"/>
      <c r="H28" s="117" t="s">
        <v>33</v>
      </c>
      <c r="I28" s="19" t="s">
        <v>3</v>
      </c>
      <c r="J28" s="94"/>
    </row>
    <row r="29" spans="2:10" ht="20.149999999999999" customHeight="1" x14ac:dyDescent="0.35">
      <c r="B29" s="281"/>
      <c r="C29" s="284"/>
      <c r="D29" s="117" t="s">
        <v>32</v>
      </c>
      <c r="E29" s="5" t="s">
        <v>5</v>
      </c>
      <c r="F29" s="114"/>
      <c r="G29" s="112"/>
      <c r="H29" s="117" t="s">
        <v>31</v>
      </c>
      <c r="I29" s="19" t="s">
        <v>3</v>
      </c>
      <c r="J29" s="94"/>
    </row>
    <row r="30" spans="2:10" ht="20.149999999999999" customHeight="1" thickBot="1" x14ac:dyDescent="0.4">
      <c r="B30" s="282"/>
      <c r="C30" s="285"/>
      <c r="D30" s="118" t="s">
        <v>30</v>
      </c>
      <c r="E30" s="4" t="s">
        <v>5</v>
      </c>
      <c r="F30" s="108"/>
      <c r="G30" s="112"/>
      <c r="H30" s="118" t="s">
        <v>29</v>
      </c>
      <c r="I30" s="18" t="s">
        <v>3</v>
      </c>
      <c r="J30" s="108"/>
    </row>
    <row r="31" spans="2:10" ht="20.149999999999999" customHeight="1" thickTop="1" thickBot="1" x14ac:dyDescent="0.4">
      <c r="B31" s="83"/>
      <c r="C31" s="109"/>
      <c r="D31" s="110"/>
      <c r="F31" s="24"/>
      <c r="G31" s="110"/>
      <c r="I31" s="24"/>
      <c r="J31" s="24"/>
    </row>
    <row r="32" spans="2:10" ht="20.149999999999999" customHeight="1" thickTop="1" thickBot="1" x14ac:dyDescent="0.4">
      <c r="B32" s="296" t="s">
        <v>28</v>
      </c>
      <c r="C32" s="297"/>
      <c r="D32" s="17" t="s">
        <v>147</v>
      </c>
      <c r="E32" s="17" t="s">
        <v>27</v>
      </c>
      <c r="F32" s="163"/>
      <c r="G32" s="112"/>
      <c r="H32" s="119" t="s">
        <v>26</v>
      </c>
      <c r="I32" s="17" t="s">
        <v>0</v>
      </c>
      <c r="J32" s="120"/>
    </row>
    <row r="33" spans="2:10" ht="20.149999999999999" customHeight="1" thickTop="1" thickBot="1" x14ac:dyDescent="0.4">
      <c r="B33" s="292"/>
      <c r="C33" s="293"/>
      <c r="D33" s="293"/>
      <c r="E33" s="293"/>
      <c r="F33" s="293"/>
      <c r="G33" s="294"/>
      <c r="H33" s="294"/>
      <c r="I33" s="294"/>
    </row>
    <row r="34" spans="2:10" ht="20.149999999999999" customHeight="1" thickTop="1" x14ac:dyDescent="0.35">
      <c r="B34" s="286" t="s">
        <v>25</v>
      </c>
      <c r="C34" s="287"/>
      <c r="D34" s="121" t="s">
        <v>148</v>
      </c>
      <c r="E34" s="16" t="s">
        <v>0</v>
      </c>
      <c r="F34" s="92"/>
      <c r="H34" s="122" t="s">
        <v>149</v>
      </c>
      <c r="I34" s="27" t="s">
        <v>24</v>
      </c>
      <c r="J34" s="102"/>
    </row>
    <row r="35" spans="2:10" ht="20.149999999999999" customHeight="1" thickBot="1" x14ac:dyDescent="0.4">
      <c r="B35" s="288"/>
      <c r="C35" s="289"/>
      <c r="D35" s="123" t="s">
        <v>150</v>
      </c>
      <c r="E35" s="15" t="s">
        <v>0</v>
      </c>
      <c r="F35" s="124"/>
      <c r="H35" s="125" t="s">
        <v>151</v>
      </c>
      <c r="I35" s="28" t="s">
        <v>24</v>
      </c>
      <c r="J35" s="108"/>
    </row>
    <row r="36" spans="2:10" ht="20.149999999999999" customHeight="1" thickTop="1" thickBot="1" x14ac:dyDescent="0.4">
      <c r="B36" s="288"/>
      <c r="C36" s="289"/>
      <c r="D36" s="97" t="s">
        <v>152</v>
      </c>
      <c r="E36" s="14" t="s">
        <v>0</v>
      </c>
      <c r="F36" s="108"/>
      <c r="I36" s="24"/>
      <c r="J36" s="24"/>
    </row>
    <row r="37" spans="2:10" ht="20.149999999999999" customHeight="1" thickTop="1" thickBot="1" x14ac:dyDescent="0.4">
      <c r="B37" s="288"/>
      <c r="C37" s="289"/>
      <c r="F37" s="126"/>
      <c r="J37" s="87"/>
    </row>
    <row r="38" spans="2:10" ht="20.149999999999999" customHeight="1" thickTop="1" x14ac:dyDescent="0.35">
      <c r="B38" s="288"/>
      <c r="C38" s="289"/>
      <c r="D38" s="127" t="s">
        <v>153</v>
      </c>
      <c r="E38" s="12" t="s">
        <v>1</v>
      </c>
      <c r="F38" s="128"/>
      <c r="H38" s="129" t="s">
        <v>154</v>
      </c>
      <c r="I38" s="13" t="s">
        <v>0</v>
      </c>
      <c r="J38" s="92"/>
    </row>
    <row r="39" spans="2:10" ht="20.149999999999999" customHeight="1" x14ac:dyDescent="0.35">
      <c r="B39" s="288"/>
      <c r="C39" s="289"/>
      <c r="D39" s="130" t="s">
        <v>155</v>
      </c>
      <c r="E39" s="9" t="s">
        <v>1</v>
      </c>
      <c r="F39" s="131"/>
      <c r="H39" s="132" t="s">
        <v>156</v>
      </c>
      <c r="I39" s="10" t="s">
        <v>0</v>
      </c>
      <c r="J39" s="114"/>
    </row>
    <row r="40" spans="2:10" ht="20.149999999999999" customHeight="1" x14ac:dyDescent="0.35">
      <c r="B40" s="288"/>
      <c r="C40" s="289"/>
      <c r="D40" s="130" t="s">
        <v>23</v>
      </c>
      <c r="E40" s="9" t="s">
        <v>1</v>
      </c>
      <c r="F40" s="133"/>
      <c r="H40" s="132" t="s">
        <v>157</v>
      </c>
      <c r="I40" s="10" t="s">
        <v>0</v>
      </c>
      <c r="J40" s="94"/>
    </row>
    <row r="41" spans="2:10" ht="20.149999999999999" customHeight="1" thickBot="1" x14ac:dyDescent="0.4">
      <c r="B41" s="288"/>
      <c r="C41" s="289"/>
      <c r="D41" s="134" t="s">
        <v>158</v>
      </c>
      <c r="E41" s="7" t="s">
        <v>1</v>
      </c>
      <c r="F41" s="131"/>
      <c r="H41" s="135" t="s">
        <v>159</v>
      </c>
      <c r="I41" s="8" t="s">
        <v>0</v>
      </c>
      <c r="J41" s="108"/>
    </row>
    <row r="42" spans="2:10" ht="20.149999999999999" customHeight="1" thickTop="1" thickBot="1" x14ac:dyDescent="0.4">
      <c r="B42" s="288"/>
      <c r="C42" s="289"/>
      <c r="F42" s="126"/>
    </row>
    <row r="43" spans="2:10" ht="20.149999999999999" customHeight="1" thickTop="1" x14ac:dyDescent="0.35">
      <c r="B43" s="288"/>
      <c r="C43" s="289"/>
      <c r="D43" s="136" t="s">
        <v>160</v>
      </c>
      <c r="E43" s="12" t="s">
        <v>1</v>
      </c>
      <c r="F43" s="85"/>
      <c r="H43" s="129" t="s">
        <v>22</v>
      </c>
      <c r="I43" s="11" t="s">
        <v>21</v>
      </c>
      <c r="J43" s="85"/>
    </row>
    <row r="44" spans="2:10" ht="20.149999999999999" customHeight="1" x14ac:dyDescent="0.35">
      <c r="B44" s="288"/>
      <c r="C44" s="289"/>
      <c r="D44" s="137" t="s">
        <v>161</v>
      </c>
      <c r="E44" s="9" t="s">
        <v>1</v>
      </c>
      <c r="F44" s="89"/>
      <c r="G44" s="86"/>
      <c r="H44" s="132" t="s">
        <v>20</v>
      </c>
      <c r="I44" s="10" t="s">
        <v>19</v>
      </c>
      <c r="J44" s="95"/>
    </row>
    <row r="45" spans="2:10" ht="20.149999999999999" customHeight="1" thickBot="1" x14ac:dyDescent="0.4">
      <c r="B45" s="288"/>
      <c r="C45" s="289"/>
      <c r="D45" s="137" t="s">
        <v>162</v>
      </c>
      <c r="E45" s="9" t="s">
        <v>1</v>
      </c>
      <c r="F45" s="89"/>
      <c r="G45" s="86"/>
      <c r="H45" s="135" t="s">
        <v>18</v>
      </c>
      <c r="I45" s="8" t="s">
        <v>17</v>
      </c>
      <c r="J45" s="138"/>
    </row>
    <row r="46" spans="2:10" ht="20.149999999999999" customHeight="1" thickTop="1" thickBot="1" x14ac:dyDescent="0.4">
      <c r="B46" s="290"/>
      <c r="C46" s="291"/>
      <c r="D46" s="139" t="s">
        <v>163</v>
      </c>
      <c r="E46" s="7" t="s">
        <v>1</v>
      </c>
      <c r="F46" s="131"/>
      <c r="G46" s="86"/>
    </row>
    <row r="47" spans="2:10" ht="20.149999999999999" customHeight="1" thickTop="1" thickBot="1" x14ac:dyDescent="0.4">
      <c r="B47" s="292"/>
      <c r="C47" s="293"/>
      <c r="D47" s="293"/>
      <c r="E47" s="293"/>
      <c r="F47" s="293"/>
      <c r="G47" s="294"/>
      <c r="H47" s="294"/>
      <c r="I47" s="294"/>
    </row>
    <row r="48" spans="2:10" ht="20.149999999999999" customHeight="1" thickTop="1" x14ac:dyDescent="0.35">
      <c r="B48" s="280" t="s">
        <v>16</v>
      </c>
      <c r="C48" s="283" t="s">
        <v>15</v>
      </c>
      <c r="D48" s="140" t="s">
        <v>14</v>
      </c>
      <c r="E48" s="6" t="s">
        <v>5</v>
      </c>
      <c r="F48" s="92"/>
      <c r="G48" s="100"/>
      <c r="H48" s="141" t="s">
        <v>13</v>
      </c>
      <c r="I48" s="6" t="s">
        <v>3</v>
      </c>
      <c r="J48" s="92"/>
    </row>
    <row r="49" spans="2:10" ht="20.149999999999999" customHeight="1" x14ac:dyDescent="0.35">
      <c r="B49" s="281"/>
      <c r="C49" s="284"/>
      <c r="D49" s="142" t="s">
        <v>12</v>
      </c>
      <c r="E49" s="5" t="s">
        <v>5</v>
      </c>
      <c r="F49" s="114"/>
      <c r="G49" s="100"/>
      <c r="H49" s="143" t="s">
        <v>11</v>
      </c>
      <c r="I49" s="5" t="s">
        <v>3</v>
      </c>
      <c r="J49" s="114"/>
    </row>
    <row r="50" spans="2:10" ht="20.149999999999999" customHeight="1" x14ac:dyDescent="0.35">
      <c r="B50" s="281"/>
      <c r="C50" s="284"/>
      <c r="D50" s="142" t="s">
        <v>10</v>
      </c>
      <c r="E50" s="5" t="s">
        <v>5</v>
      </c>
      <c r="F50" s="94"/>
      <c r="G50" s="100"/>
      <c r="H50" s="143" t="s">
        <v>9</v>
      </c>
      <c r="I50" s="5" t="s">
        <v>3</v>
      </c>
      <c r="J50" s="94"/>
    </row>
    <row r="51" spans="2:10" ht="20.149999999999999" customHeight="1" x14ac:dyDescent="0.35">
      <c r="B51" s="281"/>
      <c r="C51" s="284"/>
      <c r="D51" s="142" t="s">
        <v>8</v>
      </c>
      <c r="E51" s="5" t="s">
        <v>5</v>
      </c>
      <c r="F51" s="94"/>
      <c r="G51" s="100"/>
      <c r="H51" s="143" t="s">
        <v>7</v>
      </c>
      <c r="I51" s="5" t="s">
        <v>3</v>
      </c>
      <c r="J51" s="94"/>
    </row>
    <row r="52" spans="2:10" ht="20.149999999999999" customHeight="1" thickBot="1" x14ac:dyDescent="0.4">
      <c r="B52" s="282"/>
      <c r="C52" s="285"/>
      <c r="D52" s="144" t="s">
        <v>6</v>
      </c>
      <c r="E52" s="4" t="s">
        <v>5</v>
      </c>
      <c r="F52" s="114"/>
      <c r="G52" s="100"/>
      <c r="H52" s="145" t="s">
        <v>4</v>
      </c>
      <c r="I52" s="4" t="s">
        <v>3</v>
      </c>
      <c r="J52" s="138"/>
    </row>
    <row r="53" spans="2:10" ht="20.149999999999999" customHeight="1" thickTop="1" thickBot="1" x14ac:dyDescent="0.4">
      <c r="B53" s="295"/>
      <c r="C53" s="295"/>
      <c r="D53" s="146"/>
      <c r="E53" s="147"/>
      <c r="F53" s="148"/>
      <c r="I53" s="24"/>
    </row>
    <row r="54" spans="2:10" ht="20.149999999999999" customHeight="1" thickTop="1" thickBot="1" x14ac:dyDescent="0.4">
      <c r="B54" s="286" t="s">
        <v>2</v>
      </c>
      <c r="C54" s="287"/>
      <c r="D54" s="149" t="s">
        <v>164</v>
      </c>
      <c r="E54" s="29" t="s">
        <v>1</v>
      </c>
      <c r="F54" s="150"/>
      <c r="G54" s="112"/>
      <c r="H54" s="151" t="s">
        <v>165</v>
      </c>
      <c r="I54" s="3" t="s">
        <v>0</v>
      </c>
      <c r="J54" s="176"/>
    </row>
    <row r="55" spans="2:10" ht="20.149999999999999" customHeight="1" thickTop="1" thickBot="1" x14ac:dyDescent="0.4">
      <c r="B55" s="288"/>
      <c r="C55" s="289"/>
      <c r="D55" s="152" t="s">
        <v>166</v>
      </c>
      <c r="E55" s="30" t="s">
        <v>1</v>
      </c>
      <c r="F55" s="150"/>
      <c r="G55" s="112"/>
      <c r="H55" s="153" t="s">
        <v>167</v>
      </c>
      <c r="I55" s="2" t="s">
        <v>0</v>
      </c>
      <c r="J55" s="94"/>
    </row>
    <row r="56" spans="2:10" ht="20.149999999999999" customHeight="1" thickTop="1" thickBot="1" x14ac:dyDescent="0.4">
      <c r="B56" s="290"/>
      <c r="C56" s="291"/>
      <c r="D56" s="154" t="s">
        <v>168</v>
      </c>
      <c r="E56" s="31" t="s">
        <v>1</v>
      </c>
      <c r="F56" s="150"/>
      <c r="G56" s="112"/>
      <c r="H56" s="155" t="s">
        <v>169</v>
      </c>
      <c r="I56" s="1" t="s">
        <v>0</v>
      </c>
      <c r="J56" s="114"/>
    </row>
    <row r="57" spans="2:10" ht="20.149999999999999" customHeight="1" thickTop="1" x14ac:dyDescent="0.35">
      <c r="B57" s="156"/>
      <c r="C57" s="156"/>
      <c r="D57" s="147"/>
      <c r="E57" s="147"/>
      <c r="F57" s="147"/>
      <c r="H57" s="147"/>
      <c r="I57" s="147"/>
      <c r="J57" s="147"/>
    </row>
    <row r="58" spans="2:10" ht="20.149999999999999" customHeight="1" x14ac:dyDescent="0.35">
      <c r="B58" s="157"/>
      <c r="C58" s="157"/>
    </row>
    <row r="59" spans="2:10" ht="20.149999999999999" customHeight="1" x14ac:dyDescent="0.35">
      <c r="B59" s="157"/>
      <c r="C59" s="157"/>
    </row>
    <row r="60" spans="2:10" ht="20.149999999999999" customHeight="1" x14ac:dyDescent="0.35">
      <c r="B60" s="157"/>
      <c r="C60" s="157"/>
    </row>
    <row r="61" spans="2:10" ht="20.149999999999999" customHeight="1" x14ac:dyDescent="0.35">
      <c r="B61" s="157"/>
      <c r="C61" s="157"/>
    </row>
  </sheetData>
  <mergeCells count="17">
    <mergeCell ref="B32:C32"/>
    <mergeCell ref="B26:B30"/>
    <mergeCell ref="B20:B24"/>
    <mergeCell ref="C26:C30"/>
    <mergeCell ref="C20:C24"/>
    <mergeCell ref="B54:C56"/>
    <mergeCell ref="B33:I33"/>
    <mergeCell ref="B34:C46"/>
    <mergeCell ref="B48:B52"/>
    <mergeCell ref="C48:C52"/>
    <mergeCell ref="B53:C53"/>
    <mergeCell ref="B47:I47"/>
    <mergeCell ref="B2:J2"/>
    <mergeCell ref="B7:B12"/>
    <mergeCell ref="B14:B18"/>
    <mergeCell ref="C14:C18"/>
    <mergeCell ref="C7:C12"/>
  </mergeCells>
  <phoneticPr fontId="6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K38"/>
  <sheetViews>
    <sheetView showGridLines="0" tabSelected="1" view="pageBreakPreview" topLeftCell="A13" zoomScaleNormal="100" zoomScaleSheetLayoutView="100" workbookViewId="0">
      <selection activeCell="D25" sqref="D25"/>
    </sheetView>
  </sheetViews>
  <sheetFormatPr baseColWidth="10" defaultColWidth="10.81640625" defaultRowHeight="20.149999999999999" customHeight="1" x14ac:dyDescent="0.35"/>
  <cols>
    <col min="1" max="1" width="10.81640625" style="186"/>
    <col min="2" max="2" width="40.54296875" style="186" customWidth="1"/>
    <col min="3" max="4" width="15.54296875" style="186" customWidth="1"/>
    <col min="5" max="5" width="10.54296875" style="186" customWidth="1"/>
    <col min="6" max="6" width="40.54296875" style="186" customWidth="1"/>
    <col min="7" max="8" width="15.54296875" style="186" customWidth="1"/>
    <col min="9" max="9" width="10.54296875" style="186" customWidth="1"/>
    <col min="10" max="10" width="25.1796875" style="186" customWidth="1"/>
    <col min="11" max="12" width="10.81640625" style="186"/>
    <col min="13" max="13" width="3" style="186" customWidth="1"/>
    <col min="14" max="14" width="24.81640625" style="186" customWidth="1"/>
    <col min="15" max="16384" width="10.81640625" style="186"/>
  </cols>
  <sheetData>
    <row r="2" spans="2:11" ht="20.149999999999999" customHeight="1" thickBot="1" x14ac:dyDescent="0.4"/>
    <row r="3" spans="2:11" ht="20.149999999999999" customHeight="1" thickTop="1" thickBot="1" x14ac:dyDescent="0.4">
      <c r="B3" s="232" t="s">
        <v>66</v>
      </c>
      <c r="C3" s="233">
        <v>43831</v>
      </c>
      <c r="F3" s="264" t="s">
        <v>196</v>
      </c>
      <c r="G3" s="265" t="e">
        <f>(H14/H20)</f>
        <v>#DIV/0!</v>
      </c>
    </row>
    <row r="4" spans="2:11" ht="20.149999999999999" customHeight="1" thickTop="1" thickBot="1" x14ac:dyDescent="0.4">
      <c r="B4" s="235"/>
      <c r="C4" s="235"/>
      <c r="D4" s="235"/>
    </row>
    <row r="5" spans="2:11" ht="20.149999999999999" customHeight="1" thickTop="1" x14ac:dyDescent="0.35">
      <c r="B5" s="332" t="s">
        <v>184</v>
      </c>
      <c r="C5" s="333"/>
      <c r="D5" s="334"/>
      <c r="F5" s="329" t="s">
        <v>186</v>
      </c>
      <c r="G5" s="330"/>
      <c r="H5" s="331"/>
    </row>
    <row r="6" spans="2:11" ht="20.149999999999999" customHeight="1" x14ac:dyDescent="0.35">
      <c r="B6" s="239"/>
      <c r="C6" s="241"/>
      <c r="D6" s="240" t="s">
        <v>189</v>
      </c>
      <c r="F6" s="325"/>
      <c r="G6" s="326"/>
      <c r="H6" s="266" t="s">
        <v>170</v>
      </c>
      <c r="J6" s="262"/>
      <c r="K6" s="263"/>
    </row>
    <row r="7" spans="2:11" ht="20.149999999999999" customHeight="1" x14ac:dyDescent="0.35">
      <c r="B7" s="237" t="s">
        <v>112</v>
      </c>
      <c r="C7" s="48">
        <f>'2020-01'!E9-'2020-01'!D9</f>
        <v>0</v>
      </c>
      <c r="D7" s="305">
        <f>SUM(C7:C10)</f>
        <v>0</v>
      </c>
      <c r="F7" s="267" t="s">
        <v>116</v>
      </c>
      <c r="G7" s="48">
        <f>'2020-01'!E14-'2020-01'!D14</f>
        <v>0</v>
      </c>
      <c r="H7" s="305">
        <f>SUM(G7:G10)</f>
        <v>0</v>
      </c>
      <c r="J7" s="262"/>
      <c r="K7" s="263"/>
    </row>
    <row r="8" spans="2:11" ht="20.149999999999999" customHeight="1" x14ac:dyDescent="0.35">
      <c r="B8" s="237" t="s">
        <v>113</v>
      </c>
      <c r="C8" s="48">
        <f>'2020-01'!E10-'2020-01'!D10</f>
        <v>0</v>
      </c>
      <c r="D8" s="335"/>
      <c r="F8" s="267" t="s">
        <v>117</v>
      </c>
      <c r="G8" s="48">
        <f>'2020-01'!E15-'2020-01'!D15</f>
        <v>0</v>
      </c>
      <c r="H8" s="335"/>
    </row>
    <row r="9" spans="2:11" ht="20.149999999999999" customHeight="1" x14ac:dyDescent="0.35">
      <c r="B9" s="237" t="s">
        <v>114</v>
      </c>
      <c r="C9" s="48">
        <f>'2020-01'!E11-'2020-01'!D11</f>
        <v>0</v>
      </c>
      <c r="D9" s="335"/>
      <c r="F9" s="267" t="s">
        <v>118</v>
      </c>
      <c r="G9" s="48">
        <f>'2020-01'!E16-'2020-01'!D16</f>
        <v>0</v>
      </c>
      <c r="H9" s="335"/>
    </row>
    <row r="10" spans="2:11" ht="20.149999999999999" customHeight="1" thickBot="1" x14ac:dyDescent="0.4">
      <c r="B10" s="238" t="s">
        <v>172</v>
      </c>
      <c r="C10" s="236">
        <f>'2020-01'!E12-'2020-01'!D12</f>
        <v>0</v>
      </c>
      <c r="D10" s="306"/>
      <c r="F10" s="268" t="s">
        <v>119</v>
      </c>
      <c r="G10" s="236">
        <f>'2020-01'!E17-'2020-01'!D17</f>
        <v>0</v>
      </c>
      <c r="H10" s="306"/>
    </row>
    <row r="11" spans="2:11" ht="20.149999999999999" customHeight="1" thickTop="1" thickBot="1" x14ac:dyDescent="0.4">
      <c r="C11" s="234"/>
      <c r="D11" s="234"/>
      <c r="E11" s="234"/>
    </row>
    <row r="12" spans="2:11" ht="20.149999999999999" customHeight="1" thickTop="1" x14ac:dyDescent="0.35">
      <c r="B12" s="314" t="s">
        <v>185</v>
      </c>
      <c r="C12" s="315"/>
      <c r="D12" s="316"/>
      <c r="F12" s="319" t="s">
        <v>187</v>
      </c>
      <c r="G12" s="319"/>
      <c r="H12" s="319"/>
    </row>
    <row r="13" spans="2:11" ht="20.149999999999999" customHeight="1" x14ac:dyDescent="0.35">
      <c r="B13" s="317"/>
      <c r="C13" s="318"/>
      <c r="D13" s="242" t="s">
        <v>189</v>
      </c>
      <c r="F13" s="323"/>
      <c r="G13" s="324"/>
      <c r="H13" s="248" t="s">
        <v>170</v>
      </c>
    </row>
    <row r="14" spans="2:11" ht="20.149999999999999" customHeight="1" x14ac:dyDescent="0.35">
      <c r="B14" s="243" t="s">
        <v>179</v>
      </c>
      <c r="C14" s="185">
        <f>'2020-01'!E12-'2020-01'!D12</f>
        <v>0</v>
      </c>
      <c r="D14" s="305">
        <f>SUM(C14:C15)</f>
        <v>0</v>
      </c>
      <c r="F14" s="249" t="s">
        <v>122</v>
      </c>
      <c r="G14" s="48">
        <f>'2020-01'!E22-'2020-01'!D22</f>
        <v>0</v>
      </c>
      <c r="H14" s="336">
        <f>SUM(G14:G16)</f>
        <v>0</v>
      </c>
    </row>
    <row r="15" spans="2:11" ht="20.149999999999999" customHeight="1" thickBot="1" x14ac:dyDescent="0.4">
      <c r="B15" s="244" t="s">
        <v>180</v>
      </c>
      <c r="C15" s="245">
        <f>'2020-01'!E13-'2020-01'!D13</f>
        <v>0</v>
      </c>
      <c r="D15" s="306"/>
      <c r="F15" s="249" t="s">
        <v>123</v>
      </c>
      <c r="G15" s="48">
        <f>'2020-01'!E23-'2020-01'!D23</f>
        <v>0</v>
      </c>
      <c r="H15" s="336"/>
    </row>
    <row r="16" spans="2:11" ht="20.149999999999999" customHeight="1" thickTop="1" thickBot="1" x14ac:dyDescent="0.4">
      <c r="C16" s="234"/>
      <c r="D16" s="234"/>
      <c r="F16" s="249" t="s">
        <v>171</v>
      </c>
      <c r="G16" s="48">
        <f>'2020-01'!E24-'2020-01'!D24</f>
        <v>0</v>
      </c>
      <c r="H16" s="336"/>
    </row>
    <row r="17" spans="2:8" ht="20.149999999999999" customHeight="1" thickTop="1" thickBot="1" x14ac:dyDescent="0.4">
      <c r="B17" s="302" t="s">
        <v>198</v>
      </c>
      <c r="C17" s="303"/>
      <c r="D17" s="304"/>
      <c r="F17" s="246"/>
      <c r="G17" s="247"/>
      <c r="H17" s="247"/>
    </row>
    <row r="18" spans="2:8" ht="20.149999999999999" customHeight="1" thickTop="1" x14ac:dyDescent="0.35">
      <c r="B18" s="309"/>
      <c r="C18" s="310"/>
      <c r="D18" s="253" t="s">
        <v>189</v>
      </c>
      <c r="F18" s="320" t="s">
        <v>188</v>
      </c>
      <c r="G18" s="321"/>
      <c r="H18" s="322"/>
    </row>
    <row r="19" spans="2:8" ht="20.149999999999999" customHeight="1" x14ac:dyDescent="0.35">
      <c r="B19" s="243" t="s">
        <v>120</v>
      </c>
      <c r="C19" s="185">
        <f>'2020-01'!E19-'2020-01'!D19</f>
        <v>0</v>
      </c>
      <c r="D19" s="305">
        <f>SUM(C19:C20)</f>
        <v>0</v>
      </c>
      <c r="F19" s="327"/>
      <c r="G19" s="328"/>
      <c r="H19" s="269" t="s">
        <v>189</v>
      </c>
    </row>
    <row r="20" spans="2:8" ht="20.149999999999999" customHeight="1" thickBot="1" x14ac:dyDescent="0.4">
      <c r="B20" s="244" t="s">
        <v>121</v>
      </c>
      <c r="C20" s="245">
        <f>'2020-01'!E20-'2020-01'!D20</f>
        <v>0</v>
      </c>
      <c r="D20" s="306"/>
      <c r="F20" s="270" t="s">
        <v>130</v>
      </c>
      <c r="G20" s="48">
        <f>'2020-01'!E42-'2020-01'!D42</f>
        <v>0</v>
      </c>
      <c r="H20" s="305">
        <f>SUM(G20:G23)</f>
        <v>0</v>
      </c>
    </row>
    <row r="21" spans="2:8" ht="20.149999999999999" customHeight="1" thickTop="1" thickBot="1" x14ac:dyDescent="0.4">
      <c r="F21" s="270" t="s">
        <v>131</v>
      </c>
      <c r="G21" s="48">
        <f>'2020-01'!E43-'2020-01'!D43</f>
        <v>0</v>
      </c>
      <c r="H21" s="305"/>
    </row>
    <row r="22" spans="2:8" ht="20.149999999999999" customHeight="1" thickTop="1" x14ac:dyDescent="0.35">
      <c r="B22" s="307" t="s">
        <v>190</v>
      </c>
      <c r="C22" s="308"/>
      <c r="D22" s="252"/>
      <c r="F22" s="270" t="s">
        <v>132</v>
      </c>
      <c r="G22" s="48">
        <f>'2020-01'!E44-'2020-01'!D44</f>
        <v>0</v>
      </c>
      <c r="H22" s="305"/>
    </row>
    <row r="23" spans="2:8" ht="20.149999999999999" customHeight="1" thickBot="1" x14ac:dyDescent="0.4">
      <c r="B23" s="254"/>
      <c r="C23" s="255" t="s">
        <v>189</v>
      </c>
      <c r="D23" s="252"/>
      <c r="F23" s="271" t="s">
        <v>133</v>
      </c>
      <c r="G23" s="236">
        <f>'2020-01'!E45-'2020-01'!D45</f>
        <v>0</v>
      </c>
      <c r="H23" s="313"/>
    </row>
    <row r="24" spans="2:8" ht="20.149999999999999" customHeight="1" thickTop="1" thickBot="1" x14ac:dyDescent="0.4">
      <c r="B24" s="256" t="s">
        <v>126</v>
      </c>
      <c r="C24" s="257">
        <f>'2020-01'!E37-'2020-01'!D37</f>
        <v>0</v>
      </c>
      <c r="D24" s="250"/>
      <c r="H24" s="247"/>
    </row>
    <row r="25" spans="2:8" ht="20.149999999999999" customHeight="1" thickTop="1" x14ac:dyDescent="0.35">
      <c r="B25" s="256" t="s">
        <v>127</v>
      </c>
      <c r="C25" s="257">
        <f>'2020-01'!E38-'2020-01'!D38</f>
        <v>0</v>
      </c>
      <c r="D25" s="250"/>
      <c r="F25" s="300" t="s">
        <v>193</v>
      </c>
      <c r="G25" s="301"/>
      <c r="H25" s="247"/>
    </row>
    <row r="26" spans="2:8" ht="20.149999999999999" customHeight="1" x14ac:dyDescent="0.35">
      <c r="B26" s="256" t="s">
        <v>128</v>
      </c>
      <c r="C26" s="257">
        <f>'2020-01'!E39-'2020-01'!D39</f>
        <v>0</v>
      </c>
      <c r="D26" s="250"/>
      <c r="F26" s="272" t="s">
        <v>189</v>
      </c>
      <c r="G26" s="274">
        <f>(SUM('2020-01'!E59:E63))-(SUM('2020-01'!D59:D63))</f>
        <v>0</v>
      </c>
      <c r="H26" s="252"/>
    </row>
    <row r="27" spans="2:8" ht="20.149999999999999" customHeight="1" thickBot="1" x14ac:dyDescent="0.4">
      <c r="B27" s="258" t="s">
        <v>129</v>
      </c>
      <c r="C27" s="259">
        <f>'2020-01'!E40-'2020-01'!D40</f>
        <v>0</v>
      </c>
      <c r="D27" s="251"/>
      <c r="F27" s="273" t="s">
        <v>197</v>
      </c>
      <c r="G27" s="259" t="e">
        <f>((SUM('2020-01'!E64:E68)-SUM('2020-01'!D64:D68))/(SUM('2020-01'!E59:E63)-SUM('2020-01'!D59:D63)))</f>
        <v>#DIV/0!</v>
      </c>
      <c r="H27" s="251"/>
    </row>
    <row r="28" spans="2:8" ht="20.149999999999999" customHeight="1" thickTop="1" thickBot="1" x14ac:dyDescent="0.4">
      <c r="D28" s="247"/>
      <c r="H28" s="251"/>
    </row>
    <row r="29" spans="2:8" ht="20.149999999999999" customHeight="1" thickTop="1" x14ac:dyDescent="0.35">
      <c r="B29" s="311" t="s">
        <v>191</v>
      </c>
      <c r="C29" s="312"/>
      <c r="D29" s="252"/>
      <c r="F29" s="298" t="s">
        <v>194</v>
      </c>
      <c r="G29" s="299"/>
      <c r="H29" s="247"/>
    </row>
    <row r="30" spans="2:8" ht="20.149999999999999" customHeight="1" x14ac:dyDescent="0.35">
      <c r="B30" s="254"/>
      <c r="C30" s="255" t="s">
        <v>170</v>
      </c>
      <c r="D30" s="252"/>
      <c r="F30" s="260" t="s">
        <v>189</v>
      </c>
      <c r="G30" s="257">
        <f>(SUM('2020-01'!E48:E52))-(SUM('2020-01'!D48:D52))</f>
        <v>0</v>
      </c>
      <c r="H30" s="251"/>
    </row>
    <row r="31" spans="2:8" ht="20.149999999999999" customHeight="1" thickBot="1" x14ac:dyDescent="0.4">
      <c r="B31" s="256" t="s">
        <v>136</v>
      </c>
      <c r="C31" s="257">
        <f>'2020-01'!E81-'2020-01'!D81</f>
        <v>0</v>
      </c>
      <c r="D31" s="251"/>
      <c r="F31" s="261" t="s">
        <v>197</v>
      </c>
      <c r="G31" s="259" t="e">
        <f>((SUM('2020-01'!E53:E57)-SUM('2020-01'!D53:D57))/(SUM('2020-01'!E48:E52)-SUM('2020-01'!D48:D52)))</f>
        <v>#DIV/0!</v>
      </c>
      <c r="H31" s="252"/>
    </row>
    <row r="32" spans="2:8" ht="20.149999999999999" customHeight="1" thickTop="1" thickBot="1" x14ac:dyDescent="0.4">
      <c r="B32" s="256" t="s">
        <v>137</v>
      </c>
      <c r="C32" s="257">
        <f>'2020-01'!E82-'2020-01'!D82</f>
        <v>0</v>
      </c>
      <c r="D32" s="252"/>
      <c r="H32" s="251"/>
    </row>
    <row r="33" spans="2:8" ht="20.149999999999999" customHeight="1" thickTop="1" thickBot="1" x14ac:dyDescent="0.4">
      <c r="B33" s="258" t="s">
        <v>138</v>
      </c>
      <c r="C33" s="259">
        <f>'2020-01'!E83-'2020-01'!D83</f>
        <v>0</v>
      </c>
      <c r="D33" s="252"/>
      <c r="F33" s="298" t="s">
        <v>195</v>
      </c>
      <c r="G33" s="299"/>
      <c r="H33" s="247"/>
    </row>
    <row r="34" spans="2:8" ht="20.149999999999999" customHeight="1" thickTop="1" thickBot="1" x14ac:dyDescent="0.4">
      <c r="D34" s="247"/>
      <c r="F34" s="260" t="s">
        <v>189</v>
      </c>
      <c r="G34" s="257">
        <f>(SUM('2020-01'!E85:E89))-(SUM('2020-01'!D85:D89))</f>
        <v>0</v>
      </c>
      <c r="H34" s="251"/>
    </row>
    <row r="35" spans="2:8" ht="20.149999999999999" customHeight="1" thickTop="1" thickBot="1" x14ac:dyDescent="0.4">
      <c r="B35" s="298" t="s">
        <v>192</v>
      </c>
      <c r="C35" s="299"/>
      <c r="D35" s="251"/>
      <c r="F35" s="261" t="s">
        <v>197</v>
      </c>
      <c r="G35" s="259" t="e">
        <f>((SUM('2020-01'!E90:E94)-SUM('2020-01'!D90:D94))/(SUM('2020-01'!E85:E89)-SUM('2020-01'!D85:D89)))</f>
        <v>#DIV/0!</v>
      </c>
      <c r="H35" s="252"/>
    </row>
    <row r="36" spans="2:8" ht="20.149999999999999" customHeight="1" thickTop="1" x14ac:dyDescent="0.35">
      <c r="B36" s="260" t="s">
        <v>189</v>
      </c>
      <c r="C36" s="257">
        <f>(SUM('2020-01'!E70:E74)-(SUM('2020-01'!D70:D74)))</f>
        <v>0</v>
      </c>
      <c r="D36" s="252"/>
      <c r="H36" s="251"/>
    </row>
    <row r="37" spans="2:8" ht="20.149999999999999" customHeight="1" thickBot="1" x14ac:dyDescent="0.4">
      <c r="B37" s="261" t="s">
        <v>197</v>
      </c>
      <c r="C37" s="259" t="e">
        <f>((SUM('2020-01'!E75:E79)-SUM('2020-01'!D75:D79))/(SUM('2020-01'!E70:E74)-SUM('2020-01'!D70:D74)))</f>
        <v>#DIV/0!</v>
      </c>
      <c r="D37" s="251"/>
    </row>
    <row r="38" spans="2:8" ht="20.149999999999999" customHeight="1" thickTop="1" x14ac:dyDescent="0.35"/>
  </sheetData>
  <mergeCells count="23">
    <mergeCell ref="F6:G6"/>
    <mergeCell ref="F19:G19"/>
    <mergeCell ref="F5:H5"/>
    <mergeCell ref="B5:D5"/>
    <mergeCell ref="H7:H10"/>
    <mergeCell ref="H14:H16"/>
    <mergeCell ref="D7:D10"/>
    <mergeCell ref="H20:H23"/>
    <mergeCell ref="B12:D12"/>
    <mergeCell ref="D14:D15"/>
    <mergeCell ref="B13:C13"/>
    <mergeCell ref="F12:H12"/>
    <mergeCell ref="F18:H18"/>
    <mergeCell ref="F13:G13"/>
    <mergeCell ref="B35:C35"/>
    <mergeCell ref="F25:G25"/>
    <mergeCell ref="F29:G29"/>
    <mergeCell ref="F33:G33"/>
    <mergeCell ref="B17:D17"/>
    <mergeCell ref="D19:D20"/>
    <mergeCell ref="B22:C22"/>
    <mergeCell ref="B18:C18"/>
    <mergeCell ref="B29:C29"/>
  </mergeCells>
  <phoneticPr fontId="6" type="noConversion"/>
  <pageMargins left="0.7" right="0.7" top="0.75" bottom="0.75" header="0.3" footer="0.3"/>
  <pageSetup paperSize="9" scale="43" orientation="portrait" r:id="rId1"/>
  <ignoredErrors>
    <ignoredError sqref="G26 G30 C36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rgb="FF009793"/>
  </sheetPr>
  <dimension ref="A1:AJ96"/>
  <sheetViews>
    <sheetView showGridLines="0" zoomScale="85" zoomScaleNormal="85" workbookViewId="0">
      <pane ySplit="5" topLeftCell="A6" activePane="bottomLeft" state="frozenSplit"/>
      <selection activeCell="B1" sqref="B1"/>
      <selection pane="bottomLeft" activeCell="F12" sqref="F12"/>
    </sheetView>
  </sheetViews>
  <sheetFormatPr baseColWidth="10" defaultColWidth="11.453125" defaultRowHeight="20.149999999999999" customHeight="1" x14ac:dyDescent="0.3"/>
  <cols>
    <col min="1" max="1" width="13.7265625" style="44" customWidth="1"/>
    <col min="2" max="2" width="30.7265625" style="215" customWidth="1"/>
    <col min="3" max="3" width="5.54296875" style="231" customWidth="1"/>
    <col min="4" max="35" width="15.7265625" style="44" customWidth="1"/>
    <col min="36" max="36" width="12" style="44" bestFit="1" customWidth="1"/>
    <col min="37" max="16384" width="11.453125" style="44"/>
  </cols>
  <sheetData>
    <row r="1" spans="1:36" s="39" customFormat="1" ht="20.149999999999999" customHeight="1" x14ac:dyDescent="0.35"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</row>
    <row r="2" spans="1:36" s="39" customFormat="1" ht="20.149999999999999" customHeight="1" thickBot="1" x14ac:dyDescent="0.4">
      <c r="B2" s="193"/>
      <c r="C2" s="193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</row>
    <row r="3" spans="1:36" s="39" customFormat="1" ht="40" customHeight="1" x14ac:dyDescent="0.35">
      <c r="B3" s="194"/>
      <c r="C3" s="216"/>
      <c r="D3" s="345" t="str">
        <f ca="1">RIGHT(CELL("filename",A1),LEN(CELL("filename",A1))-SEARCH("]",CELL("filename",A1)))</f>
        <v>2020-01</v>
      </c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346"/>
      <c r="T3" s="346"/>
      <c r="U3" s="346"/>
      <c r="V3" s="346"/>
      <c r="W3" s="346"/>
      <c r="X3" s="346"/>
      <c r="Y3" s="346"/>
      <c r="Z3" s="346"/>
      <c r="AA3" s="346"/>
      <c r="AB3" s="346"/>
      <c r="AC3" s="346"/>
      <c r="AD3" s="346"/>
      <c r="AE3" s="346"/>
      <c r="AF3" s="346"/>
      <c r="AG3" s="346"/>
      <c r="AH3" s="346"/>
      <c r="AI3" s="347"/>
    </row>
    <row r="4" spans="1:36" s="177" customFormat="1" ht="40" customHeight="1" x14ac:dyDescent="0.35">
      <c r="B4" s="195"/>
      <c r="C4" s="217"/>
      <c r="D4" s="40">
        <v>1</v>
      </c>
      <c r="E4" s="40">
        <v>2</v>
      </c>
      <c r="F4" s="40">
        <v>3</v>
      </c>
      <c r="G4" s="40">
        <v>4</v>
      </c>
      <c r="H4" s="40">
        <v>5</v>
      </c>
      <c r="I4" s="40">
        <v>6</v>
      </c>
      <c r="J4" s="40">
        <v>7</v>
      </c>
      <c r="K4" s="40">
        <v>8</v>
      </c>
      <c r="L4" s="40">
        <v>9</v>
      </c>
      <c r="M4" s="40">
        <v>10</v>
      </c>
      <c r="N4" s="40">
        <v>11</v>
      </c>
      <c r="O4" s="40">
        <v>12</v>
      </c>
      <c r="P4" s="40">
        <v>13</v>
      </c>
      <c r="Q4" s="40">
        <v>14</v>
      </c>
      <c r="R4" s="40">
        <v>15</v>
      </c>
      <c r="S4" s="40">
        <v>16</v>
      </c>
      <c r="T4" s="40">
        <v>17</v>
      </c>
      <c r="U4" s="40">
        <v>18</v>
      </c>
      <c r="V4" s="40">
        <v>19</v>
      </c>
      <c r="W4" s="40">
        <v>20</v>
      </c>
      <c r="X4" s="40">
        <v>21</v>
      </c>
      <c r="Y4" s="40">
        <v>22</v>
      </c>
      <c r="Z4" s="40">
        <v>23</v>
      </c>
      <c r="AA4" s="40">
        <v>24</v>
      </c>
      <c r="AB4" s="40">
        <v>25</v>
      </c>
      <c r="AC4" s="40">
        <v>26</v>
      </c>
      <c r="AD4" s="40">
        <v>27</v>
      </c>
      <c r="AE4" s="40">
        <v>28</v>
      </c>
      <c r="AF4" s="40">
        <v>29</v>
      </c>
      <c r="AG4" s="70">
        <v>30</v>
      </c>
      <c r="AH4" s="70">
        <v>31</v>
      </c>
      <c r="AI4" s="41"/>
    </row>
    <row r="5" spans="1:36" s="71" customFormat="1" ht="40" customHeight="1" x14ac:dyDescent="0.3">
      <c r="B5" s="191" t="s">
        <v>66</v>
      </c>
      <c r="C5" s="218" t="s">
        <v>66</v>
      </c>
      <c r="D5" s="42">
        <v>43831</v>
      </c>
      <c r="E5" s="42">
        <f>D5+1</f>
        <v>43832</v>
      </c>
      <c r="F5" s="42">
        <f t="shared" ref="F5:AH5" si="0">E5+1</f>
        <v>43833</v>
      </c>
      <c r="G5" s="42">
        <f t="shared" si="0"/>
        <v>43834</v>
      </c>
      <c r="H5" s="42">
        <f t="shared" si="0"/>
        <v>43835</v>
      </c>
      <c r="I5" s="42">
        <f t="shared" si="0"/>
        <v>43836</v>
      </c>
      <c r="J5" s="42">
        <f t="shared" si="0"/>
        <v>43837</v>
      </c>
      <c r="K5" s="42">
        <f t="shared" si="0"/>
        <v>43838</v>
      </c>
      <c r="L5" s="42">
        <f t="shared" si="0"/>
        <v>43839</v>
      </c>
      <c r="M5" s="42">
        <f t="shared" si="0"/>
        <v>43840</v>
      </c>
      <c r="N5" s="42">
        <f t="shared" si="0"/>
        <v>43841</v>
      </c>
      <c r="O5" s="42">
        <f t="shared" si="0"/>
        <v>43842</v>
      </c>
      <c r="P5" s="42">
        <f t="shared" si="0"/>
        <v>43843</v>
      </c>
      <c r="Q5" s="42">
        <f t="shared" si="0"/>
        <v>43844</v>
      </c>
      <c r="R5" s="42">
        <f t="shared" si="0"/>
        <v>43845</v>
      </c>
      <c r="S5" s="42">
        <f t="shared" si="0"/>
        <v>43846</v>
      </c>
      <c r="T5" s="42">
        <f t="shared" si="0"/>
        <v>43847</v>
      </c>
      <c r="U5" s="42">
        <f t="shared" si="0"/>
        <v>43848</v>
      </c>
      <c r="V5" s="42">
        <f t="shared" si="0"/>
        <v>43849</v>
      </c>
      <c r="W5" s="42">
        <f t="shared" si="0"/>
        <v>43850</v>
      </c>
      <c r="X5" s="42">
        <f t="shared" si="0"/>
        <v>43851</v>
      </c>
      <c r="Y5" s="42">
        <f t="shared" si="0"/>
        <v>43852</v>
      </c>
      <c r="Z5" s="42">
        <f t="shared" si="0"/>
        <v>43853</v>
      </c>
      <c r="AA5" s="42">
        <f t="shared" si="0"/>
        <v>43854</v>
      </c>
      <c r="AB5" s="42">
        <f t="shared" si="0"/>
        <v>43855</v>
      </c>
      <c r="AC5" s="42">
        <f t="shared" si="0"/>
        <v>43856</v>
      </c>
      <c r="AD5" s="42">
        <f t="shared" si="0"/>
        <v>43857</v>
      </c>
      <c r="AE5" s="42">
        <f t="shared" si="0"/>
        <v>43858</v>
      </c>
      <c r="AF5" s="42">
        <f t="shared" si="0"/>
        <v>43859</v>
      </c>
      <c r="AG5" s="42">
        <f t="shared" si="0"/>
        <v>43860</v>
      </c>
      <c r="AH5" s="42">
        <f t="shared" si="0"/>
        <v>43861</v>
      </c>
      <c r="AI5" s="348" t="s">
        <v>103</v>
      </c>
    </row>
    <row r="6" spans="1:36" s="71" customFormat="1" ht="40" customHeight="1" x14ac:dyDescent="0.3">
      <c r="A6" s="276">
        <f>'FEUILLE RELEVE JOURNALIER'!$J4</f>
        <v>0</v>
      </c>
      <c r="B6" s="192" t="s">
        <v>101</v>
      </c>
      <c r="C6" s="219" t="s">
        <v>108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349"/>
    </row>
    <row r="7" spans="1:36" s="71" customFormat="1" ht="40" customHeight="1" thickBot="1" x14ac:dyDescent="0.35">
      <c r="A7" s="44">
        <f>'FEUILLE RELEVE JOURNALIER'!$G4</f>
        <v>0</v>
      </c>
      <c r="B7" s="192" t="s">
        <v>107</v>
      </c>
      <c r="C7" s="219" t="s">
        <v>65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350"/>
    </row>
    <row r="8" spans="1:36" ht="20.149999999999999" customHeight="1" x14ac:dyDescent="0.3">
      <c r="B8" s="45" t="s">
        <v>106</v>
      </c>
      <c r="C8" s="220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5"/>
      <c r="AI8" s="46" t="s">
        <v>75</v>
      </c>
      <c r="AJ8" s="47"/>
    </row>
    <row r="9" spans="1:36" ht="20.149999999999999" customHeight="1" x14ac:dyDescent="0.3">
      <c r="A9" s="44">
        <f>'FEUILLE RELEVE JOURNALIER'!F32</f>
        <v>0</v>
      </c>
      <c r="B9" s="196" t="s">
        <v>112</v>
      </c>
      <c r="C9" s="337" t="s">
        <v>105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9">
        <f>SUM(D9:AH9)</f>
        <v>0</v>
      </c>
      <c r="AJ9" s="50" t="s">
        <v>27</v>
      </c>
    </row>
    <row r="10" spans="1:36" ht="20.149999999999999" customHeight="1" x14ac:dyDescent="0.3">
      <c r="A10" s="44">
        <f>'FEUILLE RELEVE JOURNALIER'!F34</f>
        <v>0</v>
      </c>
      <c r="B10" s="196" t="s">
        <v>113</v>
      </c>
      <c r="C10" s="33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9">
        <f t="shared" ref="AI10:AI12" si="1">SUM(D10:AH10)</f>
        <v>0</v>
      </c>
      <c r="AJ10" s="51" t="s">
        <v>0</v>
      </c>
    </row>
    <row r="11" spans="1:36" ht="20.149999999999999" customHeight="1" thickBot="1" x14ac:dyDescent="0.35">
      <c r="A11" s="44">
        <f>'FEUILLE RELEVE JOURNALIER'!F35</f>
        <v>0</v>
      </c>
      <c r="B11" s="196" t="s">
        <v>114</v>
      </c>
      <c r="C11" s="33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9">
        <f t="shared" si="1"/>
        <v>0</v>
      </c>
      <c r="AJ11" s="52" t="s">
        <v>27</v>
      </c>
    </row>
    <row r="12" spans="1:36" ht="20.149999999999999" customHeight="1" x14ac:dyDescent="0.3">
      <c r="A12" s="44">
        <f>'FEUILLE RELEVE JOURNALIER'!F36</f>
        <v>0</v>
      </c>
      <c r="B12" s="196" t="s">
        <v>115</v>
      </c>
      <c r="C12" s="339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9">
        <f t="shared" si="1"/>
        <v>0</v>
      </c>
    </row>
    <row r="13" spans="1:36" ht="20.149999999999999" customHeight="1" x14ac:dyDescent="0.3">
      <c r="B13" s="197"/>
      <c r="C13" s="221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166"/>
      <c r="AE13" s="166"/>
      <c r="AF13" s="166"/>
      <c r="AG13" s="166"/>
      <c r="AH13" s="166"/>
      <c r="AI13" s="167"/>
    </row>
    <row r="14" spans="1:36" ht="20.149999999999999" customHeight="1" x14ac:dyDescent="0.3">
      <c r="A14" s="44">
        <f>'FEUILLE RELEVE JOURNALIER'!F38</f>
        <v>0</v>
      </c>
      <c r="B14" s="198" t="s">
        <v>181</v>
      </c>
      <c r="C14" s="337" t="s">
        <v>104</v>
      </c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9">
        <f>SUM(D14:AH14)</f>
        <v>0</v>
      </c>
    </row>
    <row r="15" spans="1:36" ht="20.149999999999999" customHeight="1" x14ac:dyDescent="0.3">
      <c r="A15" s="44">
        <f>'FEUILLE RELEVE JOURNALIER'!F39</f>
        <v>0</v>
      </c>
      <c r="B15" s="198" t="s">
        <v>117</v>
      </c>
      <c r="C15" s="33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9">
        <f t="shared" ref="AI15:AI17" si="2">SUM(D15:AH15)</f>
        <v>0</v>
      </c>
    </row>
    <row r="16" spans="1:36" ht="20.149999999999999" customHeight="1" x14ac:dyDescent="0.3">
      <c r="A16" s="44">
        <f>'FEUILLE RELEVE JOURNALIER'!F40</f>
        <v>0</v>
      </c>
      <c r="B16" s="198" t="s">
        <v>118</v>
      </c>
      <c r="C16" s="33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9">
        <f t="shared" si="2"/>
        <v>0</v>
      </c>
    </row>
    <row r="17" spans="1:35" ht="20.149999999999999" customHeight="1" x14ac:dyDescent="0.3">
      <c r="A17" s="44">
        <f>'FEUILLE RELEVE JOURNALIER'!F41</f>
        <v>0</v>
      </c>
      <c r="B17" s="199" t="s">
        <v>119</v>
      </c>
      <c r="C17" s="338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4">
        <f t="shared" si="2"/>
        <v>0</v>
      </c>
    </row>
    <row r="18" spans="1:35" ht="20.149999999999999" customHeight="1" x14ac:dyDescent="0.3">
      <c r="B18" s="200"/>
      <c r="C18" s="222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8"/>
      <c r="X18" s="168"/>
      <c r="Y18" s="168"/>
      <c r="Z18" s="168"/>
      <c r="AA18" s="168"/>
      <c r="AB18" s="168"/>
      <c r="AC18" s="168"/>
      <c r="AD18" s="168"/>
      <c r="AE18" s="168"/>
      <c r="AF18" s="168"/>
      <c r="AG18" s="168"/>
      <c r="AH18" s="168"/>
      <c r="AI18" s="169"/>
    </row>
    <row r="19" spans="1:35" ht="20.149999999999999" customHeight="1" x14ac:dyDescent="0.3">
      <c r="A19" s="44">
        <f>'FEUILLE RELEVE JOURNALIER'!J34</f>
        <v>0</v>
      </c>
      <c r="B19" s="201" t="s">
        <v>120</v>
      </c>
      <c r="C19" s="337" t="s">
        <v>105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9">
        <f>SUM(D19:AH19)</f>
        <v>0</v>
      </c>
    </row>
    <row r="20" spans="1:35" ht="20.149999999999999" customHeight="1" x14ac:dyDescent="0.3">
      <c r="A20" s="44">
        <f>'FEUILLE RELEVE JOURNALIER'!J35</f>
        <v>0</v>
      </c>
      <c r="B20" s="201" t="s">
        <v>121</v>
      </c>
      <c r="C20" s="339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9">
        <f>SUM(D20:AH20)</f>
        <v>0</v>
      </c>
    </row>
    <row r="21" spans="1:35" ht="20.149999999999999" customHeight="1" x14ac:dyDescent="0.3">
      <c r="B21" s="202" t="s">
        <v>76</v>
      </c>
      <c r="C21" s="223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0"/>
      <c r="AD21" s="170"/>
      <c r="AE21" s="170"/>
      <c r="AF21" s="170"/>
      <c r="AG21" s="170"/>
      <c r="AH21" s="170"/>
      <c r="AI21" s="171"/>
    </row>
    <row r="22" spans="1:35" ht="20.149999999999999" customHeight="1" x14ac:dyDescent="0.3">
      <c r="A22" s="44">
        <f>'FEUILLE RELEVE JOURNALIER'!F54</f>
        <v>0</v>
      </c>
      <c r="B22" s="203" t="s">
        <v>182</v>
      </c>
      <c r="C22" s="338" t="s">
        <v>104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6">
        <f>SUM(D22:AH22)</f>
        <v>0</v>
      </c>
    </row>
    <row r="23" spans="1:35" ht="20.149999999999999" customHeight="1" x14ac:dyDescent="0.3">
      <c r="A23" s="44">
        <f>'FEUILLE RELEVE JOURNALIER'!F55</f>
        <v>0</v>
      </c>
      <c r="B23" s="203" t="s">
        <v>123</v>
      </c>
      <c r="C23" s="33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9">
        <f t="shared" ref="AI23:AI24" si="3">SUM(D23:AH23)</f>
        <v>0</v>
      </c>
    </row>
    <row r="24" spans="1:35" ht="20.149999999999999" customHeight="1" x14ac:dyDescent="0.3">
      <c r="A24" s="44">
        <f>'FEUILLE RELEVE JOURNALIER'!F56</f>
        <v>0</v>
      </c>
      <c r="B24" s="203" t="s">
        <v>124</v>
      </c>
      <c r="C24" s="338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4">
        <f t="shared" si="3"/>
        <v>0</v>
      </c>
    </row>
    <row r="25" spans="1:35" ht="20.149999999999999" customHeight="1" x14ac:dyDescent="0.3">
      <c r="B25" s="57" t="s">
        <v>77</v>
      </c>
      <c r="C25" s="224"/>
      <c r="D25" s="172"/>
      <c r="E25" s="172"/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/>
      <c r="AH25" s="172"/>
      <c r="AI25" s="173"/>
    </row>
    <row r="26" spans="1:35" ht="20.149999999999999" customHeight="1" x14ac:dyDescent="0.3">
      <c r="A26" s="44">
        <f>'FEUILLE RELEVE JOURNALIER'!F7</f>
        <v>0</v>
      </c>
      <c r="B26" s="204" t="s">
        <v>125</v>
      </c>
      <c r="C26" s="338" t="s">
        <v>104</v>
      </c>
      <c r="D26" s="58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6">
        <f>SUM(D26:AH26)</f>
        <v>0</v>
      </c>
    </row>
    <row r="27" spans="1:35" ht="20.149999999999999" customHeight="1" x14ac:dyDescent="0.3">
      <c r="A27" s="44">
        <f>'FEUILLE RELEVE JOURNALIER'!F8</f>
        <v>0</v>
      </c>
      <c r="B27" s="204" t="s">
        <v>78</v>
      </c>
      <c r="C27" s="338"/>
      <c r="D27" s="60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56">
        <f t="shared" ref="AI27:AI35" si="4">SUM(D27:AH27)</f>
        <v>0</v>
      </c>
    </row>
    <row r="28" spans="1:35" ht="20.149999999999999" customHeight="1" x14ac:dyDescent="0.3">
      <c r="A28" s="44">
        <f>'FEUILLE RELEVE JOURNALIER'!F9</f>
        <v>0</v>
      </c>
      <c r="B28" s="204" t="s">
        <v>79</v>
      </c>
      <c r="C28" s="338"/>
      <c r="D28" s="60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56">
        <f t="shared" si="4"/>
        <v>0</v>
      </c>
    </row>
    <row r="29" spans="1:35" ht="20.149999999999999" customHeight="1" x14ac:dyDescent="0.3">
      <c r="A29" s="44">
        <f>'FEUILLE RELEVE JOURNALIER'!F10</f>
        <v>0</v>
      </c>
      <c r="B29" s="204" t="s">
        <v>80</v>
      </c>
      <c r="C29" s="338"/>
      <c r="D29" s="60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56">
        <f t="shared" si="4"/>
        <v>0</v>
      </c>
    </row>
    <row r="30" spans="1:35" ht="20.149999999999999" customHeight="1" x14ac:dyDescent="0.3">
      <c r="A30" s="44">
        <f>'FEUILLE RELEVE JOURNALIER'!F11</f>
        <v>0</v>
      </c>
      <c r="B30" s="204" t="s">
        <v>81</v>
      </c>
      <c r="C30" s="339"/>
      <c r="D30" s="60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56">
        <f t="shared" si="4"/>
        <v>0</v>
      </c>
    </row>
    <row r="31" spans="1:35" ht="20.149999999999999" customHeight="1" x14ac:dyDescent="0.3">
      <c r="B31" s="205"/>
      <c r="C31" s="225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9"/>
    </row>
    <row r="32" spans="1:35" ht="20.149999999999999" customHeight="1" x14ac:dyDescent="0.3">
      <c r="A32" s="44">
        <f>'FEUILLE RELEVE JOURNALIER'!$J$8</f>
        <v>0</v>
      </c>
      <c r="B32" s="206" t="s">
        <v>63</v>
      </c>
      <c r="C32" s="341" t="s">
        <v>177</v>
      </c>
      <c r="D32" s="275"/>
      <c r="E32" s="275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49">
        <f t="shared" si="4"/>
        <v>0</v>
      </c>
    </row>
    <row r="33" spans="1:36" ht="20.149999999999999" customHeight="1" x14ac:dyDescent="0.3">
      <c r="A33" s="44">
        <f>'FEUILLE RELEVE JOURNALIER'!$J$9</f>
        <v>0</v>
      </c>
      <c r="B33" s="206" t="s">
        <v>61</v>
      </c>
      <c r="C33" s="342"/>
      <c r="D33" s="275"/>
      <c r="E33" s="275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1"/>
      <c r="AI33" s="49">
        <f t="shared" si="4"/>
        <v>0</v>
      </c>
    </row>
    <row r="34" spans="1:36" ht="20.149999999999999" customHeight="1" x14ac:dyDescent="0.3">
      <c r="A34" s="44">
        <f>'FEUILLE RELEVE JOURNALIER'!$J$10</f>
        <v>0</v>
      </c>
      <c r="B34" s="206" t="s">
        <v>175</v>
      </c>
      <c r="C34" s="342"/>
      <c r="D34" s="275"/>
      <c r="E34" s="275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1"/>
      <c r="AI34" s="49">
        <f t="shared" si="4"/>
        <v>0</v>
      </c>
    </row>
    <row r="35" spans="1:36" ht="20.149999999999999" customHeight="1" x14ac:dyDescent="0.3">
      <c r="A35" s="44">
        <f>'FEUILLE RELEVE JOURNALIER'!$J$11</f>
        <v>0</v>
      </c>
      <c r="B35" s="206" t="s">
        <v>176</v>
      </c>
      <c r="C35" s="342"/>
      <c r="D35" s="275"/>
      <c r="E35" s="275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1"/>
      <c r="AI35" s="49">
        <f t="shared" si="4"/>
        <v>0</v>
      </c>
    </row>
    <row r="36" spans="1:36" ht="20.149999999999999" customHeight="1" x14ac:dyDescent="0.3">
      <c r="B36" s="62" t="s">
        <v>82</v>
      </c>
      <c r="C36" s="342"/>
      <c r="D36" s="180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74"/>
      <c r="AI36" s="175"/>
    </row>
    <row r="37" spans="1:36" ht="20.149999999999999" customHeight="1" x14ac:dyDescent="0.3">
      <c r="A37" s="44">
        <f>'FEUILLE RELEVE JOURNALIER'!J38</f>
        <v>0</v>
      </c>
      <c r="B37" s="207" t="s">
        <v>126</v>
      </c>
      <c r="C37" s="342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6">
        <f>SUM(D37:AH37)</f>
        <v>0</v>
      </c>
    </row>
    <row r="38" spans="1:36" ht="20.149999999999999" customHeight="1" x14ac:dyDescent="0.3">
      <c r="A38" s="44">
        <f>'FEUILLE RELEVE JOURNALIER'!J39</f>
        <v>0</v>
      </c>
      <c r="B38" s="207" t="s">
        <v>127</v>
      </c>
      <c r="C38" s="342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9">
        <f t="shared" ref="AI38:AI40" si="5">SUM(D38:AH38)</f>
        <v>0</v>
      </c>
    </row>
    <row r="39" spans="1:36" ht="20.149999999999999" customHeight="1" x14ac:dyDescent="0.3">
      <c r="A39" s="44">
        <f>'FEUILLE RELEVE JOURNALIER'!J40</f>
        <v>0</v>
      </c>
      <c r="B39" s="207" t="s">
        <v>128</v>
      </c>
      <c r="C39" s="342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9">
        <f t="shared" si="5"/>
        <v>0</v>
      </c>
    </row>
    <row r="40" spans="1:36" ht="20.149999999999999" customHeight="1" x14ac:dyDescent="0.3">
      <c r="A40" s="44">
        <f>'FEUILLE RELEVE JOURNALIER'!J41</f>
        <v>0</v>
      </c>
      <c r="B40" s="207" t="s">
        <v>129</v>
      </c>
      <c r="C40" s="343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9">
        <f t="shared" si="5"/>
        <v>0</v>
      </c>
    </row>
    <row r="41" spans="1:36" ht="20.149999999999999" customHeight="1" x14ac:dyDescent="0.3">
      <c r="B41" s="63" t="s">
        <v>74</v>
      </c>
      <c r="C41" s="226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  <c r="AG41" s="174"/>
      <c r="AH41" s="174"/>
      <c r="AI41" s="175"/>
      <c r="AJ41" s="177"/>
    </row>
    <row r="42" spans="1:36" ht="20.149999999999999" customHeight="1" x14ac:dyDescent="0.3">
      <c r="A42" s="44">
        <f>+'FEUILLE RELEVE JOURNALIER'!F43</f>
        <v>0</v>
      </c>
      <c r="B42" s="208" t="s">
        <v>130</v>
      </c>
      <c r="C42" s="337" t="s">
        <v>178</v>
      </c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6">
        <f>SUM(D42:AH42)</f>
        <v>0</v>
      </c>
      <c r="AJ42" s="64"/>
    </row>
    <row r="43" spans="1:36" ht="20.149999999999999" customHeight="1" x14ac:dyDescent="0.3">
      <c r="A43" s="44">
        <f>+'FEUILLE RELEVE JOURNALIER'!F44</f>
        <v>0</v>
      </c>
      <c r="B43" s="208" t="s">
        <v>183</v>
      </c>
      <c r="C43" s="33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9">
        <f t="shared" ref="AI43:AI45" si="6">SUM(D43:AH43)</f>
        <v>0</v>
      </c>
    </row>
    <row r="44" spans="1:36" ht="20.149999999999999" customHeight="1" x14ac:dyDescent="0.3">
      <c r="A44" s="44">
        <f>+'FEUILLE RELEVE JOURNALIER'!F45</f>
        <v>0</v>
      </c>
      <c r="B44" s="208" t="s">
        <v>132</v>
      </c>
      <c r="C44" s="33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9">
        <f t="shared" si="6"/>
        <v>0</v>
      </c>
    </row>
    <row r="45" spans="1:36" ht="20.149999999999999" customHeight="1" x14ac:dyDescent="0.3">
      <c r="A45" s="44">
        <f>+'FEUILLE RELEVE JOURNALIER'!F46</f>
        <v>0</v>
      </c>
      <c r="B45" s="208" t="s">
        <v>133</v>
      </c>
      <c r="C45" s="33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9">
        <f t="shared" si="6"/>
        <v>0</v>
      </c>
    </row>
    <row r="46" spans="1:36" ht="20.149999999999999" hidden="1" customHeight="1" x14ac:dyDescent="0.3">
      <c r="A46" s="65">
        <f t="shared" ref="A46" si="7">SUM(A42:A45)</f>
        <v>0</v>
      </c>
      <c r="B46" s="209"/>
      <c r="C46" s="227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9">
        <f>SUM(D46:AF46)</f>
        <v>0</v>
      </c>
    </row>
    <row r="47" spans="1:36" ht="20.149999999999999" customHeight="1" x14ac:dyDescent="0.3">
      <c r="B47" s="66" t="s">
        <v>134</v>
      </c>
      <c r="C47" s="226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4"/>
      <c r="AE47" s="174"/>
      <c r="AF47" s="174"/>
      <c r="AG47" s="174"/>
      <c r="AH47" s="174"/>
      <c r="AI47" s="175"/>
    </row>
    <row r="48" spans="1:36" ht="20.149999999999999" customHeight="1" x14ac:dyDescent="0.3">
      <c r="A48" s="44">
        <f>'FEUILLE RELEVE JOURNALIER'!F14</f>
        <v>0</v>
      </c>
      <c r="B48" s="210" t="s">
        <v>83</v>
      </c>
      <c r="C48" s="340" t="s">
        <v>177</v>
      </c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6">
        <f>SUM(D48:AH48)</f>
        <v>0</v>
      </c>
    </row>
    <row r="49" spans="1:35" ht="20.149999999999999" customHeight="1" x14ac:dyDescent="0.3">
      <c r="A49" s="44">
        <f>'FEUILLE RELEVE JOURNALIER'!F15</f>
        <v>0</v>
      </c>
      <c r="B49" s="210" t="s">
        <v>12</v>
      </c>
      <c r="C49" s="340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9">
        <f t="shared" ref="AI49:AI55" si="8">SUM(D49:AH49)</f>
        <v>0</v>
      </c>
    </row>
    <row r="50" spans="1:35" ht="20.149999999999999" customHeight="1" x14ac:dyDescent="0.3">
      <c r="A50" s="44">
        <f>'FEUILLE RELEVE JOURNALIER'!F16</f>
        <v>0</v>
      </c>
      <c r="B50" s="210" t="s">
        <v>10</v>
      </c>
      <c r="C50" s="340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9">
        <f t="shared" si="8"/>
        <v>0</v>
      </c>
    </row>
    <row r="51" spans="1:35" ht="20.149999999999999" customHeight="1" x14ac:dyDescent="0.3">
      <c r="A51" s="44">
        <f>'FEUILLE RELEVE JOURNALIER'!F17</f>
        <v>0</v>
      </c>
      <c r="B51" s="210" t="s">
        <v>8</v>
      </c>
      <c r="C51" s="340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9">
        <f t="shared" si="8"/>
        <v>0</v>
      </c>
    </row>
    <row r="52" spans="1:35" ht="20.149999999999999" customHeight="1" x14ac:dyDescent="0.3">
      <c r="A52" s="44">
        <f>'FEUILLE RELEVE JOURNALIER'!F18</f>
        <v>0</v>
      </c>
      <c r="B52" s="210" t="s">
        <v>6</v>
      </c>
      <c r="C52" s="340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9">
        <f t="shared" si="8"/>
        <v>0</v>
      </c>
    </row>
    <row r="53" spans="1:35" ht="20.149999999999999" customHeight="1" x14ac:dyDescent="0.3">
      <c r="A53" s="44">
        <f>'FEUILLE RELEVE JOURNALIER'!J14</f>
        <v>0</v>
      </c>
      <c r="B53" s="210" t="s">
        <v>57</v>
      </c>
      <c r="C53" s="340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9">
        <f t="shared" si="8"/>
        <v>0</v>
      </c>
    </row>
    <row r="54" spans="1:35" ht="20.149999999999999" customHeight="1" x14ac:dyDescent="0.3">
      <c r="A54" s="44">
        <f>'FEUILLE RELEVE JOURNALIER'!J15</f>
        <v>0</v>
      </c>
      <c r="B54" s="210" t="s">
        <v>56</v>
      </c>
      <c r="C54" s="340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9">
        <f t="shared" si="8"/>
        <v>0</v>
      </c>
    </row>
    <row r="55" spans="1:35" ht="20.149999999999999" customHeight="1" x14ac:dyDescent="0.3">
      <c r="A55" s="44">
        <f>'FEUILLE RELEVE JOURNALIER'!J16</f>
        <v>0</v>
      </c>
      <c r="B55" s="210" t="s">
        <v>55</v>
      </c>
      <c r="C55" s="340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9">
        <f t="shared" si="8"/>
        <v>0</v>
      </c>
    </row>
    <row r="56" spans="1:35" ht="20.149999999999999" customHeight="1" x14ac:dyDescent="0.3">
      <c r="A56" s="44">
        <f>'FEUILLE RELEVE JOURNALIER'!J17</f>
        <v>0</v>
      </c>
      <c r="B56" s="210" t="s">
        <v>54</v>
      </c>
      <c r="C56" s="340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9">
        <f>SUM(D56:AH56)</f>
        <v>0</v>
      </c>
    </row>
    <row r="57" spans="1:35" ht="20.149999999999999" customHeight="1" x14ac:dyDescent="0.3">
      <c r="A57" s="44">
        <f>'FEUILLE RELEVE JOURNALIER'!J18</f>
        <v>0</v>
      </c>
      <c r="B57" s="210" t="s">
        <v>53</v>
      </c>
      <c r="C57" s="340"/>
      <c r="D57" s="48"/>
      <c r="E57" s="67"/>
      <c r="F57" s="67"/>
      <c r="G57" s="67"/>
      <c r="H57" s="67"/>
      <c r="I57" s="67"/>
      <c r="J57" s="67"/>
      <c r="K57" s="67"/>
      <c r="L57" s="67"/>
      <c r="M57" s="67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5"/>
      <c r="AE57" s="185"/>
      <c r="AF57" s="185"/>
      <c r="AG57" s="185"/>
      <c r="AH57" s="185"/>
      <c r="AI57" s="49">
        <f>SUM(D57:AH57)</f>
        <v>0</v>
      </c>
    </row>
    <row r="58" spans="1:35" ht="20.149999999999999" customHeight="1" x14ac:dyDescent="0.3">
      <c r="A58" s="44" t="e">
        <f>(SUM(A53:A57))/(SUM(A48:A52))</f>
        <v>#DIV/0!</v>
      </c>
      <c r="B58" s="66" t="s">
        <v>173</v>
      </c>
      <c r="C58" s="228"/>
      <c r="D58" s="181"/>
      <c r="E58" s="182"/>
      <c r="F58" s="182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2"/>
      <c r="AE58" s="182"/>
      <c r="AF58" s="182"/>
      <c r="AG58" s="182"/>
      <c r="AH58" s="182"/>
      <c r="AI58" s="183"/>
    </row>
    <row r="59" spans="1:35" ht="20.149999999999999" customHeight="1" x14ac:dyDescent="0.3">
      <c r="A59" s="44">
        <f>'FEUILLE RELEVE JOURNALIER'!F20</f>
        <v>0</v>
      </c>
      <c r="B59" s="211" t="s">
        <v>84</v>
      </c>
      <c r="C59" s="337" t="s">
        <v>178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9">
        <f>SUM(D59:AH59)</f>
        <v>0</v>
      </c>
    </row>
    <row r="60" spans="1:35" ht="20.149999999999999" customHeight="1" x14ac:dyDescent="0.3">
      <c r="A60" s="44">
        <f>'FEUILLE RELEVE JOURNALIER'!F21</f>
        <v>0</v>
      </c>
      <c r="B60" s="211" t="s">
        <v>85</v>
      </c>
      <c r="C60" s="33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9">
        <f t="shared" ref="AI60:AI68" si="9">SUM(D60:AH60)</f>
        <v>0</v>
      </c>
    </row>
    <row r="61" spans="1:35" ht="20.149999999999999" customHeight="1" x14ac:dyDescent="0.3">
      <c r="A61" s="44">
        <f>'FEUILLE RELEVE JOURNALIER'!F22</f>
        <v>0</v>
      </c>
      <c r="B61" s="211" t="s">
        <v>86</v>
      </c>
      <c r="C61" s="33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9">
        <f t="shared" si="9"/>
        <v>0</v>
      </c>
    </row>
    <row r="62" spans="1:35" ht="20.149999999999999" customHeight="1" x14ac:dyDescent="0.3">
      <c r="A62" s="44">
        <f>'FEUILLE RELEVE JOURNALIER'!F23</f>
        <v>0</v>
      </c>
      <c r="B62" s="211" t="s">
        <v>87</v>
      </c>
      <c r="C62" s="33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9">
        <f t="shared" si="9"/>
        <v>0</v>
      </c>
    </row>
    <row r="63" spans="1:35" ht="20.149999999999999" customHeight="1" x14ac:dyDescent="0.3">
      <c r="A63" s="44">
        <f>'FEUILLE RELEVE JOURNALIER'!F24</f>
        <v>0</v>
      </c>
      <c r="B63" s="211" t="s">
        <v>88</v>
      </c>
      <c r="C63" s="33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9">
        <f t="shared" si="9"/>
        <v>0</v>
      </c>
    </row>
    <row r="64" spans="1:35" ht="20.149999999999999" customHeight="1" x14ac:dyDescent="0.3">
      <c r="A64" s="44">
        <f>'FEUILLE RELEVE JOURNALIER'!J20</f>
        <v>0</v>
      </c>
      <c r="B64" s="212" t="s">
        <v>89</v>
      </c>
      <c r="C64" s="33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9">
        <f t="shared" si="9"/>
        <v>0</v>
      </c>
    </row>
    <row r="65" spans="1:35" ht="20.149999999999999" customHeight="1" x14ac:dyDescent="0.3">
      <c r="A65" s="44">
        <f>'FEUILLE RELEVE JOURNALIER'!J21</f>
        <v>0</v>
      </c>
      <c r="B65" s="211" t="s">
        <v>90</v>
      </c>
      <c r="C65" s="33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9">
        <f t="shared" si="9"/>
        <v>0</v>
      </c>
    </row>
    <row r="66" spans="1:35" ht="20.149999999999999" customHeight="1" x14ac:dyDescent="0.3">
      <c r="A66" s="44">
        <f>'FEUILLE RELEVE JOURNALIER'!J22</f>
        <v>0</v>
      </c>
      <c r="B66" s="211" t="s">
        <v>91</v>
      </c>
      <c r="C66" s="33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9">
        <f t="shared" si="9"/>
        <v>0</v>
      </c>
    </row>
    <row r="67" spans="1:35" ht="20.149999999999999" customHeight="1" x14ac:dyDescent="0.3">
      <c r="A67" s="44">
        <f>'FEUILLE RELEVE JOURNALIER'!J23</f>
        <v>0</v>
      </c>
      <c r="B67" s="211" t="s">
        <v>92</v>
      </c>
      <c r="C67" s="33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9">
        <f t="shared" si="9"/>
        <v>0</v>
      </c>
    </row>
    <row r="68" spans="1:35" ht="20.149999999999999" customHeight="1" x14ac:dyDescent="0.3">
      <c r="A68" s="44">
        <f>'FEUILLE RELEVE JOURNALIER'!J24</f>
        <v>0</v>
      </c>
      <c r="B68" s="211" t="s">
        <v>93</v>
      </c>
      <c r="C68" s="339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9">
        <f t="shared" si="9"/>
        <v>0</v>
      </c>
    </row>
    <row r="69" spans="1:35" ht="20.149999999999999" customHeight="1" x14ac:dyDescent="0.3">
      <c r="B69" s="66" t="s">
        <v>135</v>
      </c>
      <c r="C69" s="229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  <c r="V69" s="182"/>
      <c r="W69" s="182"/>
      <c r="X69" s="182"/>
      <c r="Y69" s="182"/>
      <c r="Z69" s="182"/>
      <c r="AA69" s="182"/>
      <c r="AB69" s="182"/>
      <c r="AC69" s="182"/>
      <c r="AD69" s="182"/>
      <c r="AE69" s="182"/>
      <c r="AF69" s="182"/>
      <c r="AG69" s="182"/>
      <c r="AH69" s="182"/>
      <c r="AI69" s="183"/>
    </row>
    <row r="70" spans="1:35" ht="20.149999999999999" customHeight="1" x14ac:dyDescent="0.3">
      <c r="A70" s="44">
        <f>'FEUILLE RELEVE JOURNALIER'!F26</f>
        <v>0</v>
      </c>
      <c r="B70" s="213" t="s">
        <v>72</v>
      </c>
      <c r="C70" s="337" t="s">
        <v>177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9">
        <f>SUM(D70:AH70)</f>
        <v>0</v>
      </c>
    </row>
    <row r="71" spans="1:35" ht="20.149999999999999" customHeight="1" x14ac:dyDescent="0.3">
      <c r="A71" s="44">
        <f>'FEUILLE RELEVE JOURNALIER'!F27</f>
        <v>0</v>
      </c>
      <c r="B71" s="213" t="s">
        <v>71</v>
      </c>
      <c r="C71" s="33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9">
        <f t="shared" ref="AI71:AI94" si="10">SUM(D71:AH71)</f>
        <v>0</v>
      </c>
    </row>
    <row r="72" spans="1:35" ht="20.149999999999999" customHeight="1" x14ac:dyDescent="0.3">
      <c r="A72" s="44">
        <f>'FEUILLE RELEVE JOURNALIER'!F28</f>
        <v>0</v>
      </c>
      <c r="B72" s="213" t="s">
        <v>70</v>
      </c>
      <c r="C72" s="33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9">
        <f t="shared" si="10"/>
        <v>0</v>
      </c>
    </row>
    <row r="73" spans="1:35" ht="20.149999999999999" customHeight="1" x14ac:dyDescent="0.3">
      <c r="A73" s="44">
        <f>'FEUILLE RELEVE JOURNALIER'!F29</f>
        <v>0</v>
      </c>
      <c r="B73" s="213" t="s">
        <v>69</v>
      </c>
      <c r="C73" s="33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9">
        <f t="shared" si="10"/>
        <v>0</v>
      </c>
    </row>
    <row r="74" spans="1:35" ht="20.149999999999999" customHeight="1" x14ac:dyDescent="0.3">
      <c r="A74" s="44">
        <f>'FEUILLE RELEVE JOURNALIER'!F30</f>
        <v>0</v>
      </c>
      <c r="B74" s="213" t="s">
        <v>68</v>
      </c>
      <c r="C74" s="33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9">
        <f t="shared" si="10"/>
        <v>0</v>
      </c>
    </row>
    <row r="75" spans="1:35" ht="20.149999999999999" customHeight="1" x14ac:dyDescent="0.3">
      <c r="A75" s="44">
        <f>'FEUILLE RELEVE JOURNALIER'!J26</f>
        <v>0</v>
      </c>
      <c r="B75" s="213" t="s">
        <v>94</v>
      </c>
      <c r="C75" s="33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9">
        <f t="shared" si="10"/>
        <v>0</v>
      </c>
    </row>
    <row r="76" spans="1:35" ht="20.149999999999999" customHeight="1" x14ac:dyDescent="0.3">
      <c r="A76" s="44">
        <f>'FEUILLE RELEVE JOURNALIER'!J27</f>
        <v>0</v>
      </c>
      <c r="B76" s="213" t="s">
        <v>95</v>
      </c>
      <c r="C76" s="33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9">
        <f t="shared" si="10"/>
        <v>0</v>
      </c>
    </row>
    <row r="77" spans="1:35" ht="20.149999999999999" customHeight="1" x14ac:dyDescent="0.3">
      <c r="A77" s="44">
        <f>'FEUILLE RELEVE JOURNALIER'!J28</f>
        <v>0</v>
      </c>
      <c r="B77" s="213" t="s">
        <v>96</v>
      </c>
      <c r="C77" s="33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9">
        <f t="shared" si="10"/>
        <v>0</v>
      </c>
    </row>
    <row r="78" spans="1:35" ht="20.149999999999999" customHeight="1" x14ac:dyDescent="0.3">
      <c r="A78" s="44">
        <f>'FEUILLE RELEVE JOURNALIER'!J29</f>
        <v>0</v>
      </c>
      <c r="B78" s="213" t="s">
        <v>97</v>
      </c>
      <c r="C78" s="33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9">
        <f t="shared" si="10"/>
        <v>0</v>
      </c>
    </row>
    <row r="79" spans="1:35" ht="20.149999999999999" customHeight="1" x14ac:dyDescent="0.3">
      <c r="A79" s="44">
        <f>'FEUILLE RELEVE JOURNALIER'!J30</f>
        <v>0</v>
      </c>
      <c r="B79" s="213" t="s">
        <v>98</v>
      </c>
      <c r="C79" s="339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9">
        <f t="shared" si="10"/>
        <v>0</v>
      </c>
    </row>
    <row r="80" spans="1:35" ht="20.149999999999999" customHeight="1" x14ac:dyDescent="0.3">
      <c r="B80" s="63" t="s">
        <v>73</v>
      </c>
      <c r="C80" s="230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  <c r="Z80" s="182"/>
      <c r="AA80" s="182"/>
      <c r="AB80" s="182"/>
      <c r="AC80" s="182"/>
      <c r="AD80" s="182"/>
      <c r="AE80" s="182"/>
      <c r="AF80" s="182"/>
      <c r="AG80" s="182"/>
      <c r="AH80" s="182"/>
      <c r="AI80" s="183"/>
    </row>
    <row r="81" spans="1:35" ht="20.149999999999999" customHeight="1" x14ac:dyDescent="0.3">
      <c r="A81" s="44">
        <f>'FEUILLE RELEVE JOURNALIER'!J54</f>
        <v>0</v>
      </c>
      <c r="B81" s="214" t="s">
        <v>136</v>
      </c>
      <c r="C81" s="337" t="s">
        <v>177</v>
      </c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9">
        <f t="shared" si="10"/>
        <v>0</v>
      </c>
    </row>
    <row r="82" spans="1:35" ht="20.149999999999999" customHeight="1" x14ac:dyDescent="0.3">
      <c r="A82" s="44">
        <f>'FEUILLE RELEVE JOURNALIER'!J55</f>
        <v>0</v>
      </c>
      <c r="B82" s="214" t="s">
        <v>137</v>
      </c>
      <c r="C82" s="338"/>
      <c r="D82" s="4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49">
        <f t="shared" si="10"/>
        <v>0</v>
      </c>
    </row>
    <row r="83" spans="1:35" ht="20.149999999999999" customHeight="1" x14ac:dyDescent="0.3">
      <c r="A83" s="44">
        <f>'FEUILLE RELEVE JOURNALIER'!J56</f>
        <v>0</v>
      </c>
      <c r="B83" s="214" t="s">
        <v>138</v>
      </c>
      <c r="C83" s="339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9">
        <f t="shared" si="10"/>
        <v>0</v>
      </c>
    </row>
    <row r="84" spans="1:35" ht="20.149999999999999" customHeight="1" x14ac:dyDescent="0.3">
      <c r="B84" s="66" t="s">
        <v>139</v>
      </c>
      <c r="C84" s="229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  <c r="X84" s="182"/>
      <c r="Y84" s="182"/>
      <c r="Z84" s="182"/>
      <c r="AA84" s="182"/>
      <c r="AB84" s="182"/>
      <c r="AC84" s="182"/>
      <c r="AD84" s="182"/>
      <c r="AE84" s="182"/>
      <c r="AF84" s="182"/>
      <c r="AG84" s="182"/>
      <c r="AH84" s="182"/>
      <c r="AI84" s="183"/>
    </row>
    <row r="85" spans="1:35" ht="20.149999999999999" customHeight="1" x14ac:dyDescent="0.3">
      <c r="A85" s="44">
        <f>'FEUILLE RELEVE JOURNALIER'!F48</f>
        <v>0</v>
      </c>
      <c r="B85" s="213" t="s">
        <v>72</v>
      </c>
      <c r="C85" s="337" t="s">
        <v>177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9">
        <f t="shared" si="10"/>
        <v>0</v>
      </c>
    </row>
    <row r="86" spans="1:35" ht="20.149999999999999" customHeight="1" x14ac:dyDescent="0.3">
      <c r="A86" s="44">
        <f>'FEUILLE RELEVE JOURNALIER'!F49</f>
        <v>0</v>
      </c>
      <c r="B86" s="213" t="s">
        <v>71</v>
      </c>
      <c r="C86" s="33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9">
        <f t="shared" si="10"/>
        <v>0</v>
      </c>
    </row>
    <row r="87" spans="1:35" ht="20.149999999999999" customHeight="1" x14ac:dyDescent="0.3">
      <c r="A87" s="44">
        <f>'FEUILLE RELEVE JOURNALIER'!F50</f>
        <v>0</v>
      </c>
      <c r="B87" s="213" t="s">
        <v>70</v>
      </c>
      <c r="C87" s="33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9">
        <f t="shared" si="10"/>
        <v>0</v>
      </c>
    </row>
    <row r="88" spans="1:35" ht="20.149999999999999" customHeight="1" x14ac:dyDescent="0.3">
      <c r="A88" s="44">
        <f>'FEUILLE RELEVE JOURNALIER'!F51</f>
        <v>0</v>
      </c>
      <c r="B88" s="213" t="s">
        <v>69</v>
      </c>
      <c r="C88" s="33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9">
        <f t="shared" si="10"/>
        <v>0</v>
      </c>
    </row>
    <row r="89" spans="1:35" ht="20.149999999999999" customHeight="1" x14ac:dyDescent="0.3">
      <c r="A89" s="44">
        <f>'FEUILLE RELEVE JOURNALIER'!F52</f>
        <v>0</v>
      </c>
      <c r="B89" s="213" t="s">
        <v>68</v>
      </c>
      <c r="C89" s="33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9">
        <f t="shared" si="10"/>
        <v>0</v>
      </c>
    </row>
    <row r="90" spans="1:35" ht="20.149999999999999" customHeight="1" x14ac:dyDescent="0.3">
      <c r="A90" s="44">
        <f>'FEUILLE RELEVE JOURNALIER'!J48</f>
        <v>0</v>
      </c>
      <c r="B90" s="213" t="s">
        <v>99</v>
      </c>
      <c r="C90" s="33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9">
        <f t="shared" si="10"/>
        <v>0</v>
      </c>
    </row>
    <row r="91" spans="1:35" ht="20.149999999999999" customHeight="1" x14ac:dyDescent="0.3">
      <c r="A91" s="44">
        <f>'FEUILLE RELEVE JOURNALIER'!J49</f>
        <v>0</v>
      </c>
      <c r="B91" s="213" t="s">
        <v>100</v>
      </c>
      <c r="C91" s="33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9">
        <f t="shared" si="10"/>
        <v>0</v>
      </c>
    </row>
    <row r="92" spans="1:35" ht="20.149999999999999" customHeight="1" x14ac:dyDescent="0.3">
      <c r="A92" s="44">
        <f>'FEUILLE RELEVE JOURNALIER'!J50</f>
        <v>0</v>
      </c>
      <c r="B92" s="213" t="s">
        <v>96</v>
      </c>
      <c r="C92" s="33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9">
        <f t="shared" si="10"/>
        <v>0</v>
      </c>
    </row>
    <row r="93" spans="1:35" ht="20.149999999999999" customHeight="1" x14ac:dyDescent="0.3">
      <c r="A93" s="44">
        <f>'FEUILLE RELEVE JOURNALIER'!J51</f>
        <v>0</v>
      </c>
      <c r="B93" s="213" t="s">
        <v>97</v>
      </c>
      <c r="C93" s="33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9">
        <f t="shared" si="10"/>
        <v>0</v>
      </c>
    </row>
    <row r="94" spans="1:35" ht="20.149999999999999" customHeight="1" x14ac:dyDescent="0.3">
      <c r="A94" s="44">
        <f>'FEUILLE RELEVE JOURNALIER'!J52</f>
        <v>0</v>
      </c>
      <c r="B94" s="213" t="s">
        <v>98</v>
      </c>
      <c r="C94" s="339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9">
        <f t="shared" si="10"/>
        <v>0</v>
      </c>
    </row>
    <row r="95" spans="1:35" ht="20.149999999999999" customHeight="1" thickBot="1" x14ac:dyDescent="0.35">
      <c r="B95" s="184"/>
      <c r="C95" s="226"/>
      <c r="D95" s="174"/>
      <c r="E95" s="174"/>
      <c r="F95" s="174"/>
      <c r="G95" s="174"/>
      <c r="H95" s="174"/>
      <c r="I95" s="174"/>
      <c r="J95" s="174"/>
      <c r="K95" s="174"/>
      <c r="L95" s="174"/>
      <c r="M95" s="174"/>
      <c r="N95" s="174"/>
      <c r="O95" s="174"/>
      <c r="P95" s="174"/>
      <c r="Q95" s="174"/>
      <c r="R95" s="174"/>
      <c r="S95" s="174"/>
      <c r="T95" s="174"/>
      <c r="U95" s="174"/>
      <c r="V95" s="174"/>
      <c r="W95" s="174"/>
      <c r="X95" s="174"/>
      <c r="Y95" s="174"/>
      <c r="Z95" s="174"/>
      <c r="AA95" s="174"/>
      <c r="AB95" s="174"/>
      <c r="AC95" s="174"/>
      <c r="AD95" s="174"/>
      <c r="AE95" s="174"/>
      <c r="AF95" s="174"/>
      <c r="AG95" s="174"/>
      <c r="AH95" s="174"/>
      <c r="AI95" s="175"/>
    </row>
    <row r="96" spans="1:35" ht="20.149999999999999" customHeight="1" x14ac:dyDescent="0.3">
      <c r="G96" s="69"/>
    </row>
  </sheetData>
  <sheetProtection formatCells="0" formatColumns="0" formatRows="0" selectLockedCells="1"/>
  <mergeCells count="15">
    <mergeCell ref="C32:C40"/>
    <mergeCell ref="C26:C30"/>
    <mergeCell ref="C22:C24"/>
    <mergeCell ref="B1:AI1"/>
    <mergeCell ref="D3:AI3"/>
    <mergeCell ref="C19:C20"/>
    <mergeCell ref="C9:C12"/>
    <mergeCell ref="C14:C17"/>
    <mergeCell ref="AI5:AI7"/>
    <mergeCell ref="C81:C83"/>
    <mergeCell ref="C70:C79"/>
    <mergeCell ref="C85:C94"/>
    <mergeCell ref="C42:C45"/>
    <mergeCell ref="C48:C57"/>
    <mergeCell ref="C59:C68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FEUILLE RELEVE JOURNALIER</vt:lpstr>
      <vt:lpstr>SYNTHESE</vt:lpstr>
      <vt:lpstr>2020-01</vt:lpstr>
      <vt:lpstr>Annee</vt:lpstr>
      <vt:lpstr>Date</vt:lpstr>
      <vt:lpstr>'FEUILLE RELEVE JOURNALIER'!Zone_d_impression</vt:lpstr>
      <vt:lpstr>SYNTHESE!Zone_d_impression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DUFOUR Morgan</dc:creator>
  <cp:lastModifiedBy>LEGOFF Pierre</cp:lastModifiedBy>
  <dcterms:created xsi:type="dcterms:W3CDTF">2020-02-20T07:08:23Z</dcterms:created>
  <dcterms:modified xsi:type="dcterms:W3CDTF">2020-05-07T11:37:55Z</dcterms:modified>
</cp:coreProperties>
</file>