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uve fréderic\Documents\Papa dossier\"/>
    </mc:Choice>
  </mc:AlternateContent>
  <bookViews>
    <workbookView xWindow="120" yWindow="120" windowWidth="15195" windowHeight="7935"/>
  </bookViews>
  <sheets>
    <sheet name="Feuil1" sheetId="1" r:id="rId1"/>
    <sheet name="Feuil2" sheetId="2" r:id="rId2"/>
    <sheet name="Feuil3" sheetId="3" r:id="rId3"/>
  </sheets>
  <definedNames>
    <definedName name="_xlnm.Print_Area" localSheetId="0">Feuil1!$B$2:$AB$80</definedName>
  </definedNames>
  <calcPr calcId="162913"/>
</workbook>
</file>

<file path=xl/calcChain.xml><?xml version="1.0" encoding="utf-8"?>
<calcChain xmlns="http://schemas.openxmlformats.org/spreadsheetml/2006/main">
  <c r="J5" i="1" l="1"/>
  <c r="J4" i="1"/>
  <c r="P4" i="1"/>
  <c r="M4" i="1"/>
  <c r="G5" i="1" l="1"/>
  <c r="J18" i="1"/>
  <c r="P100" i="1" l="1"/>
  <c r="J100" i="1"/>
  <c r="G100" i="1"/>
  <c r="R100" i="1" s="1"/>
  <c r="T99" i="1"/>
  <c r="P99" i="1"/>
  <c r="J99" i="1"/>
  <c r="G99" i="1"/>
  <c r="R99" i="1" s="1"/>
  <c r="X98" i="1"/>
  <c r="W98" i="1"/>
  <c r="V98" i="1"/>
  <c r="T98" i="1"/>
  <c r="P98" i="1"/>
  <c r="J98" i="1"/>
  <c r="G98" i="1"/>
  <c r="R98" i="1" s="1"/>
  <c r="X97" i="1"/>
  <c r="W97" i="1"/>
  <c r="V97" i="1"/>
  <c r="T97" i="1"/>
  <c r="P97" i="1"/>
  <c r="J97" i="1"/>
  <c r="G97" i="1"/>
  <c r="R97" i="1" s="1"/>
  <c r="X96" i="1"/>
  <c r="W96" i="1"/>
  <c r="V96" i="1"/>
  <c r="T96" i="1"/>
  <c r="P96" i="1"/>
  <c r="J96" i="1"/>
  <c r="G96" i="1"/>
  <c r="R96" i="1" s="1"/>
  <c r="X95" i="1"/>
  <c r="W95" i="1"/>
  <c r="V95" i="1"/>
  <c r="G95" i="1"/>
  <c r="T100" i="1" s="1"/>
  <c r="P87" i="1"/>
  <c r="J87" i="1"/>
  <c r="G87" i="1"/>
  <c r="R87" i="1" s="1"/>
  <c r="T86" i="1"/>
  <c r="P86" i="1"/>
  <c r="J86" i="1"/>
  <c r="G86" i="1"/>
  <c r="R86" i="1" s="1"/>
  <c r="X85" i="1"/>
  <c r="W85" i="1"/>
  <c r="V85" i="1"/>
  <c r="T85" i="1"/>
  <c r="P85" i="1"/>
  <c r="J85" i="1"/>
  <c r="G85" i="1"/>
  <c r="R85" i="1" s="1"/>
  <c r="X84" i="1"/>
  <c r="W84" i="1"/>
  <c r="V84" i="1"/>
  <c r="G84" i="1"/>
  <c r="R84" i="1" s="1"/>
  <c r="X83" i="1"/>
  <c r="W83" i="1"/>
  <c r="V83" i="1"/>
  <c r="G83" i="1"/>
  <c r="T83" i="1" s="1"/>
  <c r="X82" i="1"/>
  <c r="W82" i="1"/>
  <c r="V82" i="1"/>
  <c r="G82" i="1"/>
  <c r="T87" i="1" s="1"/>
  <c r="Y83" i="1" l="1"/>
  <c r="Z83" i="1" s="1"/>
  <c r="Y84" i="1"/>
  <c r="Z84" i="1" s="1"/>
  <c r="Y95" i="1"/>
  <c r="Y97" i="1"/>
  <c r="Y82" i="1"/>
  <c r="Y85" i="1"/>
  <c r="Z85" i="1" s="1"/>
  <c r="Y96" i="1"/>
  <c r="Z96" i="1" s="1"/>
  <c r="Y98" i="1"/>
  <c r="Z98" i="1" s="1"/>
  <c r="Z95" i="1"/>
  <c r="Z97" i="1"/>
  <c r="M95" i="1"/>
  <c r="R95" i="1"/>
  <c r="R101" i="1" s="1"/>
  <c r="J95" i="1"/>
  <c r="J101" i="1" s="1"/>
  <c r="P95" i="1"/>
  <c r="P101" i="1" s="1"/>
  <c r="T95" i="1"/>
  <c r="T101" i="1" s="1"/>
  <c r="M96" i="1"/>
  <c r="M97" i="1"/>
  <c r="M98" i="1"/>
  <c r="M99" i="1"/>
  <c r="M100" i="1"/>
  <c r="Z82" i="1"/>
  <c r="M82" i="1"/>
  <c r="R82" i="1"/>
  <c r="M83" i="1"/>
  <c r="R83" i="1"/>
  <c r="J82" i="1"/>
  <c r="P82" i="1"/>
  <c r="T82" i="1"/>
  <c r="T88" i="1" s="1"/>
  <c r="J83" i="1"/>
  <c r="P83" i="1"/>
  <c r="J84" i="1"/>
  <c r="P84" i="1"/>
  <c r="T84" i="1"/>
  <c r="M84" i="1"/>
  <c r="M85" i="1"/>
  <c r="M86" i="1"/>
  <c r="M87" i="1"/>
  <c r="R35" i="1"/>
  <c r="J88" i="1" l="1"/>
  <c r="M101" i="1"/>
  <c r="M88" i="1"/>
  <c r="P88" i="1"/>
  <c r="R88" i="1"/>
  <c r="V8" i="1"/>
  <c r="W8" i="1"/>
  <c r="X8" i="1"/>
  <c r="P10" i="1"/>
  <c r="Y8" i="1" l="1"/>
  <c r="Z8" i="1" s="1"/>
  <c r="G4" i="1"/>
  <c r="T9" i="1" s="1"/>
  <c r="W4" i="1"/>
  <c r="X4" i="1"/>
  <c r="W5" i="1"/>
  <c r="X5" i="1"/>
  <c r="G6" i="1"/>
  <c r="W6" i="1"/>
  <c r="X6" i="1"/>
  <c r="G7" i="1"/>
  <c r="M7" i="1"/>
  <c r="W7" i="1"/>
  <c r="X7" i="1"/>
  <c r="G8" i="1"/>
  <c r="G9" i="1"/>
  <c r="G17" i="1"/>
  <c r="T22" i="1" s="1"/>
  <c r="W17" i="1"/>
  <c r="X17" i="1"/>
  <c r="G18" i="1"/>
  <c r="M18" i="1" s="1"/>
  <c r="V18" i="1"/>
  <c r="W18" i="1"/>
  <c r="X18" i="1"/>
  <c r="G19" i="1"/>
  <c r="V19" i="1"/>
  <c r="W19" i="1"/>
  <c r="X19" i="1"/>
  <c r="G20" i="1"/>
  <c r="V20" i="1"/>
  <c r="W20" i="1"/>
  <c r="X20" i="1"/>
  <c r="G21" i="1"/>
  <c r="G22" i="1"/>
  <c r="G30" i="1"/>
  <c r="T35" i="1" s="1"/>
  <c r="V30" i="1"/>
  <c r="W30" i="1"/>
  <c r="X30" i="1"/>
  <c r="G31" i="1"/>
  <c r="V31" i="1"/>
  <c r="W31" i="1"/>
  <c r="X31" i="1"/>
  <c r="G32" i="1"/>
  <c r="M32" i="1" s="1"/>
  <c r="V32" i="1"/>
  <c r="W32" i="1"/>
  <c r="X32" i="1"/>
  <c r="G33" i="1"/>
  <c r="V33" i="1"/>
  <c r="W33" i="1"/>
  <c r="X33" i="1"/>
  <c r="G34" i="1"/>
  <c r="G35" i="1"/>
  <c r="G43" i="1"/>
  <c r="V43" i="1"/>
  <c r="W43" i="1"/>
  <c r="X43" i="1"/>
  <c r="G44" i="1"/>
  <c r="M44" i="1" s="1"/>
  <c r="V44" i="1"/>
  <c r="W44" i="1"/>
  <c r="X44" i="1"/>
  <c r="G45" i="1"/>
  <c r="V45" i="1"/>
  <c r="W45" i="1"/>
  <c r="X45" i="1"/>
  <c r="G46" i="1"/>
  <c r="M46" i="1"/>
  <c r="V46" i="1"/>
  <c r="W46" i="1"/>
  <c r="X46" i="1"/>
  <c r="G47" i="1"/>
  <c r="G48" i="1"/>
  <c r="T48" i="1"/>
  <c r="G56" i="1"/>
  <c r="V56" i="1"/>
  <c r="W56" i="1"/>
  <c r="X56" i="1"/>
  <c r="G57" i="1"/>
  <c r="V57" i="1"/>
  <c r="W57" i="1"/>
  <c r="X57" i="1"/>
  <c r="G58" i="1"/>
  <c r="V58" i="1"/>
  <c r="W58" i="1"/>
  <c r="X58" i="1"/>
  <c r="G59" i="1"/>
  <c r="V59" i="1"/>
  <c r="W59" i="1"/>
  <c r="X59" i="1"/>
  <c r="G60" i="1"/>
  <c r="G61" i="1"/>
  <c r="T61" i="1"/>
  <c r="G69" i="1"/>
  <c r="V69" i="1"/>
  <c r="W69" i="1"/>
  <c r="X69" i="1"/>
  <c r="G70" i="1"/>
  <c r="V70" i="1"/>
  <c r="W70" i="1"/>
  <c r="X70" i="1"/>
  <c r="G71" i="1"/>
  <c r="V71" i="1"/>
  <c r="W71" i="1"/>
  <c r="X71" i="1"/>
  <c r="G72" i="1"/>
  <c r="V72" i="1"/>
  <c r="W72" i="1"/>
  <c r="X72" i="1"/>
  <c r="G73" i="1"/>
  <c r="G74" i="1"/>
  <c r="Y45" i="1" l="1"/>
  <c r="Y17" i="1"/>
  <c r="Y6" i="1"/>
  <c r="J73" i="1"/>
  <c r="R73" i="1"/>
  <c r="P73" i="1"/>
  <c r="J70" i="1"/>
  <c r="R70" i="1"/>
  <c r="P70" i="1"/>
  <c r="R69" i="1"/>
  <c r="P69" i="1"/>
  <c r="J69" i="1"/>
  <c r="J47" i="1"/>
  <c r="R47" i="1"/>
  <c r="P47" i="1"/>
  <c r="P31" i="1"/>
  <c r="R31" i="1"/>
  <c r="J31" i="1"/>
  <c r="P20" i="1"/>
  <c r="R20" i="1"/>
  <c r="J20" i="1"/>
  <c r="V17" i="1"/>
  <c r="Z17" i="1" s="1"/>
  <c r="J8" i="1"/>
  <c r="P8" i="1"/>
  <c r="M8" i="1"/>
  <c r="R8" i="1"/>
  <c r="J74" i="1"/>
  <c r="R74" i="1"/>
  <c r="P74" i="1"/>
  <c r="J60" i="1"/>
  <c r="R60" i="1"/>
  <c r="P60" i="1"/>
  <c r="J59" i="1"/>
  <c r="R59" i="1"/>
  <c r="P59" i="1"/>
  <c r="J58" i="1"/>
  <c r="R58" i="1"/>
  <c r="P58" i="1"/>
  <c r="J57" i="1"/>
  <c r="R57" i="1"/>
  <c r="P57" i="1"/>
  <c r="R56" i="1"/>
  <c r="J56" i="1"/>
  <c r="P56" i="1"/>
  <c r="J48" i="1"/>
  <c r="R48" i="1"/>
  <c r="P48" i="1"/>
  <c r="J46" i="1"/>
  <c r="R46" i="1"/>
  <c r="P46" i="1"/>
  <c r="J45" i="1"/>
  <c r="R45" i="1"/>
  <c r="P45" i="1"/>
  <c r="J34" i="1"/>
  <c r="P34" i="1"/>
  <c r="R34" i="1"/>
  <c r="J33" i="1"/>
  <c r="P33" i="1"/>
  <c r="R33" i="1"/>
  <c r="Y31" i="1"/>
  <c r="Z31" i="1" s="1"/>
  <c r="J21" i="1"/>
  <c r="P21" i="1"/>
  <c r="R21" i="1"/>
  <c r="M20" i="1"/>
  <c r="R18" i="1"/>
  <c r="P18" i="1"/>
  <c r="R17" i="1"/>
  <c r="M17" i="1"/>
  <c r="P17" i="1"/>
  <c r="J9" i="1"/>
  <c r="R9" i="1"/>
  <c r="P9" i="1"/>
  <c r="V7" i="1"/>
  <c r="J7" i="1"/>
  <c r="R7" i="1"/>
  <c r="P7" i="1"/>
  <c r="J6" i="1"/>
  <c r="R6" i="1"/>
  <c r="P6" i="1"/>
  <c r="J72" i="1"/>
  <c r="R72" i="1"/>
  <c r="P72" i="1"/>
  <c r="J71" i="1"/>
  <c r="R71" i="1"/>
  <c r="P71" i="1"/>
  <c r="J61" i="1"/>
  <c r="R61" i="1"/>
  <c r="P61" i="1"/>
  <c r="Z45" i="1"/>
  <c r="J44" i="1"/>
  <c r="R44" i="1"/>
  <c r="P44" i="1"/>
  <c r="R43" i="1"/>
  <c r="J43" i="1"/>
  <c r="P43" i="1"/>
  <c r="J35" i="1"/>
  <c r="P35" i="1"/>
  <c r="J32" i="1"/>
  <c r="P32" i="1"/>
  <c r="R32" i="1"/>
  <c r="R30" i="1"/>
  <c r="R36" i="1" s="1"/>
  <c r="J30" i="1"/>
  <c r="P30" i="1"/>
  <c r="J22" i="1"/>
  <c r="P22" i="1"/>
  <c r="R22" i="1"/>
  <c r="R19" i="1"/>
  <c r="J19" i="1"/>
  <c r="P19" i="1"/>
  <c r="V6" i="1"/>
  <c r="V5" i="1"/>
  <c r="J17" i="1"/>
  <c r="J23" i="1" s="1"/>
  <c r="Y4" i="1"/>
  <c r="R5" i="1"/>
  <c r="P5" i="1"/>
  <c r="Y43" i="1"/>
  <c r="Z43" i="1" s="1"/>
  <c r="M5" i="1"/>
  <c r="Y19" i="1"/>
  <c r="Z19" i="1" s="1"/>
  <c r="R4" i="1"/>
  <c r="M10" i="1"/>
  <c r="V4" i="1"/>
  <c r="M72" i="1"/>
  <c r="Y71" i="1"/>
  <c r="Z71" i="1" s="1"/>
  <c r="M70" i="1"/>
  <c r="M57" i="1"/>
  <c r="Y56" i="1"/>
  <c r="Z56" i="1" s="1"/>
  <c r="M48" i="1"/>
  <c r="M47" i="1"/>
  <c r="Y46" i="1"/>
  <c r="Z46" i="1" s="1"/>
  <c r="M45" i="1"/>
  <c r="Y44" i="1"/>
  <c r="Z44" i="1" s="1"/>
  <c r="M43" i="1"/>
  <c r="M49" i="1" s="1"/>
  <c r="M34" i="1"/>
  <c r="M30" i="1"/>
  <c r="M35" i="1"/>
  <c r="Y33" i="1"/>
  <c r="Z33" i="1" s="1"/>
  <c r="Y69" i="1"/>
  <c r="Z69" i="1" s="1"/>
  <c r="M74" i="1"/>
  <c r="M73" i="1"/>
  <c r="Y72" i="1"/>
  <c r="Z72" i="1" s="1"/>
  <c r="M71" i="1"/>
  <c r="Y70" i="1"/>
  <c r="Z70" i="1" s="1"/>
  <c r="M69" i="1"/>
  <c r="M59" i="1"/>
  <c r="Y58" i="1"/>
  <c r="Z58" i="1" s="1"/>
  <c r="T47" i="1"/>
  <c r="T46" i="1"/>
  <c r="T45" i="1"/>
  <c r="T44" i="1"/>
  <c r="T43" i="1"/>
  <c r="M22" i="1"/>
  <c r="M21" i="1"/>
  <c r="Y20" i="1"/>
  <c r="Z20" i="1" s="1"/>
  <c r="M19" i="1"/>
  <c r="Y18" i="1"/>
  <c r="Z18" i="1" s="1"/>
  <c r="T74" i="1"/>
  <c r="T73" i="1"/>
  <c r="T72" i="1"/>
  <c r="T71" i="1"/>
  <c r="T70" i="1"/>
  <c r="T69" i="1"/>
  <c r="M61" i="1"/>
  <c r="M60" i="1"/>
  <c r="Y59" i="1"/>
  <c r="Z59" i="1" s="1"/>
  <c r="M58" i="1"/>
  <c r="Y57" i="1"/>
  <c r="Z57" i="1" s="1"/>
  <c r="M56" i="1"/>
  <c r="M33" i="1"/>
  <c r="Y32" i="1"/>
  <c r="Z32" i="1" s="1"/>
  <c r="M31" i="1"/>
  <c r="Y30" i="1"/>
  <c r="Z30" i="1" s="1"/>
  <c r="T21" i="1"/>
  <c r="T20" i="1"/>
  <c r="T19" i="1"/>
  <c r="T18" i="1"/>
  <c r="T17" i="1"/>
  <c r="M9" i="1"/>
  <c r="Y7" i="1"/>
  <c r="M6" i="1"/>
  <c r="Y5" i="1"/>
  <c r="T60" i="1"/>
  <c r="T59" i="1"/>
  <c r="T58" i="1"/>
  <c r="T57" i="1"/>
  <c r="T56" i="1"/>
  <c r="T34" i="1"/>
  <c r="T33" i="1"/>
  <c r="T32" i="1"/>
  <c r="T31" i="1"/>
  <c r="T30" i="1"/>
  <c r="T8" i="1"/>
  <c r="T7" i="1"/>
  <c r="T6" i="1"/>
  <c r="T5" i="1"/>
  <c r="T4" i="1"/>
  <c r="M62" i="1" l="1"/>
  <c r="R49" i="1"/>
  <c r="Z7" i="1"/>
  <c r="Z6" i="1"/>
  <c r="P62" i="1"/>
  <c r="P49" i="1"/>
  <c r="AA98" i="1"/>
  <c r="AA83" i="1"/>
  <c r="AA96" i="1"/>
  <c r="AA82" i="1"/>
  <c r="AA85" i="1"/>
  <c r="AA97" i="1"/>
  <c r="AA84" i="1"/>
  <c r="AA95" i="1"/>
  <c r="AA30" i="1"/>
  <c r="U39" i="1" s="1"/>
  <c r="AA44" i="1"/>
  <c r="Z4" i="1"/>
  <c r="Z5" i="1"/>
  <c r="P36" i="1"/>
  <c r="J36" i="1"/>
  <c r="J49" i="1"/>
  <c r="M23" i="1"/>
  <c r="J62" i="1"/>
  <c r="P75" i="1"/>
  <c r="P23" i="1"/>
  <c r="R23" i="1"/>
  <c r="R62" i="1"/>
  <c r="J75" i="1"/>
  <c r="R75" i="1"/>
  <c r="M36" i="1"/>
  <c r="R10" i="1"/>
  <c r="AA43" i="1"/>
  <c r="U51" i="1" s="1"/>
  <c r="J10" i="1"/>
  <c r="AA20" i="1"/>
  <c r="AA31" i="1"/>
  <c r="AA45" i="1"/>
  <c r="AA19" i="1"/>
  <c r="AA57" i="1"/>
  <c r="AA56" i="1"/>
  <c r="U65" i="1" s="1"/>
  <c r="AA58" i="1"/>
  <c r="AA71" i="1"/>
  <c r="AA18" i="1"/>
  <c r="AA17" i="1"/>
  <c r="AA69" i="1"/>
  <c r="AA33" i="1"/>
  <c r="AA70" i="1"/>
  <c r="AA72" i="1"/>
  <c r="AA46" i="1"/>
  <c r="M75" i="1"/>
  <c r="T23" i="1"/>
  <c r="T49" i="1"/>
  <c r="AA32" i="1"/>
  <c r="T75" i="1"/>
  <c r="T10" i="1"/>
  <c r="T62" i="1"/>
  <c r="AA59" i="1"/>
  <c r="T36" i="1"/>
  <c r="AA5" i="1" l="1"/>
  <c r="AA4" i="1"/>
  <c r="U61" i="1"/>
  <c r="U49" i="1"/>
  <c r="U52" i="1"/>
  <c r="AA7" i="1"/>
  <c r="AA6" i="1"/>
  <c r="U25" i="1"/>
  <c r="U35" i="1"/>
  <c r="U38" i="1"/>
  <c r="U36" i="1"/>
  <c r="U22" i="1"/>
  <c r="U62" i="1"/>
  <c r="U48" i="1"/>
  <c r="U23" i="1"/>
  <c r="U64" i="1"/>
  <c r="U26" i="1"/>
  <c r="U10" i="1" l="1"/>
  <c r="U13" i="1"/>
  <c r="U12" i="1"/>
  <c r="U9" i="1"/>
</calcChain>
</file>

<file path=xl/sharedStrings.xml><?xml version="1.0" encoding="utf-8"?>
<sst xmlns="http://schemas.openxmlformats.org/spreadsheetml/2006/main" count="327" uniqueCount="69">
  <si>
    <t>Match</t>
  </si>
  <si>
    <t>Score</t>
  </si>
  <si>
    <t>Resultat</t>
  </si>
  <si>
    <t>Fred</t>
  </si>
  <si>
    <t>Points</t>
  </si>
  <si>
    <t>seb</t>
  </si>
  <si>
    <t>Nic</t>
  </si>
  <si>
    <t>GROUPE   A</t>
  </si>
  <si>
    <t>GP</t>
  </si>
  <si>
    <t>GC</t>
  </si>
  <si>
    <t>DdB</t>
  </si>
  <si>
    <t>magic</t>
  </si>
  <si>
    <t>Classement</t>
  </si>
  <si>
    <t>QUALIFIES</t>
  </si>
  <si>
    <t>TOTAL</t>
  </si>
  <si>
    <t>ELIMINES</t>
  </si>
  <si>
    <t>GROUPE   B</t>
  </si>
  <si>
    <t>GROUPE   C</t>
  </si>
  <si>
    <t>GROUPE   D</t>
  </si>
  <si>
    <t>GROUPE   E</t>
  </si>
  <si>
    <t>GROUPE   F</t>
  </si>
  <si>
    <t>Espagne</t>
  </si>
  <si>
    <t>Allemagne</t>
  </si>
  <si>
    <t>Belgique</t>
  </si>
  <si>
    <t>France</t>
  </si>
  <si>
    <t>Portugal</t>
  </si>
  <si>
    <t>Suisse</t>
  </si>
  <si>
    <t>Angleterre</t>
  </si>
  <si>
    <t>Russie</t>
  </si>
  <si>
    <t>Pologne</t>
  </si>
  <si>
    <t>Croatie</t>
  </si>
  <si>
    <t>Irlande</t>
  </si>
  <si>
    <t>Islande</t>
  </si>
  <si>
    <t>Autriche</t>
  </si>
  <si>
    <t>Hongrie</t>
  </si>
  <si>
    <t>YO</t>
  </si>
  <si>
    <t>Sam</t>
  </si>
  <si>
    <t>Yo</t>
  </si>
  <si>
    <t>suède</t>
  </si>
  <si>
    <t>italie</t>
  </si>
  <si>
    <t>hongrie</t>
  </si>
  <si>
    <t>islande</t>
  </si>
  <si>
    <t>sam</t>
  </si>
  <si>
    <t>Perou</t>
  </si>
  <si>
    <t>Arabie Saoudite</t>
  </si>
  <si>
    <t>Uruguay</t>
  </si>
  <si>
    <t>Egypte</t>
  </si>
  <si>
    <t>Maroc</t>
  </si>
  <si>
    <t>Iran</t>
  </si>
  <si>
    <t>Australie</t>
  </si>
  <si>
    <t>Danemark</t>
  </si>
  <si>
    <t>Argentine</t>
  </si>
  <si>
    <t>Nigeria</t>
  </si>
  <si>
    <t>Costa-Rica</t>
  </si>
  <si>
    <t>Serbie</t>
  </si>
  <si>
    <t>Mexique</t>
  </si>
  <si>
    <t>Bresil</t>
  </si>
  <si>
    <t>Suede</t>
  </si>
  <si>
    <t>Corée du sud</t>
  </si>
  <si>
    <t>Panama</t>
  </si>
  <si>
    <t>Tunisie</t>
  </si>
  <si>
    <t>Colombie</t>
  </si>
  <si>
    <t>Japon</t>
  </si>
  <si>
    <t>Senegal</t>
  </si>
  <si>
    <t>fred</t>
  </si>
  <si>
    <t>2_1</t>
  </si>
  <si>
    <t>0_2</t>
  </si>
  <si>
    <t>3_1</t>
  </si>
  <si>
    <t>4_1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</si>
</sst>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" fontId="0" fillId="0" borderId="5" xfId="0" applyNumberFormat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1" fontId="0" fillId="0" borderId="6" xfId="0" quotePrefix="1" applyNumberFormat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1" fontId="0" fillId="0" borderId="6" xfId="0" applyNumberFormat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0" fillId="5" borderId="0" xfId="0" applyFill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7" fillId="0" borderId="3" xfId="0" applyFont="1" applyFill="1" applyBorder="1" applyAlignment="1" applyProtection="1">
      <alignment horizontal="center"/>
      <protection hidden="1"/>
    </xf>
    <xf numFmtId="0" fontId="7" fillId="2" borderId="2" xfId="0" applyFont="1" applyFill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4" borderId="6" xfId="0" applyFill="1" applyBorder="1" applyAlignment="1" applyProtection="1">
      <alignment horizontal="center"/>
      <protection hidden="1"/>
    </xf>
    <xf numFmtId="0" fontId="0" fillId="4" borderId="2" xfId="0" applyFill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5" fillId="3" borderId="3" xfId="0" applyFont="1" applyFill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5" fillId="7" borderId="4" xfId="0" applyFont="1" applyFill="1" applyBorder="1" applyAlignment="1" applyProtection="1">
      <alignment horizontal="center" vertical="center"/>
      <protection hidden="1"/>
    </xf>
    <xf numFmtId="0" fontId="0" fillId="7" borderId="3" xfId="0" applyFill="1" applyBorder="1" applyAlignment="1" applyProtection="1">
      <alignment horizontal="center" vertical="center"/>
      <protection hidden="1"/>
    </xf>
    <xf numFmtId="0" fontId="5" fillId="8" borderId="4" xfId="0" applyFont="1" applyFill="1" applyBorder="1" applyAlignment="1" applyProtection="1">
      <alignment horizontal="center" vertical="center"/>
      <protection hidden="1"/>
    </xf>
    <xf numFmtId="0" fontId="0" fillId="8" borderId="3" xfId="0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hidden="1"/>
    </xf>
    <xf numFmtId="0" fontId="5" fillId="5" borderId="3" xfId="0" applyFont="1" applyFill="1" applyBorder="1" applyAlignment="1" applyProtection="1">
      <alignment horizontal="center" vertical="center" wrapText="1"/>
      <protection locked="0"/>
    </xf>
    <xf numFmtId="16" fontId="10" fillId="4" borderId="5" xfId="0" applyNumberFormat="1" applyFont="1" applyFill="1" applyBorder="1" applyAlignment="1" applyProtection="1">
      <alignment horizontal="center" vertical="center" wrapText="1"/>
      <protection hidden="1"/>
    </xf>
    <xf numFmtId="0" fontId="9" fillId="4" borderId="5" xfId="0" applyFont="1" applyFill="1" applyBorder="1" applyAlignment="1" applyProtection="1">
      <alignment horizontal="center" vertical="center" wrapText="1"/>
      <protection hidden="1"/>
    </xf>
    <xf numFmtId="0" fontId="9" fillId="4" borderId="3" xfId="0" applyFont="1" applyFill="1" applyBorder="1" applyAlignment="1" applyProtection="1">
      <alignment horizontal="center" vertical="center" wrapText="1"/>
      <protection hidden="1"/>
    </xf>
    <xf numFmtId="0" fontId="8" fillId="4" borderId="5" xfId="0" applyFont="1" applyFill="1" applyBorder="1" applyAlignment="1" applyProtection="1">
      <alignment horizontal="center" vertical="center" wrapText="1"/>
      <protection hidden="1"/>
    </xf>
    <xf numFmtId="0" fontId="5" fillId="9" borderId="4" xfId="0" applyFont="1" applyFill="1" applyBorder="1" applyAlignment="1" applyProtection="1">
      <alignment horizontal="center" vertical="center"/>
      <protection hidden="1"/>
    </xf>
    <xf numFmtId="0" fontId="0" fillId="9" borderId="5" xfId="0" applyFill="1" applyBorder="1" applyAlignment="1" applyProtection="1">
      <alignment horizontal="center" vertical="center"/>
      <protection hidden="1"/>
    </xf>
    <xf numFmtId="0" fontId="0" fillId="9" borderId="3" xfId="0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0" fillId="9" borderId="9" xfId="0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B105"/>
  <sheetViews>
    <sheetView tabSelected="1" zoomScale="75" zoomScaleNormal="75" workbookViewId="0">
      <selection activeCell="E14" sqref="E14"/>
    </sheetView>
  </sheetViews>
  <sheetFormatPr baseColWidth="10" defaultRowHeight="15" x14ac:dyDescent="0.25"/>
  <cols>
    <col min="1" max="1" width="3.7109375" style="1" customWidth="1"/>
    <col min="2" max="2" width="4.140625" style="1" customWidth="1"/>
    <col min="3" max="4" width="15.7109375" style="1" customWidth="1"/>
    <col min="5" max="6" width="6.7109375" style="1" customWidth="1"/>
    <col min="7" max="20" width="8.7109375" style="1" customWidth="1"/>
    <col min="21" max="21" width="15.7109375" style="1" customWidth="1"/>
    <col min="22" max="26" width="6.7109375" style="1" customWidth="1"/>
    <col min="27" max="27" width="12" style="1" customWidth="1"/>
    <col min="28" max="28" width="3.85546875" style="1" customWidth="1"/>
    <col min="29" max="16384" width="11.42578125" style="1"/>
  </cols>
  <sheetData>
    <row r="2" spans="3:28" ht="15.75" thickBot="1" x14ac:dyDescent="0.3"/>
    <row r="3" spans="3:28" ht="16.5" thickTop="1" thickBot="1" x14ac:dyDescent="0.3">
      <c r="C3" s="50" t="s">
        <v>0</v>
      </c>
      <c r="D3" s="51"/>
      <c r="E3" s="2" t="s">
        <v>1</v>
      </c>
      <c r="F3" s="2" t="s">
        <v>1</v>
      </c>
      <c r="G3" s="3" t="s">
        <v>2</v>
      </c>
      <c r="H3" s="55" t="s">
        <v>64</v>
      </c>
      <c r="I3" s="4" t="s">
        <v>3</v>
      </c>
      <c r="J3" s="33" t="s">
        <v>4</v>
      </c>
      <c r="K3" s="60" t="s">
        <v>5</v>
      </c>
      <c r="L3" s="5" t="s">
        <v>5</v>
      </c>
      <c r="M3" s="33" t="s">
        <v>4</v>
      </c>
      <c r="N3" s="46" t="s">
        <v>35</v>
      </c>
      <c r="O3" s="46" t="s">
        <v>35</v>
      </c>
      <c r="P3" s="33" t="s">
        <v>4</v>
      </c>
      <c r="Q3" s="48" t="s">
        <v>36</v>
      </c>
      <c r="R3" s="33" t="s">
        <v>4</v>
      </c>
      <c r="S3" s="6" t="s">
        <v>6</v>
      </c>
      <c r="T3" s="33" t="s">
        <v>4</v>
      </c>
      <c r="U3" s="7" t="s">
        <v>7</v>
      </c>
      <c r="V3" s="36" t="s">
        <v>4</v>
      </c>
      <c r="W3" s="37" t="s">
        <v>8</v>
      </c>
      <c r="X3" s="37" t="s">
        <v>9</v>
      </c>
      <c r="Y3" s="37" t="s">
        <v>10</v>
      </c>
      <c r="Z3" s="37" t="s">
        <v>11</v>
      </c>
      <c r="AA3" s="38" t="s">
        <v>12</v>
      </c>
      <c r="AB3" s="8"/>
    </row>
    <row r="4" spans="3:28" ht="16.5" thickTop="1" thickBot="1" x14ac:dyDescent="0.3">
      <c r="C4" s="9" t="s">
        <v>28</v>
      </c>
      <c r="D4" s="10" t="s">
        <v>44</v>
      </c>
      <c r="E4" s="11">
        <v>3</v>
      </c>
      <c r="F4" s="11">
        <v>1</v>
      </c>
      <c r="G4" s="32" t="str">
        <f>IF(E4&gt;F4,"1",IF(E4&lt;F4,"2","N"))</f>
        <v>1</v>
      </c>
      <c r="H4" s="56" t="s">
        <v>65</v>
      </c>
      <c r="I4" s="12">
        <v>1</v>
      </c>
      <c r="J4" s="63">
        <f>IF(I4&amp;""=$G4,8,0)</f>
        <v>8</v>
      </c>
      <c r="K4" s="65" t="s">
        <v>67</v>
      </c>
      <c r="L4" s="64">
        <v>1</v>
      </c>
      <c r="M4" s="34">
        <f>IF(L4&amp;""=$G4,10,0)</f>
        <v>10</v>
      </c>
      <c r="N4" s="47" t="s">
        <v>68</v>
      </c>
      <c r="O4" s="47">
        <v>1</v>
      </c>
      <c r="P4" s="34">
        <f>IF(O4&amp;""=$G4,8,0)</f>
        <v>8</v>
      </c>
      <c r="Q4" s="49"/>
      <c r="R4" s="34">
        <f t="shared" ref="R4:R9" si="0">IF(Q4&amp;""=$G4,2,0)</f>
        <v>0</v>
      </c>
      <c r="S4" s="14"/>
      <c r="T4" s="34">
        <f>IF(S4&amp;""=$G4,2,0)</f>
        <v>0</v>
      </c>
      <c r="U4" s="9" t="s">
        <v>28</v>
      </c>
      <c r="V4" s="34">
        <f>COUNTIFS($C$4:$C$10,U4,$G$4:$G$10,"1")*3+COUNTIFS($D$4:$D$10,U4,$G$4:$G$10,"2")*3+COUNTIFS($C$4:$C$10,U4,$G$4:$G$10,"N")+COUNTIFS($D$4:$D$10,U4,$G$4:$G$10,"N")</f>
        <v>5</v>
      </c>
      <c r="W4" s="39">
        <f>SUMIF($C$5:$C$10,U4,$E$5:$E$10)+SUMIF($D$5:$D$10,U4,$F$5:$F$10)</f>
        <v>0</v>
      </c>
      <c r="X4" s="40">
        <f>SUMIF($C$5:$C$10,U4,$F$5:$F$10)+SUMIF($D$5:$D$10,U4,$E$5:$E$10)</f>
        <v>0</v>
      </c>
      <c r="Y4" s="40">
        <f>W4-X4</f>
        <v>0</v>
      </c>
      <c r="Z4" s="40">
        <f>V4*10000+Y4*1000+W4*10+ROW()</f>
        <v>50004</v>
      </c>
      <c r="AA4" s="41">
        <f>RANK(Z4,$Z$4:$Z$9)</f>
        <v>2</v>
      </c>
    </row>
    <row r="5" spans="3:28" ht="16.5" thickTop="1" thickBot="1" x14ac:dyDescent="0.3">
      <c r="C5" s="10" t="s">
        <v>46</v>
      </c>
      <c r="D5" s="10" t="s">
        <v>45</v>
      </c>
      <c r="E5" s="16">
        <v>0</v>
      </c>
      <c r="F5" s="16">
        <v>2</v>
      </c>
      <c r="G5" s="32" t="str">
        <f>IF(E5&gt;F5,"1",IF(E5&lt;F5,"2","N"))</f>
        <v>2</v>
      </c>
      <c r="H5" s="59" t="s">
        <v>66</v>
      </c>
      <c r="I5" s="17">
        <v>2</v>
      </c>
      <c r="J5" s="34">
        <f>IF(I5&amp;""=$G5,10,0)</f>
        <v>10</v>
      </c>
      <c r="K5" s="61"/>
      <c r="L5" s="18"/>
      <c r="M5" s="34">
        <f t="shared" ref="M5:M9" si="1">IF(L5&amp;""=$G5,2,0)</f>
        <v>0</v>
      </c>
      <c r="N5" s="47"/>
      <c r="O5" s="47"/>
      <c r="P5" s="34">
        <f t="shared" ref="P4:P10" si="2">IF(O5&amp;""=$G5,2,0)</f>
        <v>0</v>
      </c>
      <c r="Q5" s="49"/>
      <c r="R5" s="34">
        <f t="shared" si="0"/>
        <v>0</v>
      </c>
      <c r="S5" s="14"/>
      <c r="T5" s="35">
        <f>IF(S5&amp;""=$G5,2,0)</f>
        <v>0</v>
      </c>
      <c r="U5" s="10" t="s">
        <v>44</v>
      </c>
      <c r="V5" s="34">
        <f>COUNTIFS($C$4:$C$10,U5,$G$4:$G$10,"1")*3+COUNTIFS($D$4:$D$10,U5,$G$4:$G$10,"2")*3+COUNTIFS($C$4:$C$10,U5,$G$4:$G$10,"N")+COUNTIFS($D$4:$D$10,U5,$G$4:$G$10,"N")</f>
        <v>2</v>
      </c>
      <c r="W5" s="39">
        <f>SUMIF($C$5:$C$10,U5,$E$5:$E$10)+SUMIF($D$5:$D$10,U5,$F$5:$F$10)</f>
        <v>0</v>
      </c>
      <c r="X5" s="40">
        <f>SUMIF($C$5:$C$10,U5,$F$5:$F$10)+SUMIF($D$5:$D$10,U5,$E$5:$E$10)</f>
        <v>0</v>
      </c>
      <c r="Y5" s="40">
        <f t="shared" ref="Y5:Y8" si="3">W5-X5</f>
        <v>0</v>
      </c>
      <c r="Z5" s="40">
        <f t="shared" ref="Z5:Z8" si="4">V5*10000+Y5*1000+W5*10+ROW()</f>
        <v>20005</v>
      </c>
      <c r="AA5" s="41">
        <f>RANK(Z5,$Z$4:$Z$9)</f>
        <v>3</v>
      </c>
    </row>
    <row r="6" spans="3:28" ht="16.5" thickTop="1" thickBot="1" x14ac:dyDescent="0.3">
      <c r="C6" s="9" t="s">
        <v>28</v>
      </c>
      <c r="D6" s="10" t="s">
        <v>46</v>
      </c>
      <c r="E6" s="16"/>
      <c r="F6" s="16"/>
      <c r="G6" s="32" t="str">
        <f t="shared" ref="G6:G9" si="5">IF(E6&gt;F6,"1",IF(E6&lt;F6,"2","N"))</f>
        <v>N</v>
      </c>
      <c r="H6" s="57"/>
      <c r="I6" s="17"/>
      <c r="J6" s="34">
        <f t="shared" ref="J5:J8" si="6">IF(I6&amp;""=$G6,2,0)</f>
        <v>0</v>
      </c>
      <c r="K6" s="61"/>
      <c r="L6" s="18"/>
      <c r="M6" s="34">
        <f t="shared" si="1"/>
        <v>0</v>
      </c>
      <c r="N6" s="47"/>
      <c r="O6" s="47"/>
      <c r="P6" s="34">
        <f t="shared" si="2"/>
        <v>0</v>
      </c>
      <c r="Q6" s="49"/>
      <c r="R6" s="34">
        <f t="shared" si="0"/>
        <v>0</v>
      </c>
      <c r="S6" s="14"/>
      <c r="T6" s="35">
        <f>IF(S6&amp;""=$G6,2,0)</f>
        <v>0</v>
      </c>
      <c r="U6" s="10" t="s">
        <v>46</v>
      </c>
      <c r="V6" s="34">
        <f>COUNTIFS($C$4:$C$10,U6,$G$4:$G$10,"1")*3+COUNTIFS($D$4:$D$10,U6,$G$4:$G$10,"2")*3+COUNTIFS($C$4:$C$10,U6,$G$4:$G$10,"N")+COUNTIFS($D$4:$D$10,U6,$G$4:$G$10,"N")</f>
        <v>2</v>
      </c>
      <c r="W6" s="39">
        <f>SUMIF($C$5:$C$10,U6,$E$5:$E$10)+SUMIF($D$5:$D$10,U6,$F$5:$F$10)</f>
        <v>0</v>
      </c>
      <c r="X6" s="40">
        <f>SUMIF($C$5:$C$10,U6,$F$5:$F$10)+SUMIF($D$5:$D$10,U6,$E$5:$E$10)</f>
        <v>2</v>
      </c>
      <c r="Y6" s="40">
        <f t="shared" si="3"/>
        <v>-2</v>
      </c>
      <c r="Z6" s="40">
        <f t="shared" si="4"/>
        <v>18006</v>
      </c>
      <c r="AA6" s="42">
        <f>RANK(Z6,$Z$5:$Z$9)</f>
        <v>3</v>
      </c>
    </row>
    <row r="7" spans="3:28" ht="16.5" thickTop="1" thickBot="1" x14ac:dyDescent="0.3">
      <c r="C7" s="10" t="s">
        <v>45</v>
      </c>
      <c r="D7" s="10" t="s">
        <v>44</v>
      </c>
      <c r="E7" s="16"/>
      <c r="F7" s="16"/>
      <c r="G7" s="32" t="str">
        <f t="shared" si="5"/>
        <v>N</v>
      </c>
      <c r="H7" s="57"/>
      <c r="I7" s="17"/>
      <c r="J7" s="34">
        <f t="shared" si="6"/>
        <v>0</v>
      </c>
      <c r="K7" s="61"/>
      <c r="L7" s="18"/>
      <c r="M7" s="34">
        <f t="shared" si="1"/>
        <v>0</v>
      </c>
      <c r="N7" s="47"/>
      <c r="O7" s="47"/>
      <c r="P7" s="34">
        <f t="shared" si="2"/>
        <v>0</v>
      </c>
      <c r="Q7" s="49"/>
      <c r="R7" s="34">
        <f t="shared" si="0"/>
        <v>0</v>
      </c>
      <c r="S7" s="14"/>
      <c r="T7" s="35">
        <f>IF(S7&amp;""=$G7,2,0)</f>
        <v>0</v>
      </c>
      <c r="U7" s="10" t="s">
        <v>45</v>
      </c>
      <c r="V7" s="34">
        <f>COUNTIFS($C$4:$C$10,U7,$G$4:$G$10,"1")*3+COUNTIFS($D$4:$D$10,U7,$G$4:$G$10,"2")*3+COUNTIFS($C$4:$C$10,U7,$G$4:$G$10,"N")+COUNTIFS($D$4:$D$10,U7,$G$4:$G$10,"N")</f>
        <v>5</v>
      </c>
      <c r="W7" s="39">
        <f>SUMIF($C$5:$C$10,U7,$E$5:$E$10)+SUMIF($D$5:$D$10,U7,$F$5:$F$10)</f>
        <v>2</v>
      </c>
      <c r="X7" s="40">
        <f>SUMIF($C$5:$C$10,U7,$F$5:$F$10)+SUMIF($D$5:$D$10,U7,$E$5:$E$10)</f>
        <v>0</v>
      </c>
      <c r="Y7" s="40">
        <f t="shared" si="3"/>
        <v>2</v>
      </c>
      <c r="Z7" s="43">
        <f t="shared" si="4"/>
        <v>52027</v>
      </c>
      <c r="AA7" s="41">
        <f>RANK(Z7,$Z$5:$Z$9)</f>
        <v>1</v>
      </c>
    </row>
    <row r="8" spans="3:28" ht="16.5" thickTop="1" thickBot="1" x14ac:dyDescent="0.3">
      <c r="C8" s="10" t="s">
        <v>45</v>
      </c>
      <c r="D8" s="9" t="s">
        <v>28</v>
      </c>
      <c r="E8" s="19"/>
      <c r="F8" s="19"/>
      <c r="G8" s="32" t="str">
        <f t="shared" si="5"/>
        <v>N</v>
      </c>
      <c r="H8" s="58"/>
      <c r="I8" s="20"/>
      <c r="J8" s="34">
        <f t="shared" si="6"/>
        <v>0</v>
      </c>
      <c r="K8" s="62"/>
      <c r="L8" s="21"/>
      <c r="M8" s="34">
        <f>IF(L8&amp;""=$G8,2,0)</f>
        <v>0</v>
      </c>
      <c r="N8" s="47"/>
      <c r="O8" s="47"/>
      <c r="P8" s="34">
        <f t="shared" si="2"/>
        <v>0</v>
      </c>
      <c r="Q8" s="49"/>
      <c r="R8" s="34">
        <f t="shared" si="0"/>
        <v>0</v>
      </c>
      <c r="S8" s="14"/>
      <c r="T8" s="34">
        <f>IF(S8&amp;""=$G8,2,0)</f>
        <v>0</v>
      </c>
      <c r="U8" s="7" t="s">
        <v>13</v>
      </c>
      <c r="V8" s="22">
        <f>COUNTIFS($C$4:$C$10,U8,$G$4:$G$10,"1")*3+COUNTIFS($D$4:$D$10,U8,$G$4:$G$10,"2")*3+COUNTIFS($C$4:$C$10,U8,$G$4:$G$10,"N")+COUNTIFS($D$4:$D$10,U8,$G$4:$G$10,"N")</f>
        <v>0</v>
      </c>
      <c r="W8" s="1">
        <f>SUMIF($C$5:$C$10,U8,$E$5:$E$10)+SUMIF($D$5:$D$10,U8,$F$5:$F$10)</f>
        <v>0</v>
      </c>
      <c r="X8" s="1">
        <f>SUMIF($C$5:$C$10,U8,$F$5:$F$10)+SUMIF($D$5:$D$10,U8,$E$5:$E$10)</f>
        <v>0</v>
      </c>
      <c r="Y8" s="1">
        <f t="shared" si="3"/>
        <v>0</v>
      </c>
      <c r="Z8" s="1">
        <f t="shared" si="4"/>
        <v>8</v>
      </c>
    </row>
    <row r="9" spans="3:28" ht="16.5" thickTop="1" thickBot="1" x14ac:dyDescent="0.3">
      <c r="C9" s="10" t="s">
        <v>44</v>
      </c>
      <c r="D9" s="10" t="s">
        <v>46</v>
      </c>
      <c r="E9" s="19"/>
      <c r="F9" s="19"/>
      <c r="G9" s="32" t="str">
        <f t="shared" si="5"/>
        <v>N</v>
      </c>
      <c r="H9" s="58"/>
      <c r="I9" s="23"/>
      <c r="J9" s="34">
        <f>IF(I9&amp;""=$G9,2,0)</f>
        <v>0</v>
      </c>
      <c r="K9" s="62"/>
      <c r="L9" s="24"/>
      <c r="M9" s="34">
        <f t="shared" si="1"/>
        <v>0</v>
      </c>
      <c r="N9" s="47"/>
      <c r="O9" s="47"/>
      <c r="P9" s="34">
        <f t="shared" si="2"/>
        <v>0</v>
      </c>
      <c r="Q9" s="49"/>
      <c r="R9" s="34">
        <f t="shared" si="0"/>
        <v>0</v>
      </c>
      <c r="S9" s="14"/>
      <c r="T9" s="34">
        <f>IF(S9&amp;""=$G4,2,0)</f>
        <v>0</v>
      </c>
      <c r="U9" s="34" t="str">
        <f>INDEX($U$4:$U$7,MATCH(1,$AA$4:$AA$7,0))</f>
        <v>Uruguay</v>
      </c>
      <c r="V9" s="22"/>
    </row>
    <row r="10" spans="3:28" ht="16.5" thickTop="1" thickBot="1" x14ac:dyDescent="0.3">
      <c r="C10" s="25"/>
      <c r="D10" s="10"/>
      <c r="E10" s="26"/>
      <c r="F10" s="26"/>
      <c r="G10" s="27" t="s">
        <v>14</v>
      </c>
      <c r="H10" s="53"/>
      <c r="I10" s="28"/>
      <c r="J10" s="34">
        <f>SUM(J4:J9)</f>
        <v>18</v>
      </c>
      <c r="K10" s="62"/>
      <c r="L10" s="24"/>
      <c r="M10" s="34">
        <f>SUM(P4:P9)</f>
        <v>8</v>
      </c>
      <c r="N10" s="47"/>
      <c r="O10" s="47"/>
      <c r="P10" s="34">
        <f t="shared" si="2"/>
        <v>0</v>
      </c>
      <c r="Q10" s="49"/>
      <c r="R10" s="34">
        <f>SUM(R4:R9)</f>
        <v>0</v>
      </c>
      <c r="S10" s="14"/>
      <c r="T10" s="34">
        <f>SUM(T4:T9)</f>
        <v>0</v>
      </c>
      <c r="U10" s="34" t="str">
        <f>INDEX($U$4:$U$7,MATCH(2,$AA$4:$AA$7,0))</f>
        <v>Russie</v>
      </c>
      <c r="V10" s="29"/>
    </row>
    <row r="11" spans="3:28" ht="16.5" thickTop="1" thickBot="1" x14ac:dyDescent="0.3">
      <c r="C11" s="22"/>
      <c r="D11" s="22"/>
      <c r="E11" s="22"/>
      <c r="F11" s="22"/>
      <c r="G11" s="22"/>
      <c r="H11" s="22"/>
      <c r="I11" s="30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31" t="s">
        <v>15</v>
      </c>
      <c r="V11" s="22"/>
    </row>
    <row r="12" spans="3:28" ht="16.5" thickTop="1" thickBot="1" x14ac:dyDescent="0.3"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34" t="str">
        <f>INDEX($U$4:$U$7,MATCH(3,$AA$4:$AA$7,0))</f>
        <v>Arabie Saoudite</v>
      </c>
      <c r="V12" s="22"/>
    </row>
    <row r="13" spans="3:28" ht="16.5" thickTop="1" thickBot="1" x14ac:dyDescent="0.3"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34" t="e">
        <f>INDEX($U$4:$U$7,MATCH(4,$AA$4:$AA$7,0))</f>
        <v>#N/A</v>
      </c>
      <c r="V13" s="22"/>
    </row>
    <row r="14" spans="3:28" ht="15.75" thickTop="1" x14ac:dyDescent="0.25"/>
    <row r="15" spans="3:28" ht="15.75" thickBot="1" x14ac:dyDescent="0.3"/>
    <row r="16" spans="3:28" ht="16.5" thickTop="1" thickBot="1" x14ac:dyDescent="0.3">
      <c r="C16" s="50" t="s">
        <v>0</v>
      </c>
      <c r="D16" s="51"/>
      <c r="E16" s="2" t="s">
        <v>1</v>
      </c>
      <c r="F16" s="2" t="s">
        <v>1</v>
      </c>
      <c r="G16" s="44" t="s">
        <v>2</v>
      </c>
      <c r="H16" s="44"/>
      <c r="I16" s="4" t="s">
        <v>3</v>
      </c>
      <c r="J16" s="33" t="s">
        <v>4</v>
      </c>
      <c r="K16" s="33"/>
      <c r="L16" s="5" t="s">
        <v>5</v>
      </c>
      <c r="M16" s="33" t="s">
        <v>4</v>
      </c>
      <c r="N16" s="33"/>
      <c r="O16" s="46" t="s">
        <v>37</v>
      </c>
      <c r="P16" s="33" t="s">
        <v>4</v>
      </c>
      <c r="Q16" s="48" t="s">
        <v>36</v>
      </c>
      <c r="R16" s="33" t="s">
        <v>4</v>
      </c>
      <c r="S16" s="6" t="s">
        <v>6</v>
      </c>
      <c r="T16" s="33" t="s">
        <v>4</v>
      </c>
      <c r="U16" s="7" t="s">
        <v>16</v>
      </c>
      <c r="V16" s="36" t="s">
        <v>4</v>
      </c>
      <c r="W16" s="37" t="s">
        <v>8</v>
      </c>
      <c r="X16" s="37" t="s">
        <v>9</v>
      </c>
      <c r="Y16" s="37" t="s">
        <v>10</v>
      </c>
      <c r="Z16" s="37" t="s">
        <v>11</v>
      </c>
      <c r="AA16" s="38" t="s">
        <v>12</v>
      </c>
      <c r="AB16" s="8"/>
    </row>
    <row r="17" spans="3:28" ht="16.5" thickTop="1" thickBot="1" x14ac:dyDescent="0.3">
      <c r="C17" s="9" t="s">
        <v>47</v>
      </c>
      <c r="D17" s="10" t="s">
        <v>48</v>
      </c>
      <c r="E17" s="11"/>
      <c r="F17" s="11"/>
      <c r="G17" s="32" t="str">
        <f>IF(E17&gt;F17,"1",IF(E17&lt;F17,"2","N"))</f>
        <v>N</v>
      </c>
      <c r="H17" s="52"/>
      <c r="I17" s="12"/>
      <c r="J17" s="34">
        <f t="shared" ref="J17:J21" si="7">IF(I17&amp;""=$G17,2,0)</f>
        <v>0</v>
      </c>
      <c r="K17" s="35"/>
      <c r="L17" s="13"/>
      <c r="M17" s="34">
        <f>IF(L17&amp;""=$G17,2,0)</f>
        <v>0</v>
      </c>
      <c r="N17" s="34"/>
      <c r="O17" s="47"/>
      <c r="P17" s="34">
        <f t="shared" ref="P17:P22" si="8">IF(O17&amp;""=$G17,2,0)</f>
        <v>0</v>
      </c>
      <c r="Q17" s="49"/>
      <c r="R17" s="34">
        <f t="shared" ref="R17:R22" si="9">IF(Q17&amp;""=$G17,2,0)</f>
        <v>0</v>
      </c>
      <c r="S17" s="14"/>
      <c r="T17" s="34">
        <f>IF(S17&amp;""=$G17,2,0)</f>
        <v>0</v>
      </c>
      <c r="U17" s="9" t="s">
        <v>47</v>
      </c>
      <c r="V17" s="34">
        <f>COUNTIFS($C$17:$C$23,U17,$G$17:$G$23,"1")*3+COUNTIFS($D$17:$D$23,U17,$G$17:$G$23,"2")*3+COUNTIFS($C$17:$C$23,U17,$G$17:$G$23,"N")+COUNTIFS($D$17:$D$23,U17,$G$17:$G$23,"N")</f>
        <v>3</v>
      </c>
      <c r="W17" s="39">
        <f>SUMIF($C$5:$C$10,U17,$E$5:$E$10)+SUMIF($D$5:$D$10,U17,$F$5:$F$10)</f>
        <v>0</v>
      </c>
      <c r="X17" s="40">
        <f>SUMIF($C$5:$C$10,U17,$F$5:$F$10)+SUMIF($D$5:$D$10,U17,$E$5:$E$10)</f>
        <v>0</v>
      </c>
      <c r="Y17" s="40">
        <f>W17-X17</f>
        <v>0</v>
      </c>
      <c r="Z17" s="40">
        <f>V17*10000+Y17*1000+W17*10+ROW()</f>
        <v>30017</v>
      </c>
      <c r="AA17" s="41">
        <f>RANK(Z17,$Z$17:$Z$22)</f>
        <v>1</v>
      </c>
    </row>
    <row r="18" spans="3:28" ht="16.5" thickTop="1" thickBot="1" x14ac:dyDescent="0.3">
      <c r="C18" s="10" t="s">
        <v>25</v>
      </c>
      <c r="D18" s="10" t="s">
        <v>21</v>
      </c>
      <c r="E18" s="16"/>
      <c r="F18" s="16"/>
      <c r="G18" s="32" t="str">
        <f t="shared" ref="G18:G22" si="10">IF(E18&gt;F18,"1",IF(E18&lt;F18,"2","N"))</f>
        <v>N</v>
      </c>
      <c r="H18" s="52"/>
      <c r="I18" s="17"/>
      <c r="J18" s="34">
        <f>IF(I18&amp;""=$G18,2,0)</f>
        <v>0</v>
      </c>
      <c r="K18" s="35"/>
      <c r="L18" s="18"/>
      <c r="M18" s="34">
        <f t="shared" ref="M18:M22" si="11">IF(L18&amp;""=$G18,2,0)</f>
        <v>0</v>
      </c>
      <c r="N18" s="34"/>
      <c r="O18" s="47"/>
      <c r="P18" s="34">
        <f t="shared" si="8"/>
        <v>0</v>
      </c>
      <c r="Q18" s="49"/>
      <c r="R18" s="34">
        <f t="shared" si="9"/>
        <v>0</v>
      </c>
      <c r="S18" s="14"/>
      <c r="T18" s="35">
        <f>IF(S18&amp;""=$G18,2,0)</f>
        <v>0</v>
      </c>
      <c r="U18" s="10" t="s">
        <v>48</v>
      </c>
      <c r="V18" s="34">
        <f>COUNTIFS($C$4:$C$10,U18,$G$4:$G$10,"1")*3+COUNTIFS($D$4:$D$10,U18,$G$4:$G$10,"2")*3+COUNTIFS($C$4:$C$10,U18,$G$4:$G$10,"N")+COUNTIFS($D$4:$D$10,U18,$G$4:$G$10,"N")</f>
        <v>0</v>
      </c>
      <c r="W18" s="39">
        <f>SUMIF($C$5:$C$10,U18,$E$5:$E$10)+SUMIF($D$5:$D$10,U18,$F$5:$F$10)</f>
        <v>0</v>
      </c>
      <c r="X18" s="40">
        <f>SUMIF($C$5:$C$10,U18,$F$5:$F$10)+SUMIF($D$5:$D$10,U18,$E$5:$E$10)</f>
        <v>0</v>
      </c>
      <c r="Y18" s="40">
        <f t="shared" ref="Y18:Y20" si="12">W18-X18</f>
        <v>0</v>
      </c>
      <c r="Z18" s="40">
        <f t="shared" ref="Z18:Z20" si="13">V18*10000+Y18*1000+W18*10+ROW()</f>
        <v>18</v>
      </c>
      <c r="AA18" s="41">
        <f>RANK(Z18,$Z$17:$Z$22)</f>
        <v>4</v>
      </c>
    </row>
    <row r="19" spans="3:28" ht="16.5" thickTop="1" thickBot="1" x14ac:dyDescent="0.3">
      <c r="C19" s="10" t="s">
        <v>25</v>
      </c>
      <c r="D19" s="9" t="s">
        <v>47</v>
      </c>
      <c r="E19" s="16"/>
      <c r="F19" s="16"/>
      <c r="G19" s="32" t="str">
        <f t="shared" si="10"/>
        <v>N</v>
      </c>
      <c r="H19" s="52"/>
      <c r="I19" s="17"/>
      <c r="J19" s="34">
        <f>IF(I19&amp;""=$G19,2,0)</f>
        <v>0</v>
      </c>
      <c r="K19" s="35"/>
      <c r="L19" s="18"/>
      <c r="M19" s="34">
        <f t="shared" si="11"/>
        <v>0</v>
      </c>
      <c r="N19" s="34"/>
      <c r="O19" s="47"/>
      <c r="P19" s="34">
        <f t="shared" si="8"/>
        <v>0</v>
      </c>
      <c r="Q19" s="49"/>
      <c r="R19" s="34">
        <f t="shared" si="9"/>
        <v>0</v>
      </c>
      <c r="S19" s="14"/>
      <c r="T19" s="35">
        <f>IF(S19&amp;""=$G19,2,0)</f>
        <v>0</v>
      </c>
      <c r="U19" s="10" t="s">
        <v>25</v>
      </c>
      <c r="V19" s="34">
        <f t="shared" ref="V19:V20" si="14">COUNTIFS($C$5:$C$10,U19,$G$5:$G$10,"1")*3+COUNTIFS($D$5:$D$10,U19,$G$5:$G$10,"2")*3+COUNTIFS($C$5:$C$10,U19,$G$5:$G$10,"N")+COUNTIFS($D$5:$D$10,U19,$G$5:$G$10,"N")</f>
        <v>0</v>
      </c>
      <c r="W19" s="39">
        <f>SUMIF($C$5:$C$10,U19,$E$5:$E$10)+SUMIF($D$5:$D$10,U19,$F$5:$F$10)</f>
        <v>0</v>
      </c>
      <c r="X19" s="40">
        <f>SUMIF($C$5:$C$10,U19,$F$5:$F$10)+SUMIF($D$5:$D$10,U19,$E$5:$E$10)</f>
        <v>0</v>
      </c>
      <c r="Y19" s="40">
        <f t="shared" si="12"/>
        <v>0</v>
      </c>
      <c r="Z19" s="40">
        <f t="shared" si="13"/>
        <v>19</v>
      </c>
      <c r="AA19" s="42">
        <f>RANK(Z19,$Z$17:$Z$22)</f>
        <v>3</v>
      </c>
    </row>
    <row r="20" spans="3:28" ht="16.5" thickTop="1" thickBot="1" x14ac:dyDescent="0.3">
      <c r="C20" s="10" t="s">
        <v>48</v>
      </c>
      <c r="D20" s="10" t="s">
        <v>21</v>
      </c>
      <c r="E20" s="16"/>
      <c r="F20" s="16"/>
      <c r="G20" s="32" t="str">
        <f t="shared" si="10"/>
        <v>N</v>
      </c>
      <c r="H20" s="52"/>
      <c r="I20" s="17"/>
      <c r="J20" s="34">
        <f>IF(I20&amp;""=$G20,2,0)</f>
        <v>0</v>
      </c>
      <c r="K20" s="35"/>
      <c r="L20" s="18"/>
      <c r="M20" s="34">
        <f t="shared" si="11"/>
        <v>0</v>
      </c>
      <c r="N20" s="34"/>
      <c r="O20" s="47"/>
      <c r="P20" s="34">
        <f t="shared" si="8"/>
        <v>0</v>
      </c>
      <c r="Q20" s="49"/>
      <c r="R20" s="34">
        <f t="shared" si="9"/>
        <v>0</v>
      </c>
      <c r="S20" s="14"/>
      <c r="T20" s="35">
        <f>IF(S20&amp;""=$G20,2,0)</f>
        <v>0</v>
      </c>
      <c r="U20" s="10" t="s">
        <v>21</v>
      </c>
      <c r="V20" s="34">
        <f t="shared" si="14"/>
        <v>0</v>
      </c>
      <c r="W20" s="39">
        <f>SUMIF($C$5:$C$10,U20,$E$5:$E$10)+SUMIF($D$5:$D$10,U20,$F$5:$F$10)</f>
        <v>0</v>
      </c>
      <c r="X20" s="40">
        <f>SUMIF($C$5:$C$10,U20,$F$5:$F$10)+SUMIF($D$5:$D$10,U20,$E$5:$E$10)</f>
        <v>0</v>
      </c>
      <c r="Y20" s="40">
        <f t="shared" si="12"/>
        <v>0</v>
      </c>
      <c r="Z20" s="43">
        <f t="shared" si="13"/>
        <v>20</v>
      </c>
      <c r="AA20" s="41">
        <f>RANK(Z20,$Z$17:$Z$22)</f>
        <v>2</v>
      </c>
    </row>
    <row r="21" spans="3:28" ht="16.5" thickTop="1" thickBot="1" x14ac:dyDescent="0.3">
      <c r="C21" s="10" t="s">
        <v>21</v>
      </c>
      <c r="D21" s="9" t="s">
        <v>47</v>
      </c>
      <c r="E21" s="19"/>
      <c r="F21" s="19"/>
      <c r="G21" s="32" t="str">
        <f t="shared" si="10"/>
        <v>N</v>
      </c>
      <c r="H21" s="32"/>
      <c r="I21" s="20"/>
      <c r="J21" s="34">
        <f t="shared" si="7"/>
        <v>0</v>
      </c>
      <c r="K21" s="34"/>
      <c r="L21" s="21"/>
      <c r="M21" s="34">
        <f t="shared" si="11"/>
        <v>0</v>
      </c>
      <c r="N21" s="34"/>
      <c r="O21" s="47"/>
      <c r="P21" s="34">
        <f t="shared" si="8"/>
        <v>0</v>
      </c>
      <c r="Q21" s="49"/>
      <c r="R21" s="34">
        <f t="shared" si="9"/>
        <v>0</v>
      </c>
      <c r="S21" s="14"/>
      <c r="T21" s="34">
        <f>IF(S21&amp;""=$G21,2,0)</f>
        <v>0</v>
      </c>
      <c r="U21" s="7" t="s">
        <v>13</v>
      </c>
      <c r="V21" s="22"/>
    </row>
    <row r="22" spans="3:28" ht="16.5" thickTop="1" thickBot="1" x14ac:dyDescent="0.3">
      <c r="C22" s="10" t="s">
        <v>48</v>
      </c>
      <c r="D22" s="10" t="s">
        <v>25</v>
      </c>
      <c r="E22" s="19"/>
      <c r="F22" s="19"/>
      <c r="G22" s="32" t="str">
        <f t="shared" si="10"/>
        <v>N</v>
      </c>
      <c r="H22" s="32"/>
      <c r="I22" s="23"/>
      <c r="J22" s="34">
        <f>IF(I22&amp;""=$G22,2,0)</f>
        <v>0</v>
      </c>
      <c r="K22" s="34"/>
      <c r="L22" s="24"/>
      <c r="M22" s="34">
        <f t="shared" si="11"/>
        <v>0</v>
      </c>
      <c r="N22" s="34"/>
      <c r="O22" s="47"/>
      <c r="P22" s="34">
        <f t="shared" si="8"/>
        <v>0</v>
      </c>
      <c r="Q22" s="49"/>
      <c r="R22" s="34">
        <f t="shared" si="9"/>
        <v>0</v>
      </c>
      <c r="S22" s="14"/>
      <c r="T22" s="34">
        <f>IF(S22&amp;""=$G17,2,0)</f>
        <v>0</v>
      </c>
      <c r="U22" s="34" t="str">
        <f>INDEX($U$17:$U$20,MATCH(1,$AA$17:$AA$20,0))</f>
        <v>Maroc</v>
      </c>
      <c r="V22" s="22"/>
    </row>
    <row r="23" spans="3:28" ht="16.5" thickTop="1" thickBot="1" x14ac:dyDescent="0.3">
      <c r="C23" s="25"/>
      <c r="D23" s="10"/>
      <c r="E23" s="26"/>
      <c r="F23" s="26"/>
      <c r="G23" s="45" t="s">
        <v>14</v>
      </c>
      <c r="H23" s="54"/>
      <c r="I23" s="28"/>
      <c r="J23" s="34">
        <f>SUM(J17:J22)</f>
        <v>0</v>
      </c>
      <c r="K23" s="34"/>
      <c r="L23" s="24"/>
      <c r="M23" s="34">
        <f>SUM(M17:M22)</f>
        <v>0</v>
      </c>
      <c r="N23" s="34"/>
      <c r="O23" s="47"/>
      <c r="P23" s="34">
        <f>SUM(P17:P22)</f>
        <v>0</v>
      </c>
      <c r="Q23" s="49"/>
      <c r="R23" s="34">
        <f>SUM(R17:R22)</f>
        <v>0</v>
      </c>
      <c r="S23" s="14"/>
      <c r="T23" s="34">
        <f>SUM(T17:T22)</f>
        <v>0</v>
      </c>
      <c r="U23" s="34" t="str">
        <f>INDEX($U$17:$U$20,MATCH(2,$AA$17:$AA$20,0))</f>
        <v>Espagne</v>
      </c>
      <c r="V23" s="29"/>
    </row>
    <row r="24" spans="3:28" ht="16.5" thickTop="1" thickBot="1" x14ac:dyDescent="0.3">
      <c r="C24" s="22"/>
      <c r="D24" s="22"/>
      <c r="E24" s="22"/>
      <c r="F24" s="22"/>
      <c r="G24" s="22"/>
      <c r="H24" s="22"/>
      <c r="I24" s="30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31" t="s">
        <v>15</v>
      </c>
      <c r="V24" s="22"/>
    </row>
    <row r="25" spans="3:28" ht="16.5" thickTop="1" thickBot="1" x14ac:dyDescent="0.3"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34" t="str">
        <f>INDEX($U$17:$U$20,MATCH(3,$AA$17:$AA$20,0))</f>
        <v>Portugal</v>
      </c>
      <c r="V25" s="22"/>
    </row>
    <row r="26" spans="3:28" ht="16.5" thickTop="1" thickBot="1" x14ac:dyDescent="0.3"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34" t="str">
        <f>INDEX($U$17:$U$20,MATCH(4,$AA$17:$AA$20,0))</f>
        <v>Iran</v>
      </c>
      <c r="V26" s="22"/>
    </row>
    <row r="27" spans="3:28" ht="15.75" thickTop="1" x14ac:dyDescent="0.25"/>
    <row r="28" spans="3:28" ht="15.75" thickBot="1" x14ac:dyDescent="0.3"/>
    <row r="29" spans="3:28" ht="16.5" thickTop="1" thickBot="1" x14ac:dyDescent="0.3">
      <c r="C29" s="50" t="s">
        <v>0</v>
      </c>
      <c r="D29" s="51"/>
      <c r="E29" s="2" t="s">
        <v>1</v>
      </c>
      <c r="F29" s="2" t="s">
        <v>1</v>
      </c>
      <c r="G29" s="3" t="s">
        <v>2</v>
      </c>
      <c r="H29" s="3"/>
      <c r="I29" s="4" t="s">
        <v>3</v>
      </c>
      <c r="J29" s="33" t="s">
        <v>4</v>
      </c>
      <c r="K29" s="33"/>
      <c r="L29" s="5" t="s">
        <v>5</v>
      </c>
      <c r="M29" s="33" t="s">
        <v>4</v>
      </c>
      <c r="N29" s="33"/>
      <c r="O29" s="46" t="s">
        <v>35</v>
      </c>
      <c r="P29" s="33" t="s">
        <v>4</v>
      </c>
      <c r="Q29" s="48" t="s">
        <v>42</v>
      </c>
      <c r="R29" s="33" t="s">
        <v>4</v>
      </c>
      <c r="S29" s="6" t="s">
        <v>6</v>
      </c>
      <c r="T29" s="33" t="s">
        <v>4</v>
      </c>
      <c r="U29" s="7" t="s">
        <v>17</v>
      </c>
      <c r="V29" s="36" t="s">
        <v>4</v>
      </c>
      <c r="W29" s="37" t="s">
        <v>8</v>
      </c>
      <c r="X29" s="37" t="s">
        <v>9</v>
      </c>
      <c r="Y29" s="37" t="s">
        <v>10</v>
      </c>
      <c r="Z29" s="37" t="s">
        <v>11</v>
      </c>
      <c r="AA29" s="38" t="s">
        <v>12</v>
      </c>
      <c r="AB29" s="8"/>
    </row>
    <row r="30" spans="3:28" ht="16.5" thickTop="1" thickBot="1" x14ac:dyDescent="0.3">
      <c r="C30" s="9" t="s">
        <v>24</v>
      </c>
      <c r="D30" s="10" t="s">
        <v>49</v>
      </c>
      <c r="E30" s="11"/>
      <c r="F30" s="11"/>
      <c r="G30" s="32" t="str">
        <f>IF(E30&gt;F30,"1",IF(E30&lt;F30,"2","N"))</f>
        <v>N</v>
      </c>
      <c r="H30" s="52"/>
      <c r="I30" s="12"/>
      <c r="J30" s="34">
        <f>IF(I30&amp;""=$G30,2,0)</f>
        <v>0</v>
      </c>
      <c r="K30" s="35"/>
      <c r="L30" s="13"/>
      <c r="M30" s="34">
        <f t="shared" ref="M30:M35" si="15">IF(L30&amp;""=$G30,2,0)</f>
        <v>0</v>
      </c>
      <c r="N30" s="34"/>
      <c r="O30" s="47"/>
      <c r="P30" s="34">
        <f t="shared" ref="P30:P35" si="16">IF(O30&amp;""=$G30,2,0)</f>
        <v>0</v>
      </c>
      <c r="Q30" s="49"/>
      <c r="R30" s="34">
        <f>IF(Q30&amp;""=$G30,2,0)</f>
        <v>0</v>
      </c>
      <c r="S30" s="14"/>
      <c r="T30" s="34">
        <f>IF(S30&amp;""=$G30,2,0)</f>
        <v>0</v>
      </c>
      <c r="U30" s="9" t="s">
        <v>24</v>
      </c>
      <c r="V30" s="34">
        <f>COUNTIFS($C$5:$C$10,U30,$G$5:$G$10,"1")*3+COUNTIFS($D$5:$D$10,U30,$G$5:$G$10,"2")*3+COUNTIFS($C$5:$C$10,U30,$G$5:$G$10,"N")+COUNTIFS($D$5:$D$10,U30,$G$5:$G$10,"N")</f>
        <v>0</v>
      </c>
      <c r="W30" s="39">
        <f>SUMIF($C$5:$C$10,U30,$E$5:$E$10)+SUMIF($D$5:$D$10,U30,$F$5:$F$10)</f>
        <v>0</v>
      </c>
      <c r="X30" s="40">
        <f>SUMIF($C$5:$C$10,U30,$F$5:$F$10)+SUMIF($D$5:$D$10,U30,$E$5:$E$10)</f>
        <v>0</v>
      </c>
      <c r="Y30" s="40">
        <f>W30-X30</f>
        <v>0</v>
      </c>
      <c r="Z30" s="40">
        <f>V30*10000+Y30*1000+W30*10+ROW()</f>
        <v>30</v>
      </c>
      <c r="AA30" s="41">
        <f>RANK(Z30,$Z$30:$Z$33)</f>
        <v>4</v>
      </c>
    </row>
    <row r="31" spans="3:28" ht="16.5" thickTop="1" thickBot="1" x14ac:dyDescent="0.3">
      <c r="C31" s="10" t="s">
        <v>43</v>
      </c>
      <c r="D31" s="10" t="s">
        <v>50</v>
      </c>
      <c r="E31" s="16"/>
      <c r="F31" s="16"/>
      <c r="G31" s="32" t="str">
        <f t="shared" ref="G31:G35" si="17">IF(E31&gt;F31,"1",IF(E31&lt;F31,"2","N"))</f>
        <v>N</v>
      </c>
      <c r="H31" s="52"/>
      <c r="I31" s="17"/>
      <c r="J31" s="34">
        <f>IF(I31&amp;""=$G31,2,0)</f>
        <v>0</v>
      </c>
      <c r="K31" s="35"/>
      <c r="L31" s="18"/>
      <c r="M31" s="34">
        <f t="shared" si="15"/>
        <v>0</v>
      </c>
      <c r="N31" s="34"/>
      <c r="O31" s="47"/>
      <c r="P31" s="34">
        <f t="shared" si="16"/>
        <v>0</v>
      </c>
      <c r="Q31" s="49"/>
      <c r="R31" s="34">
        <f>IF(Q31&amp;""=$G31,2,0)</f>
        <v>0</v>
      </c>
      <c r="S31" s="14"/>
      <c r="T31" s="35">
        <f>IF(S31&amp;""=$G31,2,0)</f>
        <v>0</v>
      </c>
      <c r="U31" s="10" t="s">
        <v>49</v>
      </c>
      <c r="V31" s="34">
        <f t="shared" ref="V31:V33" si="18">COUNTIFS($C$5:$C$10,U31,$G$5:$G$10,"1")*3+COUNTIFS($D$5:$D$10,U31,$G$5:$G$10,"2")*3+COUNTIFS($C$5:$C$10,U31,$G$5:$G$10,"N")+COUNTIFS($D$5:$D$10,U31,$G$5:$G$10,"N")</f>
        <v>0</v>
      </c>
      <c r="W31" s="39">
        <f>SUMIF($C$5:$C$10,U31,$E$5:$E$10)+SUMIF($D$5:$D$10,U31,$F$5:$F$10)</f>
        <v>0</v>
      </c>
      <c r="X31" s="40">
        <f>SUMIF($C$5:$C$10,U31,$F$5:$F$10)+SUMIF($D$5:$D$10,U31,$E$5:$E$10)</f>
        <v>0</v>
      </c>
      <c r="Y31" s="40">
        <f t="shared" ref="Y31:Y33" si="19">W31-X31</f>
        <v>0</v>
      </c>
      <c r="Z31" s="40">
        <f t="shared" ref="Z31:Z33" si="20">V31*10000+Y31*1000+W31*10+ROW()</f>
        <v>31</v>
      </c>
      <c r="AA31" s="41">
        <f>RANK(Z31,$Z$30:$Z$33)</f>
        <v>3</v>
      </c>
    </row>
    <row r="32" spans="3:28" ht="16.5" thickTop="1" thickBot="1" x14ac:dyDescent="0.3">
      <c r="C32" s="10" t="s">
        <v>50</v>
      </c>
      <c r="D32" s="10" t="s">
        <v>49</v>
      </c>
      <c r="E32" s="16"/>
      <c r="F32" s="16"/>
      <c r="G32" s="32" t="str">
        <f t="shared" si="17"/>
        <v>N</v>
      </c>
      <c r="H32" s="52"/>
      <c r="I32" s="17"/>
      <c r="J32" s="34">
        <f t="shared" ref="J32:J34" si="21">IF(I32&amp;""=$G32,2,0)</f>
        <v>0</v>
      </c>
      <c r="K32" s="35"/>
      <c r="L32" s="18"/>
      <c r="M32" s="34">
        <f t="shared" si="15"/>
        <v>0</v>
      </c>
      <c r="N32" s="34"/>
      <c r="O32" s="47"/>
      <c r="P32" s="34">
        <f t="shared" si="16"/>
        <v>0</v>
      </c>
      <c r="Q32" s="49"/>
      <c r="R32" s="34">
        <f>IF(Q32&amp;""=$G32,2,0)</f>
        <v>0</v>
      </c>
      <c r="S32" s="14"/>
      <c r="T32" s="35">
        <f>IF(S32&amp;""=$G32,2,0)</f>
        <v>0</v>
      </c>
      <c r="U32" s="10" t="s">
        <v>43</v>
      </c>
      <c r="V32" s="34">
        <f t="shared" si="18"/>
        <v>0</v>
      </c>
      <c r="W32" s="39">
        <f>SUMIF($C$5:$C$10,U32,$E$5:$E$10)+SUMIF($D$5:$D$10,U32,$F$5:$F$10)</f>
        <v>0</v>
      </c>
      <c r="X32" s="40">
        <f>SUMIF($C$5:$C$10,U32,$F$5:$F$10)+SUMIF($D$5:$D$10,U32,$E$5:$E$10)</f>
        <v>0</v>
      </c>
      <c r="Y32" s="40">
        <f t="shared" si="19"/>
        <v>0</v>
      </c>
      <c r="Z32" s="40">
        <f t="shared" si="20"/>
        <v>32</v>
      </c>
      <c r="AA32" s="42">
        <f>RANK(Z32,$Z$30:$Z$33)</f>
        <v>2</v>
      </c>
    </row>
    <row r="33" spans="3:28" ht="16.5" thickTop="1" thickBot="1" x14ac:dyDescent="0.3">
      <c r="C33" s="9" t="s">
        <v>24</v>
      </c>
      <c r="D33" s="10" t="s">
        <v>43</v>
      </c>
      <c r="E33" s="16"/>
      <c r="F33" s="16"/>
      <c r="G33" s="32" t="str">
        <f t="shared" si="17"/>
        <v>N</v>
      </c>
      <c r="H33" s="52"/>
      <c r="I33" s="17"/>
      <c r="J33" s="34">
        <f t="shared" si="21"/>
        <v>0</v>
      </c>
      <c r="K33" s="35"/>
      <c r="L33" s="18"/>
      <c r="M33" s="34">
        <f t="shared" si="15"/>
        <v>0</v>
      </c>
      <c r="N33" s="34"/>
      <c r="O33" s="47"/>
      <c r="P33" s="34">
        <f t="shared" si="16"/>
        <v>0</v>
      </c>
      <c r="Q33" s="49"/>
      <c r="R33" s="34">
        <f>IF(Q33&amp;""=$G33,2,0)</f>
        <v>0</v>
      </c>
      <c r="S33" s="14"/>
      <c r="T33" s="35">
        <f>IF(S33&amp;""=$G33,2,0)</f>
        <v>0</v>
      </c>
      <c r="U33" s="10" t="s">
        <v>50</v>
      </c>
      <c r="V33" s="34">
        <f t="shared" si="18"/>
        <v>0</v>
      </c>
      <c r="W33" s="39">
        <f>SUMIF($C$5:$C$10,U33,$E$5:$E$10)+SUMIF($D$5:$D$10,U33,$F$5:$F$10)</f>
        <v>0</v>
      </c>
      <c r="X33" s="40">
        <f>SUMIF($C$5:$C$10,U33,$F$5:$F$10)+SUMIF($D$5:$D$10,U33,$E$5:$E$10)</f>
        <v>0</v>
      </c>
      <c r="Y33" s="40">
        <f t="shared" si="19"/>
        <v>0</v>
      </c>
      <c r="Z33" s="43">
        <f t="shared" si="20"/>
        <v>33</v>
      </c>
      <c r="AA33" s="41">
        <f>RANK(Z33,$Z$30:$Z$33)</f>
        <v>1</v>
      </c>
    </row>
    <row r="34" spans="3:28" ht="16.5" thickTop="1" thickBot="1" x14ac:dyDescent="0.3">
      <c r="C34" s="10" t="s">
        <v>50</v>
      </c>
      <c r="D34" s="9" t="s">
        <v>24</v>
      </c>
      <c r="E34" s="19"/>
      <c r="F34" s="19"/>
      <c r="G34" s="32" t="str">
        <f t="shared" si="17"/>
        <v>N</v>
      </c>
      <c r="H34" s="32"/>
      <c r="I34" s="20"/>
      <c r="J34" s="34">
        <f t="shared" si="21"/>
        <v>0</v>
      </c>
      <c r="K34" s="34"/>
      <c r="L34" s="21"/>
      <c r="M34" s="34">
        <f t="shared" si="15"/>
        <v>0</v>
      </c>
      <c r="N34" s="34"/>
      <c r="O34" s="47"/>
      <c r="P34" s="34">
        <f t="shared" si="16"/>
        <v>0</v>
      </c>
      <c r="Q34" s="49"/>
      <c r="R34" s="34">
        <f>IF(Q34&amp;""=$G34,2,0)</f>
        <v>0</v>
      </c>
      <c r="S34" s="14"/>
      <c r="T34" s="34">
        <f>IF(S34&amp;""=$G34,2,0)</f>
        <v>0</v>
      </c>
      <c r="U34" s="7" t="s">
        <v>13</v>
      </c>
      <c r="V34" s="22"/>
    </row>
    <row r="35" spans="3:28" ht="16.5" thickTop="1" thickBot="1" x14ac:dyDescent="0.3">
      <c r="C35" s="10" t="s">
        <v>49</v>
      </c>
      <c r="D35" s="10" t="s">
        <v>43</v>
      </c>
      <c r="E35" s="19"/>
      <c r="F35" s="19"/>
      <c r="G35" s="32" t="str">
        <f t="shared" si="17"/>
        <v>N</v>
      </c>
      <c r="H35" s="32"/>
      <c r="I35" s="23"/>
      <c r="J35" s="34">
        <f>IF(I35&amp;""=$G35,2,0)</f>
        <v>0</v>
      </c>
      <c r="K35" s="34"/>
      <c r="L35" s="24"/>
      <c r="M35" s="34">
        <f t="shared" si="15"/>
        <v>0</v>
      </c>
      <c r="N35" s="34"/>
      <c r="O35" s="47"/>
      <c r="P35" s="34">
        <f t="shared" si="16"/>
        <v>0</v>
      </c>
      <c r="Q35" s="49"/>
      <c r="R35" s="34">
        <f>IF(O36&amp;""=$G36,2,0)</f>
        <v>0</v>
      </c>
      <c r="S35" s="14"/>
      <c r="T35" s="34">
        <f>IF(S35&amp;""=$G30,2,0)</f>
        <v>0</v>
      </c>
      <c r="U35" s="34" t="str">
        <f>INDEX($U$30:$U$33,MATCH(1,$AA$30:$AA$33,0))</f>
        <v>Danemark</v>
      </c>
      <c r="V35" s="22"/>
    </row>
    <row r="36" spans="3:28" ht="16.5" thickTop="1" thickBot="1" x14ac:dyDescent="0.3">
      <c r="C36" s="25"/>
      <c r="D36" s="10"/>
      <c r="E36" s="26"/>
      <c r="F36" s="26"/>
      <c r="G36" s="27" t="s">
        <v>14</v>
      </c>
      <c r="H36" s="53"/>
      <c r="I36" s="28"/>
      <c r="J36" s="34">
        <f>SUM(J30:J35)</f>
        <v>0</v>
      </c>
      <c r="K36" s="34"/>
      <c r="L36" s="24"/>
      <c r="M36" s="34">
        <f>SUM(M30:M35)</f>
        <v>0</v>
      </c>
      <c r="N36" s="34"/>
      <c r="O36" s="47"/>
      <c r="P36" s="34">
        <f>SUM(P30:P35)</f>
        <v>0</v>
      </c>
      <c r="Q36" s="49"/>
      <c r="R36" s="34">
        <f>SUM(R30:R35)</f>
        <v>0</v>
      </c>
      <c r="S36" s="14"/>
      <c r="T36" s="34">
        <f>SUM(T30:T35)</f>
        <v>0</v>
      </c>
      <c r="U36" s="34" t="str">
        <f>INDEX($U$30:$U$33,MATCH(2,$AA$30:$AA$33,0))</f>
        <v>Perou</v>
      </c>
      <c r="V36" s="29"/>
    </row>
    <row r="37" spans="3:28" ht="16.5" thickTop="1" thickBot="1" x14ac:dyDescent="0.3">
      <c r="C37" s="22"/>
      <c r="D37" s="22"/>
      <c r="E37" s="22"/>
      <c r="F37" s="22"/>
      <c r="G37" s="22"/>
      <c r="H37" s="22"/>
      <c r="I37" s="30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31" t="s">
        <v>15</v>
      </c>
      <c r="V37" s="22"/>
    </row>
    <row r="38" spans="3:28" ht="16.5" thickTop="1" thickBot="1" x14ac:dyDescent="0.3"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34" t="str">
        <f>INDEX($U$30:$U$33,MATCH(3,$AA$30:$AA$33,0))</f>
        <v>Australie</v>
      </c>
      <c r="V38" s="22"/>
    </row>
    <row r="39" spans="3:28" ht="16.5" thickTop="1" thickBot="1" x14ac:dyDescent="0.3"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34" t="str">
        <f>INDEX($U$30:$U$33,MATCH(4,$AA$30:$AA$33,0))</f>
        <v>France</v>
      </c>
      <c r="V39" s="22"/>
    </row>
    <row r="40" spans="3:28" ht="15.75" thickTop="1" x14ac:dyDescent="0.25"/>
    <row r="41" spans="3:28" ht="15.75" thickBot="1" x14ac:dyDescent="0.3"/>
    <row r="42" spans="3:28" ht="16.5" thickTop="1" thickBot="1" x14ac:dyDescent="0.3">
      <c r="C42" s="50" t="s">
        <v>0</v>
      </c>
      <c r="D42" s="51"/>
      <c r="E42" s="2" t="s">
        <v>1</v>
      </c>
      <c r="F42" s="2" t="s">
        <v>1</v>
      </c>
      <c r="G42" s="44" t="s">
        <v>2</v>
      </c>
      <c r="H42" s="44"/>
      <c r="I42" s="4" t="s">
        <v>3</v>
      </c>
      <c r="J42" s="33" t="s">
        <v>4</v>
      </c>
      <c r="K42" s="33"/>
      <c r="L42" s="5" t="s">
        <v>5</v>
      </c>
      <c r="M42" s="33" t="s">
        <v>4</v>
      </c>
      <c r="N42" s="33"/>
      <c r="O42" s="46" t="s">
        <v>35</v>
      </c>
      <c r="P42" s="33" t="s">
        <v>4</v>
      </c>
      <c r="Q42" s="48" t="s">
        <v>42</v>
      </c>
      <c r="R42" s="33" t="s">
        <v>4</v>
      </c>
      <c r="S42" s="6" t="s">
        <v>6</v>
      </c>
      <c r="T42" s="33" t="s">
        <v>4</v>
      </c>
      <c r="U42" s="7" t="s">
        <v>18</v>
      </c>
      <c r="V42" s="36" t="s">
        <v>4</v>
      </c>
      <c r="W42" s="37" t="s">
        <v>8</v>
      </c>
      <c r="X42" s="37" t="s">
        <v>9</v>
      </c>
      <c r="Y42" s="37" t="s">
        <v>10</v>
      </c>
      <c r="Z42" s="37" t="s">
        <v>11</v>
      </c>
      <c r="AA42" s="38" t="s">
        <v>12</v>
      </c>
      <c r="AB42" s="8"/>
    </row>
    <row r="43" spans="3:28" ht="16.5" thickTop="1" thickBot="1" x14ac:dyDescent="0.3">
      <c r="C43" s="9" t="s">
        <v>51</v>
      </c>
      <c r="D43" s="10" t="s">
        <v>32</v>
      </c>
      <c r="E43" s="11"/>
      <c r="F43" s="11"/>
      <c r="G43" s="32" t="str">
        <f>IF(E43&gt;F43,"1",IF(E43&lt;F43,"2","N"))</f>
        <v>N</v>
      </c>
      <c r="H43" s="52"/>
      <c r="I43" s="12"/>
      <c r="J43" s="34">
        <f>IF(I43&amp;""=$G43,2,0)</f>
        <v>0</v>
      </c>
      <c r="K43" s="35"/>
      <c r="L43" s="13"/>
      <c r="M43" s="34">
        <f t="shared" ref="M43:M48" si="22">IF(L43&amp;""=$G43,2,0)</f>
        <v>0</v>
      </c>
      <c r="N43" s="34"/>
      <c r="O43" s="47"/>
      <c r="P43" s="34">
        <f t="shared" ref="P43:P48" si="23">IF(O43&amp;""=$G43,2,0)</f>
        <v>0</v>
      </c>
      <c r="Q43" s="49"/>
      <c r="R43" s="34">
        <f t="shared" ref="R43:R48" si="24">IF(Q43&amp;""=$G43,2,0)</f>
        <v>0</v>
      </c>
      <c r="S43" s="14"/>
      <c r="T43" s="34">
        <f>IF(S43&amp;""=$G43,2,0)</f>
        <v>0</v>
      </c>
      <c r="U43" s="9" t="s">
        <v>51</v>
      </c>
      <c r="V43" s="34">
        <f>COUNTIFS($C$5:$C$10,U43,$G$5:$G$10,"1")*3+COUNTIFS($D$5:$D$10,U43,$G$5:$G$10,"2")*3+COUNTIFS($C$5:$C$10,U43,$G$5:$G$10,"N")+COUNTIFS($D$5:$D$10,U43,$G$5:$G$10,"N")</f>
        <v>0</v>
      </c>
      <c r="W43" s="39">
        <f>SUMIF($C$5:$C$10,U43,$E$5:$E$10)+SUMIF($D$5:$D$10,U43,$F$5:$F$10)</f>
        <v>0</v>
      </c>
      <c r="X43" s="40">
        <f>SUMIF($C$5:$C$10,U43,$F$5:$F$10)+SUMIF($D$5:$D$10,U43,$E$5:$E$10)</f>
        <v>0</v>
      </c>
      <c r="Y43" s="40">
        <f>W43-X43</f>
        <v>0</v>
      </c>
      <c r="Z43" s="40">
        <f>V43*10000+Y43*1000+W43*10+ROW()</f>
        <v>43</v>
      </c>
      <c r="AA43" s="41">
        <f>RANK(Z43,$Z$43:$Z$46)</f>
        <v>4</v>
      </c>
    </row>
    <row r="44" spans="3:28" ht="16.5" thickTop="1" thickBot="1" x14ac:dyDescent="0.3">
      <c r="C44" s="10" t="s">
        <v>30</v>
      </c>
      <c r="D44" s="10" t="s">
        <v>52</v>
      </c>
      <c r="E44" s="16"/>
      <c r="F44" s="16"/>
      <c r="G44" s="32" t="str">
        <f t="shared" ref="G44:G48" si="25">IF(E44&gt;F44,"1",IF(E44&lt;F44,"2","N"))</f>
        <v>N</v>
      </c>
      <c r="H44" s="52"/>
      <c r="I44" s="17"/>
      <c r="J44" s="34">
        <f t="shared" ref="J44:J47" si="26">IF(I44&amp;""=$G44,2,0)</f>
        <v>0</v>
      </c>
      <c r="K44" s="35"/>
      <c r="L44" s="18"/>
      <c r="M44" s="34">
        <f t="shared" si="22"/>
        <v>0</v>
      </c>
      <c r="N44" s="34"/>
      <c r="O44" s="47"/>
      <c r="P44" s="34">
        <f t="shared" si="23"/>
        <v>0</v>
      </c>
      <c r="Q44" s="49"/>
      <c r="R44" s="34">
        <f t="shared" si="24"/>
        <v>0</v>
      </c>
      <c r="S44" s="14"/>
      <c r="T44" s="35">
        <f>IF(S44&amp;""=$G44,2,0)</f>
        <v>0</v>
      </c>
      <c r="U44" s="10" t="s">
        <v>32</v>
      </c>
      <c r="V44" s="34">
        <f t="shared" ref="V44:V46" si="27">COUNTIFS($C$5:$C$10,U44,$G$5:$G$10,"1")*3+COUNTIFS($D$5:$D$10,U44,$G$5:$G$10,"2")*3+COUNTIFS($C$5:$C$10,U44,$G$5:$G$10,"N")+COUNTIFS($D$5:$D$10,U44,$G$5:$G$10,"N")</f>
        <v>0</v>
      </c>
      <c r="W44" s="39">
        <f>SUMIF($C$5:$C$10,U44,$E$5:$E$10)+SUMIF($D$5:$D$10,U44,$F$5:$F$10)</f>
        <v>0</v>
      </c>
      <c r="X44" s="40">
        <f>SUMIF($C$5:$C$10,U44,$F$5:$F$10)+SUMIF($D$5:$D$10,U44,$E$5:$E$10)</f>
        <v>0</v>
      </c>
      <c r="Y44" s="40">
        <f t="shared" ref="Y44:Y46" si="28">W44-X44</f>
        <v>0</v>
      </c>
      <c r="Z44" s="40">
        <f t="shared" ref="Z44:Z46" si="29">V44*10000+Y44*1000+W44*10+ROW()</f>
        <v>44</v>
      </c>
      <c r="AA44" s="41">
        <f>RANK(Z44,$Z$43:$Z$46)</f>
        <v>3</v>
      </c>
    </row>
    <row r="45" spans="3:28" ht="16.5" thickTop="1" thickBot="1" x14ac:dyDescent="0.3">
      <c r="C45" s="9" t="s">
        <v>51</v>
      </c>
      <c r="D45" s="10" t="s">
        <v>30</v>
      </c>
      <c r="E45" s="16"/>
      <c r="F45" s="16"/>
      <c r="G45" s="32" t="str">
        <f t="shared" si="25"/>
        <v>N</v>
      </c>
      <c r="H45" s="52"/>
      <c r="I45" s="17"/>
      <c r="J45" s="34">
        <f t="shared" si="26"/>
        <v>0</v>
      </c>
      <c r="K45" s="35"/>
      <c r="L45" s="18"/>
      <c r="M45" s="34">
        <f t="shared" si="22"/>
        <v>0</v>
      </c>
      <c r="N45" s="34"/>
      <c r="O45" s="47"/>
      <c r="P45" s="34">
        <f t="shared" si="23"/>
        <v>0</v>
      </c>
      <c r="Q45" s="49"/>
      <c r="R45" s="34">
        <f t="shared" si="24"/>
        <v>0</v>
      </c>
      <c r="S45" s="14"/>
      <c r="T45" s="35">
        <f>IF(S45&amp;""=$G45,2,0)</f>
        <v>0</v>
      </c>
      <c r="U45" s="10" t="s">
        <v>30</v>
      </c>
      <c r="V45" s="34">
        <f t="shared" si="27"/>
        <v>0</v>
      </c>
      <c r="W45" s="39">
        <f>SUMIF($C$5:$C$10,U45,$E$5:$E$10)+SUMIF($D$5:$D$10,U45,$F$5:$F$10)</f>
        <v>0</v>
      </c>
      <c r="X45" s="40">
        <f>SUMIF($C$5:$C$10,U45,$F$5:$F$10)+SUMIF($D$5:$D$10,U45,$E$5:$E$10)</f>
        <v>0</v>
      </c>
      <c r="Y45" s="40">
        <f t="shared" si="28"/>
        <v>0</v>
      </c>
      <c r="Z45" s="40">
        <f t="shared" si="29"/>
        <v>45</v>
      </c>
      <c r="AA45" s="42">
        <f>RANK(Z45,$Z$43:$Z$46)</f>
        <v>2</v>
      </c>
    </row>
    <row r="46" spans="3:28" ht="16.5" thickTop="1" thickBot="1" x14ac:dyDescent="0.3">
      <c r="C46" s="10" t="s">
        <v>52</v>
      </c>
      <c r="D46" s="10" t="s">
        <v>32</v>
      </c>
      <c r="E46" s="16"/>
      <c r="F46" s="16"/>
      <c r="G46" s="32" t="str">
        <f t="shared" si="25"/>
        <v>N</v>
      </c>
      <c r="H46" s="52"/>
      <c r="I46" s="17"/>
      <c r="J46" s="34">
        <f t="shared" si="26"/>
        <v>0</v>
      </c>
      <c r="K46" s="35"/>
      <c r="L46" s="18"/>
      <c r="M46" s="34">
        <f t="shared" si="22"/>
        <v>0</v>
      </c>
      <c r="N46" s="34"/>
      <c r="O46" s="47"/>
      <c r="P46" s="34">
        <f t="shared" si="23"/>
        <v>0</v>
      </c>
      <c r="Q46" s="49"/>
      <c r="R46" s="34">
        <f t="shared" si="24"/>
        <v>0</v>
      </c>
      <c r="S46" s="14"/>
      <c r="T46" s="35">
        <f>IF(S46&amp;""=$G46,2,0)</f>
        <v>0</v>
      </c>
      <c r="U46" s="10" t="s">
        <v>52</v>
      </c>
      <c r="V46" s="34">
        <f t="shared" si="27"/>
        <v>0</v>
      </c>
      <c r="W46" s="39">
        <f>SUMIF($C$5:$C$10,U46,$E$5:$E$10)+SUMIF($D$5:$D$10,U46,$F$5:$F$10)</f>
        <v>0</v>
      </c>
      <c r="X46" s="40">
        <f>SUMIF($C$5:$C$10,U46,$F$5:$F$10)+SUMIF($D$5:$D$10,U46,$E$5:$E$10)</f>
        <v>0</v>
      </c>
      <c r="Y46" s="40">
        <f t="shared" si="28"/>
        <v>0</v>
      </c>
      <c r="Z46" s="43">
        <f t="shared" si="29"/>
        <v>46</v>
      </c>
      <c r="AA46" s="41">
        <f>RANK(Z46,$Z$43:$Z$46)</f>
        <v>1</v>
      </c>
    </row>
    <row r="47" spans="3:28" ht="16.5" thickTop="1" thickBot="1" x14ac:dyDescent="0.3">
      <c r="C47" s="10" t="s">
        <v>32</v>
      </c>
      <c r="D47" s="10" t="s">
        <v>30</v>
      </c>
      <c r="E47" s="19"/>
      <c r="F47" s="19"/>
      <c r="G47" s="32" t="str">
        <f t="shared" si="25"/>
        <v>N</v>
      </c>
      <c r="H47" s="32"/>
      <c r="I47" s="20"/>
      <c r="J47" s="34">
        <f t="shared" si="26"/>
        <v>0</v>
      </c>
      <c r="K47" s="34"/>
      <c r="L47" s="21"/>
      <c r="M47" s="34">
        <f t="shared" si="22"/>
        <v>0</v>
      </c>
      <c r="N47" s="34"/>
      <c r="O47" s="47"/>
      <c r="P47" s="34">
        <f t="shared" si="23"/>
        <v>0</v>
      </c>
      <c r="Q47" s="49"/>
      <c r="R47" s="34">
        <f t="shared" si="24"/>
        <v>0</v>
      </c>
      <c r="S47" s="14"/>
      <c r="T47" s="34">
        <f>IF(S47&amp;""=$G47,2,0)</f>
        <v>0</v>
      </c>
      <c r="U47" s="7" t="s">
        <v>13</v>
      </c>
      <c r="V47" s="22"/>
    </row>
    <row r="48" spans="3:28" ht="16.5" thickTop="1" thickBot="1" x14ac:dyDescent="0.3">
      <c r="C48" s="10" t="s">
        <v>52</v>
      </c>
      <c r="D48" s="9" t="s">
        <v>51</v>
      </c>
      <c r="E48" s="19"/>
      <c r="F48" s="19"/>
      <c r="G48" s="32" t="str">
        <f t="shared" si="25"/>
        <v>N</v>
      </c>
      <c r="H48" s="32"/>
      <c r="I48" s="23"/>
      <c r="J48" s="34">
        <f>IF(I48&amp;""=$G48,2,0)</f>
        <v>0</v>
      </c>
      <c r="K48" s="34"/>
      <c r="L48" s="24"/>
      <c r="M48" s="34">
        <f t="shared" si="22"/>
        <v>0</v>
      </c>
      <c r="N48" s="34"/>
      <c r="O48" s="47"/>
      <c r="P48" s="34">
        <f t="shared" si="23"/>
        <v>0</v>
      </c>
      <c r="Q48" s="49"/>
      <c r="R48" s="34">
        <f t="shared" si="24"/>
        <v>0</v>
      </c>
      <c r="S48" s="14"/>
      <c r="T48" s="34">
        <f>IF(S48&amp;""=$G43,2,0)</f>
        <v>0</v>
      </c>
      <c r="U48" s="34" t="str">
        <f>INDEX($U$43:$U$46,MATCH(1,$AA$43:$AA$46,0))</f>
        <v>Nigeria</v>
      </c>
      <c r="V48" s="22"/>
    </row>
    <row r="49" spans="3:28" ht="16.5" thickTop="1" thickBot="1" x14ac:dyDescent="0.3">
      <c r="C49" s="25"/>
      <c r="D49" s="10"/>
      <c r="E49" s="26"/>
      <c r="F49" s="26"/>
      <c r="G49" s="45" t="s">
        <v>14</v>
      </c>
      <c r="H49" s="54"/>
      <c r="I49" s="28"/>
      <c r="J49" s="34">
        <f>SUM(J43:J48)</f>
        <v>0</v>
      </c>
      <c r="K49" s="34"/>
      <c r="L49" s="24"/>
      <c r="M49" s="34">
        <f>SUM(M43:M48)</f>
        <v>0</v>
      </c>
      <c r="N49" s="34"/>
      <c r="O49" s="47"/>
      <c r="P49" s="34">
        <f>SUM(P43:P48)</f>
        <v>0</v>
      </c>
      <c r="Q49" s="49"/>
      <c r="R49" s="34">
        <f>SUM(R43:R48)</f>
        <v>0</v>
      </c>
      <c r="S49" s="14"/>
      <c r="T49" s="34">
        <f>SUM(T43:T48)</f>
        <v>0</v>
      </c>
      <c r="U49" s="34" t="str">
        <f>INDEX($U$43:$U$46,MATCH(2,$AA$43:$AA$46,0))</f>
        <v>Croatie</v>
      </c>
      <c r="V49" s="29"/>
    </row>
    <row r="50" spans="3:28" ht="16.5" thickTop="1" thickBot="1" x14ac:dyDescent="0.3">
      <c r="C50" s="22"/>
      <c r="D50" s="22"/>
      <c r="E50" s="22"/>
      <c r="F50" s="22"/>
      <c r="G50" s="22"/>
      <c r="H50" s="22"/>
      <c r="I50" s="30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31" t="s">
        <v>15</v>
      </c>
      <c r="V50" s="22"/>
    </row>
    <row r="51" spans="3:28" ht="16.5" thickTop="1" thickBot="1" x14ac:dyDescent="0.3"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34" t="str">
        <f>INDEX($U$43:$U$46,MATCH(3,$AA$43:$AA$46,0))</f>
        <v>Islande</v>
      </c>
      <c r="V51" s="22"/>
    </row>
    <row r="52" spans="3:28" ht="16.5" thickTop="1" thickBot="1" x14ac:dyDescent="0.3"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34" t="str">
        <f>INDEX($U$43:$U$46,MATCH(4,$AA$43:$AA$46,0))</f>
        <v>Argentine</v>
      </c>
      <c r="V52" s="22"/>
    </row>
    <row r="53" spans="3:28" ht="15.75" thickTop="1" x14ac:dyDescent="0.25"/>
    <row r="54" spans="3:28" ht="15.75" thickBot="1" x14ac:dyDescent="0.3"/>
    <row r="55" spans="3:28" ht="16.5" thickTop="1" thickBot="1" x14ac:dyDescent="0.3">
      <c r="C55" s="50" t="s">
        <v>0</v>
      </c>
      <c r="D55" s="51"/>
      <c r="E55" s="2" t="s">
        <v>1</v>
      </c>
      <c r="F55" s="2" t="s">
        <v>1</v>
      </c>
      <c r="G55" s="3" t="s">
        <v>2</v>
      </c>
      <c r="H55" s="3"/>
      <c r="I55" s="4" t="s">
        <v>3</v>
      </c>
      <c r="J55" s="33" t="s">
        <v>4</v>
      </c>
      <c r="K55" s="33"/>
      <c r="L55" s="5" t="s">
        <v>5</v>
      </c>
      <c r="M55" s="33" t="s">
        <v>4</v>
      </c>
      <c r="N55" s="33"/>
      <c r="O55" s="46" t="s">
        <v>35</v>
      </c>
      <c r="P55" s="33" t="s">
        <v>4</v>
      </c>
      <c r="Q55" s="48" t="s">
        <v>42</v>
      </c>
      <c r="R55" s="33" t="s">
        <v>4</v>
      </c>
      <c r="S55" s="6" t="s">
        <v>6</v>
      </c>
      <c r="T55" s="33" t="s">
        <v>4</v>
      </c>
      <c r="U55" s="7" t="s">
        <v>19</v>
      </c>
      <c r="V55" s="36" t="s">
        <v>4</v>
      </c>
      <c r="W55" s="37" t="s">
        <v>8</v>
      </c>
      <c r="X55" s="37" t="s">
        <v>9</v>
      </c>
      <c r="Y55" s="37" t="s">
        <v>10</v>
      </c>
      <c r="Z55" s="37" t="s">
        <v>11</v>
      </c>
      <c r="AA55" s="38" t="s">
        <v>12</v>
      </c>
      <c r="AB55" s="8"/>
    </row>
    <row r="56" spans="3:28" ht="16.5" thickTop="1" thickBot="1" x14ac:dyDescent="0.3">
      <c r="C56" s="9" t="s">
        <v>53</v>
      </c>
      <c r="D56" s="10" t="s">
        <v>54</v>
      </c>
      <c r="E56" s="11"/>
      <c r="F56" s="11"/>
      <c r="G56" s="32" t="str">
        <f>IF(E56&gt;F56,"1",IF(E56&lt;F56,"2","N"))</f>
        <v>N</v>
      </c>
      <c r="H56" s="52"/>
      <c r="I56" s="12"/>
      <c r="J56" s="34">
        <f>IF(I56&amp;""=$G56,2,0)</f>
        <v>0</v>
      </c>
      <c r="K56" s="35"/>
      <c r="L56" s="13"/>
      <c r="M56" s="34">
        <f t="shared" ref="M56:M61" si="30">IF(L56&amp;""=$G56,2,0)</f>
        <v>0</v>
      </c>
      <c r="N56" s="34"/>
      <c r="O56" s="47"/>
      <c r="P56" s="34">
        <f t="shared" ref="P56:P61" si="31">IF(O56&amp;""=$G56,2,0)</f>
        <v>0</v>
      </c>
      <c r="Q56" s="49"/>
      <c r="R56" s="34">
        <f t="shared" ref="R56:R61" si="32">IF(Q56&amp;""=$G56,2,0)</f>
        <v>0</v>
      </c>
      <c r="S56" s="14"/>
      <c r="T56" s="34">
        <f>IF(S56&amp;""=$G56,2,0)</f>
        <v>0</v>
      </c>
      <c r="U56" s="9" t="s">
        <v>53</v>
      </c>
      <c r="V56" s="34">
        <f>COUNTIFS($C$5:$C$10,U56,$G$5:$G$10,"1")*3+COUNTIFS($D$5:$D$10,U56,$G$5:$G$10,"2")*3+COUNTIFS($C$5:$C$10,U56,$G$5:$G$10,"N")+COUNTIFS($D$5:$D$10,U56,$G$5:$G$10,"N")</f>
        <v>0</v>
      </c>
      <c r="W56" s="39">
        <f>SUMIF($C$5:$C$10,U56,$E$5:$E$10)+SUMIF($D$5:$D$10,U56,$F$5:$F$10)</f>
        <v>0</v>
      </c>
      <c r="X56" s="40">
        <f>SUMIF($C$5:$C$10,U56,$F$5:$F$10)+SUMIF($D$5:$D$10,U56,$E$5:$E$10)</f>
        <v>0</v>
      </c>
      <c r="Y56" s="40">
        <f>W56-X56</f>
        <v>0</v>
      </c>
      <c r="Z56" s="40">
        <f>V56*10000+Y56*1000+W56*10+ROW()</f>
        <v>56</v>
      </c>
      <c r="AA56" s="41">
        <f>RANK(Z56,$Z$56:$Z$59)</f>
        <v>4</v>
      </c>
    </row>
    <row r="57" spans="3:28" ht="16.5" thickTop="1" thickBot="1" x14ac:dyDescent="0.3">
      <c r="C57" s="10" t="s">
        <v>56</v>
      </c>
      <c r="D57" s="10" t="s">
        <v>26</v>
      </c>
      <c r="E57" s="16"/>
      <c r="F57" s="16"/>
      <c r="G57" s="32" t="str">
        <f t="shared" ref="G57:G61" si="33">IF(E57&gt;F57,"1",IF(E57&lt;F57,"2","N"))</f>
        <v>N</v>
      </c>
      <c r="H57" s="52"/>
      <c r="I57" s="17"/>
      <c r="J57" s="34">
        <f t="shared" ref="J57:J60" si="34">IF(I57&amp;""=$G57,2,0)</f>
        <v>0</v>
      </c>
      <c r="K57" s="35"/>
      <c r="L57" s="18"/>
      <c r="M57" s="34">
        <f t="shared" si="30"/>
        <v>0</v>
      </c>
      <c r="N57" s="34"/>
      <c r="O57" s="47"/>
      <c r="P57" s="34">
        <f t="shared" si="31"/>
        <v>0</v>
      </c>
      <c r="Q57" s="49"/>
      <c r="R57" s="34">
        <f t="shared" si="32"/>
        <v>0</v>
      </c>
      <c r="S57" s="14"/>
      <c r="T57" s="35">
        <f>IF(S57&amp;""=$G57,2,0)</f>
        <v>0</v>
      </c>
      <c r="U57" s="10" t="s">
        <v>54</v>
      </c>
      <c r="V57" s="34">
        <f t="shared" ref="V57:V59" si="35">COUNTIFS($C$5:$C$10,U57,$G$5:$G$10,"1")*3+COUNTIFS($D$5:$D$10,U57,$G$5:$G$10,"2")*3+COUNTIFS($C$5:$C$10,U57,$G$5:$G$10,"N")+COUNTIFS($D$5:$D$10,U57,$G$5:$G$10,"N")</f>
        <v>0</v>
      </c>
      <c r="W57" s="39">
        <f>SUMIF($C$5:$C$10,U57,$E$5:$E$10)+SUMIF($D$5:$D$10,U57,$F$5:$F$10)</f>
        <v>0</v>
      </c>
      <c r="X57" s="40">
        <f>SUMIF($C$5:$C$10,U57,$F$5:$F$10)+SUMIF($D$5:$D$10,U57,$E$5:$E$10)</f>
        <v>0</v>
      </c>
      <c r="Y57" s="40">
        <f t="shared" ref="Y57:Y59" si="36">W57-X57</f>
        <v>0</v>
      </c>
      <c r="Z57" s="40">
        <f t="shared" ref="Z57:Z59" si="37">V57*10000+Y57*1000+W57*10+ROW()</f>
        <v>57</v>
      </c>
      <c r="AA57" s="41">
        <f>RANK(Z57,$Z$56:$Z$59)</f>
        <v>3</v>
      </c>
    </row>
    <row r="58" spans="3:28" ht="16.5" thickTop="1" thickBot="1" x14ac:dyDescent="0.3">
      <c r="C58" s="10" t="s">
        <v>56</v>
      </c>
      <c r="D58" s="9" t="s">
        <v>53</v>
      </c>
      <c r="E58" s="16"/>
      <c r="F58" s="16"/>
      <c r="G58" s="32" t="str">
        <f t="shared" si="33"/>
        <v>N</v>
      </c>
      <c r="H58" s="52"/>
      <c r="I58" s="17"/>
      <c r="J58" s="34">
        <f t="shared" si="34"/>
        <v>0</v>
      </c>
      <c r="K58" s="35"/>
      <c r="L58" s="18"/>
      <c r="M58" s="34">
        <f t="shared" si="30"/>
        <v>0</v>
      </c>
      <c r="N58" s="34"/>
      <c r="O58" s="47"/>
      <c r="P58" s="34">
        <f t="shared" si="31"/>
        <v>0</v>
      </c>
      <c r="Q58" s="49"/>
      <c r="R58" s="34">
        <f t="shared" si="32"/>
        <v>0</v>
      </c>
      <c r="S58" s="14"/>
      <c r="T58" s="35">
        <f>IF(S58&amp;""=$G58,2,0)</f>
        <v>0</v>
      </c>
      <c r="U58" s="10" t="s">
        <v>56</v>
      </c>
      <c r="V58" s="34">
        <f t="shared" si="35"/>
        <v>0</v>
      </c>
      <c r="W58" s="39">
        <f>SUMIF($C$5:$C$10,U58,$E$5:$E$10)+SUMIF($D$5:$D$10,U58,$F$5:$F$10)</f>
        <v>0</v>
      </c>
      <c r="X58" s="40">
        <f>SUMIF($C$5:$C$10,U58,$F$5:$F$10)+SUMIF($D$5:$D$10,U58,$E$5:$E$10)</f>
        <v>0</v>
      </c>
      <c r="Y58" s="40">
        <f t="shared" si="36"/>
        <v>0</v>
      </c>
      <c r="Z58" s="40">
        <f t="shared" si="37"/>
        <v>58</v>
      </c>
      <c r="AA58" s="42">
        <f>RANK(Z58,$Z$56:$Z$59)</f>
        <v>2</v>
      </c>
    </row>
    <row r="59" spans="3:28" ht="16.5" thickTop="1" thickBot="1" x14ac:dyDescent="0.3">
      <c r="C59" s="10" t="s">
        <v>54</v>
      </c>
      <c r="D59" s="10" t="s">
        <v>26</v>
      </c>
      <c r="E59" s="16"/>
      <c r="F59" s="16"/>
      <c r="G59" s="32" t="str">
        <f t="shared" si="33"/>
        <v>N</v>
      </c>
      <c r="H59" s="52"/>
      <c r="I59" s="17"/>
      <c r="J59" s="34">
        <f t="shared" si="34"/>
        <v>0</v>
      </c>
      <c r="K59" s="35"/>
      <c r="L59" s="18"/>
      <c r="M59" s="34">
        <f t="shared" si="30"/>
        <v>0</v>
      </c>
      <c r="N59" s="34"/>
      <c r="O59" s="47"/>
      <c r="P59" s="34">
        <f t="shared" si="31"/>
        <v>0</v>
      </c>
      <c r="Q59" s="49"/>
      <c r="R59" s="34">
        <f t="shared" si="32"/>
        <v>0</v>
      </c>
      <c r="S59" s="14"/>
      <c r="T59" s="35">
        <f>IF(S59&amp;""=$G59,2,0)</f>
        <v>0</v>
      </c>
      <c r="U59" s="10" t="s">
        <v>26</v>
      </c>
      <c r="V59" s="34">
        <f t="shared" si="35"/>
        <v>0</v>
      </c>
      <c r="W59" s="39">
        <f>SUMIF($C$5:$C$10,U59,$E$5:$E$10)+SUMIF($D$5:$D$10,U59,$F$5:$F$10)</f>
        <v>0</v>
      </c>
      <c r="X59" s="40">
        <f>SUMIF($C$5:$C$10,U59,$F$5:$F$10)+SUMIF($D$5:$D$10,U59,$E$5:$E$10)</f>
        <v>0</v>
      </c>
      <c r="Y59" s="40">
        <f t="shared" si="36"/>
        <v>0</v>
      </c>
      <c r="Z59" s="43">
        <f t="shared" si="37"/>
        <v>59</v>
      </c>
      <c r="AA59" s="41">
        <f>RANK(Z59,$Z$56:$Z$59)</f>
        <v>1</v>
      </c>
    </row>
    <row r="60" spans="3:28" ht="16.5" thickTop="1" thickBot="1" x14ac:dyDescent="0.3">
      <c r="C60" s="9" t="s">
        <v>39</v>
      </c>
      <c r="D60" s="10" t="s">
        <v>31</v>
      </c>
      <c r="E60" s="19"/>
      <c r="F60" s="19"/>
      <c r="G60" s="32" t="str">
        <f t="shared" si="33"/>
        <v>N</v>
      </c>
      <c r="H60" s="32"/>
      <c r="I60" s="20"/>
      <c r="J60" s="34">
        <f t="shared" si="34"/>
        <v>0</v>
      </c>
      <c r="K60" s="34"/>
      <c r="L60" s="21"/>
      <c r="M60" s="34">
        <f t="shared" si="30"/>
        <v>0</v>
      </c>
      <c r="N60" s="34"/>
      <c r="O60" s="47"/>
      <c r="P60" s="34">
        <f t="shared" si="31"/>
        <v>0</v>
      </c>
      <c r="Q60" s="49"/>
      <c r="R60" s="34">
        <f t="shared" si="32"/>
        <v>0</v>
      </c>
      <c r="S60" s="14"/>
      <c r="T60" s="34">
        <f>IF(S60&amp;""=$G60,2,0)</f>
        <v>0</v>
      </c>
      <c r="U60" s="7" t="s">
        <v>13</v>
      </c>
      <c r="V60" s="22"/>
    </row>
    <row r="61" spans="3:28" ht="16.5" thickTop="1" thickBot="1" x14ac:dyDescent="0.3">
      <c r="C61" s="10" t="s">
        <v>38</v>
      </c>
      <c r="D61" s="10" t="s">
        <v>23</v>
      </c>
      <c r="E61" s="19"/>
      <c r="F61" s="19"/>
      <c r="G61" s="32" t="str">
        <f t="shared" si="33"/>
        <v>N</v>
      </c>
      <c r="H61" s="32"/>
      <c r="I61" s="23"/>
      <c r="J61" s="34">
        <f>IF(I61&amp;""=$G61,2,0)</f>
        <v>0</v>
      </c>
      <c r="K61" s="34"/>
      <c r="L61" s="24"/>
      <c r="M61" s="34">
        <f t="shared" si="30"/>
        <v>0</v>
      </c>
      <c r="N61" s="34"/>
      <c r="O61" s="47"/>
      <c r="P61" s="34">
        <f t="shared" si="31"/>
        <v>0</v>
      </c>
      <c r="Q61" s="49"/>
      <c r="R61" s="34">
        <f t="shared" si="32"/>
        <v>0</v>
      </c>
      <c r="S61" s="14"/>
      <c r="T61" s="34">
        <f>IF(S61&amp;""=$G56,2,0)</f>
        <v>0</v>
      </c>
      <c r="U61" s="34" t="str">
        <f>INDEX($U$56:$U$59,MATCH(1,$AA$56:$AA$59,0))</f>
        <v>Suisse</v>
      </c>
      <c r="V61" s="22"/>
    </row>
    <row r="62" spans="3:28" ht="16.5" thickTop="1" thickBot="1" x14ac:dyDescent="0.3">
      <c r="C62" s="25"/>
      <c r="D62" s="10"/>
      <c r="E62" s="26"/>
      <c r="F62" s="26"/>
      <c r="G62" s="27" t="s">
        <v>14</v>
      </c>
      <c r="H62" s="53"/>
      <c r="I62" s="28"/>
      <c r="J62" s="34">
        <f>SUM(J56:J61)</f>
        <v>0</v>
      </c>
      <c r="K62" s="34"/>
      <c r="L62" s="24"/>
      <c r="M62" s="34">
        <f>SUM(M56:M61)</f>
        <v>0</v>
      </c>
      <c r="N62" s="34"/>
      <c r="O62" s="47"/>
      <c r="P62" s="34">
        <f>SUM(P56:P61)</f>
        <v>0</v>
      </c>
      <c r="Q62" s="49"/>
      <c r="R62" s="34">
        <f>SUM(R56:R61)</f>
        <v>0</v>
      </c>
      <c r="S62" s="14"/>
      <c r="T62" s="34">
        <f>SUM(T56:T61)</f>
        <v>0</v>
      </c>
      <c r="U62" s="34" t="str">
        <f>INDEX($U$56:$U$59,MATCH(2,$AA$56:$AA$59,0))</f>
        <v>Bresil</v>
      </c>
      <c r="V62" s="29"/>
    </row>
    <row r="63" spans="3:28" ht="16.5" thickTop="1" thickBot="1" x14ac:dyDescent="0.3">
      <c r="C63" s="22"/>
      <c r="D63" s="22"/>
      <c r="E63" s="22"/>
      <c r="F63" s="22"/>
      <c r="G63" s="22"/>
      <c r="H63" s="22"/>
      <c r="I63" s="30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31" t="s">
        <v>15</v>
      </c>
      <c r="V63" s="22"/>
    </row>
    <row r="64" spans="3:28" ht="16.5" thickTop="1" thickBot="1" x14ac:dyDescent="0.3"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34" t="str">
        <f>INDEX($U$56:$U$59,MATCH(3,$AA$56:$AA$59,0))</f>
        <v>Serbie</v>
      </c>
      <c r="V64" s="22"/>
    </row>
    <row r="65" spans="3:28" ht="16.5" thickTop="1" thickBot="1" x14ac:dyDescent="0.3"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34" t="str">
        <f>INDEX($U$56:$U$59,MATCH(4,$AA$56:$AA$59,0))</f>
        <v>Costa-Rica</v>
      </c>
      <c r="V65" s="22"/>
    </row>
    <row r="66" spans="3:28" ht="15.75" thickTop="1" x14ac:dyDescent="0.25"/>
    <row r="67" spans="3:28" ht="15.75" thickBot="1" x14ac:dyDescent="0.3"/>
    <row r="68" spans="3:28" ht="16.5" thickTop="1" thickBot="1" x14ac:dyDescent="0.3">
      <c r="C68" s="50" t="s">
        <v>0</v>
      </c>
      <c r="D68" s="51"/>
      <c r="E68" s="2" t="s">
        <v>1</v>
      </c>
      <c r="F68" s="2" t="s">
        <v>1</v>
      </c>
      <c r="G68" s="44" t="s">
        <v>2</v>
      </c>
      <c r="H68" s="44"/>
      <c r="I68" s="4" t="s">
        <v>3</v>
      </c>
      <c r="J68" s="33" t="s">
        <v>4</v>
      </c>
      <c r="K68" s="33"/>
      <c r="L68" s="5" t="s">
        <v>5</v>
      </c>
      <c r="M68" s="33" t="s">
        <v>4</v>
      </c>
      <c r="N68" s="33"/>
      <c r="O68" s="46" t="s">
        <v>35</v>
      </c>
      <c r="P68" s="33" t="s">
        <v>4</v>
      </c>
      <c r="Q68" s="48" t="s">
        <v>42</v>
      </c>
      <c r="R68" s="33" t="s">
        <v>4</v>
      </c>
      <c r="S68" s="6" t="s">
        <v>6</v>
      </c>
      <c r="T68" s="33" t="s">
        <v>4</v>
      </c>
      <c r="U68" s="7" t="s">
        <v>20</v>
      </c>
      <c r="V68" s="36" t="s">
        <v>4</v>
      </c>
      <c r="W68" s="37" t="s">
        <v>8</v>
      </c>
      <c r="X68" s="37" t="s">
        <v>9</v>
      </c>
      <c r="Y68" s="37" t="s">
        <v>10</v>
      </c>
      <c r="Z68" s="37" t="s">
        <v>11</v>
      </c>
      <c r="AA68" s="38" t="s">
        <v>12</v>
      </c>
      <c r="AB68" s="8"/>
    </row>
    <row r="69" spans="3:28" ht="16.5" thickTop="1" thickBot="1" x14ac:dyDescent="0.3">
      <c r="C69" s="9" t="s">
        <v>22</v>
      </c>
      <c r="D69" s="10" t="s">
        <v>55</v>
      </c>
      <c r="E69" s="11"/>
      <c r="F69" s="11"/>
      <c r="G69" s="32" t="str">
        <f>IF(E69&gt;F69,"1",IF(E69&lt;F69,"2","N"))</f>
        <v>N</v>
      </c>
      <c r="H69" s="52"/>
      <c r="I69" s="12"/>
      <c r="J69" s="34">
        <f>IF(I69&amp;""=$G69,2,0)</f>
        <v>0</v>
      </c>
      <c r="K69" s="35"/>
      <c r="L69" s="13"/>
      <c r="M69" s="34">
        <f t="shared" ref="M69:M74" si="38">IF(L69&amp;""=$G69,2,0)</f>
        <v>0</v>
      </c>
      <c r="N69" s="34"/>
      <c r="O69" s="47"/>
      <c r="P69" s="34">
        <f t="shared" ref="P69:P74" si="39">IF(O69&amp;""=$G69,2,0)</f>
        <v>0</v>
      </c>
      <c r="Q69" s="49"/>
      <c r="R69" s="34">
        <f t="shared" ref="R69:R74" si="40">IF(Q69&amp;""=$G69,2,0)</f>
        <v>0</v>
      </c>
      <c r="S69" s="14"/>
      <c r="T69" s="34">
        <f>IF(S69&amp;""=$G69,2,0)</f>
        <v>0</v>
      </c>
      <c r="U69" s="9" t="s">
        <v>22</v>
      </c>
      <c r="V69" s="34">
        <f>COUNTIFS($C$5:$C$10,U69,$G$5:$G$10,"1")*3+COUNTIFS($D$5:$D$10,U69,$G$5:$G$10,"2")*3+COUNTIFS($C$5:$C$10,U69,$G$5:$G$10,"N")+COUNTIFS($D$5:$D$10,U69,$G$5:$G$10,"N")</f>
        <v>0</v>
      </c>
      <c r="W69" s="39">
        <f>SUMIF($C$5:$C$10,U69,$E$5:$E$10)+SUMIF($D$5:$D$10,U69,$F$5:$F$10)</f>
        <v>0</v>
      </c>
      <c r="X69" s="40">
        <f>SUMIF($C$5:$C$10,U69,$F$5:$F$10)+SUMIF($D$5:$D$10,U69,$E$5:$E$10)</f>
        <v>0</v>
      </c>
      <c r="Y69" s="40">
        <f>W69-X69</f>
        <v>0</v>
      </c>
      <c r="Z69" s="40">
        <f>V69*10000+Y69*1000+W69*10+ROW()</f>
        <v>69</v>
      </c>
      <c r="AA69" s="41">
        <f>RANK(Z69,$Z$69:$Z$72)</f>
        <v>4</v>
      </c>
    </row>
    <row r="70" spans="3:28" ht="16.5" thickTop="1" thickBot="1" x14ac:dyDescent="0.3">
      <c r="C70" s="10" t="s">
        <v>57</v>
      </c>
      <c r="D70" s="10" t="s">
        <v>58</v>
      </c>
      <c r="E70" s="16"/>
      <c r="F70" s="16"/>
      <c r="G70" s="32" t="str">
        <f t="shared" ref="G70:G74" si="41">IF(E70&gt;F70,"1",IF(E70&lt;F70,"2","N"))</f>
        <v>N</v>
      </c>
      <c r="H70" s="52"/>
      <c r="I70" s="17"/>
      <c r="J70" s="34">
        <f t="shared" ref="J70:J73" si="42">IF(I70&amp;""=$G70,2,0)</f>
        <v>0</v>
      </c>
      <c r="K70" s="35"/>
      <c r="L70" s="18"/>
      <c r="M70" s="34">
        <f t="shared" si="38"/>
        <v>0</v>
      </c>
      <c r="N70" s="34"/>
      <c r="O70" s="47"/>
      <c r="P70" s="34">
        <f t="shared" si="39"/>
        <v>0</v>
      </c>
      <c r="Q70" s="49"/>
      <c r="R70" s="34">
        <f t="shared" si="40"/>
        <v>0</v>
      </c>
      <c r="S70" s="14"/>
      <c r="T70" s="35">
        <f>IF(S70&amp;""=$G70,2,0)</f>
        <v>0</v>
      </c>
      <c r="U70" s="10" t="s">
        <v>55</v>
      </c>
      <c r="V70" s="34">
        <f t="shared" ref="V70:V72" si="43">COUNTIFS($C$5:$C$10,U70,$G$5:$G$10,"1")*3+COUNTIFS($D$5:$D$10,U70,$G$5:$G$10,"2")*3+COUNTIFS($C$5:$C$10,U70,$G$5:$G$10,"N")+COUNTIFS($D$5:$D$10,U70,$G$5:$G$10,"N")</f>
        <v>0</v>
      </c>
      <c r="W70" s="39">
        <f>SUMIF($C$5:$C$10,U70,$E$5:$E$10)+SUMIF($D$5:$D$10,U70,$F$5:$F$10)</f>
        <v>0</v>
      </c>
      <c r="X70" s="40">
        <f>SUMIF($C$5:$C$10,U70,$F$5:$F$10)+SUMIF($D$5:$D$10,U70,$E$5:$E$10)</f>
        <v>0</v>
      </c>
      <c r="Y70" s="40">
        <f t="shared" ref="Y70:Y72" si="44">W70-X70</f>
        <v>0</v>
      </c>
      <c r="Z70" s="40">
        <f t="shared" ref="Z70:Z72" si="45">V70*10000+Y70*1000+W70*10+ROW()</f>
        <v>70</v>
      </c>
      <c r="AA70" s="41">
        <f>RANK(Z70,$Z$69:$Z$72)</f>
        <v>3</v>
      </c>
    </row>
    <row r="71" spans="3:28" ht="16.5" thickTop="1" thickBot="1" x14ac:dyDescent="0.3">
      <c r="C71" s="10" t="s">
        <v>58</v>
      </c>
      <c r="D71" s="10" t="s">
        <v>55</v>
      </c>
      <c r="E71" s="16"/>
      <c r="F71" s="16"/>
      <c r="G71" s="32" t="str">
        <f t="shared" si="41"/>
        <v>N</v>
      </c>
      <c r="H71" s="52"/>
      <c r="I71" s="17"/>
      <c r="J71" s="34">
        <f t="shared" si="42"/>
        <v>0</v>
      </c>
      <c r="K71" s="35"/>
      <c r="L71" s="18"/>
      <c r="M71" s="34">
        <f t="shared" si="38"/>
        <v>0</v>
      </c>
      <c r="N71" s="34"/>
      <c r="O71" s="47"/>
      <c r="P71" s="34">
        <f t="shared" si="39"/>
        <v>0</v>
      </c>
      <c r="Q71" s="49"/>
      <c r="R71" s="34">
        <f t="shared" si="40"/>
        <v>0</v>
      </c>
      <c r="S71" s="14"/>
      <c r="T71" s="35">
        <f>IF(S71&amp;""=$G71,2,0)</f>
        <v>0</v>
      </c>
      <c r="U71" s="10" t="s">
        <v>57</v>
      </c>
      <c r="V71" s="34">
        <f t="shared" si="43"/>
        <v>0</v>
      </c>
      <c r="W71" s="39">
        <f>SUMIF($C$5:$C$10,U71,$E$5:$E$10)+SUMIF($D$5:$D$10,U71,$F$5:$F$10)</f>
        <v>0</v>
      </c>
      <c r="X71" s="40">
        <f>SUMIF($C$5:$C$10,U71,$F$5:$F$10)+SUMIF($D$5:$D$10,U71,$E$5:$E$10)</f>
        <v>0</v>
      </c>
      <c r="Y71" s="40">
        <f t="shared" si="44"/>
        <v>0</v>
      </c>
      <c r="Z71" s="40">
        <f t="shared" si="45"/>
        <v>71</v>
      </c>
      <c r="AA71" s="42">
        <f>RANK(Z71,$Z$69:$Z$72)</f>
        <v>2</v>
      </c>
    </row>
    <row r="72" spans="3:28" ht="16.5" thickTop="1" thickBot="1" x14ac:dyDescent="0.3">
      <c r="C72" s="9" t="s">
        <v>22</v>
      </c>
      <c r="D72" s="10" t="s">
        <v>57</v>
      </c>
      <c r="E72" s="16"/>
      <c r="F72" s="16"/>
      <c r="G72" s="32" t="str">
        <f t="shared" si="41"/>
        <v>N</v>
      </c>
      <c r="H72" s="52"/>
      <c r="I72" s="17"/>
      <c r="J72" s="34">
        <f t="shared" si="42"/>
        <v>0</v>
      </c>
      <c r="K72" s="35"/>
      <c r="L72" s="18"/>
      <c r="M72" s="34">
        <f t="shared" si="38"/>
        <v>0</v>
      </c>
      <c r="N72" s="34"/>
      <c r="O72" s="47"/>
      <c r="P72" s="34">
        <f t="shared" si="39"/>
        <v>0</v>
      </c>
      <c r="Q72" s="49"/>
      <c r="R72" s="34">
        <f t="shared" si="40"/>
        <v>0</v>
      </c>
      <c r="S72" s="14"/>
      <c r="T72" s="35">
        <f>IF(S72&amp;""=$G72,2,0)</f>
        <v>0</v>
      </c>
      <c r="U72" s="10" t="s">
        <v>58</v>
      </c>
      <c r="V72" s="34">
        <f t="shared" si="43"/>
        <v>0</v>
      </c>
      <c r="W72" s="39">
        <f>SUMIF($C$5:$C$10,U72,$E$5:$E$10)+SUMIF($D$5:$D$10,U72,$F$5:$F$10)</f>
        <v>0</v>
      </c>
      <c r="X72" s="40">
        <f>SUMIF($C$5:$C$10,U72,$F$5:$F$10)+SUMIF($D$5:$D$10,U72,$E$5:$E$10)</f>
        <v>0</v>
      </c>
      <c r="Y72" s="40">
        <f t="shared" si="44"/>
        <v>0</v>
      </c>
      <c r="Z72" s="43">
        <f t="shared" si="45"/>
        <v>72</v>
      </c>
      <c r="AA72" s="41">
        <f>RANK(Z72,$Z$69:$Z$72)</f>
        <v>1</v>
      </c>
    </row>
    <row r="73" spans="3:28" ht="16.5" thickTop="1" thickBot="1" x14ac:dyDescent="0.3">
      <c r="C73" s="9" t="s">
        <v>40</v>
      </c>
      <c r="D73" s="10" t="s">
        <v>25</v>
      </c>
      <c r="E73" s="19"/>
      <c r="F73" s="19"/>
      <c r="G73" s="32" t="str">
        <f t="shared" si="41"/>
        <v>N</v>
      </c>
      <c r="H73" s="32"/>
      <c r="I73" s="20"/>
      <c r="J73" s="34">
        <f t="shared" si="42"/>
        <v>0</v>
      </c>
      <c r="K73" s="34"/>
      <c r="L73" s="21"/>
      <c r="M73" s="34">
        <f t="shared" si="38"/>
        <v>0</v>
      </c>
      <c r="N73" s="34"/>
      <c r="O73" s="47"/>
      <c r="P73" s="34">
        <f t="shared" si="39"/>
        <v>0</v>
      </c>
      <c r="Q73" s="49"/>
      <c r="R73" s="34">
        <f t="shared" si="40"/>
        <v>0</v>
      </c>
      <c r="S73" s="14"/>
      <c r="T73" s="34">
        <f>IF(S73&amp;""=$G73,2,0)</f>
        <v>0</v>
      </c>
      <c r="U73" s="7" t="s">
        <v>13</v>
      </c>
      <c r="V73" s="22"/>
    </row>
    <row r="74" spans="3:28" ht="16.5" thickTop="1" thickBot="1" x14ac:dyDescent="0.3">
      <c r="C74" s="10" t="s">
        <v>41</v>
      </c>
      <c r="D74" s="10" t="s">
        <v>33</v>
      </c>
      <c r="E74" s="19"/>
      <c r="F74" s="19"/>
      <c r="G74" s="32" t="str">
        <f t="shared" si="41"/>
        <v>N</v>
      </c>
      <c r="H74" s="32"/>
      <c r="I74" s="23"/>
      <c r="J74" s="34">
        <f>IF(I74&amp;""=$G74,2,0)</f>
        <v>0</v>
      </c>
      <c r="K74" s="34"/>
      <c r="L74" s="24"/>
      <c r="M74" s="34">
        <f t="shared" si="38"/>
        <v>0</v>
      </c>
      <c r="N74" s="34"/>
      <c r="O74" s="47"/>
      <c r="P74" s="34">
        <f t="shared" si="39"/>
        <v>0</v>
      </c>
      <c r="Q74" s="49"/>
      <c r="R74" s="34">
        <f t="shared" si="40"/>
        <v>0</v>
      </c>
      <c r="S74" s="14"/>
      <c r="T74" s="34">
        <f>IF(S74&amp;""=$G69,2,0)</f>
        <v>0</v>
      </c>
      <c r="U74" s="34"/>
      <c r="V74" s="22"/>
    </row>
    <row r="75" spans="3:28" ht="16.5" thickTop="1" thickBot="1" x14ac:dyDescent="0.3">
      <c r="C75" s="25"/>
      <c r="D75" s="10"/>
      <c r="E75" s="26"/>
      <c r="F75" s="26"/>
      <c r="G75" s="45" t="s">
        <v>14</v>
      </c>
      <c r="H75" s="54"/>
      <c r="I75" s="28"/>
      <c r="J75" s="34">
        <f>SUM(J69:J74)</f>
        <v>0</v>
      </c>
      <c r="K75" s="34"/>
      <c r="L75" s="24"/>
      <c r="M75" s="34">
        <f>SUM(M69:M74)</f>
        <v>0</v>
      </c>
      <c r="N75" s="34"/>
      <c r="O75" s="47"/>
      <c r="P75" s="34">
        <f>SUM(P69:P74)</f>
        <v>0</v>
      </c>
      <c r="Q75" s="49"/>
      <c r="R75" s="34">
        <f>SUM(R69:R74)</f>
        <v>0</v>
      </c>
      <c r="S75" s="14"/>
      <c r="T75" s="34">
        <f>SUM(T69:T74)</f>
        <v>0</v>
      </c>
      <c r="U75" s="34"/>
      <c r="V75" s="29"/>
    </row>
    <row r="76" spans="3:28" ht="16.5" thickTop="1" thickBot="1" x14ac:dyDescent="0.3">
      <c r="C76" s="22"/>
      <c r="D76" s="22"/>
      <c r="E76" s="22"/>
      <c r="F76" s="22"/>
      <c r="G76" s="22"/>
      <c r="H76" s="22"/>
      <c r="I76" s="30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31" t="s">
        <v>15</v>
      </c>
      <c r="V76" s="22"/>
    </row>
    <row r="77" spans="3:28" ht="16.5" thickTop="1" thickBot="1" x14ac:dyDescent="0.3"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34"/>
      <c r="V77" s="22"/>
    </row>
    <row r="78" spans="3:28" ht="16.5" thickTop="1" thickBot="1" x14ac:dyDescent="0.3"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34"/>
      <c r="V78" s="22"/>
    </row>
    <row r="79" spans="3:28" ht="15.75" thickTop="1" x14ac:dyDescent="0.25"/>
    <row r="80" spans="3:28" ht="15.75" thickBot="1" x14ac:dyDescent="0.3"/>
    <row r="81" spans="3:28" ht="16.5" thickTop="1" thickBot="1" x14ac:dyDescent="0.3">
      <c r="C81" s="50" t="s">
        <v>0</v>
      </c>
      <c r="D81" s="51"/>
      <c r="E81" s="2" t="s">
        <v>1</v>
      </c>
      <c r="F81" s="2" t="s">
        <v>1</v>
      </c>
      <c r="G81" s="44" t="s">
        <v>2</v>
      </c>
      <c r="H81" s="44"/>
      <c r="I81" s="4" t="s">
        <v>3</v>
      </c>
      <c r="J81" s="33" t="s">
        <v>4</v>
      </c>
      <c r="K81" s="33"/>
      <c r="L81" s="5" t="s">
        <v>5</v>
      </c>
      <c r="M81" s="33" t="s">
        <v>4</v>
      </c>
      <c r="N81" s="33"/>
      <c r="O81" s="46" t="s">
        <v>35</v>
      </c>
      <c r="P81" s="33" t="s">
        <v>4</v>
      </c>
      <c r="Q81" s="48" t="s">
        <v>42</v>
      </c>
      <c r="R81" s="33" t="s">
        <v>4</v>
      </c>
      <c r="S81" s="6" t="s">
        <v>6</v>
      </c>
      <c r="T81" s="33" t="s">
        <v>4</v>
      </c>
      <c r="U81" s="7" t="s">
        <v>20</v>
      </c>
      <c r="V81" s="36" t="s">
        <v>4</v>
      </c>
      <c r="W81" s="37" t="s">
        <v>8</v>
      </c>
      <c r="X81" s="37" t="s">
        <v>9</v>
      </c>
      <c r="Y81" s="37" t="s">
        <v>10</v>
      </c>
      <c r="Z81" s="37" t="s">
        <v>11</v>
      </c>
      <c r="AA81" s="38" t="s">
        <v>12</v>
      </c>
      <c r="AB81" s="8"/>
    </row>
    <row r="82" spans="3:28" ht="16.5" thickTop="1" thickBot="1" x14ac:dyDescent="0.3">
      <c r="C82" s="9" t="s">
        <v>23</v>
      </c>
      <c r="D82" s="10" t="s">
        <v>59</v>
      </c>
      <c r="E82" s="11"/>
      <c r="F82" s="11"/>
      <c r="G82" s="32" t="str">
        <f>IF(E82&gt;F82,"1",IF(E82&lt;F82,"2","N"))</f>
        <v>N</v>
      </c>
      <c r="H82" s="52"/>
      <c r="I82" s="12"/>
      <c r="J82" s="34">
        <f>IF(I82&amp;""=$G82,2,0)</f>
        <v>0</v>
      </c>
      <c r="K82" s="35"/>
      <c r="L82" s="13"/>
      <c r="M82" s="34">
        <f t="shared" ref="M82:M87" si="46">IF(L82&amp;""=$G82,2,0)</f>
        <v>0</v>
      </c>
      <c r="N82" s="34"/>
      <c r="O82" s="47"/>
      <c r="P82" s="34">
        <f t="shared" ref="P82:P87" si="47">IF(O82&amp;""=$G82,2,0)</f>
        <v>0</v>
      </c>
      <c r="Q82" s="49"/>
      <c r="R82" s="34">
        <f t="shared" ref="R82:R87" si="48">IF(Q82&amp;""=$G82,2,0)</f>
        <v>0</v>
      </c>
      <c r="S82" s="14"/>
      <c r="T82" s="34">
        <f>IF(S82&amp;""=$G82,2,0)</f>
        <v>0</v>
      </c>
      <c r="U82" s="9" t="s">
        <v>23</v>
      </c>
      <c r="V82" s="34">
        <f>COUNTIFS($C$5:$C$10,U82,$G$5:$G$10,"1")*3+COUNTIFS($D$5:$D$10,U82,$G$5:$G$10,"2")*3+COUNTIFS($C$5:$C$10,U82,$G$5:$G$10,"N")+COUNTIFS($D$5:$D$10,U82,$G$5:$G$10,"N")</f>
        <v>0</v>
      </c>
      <c r="W82" s="39">
        <f>SUMIF($C$5:$C$10,U82,$E$5:$E$10)+SUMIF($D$5:$D$10,U82,$F$5:$F$10)</f>
        <v>0</v>
      </c>
      <c r="X82" s="40">
        <f>SUMIF($C$5:$C$10,U82,$F$5:$F$10)+SUMIF($D$5:$D$10,U82,$E$5:$E$10)</f>
        <v>0</v>
      </c>
      <c r="Y82" s="40">
        <f>W82-X82</f>
        <v>0</v>
      </c>
      <c r="Z82" s="40">
        <f>V82*10000+Y82*1000+W82*10+ROW()</f>
        <v>82</v>
      </c>
      <c r="AA82" s="41" t="e">
        <f>RANK(Z82,$Z$69:$Z$72)</f>
        <v>#N/A</v>
      </c>
    </row>
    <row r="83" spans="3:28" ht="16.5" thickTop="1" thickBot="1" x14ac:dyDescent="0.3">
      <c r="C83" s="10" t="s">
        <v>60</v>
      </c>
      <c r="D83" s="10" t="s">
        <v>27</v>
      </c>
      <c r="E83" s="16"/>
      <c r="F83" s="16"/>
      <c r="G83" s="32" t="str">
        <f t="shared" ref="G83:G87" si="49">IF(E83&gt;F83,"1",IF(E83&lt;F83,"2","N"))</f>
        <v>N</v>
      </c>
      <c r="H83" s="52"/>
      <c r="I83" s="17"/>
      <c r="J83" s="34">
        <f t="shared" ref="J83:J86" si="50">IF(I83&amp;""=$G83,2,0)</f>
        <v>0</v>
      </c>
      <c r="K83" s="35"/>
      <c r="L83" s="18"/>
      <c r="M83" s="34">
        <f t="shared" si="46"/>
        <v>0</v>
      </c>
      <c r="N83" s="34"/>
      <c r="O83" s="47"/>
      <c r="P83" s="34">
        <f t="shared" si="47"/>
        <v>0</v>
      </c>
      <c r="Q83" s="49"/>
      <c r="R83" s="34">
        <f t="shared" si="48"/>
        <v>0</v>
      </c>
      <c r="S83" s="14"/>
      <c r="T83" s="35">
        <f>IF(S83&amp;""=$G83,2,0)</f>
        <v>0</v>
      </c>
      <c r="U83" s="10" t="s">
        <v>59</v>
      </c>
      <c r="V83" s="34">
        <f t="shared" ref="V83:V85" si="51">COUNTIFS($C$5:$C$10,U83,$G$5:$G$10,"1")*3+COUNTIFS($D$5:$D$10,U83,$G$5:$G$10,"2")*3+COUNTIFS($C$5:$C$10,U83,$G$5:$G$10,"N")+COUNTIFS($D$5:$D$10,U83,$G$5:$G$10,"N")</f>
        <v>0</v>
      </c>
      <c r="W83" s="39">
        <f>SUMIF($C$5:$C$10,U83,$E$5:$E$10)+SUMIF($D$5:$D$10,U83,$F$5:$F$10)</f>
        <v>0</v>
      </c>
      <c r="X83" s="40">
        <f>SUMIF($C$5:$C$10,U83,$F$5:$F$10)+SUMIF($D$5:$D$10,U83,$E$5:$E$10)</f>
        <v>0</v>
      </c>
      <c r="Y83" s="40">
        <f t="shared" ref="Y83:Y85" si="52">W83-X83</f>
        <v>0</v>
      </c>
      <c r="Z83" s="40">
        <f t="shared" ref="Z83:Z85" si="53">V83*10000+Y83*1000+W83*10+ROW()</f>
        <v>83</v>
      </c>
      <c r="AA83" s="41" t="e">
        <f>RANK(Z83,$Z$69:$Z$72)</f>
        <v>#N/A</v>
      </c>
    </row>
    <row r="84" spans="3:28" ht="16.5" thickTop="1" thickBot="1" x14ac:dyDescent="0.3">
      <c r="C84" s="9" t="s">
        <v>23</v>
      </c>
      <c r="D84" s="10" t="s">
        <v>60</v>
      </c>
      <c r="E84" s="16"/>
      <c r="F84" s="16"/>
      <c r="G84" s="32" t="str">
        <f t="shared" si="49"/>
        <v>N</v>
      </c>
      <c r="H84" s="52"/>
      <c r="I84" s="17"/>
      <c r="J84" s="34">
        <f t="shared" si="50"/>
        <v>0</v>
      </c>
      <c r="K84" s="35"/>
      <c r="L84" s="18"/>
      <c r="M84" s="34">
        <f t="shared" si="46"/>
        <v>0</v>
      </c>
      <c r="N84" s="34"/>
      <c r="O84" s="47"/>
      <c r="P84" s="34">
        <f t="shared" si="47"/>
        <v>0</v>
      </c>
      <c r="Q84" s="49"/>
      <c r="R84" s="34">
        <f t="shared" si="48"/>
        <v>0</v>
      </c>
      <c r="S84" s="14"/>
      <c r="T84" s="35">
        <f>IF(S84&amp;""=$G84,2,0)</f>
        <v>0</v>
      </c>
      <c r="U84" s="10" t="s">
        <v>60</v>
      </c>
      <c r="V84" s="34">
        <f t="shared" si="51"/>
        <v>0</v>
      </c>
      <c r="W84" s="39">
        <f>SUMIF($C$5:$C$10,U84,$E$5:$E$10)+SUMIF($D$5:$D$10,U84,$F$5:$F$10)</f>
        <v>0</v>
      </c>
      <c r="X84" s="40">
        <f>SUMIF($C$5:$C$10,U84,$F$5:$F$10)+SUMIF($D$5:$D$10,U84,$E$5:$E$10)</f>
        <v>0</v>
      </c>
      <c r="Y84" s="40">
        <f t="shared" si="52"/>
        <v>0</v>
      </c>
      <c r="Z84" s="40">
        <f t="shared" si="53"/>
        <v>84</v>
      </c>
      <c r="AA84" s="42" t="e">
        <f>RANK(Z84,$Z$69:$Z$72)</f>
        <v>#N/A</v>
      </c>
    </row>
    <row r="85" spans="3:28" ht="16.5" thickTop="1" thickBot="1" x14ac:dyDescent="0.3">
      <c r="C85" s="10" t="s">
        <v>27</v>
      </c>
      <c r="D85" s="10" t="s">
        <v>59</v>
      </c>
      <c r="E85" s="16"/>
      <c r="F85" s="16"/>
      <c r="G85" s="32" t="str">
        <f t="shared" si="49"/>
        <v>N</v>
      </c>
      <c r="H85" s="52"/>
      <c r="I85" s="17"/>
      <c r="J85" s="34">
        <f t="shared" si="50"/>
        <v>0</v>
      </c>
      <c r="K85" s="35"/>
      <c r="L85" s="18"/>
      <c r="M85" s="34">
        <f t="shared" si="46"/>
        <v>0</v>
      </c>
      <c r="N85" s="34"/>
      <c r="O85" s="47"/>
      <c r="P85" s="34">
        <f t="shared" si="47"/>
        <v>0</v>
      </c>
      <c r="Q85" s="49"/>
      <c r="R85" s="34">
        <f t="shared" si="48"/>
        <v>0</v>
      </c>
      <c r="S85" s="14"/>
      <c r="T85" s="35">
        <f>IF(S85&amp;""=$G85,2,0)</f>
        <v>0</v>
      </c>
      <c r="U85" s="10" t="s">
        <v>27</v>
      </c>
      <c r="V85" s="34">
        <f t="shared" si="51"/>
        <v>0</v>
      </c>
      <c r="W85" s="39">
        <f>SUMIF($C$5:$C$10,U85,$E$5:$E$10)+SUMIF($D$5:$D$10,U85,$F$5:$F$10)</f>
        <v>0</v>
      </c>
      <c r="X85" s="40">
        <f>SUMIF($C$5:$C$10,U85,$F$5:$F$10)+SUMIF($D$5:$D$10,U85,$E$5:$E$10)</f>
        <v>0</v>
      </c>
      <c r="Y85" s="40">
        <f t="shared" si="52"/>
        <v>0</v>
      </c>
      <c r="Z85" s="43">
        <f t="shared" si="53"/>
        <v>85</v>
      </c>
      <c r="AA85" s="41" t="e">
        <f>RANK(Z85,$Z$69:$Z$72)</f>
        <v>#N/A</v>
      </c>
    </row>
    <row r="86" spans="3:28" ht="16.5" thickTop="1" thickBot="1" x14ac:dyDescent="0.3">
      <c r="C86" s="10" t="s">
        <v>27</v>
      </c>
      <c r="D86" s="9" t="s">
        <v>23</v>
      </c>
      <c r="E86" s="19"/>
      <c r="F86" s="19"/>
      <c r="G86" s="32" t="str">
        <f t="shared" si="49"/>
        <v>N</v>
      </c>
      <c r="H86" s="32"/>
      <c r="I86" s="20"/>
      <c r="J86" s="34">
        <f t="shared" si="50"/>
        <v>0</v>
      </c>
      <c r="K86" s="34"/>
      <c r="L86" s="21"/>
      <c r="M86" s="34">
        <f t="shared" si="46"/>
        <v>0</v>
      </c>
      <c r="N86" s="34"/>
      <c r="O86" s="47"/>
      <c r="P86" s="34">
        <f t="shared" si="47"/>
        <v>0</v>
      </c>
      <c r="Q86" s="49"/>
      <c r="R86" s="34">
        <f t="shared" si="48"/>
        <v>0</v>
      </c>
      <c r="S86" s="14"/>
      <c r="T86" s="34">
        <f>IF(S86&amp;""=$G86,2,0)</f>
        <v>0</v>
      </c>
      <c r="U86" s="7" t="s">
        <v>13</v>
      </c>
      <c r="V86" s="22"/>
    </row>
    <row r="87" spans="3:28" ht="16.5" thickTop="1" thickBot="1" x14ac:dyDescent="0.3">
      <c r="C87" s="10" t="s">
        <v>59</v>
      </c>
      <c r="D87" s="10" t="s">
        <v>60</v>
      </c>
      <c r="E87" s="19"/>
      <c r="F87" s="19"/>
      <c r="G87" s="32" t="str">
        <f t="shared" si="49"/>
        <v>N</v>
      </c>
      <c r="H87" s="32"/>
      <c r="I87" s="23"/>
      <c r="J87" s="34">
        <f>IF(I87&amp;""=$G87,2,0)</f>
        <v>0</v>
      </c>
      <c r="K87" s="34"/>
      <c r="L87" s="24"/>
      <c r="M87" s="34">
        <f t="shared" si="46"/>
        <v>0</v>
      </c>
      <c r="N87" s="34"/>
      <c r="O87" s="47"/>
      <c r="P87" s="34">
        <f t="shared" si="47"/>
        <v>0</v>
      </c>
      <c r="Q87" s="49"/>
      <c r="R87" s="34">
        <f t="shared" si="48"/>
        <v>0</v>
      </c>
      <c r="S87" s="14"/>
      <c r="T87" s="34">
        <f>IF(S87&amp;""=$G82,2,0)</f>
        <v>0</v>
      </c>
      <c r="U87" s="34"/>
      <c r="V87" s="22"/>
    </row>
    <row r="88" spans="3:28" ht="16.5" thickTop="1" thickBot="1" x14ac:dyDescent="0.3">
      <c r="C88" s="25"/>
      <c r="D88" s="10"/>
      <c r="E88" s="26"/>
      <c r="F88" s="26"/>
      <c r="G88" s="45" t="s">
        <v>14</v>
      </c>
      <c r="H88" s="54"/>
      <c r="I88" s="28"/>
      <c r="J88" s="34">
        <f>SUM(J82:J87)</f>
        <v>0</v>
      </c>
      <c r="K88" s="34"/>
      <c r="L88" s="24"/>
      <c r="M88" s="34">
        <f>SUM(M82:M87)</f>
        <v>0</v>
      </c>
      <c r="N88" s="34"/>
      <c r="O88" s="47"/>
      <c r="P88" s="34">
        <f>SUM(P82:P87)</f>
        <v>0</v>
      </c>
      <c r="Q88" s="49"/>
      <c r="R88" s="34">
        <f>SUM(R82:R87)</f>
        <v>0</v>
      </c>
      <c r="S88" s="14"/>
      <c r="T88" s="34">
        <f>SUM(T82:T87)</f>
        <v>0</v>
      </c>
      <c r="U88" s="34"/>
      <c r="V88" s="29"/>
    </row>
    <row r="89" spans="3:28" ht="16.5" thickTop="1" thickBot="1" x14ac:dyDescent="0.3">
      <c r="C89" s="22"/>
      <c r="D89" s="22"/>
      <c r="E89" s="22"/>
      <c r="F89" s="22"/>
      <c r="G89" s="22"/>
      <c r="H89" s="22"/>
      <c r="I89" s="30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31" t="s">
        <v>15</v>
      </c>
      <c r="V89" s="22"/>
    </row>
    <row r="90" spans="3:28" ht="16.5" thickTop="1" thickBot="1" x14ac:dyDescent="0.3"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34"/>
      <c r="V90" s="22"/>
    </row>
    <row r="91" spans="3:28" ht="16.5" thickTop="1" thickBot="1" x14ac:dyDescent="0.3"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34"/>
      <c r="V91" s="22"/>
    </row>
    <row r="92" spans="3:28" ht="15.75" thickTop="1" x14ac:dyDescent="0.25"/>
    <row r="93" spans="3:28" ht="15.75" thickBot="1" x14ac:dyDescent="0.3"/>
    <row r="94" spans="3:28" ht="16.5" thickTop="1" thickBot="1" x14ac:dyDescent="0.3">
      <c r="C94" s="50" t="s">
        <v>0</v>
      </c>
      <c r="D94" s="51"/>
      <c r="E94" s="2" t="s">
        <v>1</v>
      </c>
      <c r="F94" s="2" t="s">
        <v>1</v>
      </c>
      <c r="G94" s="44" t="s">
        <v>2</v>
      </c>
      <c r="H94" s="44"/>
      <c r="I94" s="4" t="s">
        <v>3</v>
      </c>
      <c r="J94" s="33" t="s">
        <v>4</v>
      </c>
      <c r="K94" s="33"/>
      <c r="L94" s="5" t="s">
        <v>5</v>
      </c>
      <c r="M94" s="33" t="s">
        <v>4</v>
      </c>
      <c r="N94" s="33"/>
      <c r="O94" s="46" t="s">
        <v>35</v>
      </c>
      <c r="P94" s="33" t="s">
        <v>4</v>
      </c>
      <c r="Q94" s="48" t="s">
        <v>42</v>
      </c>
      <c r="R94" s="33" t="s">
        <v>4</v>
      </c>
      <c r="S94" s="6" t="s">
        <v>6</v>
      </c>
      <c r="T94" s="33" t="s">
        <v>4</v>
      </c>
      <c r="U94" s="7" t="s">
        <v>20</v>
      </c>
      <c r="V94" s="36" t="s">
        <v>4</v>
      </c>
      <c r="W94" s="37" t="s">
        <v>8</v>
      </c>
      <c r="X94" s="37" t="s">
        <v>9</v>
      </c>
      <c r="Y94" s="37" t="s">
        <v>10</v>
      </c>
      <c r="Z94" s="37" t="s">
        <v>11</v>
      </c>
      <c r="AA94" s="38" t="s">
        <v>12</v>
      </c>
      <c r="AB94" s="8"/>
    </row>
    <row r="95" spans="3:28" ht="16.5" thickTop="1" thickBot="1" x14ac:dyDescent="0.3">
      <c r="C95" s="9" t="s">
        <v>61</v>
      </c>
      <c r="D95" s="10" t="s">
        <v>62</v>
      </c>
      <c r="E95" s="11"/>
      <c r="F95" s="11"/>
      <c r="G95" s="32" t="str">
        <f>IF(E95&gt;F95,"1",IF(E95&lt;F95,"2","N"))</f>
        <v>N</v>
      </c>
      <c r="H95" s="52"/>
      <c r="I95" s="12"/>
      <c r="J95" s="34">
        <f>IF(I95&amp;""=$G95,2,0)</f>
        <v>0</v>
      </c>
      <c r="K95" s="35"/>
      <c r="L95" s="13"/>
      <c r="M95" s="34">
        <f t="shared" ref="M95:M100" si="54">IF(L95&amp;""=$G95,2,0)</f>
        <v>0</v>
      </c>
      <c r="N95" s="34"/>
      <c r="O95" s="47"/>
      <c r="P95" s="34">
        <f t="shared" ref="P95:P100" si="55">IF(O95&amp;""=$G95,2,0)</f>
        <v>0</v>
      </c>
      <c r="Q95" s="49"/>
      <c r="R95" s="34">
        <f t="shared" ref="R95:R100" si="56">IF(Q95&amp;""=$G95,2,0)</f>
        <v>0</v>
      </c>
      <c r="S95" s="14"/>
      <c r="T95" s="34">
        <f>IF(S95&amp;""=$G95,2,0)</f>
        <v>0</v>
      </c>
      <c r="U95" s="15" t="s">
        <v>25</v>
      </c>
      <c r="V95" s="34">
        <f>COUNTIFS($C$5:$C$10,U95,$G$5:$G$10,"1")*3+COUNTIFS($D$5:$D$10,U95,$G$5:$G$10,"2")*3+COUNTIFS($C$5:$C$10,U95,$G$5:$G$10,"N")+COUNTIFS($D$5:$D$10,U95,$G$5:$G$10,"N")</f>
        <v>0</v>
      </c>
      <c r="W95" s="39">
        <f>SUMIF($C$5:$C$10,U95,$E$5:$E$10)+SUMIF($D$5:$D$10,U95,$F$5:$F$10)</f>
        <v>0</v>
      </c>
      <c r="X95" s="40">
        <f>SUMIF($C$5:$C$10,U95,$F$5:$F$10)+SUMIF($D$5:$D$10,U95,$E$5:$E$10)</f>
        <v>0</v>
      </c>
      <c r="Y95" s="40">
        <f>W95-X95</f>
        <v>0</v>
      </c>
      <c r="Z95" s="40">
        <f>V95*10000+Y95*1000+W95*10+ROW()</f>
        <v>95</v>
      </c>
      <c r="AA95" s="41" t="e">
        <f>RANK(Z95,$Z$69:$Z$72)</f>
        <v>#N/A</v>
      </c>
    </row>
    <row r="96" spans="3:28" ht="16.5" thickTop="1" thickBot="1" x14ac:dyDescent="0.3">
      <c r="C96" s="10" t="s">
        <v>29</v>
      </c>
      <c r="D96" s="10" t="s">
        <v>63</v>
      </c>
      <c r="E96" s="16"/>
      <c r="F96" s="16"/>
      <c r="G96" s="32" t="str">
        <f t="shared" ref="G96:G100" si="57">IF(E96&gt;F96,"1",IF(E96&lt;F96,"2","N"))</f>
        <v>N</v>
      </c>
      <c r="H96" s="52"/>
      <c r="I96" s="17"/>
      <c r="J96" s="34">
        <f t="shared" ref="J96:J99" si="58">IF(I96&amp;""=$G96,2,0)</f>
        <v>0</v>
      </c>
      <c r="K96" s="35"/>
      <c r="L96" s="18"/>
      <c r="M96" s="34">
        <f t="shared" si="54"/>
        <v>0</v>
      </c>
      <c r="N96" s="34"/>
      <c r="O96" s="47"/>
      <c r="P96" s="34">
        <f t="shared" si="55"/>
        <v>0</v>
      </c>
      <c r="Q96" s="49"/>
      <c r="R96" s="34">
        <f t="shared" si="56"/>
        <v>0</v>
      </c>
      <c r="S96" s="14"/>
      <c r="T96" s="35">
        <f>IF(S96&amp;""=$G96,2,0)</f>
        <v>0</v>
      </c>
      <c r="U96" s="10" t="s">
        <v>32</v>
      </c>
      <c r="V96" s="34">
        <f t="shared" ref="V96:V98" si="59">COUNTIFS($C$5:$C$10,U96,$G$5:$G$10,"1")*3+COUNTIFS($D$5:$D$10,U96,$G$5:$G$10,"2")*3+COUNTIFS($C$5:$C$10,U96,$G$5:$G$10,"N")+COUNTIFS($D$5:$D$10,U96,$G$5:$G$10,"N")</f>
        <v>0</v>
      </c>
      <c r="W96" s="39">
        <f>SUMIF($C$5:$C$10,U96,$E$5:$E$10)+SUMIF($D$5:$D$10,U96,$F$5:$F$10)</f>
        <v>0</v>
      </c>
      <c r="X96" s="40">
        <f>SUMIF($C$5:$C$10,U96,$F$5:$F$10)+SUMIF($D$5:$D$10,U96,$E$5:$E$10)</f>
        <v>0</v>
      </c>
      <c r="Y96" s="40">
        <f t="shared" ref="Y96:Y98" si="60">W96-X96</f>
        <v>0</v>
      </c>
      <c r="Z96" s="40">
        <f t="shared" ref="Z96:Z98" si="61">V96*10000+Y96*1000+W96*10+ROW()</f>
        <v>96</v>
      </c>
      <c r="AA96" s="41" t="e">
        <f>RANK(Z96,$Z$69:$Z$72)</f>
        <v>#N/A</v>
      </c>
    </row>
    <row r="97" spans="3:27" ht="16.5" thickTop="1" thickBot="1" x14ac:dyDescent="0.3">
      <c r="C97" s="10" t="s">
        <v>62</v>
      </c>
      <c r="D97" s="10" t="s">
        <v>63</v>
      </c>
      <c r="E97" s="16"/>
      <c r="F97" s="16"/>
      <c r="G97" s="32" t="str">
        <f t="shared" si="57"/>
        <v>N</v>
      </c>
      <c r="H97" s="52"/>
      <c r="I97" s="17"/>
      <c r="J97" s="34">
        <f t="shared" si="58"/>
        <v>0</v>
      </c>
      <c r="K97" s="35"/>
      <c r="L97" s="18"/>
      <c r="M97" s="34">
        <f t="shared" si="54"/>
        <v>0</v>
      </c>
      <c r="N97" s="34"/>
      <c r="O97" s="47"/>
      <c r="P97" s="34">
        <f t="shared" si="55"/>
        <v>0</v>
      </c>
      <c r="Q97" s="49"/>
      <c r="R97" s="34">
        <f t="shared" si="56"/>
        <v>0</v>
      </c>
      <c r="S97" s="14"/>
      <c r="T97" s="35">
        <f>IF(S97&amp;""=$G97,2,0)</f>
        <v>0</v>
      </c>
      <c r="U97" s="10" t="s">
        <v>33</v>
      </c>
      <c r="V97" s="34">
        <f t="shared" si="59"/>
        <v>0</v>
      </c>
      <c r="W97" s="39">
        <f>SUMIF($C$5:$C$10,U97,$E$5:$E$10)+SUMIF($D$5:$D$10,U97,$F$5:$F$10)</f>
        <v>0</v>
      </c>
      <c r="X97" s="40">
        <f>SUMIF($C$5:$C$10,U97,$F$5:$F$10)+SUMIF($D$5:$D$10,U97,$E$5:$E$10)</f>
        <v>0</v>
      </c>
      <c r="Y97" s="40">
        <f t="shared" si="60"/>
        <v>0</v>
      </c>
      <c r="Z97" s="40">
        <f t="shared" si="61"/>
        <v>97</v>
      </c>
      <c r="AA97" s="42" t="e">
        <f>RANK(Z97,$Z$69:$Z$72)</f>
        <v>#N/A</v>
      </c>
    </row>
    <row r="98" spans="3:27" ht="16.5" thickTop="1" thickBot="1" x14ac:dyDescent="0.3">
      <c r="C98" s="10" t="s">
        <v>29</v>
      </c>
      <c r="D98" s="9" t="s">
        <v>61</v>
      </c>
      <c r="E98" s="16"/>
      <c r="F98" s="16"/>
      <c r="G98" s="32" t="str">
        <f t="shared" si="57"/>
        <v>N</v>
      </c>
      <c r="H98" s="52"/>
      <c r="I98" s="17"/>
      <c r="J98" s="34">
        <f t="shared" si="58"/>
        <v>0</v>
      </c>
      <c r="K98" s="35"/>
      <c r="L98" s="18"/>
      <c r="M98" s="34">
        <f t="shared" si="54"/>
        <v>0</v>
      </c>
      <c r="N98" s="34"/>
      <c r="O98" s="47"/>
      <c r="P98" s="34">
        <f t="shared" si="55"/>
        <v>0</v>
      </c>
      <c r="Q98" s="49"/>
      <c r="R98" s="34">
        <f t="shared" si="56"/>
        <v>0</v>
      </c>
      <c r="S98" s="14"/>
      <c r="T98" s="35">
        <f>IF(S98&amp;""=$G98,2,0)</f>
        <v>0</v>
      </c>
      <c r="U98" s="10" t="s">
        <v>34</v>
      </c>
      <c r="V98" s="34">
        <f t="shared" si="59"/>
        <v>0</v>
      </c>
      <c r="W98" s="39">
        <f>SUMIF($C$5:$C$10,U98,$E$5:$E$10)+SUMIF($D$5:$D$10,U98,$F$5:$F$10)</f>
        <v>0</v>
      </c>
      <c r="X98" s="40">
        <f>SUMIF($C$5:$C$10,U98,$F$5:$F$10)+SUMIF($D$5:$D$10,U98,$E$5:$E$10)</f>
        <v>0</v>
      </c>
      <c r="Y98" s="40">
        <f t="shared" si="60"/>
        <v>0</v>
      </c>
      <c r="Z98" s="43">
        <f t="shared" si="61"/>
        <v>98</v>
      </c>
      <c r="AA98" s="41" t="e">
        <f>RANK(Z98,$Z$69:$Z$72)</f>
        <v>#N/A</v>
      </c>
    </row>
    <row r="99" spans="3:27" ht="16.5" thickTop="1" thickBot="1" x14ac:dyDescent="0.3">
      <c r="C99" s="10" t="s">
        <v>62</v>
      </c>
      <c r="D99" s="10" t="s">
        <v>29</v>
      </c>
      <c r="E99" s="19"/>
      <c r="F99" s="19"/>
      <c r="G99" s="32" t="str">
        <f t="shared" si="57"/>
        <v>N</v>
      </c>
      <c r="H99" s="32"/>
      <c r="I99" s="20"/>
      <c r="J99" s="34">
        <f t="shared" si="58"/>
        <v>0</v>
      </c>
      <c r="K99" s="34"/>
      <c r="L99" s="21"/>
      <c r="M99" s="34">
        <f t="shared" si="54"/>
        <v>0</v>
      </c>
      <c r="N99" s="34"/>
      <c r="O99" s="47"/>
      <c r="P99" s="34">
        <f t="shared" si="55"/>
        <v>0</v>
      </c>
      <c r="Q99" s="49"/>
      <c r="R99" s="34">
        <f t="shared" si="56"/>
        <v>0</v>
      </c>
      <c r="S99" s="14"/>
      <c r="T99" s="34">
        <f>IF(S99&amp;""=$G99,2,0)</f>
        <v>0</v>
      </c>
      <c r="U99" s="7" t="s">
        <v>13</v>
      </c>
      <c r="V99" s="22"/>
    </row>
    <row r="100" spans="3:27" ht="16.5" thickTop="1" thickBot="1" x14ac:dyDescent="0.3">
      <c r="C100" s="10" t="s">
        <v>63</v>
      </c>
      <c r="D100" s="9" t="s">
        <v>61</v>
      </c>
      <c r="E100" s="19"/>
      <c r="F100" s="19"/>
      <c r="G100" s="32" t="str">
        <f t="shared" si="57"/>
        <v>N</v>
      </c>
      <c r="H100" s="32"/>
      <c r="I100" s="23"/>
      <c r="J100" s="34">
        <f>IF(I100&amp;""=$G100,2,0)</f>
        <v>0</v>
      </c>
      <c r="K100" s="34"/>
      <c r="L100" s="24"/>
      <c r="M100" s="34">
        <f t="shared" si="54"/>
        <v>0</v>
      </c>
      <c r="N100" s="34"/>
      <c r="O100" s="47"/>
      <c r="P100" s="34">
        <f t="shared" si="55"/>
        <v>0</v>
      </c>
      <c r="Q100" s="49"/>
      <c r="R100" s="34">
        <f t="shared" si="56"/>
        <v>0</v>
      </c>
      <c r="S100" s="14"/>
      <c r="T100" s="34">
        <f>IF(S100&amp;""=$G95,2,0)</f>
        <v>0</v>
      </c>
      <c r="U100" s="34"/>
      <c r="V100" s="22"/>
    </row>
    <row r="101" spans="3:27" ht="16.5" thickTop="1" thickBot="1" x14ac:dyDescent="0.3">
      <c r="C101" s="25"/>
      <c r="D101" s="10"/>
      <c r="E101" s="26"/>
      <c r="F101" s="26"/>
      <c r="G101" s="45" t="s">
        <v>14</v>
      </c>
      <c r="H101" s="54"/>
      <c r="I101" s="28"/>
      <c r="J101" s="34">
        <f>SUM(J95:J100)</f>
        <v>0</v>
      </c>
      <c r="K101" s="34"/>
      <c r="L101" s="24"/>
      <c r="M101" s="34">
        <f>SUM(M95:M100)</f>
        <v>0</v>
      </c>
      <c r="N101" s="34"/>
      <c r="O101" s="47"/>
      <c r="P101" s="34">
        <f>SUM(P95:P100)</f>
        <v>0</v>
      </c>
      <c r="Q101" s="49"/>
      <c r="R101" s="34">
        <f>SUM(R95:R100)</f>
        <v>0</v>
      </c>
      <c r="S101" s="14"/>
      <c r="T101" s="34">
        <f>SUM(T95:T100)</f>
        <v>0</v>
      </c>
      <c r="U101" s="34"/>
      <c r="V101" s="29"/>
    </row>
    <row r="102" spans="3:27" ht="16.5" thickTop="1" thickBot="1" x14ac:dyDescent="0.3">
      <c r="C102" s="22"/>
      <c r="D102" s="22"/>
      <c r="E102" s="22"/>
      <c r="F102" s="22"/>
      <c r="G102" s="22"/>
      <c r="H102" s="22"/>
      <c r="I102" s="30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31" t="s">
        <v>15</v>
      </c>
      <c r="V102" s="22"/>
    </row>
    <row r="103" spans="3:27" ht="16.5" thickTop="1" thickBot="1" x14ac:dyDescent="0.3"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34"/>
      <c r="V103" s="22"/>
    </row>
    <row r="104" spans="3:27" ht="16.5" thickTop="1" thickBot="1" x14ac:dyDescent="0.3"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34"/>
      <c r="V104" s="22"/>
    </row>
    <row r="105" spans="3:27" ht="15.75" thickTop="1" x14ac:dyDescent="0.25"/>
  </sheetData>
  <sheetProtection selectLockedCells="1"/>
  <mergeCells count="8">
    <mergeCell ref="C81:D81"/>
    <mergeCell ref="C94:D94"/>
    <mergeCell ref="C68:D68"/>
    <mergeCell ref="C3:D3"/>
    <mergeCell ref="C16:D16"/>
    <mergeCell ref="C29:D29"/>
    <mergeCell ref="C42:D42"/>
    <mergeCell ref="C55:D55"/>
  </mergeCells>
  <printOptions horizontalCentered="1"/>
  <pageMargins left="0.11811023622047245" right="0.11811023622047245" top="0.15748031496062992" bottom="0.1968503937007874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</dc:creator>
  <cp:lastModifiedBy>jouve fréderic</cp:lastModifiedBy>
  <cp:lastPrinted>2013-12-06T11:18:27Z</cp:lastPrinted>
  <dcterms:created xsi:type="dcterms:W3CDTF">2013-12-05T16:21:10Z</dcterms:created>
  <dcterms:modified xsi:type="dcterms:W3CDTF">2018-01-10T19:19:05Z</dcterms:modified>
</cp:coreProperties>
</file>